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6.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hidePivotFieldList="1" defaultThemeVersion="166925"/>
  <mc:AlternateContent xmlns:mc="http://schemas.openxmlformats.org/markup-compatibility/2006">
    <mc:Choice Requires="x15">
      <x15ac:absPath xmlns:x15ac="http://schemas.microsoft.com/office/spreadsheetml/2010/11/ac" url="/Users/raquelsanchez/Desktop/BOOTCAMP/"/>
    </mc:Choice>
  </mc:AlternateContent>
  <xr:revisionPtr revIDLastSave="0" documentId="13_ncr:1_{2ED5C83D-C38E-2D45-88A7-FCF60C719112}" xr6:coauthVersionLast="46" xr6:coauthVersionMax="46" xr10:uidLastSave="{00000000-0000-0000-0000-000000000000}"/>
  <bookViews>
    <workbookView xWindow="0" yWindow="500" windowWidth="28800" windowHeight="16140" activeTab="5" xr2:uid="{BE5BD1A7-AFCB-8C40-981E-92C102A306BF}"/>
  </bookViews>
  <sheets>
    <sheet name="cálculos datos sala" sheetId="2" r:id="rId1"/>
    <sheet name="tabla dinamica calculos" sheetId="7" r:id="rId2"/>
    <sheet name="cálculos datos cocina" sheetId="1" r:id="rId3"/>
    <sheet name="DATOS SALA FINAL" sheetId="11" r:id="rId4"/>
    <sheet name="DATOS COCINA FINAL" sheetId="12" r:id="rId5"/>
    <sheet name="T.DINÁMICAS Y VISUALIZACIÓN" sheetId="13" r:id="rId6"/>
    <sheet name="DASHBOARD" sheetId="14" r:id="rId7"/>
  </sheets>
  <definedNames>
    <definedName name="_xlchart.v5.0" hidden="1">'T.DINÁMICAS Y VISUALIZACIÓN'!$P$16</definedName>
    <definedName name="_xlchart.v5.1" hidden="1">'T.DINÁMICAS Y VISUALIZACIÓN'!$P$17:$P$27</definedName>
    <definedName name="_xlchart.v5.2" hidden="1">'T.DINÁMICAS Y VISUALIZACIÓN'!$Q$16</definedName>
    <definedName name="_xlchart.v5.3" hidden="1">'T.DINÁMICAS Y VISUALIZACIÓN'!$Q$17:$Q$27</definedName>
    <definedName name="_xlchart.v5.4" hidden="1">'T.DINÁMICAS Y VISUALIZACIÓN'!$P$16</definedName>
    <definedName name="_xlchart.v5.5" hidden="1">'T.DINÁMICAS Y VISUALIZACIÓN'!$P$17:$P$27</definedName>
    <definedName name="_xlchart.v5.6" hidden="1">'T.DINÁMICAS Y VISUALIZACIÓN'!$Q$16</definedName>
    <definedName name="_xlchart.v5.7" hidden="1">'T.DINÁMICAS Y VISUALIZACIÓN'!$Q$17:$Q$27</definedName>
    <definedName name="SegmentaciónDeDatos_Mesero_Asignado">#N/A</definedName>
  </definedNames>
  <calcPr calcId="191029"/>
  <pivotCaches>
    <pivotCache cacheId="150" r:id="rId8"/>
    <pivotCache cacheId="151" r:id="rId9"/>
    <pivotCache cacheId="152"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3" i="14" l="1"/>
  <c r="F1904" i="12"/>
  <c r="T11" i="14" s="1"/>
  <c r="O3" i="1"/>
  <c r="O2"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M1904" i="12"/>
  <c r="T9" i="14" s="1"/>
  <c r="M2" i="1"/>
  <c r="L2" i="1" s="1"/>
  <c r="T7" i="14"/>
  <c r="R769" i="11"/>
  <c r="T5" i="14"/>
  <c r="C769" i="11"/>
  <c r="U3" i="14"/>
  <c r="I769" i="11"/>
  <c r="X10" i="2"/>
  <c r="X2" i="2"/>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M9" i="1"/>
  <c r="K7" i="1"/>
  <c r="X3" i="2"/>
  <c r="X4" i="2"/>
  <c r="X5" i="2"/>
  <c r="X6" i="2"/>
  <c r="X7" i="2"/>
  <c r="X8" i="2"/>
  <c r="X9"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K2" i="1"/>
  <c r="Q2" i="2"/>
  <c r="P2" i="2"/>
  <c r="O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M3" i="1"/>
  <c r="M4" i="1"/>
  <c r="M5" i="1"/>
  <c r="M6" i="1"/>
  <c r="M7" i="1"/>
  <c r="M8" i="1"/>
  <c r="L8" i="1" s="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L3" i="1"/>
  <c r="L4" i="1"/>
  <c r="L5" i="1"/>
  <c r="L6" i="1"/>
  <c r="L7"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K6" i="1"/>
  <c r="K3" i="1"/>
  <c r="K4" i="1"/>
  <c r="K5"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R767" i="2" l="1"/>
  <c r="R763" i="2"/>
  <c r="R759" i="2"/>
  <c r="R755" i="2"/>
  <c r="R751" i="2"/>
  <c r="R747" i="2"/>
  <c r="R743" i="2"/>
  <c r="R739" i="2"/>
  <c r="R735" i="2"/>
  <c r="R731" i="2"/>
  <c r="R727" i="2"/>
  <c r="R723" i="2"/>
  <c r="R719" i="2"/>
  <c r="R715" i="2"/>
  <c r="R711" i="2"/>
  <c r="R707" i="2"/>
  <c r="R703" i="2"/>
  <c r="R699" i="2"/>
  <c r="R695" i="2"/>
  <c r="R691" i="2"/>
  <c r="R687" i="2"/>
  <c r="R683" i="2"/>
  <c r="R679" i="2"/>
  <c r="R675" i="2"/>
  <c r="R671" i="2"/>
  <c r="R667" i="2"/>
  <c r="R663" i="2"/>
  <c r="R659" i="2"/>
  <c r="R655" i="2"/>
  <c r="R651" i="2"/>
  <c r="R647" i="2"/>
  <c r="R643" i="2"/>
  <c r="R639" i="2"/>
  <c r="R635" i="2"/>
  <c r="R631" i="2"/>
  <c r="R627" i="2"/>
  <c r="R623" i="2"/>
  <c r="R619" i="2"/>
  <c r="R615" i="2"/>
  <c r="R611" i="2"/>
  <c r="R607" i="2"/>
  <c r="R603" i="2"/>
  <c r="R599" i="2"/>
  <c r="R595" i="2"/>
  <c r="R591" i="2"/>
  <c r="R587" i="2"/>
  <c r="R583" i="2"/>
  <c r="R579" i="2"/>
  <c r="R575" i="2"/>
  <c r="R571" i="2"/>
  <c r="R567" i="2"/>
  <c r="R563" i="2"/>
  <c r="R559" i="2"/>
  <c r="R555" i="2"/>
  <c r="R551" i="2"/>
  <c r="R547" i="2"/>
  <c r="R543" i="2"/>
  <c r="R539" i="2"/>
  <c r="R535" i="2"/>
  <c r="R531" i="2"/>
  <c r="R527" i="2"/>
  <c r="R523" i="2"/>
  <c r="R519" i="2"/>
  <c r="R515" i="2"/>
  <c r="R511" i="2"/>
  <c r="R507" i="2"/>
  <c r="R503" i="2"/>
  <c r="R499" i="2"/>
  <c r="R495" i="2"/>
  <c r="R491" i="2"/>
  <c r="R487" i="2"/>
  <c r="R483" i="2"/>
  <c r="R479" i="2"/>
  <c r="R475" i="2"/>
  <c r="R471" i="2"/>
  <c r="R467" i="2"/>
  <c r="R463" i="2"/>
  <c r="R459" i="2"/>
  <c r="R455" i="2"/>
  <c r="R451" i="2"/>
  <c r="R447" i="2"/>
  <c r="R443" i="2"/>
  <c r="R439" i="2"/>
  <c r="R435" i="2"/>
  <c r="R431" i="2"/>
  <c r="R427" i="2"/>
  <c r="R423" i="2"/>
  <c r="R419" i="2"/>
  <c r="R415" i="2"/>
  <c r="R411" i="2"/>
  <c r="R407" i="2"/>
  <c r="R403" i="2"/>
  <c r="R399" i="2"/>
  <c r="R395" i="2"/>
  <c r="R391" i="2"/>
  <c r="R387" i="2"/>
  <c r="R383" i="2"/>
  <c r="R379" i="2"/>
  <c r="R375" i="2"/>
  <c r="R371" i="2"/>
  <c r="R367" i="2"/>
  <c r="R363" i="2"/>
  <c r="R359" i="2"/>
  <c r="R355" i="2"/>
  <c r="R351" i="2"/>
  <c r="R766" i="2"/>
  <c r="R762" i="2"/>
  <c r="R758" i="2"/>
  <c r="R754" i="2"/>
  <c r="R750" i="2"/>
  <c r="R746" i="2"/>
  <c r="R742" i="2"/>
  <c r="R738" i="2"/>
  <c r="R734" i="2"/>
  <c r="R730" i="2"/>
  <c r="R726" i="2"/>
  <c r="R722" i="2"/>
  <c r="R718" i="2"/>
  <c r="R714" i="2"/>
  <c r="R710" i="2"/>
  <c r="R706" i="2"/>
  <c r="R702" i="2"/>
  <c r="R698" i="2"/>
  <c r="R694" i="2"/>
  <c r="R690" i="2"/>
  <c r="R686" i="2"/>
  <c r="R682" i="2"/>
  <c r="R678" i="2"/>
  <c r="R674" i="2"/>
  <c r="R670" i="2"/>
  <c r="R666" i="2"/>
  <c r="R662" i="2"/>
  <c r="R658" i="2"/>
  <c r="R654" i="2"/>
  <c r="R650" i="2"/>
  <c r="R646" i="2"/>
  <c r="R642" i="2"/>
  <c r="R638" i="2"/>
  <c r="R634" i="2"/>
  <c r="R630" i="2"/>
  <c r="R626" i="2"/>
  <c r="R622" i="2"/>
  <c r="R618" i="2"/>
  <c r="R614" i="2"/>
  <c r="R610" i="2"/>
  <c r="R606" i="2"/>
  <c r="R602" i="2"/>
  <c r="R598" i="2"/>
  <c r="R594" i="2"/>
  <c r="R590" i="2"/>
  <c r="R586" i="2"/>
  <c r="R582" i="2"/>
  <c r="R578" i="2"/>
  <c r="R574" i="2"/>
  <c r="R570" i="2"/>
  <c r="R566" i="2"/>
  <c r="R562" i="2"/>
  <c r="R558" i="2"/>
  <c r="R554" i="2"/>
  <c r="R550" i="2"/>
  <c r="R546" i="2"/>
  <c r="R542" i="2"/>
  <c r="R538" i="2"/>
  <c r="R534" i="2"/>
  <c r="R530" i="2"/>
  <c r="R526" i="2"/>
  <c r="R522" i="2"/>
  <c r="R518" i="2"/>
  <c r="R514" i="2"/>
  <c r="R510" i="2"/>
  <c r="R506" i="2"/>
  <c r="R502" i="2"/>
  <c r="R498" i="2"/>
  <c r="R494" i="2"/>
  <c r="R490" i="2"/>
  <c r="R486" i="2"/>
  <c r="R482" i="2"/>
  <c r="R478" i="2"/>
  <c r="R474" i="2"/>
  <c r="R470" i="2"/>
  <c r="R466" i="2"/>
  <c r="R462" i="2"/>
  <c r="R458" i="2"/>
  <c r="R454" i="2"/>
  <c r="R450" i="2"/>
  <c r="R446" i="2"/>
  <c r="R442" i="2"/>
  <c r="R438" i="2"/>
  <c r="R434" i="2"/>
  <c r="R430" i="2"/>
  <c r="R426" i="2"/>
  <c r="R422" i="2"/>
  <c r="R418" i="2"/>
  <c r="R414" i="2"/>
  <c r="R410" i="2"/>
  <c r="R406" i="2"/>
  <c r="R402" i="2"/>
  <c r="R398" i="2"/>
  <c r="R394" i="2"/>
  <c r="R390" i="2"/>
  <c r="R386" i="2"/>
  <c r="R382" i="2"/>
  <c r="R378" i="2"/>
  <c r="R374" i="2"/>
  <c r="R370" i="2"/>
  <c r="R366" i="2"/>
  <c r="R362" i="2"/>
  <c r="R358" i="2"/>
  <c r="R354" i="2"/>
  <c r="R765" i="2"/>
  <c r="R761" i="2"/>
  <c r="R757" i="2"/>
  <c r="R753" i="2"/>
  <c r="R749" i="2"/>
  <c r="R745" i="2"/>
  <c r="R741" i="2"/>
  <c r="R737" i="2"/>
  <c r="R733" i="2"/>
  <c r="R729" i="2"/>
  <c r="R725" i="2"/>
  <c r="R721" i="2"/>
  <c r="R717" i="2"/>
  <c r="R713" i="2"/>
  <c r="R709" i="2"/>
  <c r="R705" i="2"/>
  <c r="R701" i="2"/>
  <c r="R697" i="2"/>
  <c r="R693" i="2"/>
  <c r="R689" i="2"/>
  <c r="R685" i="2"/>
  <c r="R681" i="2"/>
  <c r="R677" i="2"/>
  <c r="R673" i="2"/>
  <c r="R669" i="2"/>
  <c r="R665" i="2"/>
  <c r="R661" i="2"/>
  <c r="R657" i="2"/>
  <c r="R653" i="2"/>
  <c r="R649" i="2"/>
  <c r="R645" i="2"/>
  <c r="R641" i="2"/>
  <c r="R637" i="2"/>
  <c r="R633" i="2"/>
  <c r="R629" i="2"/>
  <c r="R625" i="2"/>
  <c r="R621" i="2"/>
  <c r="R617" i="2"/>
  <c r="R613" i="2"/>
  <c r="R609" i="2"/>
  <c r="R605" i="2"/>
  <c r="R601" i="2"/>
  <c r="R597" i="2"/>
  <c r="R593" i="2"/>
  <c r="R589" i="2"/>
  <c r="R585" i="2"/>
  <c r="R581" i="2"/>
  <c r="R577" i="2"/>
  <c r="R573" i="2"/>
  <c r="R569" i="2"/>
  <c r="R565" i="2"/>
  <c r="R561" i="2"/>
  <c r="R557" i="2"/>
  <c r="R553" i="2"/>
  <c r="R549" i="2"/>
  <c r="R545" i="2"/>
  <c r="R541" i="2"/>
  <c r="R537" i="2"/>
  <c r="R533" i="2"/>
  <c r="R529" i="2"/>
  <c r="R525" i="2"/>
  <c r="R521" i="2"/>
  <c r="R517" i="2"/>
  <c r="R513" i="2"/>
  <c r="R509" i="2"/>
  <c r="R505" i="2"/>
  <c r="R501" i="2"/>
  <c r="R497" i="2"/>
  <c r="R493" i="2"/>
  <c r="R489" i="2"/>
  <c r="R485" i="2"/>
  <c r="R481" i="2"/>
  <c r="R477" i="2"/>
  <c r="R473" i="2"/>
  <c r="R469" i="2"/>
  <c r="R465" i="2"/>
  <c r="R461" i="2"/>
  <c r="R457" i="2"/>
  <c r="R453" i="2"/>
  <c r="R449" i="2"/>
  <c r="R445" i="2"/>
  <c r="R441" i="2"/>
  <c r="R437" i="2"/>
  <c r="R433" i="2"/>
  <c r="R429" i="2"/>
  <c r="R425" i="2"/>
  <c r="R421" i="2"/>
  <c r="R417" i="2"/>
  <c r="R413" i="2"/>
  <c r="R409" i="2"/>
  <c r="R405" i="2"/>
  <c r="R401" i="2"/>
  <c r="R397" i="2"/>
  <c r="R393" i="2"/>
  <c r="R389" i="2"/>
  <c r="R385" i="2"/>
  <c r="R381" i="2"/>
  <c r="R377" i="2"/>
  <c r="R373" i="2"/>
  <c r="R369" i="2"/>
  <c r="R365" i="2"/>
  <c r="R361" i="2"/>
  <c r="R357" i="2"/>
  <c r="R353" i="2"/>
  <c r="R349" i="2"/>
  <c r="R345" i="2"/>
  <c r="R341" i="2"/>
  <c r="R768" i="2"/>
  <c r="R764" i="2"/>
  <c r="R760" i="2"/>
  <c r="R756" i="2"/>
  <c r="R752" i="2"/>
  <c r="R748" i="2"/>
  <c r="R744" i="2"/>
  <c r="R740" i="2"/>
  <c r="R736" i="2"/>
  <c r="R732" i="2"/>
  <c r="R728" i="2"/>
  <c r="R724" i="2"/>
  <c r="R720" i="2"/>
  <c r="R716" i="2"/>
  <c r="R712" i="2"/>
  <c r="R708" i="2"/>
  <c r="R704" i="2"/>
  <c r="R700" i="2"/>
  <c r="R696" i="2"/>
  <c r="R692" i="2"/>
  <c r="R688" i="2"/>
  <c r="R684" i="2"/>
  <c r="R680" i="2"/>
  <c r="R676" i="2"/>
  <c r="R672" i="2"/>
  <c r="R668" i="2"/>
  <c r="R664" i="2"/>
  <c r="R660" i="2"/>
  <c r="R656" i="2"/>
  <c r="R652" i="2"/>
  <c r="R648" i="2"/>
  <c r="R644" i="2"/>
  <c r="R640" i="2"/>
  <c r="R636" i="2"/>
  <c r="R632" i="2"/>
  <c r="R628" i="2"/>
  <c r="R624" i="2"/>
  <c r="R620" i="2"/>
  <c r="R616" i="2"/>
  <c r="R612" i="2"/>
  <c r="R608" i="2"/>
  <c r="R604" i="2"/>
  <c r="R600" i="2"/>
  <c r="R596" i="2"/>
  <c r="R592" i="2"/>
  <c r="R588" i="2"/>
  <c r="R584" i="2"/>
  <c r="R580" i="2"/>
  <c r="R576" i="2"/>
  <c r="R572" i="2"/>
  <c r="R568" i="2"/>
  <c r="R564" i="2"/>
  <c r="R560" i="2"/>
  <c r="R556" i="2"/>
  <c r="R552" i="2"/>
  <c r="R548" i="2"/>
  <c r="R544" i="2"/>
  <c r="R540" i="2"/>
  <c r="R536" i="2"/>
  <c r="R532" i="2"/>
  <c r="R528" i="2"/>
  <c r="R524" i="2"/>
  <c r="R520" i="2"/>
  <c r="R516" i="2"/>
  <c r="R512" i="2"/>
  <c r="R508" i="2"/>
  <c r="R504" i="2"/>
  <c r="R500" i="2"/>
  <c r="R496" i="2"/>
  <c r="R492" i="2"/>
  <c r="R488" i="2"/>
  <c r="R484" i="2"/>
  <c r="R480" i="2"/>
  <c r="R476" i="2"/>
  <c r="R472" i="2"/>
  <c r="R468" i="2"/>
  <c r="R464" i="2"/>
  <c r="R460" i="2"/>
  <c r="R456" i="2"/>
  <c r="R452" i="2"/>
  <c r="R448" i="2"/>
  <c r="R444" i="2"/>
  <c r="R440" i="2"/>
  <c r="R436" i="2"/>
  <c r="R432" i="2"/>
  <c r="R428" i="2"/>
  <c r="R424" i="2"/>
  <c r="R420" i="2"/>
  <c r="R416" i="2"/>
  <c r="R412" i="2"/>
  <c r="R408" i="2"/>
  <c r="R404" i="2"/>
  <c r="R400" i="2"/>
  <c r="R396" i="2"/>
  <c r="R392" i="2"/>
  <c r="R388" i="2"/>
  <c r="R384" i="2"/>
  <c r="R380" i="2"/>
  <c r="R376" i="2"/>
  <c r="R372" i="2"/>
  <c r="R368" i="2"/>
  <c r="R364" i="2"/>
  <c r="R360" i="2"/>
  <c r="R356" i="2"/>
  <c r="R352" i="2"/>
  <c r="R348" i="2"/>
  <c r="R344" i="2"/>
  <c r="R340" i="2"/>
  <c r="R337" i="2"/>
  <c r="R333" i="2"/>
  <c r="R329" i="2"/>
  <c r="R325" i="2"/>
  <c r="R321" i="2"/>
  <c r="R317" i="2"/>
  <c r="R313" i="2"/>
  <c r="R309" i="2"/>
  <c r="R305" i="2"/>
  <c r="R301" i="2"/>
  <c r="R297" i="2"/>
  <c r="R293" i="2"/>
  <c r="R289" i="2"/>
  <c r="R285" i="2"/>
  <c r="R281" i="2"/>
  <c r="R277" i="2"/>
  <c r="R273" i="2"/>
  <c r="R269" i="2"/>
  <c r="R265" i="2"/>
  <c r="R261" i="2"/>
  <c r="R257" i="2"/>
  <c r="R253" i="2"/>
  <c r="R249" i="2"/>
  <c r="R245" i="2"/>
  <c r="R241" i="2"/>
  <c r="R237" i="2"/>
  <c r="R233" i="2"/>
  <c r="R229" i="2"/>
  <c r="R225" i="2"/>
  <c r="R221" i="2"/>
  <c r="R217" i="2"/>
  <c r="R213" i="2"/>
  <c r="R209" i="2"/>
  <c r="R205" i="2"/>
  <c r="R201" i="2"/>
  <c r="R197" i="2"/>
  <c r="R193" i="2"/>
  <c r="R189" i="2"/>
  <c r="R185" i="2"/>
  <c r="R181" i="2"/>
  <c r="R177" i="2"/>
  <c r="R173" i="2"/>
  <c r="R169" i="2"/>
  <c r="R165" i="2"/>
  <c r="R161" i="2"/>
  <c r="R157" i="2"/>
  <c r="R153" i="2"/>
  <c r="R149" i="2"/>
  <c r="R145" i="2"/>
  <c r="R141" i="2"/>
  <c r="R137" i="2"/>
  <c r="R133" i="2"/>
  <c r="R129" i="2"/>
  <c r="R125" i="2"/>
  <c r="R121" i="2"/>
  <c r="R117" i="2"/>
  <c r="R113" i="2"/>
  <c r="R109" i="2"/>
  <c r="R105" i="2"/>
  <c r="R101" i="2"/>
  <c r="R97" i="2"/>
  <c r="R93" i="2"/>
  <c r="R89" i="2"/>
  <c r="R85" i="2"/>
  <c r="R81" i="2"/>
  <c r="R77" i="2"/>
  <c r="R73" i="2"/>
  <c r="R69" i="2"/>
  <c r="R65" i="2"/>
  <c r="R61" i="2"/>
  <c r="R57" i="2"/>
  <c r="R53" i="2"/>
  <c r="R49" i="2"/>
  <c r="R45" i="2"/>
  <c r="R41" i="2"/>
  <c r="R37" i="2"/>
  <c r="R33" i="2"/>
  <c r="R29" i="2"/>
  <c r="R25" i="2"/>
  <c r="R21" i="2"/>
  <c r="R17" i="2"/>
  <c r="R13" i="2"/>
  <c r="R9" i="2"/>
  <c r="R5" i="2"/>
  <c r="R336" i="2"/>
  <c r="R332" i="2"/>
  <c r="R328" i="2"/>
  <c r="R324" i="2"/>
  <c r="R320" i="2"/>
  <c r="R316" i="2"/>
  <c r="R312" i="2"/>
  <c r="R308" i="2"/>
  <c r="R304" i="2"/>
  <c r="R300" i="2"/>
  <c r="R296" i="2"/>
  <c r="R292" i="2"/>
  <c r="R288" i="2"/>
  <c r="R284" i="2"/>
  <c r="R280" i="2"/>
  <c r="R276" i="2"/>
  <c r="R272" i="2"/>
  <c r="R268" i="2"/>
  <c r="R264" i="2"/>
  <c r="R260" i="2"/>
  <c r="R256" i="2"/>
  <c r="R252" i="2"/>
  <c r="R248" i="2"/>
  <c r="R244" i="2"/>
  <c r="R240" i="2"/>
  <c r="R236" i="2"/>
  <c r="R232" i="2"/>
  <c r="R228" i="2"/>
  <c r="R224" i="2"/>
  <c r="R220" i="2"/>
  <c r="R216" i="2"/>
  <c r="R212" i="2"/>
  <c r="R208" i="2"/>
  <c r="R204" i="2"/>
  <c r="R200" i="2"/>
  <c r="R196" i="2"/>
  <c r="R192" i="2"/>
  <c r="R188" i="2"/>
  <c r="R184" i="2"/>
  <c r="R180" i="2"/>
  <c r="R176" i="2"/>
  <c r="R172" i="2"/>
  <c r="R168" i="2"/>
  <c r="R164" i="2"/>
  <c r="R160" i="2"/>
  <c r="R156" i="2"/>
  <c r="R152" i="2"/>
  <c r="R148" i="2"/>
  <c r="R144" i="2"/>
  <c r="R140" i="2"/>
  <c r="R136" i="2"/>
  <c r="R132" i="2"/>
  <c r="R128" i="2"/>
  <c r="R124" i="2"/>
  <c r="R120" i="2"/>
  <c r="R116" i="2"/>
  <c r="R112" i="2"/>
  <c r="R108" i="2"/>
  <c r="R104" i="2"/>
  <c r="R100" i="2"/>
  <c r="R96" i="2"/>
  <c r="R92" i="2"/>
  <c r="R88" i="2"/>
  <c r="R84" i="2"/>
  <c r="R80" i="2"/>
  <c r="R76" i="2"/>
  <c r="R72" i="2"/>
  <c r="R68" i="2"/>
  <c r="R64" i="2"/>
  <c r="R60" i="2"/>
  <c r="R56" i="2"/>
  <c r="R52" i="2"/>
  <c r="R48" i="2"/>
  <c r="R44" i="2"/>
  <c r="R40" i="2"/>
  <c r="R36" i="2"/>
  <c r="R32" i="2"/>
  <c r="R28" i="2"/>
  <c r="R24" i="2"/>
  <c r="R20" i="2"/>
  <c r="R16" i="2"/>
  <c r="R12" i="2"/>
  <c r="R8" i="2"/>
  <c r="R4" i="2"/>
  <c r="R2" i="2"/>
  <c r="S2" i="2"/>
  <c r="U2" i="2" s="1"/>
  <c r="J2" i="2" s="1"/>
  <c r="R347" i="2"/>
  <c r="R343" i="2"/>
  <c r="R339" i="2"/>
  <c r="R335" i="2"/>
  <c r="R331" i="2"/>
  <c r="R327" i="2"/>
  <c r="R323" i="2"/>
  <c r="R319" i="2"/>
  <c r="R315" i="2"/>
  <c r="R311" i="2"/>
  <c r="R307" i="2"/>
  <c r="R303" i="2"/>
  <c r="R299" i="2"/>
  <c r="R295" i="2"/>
  <c r="R291" i="2"/>
  <c r="R287" i="2"/>
  <c r="R283" i="2"/>
  <c r="R279" i="2"/>
  <c r="R275" i="2"/>
  <c r="R271" i="2"/>
  <c r="R267" i="2"/>
  <c r="R263" i="2"/>
  <c r="R259" i="2"/>
  <c r="R255" i="2"/>
  <c r="R251" i="2"/>
  <c r="R247" i="2"/>
  <c r="R243" i="2"/>
  <c r="R239" i="2"/>
  <c r="R235" i="2"/>
  <c r="R231" i="2"/>
  <c r="R227" i="2"/>
  <c r="R223" i="2"/>
  <c r="R219" i="2"/>
  <c r="R215" i="2"/>
  <c r="R211" i="2"/>
  <c r="R207" i="2"/>
  <c r="R203" i="2"/>
  <c r="R199" i="2"/>
  <c r="R195" i="2"/>
  <c r="R191" i="2"/>
  <c r="R187" i="2"/>
  <c r="R183" i="2"/>
  <c r="R179" i="2"/>
  <c r="R175" i="2"/>
  <c r="R171" i="2"/>
  <c r="R167" i="2"/>
  <c r="R163" i="2"/>
  <c r="R159" i="2"/>
  <c r="R155" i="2"/>
  <c r="R151" i="2"/>
  <c r="R147" i="2"/>
  <c r="R143" i="2"/>
  <c r="R139" i="2"/>
  <c r="R135" i="2"/>
  <c r="R131" i="2"/>
  <c r="R127" i="2"/>
  <c r="R123" i="2"/>
  <c r="R119" i="2"/>
  <c r="R115" i="2"/>
  <c r="R111" i="2"/>
  <c r="R107" i="2"/>
  <c r="R103" i="2"/>
  <c r="R99" i="2"/>
  <c r="R95" i="2"/>
  <c r="R91" i="2"/>
  <c r="R87" i="2"/>
  <c r="R83" i="2"/>
  <c r="R79" i="2"/>
  <c r="R75" i="2"/>
  <c r="R71" i="2"/>
  <c r="R67" i="2"/>
  <c r="R63" i="2"/>
  <c r="R59" i="2"/>
  <c r="R55" i="2"/>
  <c r="R51" i="2"/>
  <c r="R47" i="2"/>
  <c r="R43" i="2"/>
  <c r="R39" i="2"/>
  <c r="R35" i="2"/>
  <c r="R31" i="2"/>
  <c r="R27" i="2"/>
  <c r="R23" i="2"/>
  <c r="R19" i="2"/>
  <c r="R15" i="2"/>
  <c r="R11" i="2"/>
  <c r="R7" i="2"/>
  <c r="R3" i="2"/>
  <c r="R350" i="2"/>
  <c r="R346" i="2"/>
  <c r="R342" i="2"/>
  <c r="R338" i="2"/>
  <c r="R334" i="2"/>
  <c r="R330" i="2"/>
  <c r="R326" i="2"/>
  <c r="R322" i="2"/>
  <c r="R318" i="2"/>
  <c r="R314" i="2"/>
  <c r="R310" i="2"/>
  <c r="R306" i="2"/>
  <c r="R302" i="2"/>
  <c r="R298" i="2"/>
  <c r="R294" i="2"/>
  <c r="R290" i="2"/>
  <c r="R286" i="2"/>
  <c r="R282" i="2"/>
  <c r="R278" i="2"/>
  <c r="R274" i="2"/>
  <c r="R270" i="2"/>
  <c r="R266" i="2"/>
  <c r="R262" i="2"/>
  <c r="R258" i="2"/>
  <c r="R254" i="2"/>
  <c r="R250" i="2"/>
  <c r="R246" i="2"/>
  <c r="R242" i="2"/>
  <c r="R238" i="2"/>
  <c r="R234" i="2"/>
  <c r="R230" i="2"/>
  <c r="R226" i="2"/>
  <c r="R222" i="2"/>
  <c r="R218" i="2"/>
  <c r="R214" i="2"/>
  <c r="R210" i="2"/>
  <c r="R206" i="2"/>
  <c r="R202" i="2"/>
  <c r="R198" i="2"/>
  <c r="R194" i="2"/>
  <c r="R190" i="2"/>
  <c r="R186" i="2"/>
  <c r="R182" i="2"/>
  <c r="R178" i="2"/>
  <c r="R174" i="2"/>
  <c r="R170" i="2"/>
  <c r="R166" i="2"/>
  <c r="R162" i="2"/>
  <c r="R158" i="2"/>
  <c r="R154" i="2"/>
  <c r="R150" i="2"/>
  <c r="R146" i="2"/>
  <c r="R142" i="2"/>
  <c r="R138" i="2"/>
  <c r="R134" i="2"/>
  <c r="R130" i="2"/>
  <c r="R126" i="2"/>
  <c r="R122" i="2"/>
  <c r="R118" i="2"/>
  <c r="R114" i="2"/>
  <c r="R110" i="2"/>
  <c r="R106" i="2"/>
  <c r="R102" i="2"/>
  <c r="R98" i="2"/>
  <c r="R94" i="2"/>
  <c r="R90" i="2"/>
  <c r="R86" i="2"/>
  <c r="R82" i="2"/>
  <c r="R78" i="2"/>
  <c r="R74" i="2"/>
  <c r="R70" i="2"/>
  <c r="R66" i="2"/>
  <c r="R62" i="2"/>
  <c r="R58" i="2"/>
  <c r="R54" i="2"/>
  <c r="R50" i="2"/>
  <c r="R46" i="2"/>
  <c r="R42" i="2"/>
  <c r="R38" i="2"/>
  <c r="R34" i="2"/>
  <c r="R30" i="2"/>
  <c r="R26" i="2"/>
  <c r="R22" i="2"/>
  <c r="R18" i="2"/>
  <c r="R14" i="2"/>
  <c r="R10" i="2"/>
  <c r="S10" i="2"/>
  <c r="R6" i="2"/>
  <c r="N9" i="1"/>
  <c r="T2" i="2"/>
  <c r="S766" i="2"/>
  <c r="S762" i="2"/>
  <c r="S758" i="2"/>
  <c r="S754" i="2"/>
  <c r="S750" i="2"/>
  <c r="S746" i="2"/>
  <c r="S742" i="2"/>
  <c r="S738" i="2"/>
  <c r="S734" i="2"/>
  <c r="S730" i="2"/>
  <c r="S726" i="2"/>
  <c r="S722" i="2"/>
  <c r="S718" i="2"/>
  <c r="S714" i="2"/>
  <c r="S710" i="2"/>
  <c r="S706" i="2"/>
  <c r="S702" i="2"/>
  <c r="S698" i="2"/>
  <c r="S694" i="2"/>
  <c r="S690" i="2"/>
  <c r="S686" i="2"/>
  <c r="S682" i="2"/>
  <c r="S678" i="2"/>
  <c r="S674" i="2"/>
  <c r="S670" i="2"/>
  <c r="S666" i="2"/>
  <c r="S662" i="2"/>
  <c r="S658" i="2"/>
  <c r="S654" i="2"/>
  <c r="S650" i="2"/>
  <c r="S646" i="2"/>
  <c r="S642" i="2"/>
  <c r="S638" i="2"/>
  <c r="S634" i="2"/>
  <c r="S630" i="2"/>
  <c r="S626" i="2"/>
  <c r="S622" i="2"/>
  <c r="S618" i="2"/>
  <c r="S614" i="2"/>
  <c r="S610" i="2"/>
  <c r="S606" i="2"/>
  <c r="S602" i="2"/>
  <c r="S598" i="2"/>
  <c r="S594" i="2"/>
  <c r="S765" i="2"/>
  <c r="S761" i="2"/>
  <c r="S757" i="2"/>
  <c r="S753" i="2"/>
  <c r="S749" i="2"/>
  <c r="S745" i="2"/>
  <c r="S741" i="2"/>
  <c r="S737" i="2"/>
  <c r="S733" i="2"/>
  <c r="S729" i="2"/>
  <c r="S725" i="2"/>
  <c r="S721" i="2"/>
  <c r="S717" i="2"/>
  <c r="S713" i="2"/>
  <c r="S709" i="2"/>
  <c r="S705" i="2"/>
  <c r="S701" i="2"/>
  <c r="S697" i="2"/>
  <c r="S693" i="2"/>
  <c r="S689" i="2"/>
  <c r="S685" i="2"/>
  <c r="S681" i="2"/>
  <c r="S677" i="2"/>
  <c r="S673" i="2"/>
  <c r="S669" i="2"/>
  <c r="S665" i="2"/>
  <c r="S661" i="2"/>
  <c r="S657" i="2"/>
  <c r="S653" i="2"/>
  <c r="S649" i="2"/>
  <c r="S645" i="2"/>
  <c r="S641" i="2"/>
  <c r="S637" i="2"/>
  <c r="S633" i="2"/>
  <c r="S629" i="2"/>
  <c r="S625" i="2"/>
  <c r="S621" i="2"/>
  <c r="S617" i="2"/>
  <c r="S613" i="2"/>
  <c r="S609" i="2"/>
  <c r="S605" i="2"/>
  <c r="S601" i="2"/>
  <c r="S597" i="2"/>
  <c r="S593" i="2"/>
  <c r="S589" i="2"/>
  <c r="S768" i="2"/>
  <c r="S764" i="2"/>
  <c r="S760" i="2"/>
  <c r="S756" i="2"/>
  <c r="S752" i="2"/>
  <c r="S748" i="2"/>
  <c r="S744" i="2"/>
  <c r="S740" i="2"/>
  <c r="S736" i="2"/>
  <c r="S732" i="2"/>
  <c r="S728" i="2"/>
  <c r="S724" i="2"/>
  <c r="S720" i="2"/>
  <c r="S716" i="2"/>
  <c r="S712" i="2"/>
  <c r="S708" i="2"/>
  <c r="S704" i="2"/>
  <c r="S700" i="2"/>
  <c r="S696" i="2"/>
  <c r="S692" i="2"/>
  <c r="S688" i="2"/>
  <c r="S684" i="2"/>
  <c r="S680" i="2"/>
  <c r="S676" i="2"/>
  <c r="S672" i="2"/>
  <c r="S668" i="2"/>
  <c r="S664" i="2"/>
  <c r="S660" i="2"/>
  <c r="S656" i="2"/>
  <c r="S652" i="2"/>
  <c r="S648" i="2"/>
  <c r="S644" i="2"/>
  <c r="S640" i="2"/>
  <c r="S636" i="2"/>
  <c r="S632" i="2"/>
  <c r="S628" i="2"/>
  <c r="S624" i="2"/>
  <c r="S620" i="2"/>
  <c r="S616" i="2"/>
  <c r="S612" i="2"/>
  <c r="S608" i="2"/>
  <c r="S604" i="2"/>
  <c r="S600" i="2"/>
  <c r="S596" i="2"/>
  <c r="S592" i="2"/>
  <c r="S588" i="2"/>
  <c r="S584" i="2"/>
  <c r="S580" i="2"/>
  <c r="S767" i="2"/>
  <c r="S763" i="2"/>
  <c r="S759" i="2"/>
  <c r="S755" i="2"/>
  <c r="S751" i="2"/>
  <c r="S747" i="2"/>
  <c r="S743" i="2"/>
  <c r="S739" i="2"/>
  <c r="S735" i="2"/>
  <c r="S731" i="2"/>
  <c r="S727" i="2"/>
  <c r="S723" i="2"/>
  <c r="S719" i="2"/>
  <c r="S715" i="2"/>
  <c r="S711" i="2"/>
  <c r="S707" i="2"/>
  <c r="S703" i="2"/>
  <c r="S699" i="2"/>
  <c r="S695" i="2"/>
  <c r="S691" i="2"/>
  <c r="S687" i="2"/>
  <c r="S683" i="2"/>
  <c r="S679" i="2"/>
  <c r="S675" i="2"/>
  <c r="S671" i="2"/>
  <c r="S667" i="2"/>
  <c r="S663" i="2"/>
  <c r="S659" i="2"/>
  <c r="S655" i="2"/>
  <c r="S651" i="2"/>
  <c r="S647" i="2"/>
  <c r="S643" i="2"/>
  <c r="S639" i="2"/>
  <c r="S635" i="2"/>
  <c r="S631" i="2"/>
  <c r="S627" i="2"/>
  <c r="S623" i="2"/>
  <c r="S619" i="2"/>
  <c r="S615" i="2"/>
  <c r="S611" i="2"/>
  <c r="S607" i="2"/>
  <c r="S603" i="2"/>
  <c r="S599" i="2"/>
  <c r="S595" i="2"/>
  <c r="S591" i="2"/>
  <c r="S587" i="2"/>
  <c r="S583" i="2"/>
  <c r="S590" i="2"/>
  <c r="S586" i="2"/>
  <c r="S582" i="2"/>
  <c r="S578" i="2"/>
  <c r="S574" i="2"/>
  <c r="S570" i="2"/>
  <c r="S566" i="2"/>
  <c r="S562" i="2"/>
  <c r="S558" i="2"/>
  <c r="S554" i="2"/>
  <c r="S550" i="2"/>
  <c r="S546" i="2"/>
  <c r="S542" i="2"/>
  <c r="S538" i="2"/>
  <c r="S534" i="2"/>
  <c r="S530" i="2"/>
  <c r="S526" i="2"/>
  <c r="S522" i="2"/>
  <c r="S518" i="2"/>
  <c r="S514" i="2"/>
  <c r="S510" i="2"/>
  <c r="S506" i="2"/>
  <c r="S502" i="2"/>
  <c r="S498" i="2"/>
  <c r="S494" i="2"/>
  <c r="S490" i="2"/>
  <c r="S486" i="2"/>
  <c r="S482" i="2"/>
  <c r="S478" i="2"/>
  <c r="S474" i="2"/>
  <c r="S470" i="2"/>
  <c r="S466" i="2"/>
  <c r="S462" i="2"/>
  <c r="S458" i="2"/>
  <c r="S454" i="2"/>
  <c r="S450" i="2"/>
  <c r="S446" i="2"/>
  <c r="S442" i="2"/>
  <c r="S438" i="2"/>
  <c r="S434" i="2"/>
  <c r="S430" i="2"/>
  <c r="S426" i="2"/>
  <c r="S422" i="2"/>
  <c r="S418" i="2"/>
  <c r="S414" i="2"/>
  <c r="S410" i="2"/>
  <c r="S406" i="2"/>
  <c r="S402" i="2"/>
  <c r="S398" i="2"/>
  <c r="S394" i="2"/>
  <c r="S390" i="2"/>
  <c r="S386" i="2"/>
  <c r="S382" i="2"/>
  <c r="S378" i="2"/>
  <c r="S374" i="2"/>
  <c r="S370" i="2"/>
  <c r="S366" i="2"/>
  <c r="S362" i="2"/>
  <c r="S358" i="2"/>
  <c r="S354" i="2"/>
  <c r="S350" i="2"/>
  <c r="S346" i="2"/>
  <c r="S342" i="2"/>
  <c r="S338" i="2"/>
  <c r="S334" i="2"/>
  <c r="S330" i="2"/>
  <c r="S326" i="2"/>
  <c r="S322" i="2"/>
  <c r="S318" i="2"/>
  <c r="S314" i="2"/>
  <c r="S310" i="2"/>
  <c r="S306" i="2"/>
  <c r="S302" i="2"/>
  <c r="S298" i="2"/>
  <c r="S294" i="2"/>
  <c r="S290" i="2"/>
  <c r="S286" i="2"/>
  <c r="S282" i="2"/>
  <c r="S278" i="2"/>
  <c r="S274" i="2"/>
  <c r="S270" i="2"/>
  <c r="S266" i="2"/>
  <c r="S262" i="2"/>
  <c r="S258" i="2"/>
  <c r="S254" i="2"/>
  <c r="S250" i="2"/>
  <c r="S246" i="2"/>
  <c r="S242" i="2"/>
  <c r="S585" i="2"/>
  <c r="S581" i="2"/>
  <c r="S577" i="2"/>
  <c r="S573" i="2"/>
  <c r="S569" i="2"/>
  <c r="S565" i="2"/>
  <c r="S561" i="2"/>
  <c r="S557" i="2"/>
  <c r="S553" i="2"/>
  <c r="S549" i="2"/>
  <c r="S545" i="2"/>
  <c r="S541" i="2"/>
  <c r="S537" i="2"/>
  <c r="S533" i="2"/>
  <c r="S529" i="2"/>
  <c r="S525" i="2"/>
  <c r="S521" i="2"/>
  <c r="S517" i="2"/>
  <c r="S513" i="2"/>
  <c r="S509" i="2"/>
  <c r="S505" i="2"/>
  <c r="S501" i="2"/>
  <c r="S497" i="2"/>
  <c r="S493" i="2"/>
  <c r="S489" i="2"/>
  <c r="S485" i="2"/>
  <c r="S481" i="2"/>
  <c r="S477" i="2"/>
  <c r="S473" i="2"/>
  <c r="S469" i="2"/>
  <c r="S465" i="2"/>
  <c r="S461" i="2"/>
  <c r="S457" i="2"/>
  <c r="S453" i="2"/>
  <c r="S449" i="2"/>
  <c r="S445" i="2"/>
  <c r="S441" i="2"/>
  <c r="S437" i="2"/>
  <c r="S433" i="2"/>
  <c r="S429" i="2"/>
  <c r="S425" i="2"/>
  <c r="S421" i="2"/>
  <c r="S417" i="2"/>
  <c r="S413" i="2"/>
  <c r="S409" i="2"/>
  <c r="S405" i="2"/>
  <c r="S401" i="2"/>
  <c r="S397" i="2"/>
  <c r="S393" i="2"/>
  <c r="S389" i="2"/>
  <c r="S385" i="2"/>
  <c r="S381" i="2"/>
  <c r="S377" i="2"/>
  <c r="S373" i="2"/>
  <c r="S369" i="2"/>
  <c r="S365" i="2"/>
  <c r="S361" i="2"/>
  <c r="S357" i="2"/>
  <c r="S353" i="2"/>
  <c r="S349" i="2"/>
  <c r="S345" i="2"/>
  <c r="S341" i="2"/>
  <c r="S337" i="2"/>
  <c r="S333" i="2"/>
  <c r="S329" i="2"/>
  <c r="S325" i="2"/>
  <c r="S321" i="2"/>
  <c r="S317" i="2"/>
  <c r="S313" i="2"/>
  <c r="S309" i="2"/>
  <c r="S305" i="2"/>
  <c r="S301" i="2"/>
  <c r="S297" i="2"/>
  <c r="S293" i="2"/>
  <c r="S289" i="2"/>
  <c r="S285" i="2"/>
  <c r="S281" i="2"/>
  <c r="S277" i="2"/>
  <c r="S273" i="2"/>
  <c r="S269" i="2"/>
  <c r="S265" i="2"/>
  <c r="S261" i="2"/>
  <c r="S257" i="2"/>
  <c r="S253" i="2"/>
  <c r="S249" i="2"/>
  <c r="S245" i="2"/>
  <c r="S576" i="2"/>
  <c r="S572" i="2"/>
  <c r="S568" i="2"/>
  <c r="S564" i="2"/>
  <c r="S560" i="2"/>
  <c r="S556" i="2"/>
  <c r="S552" i="2"/>
  <c r="S548" i="2"/>
  <c r="S544" i="2"/>
  <c r="S540" i="2"/>
  <c r="S536" i="2"/>
  <c r="S532" i="2"/>
  <c r="S528" i="2"/>
  <c r="S524" i="2"/>
  <c r="S520" i="2"/>
  <c r="S516" i="2"/>
  <c r="S512" i="2"/>
  <c r="S508" i="2"/>
  <c r="S504" i="2"/>
  <c r="S500" i="2"/>
  <c r="S496" i="2"/>
  <c r="S492" i="2"/>
  <c r="S488" i="2"/>
  <c r="S484" i="2"/>
  <c r="S480" i="2"/>
  <c r="S476" i="2"/>
  <c r="S472" i="2"/>
  <c r="S468" i="2"/>
  <c r="S464" i="2"/>
  <c r="S460" i="2"/>
  <c r="S456" i="2"/>
  <c r="S452" i="2"/>
  <c r="S448" i="2"/>
  <c r="S444" i="2"/>
  <c r="S440" i="2"/>
  <c r="S436" i="2"/>
  <c r="S432" i="2"/>
  <c r="S428" i="2"/>
  <c r="S424" i="2"/>
  <c r="S420" i="2"/>
  <c r="S416" i="2"/>
  <c r="S412" i="2"/>
  <c r="S408" i="2"/>
  <c r="S404" i="2"/>
  <c r="S400" i="2"/>
  <c r="S396" i="2"/>
  <c r="S392" i="2"/>
  <c r="S388" i="2"/>
  <c r="S384" i="2"/>
  <c r="S380" i="2"/>
  <c r="S376" i="2"/>
  <c r="S372" i="2"/>
  <c r="S368" i="2"/>
  <c r="S364" i="2"/>
  <c r="S360" i="2"/>
  <c r="S356" i="2"/>
  <c r="S352" i="2"/>
  <c r="S348" i="2"/>
  <c r="S344" i="2"/>
  <c r="S340" i="2"/>
  <c r="S336" i="2"/>
  <c r="S332" i="2"/>
  <c r="S328" i="2"/>
  <c r="S324" i="2"/>
  <c r="S320" i="2"/>
  <c r="S316" i="2"/>
  <c r="S312" i="2"/>
  <c r="S308" i="2"/>
  <c r="S304" i="2"/>
  <c r="S300" i="2"/>
  <c r="S296" i="2"/>
  <c r="S292" i="2"/>
  <c r="S288" i="2"/>
  <c r="S284" i="2"/>
  <c r="S280" i="2"/>
  <c r="S276" i="2"/>
  <c r="S272" i="2"/>
  <c r="S268" i="2"/>
  <c r="S264" i="2"/>
  <c r="S260" i="2"/>
  <c r="S256" i="2"/>
  <c r="S252" i="2"/>
  <c r="S248" i="2"/>
  <c r="S244" i="2"/>
  <c r="S240" i="2"/>
  <c r="S579" i="2"/>
  <c r="S575" i="2"/>
  <c r="S571" i="2"/>
  <c r="S567" i="2"/>
  <c r="S563" i="2"/>
  <c r="S559" i="2"/>
  <c r="S555" i="2"/>
  <c r="S551" i="2"/>
  <c r="S547" i="2"/>
  <c r="S543" i="2"/>
  <c r="S539" i="2"/>
  <c r="S535" i="2"/>
  <c r="S531" i="2"/>
  <c r="S527" i="2"/>
  <c r="S523" i="2"/>
  <c r="S519" i="2"/>
  <c r="S515" i="2"/>
  <c r="S511" i="2"/>
  <c r="S507" i="2"/>
  <c r="S503" i="2"/>
  <c r="S499" i="2"/>
  <c r="S495" i="2"/>
  <c r="S491" i="2"/>
  <c r="S487" i="2"/>
  <c r="S483" i="2"/>
  <c r="S479" i="2"/>
  <c r="S475" i="2"/>
  <c r="S471" i="2"/>
  <c r="S467" i="2"/>
  <c r="S463" i="2"/>
  <c r="S459" i="2"/>
  <c r="S455" i="2"/>
  <c r="S451" i="2"/>
  <c r="S447" i="2"/>
  <c r="S443" i="2"/>
  <c r="S439" i="2"/>
  <c r="S435" i="2"/>
  <c r="S431" i="2"/>
  <c r="S427" i="2"/>
  <c r="S423" i="2"/>
  <c r="S419" i="2"/>
  <c r="S415" i="2"/>
  <c r="S411" i="2"/>
  <c r="S407" i="2"/>
  <c r="S403" i="2"/>
  <c r="S399" i="2"/>
  <c r="S395" i="2"/>
  <c r="S391" i="2"/>
  <c r="S387" i="2"/>
  <c r="S383" i="2"/>
  <c r="S379" i="2"/>
  <c r="S375" i="2"/>
  <c r="S371" i="2"/>
  <c r="S367" i="2"/>
  <c r="S363" i="2"/>
  <c r="S359" i="2"/>
  <c r="S355" i="2"/>
  <c r="S351" i="2"/>
  <c r="S347" i="2"/>
  <c r="S343" i="2"/>
  <c r="S339" i="2"/>
  <c r="S335" i="2"/>
  <c r="S331" i="2"/>
  <c r="S327" i="2"/>
  <c r="S323" i="2"/>
  <c r="S319" i="2"/>
  <c r="S315" i="2"/>
  <c r="S311" i="2"/>
  <c r="S307" i="2"/>
  <c r="S303" i="2"/>
  <c r="S299" i="2"/>
  <c r="S295" i="2"/>
  <c r="S291" i="2"/>
  <c r="S287" i="2"/>
  <c r="S283" i="2"/>
  <c r="S279" i="2"/>
  <c r="S275" i="2"/>
  <c r="S271" i="2"/>
  <c r="S267" i="2"/>
  <c r="S263" i="2"/>
  <c r="S259" i="2"/>
  <c r="S255" i="2"/>
  <c r="S251" i="2"/>
  <c r="S247" i="2"/>
  <c r="S243" i="2"/>
  <c r="S239" i="2"/>
  <c r="S235" i="2"/>
  <c r="S231" i="2"/>
  <c r="S236" i="2"/>
  <c r="S232" i="2"/>
  <c r="S228" i="2"/>
  <c r="S224" i="2"/>
  <c r="S220" i="2"/>
  <c r="S216" i="2"/>
  <c r="S212" i="2"/>
  <c r="S208" i="2"/>
  <c r="S204" i="2"/>
  <c r="S200" i="2"/>
  <c r="S196" i="2"/>
  <c r="S192" i="2"/>
  <c r="S188" i="2"/>
  <c r="S184" i="2"/>
  <c r="S180" i="2"/>
  <c r="S176" i="2"/>
  <c r="S172" i="2"/>
  <c r="S168" i="2"/>
  <c r="S164" i="2"/>
  <c r="S160" i="2"/>
  <c r="S156" i="2"/>
  <c r="S152" i="2"/>
  <c r="S148" i="2"/>
  <c r="S144" i="2"/>
  <c r="S140" i="2"/>
  <c r="S136" i="2"/>
  <c r="S132" i="2"/>
  <c r="S128" i="2"/>
  <c r="S124" i="2"/>
  <c r="S120" i="2"/>
  <c r="S116" i="2"/>
  <c r="S112" i="2"/>
  <c r="S108" i="2"/>
  <c r="S104" i="2"/>
  <c r="S100" i="2"/>
  <c r="S96" i="2"/>
  <c r="S92" i="2"/>
  <c r="S88" i="2"/>
  <c r="S84" i="2"/>
  <c r="S80" i="2"/>
  <c r="S76" i="2"/>
  <c r="S72" i="2"/>
  <c r="S68" i="2"/>
  <c r="S64" i="2"/>
  <c r="S60" i="2"/>
  <c r="S56" i="2"/>
  <c r="S52" i="2"/>
  <c r="S48" i="2"/>
  <c r="S44" i="2"/>
  <c r="S40" i="2"/>
  <c r="S36" i="2"/>
  <c r="S32" i="2"/>
  <c r="S28" i="2"/>
  <c r="S24" i="2"/>
  <c r="S20" i="2"/>
  <c r="S16" i="2"/>
  <c r="S12" i="2"/>
  <c r="S8" i="2"/>
  <c r="S4" i="2"/>
  <c r="S227" i="2"/>
  <c r="S223" i="2"/>
  <c r="S219" i="2"/>
  <c r="S215" i="2"/>
  <c r="S211" i="2"/>
  <c r="S207" i="2"/>
  <c r="S203" i="2"/>
  <c r="S199" i="2"/>
  <c r="S195" i="2"/>
  <c r="S191" i="2"/>
  <c r="S187" i="2"/>
  <c r="S183" i="2"/>
  <c r="S179" i="2"/>
  <c r="S175" i="2"/>
  <c r="S171" i="2"/>
  <c r="S167" i="2"/>
  <c r="S163" i="2"/>
  <c r="S159" i="2"/>
  <c r="S155" i="2"/>
  <c r="S151" i="2"/>
  <c r="S147" i="2"/>
  <c r="S143" i="2"/>
  <c r="S139" i="2"/>
  <c r="S135" i="2"/>
  <c r="S131" i="2"/>
  <c r="S127" i="2"/>
  <c r="S123" i="2"/>
  <c r="S119" i="2"/>
  <c r="S115" i="2"/>
  <c r="S111" i="2"/>
  <c r="S107" i="2"/>
  <c r="S103" i="2"/>
  <c r="S99" i="2"/>
  <c r="S95" i="2"/>
  <c r="S91" i="2"/>
  <c r="S87" i="2"/>
  <c r="S83" i="2"/>
  <c r="S79" i="2"/>
  <c r="S75" i="2"/>
  <c r="S71" i="2"/>
  <c r="S67" i="2"/>
  <c r="S63" i="2"/>
  <c r="S59" i="2"/>
  <c r="S55" i="2"/>
  <c r="S51" i="2"/>
  <c r="S47" i="2"/>
  <c r="S43" i="2"/>
  <c r="S39" i="2"/>
  <c r="S35" i="2"/>
  <c r="S31" i="2"/>
  <c r="S27" i="2"/>
  <c r="S23" i="2"/>
  <c r="S19" i="2"/>
  <c r="S15" i="2"/>
  <c r="S11" i="2"/>
  <c r="S7" i="2"/>
  <c r="S3" i="2"/>
  <c r="S238" i="2"/>
  <c r="S234" i="2"/>
  <c r="S230" i="2"/>
  <c r="S226" i="2"/>
  <c r="S222" i="2"/>
  <c r="S218" i="2"/>
  <c r="S214" i="2"/>
  <c r="S210" i="2"/>
  <c r="S206" i="2"/>
  <c r="S202" i="2"/>
  <c r="S198" i="2"/>
  <c r="S194" i="2"/>
  <c r="S190" i="2"/>
  <c r="S186" i="2"/>
  <c r="S182" i="2"/>
  <c r="S178" i="2"/>
  <c r="S174" i="2"/>
  <c r="S170" i="2"/>
  <c r="S166" i="2"/>
  <c r="S162" i="2"/>
  <c r="S158" i="2"/>
  <c r="S154" i="2"/>
  <c r="S150" i="2"/>
  <c r="S146" i="2"/>
  <c r="S142" i="2"/>
  <c r="S138" i="2"/>
  <c r="S134" i="2"/>
  <c r="S130" i="2"/>
  <c r="S126" i="2"/>
  <c r="S122" i="2"/>
  <c r="S118" i="2"/>
  <c r="S114" i="2"/>
  <c r="S110" i="2"/>
  <c r="S106" i="2"/>
  <c r="S102" i="2"/>
  <c r="S98" i="2"/>
  <c r="S94" i="2"/>
  <c r="S90" i="2"/>
  <c r="S86" i="2"/>
  <c r="S82" i="2"/>
  <c r="S78" i="2"/>
  <c r="S74" i="2"/>
  <c r="S70" i="2"/>
  <c r="S66" i="2"/>
  <c r="S62" i="2"/>
  <c r="S58" i="2"/>
  <c r="S54" i="2"/>
  <c r="S50" i="2"/>
  <c r="S46" i="2"/>
  <c r="S42" i="2"/>
  <c r="S38" i="2"/>
  <c r="S34" i="2"/>
  <c r="S30" i="2"/>
  <c r="S26" i="2"/>
  <c r="S22" i="2"/>
  <c r="S18" i="2"/>
  <c r="S14" i="2"/>
  <c r="S6" i="2"/>
  <c r="S241" i="2"/>
  <c r="S237" i="2"/>
  <c r="S233" i="2"/>
  <c r="S229" i="2"/>
  <c r="S225" i="2"/>
  <c r="S221" i="2"/>
  <c r="S217" i="2"/>
  <c r="S213" i="2"/>
  <c r="S209" i="2"/>
  <c r="S205" i="2"/>
  <c r="S201" i="2"/>
  <c r="S197" i="2"/>
  <c r="S193" i="2"/>
  <c r="S189" i="2"/>
  <c r="S185" i="2"/>
  <c r="S181" i="2"/>
  <c r="S177" i="2"/>
  <c r="S173" i="2"/>
  <c r="S169" i="2"/>
  <c r="S165" i="2"/>
  <c r="S161" i="2"/>
  <c r="S157" i="2"/>
  <c r="S153" i="2"/>
  <c r="S149" i="2"/>
  <c r="S145" i="2"/>
  <c r="S141" i="2"/>
  <c r="S137" i="2"/>
  <c r="S133" i="2"/>
  <c r="S129" i="2"/>
  <c r="S125" i="2"/>
  <c r="S121" i="2"/>
  <c r="S117" i="2"/>
  <c r="S113" i="2"/>
  <c r="S109" i="2"/>
  <c r="S105" i="2"/>
  <c r="S101" i="2"/>
  <c r="S97" i="2"/>
  <c r="S93" i="2"/>
  <c r="S89" i="2"/>
  <c r="S85" i="2"/>
  <c r="S81" i="2"/>
  <c r="S77" i="2"/>
  <c r="S73" i="2"/>
  <c r="S69" i="2"/>
  <c r="S65" i="2"/>
  <c r="S61" i="2"/>
  <c r="S57" i="2"/>
  <c r="S53" i="2"/>
  <c r="S49" i="2"/>
  <c r="S45" i="2"/>
  <c r="S41" i="2"/>
  <c r="S37" i="2"/>
  <c r="S33" i="2"/>
  <c r="S29" i="2"/>
  <c r="S25" i="2"/>
  <c r="S21" i="2"/>
  <c r="S17" i="2"/>
  <c r="S13" i="2"/>
  <c r="S9" i="2"/>
  <c r="S5" i="2"/>
  <c r="N1903" i="1"/>
  <c r="N1899" i="1"/>
  <c r="N1895" i="1"/>
  <c r="N1891" i="1"/>
  <c r="N1887" i="1"/>
  <c r="N1883" i="1"/>
  <c r="N1879" i="1"/>
  <c r="N1875" i="1"/>
  <c r="N1871" i="1"/>
  <c r="N1867" i="1"/>
  <c r="N1863" i="1"/>
  <c r="N1859" i="1"/>
  <c r="N1855" i="1"/>
  <c r="N1851" i="1"/>
  <c r="N1847" i="1"/>
  <c r="N1843" i="1"/>
  <c r="N1839" i="1"/>
  <c r="N1835" i="1"/>
  <c r="N1831" i="1"/>
  <c r="N1827" i="1"/>
  <c r="N1823" i="1"/>
  <c r="N1819" i="1"/>
  <c r="N1815" i="1"/>
  <c r="N1811" i="1"/>
  <c r="N1807" i="1"/>
  <c r="N1803" i="1"/>
  <c r="N1799" i="1"/>
  <c r="N1795" i="1"/>
  <c r="N1791" i="1"/>
  <c r="N1787" i="1"/>
  <c r="N1783" i="1"/>
  <c r="N1779" i="1"/>
  <c r="N1775" i="1"/>
  <c r="N1771" i="1"/>
  <c r="N1767" i="1"/>
  <c r="N1763" i="1"/>
  <c r="N1759" i="1"/>
  <c r="N1755" i="1"/>
  <c r="N1751" i="1"/>
  <c r="N1747" i="1"/>
  <c r="N1743" i="1"/>
  <c r="N1739" i="1"/>
  <c r="N1735" i="1"/>
  <c r="N1731" i="1"/>
  <c r="N1727" i="1"/>
  <c r="N1723" i="1"/>
  <c r="N1719" i="1"/>
  <c r="N1715" i="1"/>
  <c r="N1711" i="1"/>
  <c r="N1707" i="1"/>
  <c r="N1703" i="1"/>
  <c r="N1699" i="1"/>
  <c r="N1695" i="1"/>
  <c r="N1691" i="1"/>
  <c r="N1687" i="1"/>
  <c r="N1683" i="1"/>
  <c r="N1679" i="1"/>
  <c r="N1675" i="1"/>
  <c r="N1671" i="1"/>
  <c r="N1667" i="1"/>
  <c r="N1663" i="1"/>
  <c r="N1659" i="1"/>
  <c r="N1655" i="1"/>
  <c r="N1651" i="1"/>
  <c r="N1647" i="1"/>
  <c r="N1643" i="1"/>
  <c r="N1639" i="1"/>
  <c r="N1635" i="1"/>
  <c r="N1631" i="1"/>
  <c r="N1627" i="1"/>
  <c r="N1623" i="1"/>
  <c r="N1619" i="1"/>
  <c r="N1615" i="1"/>
  <c r="N1611" i="1"/>
  <c r="N1607" i="1"/>
  <c r="N1603" i="1"/>
  <c r="N1599" i="1"/>
  <c r="N1595" i="1"/>
  <c r="N1591" i="1"/>
  <c r="N1587" i="1"/>
  <c r="N1583" i="1"/>
  <c r="N1579" i="1"/>
  <c r="N1575" i="1"/>
  <c r="N1571" i="1"/>
  <c r="N1567" i="1"/>
  <c r="N1563" i="1"/>
  <c r="N1559" i="1"/>
  <c r="N1555" i="1"/>
  <c r="N1551" i="1"/>
  <c r="N1547" i="1"/>
  <c r="N1543" i="1"/>
  <c r="N1539" i="1"/>
  <c r="N1535" i="1"/>
  <c r="N1531" i="1"/>
  <c r="N1527" i="1"/>
  <c r="N1523" i="1"/>
  <c r="N1519" i="1"/>
  <c r="N1515" i="1"/>
  <c r="N1511" i="1"/>
  <c r="N1507" i="1"/>
  <c r="N1503" i="1"/>
  <c r="N1499" i="1"/>
  <c r="N1495" i="1"/>
  <c r="N1491" i="1"/>
  <c r="N1487" i="1"/>
  <c r="N1483" i="1"/>
  <c r="N1479" i="1"/>
  <c r="N1475" i="1"/>
  <c r="N1471" i="1"/>
  <c r="N1467" i="1"/>
  <c r="N1463" i="1"/>
  <c r="N1459" i="1"/>
  <c r="N1455" i="1"/>
  <c r="N1451" i="1"/>
  <c r="N1447" i="1"/>
  <c r="N1443" i="1"/>
  <c r="N1439" i="1"/>
  <c r="N1435" i="1"/>
  <c r="N1431" i="1"/>
  <c r="N1427" i="1"/>
  <c r="N1423" i="1"/>
  <c r="N1419" i="1"/>
  <c r="N1415" i="1"/>
  <c r="N1411" i="1"/>
  <c r="N1902" i="1"/>
  <c r="N1898" i="1"/>
  <c r="N1894" i="1"/>
  <c r="N1890" i="1"/>
  <c r="N1886" i="1"/>
  <c r="N1882" i="1"/>
  <c r="N1878" i="1"/>
  <c r="N1874" i="1"/>
  <c r="N1870" i="1"/>
  <c r="N1866" i="1"/>
  <c r="N1862" i="1"/>
  <c r="N1858" i="1"/>
  <c r="N1854" i="1"/>
  <c r="N1850" i="1"/>
  <c r="N1846" i="1"/>
  <c r="N1842" i="1"/>
  <c r="N1838" i="1"/>
  <c r="N1834" i="1"/>
  <c r="N1830" i="1"/>
  <c r="N1826" i="1"/>
  <c r="N1822" i="1"/>
  <c r="N1818" i="1"/>
  <c r="N1814" i="1"/>
  <c r="N1810" i="1"/>
  <c r="N1806" i="1"/>
  <c r="N1802" i="1"/>
  <c r="N1798" i="1"/>
  <c r="N1794" i="1"/>
  <c r="N1790" i="1"/>
  <c r="N1786" i="1"/>
  <c r="N1782" i="1"/>
  <c r="N1778" i="1"/>
  <c r="N1774" i="1"/>
  <c r="N1770" i="1"/>
  <c r="N1766" i="1"/>
  <c r="N1762" i="1"/>
  <c r="N1758" i="1"/>
  <c r="N1754" i="1"/>
  <c r="N1750" i="1"/>
  <c r="N1746" i="1"/>
  <c r="N1742" i="1"/>
  <c r="N1738" i="1"/>
  <c r="N1734" i="1"/>
  <c r="N1730" i="1"/>
  <c r="N1726" i="1"/>
  <c r="N1722" i="1"/>
  <c r="N1718" i="1"/>
  <c r="N1714" i="1"/>
  <c r="N1710" i="1"/>
  <c r="N1706" i="1"/>
  <c r="N1702" i="1"/>
  <c r="N1698" i="1"/>
  <c r="N1694" i="1"/>
  <c r="N1690" i="1"/>
  <c r="N1686" i="1"/>
  <c r="N1682" i="1"/>
  <c r="N1678" i="1"/>
  <c r="N1674" i="1"/>
  <c r="N1670" i="1"/>
  <c r="N1666" i="1"/>
  <c r="N1662" i="1"/>
  <c r="N1658" i="1"/>
  <c r="N1654" i="1"/>
  <c r="N1650" i="1"/>
  <c r="N1646" i="1"/>
  <c r="N1642" i="1"/>
  <c r="N1638" i="1"/>
  <c r="N1634" i="1"/>
  <c r="N1630" i="1"/>
  <c r="N1626" i="1"/>
  <c r="N1622" i="1"/>
  <c r="N1618" i="1"/>
  <c r="N1614" i="1"/>
  <c r="N1610" i="1"/>
  <c r="N1606" i="1"/>
  <c r="N1602" i="1"/>
  <c r="N1598" i="1"/>
  <c r="N1594" i="1"/>
  <c r="N1590" i="1"/>
  <c r="N1586" i="1"/>
  <c r="N1582" i="1"/>
  <c r="N1578" i="1"/>
  <c r="N1574" i="1"/>
  <c r="N1570" i="1"/>
  <c r="N1566" i="1"/>
  <c r="N1562" i="1"/>
  <c r="N1558" i="1"/>
  <c r="N1554" i="1"/>
  <c r="N1550" i="1"/>
  <c r="N1546" i="1"/>
  <c r="N1542" i="1"/>
  <c r="N1538" i="1"/>
  <c r="N1534" i="1"/>
  <c r="N1530" i="1"/>
  <c r="N1526" i="1"/>
  <c r="N1522" i="1"/>
  <c r="N1518" i="1"/>
  <c r="N1514" i="1"/>
  <c r="N1510" i="1"/>
  <c r="N1506" i="1"/>
  <c r="N1502" i="1"/>
  <c r="N1498" i="1"/>
  <c r="N1494" i="1"/>
  <c r="N1490" i="1"/>
  <c r="N1486" i="1"/>
  <c r="N1482" i="1"/>
  <c r="N1478" i="1"/>
  <c r="N1474" i="1"/>
  <c r="N1470" i="1"/>
  <c r="N1466" i="1"/>
  <c r="N1462" i="1"/>
  <c r="N1458" i="1"/>
  <c r="N1454" i="1"/>
  <c r="N1450" i="1"/>
  <c r="N1446" i="1"/>
  <c r="N1442" i="1"/>
  <c r="N1438" i="1"/>
  <c r="N1434" i="1"/>
  <c r="N1430" i="1"/>
  <c r="N1426" i="1"/>
  <c r="N1422" i="1"/>
  <c r="N1418" i="1"/>
  <c r="N1414" i="1"/>
  <c r="N1901" i="1"/>
  <c r="N1897" i="1"/>
  <c r="N1893" i="1"/>
  <c r="N1889" i="1"/>
  <c r="N1885" i="1"/>
  <c r="N1881" i="1"/>
  <c r="N1877" i="1"/>
  <c r="N1873" i="1"/>
  <c r="N1869" i="1"/>
  <c r="N1865" i="1"/>
  <c r="N1861" i="1"/>
  <c r="N1857" i="1"/>
  <c r="N1853" i="1"/>
  <c r="N1849" i="1"/>
  <c r="N1845" i="1"/>
  <c r="N1841" i="1"/>
  <c r="N1837" i="1"/>
  <c r="N1833" i="1"/>
  <c r="N1829" i="1"/>
  <c r="N1825" i="1"/>
  <c r="N1821" i="1"/>
  <c r="N1817" i="1"/>
  <c r="N1813" i="1"/>
  <c r="N1809" i="1"/>
  <c r="N1805" i="1"/>
  <c r="N1801" i="1"/>
  <c r="N1797" i="1"/>
  <c r="N1793" i="1"/>
  <c r="N1789" i="1"/>
  <c r="N1785" i="1"/>
  <c r="N1781" i="1"/>
  <c r="N1777" i="1"/>
  <c r="N1773" i="1"/>
  <c r="N1769" i="1"/>
  <c r="N1765" i="1"/>
  <c r="N1761" i="1"/>
  <c r="N1757" i="1"/>
  <c r="N1753" i="1"/>
  <c r="N1749" i="1"/>
  <c r="N1745" i="1"/>
  <c r="N1741" i="1"/>
  <c r="N1737" i="1"/>
  <c r="N1733" i="1"/>
  <c r="N1729" i="1"/>
  <c r="N1725" i="1"/>
  <c r="N1721" i="1"/>
  <c r="N1717" i="1"/>
  <c r="N1713" i="1"/>
  <c r="N1709" i="1"/>
  <c r="N1705" i="1"/>
  <c r="N1701" i="1"/>
  <c r="N1697" i="1"/>
  <c r="N1693" i="1"/>
  <c r="N1689" i="1"/>
  <c r="N1685" i="1"/>
  <c r="N1681" i="1"/>
  <c r="N1677" i="1"/>
  <c r="N1673" i="1"/>
  <c r="N1669" i="1"/>
  <c r="N1665" i="1"/>
  <c r="N1661" i="1"/>
  <c r="N1657" i="1"/>
  <c r="N1653" i="1"/>
  <c r="N1649" i="1"/>
  <c r="N1645" i="1"/>
  <c r="N1641" i="1"/>
  <c r="N1637" i="1"/>
  <c r="N1633" i="1"/>
  <c r="N1629" i="1"/>
  <c r="N1625" i="1"/>
  <c r="N1621" i="1"/>
  <c r="N1617" i="1"/>
  <c r="N1613" i="1"/>
  <c r="N1609" i="1"/>
  <c r="N1605" i="1"/>
  <c r="N1601" i="1"/>
  <c r="N1597" i="1"/>
  <c r="N1593" i="1"/>
  <c r="N1589" i="1"/>
  <c r="N1585" i="1"/>
  <c r="N1581" i="1"/>
  <c r="N1577" i="1"/>
  <c r="N1573" i="1"/>
  <c r="N1569" i="1"/>
  <c r="N1565" i="1"/>
  <c r="N1561" i="1"/>
  <c r="N1557" i="1"/>
  <c r="N1553" i="1"/>
  <c r="N1549" i="1"/>
  <c r="N1545" i="1"/>
  <c r="N1541" i="1"/>
  <c r="N1537" i="1"/>
  <c r="N1533" i="1"/>
  <c r="N1529" i="1"/>
  <c r="N1525" i="1"/>
  <c r="N1521" i="1"/>
  <c r="N1517" i="1"/>
  <c r="N1513" i="1"/>
  <c r="N1509" i="1"/>
  <c r="N1505" i="1"/>
  <c r="N1501" i="1"/>
  <c r="N1497" i="1"/>
  <c r="N1493" i="1"/>
  <c r="N1489" i="1"/>
  <c r="N1485" i="1"/>
  <c r="N1481" i="1"/>
  <c r="N1477" i="1"/>
  <c r="N1473" i="1"/>
  <c r="N1469" i="1"/>
  <c r="N1465" i="1"/>
  <c r="N1461" i="1"/>
  <c r="N1457" i="1"/>
  <c r="N1453" i="1"/>
  <c r="N1449" i="1"/>
  <c r="N1445" i="1"/>
  <c r="N1441" i="1"/>
  <c r="N1437" i="1"/>
  <c r="N1433" i="1"/>
  <c r="N1429" i="1"/>
  <c r="N1425" i="1"/>
  <c r="N1421" i="1"/>
  <c r="N1417" i="1"/>
  <c r="N1413" i="1"/>
  <c r="N1900" i="1"/>
  <c r="N1896" i="1"/>
  <c r="N1892" i="1"/>
  <c r="N1888" i="1"/>
  <c r="N1884" i="1"/>
  <c r="N1880" i="1"/>
  <c r="N1876" i="1"/>
  <c r="N1872" i="1"/>
  <c r="N1868" i="1"/>
  <c r="N1864" i="1"/>
  <c r="N1860" i="1"/>
  <c r="N1856" i="1"/>
  <c r="N1852" i="1"/>
  <c r="N1848" i="1"/>
  <c r="N1844" i="1"/>
  <c r="N1840" i="1"/>
  <c r="N1836" i="1"/>
  <c r="N1832" i="1"/>
  <c r="N1828" i="1"/>
  <c r="N1824" i="1"/>
  <c r="N1820" i="1"/>
  <c r="N1816" i="1"/>
  <c r="N1812" i="1"/>
  <c r="N1808" i="1"/>
  <c r="N1804" i="1"/>
  <c r="N1800" i="1"/>
  <c r="N1796" i="1"/>
  <c r="N1792" i="1"/>
  <c r="N1788" i="1"/>
  <c r="N1784" i="1"/>
  <c r="N1780" i="1"/>
  <c r="N1776" i="1"/>
  <c r="N1772" i="1"/>
  <c r="N1768" i="1"/>
  <c r="N1764" i="1"/>
  <c r="N1760" i="1"/>
  <c r="N1756" i="1"/>
  <c r="N1752" i="1"/>
  <c r="N1748" i="1"/>
  <c r="N1744" i="1"/>
  <c r="N1740" i="1"/>
  <c r="N1736" i="1"/>
  <c r="N1732" i="1"/>
  <c r="N1728" i="1"/>
  <c r="N1724" i="1"/>
  <c r="N1720" i="1"/>
  <c r="N1716" i="1"/>
  <c r="N1712" i="1"/>
  <c r="N1708" i="1"/>
  <c r="N1704" i="1"/>
  <c r="N1700" i="1"/>
  <c r="N1696" i="1"/>
  <c r="N1692" i="1"/>
  <c r="N1688" i="1"/>
  <c r="N1684" i="1"/>
  <c r="N1680" i="1"/>
  <c r="N1676" i="1"/>
  <c r="N1672" i="1"/>
  <c r="N1668" i="1"/>
  <c r="N1664" i="1"/>
  <c r="N1660" i="1"/>
  <c r="N1656" i="1"/>
  <c r="N1652" i="1"/>
  <c r="N1648" i="1"/>
  <c r="N1644" i="1"/>
  <c r="N1640" i="1"/>
  <c r="N1636" i="1"/>
  <c r="N1632" i="1"/>
  <c r="N1628" i="1"/>
  <c r="N1624" i="1"/>
  <c r="N1620" i="1"/>
  <c r="N1616" i="1"/>
  <c r="N1612" i="1"/>
  <c r="N1608" i="1"/>
  <c r="N1604" i="1"/>
  <c r="N1600" i="1"/>
  <c r="N1596" i="1"/>
  <c r="N1592" i="1"/>
  <c r="N1588" i="1"/>
  <c r="N1584" i="1"/>
  <c r="N1580" i="1"/>
  <c r="N1576" i="1"/>
  <c r="N1572" i="1"/>
  <c r="N1568" i="1"/>
  <c r="N1564" i="1"/>
  <c r="N1560" i="1"/>
  <c r="N1556" i="1"/>
  <c r="N1552" i="1"/>
  <c r="N1548" i="1"/>
  <c r="N1544" i="1"/>
  <c r="N1540" i="1"/>
  <c r="N1536" i="1"/>
  <c r="N1532" i="1"/>
  <c r="N1528" i="1"/>
  <c r="N1524" i="1"/>
  <c r="N1520" i="1"/>
  <c r="N1516" i="1"/>
  <c r="N1512" i="1"/>
  <c r="N1508" i="1"/>
  <c r="N1504" i="1"/>
  <c r="N1500" i="1"/>
  <c r="N1496" i="1"/>
  <c r="N1492" i="1"/>
  <c r="N1488" i="1"/>
  <c r="N1484" i="1"/>
  <c r="N1480" i="1"/>
  <c r="N1476" i="1"/>
  <c r="N1472" i="1"/>
  <c r="N1468" i="1"/>
  <c r="N1464" i="1"/>
  <c r="N1460" i="1"/>
  <c r="N1456" i="1"/>
  <c r="N1452" i="1"/>
  <c r="N1448" i="1"/>
  <c r="N1444" i="1"/>
  <c r="N1440" i="1"/>
  <c r="N1436" i="1"/>
  <c r="N1432" i="1"/>
  <c r="N1428" i="1"/>
  <c r="N1424" i="1"/>
  <c r="N1420" i="1"/>
  <c r="N1416" i="1"/>
  <c r="N1412" i="1"/>
  <c r="N1408" i="1"/>
  <c r="N1407" i="1"/>
  <c r="N1403" i="1"/>
  <c r="N1399" i="1"/>
  <c r="N1395" i="1"/>
  <c r="N1391" i="1"/>
  <c r="N1387" i="1"/>
  <c r="N1383" i="1"/>
  <c r="N1379" i="1"/>
  <c r="N1375" i="1"/>
  <c r="N1371" i="1"/>
  <c r="N1367" i="1"/>
  <c r="N1363" i="1"/>
  <c r="N1359" i="1"/>
  <c r="N1355" i="1"/>
  <c r="N1351" i="1"/>
  <c r="N1347" i="1"/>
  <c r="N1343" i="1"/>
  <c r="N1339" i="1"/>
  <c r="N1335" i="1"/>
  <c r="N1331" i="1"/>
  <c r="N1327" i="1"/>
  <c r="N1323" i="1"/>
  <c r="N1319" i="1"/>
  <c r="N1315" i="1"/>
  <c r="N1311" i="1"/>
  <c r="N1307" i="1"/>
  <c r="N1303" i="1"/>
  <c r="N1299" i="1"/>
  <c r="N1295" i="1"/>
  <c r="N1291" i="1"/>
  <c r="N1287" i="1"/>
  <c r="N1283" i="1"/>
  <c r="N1279" i="1"/>
  <c r="N1275" i="1"/>
  <c r="N1271" i="1"/>
  <c r="N1267" i="1"/>
  <c r="N1263" i="1"/>
  <c r="N1259" i="1"/>
  <c r="N1255" i="1"/>
  <c r="N1251" i="1"/>
  <c r="N1247" i="1"/>
  <c r="N1243" i="1"/>
  <c r="N1239" i="1"/>
  <c r="N1235" i="1"/>
  <c r="N1231" i="1"/>
  <c r="N1227" i="1"/>
  <c r="N1223" i="1"/>
  <c r="N1219" i="1"/>
  <c r="N1215" i="1"/>
  <c r="N1211" i="1"/>
  <c r="N1207" i="1"/>
  <c r="N1203" i="1"/>
  <c r="N1199" i="1"/>
  <c r="N1195" i="1"/>
  <c r="N1191" i="1"/>
  <c r="N1187" i="1"/>
  <c r="N1183" i="1"/>
  <c r="N1179" i="1"/>
  <c r="N1175" i="1"/>
  <c r="N1171" i="1"/>
  <c r="N1167" i="1"/>
  <c r="N1163" i="1"/>
  <c r="N1159" i="1"/>
  <c r="N1155" i="1"/>
  <c r="N1151" i="1"/>
  <c r="N1147" i="1"/>
  <c r="N1143" i="1"/>
  <c r="N1139" i="1"/>
  <c r="N1135" i="1"/>
  <c r="N1131" i="1"/>
  <c r="N1127" i="1"/>
  <c r="N1123" i="1"/>
  <c r="N1119" i="1"/>
  <c r="N1115" i="1"/>
  <c r="N1111" i="1"/>
  <c r="N1107" i="1"/>
  <c r="N1103" i="1"/>
  <c r="N1099" i="1"/>
  <c r="N1095" i="1"/>
  <c r="N1091" i="1"/>
  <c r="N1087" i="1"/>
  <c r="N1083" i="1"/>
  <c r="N1079" i="1"/>
  <c r="N1075" i="1"/>
  <c r="N1071" i="1"/>
  <c r="N1067" i="1"/>
  <c r="N1063" i="1"/>
  <c r="N1059" i="1"/>
  <c r="N1055" i="1"/>
  <c r="N1051" i="1"/>
  <c r="N1047" i="1"/>
  <c r="N1043" i="1"/>
  <c r="N1039" i="1"/>
  <c r="N1035" i="1"/>
  <c r="N1031" i="1"/>
  <c r="N1027" i="1"/>
  <c r="N1023" i="1"/>
  <c r="N1019" i="1"/>
  <c r="N1015" i="1"/>
  <c r="N1011" i="1"/>
  <c r="N1007" i="1"/>
  <c r="N1003" i="1"/>
  <c r="N999" i="1"/>
  <c r="N995" i="1"/>
  <c r="N991" i="1"/>
  <c r="N987" i="1"/>
  <c r="N983" i="1"/>
  <c r="N979" i="1"/>
  <c r="N975" i="1"/>
  <c r="N971" i="1"/>
  <c r="N967" i="1"/>
  <c r="N963" i="1"/>
  <c r="N959" i="1"/>
  <c r="N955" i="1"/>
  <c r="N951" i="1"/>
  <c r="N947" i="1"/>
  <c r="N943" i="1"/>
  <c r="N939" i="1"/>
  <c r="N935" i="1"/>
  <c r="N931" i="1"/>
  <c r="N927" i="1"/>
  <c r="N923" i="1"/>
  <c r="N919" i="1"/>
  <c r="N915" i="1"/>
  <c r="N911" i="1"/>
  <c r="N907" i="1"/>
  <c r="N903" i="1"/>
  <c r="N899" i="1"/>
  <c r="N895" i="1"/>
  <c r="N891" i="1"/>
  <c r="N887" i="1"/>
  <c r="N883" i="1"/>
  <c r="N879" i="1"/>
  <c r="N875" i="1"/>
  <c r="N871" i="1"/>
  <c r="N867" i="1"/>
  <c r="N863" i="1"/>
  <c r="N859" i="1"/>
  <c r="N855" i="1"/>
  <c r="N851" i="1"/>
  <c r="N847" i="1"/>
  <c r="N843" i="1"/>
  <c r="N839" i="1"/>
  <c r="N835" i="1"/>
  <c r="N831" i="1"/>
  <c r="N827" i="1"/>
  <c r="N823" i="1"/>
  <c r="N819" i="1"/>
  <c r="N815" i="1"/>
  <c r="N811" i="1"/>
  <c r="N807" i="1"/>
  <c r="N803" i="1"/>
  <c r="N799" i="1"/>
  <c r="N795" i="1"/>
  <c r="N791" i="1"/>
  <c r="N787" i="1"/>
  <c r="N783" i="1"/>
  <c r="N779" i="1"/>
  <c r="N775" i="1"/>
  <c r="N771" i="1"/>
  <c r="N767" i="1"/>
  <c r="N763" i="1"/>
  <c r="N759" i="1"/>
  <c r="N755" i="1"/>
  <c r="N751" i="1"/>
  <c r="N747" i="1"/>
  <c r="N743" i="1"/>
  <c r="N739" i="1"/>
  <c r="N735" i="1"/>
  <c r="N731" i="1"/>
  <c r="N1410" i="1"/>
  <c r="N1406" i="1"/>
  <c r="N1402" i="1"/>
  <c r="N1398" i="1"/>
  <c r="N1394" i="1"/>
  <c r="N1390" i="1"/>
  <c r="N1386" i="1"/>
  <c r="N1382" i="1"/>
  <c r="N1378" i="1"/>
  <c r="N1374" i="1"/>
  <c r="N1370" i="1"/>
  <c r="N1366" i="1"/>
  <c r="N1362" i="1"/>
  <c r="N1358" i="1"/>
  <c r="N1354" i="1"/>
  <c r="N1350" i="1"/>
  <c r="N1346" i="1"/>
  <c r="N1342" i="1"/>
  <c r="N1338" i="1"/>
  <c r="N1334" i="1"/>
  <c r="N1330" i="1"/>
  <c r="N1326" i="1"/>
  <c r="N1322" i="1"/>
  <c r="N1318" i="1"/>
  <c r="N1314" i="1"/>
  <c r="N1310" i="1"/>
  <c r="N1306" i="1"/>
  <c r="N1302" i="1"/>
  <c r="N1298" i="1"/>
  <c r="N1294" i="1"/>
  <c r="N1290" i="1"/>
  <c r="N1286" i="1"/>
  <c r="N1282" i="1"/>
  <c r="N1278" i="1"/>
  <c r="N1274" i="1"/>
  <c r="N1270" i="1"/>
  <c r="N1266" i="1"/>
  <c r="N1262" i="1"/>
  <c r="N1258" i="1"/>
  <c r="N1254" i="1"/>
  <c r="N1250" i="1"/>
  <c r="N1246" i="1"/>
  <c r="N1242" i="1"/>
  <c r="N1238" i="1"/>
  <c r="N1234" i="1"/>
  <c r="N1230" i="1"/>
  <c r="N1226" i="1"/>
  <c r="N1222" i="1"/>
  <c r="N1218" i="1"/>
  <c r="N1214" i="1"/>
  <c r="N1210" i="1"/>
  <c r="N1206" i="1"/>
  <c r="N1202" i="1"/>
  <c r="N1198" i="1"/>
  <c r="N1194" i="1"/>
  <c r="N1190" i="1"/>
  <c r="N1186" i="1"/>
  <c r="N1182" i="1"/>
  <c r="N1178" i="1"/>
  <c r="N1174" i="1"/>
  <c r="N1170" i="1"/>
  <c r="N1166" i="1"/>
  <c r="N1162" i="1"/>
  <c r="N1158" i="1"/>
  <c r="N1154" i="1"/>
  <c r="N1150" i="1"/>
  <c r="N1146" i="1"/>
  <c r="N1142" i="1"/>
  <c r="N1138" i="1"/>
  <c r="N1134" i="1"/>
  <c r="N1130" i="1"/>
  <c r="N1126" i="1"/>
  <c r="N1122" i="1"/>
  <c r="N1118" i="1"/>
  <c r="N1114" i="1"/>
  <c r="N1110" i="1"/>
  <c r="N1106" i="1"/>
  <c r="N1102" i="1"/>
  <c r="N1098" i="1"/>
  <c r="N1094" i="1"/>
  <c r="N1090" i="1"/>
  <c r="N1086" i="1"/>
  <c r="N1082" i="1"/>
  <c r="N1078" i="1"/>
  <c r="N1074" i="1"/>
  <c r="N1070" i="1"/>
  <c r="N1066" i="1"/>
  <c r="N1062" i="1"/>
  <c r="N1058" i="1"/>
  <c r="N1054" i="1"/>
  <c r="N1050" i="1"/>
  <c r="N1046" i="1"/>
  <c r="N1042" i="1"/>
  <c r="N1038" i="1"/>
  <c r="N1034" i="1"/>
  <c r="N1030" i="1"/>
  <c r="N1026" i="1"/>
  <c r="N1022" i="1"/>
  <c r="N1018" i="1"/>
  <c r="N1014" i="1"/>
  <c r="N1010" i="1"/>
  <c r="N1006" i="1"/>
  <c r="N1002" i="1"/>
  <c r="N998" i="1"/>
  <c r="N994" i="1"/>
  <c r="N990" i="1"/>
  <c r="N986" i="1"/>
  <c r="N982" i="1"/>
  <c r="N978" i="1"/>
  <c r="N974" i="1"/>
  <c r="N970" i="1"/>
  <c r="N966" i="1"/>
  <c r="N962" i="1"/>
  <c r="N958" i="1"/>
  <c r="N954" i="1"/>
  <c r="N950" i="1"/>
  <c r="N946" i="1"/>
  <c r="N942" i="1"/>
  <c r="N938" i="1"/>
  <c r="N934" i="1"/>
  <c r="N930" i="1"/>
  <c r="N926" i="1"/>
  <c r="N922" i="1"/>
  <c r="N918" i="1"/>
  <c r="N914" i="1"/>
  <c r="N910" i="1"/>
  <c r="N906" i="1"/>
  <c r="N902" i="1"/>
  <c r="N898" i="1"/>
  <c r="N894" i="1"/>
  <c r="N890" i="1"/>
  <c r="N886" i="1"/>
  <c r="N882" i="1"/>
  <c r="N878" i="1"/>
  <c r="N874" i="1"/>
  <c r="N870" i="1"/>
  <c r="N866" i="1"/>
  <c r="N862" i="1"/>
  <c r="N858" i="1"/>
  <c r="N854" i="1"/>
  <c r="N850" i="1"/>
  <c r="N846" i="1"/>
  <c r="N842" i="1"/>
  <c r="N838" i="1"/>
  <c r="N834" i="1"/>
  <c r="N830" i="1"/>
  <c r="N826" i="1"/>
  <c r="N822" i="1"/>
  <c r="N818" i="1"/>
  <c r="N814" i="1"/>
  <c r="N810" i="1"/>
  <c r="N806" i="1"/>
  <c r="N802" i="1"/>
  <c r="N798" i="1"/>
  <c r="N794" i="1"/>
  <c r="N790" i="1"/>
  <c r="N786" i="1"/>
  <c r="N782" i="1"/>
  <c r="N778" i="1"/>
  <c r="N774" i="1"/>
  <c r="N770" i="1"/>
  <c r="N766" i="1"/>
  <c r="N762" i="1"/>
  <c r="N758" i="1"/>
  <c r="N754" i="1"/>
  <c r="N750" i="1"/>
  <c r="N746" i="1"/>
  <c r="N742" i="1"/>
  <c r="N738" i="1"/>
  <c r="N1409" i="1"/>
  <c r="N1405" i="1"/>
  <c r="N1401" i="1"/>
  <c r="N1397" i="1"/>
  <c r="N1393" i="1"/>
  <c r="N1389" i="1"/>
  <c r="N1385" i="1"/>
  <c r="N1381" i="1"/>
  <c r="N1377" i="1"/>
  <c r="N1373" i="1"/>
  <c r="N1369" i="1"/>
  <c r="N1365" i="1"/>
  <c r="N1361" i="1"/>
  <c r="N1357" i="1"/>
  <c r="N1353" i="1"/>
  <c r="N1349" i="1"/>
  <c r="N1345" i="1"/>
  <c r="N1341" i="1"/>
  <c r="N1337" i="1"/>
  <c r="N1333" i="1"/>
  <c r="N1329" i="1"/>
  <c r="N1325" i="1"/>
  <c r="N1321" i="1"/>
  <c r="N1317" i="1"/>
  <c r="N1313" i="1"/>
  <c r="N1309" i="1"/>
  <c r="N1305" i="1"/>
  <c r="N1301" i="1"/>
  <c r="N1297" i="1"/>
  <c r="N1293" i="1"/>
  <c r="N1289" i="1"/>
  <c r="N1285" i="1"/>
  <c r="N1281" i="1"/>
  <c r="N1277" i="1"/>
  <c r="N1273" i="1"/>
  <c r="N1269" i="1"/>
  <c r="N1265" i="1"/>
  <c r="N1261" i="1"/>
  <c r="N1257" i="1"/>
  <c r="N1253" i="1"/>
  <c r="N1249" i="1"/>
  <c r="N1245" i="1"/>
  <c r="N1241" i="1"/>
  <c r="N1237" i="1"/>
  <c r="N1233" i="1"/>
  <c r="N1229" i="1"/>
  <c r="N1225" i="1"/>
  <c r="N1221" i="1"/>
  <c r="N1217" i="1"/>
  <c r="N1213" i="1"/>
  <c r="N1209" i="1"/>
  <c r="N1205" i="1"/>
  <c r="N1201" i="1"/>
  <c r="N1197" i="1"/>
  <c r="N1193" i="1"/>
  <c r="N1189" i="1"/>
  <c r="N1185" i="1"/>
  <c r="N1181" i="1"/>
  <c r="N1177" i="1"/>
  <c r="N1173" i="1"/>
  <c r="N1169" i="1"/>
  <c r="N1165" i="1"/>
  <c r="N1161" i="1"/>
  <c r="N1157" i="1"/>
  <c r="N1153" i="1"/>
  <c r="N1149" i="1"/>
  <c r="N1145" i="1"/>
  <c r="N1141" i="1"/>
  <c r="N1137" i="1"/>
  <c r="N1133" i="1"/>
  <c r="N1129" i="1"/>
  <c r="N1125" i="1"/>
  <c r="N1121" i="1"/>
  <c r="N1117" i="1"/>
  <c r="N1113" i="1"/>
  <c r="N1109" i="1"/>
  <c r="N1105" i="1"/>
  <c r="N1101" i="1"/>
  <c r="N1097" i="1"/>
  <c r="N1093" i="1"/>
  <c r="N1089" i="1"/>
  <c r="N1085" i="1"/>
  <c r="N1081" i="1"/>
  <c r="N1077" i="1"/>
  <c r="N1073" i="1"/>
  <c r="N1069" i="1"/>
  <c r="N1065" i="1"/>
  <c r="N1061" i="1"/>
  <c r="N1057" i="1"/>
  <c r="N1053" i="1"/>
  <c r="N1049" i="1"/>
  <c r="N1045" i="1"/>
  <c r="N1041" i="1"/>
  <c r="N1037" i="1"/>
  <c r="N1033" i="1"/>
  <c r="N1029" i="1"/>
  <c r="N1025" i="1"/>
  <c r="N1021" i="1"/>
  <c r="N1017" i="1"/>
  <c r="N1013" i="1"/>
  <c r="N1009" i="1"/>
  <c r="N1005" i="1"/>
  <c r="N1001" i="1"/>
  <c r="N997" i="1"/>
  <c r="N993" i="1"/>
  <c r="N989" i="1"/>
  <c r="N985" i="1"/>
  <c r="N981" i="1"/>
  <c r="N977" i="1"/>
  <c r="N973" i="1"/>
  <c r="N969" i="1"/>
  <c r="N965" i="1"/>
  <c r="N961" i="1"/>
  <c r="N957" i="1"/>
  <c r="N953" i="1"/>
  <c r="N949" i="1"/>
  <c r="N945" i="1"/>
  <c r="N941" i="1"/>
  <c r="N937" i="1"/>
  <c r="N933" i="1"/>
  <c r="N929" i="1"/>
  <c r="N925" i="1"/>
  <c r="N921" i="1"/>
  <c r="N917" i="1"/>
  <c r="N913" i="1"/>
  <c r="N909" i="1"/>
  <c r="N905" i="1"/>
  <c r="N901" i="1"/>
  <c r="N897" i="1"/>
  <c r="N893" i="1"/>
  <c r="N889" i="1"/>
  <c r="N885" i="1"/>
  <c r="N881" i="1"/>
  <c r="N877" i="1"/>
  <c r="N873" i="1"/>
  <c r="N869" i="1"/>
  <c r="N865" i="1"/>
  <c r="N861" i="1"/>
  <c r="N857" i="1"/>
  <c r="N853" i="1"/>
  <c r="N849" i="1"/>
  <c r="N845" i="1"/>
  <c r="N841" i="1"/>
  <c r="N837" i="1"/>
  <c r="N833" i="1"/>
  <c r="N829" i="1"/>
  <c r="N825" i="1"/>
  <c r="N821" i="1"/>
  <c r="N817" i="1"/>
  <c r="N813" i="1"/>
  <c r="N809" i="1"/>
  <c r="N805" i="1"/>
  <c r="N801" i="1"/>
  <c r="N797" i="1"/>
  <c r="N793" i="1"/>
  <c r="N789" i="1"/>
  <c r="N785" i="1"/>
  <c r="N781" i="1"/>
  <c r="N777" i="1"/>
  <c r="N773" i="1"/>
  <c r="N769" i="1"/>
  <c r="N765" i="1"/>
  <c r="N761" i="1"/>
  <c r="N757" i="1"/>
  <c r="N753" i="1"/>
  <c r="N749" i="1"/>
  <c r="N745" i="1"/>
  <c r="N741" i="1"/>
  <c r="N737" i="1"/>
  <c r="N1404" i="1"/>
  <c r="N1400" i="1"/>
  <c r="N1396" i="1"/>
  <c r="N1392" i="1"/>
  <c r="N1388" i="1"/>
  <c r="N1384" i="1"/>
  <c r="N1380" i="1"/>
  <c r="N1376" i="1"/>
  <c r="N1372" i="1"/>
  <c r="N1368" i="1"/>
  <c r="N1364" i="1"/>
  <c r="N1360" i="1"/>
  <c r="N1356" i="1"/>
  <c r="N1352" i="1"/>
  <c r="N1348" i="1"/>
  <c r="N1344" i="1"/>
  <c r="N1340" i="1"/>
  <c r="N1336" i="1"/>
  <c r="N1332" i="1"/>
  <c r="N1328" i="1"/>
  <c r="N1324" i="1"/>
  <c r="N1320" i="1"/>
  <c r="N1316" i="1"/>
  <c r="N1312" i="1"/>
  <c r="N1308" i="1"/>
  <c r="N1304" i="1"/>
  <c r="N1300" i="1"/>
  <c r="N1296" i="1"/>
  <c r="N1292" i="1"/>
  <c r="N1288" i="1"/>
  <c r="N1284" i="1"/>
  <c r="N1280" i="1"/>
  <c r="N1276" i="1"/>
  <c r="N1272" i="1"/>
  <c r="N1268" i="1"/>
  <c r="N1264" i="1"/>
  <c r="N1260" i="1"/>
  <c r="N1256" i="1"/>
  <c r="N1252" i="1"/>
  <c r="N1248" i="1"/>
  <c r="N1244" i="1"/>
  <c r="N1240" i="1"/>
  <c r="N1236" i="1"/>
  <c r="N1232" i="1"/>
  <c r="N1228" i="1"/>
  <c r="N1224" i="1"/>
  <c r="N1220" i="1"/>
  <c r="N1216" i="1"/>
  <c r="N1212" i="1"/>
  <c r="N1208" i="1"/>
  <c r="N1204" i="1"/>
  <c r="N1200" i="1"/>
  <c r="N1196" i="1"/>
  <c r="N1192" i="1"/>
  <c r="N1188" i="1"/>
  <c r="N1184" i="1"/>
  <c r="N1180" i="1"/>
  <c r="N1176" i="1"/>
  <c r="N1172" i="1"/>
  <c r="N1168" i="1"/>
  <c r="N1164" i="1"/>
  <c r="N1160" i="1"/>
  <c r="N1156" i="1"/>
  <c r="N1152" i="1"/>
  <c r="N1148" i="1"/>
  <c r="N1144" i="1"/>
  <c r="N1140" i="1"/>
  <c r="N1136" i="1"/>
  <c r="N1132" i="1"/>
  <c r="N1128" i="1"/>
  <c r="N1124" i="1"/>
  <c r="N1120" i="1"/>
  <c r="N1116" i="1"/>
  <c r="N1112" i="1"/>
  <c r="N1108" i="1"/>
  <c r="N1104" i="1"/>
  <c r="N1100" i="1"/>
  <c r="N1096" i="1"/>
  <c r="N1092" i="1"/>
  <c r="N1088" i="1"/>
  <c r="N1084" i="1"/>
  <c r="N1080" i="1"/>
  <c r="N1076" i="1"/>
  <c r="N1072" i="1"/>
  <c r="N1068" i="1"/>
  <c r="N1064" i="1"/>
  <c r="N1060" i="1"/>
  <c r="N1056" i="1"/>
  <c r="N1052" i="1"/>
  <c r="N1048" i="1"/>
  <c r="N1044" i="1"/>
  <c r="N1040" i="1"/>
  <c r="N1036" i="1"/>
  <c r="N1032" i="1"/>
  <c r="N1028" i="1"/>
  <c r="N1024" i="1"/>
  <c r="N1020" i="1"/>
  <c r="N1016" i="1"/>
  <c r="N1012" i="1"/>
  <c r="N1008" i="1"/>
  <c r="N1004" i="1"/>
  <c r="N1000" i="1"/>
  <c r="N996" i="1"/>
  <c r="N992" i="1"/>
  <c r="N988" i="1"/>
  <c r="N984" i="1"/>
  <c r="N980" i="1"/>
  <c r="N976" i="1"/>
  <c r="N972" i="1"/>
  <c r="N968" i="1"/>
  <c r="N964" i="1"/>
  <c r="N960" i="1"/>
  <c r="N956" i="1"/>
  <c r="N952" i="1"/>
  <c r="N948" i="1"/>
  <c r="N944" i="1"/>
  <c r="N940" i="1"/>
  <c r="N936" i="1"/>
  <c r="N932" i="1"/>
  <c r="N928" i="1"/>
  <c r="N924" i="1"/>
  <c r="N920" i="1"/>
  <c r="N916" i="1"/>
  <c r="N912" i="1"/>
  <c r="N908" i="1"/>
  <c r="N904" i="1"/>
  <c r="N900" i="1"/>
  <c r="N896" i="1"/>
  <c r="N892" i="1"/>
  <c r="N888" i="1"/>
  <c r="N884" i="1"/>
  <c r="N880" i="1"/>
  <c r="N876" i="1"/>
  <c r="N872" i="1"/>
  <c r="N868" i="1"/>
  <c r="N864" i="1"/>
  <c r="N860" i="1"/>
  <c r="N856" i="1"/>
  <c r="N852" i="1"/>
  <c r="N848" i="1"/>
  <c r="N844" i="1"/>
  <c r="N840" i="1"/>
  <c r="N836" i="1"/>
  <c r="N832" i="1"/>
  <c r="N828" i="1"/>
  <c r="N824" i="1"/>
  <c r="N820" i="1"/>
  <c r="N816" i="1"/>
  <c r="N812" i="1"/>
  <c r="N808" i="1"/>
  <c r="N804" i="1"/>
  <c r="N800" i="1"/>
  <c r="N796" i="1"/>
  <c r="N792" i="1"/>
  <c r="N788" i="1"/>
  <c r="N784" i="1"/>
  <c r="N780" i="1"/>
  <c r="N776" i="1"/>
  <c r="N772" i="1"/>
  <c r="N768" i="1"/>
  <c r="N764" i="1"/>
  <c r="N760" i="1"/>
  <c r="N756" i="1"/>
  <c r="N752" i="1"/>
  <c r="N748" i="1"/>
  <c r="N744" i="1"/>
  <c r="N740" i="1"/>
  <c r="N736" i="1"/>
  <c r="N727" i="1"/>
  <c r="N723" i="1"/>
  <c r="N719" i="1"/>
  <c r="N715" i="1"/>
  <c r="N711" i="1"/>
  <c r="N707" i="1"/>
  <c r="N703" i="1"/>
  <c r="N699" i="1"/>
  <c r="N695" i="1"/>
  <c r="N691" i="1"/>
  <c r="N687" i="1"/>
  <c r="N683" i="1"/>
  <c r="N679" i="1"/>
  <c r="N675" i="1"/>
  <c r="N671" i="1"/>
  <c r="N667" i="1"/>
  <c r="N663" i="1"/>
  <c r="N659" i="1"/>
  <c r="N655" i="1"/>
  <c r="N651" i="1"/>
  <c r="N647" i="1"/>
  <c r="N643" i="1"/>
  <c r="N639" i="1"/>
  <c r="N635" i="1"/>
  <c r="N631" i="1"/>
  <c r="N627" i="1"/>
  <c r="N623" i="1"/>
  <c r="N619" i="1"/>
  <c r="N615" i="1"/>
  <c r="N611" i="1"/>
  <c r="N607" i="1"/>
  <c r="N603" i="1"/>
  <c r="N599" i="1"/>
  <c r="N595" i="1"/>
  <c r="N591" i="1"/>
  <c r="N587" i="1"/>
  <c r="N583" i="1"/>
  <c r="N579" i="1"/>
  <c r="N575" i="1"/>
  <c r="N571" i="1"/>
  <c r="N567" i="1"/>
  <c r="N563" i="1"/>
  <c r="N559" i="1"/>
  <c r="N555" i="1"/>
  <c r="N551" i="1"/>
  <c r="N547" i="1"/>
  <c r="N543" i="1"/>
  <c r="N539" i="1"/>
  <c r="N535" i="1"/>
  <c r="N531" i="1"/>
  <c r="N527" i="1"/>
  <c r="N523" i="1"/>
  <c r="N519" i="1"/>
  <c r="N515" i="1"/>
  <c r="N511" i="1"/>
  <c r="N507" i="1"/>
  <c r="N503" i="1"/>
  <c r="N499" i="1"/>
  <c r="N495" i="1"/>
  <c r="N491" i="1"/>
  <c r="N487" i="1"/>
  <c r="N483" i="1"/>
  <c r="N479" i="1"/>
  <c r="N475" i="1"/>
  <c r="N471" i="1"/>
  <c r="N467" i="1"/>
  <c r="N463" i="1"/>
  <c r="N459" i="1"/>
  <c r="N455" i="1"/>
  <c r="N451" i="1"/>
  <c r="N447" i="1"/>
  <c r="N443" i="1"/>
  <c r="N439" i="1"/>
  <c r="N435" i="1"/>
  <c r="N431" i="1"/>
  <c r="N427" i="1"/>
  <c r="N423" i="1"/>
  <c r="N419" i="1"/>
  <c r="N415" i="1"/>
  <c r="N411" i="1"/>
  <c r="N407" i="1"/>
  <c r="N403" i="1"/>
  <c r="N399" i="1"/>
  <c r="N395" i="1"/>
  <c r="N391" i="1"/>
  <c r="N387" i="1"/>
  <c r="N383" i="1"/>
  <c r="N379" i="1"/>
  <c r="N375" i="1"/>
  <c r="N371" i="1"/>
  <c r="N367" i="1"/>
  <c r="N363" i="1"/>
  <c r="N359" i="1"/>
  <c r="N355" i="1"/>
  <c r="N351" i="1"/>
  <c r="N347" i="1"/>
  <c r="N343" i="1"/>
  <c r="N339" i="1"/>
  <c r="N335" i="1"/>
  <c r="N331" i="1"/>
  <c r="N327" i="1"/>
  <c r="N323" i="1"/>
  <c r="N319" i="1"/>
  <c r="N315" i="1"/>
  <c r="N311" i="1"/>
  <c r="N307" i="1"/>
  <c r="N303" i="1"/>
  <c r="N299" i="1"/>
  <c r="N295" i="1"/>
  <c r="N291" i="1"/>
  <c r="N287" i="1"/>
  <c r="N283" i="1"/>
  <c r="N279" i="1"/>
  <c r="N275" i="1"/>
  <c r="N271" i="1"/>
  <c r="N267" i="1"/>
  <c r="N263" i="1"/>
  <c r="N259" i="1"/>
  <c r="N255" i="1"/>
  <c r="N251" i="1"/>
  <c r="N247" i="1"/>
  <c r="N243" i="1"/>
  <c r="N239" i="1"/>
  <c r="N235" i="1"/>
  <c r="N231" i="1"/>
  <c r="N227" i="1"/>
  <c r="N223" i="1"/>
  <c r="N219" i="1"/>
  <c r="N215" i="1"/>
  <c r="N211" i="1"/>
  <c r="N207" i="1"/>
  <c r="N203" i="1"/>
  <c r="N199" i="1"/>
  <c r="N195" i="1"/>
  <c r="N191" i="1"/>
  <c r="N187" i="1"/>
  <c r="N183" i="1"/>
  <c r="N179" i="1"/>
  <c r="N175" i="1"/>
  <c r="N171" i="1"/>
  <c r="N167" i="1"/>
  <c r="N163" i="1"/>
  <c r="N159" i="1"/>
  <c r="N155" i="1"/>
  <c r="N151" i="1"/>
  <c r="N147" i="1"/>
  <c r="N143" i="1"/>
  <c r="N139" i="1"/>
  <c r="N135" i="1"/>
  <c r="N131" i="1"/>
  <c r="N127" i="1"/>
  <c r="N123" i="1"/>
  <c r="N119" i="1"/>
  <c r="N115" i="1"/>
  <c r="N111" i="1"/>
  <c r="N107" i="1"/>
  <c r="N103" i="1"/>
  <c r="N99" i="1"/>
  <c r="N95" i="1"/>
  <c r="N91" i="1"/>
  <c r="N87" i="1"/>
  <c r="N83" i="1"/>
  <c r="N79" i="1"/>
  <c r="N75" i="1"/>
  <c r="N71" i="1"/>
  <c r="N67" i="1"/>
  <c r="N734" i="1"/>
  <c r="N730" i="1"/>
  <c r="N726" i="1"/>
  <c r="N722" i="1"/>
  <c r="N718" i="1"/>
  <c r="N714" i="1"/>
  <c r="N710" i="1"/>
  <c r="N706" i="1"/>
  <c r="N702" i="1"/>
  <c r="N698" i="1"/>
  <c r="N694" i="1"/>
  <c r="N690" i="1"/>
  <c r="N686" i="1"/>
  <c r="N682" i="1"/>
  <c r="N678" i="1"/>
  <c r="N674" i="1"/>
  <c r="N670" i="1"/>
  <c r="N666" i="1"/>
  <c r="N662" i="1"/>
  <c r="N658" i="1"/>
  <c r="N654" i="1"/>
  <c r="N650" i="1"/>
  <c r="N646" i="1"/>
  <c r="N642" i="1"/>
  <c r="N638" i="1"/>
  <c r="N634" i="1"/>
  <c r="N630" i="1"/>
  <c r="N626" i="1"/>
  <c r="N622" i="1"/>
  <c r="N618" i="1"/>
  <c r="N614" i="1"/>
  <c r="N610" i="1"/>
  <c r="N606" i="1"/>
  <c r="N602" i="1"/>
  <c r="N598" i="1"/>
  <c r="N594" i="1"/>
  <c r="N590" i="1"/>
  <c r="N586" i="1"/>
  <c r="N582" i="1"/>
  <c r="N578" i="1"/>
  <c r="N574" i="1"/>
  <c r="N570" i="1"/>
  <c r="N566" i="1"/>
  <c r="N562" i="1"/>
  <c r="N558" i="1"/>
  <c r="N554" i="1"/>
  <c r="N550" i="1"/>
  <c r="N546" i="1"/>
  <c r="N542" i="1"/>
  <c r="N538" i="1"/>
  <c r="N534" i="1"/>
  <c r="N530" i="1"/>
  <c r="N526" i="1"/>
  <c r="N522" i="1"/>
  <c r="N518" i="1"/>
  <c r="N514" i="1"/>
  <c r="N510" i="1"/>
  <c r="N506" i="1"/>
  <c r="N502" i="1"/>
  <c r="N498" i="1"/>
  <c r="N494" i="1"/>
  <c r="N490" i="1"/>
  <c r="N486" i="1"/>
  <c r="N482" i="1"/>
  <c r="N478" i="1"/>
  <c r="N474" i="1"/>
  <c r="N470" i="1"/>
  <c r="N466" i="1"/>
  <c r="N462" i="1"/>
  <c r="N458" i="1"/>
  <c r="N454" i="1"/>
  <c r="N450" i="1"/>
  <c r="N446" i="1"/>
  <c r="N442" i="1"/>
  <c r="N438" i="1"/>
  <c r="N434" i="1"/>
  <c r="N430" i="1"/>
  <c r="N426" i="1"/>
  <c r="N422" i="1"/>
  <c r="N418" i="1"/>
  <c r="N414" i="1"/>
  <c r="N410" i="1"/>
  <c r="N406" i="1"/>
  <c r="N402" i="1"/>
  <c r="N398" i="1"/>
  <c r="N394" i="1"/>
  <c r="N390" i="1"/>
  <c r="N386" i="1"/>
  <c r="N382" i="1"/>
  <c r="N378" i="1"/>
  <c r="N374" i="1"/>
  <c r="N370" i="1"/>
  <c r="N366" i="1"/>
  <c r="N362" i="1"/>
  <c r="N358" i="1"/>
  <c r="N354" i="1"/>
  <c r="N350" i="1"/>
  <c r="N346" i="1"/>
  <c r="N342" i="1"/>
  <c r="N338" i="1"/>
  <c r="N334" i="1"/>
  <c r="N330" i="1"/>
  <c r="N326" i="1"/>
  <c r="N322" i="1"/>
  <c r="N318" i="1"/>
  <c r="N314" i="1"/>
  <c r="N310" i="1"/>
  <c r="N306" i="1"/>
  <c r="N302" i="1"/>
  <c r="N298" i="1"/>
  <c r="N294" i="1"/>
  <c r="N290" i="1"/>
  <c r="N286" i="1"/>
  <c r="N282" i="1"/>
  <c r="N278" i="1"/>
  <c r="N274" i="1"/>
  <c r="N270" i="1"/>
  <c r="N266" i="1"/>
  <c r="N262" i="1"/>
  <c r="N258" i="1"/>
  <c r="N254" i="1"/>
  <c r="N250" i="1"/>
  <c r="N246" i="1"/>
  <c r="N242" i="1"/>
  <c r="N238" i="1"/>
  <c r="N234" i="1"/>
  <c r="N230" i="1"/>
  <c r="N226" i="1"/>
  <c r="N222" i="1"/>
  <c r="N218" i="1"/>
  <c r="N214" i="1"/>
  <c r="N210" i="1"/>
  <c r="N206" i="1"/>
  <c r="N202" i="1"/>
  <c r="N198" i="1"/>
  <c r="N194" i="1"/>
  <c r="N190" i="1"/>
  <c r="N186" i="1"/>
  <c r="N182" i="1"/>
  <c r="N178" i="1"/>
  <c r="N174" i="1"/>
  <c r="N170" i="1"/>
  <c r="N166" i="1"/>
  <c r="N162" i="1"/>
  <c r="N158" i="1"/>
  <c r="N154" i="1"/>
  <c r="N150" i="1"/>
  <c r="N146" i="1"/>
  <c r="N142" i="1"/>
  <c r="N138" i="1"/>
  <c r="N134" i="1"/>
  <c r="N130" i="1"/>
  <c r="N126" i="1"/>
  <c r="N122" i="1"/>
  <c r="N118" i="1"/>
  <c r="N114" i="1"/>
  <c r="N110" i="1"/>
  <c r="N106" i="1"/>
  <c r="N102" i="1"/>
  <c r="N98" i="1"/>
  <c r="N94" i="1"/>
  <c r="N90" i="1"/>
  <c r="N86" i="1"/>
  <c r="N82" i="1"/>
  <c r="N78" i="1"/>
  <c r="N74" i="1"/>
  <c r="N70" i="1"/>
  <c r="N66" i="1"/>
  <c r="N62" i="1"/>
  <c r="N58" i="1"/>
  <c r="N733" i="1"/>
  <c r="N729" i="1"/>
  <c r="N725" i="1"/>
  <c r="N721" i="1"/>
  <c r="N717" i="1"/>
  <c r="N713" i="1"/>
  <c r="N709" i="1"/>
  <c r="N705" i="1"/>
  <c r="N701" i="1"/>
  <c r="N697" i="1"/>
  <c r="N693" i="1"/>
  <c r="N689" i="1"/>
  <c r="N685" i="1"/>
  <c r="N681" i="1"/>
  <c r="N677" i="1"/>
  <c r="N673" i="1"/>
  <c r="N669" i="1"/>
  <c r="N665" i="1"/>
  <c r="N661" i="1"/>
  <c r="N657" i="1"/>
  <c r="N653" i="1"/>
  <c r="N649" i="1"/>
  <c r="N645" i="1"/>
  <c r="N641" i="1"/>
  <c r="N637" i="1"/>
  <c r="N633" i="1"/>
  <c r="N629" i="1"/>
  <c r="N625" i="1"/>
  <c r="N621" i="1"/>
  <c r="N617" i="1"/>
  <c r="N613" i="1"/>
  <c r="N609" i="1"/>
  <c r="N605" i="1"/>
  <c r="N601" i="1"/>
  <c r="N597" i="1"/>
  <c r="N593" i="1"/>
  <c r="N589" i="1"/>
  <c r="N585" i="1"/>
  <c r="N581" i="1"/>
  <c r="N577" i="1"/>
  <c r="N573" i="1"/>
  <c r="N569" i="1"/>
  <c r="N565" i="1"/>
  <c r="N561" i="1"/>
  <c r="N557" i="1"/>
  <c r="N553" i="1"/>
  <c r="N549" i="1"/>
  <c r="N545" i="1"/>
  <c r="N541" i="1"/>
  <c r="N537" i="1"/>
  <c r="N533" i="1"/>
  <c r="N529" i="1"/>
  <c r="N525" i="1"/>
  <c r="N521" i="1"/>
  <c r="N517" i="1"/>
  <c r="N513" i="1"/>
  <c r="N509" i="1"/>
  <c r="N505" i="1"/>
  <c r="N501" i="1"/>
  <c r="N497" i="1"/>
  <c r="N493" i="1"/>
  <c r="N489" i="1"/>
  <c r="N485" i="1"/>
  <c r="N481" i="1"/>
  <c r="N477" i="1"/>
  <c r="N473" i="1"/>
  <c r="N469" i="1"/>
  <c r="N465" i="1"/>
  <c r="N461" i="1"/>
  <c r="N457" i="1"/>
  <c r="N453" i="1"/>
  <c r="N449" i="1"/>
  <c r="N445" i="1"/>
  <c r="N441" i="1"/>
  <c r="N437" i="1"/>
  <c r="N433" i="1"/>
  <c r="N429" i="1"/>
  <c r="N425" i="1"/>
  <c r="N421" i="1"/>
  <c r="N417" i="1"/>
  <c r="N413" i="1"/>
  <c r="N409" i="1"/>
  <c r="N405" i="1"/>
  <c r="N401" i="1"/>
  <c r="N397" i="1"/>
  <c r="N393" i="1"/>
  <c r="N389" i="1"/>
  <c r="N385" i="1"/>
  <c r="N381" i="1"/>
  <c r="N377" i="1"/>
  <c r="N373" i="1"/>
  <c r="N369" i="1"/>
  <c r="N365" i="1"/>
  <c r="N361" i="1"/>
  <c r="N357" i="1"/>
  <c r="N353" i="1"/>
  <c r="N349" i="1"/>
  <c r="N345" i="1"/>
  <c r="N341" i="1"/>
  <c r="N337" i="1"/>
  <c r="N333" i="1"/>
  <c r="N329" i="1"/>
  <c r="N325" i="1"/>
  <c r="N321" i="1"/>
  <c r="N317" i="1"/>
  <c r="N313" i="1"/>
  <c r="N309" i="1"/>
  <c r="N305" i="1"/>
  <c r="N301" i="1"/>
  <c r="N297" i="1"/>
  <c r="N293" i="1"/>
  <c r="N289" i="1"/>
  <c r="N285" i="1"/>
  <c r="N281" i="1"/>
  <c r="N277" i="1"/>
  <c r="N273" i="1"/>
  <c r="N269" i="1"/>
  <c r="N265" i="1"/>
  <c r="N261" i="1"/>
  <c r="N257" i="1"/>
  <c r="N253" i="1"/>
  <c r="N249" i="1"/>
  <c r="N245" i="1"/>
  <c r="N241" i="1"/>
  <c r="N237" i="1"/>
  <c r="N233" i="1"/>
  <c r="N229" i="1"/>
  <c r="N225" i="1"/>
  <c r="N221" i="1"/>
  <c r="N217" i="1"/>
  <c r="N213" i="1"/>
  <c r="N209" i="1"/>
  <c r="N205" i="1"/>
  <c r="N201" i="1"/>
  <c r="N197" i="1"/>
  <c r="N193" i="1"/>
  <c r="N189" i="1"/>
  <c r="N185" i="1"/>
  <c r="N181" i="1"/>
  <c r="N177" i="1"/>
  <c r="N173" i="1"/>
  <c r="N169" i="1"/>
  <c r="N165" i="1"/>
  <c r="N161" i="1"/>
  <c r="N157" i="1"/>
  <c r="N153" i="1"/>
  <c r="N149" i="1"/>
  <c r="N145" i="1"/>
  <c r="N141" i="1"/>
  <c r="N137" i="1"/>
  <c r="N133" i="1"/>
  <c r="N129" i="1"/>
  <c r="N125" i="1"/>
  <c r="N121" i="1"/>
  <c r="N117" i="1"/>
  <c r="N113" i="1"/>
  <c r="N109" i="1"/>
  <c r="N105" i="1"/>
  <c r="N101" i="1"/>
  <c r="N97" i="1"/>
  <c r="N93" i="1"/>
  <c r="N89" i="1"/>
  <c r="N85" i="1"/>
  <c r="N81" i="1"/>
  <c r="N77" i="1"/>
  <c r="N73" i="1"/>
  <c r="N69" i="1"/>
  <c r="N65" i="1"/>
  <c r="N61" i="1"/>
  <c r="N57" i="1"/>
  <c r="N732" i="1"/>
  <c r="N728" i="1"/>
  <c r="N724" i="1"/>
  <c r="N720" i="1"/>
  <c r="N716" i="1"/>
  <c r="N712" i="1"/>
  <c r="N708" i="1"/>
  <c r="N704" i="1"/>
  <c r="N700" i="1"/>
  <c r="N696" i="1"/>
  <c r="N692" i="1"/>
  <c r="N688" i="1"/>
  <c r="N684" i="1"/>
  <c r="N680" i="1"/>
  <c r="N676" i="1"/>
  <c r="N672" i="1"/>
  <c r="N668" i="1"/>
  <c r="N664" i="1"/>
  <c r="N660" i="1"/>
  <c r="N656" i="1"/>
  <c r="N652" i="1"/>
  <c r="N648" i="1"/>
  <c r="N644" i="1"/>
  <c r="N640" i="1"/>
  <c r="N636" i="1"/>
  <c r="N632" i="1"/>
  <c r="N628" i="1"/>
  <c r="N624" i="1"/>
  <c r="N620" i="1"/>
  <c r="N616" i="1"/>
  <c r="N612" i="1"/>
  <c r="N608" i="1"/>
  <c r="N604" i="1"/>
  <c r="N600" i="1"/>
  <c r="N596" i="1"/>
  <c r="N592" i="1"/>
  <c r="N588" i="1"/>
  <c r="N584" i="1"/>
  <c r="N580" i="1"/>
  <c r="N576" i="1"/>
  <c r="N572" i="1"/>
  <c r="N568" i="1"/>
  <c r="N564" i="1"/>
  <c r="N560" i="1"/>
  <c r="N556" i="1"/>
  <c r="N552" i="1"/>
  <c r="N548" i="1"/>
  <c r="N544" i="1"/>
  <c r="N540" i="1"/>
  <c r="N536" i="1"/>
  <c r="N532" i="1"/>
  <c r="N528" i="1"/>
  <c r="N524" i="1"/>
  <c r="N520" i="1"/>
  <c r="N516" i="1"/>
  <c r="N512" i="1"/>
  <c r="N508" i="1"/>
  <c r="N504" i="1"/>
  <c r="N500" i="1"/>
  <c r="N496" i="1"/>
  <c r="N492" i="1"/>
  <c r="N488" i="1"/>
  <c r="N484" i="1"/>
  <c r="N480" i="1"/>
  <c r="N476" i="1"/>
  <c r="N472" i="1"/>
  <c r="N468" i="1"/>
  <c r="N464" i="1"/>
  <c r="N460" i="1"/>
  <c r="N456" i="1"/>
  <c r="N452" i="1"/>
  <c r="N448" i="1"/>
  <c r="N444" i="1"/>
  <c r="N440" i="1"/>
  <c r="N436" i="1"/>
  <c r="N432" i="1"/>
  <c r="N428" i="1"/>
  <c r="N424" i="1"/>
  <c r="N420" i="1"/>
  <c r="N416" i="1"/>
  <c r="N412" i="1"/>
  <c r="N408" i="1"/>
  <c r="N404" i="1"/>
  <c r="N400" i="1"/>
  <c r="N396" i="1"/>
  <c r="N392" i="1"/>
  <c r="N388" i="1"/>
  <c r="N384" i="1"/>
  <c r="N380" i="1"/>
  <c r="N376" i="1"/>
  <c r="N372" i="1"/>
  <c r="N368" i="1"/>
  <c r="N364" i="1"/>
  <c r="N360" i="1"/>
  <c r="N356" i="1"/>
  <c r="N352" i="1"/>
  <c r="N348" i="1"/>
  <c r="N344" i="1"/>
  <c r="N340" i="1"/>
  <c r="N336" i="1"/>
  <c r="N332" i="1"/>
  <c r="N328" i="1"/>
  <c r="N324" i="1"/>
  <c r="N320" i="1"/>
  <c r="N316" i="1"/>
  <c r="N312" i="1"/>
  <c r="N308" i="1"/>
  <c r="N304" i="1"/>
  <c r="N300" i="1"/>
  <c r="N296" i="1"/>
  <c r="N292" i="1"/>
  <c r="N288" i="1"/>
  <c r="N284" i="1"/>
  <c r="N280" i="1"/>
  <c r="N276" i="1"/>
  <c r="N272" i="1"/>
  <c r="N268" i="1"/>
  <c r="N264" i="1"/>
  <c r="N260" i="1"/>
  <c r="N256" i="1"/>
  <c r="N252" i="1"/>
  <c r="N248" i="1"/>
  <c r="N244" i="1"/>
  <c r="N240" i="1"/>
  <c r="N236" i="1"/>
  <c r="N232" i="1"/>
  <c r="N228" i="1"/>
  <c r="N224" i="1"/>
  <c r="N220" i="1"/>
  <c r="N216" i="1"/>
  <c r="N212" i="1"/>
  <c r="N208" i="1"/>
  <c r="N204" i="1"/>
  <c r="N200" i="1"/>
  <c r="N196" i="1"/>
  <c r="N192" i="1"/>
  <c r="N188" i="1"/>
  <c r="N184" i="1"/>
  <c r="N180" i="1"/>
  <c r="N176" i="1"/>
  <c r="N172" i="1"/>
  <c r="N168" i="1"/>
  <c r="N164" i="1"/>
  <c r="N160" i="1"/>
  <c r="N156" i="1"/>
  <c r="N152" i="1"/>
  <c r="N148" i="1"/>
  <c r="N144" i="1"/>
  <c r="N140" i="1"/>
  <c r="N136" i="1"/>
  <c r="N132" i="1"/>
  <c r="N128" i="1"/>
  <c r="N124" i="1"/>
  <c r="N120" i="1"/>
  <c r="N116" i="1"/>
  <c r="N112" i="1"/>
  <c r="N108" i="1"/>
  <c r="N104" i="1"/>
  <c r="N100" i="1"/>
  <c r="N96" i="1"/>
  <c r="N92" i="1"/>
  <c r="N88" i="1"/>
  <c r="N84" i="1"/>
  <c r="N80" i="1"/>
  <c r="N76" i="1"/>
  <c r="N72" i="1"/>
  <c r="N68" i="1"/>
  <c r="N54" i="1"/>
  <c r="N50" i="1"/>
  <c r="N46" i="1"/>
  <c r="N42" i="1"/>
  <c r="N38" i="1"/>
  <c r="N34" i="1"/>
  <c r="N30" i="1"/>
  <c r="N26" i="1"/>
  <c r="N22" i="1"/>
  <c r="N18" i="1"/>
  <c r="N14" i="1"/>
  <c r="N10" i="1"/>
  <c r="N6" i="1"/>
  <c r="N53" i="1"/>
  <c r="N49" i="1"/>
  <c r="N45" i="1"/>
  <c r="N41" i="1"/>
  <c r="N37" i="1"/>
  <c r="N33" i="1"/>
  <c r="N29" i="1"/>
  <c r="N25" i="1"/>
  <c r="N21" i="1"/>
  <c r="N17" i="1"/>
  <c r="N13" i="1"/>
  <c r="N5" i="1"/>
  <c r="N64" i="1"/>
  <c r="N60" i="1"/>
  <c r="N56" i="1"/>
  <c r="N52" i="1"/>
  <c r="N48" i="1"/>
  <c r="N44" i="1"/>
  <c r="N40" i="1"/>
  <c r="N36" i="1"/>
  <c r="N32" i="1"/>
  <c r="N28" i="1"/>
  <c r="N24" i="1"/>
  <c r="N20" i="1"/>
  <c r="N16" i="1"/>
  <c r="N12" i="1"/>
  <c r="N8" i="1"/>
  <c r="N4" i="1"/>
  <c r="N63" i="1"/>
  <c r="N59" i="1"/>
  <c r="N55" i="1"/>
  <c r="N51" i="1"/>
  <c r="N47" i="1"/>
  <c r="N43" i="1"/>
  <c r="N39" i="1"/>
  <c r="N35" i="1"/>
  <c r="N31" i="1"/>
  <c r="N27" i="1"/>
  <c r="N23" i="1"/>
  <c r="N19" i="1"/>
  <c r="N15" i="1"/>
  <c r="N11" i="1"/>
  <c r="N7" i="1"/>
  <c r="N3" i="1"/>
  <c r="N2" i="1"/>
  <c r="T5" i="2" l="1"/>
  <c r="U5" i="2"/>
  <c r="J5" i="2" s="1"/>
  <c r="T21" i="2"/>
  <c r="U21" i="2"/>
  <c r="J21" i="2" s="1"/>
  <c r="T37" i="2"/>
  <c r="U37" i="2"/>
  <c r="J37" i="2" s="1"/>
  <c r="T53" i="2"/>
  <c r="U53" i="2"/>
  <c r="J53" i="2" s="1"/>
  <c r="T69" i="2"/>
  <c r="U69" i="2"/>
  <c r="J69" i="2" s="1"/>
  <c r="T85" i="2"/>
  <c r="U85" i="2"/>
  <c r="J85" i="2" s="1"/>
  <c r="T101" i="2"/>
  <c r="U101" i="2"/>
  <c r="J101" i="2" s="1"/>
  <c r="T117" i="2"/>
  <c r="U117" i="2"/>
  <c r="J117" i="2" s="1"/>
  <c r="T133" i="2"/>
  <c r="U133" i="2"/>
  <c r="J133" i="2" s="1"/>
  <c r="T149" i="2"/>
  <c r="U149" i="2"/>
  <c r="J149" i="2" s="1"/>
  <c r="T165" i="2"/>
  <c r="U165" i="2"/>
  <c r="J165" i="2" s="1"/>
  <c r="T181" i="2"/>
  <c r="U181" i="2"/>
  <c r="J181" i="2" s="1"/>
  <c r="T197" i="2"/>
  <c r="U197" i="2"/>
  <c r="J197" i="2" s="1"/>
  <c r="T213" i="2"/>
  <c r="U213" i="2"/>
  <c r="J213" i="2" s="1"/>
  <c r="T229" i="2"/>
  <c r="U229" i="2"/>
  <c r="J229" i="2" s="1"/>
  <c r="T6" i="2"/>
  <c r="U6" i="2"/>
  <c r="J6" i="2" s="1"/>
  <c r="T26" i="2"/>
  <c r="U26" i="2"/>
  <c r="J26" i="2" s="1"/>
  <c r="T42" i="2"/>
  <c r="U42" i="2"/>
  <c r="J42" i="2" s="1"/>
  <c r="T58" i="2"/>
  <c r="U58" i="2"/>
  <c r="J58" i="2" s="1"/>
  <c r="T74" i="2"/>
  <c r="U74" i="2"/>
  <c r="J74" i="2" s="1"/>
  <c r="T90" i="2"/>
  <c r="U90" i="2"/>
  <c r="J90" i="2" s="1"/>
  <c r="T106" i="2"/>
  <c r="U106" i="2"/>
  <c r="J106" i="2" s="1"/>
  <c r="T122" i="2"/>
  <c r="U122" i="2"/>
  <c r="J122" i="2" s="1"/>
  <c r="T138" i="2"/>
  <c r="U138" i="2"/>
  <c r="J138" i="2" s="1"/>
  <c r="T154" i="2"/>
  <c r="U154" i="2"/>
  <c r="J154" i="2" s="1"/>
  <c r="T170" i="2"/>
  <c r="U170" i="2"/>
  <c r="J170" i="2" s="1"/>
  <c r="T186" i="2"/>
  <c r="U186" i="2"/>
  <c r="J186" i="2" s="1"/>
  <c r="T202" i="2"/>
  <c r="U202" i="2"/>
  <c r="J202" i="2" s="1"/>
  <c r="T218" i="2"/>
  <c r="U218" i="2"/>
  <c r="J218" i="2" s="1"/>
  <c r="T234" i="2"/>
  <c r="U234" i="2"/>
  <c r="J234" i="2" s="1"/>
  <c r="T11" i="2"/>
  <c r="U11" i="2"/>
  <c r="J11" i="2" s="1"/>
  <c r="T27" i="2"/>
  <c r="U27" i="2"/>
  <c r="J27" i="2" s="1"/>
  <c r="T43" i="2"/>
  <c r="U43" i="2"/>
  <c r="J43" i="2" s="1"/>
  <c r="T59" i="2"/>
  <c r="U59" i="2"/>
  <c r="J59" i="2" s="1"/>
  <c r="T75" i="2"/>
  <c r="U75" i="2"/>
  <c r="J75" i="2" s="1"/>
  <c r="T91" i="2"/>
  <c r="U91" i="2"/>
  <c r="J91" i="2" s="1"/>
  <c r="T107" i="2"/>
  <c r="U107" i="2"/>
  <c r="J107" i="2" s="1"/>
  <c r="T123" i="2"/>
  <c r="U123" i="2"/>
  <c r="J123" i="2" s="1"/>
  <c r="T139" i="2"/>
  <c r="U139" i="2"/>
  <c r="J139" i="2" s="1"/>
  <c r="T155" i="2"/>
  <c r="U155" i="2"/>
  <c r="J155" i="2" s="1"/>
  <c r="T171" i="2"/>
  <c r="U171" i="2"/>
  <c r="J171" i="2" s="1"/>
  <c r="T187" i="2"/>
  <c r="U187" i="2"/>
  <c r="J187" i="2" s="1"/>
  <c r="T203" i="2"/>
  <c r="U203" i="2"/>
  <c r="J203" i="2" s="1"/>
  <c r="T219" i="2"/>
  <c r="U219" i="2"/>
  <c r="J219" i="2" s="1"/>
  <c r="T8" i="2"/>
  <c r="U8" i="2"/>
  <c r="J8" i="2" s="1"/>
  <c r="T24" i="2"/>
  <c r="U24" i="2"/>
  <c r="J24" i="2" s="1"/>
  <c r="T40" i="2"/>
  <c r="U40" i="2"/>
  <c r="J40" i="2" s="1"/>
  <c r="T56" i="2"/>
  <c r="U56" i="2"/>
  <c r="J56" i="2" s="1"/>
  <c r="T72" i="2"/>
  <c r="U72" i="2"/>
  <c r="J72" i="2" s="1"/>
  <c r="T88" i="2"/>
  <c r="U88" i="2"/>
  <c r="J88" i="2" s="1"/>
  <c r="T104" i="2"/>
  <c r="U104" i="2"/>
  <c r="J104" i="2" s="1"/>
  <c r="T120" i="2"/>
  <c r="U120" i="2"/>
  <c r="J120" i="2" s="1"/>
  <c r="T136" i="2"/>
  <c r="U136" i="2"/>
  <c r="J136" i="2" s="1"/>
  <c r="T152" i="2"/>
  <c r="U152" i="2"/>
  <c r="J152" i="2" s="1"/>
  <c r="T168" i="2"/>
  <c r="U168" i="2"/>
  <c r="J168" i="2" s="1"/>
  <c r="T184" i="2"/>
  <c r="U184" i="2"/>
  <c r="J184" i="2" s="1"/>
  <c r="T200" i="2"/>
  <c r="U200" i="2"/>
  <c r="J200" i="2" s="1"/>
  <c r="T216" i="2"/>
  <c r="U216" i="2"/>
  <c r="J216" i="2" s="1"/>
  <c r="T232" i="2"/>
  <c r="U232" i="2"/>
  <c r="J232" i="2" s="1"/>
  <c r="T239" i="2"/>
  <c r="U239" i="2"/>
  <c r="J239" i="2" s="1"/>
  <c r="T255" i="2"/>
  <c r="U255" i="2"/>
  <c r="J255" i="2" s="1"/>
  <c r="T271" i="2"/>
  <c r="U271" i="2"/>
  <c r="J271" i="2" s="1"/>
  <c r="T287" i="2"/>
  <c r="U287" i="2"/>
  <c r="J287" i="2" s="1"/>
  <c r="T303" i="2"/>
  <c r="U303" i="2"/>
  <c r="J303" i="2" s="1"/>
  <c r="T319" i="2"/>
  <c r="U319" i="2"/>
  <c r="J319" i="2" s="1"/>
  <c r="T335" i="2"/>
  <c r="U335" i="2"/>
  <c r="J335" i="2" s="1"/>
  <c r="T351" i="2"/>
  <c r="U351" i="2"/>
  <c r="J351" i="2" s="1"/>
  <c r="T367" i="2"/>
  <c r="U367" i="2"/>
  <c r="J367" i="2" s="1"/>
  <c r="T383" i="2"/>
  <c r="U383" i="2"/>
  <c r="J383" i="2" s="1"/>
  <c r="T399" i="2"/>
  <c r="U399" i="2"/>
  <c r="J399" i="2" s="1"/>
  <c r="T415" i="2"/>
  <c r="U415" i="2"/>
  <c r="J415" i="2" s="1"/>
  <c r="T431" i="2"/>
  <c r="U431" i="2"/>
  <c r="J431" i="2" s="1"/>
  <c r="T447" i="2"/>
  <c r="U447" i="2"/>
  <c r="J447" i="2" s="1"/>
  <c r="T463" i="2"/>
  <c r="U463" i="2"/>
  <c r="J463" i="2" s="1"/>
  <c r="T479" i="2"/>
  <c r="U479" i="2"/>
  <c r="J479" i="2" s="1"/>
  <c r="T495" i="2"/>
  <c r="U495" i="2"/>
  <c r="J495" i="2" s="1"/>
  <c r="T511" i="2"/>
  <c r="U511" i="2"/>
  <c r="J511" i="2" s="1"/>
  <c r="T527" i="2"/>
  <c r="U527" i="2"/>
  <c r="J527" i="2" s="1"/>
  <c r="T543" i="2"/>
  <c r="U543" i="2"/>
  <c r="J543" i="2" s="1"/>
  <c r="T559" i="2"/>
  <c r="U559" i="2"/>
  <c r="J559" i="2" s="1"/>
  <c r="T575" i="2"/>
  <c r="U575" i="2"/>
  <c r="J575" i="2" s="1"/>
  <c r="T248" i="2"/>
  <c r="U248" i="2"/>
  <c r="J248" i="2" s="1"/>
  <c r="T264" i="2"/>
  <c r="U264" i="2"/>
  <c r="J264" i="2" s="1"/>
  <c r="T280" i="2"/>
  <c r="U280" i="2"/>
  <c r="J280" i="2" s="1"/>
  <c r="T296" i="2"/>
  <c r="U296" i="2"/>
  <c r="J296" i="2" s="1"/>
  <c r="T312" i="2"/>
  <c r="U312" i="2"/>
  <c r="J312" i="2" s="1"/>
  <c r="T328" i="2"/>
  <c r="U328" i="2"/>
  <c r="J328" i="2" s="1"/>
  <c r="T344" i="2"/>
  <c r="U344" i="2"/>
  <c r="J344" i="2" s="1"/>
  <c r="T360" i="2"/>
  <c r="U360" i="2"/>
  <c r="J360" i="2" s="1"/>
  <c r="T376" i="2"/>
  <c r="U376" i="2"/>
  <c r="J376" i="2" s="1"/>
  <c r="T392" i="2"/>
  <c r="U392" i="2"/>
  <c r="J392" i="2" s="1"/>
  <c r="T408" i="2"/>
  <c r="U408" i="2"/>
  <c r="J408" i="2" s="1"/>
  <c r="T424" i="2"/>
  <c r="U424" i="2"/>
  <c r="J424" i="2" s="1"/>
  <c r="T440" i="2"/>
  <c r="U440" i="2"/>
  <c r="J440" i="2" s="1"/>
  <c r="T456" i="2"/>
  <c r="U456" i="2"/>
  <c r="J456" i="2" s="1"/>
  <c r="T472" i="2"/>
  <c r="U472" i="2"/>
  <c r="J472" i="2" s="1"/>
  <c r="T488" i="2"/>
  <c r="U488" i="2"/>
  <c r="J488" i="2" s="1"/>
  <c r="T504" i="2"/>
  <c r="U504" i="2"/>
  <c r="J504" i="2" s="1"/>
  <c r="T520" i="2"/>
  <c r="U520" i="2"/>
  <c r="J520" i="2" s="1"/>
  <c r="T536" i="2"/>
  <c r="U536" i="2"/>
  <c r="J536" i="2" s="1"/>
  <c r="T552" i="2"/>
  <c r="U552" i="2"/>
  <c r="J552" i="2" s="1"/>
  <c r="T568" i="2"/>
  <c r="U568" i="2"/>
  <c r="J568" i="2" s="1"/>
  <c r="T249" i="2"/>
  <c r="U249" i="2"/>
  <c r="J249" i="2" s="1"/>
  <c r="T265" i="2"/>
  <c r="U265" i="2"/>
  <c r="J265" i="2" s="1"/>
  <c r="T281" i="2"/>
  <c r="U281" i="2"/>
  <c r="J281" i="2" s="1"/>
  <c r="T297" i="2"/>
  <c r="U297" i="2"/>
  <c r="J297" i="2" s="1"/>
  <c r="T313" i="2"/>
  <c r="U313" i="2"/>
  <c r="J313" i="2" s="1"/>
  <c r="T329" i="2"/>
  <c r="U329" i="2"/>
  <c r="J329" i="2" s="1"/>
  <c r="T345" i="2"/>
  <c r="U345" i="2"/>
  <c r="J345" i="2" s="1"/>
  <c r="T361" i="2"/>
  <c r="U361" i="2"/>
  <c r="J361" i="2" s="1"/>
  <c r="T377" i="2"/>
  <c r="U377" i="2"/>
  <c r="J377" i="2" s="1"/>
  <c r="T393" i="2"/>
  <c r="U393" i="2"/>
  <c r="J393" i="2" s="1"/>
  <c r="T409" i="2"/>
  <c r="U409" i="2"/>
  <c r="J409" i="2" s="1"/>
  <c r="T425" i="2"/>
  <c r="U425" i="2"/>
  <c r="J425" i="2" s="1"/>
  <c r="T441" i="2"/>
  <c r="U441" i="2"/>
  <c r="J441" i="2" s="1"/>
  <c r="T457" i="2"/>
  <c r="U457" i="2"/>
  <c r="J457" i="2" s="1"/>
  <c r="T473" i="2"/>
  <c r="U473" i="2"/>
  <c r="J473" i="2" s="1"/>
  <c r="T489" i="2"/>
  <c r="U489" i="2"/>
  <c r="J489" i="2" s="1"/>
  <c r="T505" i="2"/>
  <c r="U505" i="2"/>
  <c r="J505" i="2" s="1"/>
  <c r="T521" i="2"/>
  <c r="U521" i="2"/>
  <c r="J521" i="2" s="1"/>
  <c r="T537" i="2"/>
  <c r="U537" i="2"/>
  <c r="J537" i="2" s="1"/>
  <c r="T553" i="2"/>
  <c r="U553" i="2"/>
  <c r="J553" i="2" s="1"/>
  <c r="T569" i="2"/>
  <c r="U569" i="2"/>
  <c r="J569" i="2" s="1"/>
  <c r="T585" i="2"/>
  <c r="U585" i="2"/>
  <c r="J585" i="2" s="1"/>
  <c r="T254" i="2"/>
  <c r="U254" i="2"/>
  <c r="J254" i="2" s="1"/>
  <c r="T270" i="2"/>
  <c r="U270" i="2"/>
  <c r="J270" i="2" s="1"/>
  <c r="T286" i="2"/>
  <c r="U286" i="2"/>
  <c r="J286" i="2" s="1"/>
  <c r="T302" i="2"/>
  <c r="U302" i="2"/>
  <c r="J302" i="2" s="1"/>
  <c r="T318" i="2"/>
  <c r="U318" i="2"/>
  <c r="J318" i="2" s="1"/>
  <c r="T334" i="2"/>
  <c r="U334" i="2"/>
  <c r="J334" i="2" s="1"/>
  <c r="T350" i="2"/>
  <c r="U350" i="2"/>
  <c r="J350" i="2" s="1"/>
  <c r="T366" i="2"/>
  <c r="U366" i="2"/>
  <c r="J366" i="2" s="1"/>
  <c r="T382" i="2"/>
  <c r="U382" i="2"/>
  <c r="J382" i="2" s="1"/>
  <c r="T398" i="2"/>
  <c r="U398" i="2"/>
  <c r="J398" i="2" s="1"/>
  <c r="T414" i="2"/>
  <c r="U414" i="2"/>
  <c r="J414" i="2" s="1"/>
  <c r="T430" i="2"/>
  <c r="U430" i="2"/>
  <c r="J430" i="2" s="1"/>
  <c r="T446" i="2"/>
  <c r="U446" i="2"/>
  <c r="J446" i="2" s="1"/>
  <c r="T462" i="2"/>
  <c r="U462" i="2"/>
  <c r="J462" i="2" s="1"/>
  <c r="T478" i="2"/>
  <c r="U478" i="2"/>
  <c r="J478" i="2" s="1"/>
  <c r="T494" i="2"/>
  <c r="U494" i="2"/>
  <c r="J494" i="2" s="1"/>
  <c r="T510" i="2"/>
  <c r="U510" i="2"/>
  <c r="J510" i="2" s="1"/>
  <c r="T526" i="2"/>
  <c r="U526" i="2"/>
  <c r="J526" i="2" s="1"/>
  <c r="T542" i="2"/>
  <c r="U542" i="2"/>
  <c r="J542" i="2" s="1"/>
  <c r="T558" i="2"/>
  <c r="U558" i="2"/>
  <c r="J558" i="2" s="1"/>
  <c r="T574" i="2"/>
  <c r="U574" i="2"/>
  <c r="J574" i="2" s="1"/>
  <c r="T590" i="2"/>
  <c r="U590" i="2"/>
  <c r="J590" i="2" s="1"/>
  <c r="T595" i="2"/>
  <c r="U595" i="2"/>
  <c r="J595" i="2" s="1"/>
  <c r="T611" i="2"/>
  <c r="U611" i="2"/>
  <c r="J611" i="2" s="1"/>
  <c r="T627" i="2"/>
  <c r="U627" i="2"/>
  <c r="J627" i="2" s="1"/>
  <c r="T643" i="2"/>
  <c r="U643" i="2"/>
  <c r="J643" i="2" s="1"/>
  <c r="T659" i="2"/>
  <c r="U659" i="2"/>
  <c r="J659" i="2" s="1"/>
  <c r="T675" i="2"/>
  <c r="U675" i="2"/>
  <c r="J675" i="2" s="1"/>
  <c r="T691" i="2"/>
  <c r="U691" i="2"/>
  <c r="J691" i="2" s="1"/>
  <c r="T707" i="2"/>
  <c r="U707" i="2"/>
  <c r="J707" i="2" s="1"/>
  <c r="T723" i="2"/>
  <c r="U723" i="2"/>
  <c r="J723" i="2" s="1"/>
  <c r="T739" i="2"/>
  <c r="U739" i="2"/>
  <c r="J739" i="2" s="1"/>
  <c r="T755" i="2"/>
  <c r="U755" i="2"/>
  <c r="J755" i="2" s="1"/>
  <c r="T580" i="2"/>
  <c r="U580" i="2"/>
  <c r="J580" i="2" s="1"/>
  <c r="T596" i="2"/>
  <c r="U596" i="2"/>
  <c r="J596" i="2" s="1"/>
  <c r="T612" i="2"/>
  <c r="U612" i="2"/>
  <c r="J612" i="2" s="1"/>
  <c r="T628" i="2"/>
  <c r="U628" i="2"/>
  <c r="J628" i="2" s="1"/>
  <c r="T644" i="2"/>
  <c r="U644" i="2"/>
  <c r="J644" i="2" s="1"/>
  <c r="T660" i="2"/>
  <c r="U660" i="2"/>
  <c r="J660" i="2" s="1"/>
  <c r="T676" i="2"/>
  <c r="U676" i="2"/>
  <c r="J676" i="2" s="1"/>
  <c r="T692" i="2"/>
  <c r="U692" i="2"/>
  <c r="J692" i="2" s="1"/>
  <c r="T708" i="2"/>
  <c r="U708" i="2"/>
  <c r="J708" i="2" s="1"/>
  <c r="T724" i="2"/>
  <c r="U724" i="2"/>
  <c r="J724" i="2" s="1"/>
  <c r="T740" i="2"/>
  <c r="U740" i="2"/>
  <c r="J740" i="2" s="1"/>
  <c r="T756" i="2"/>
  <c r="U756" i="2"/>
  <c r="J756" i="2" s="1"/>
  <c r="T589" i="2"/>
  <c r="U589" i="2"/>
  <c r="J589" i="2" s="1"/>
  <c r="T605" i="2"/>
  <c r="U605" i="2"/>
  <c r="J605" i="2" s="1"/>
  <c r="T621" i="2"/>
  <c r="U621" i="2"/>
  <c r="J621" i="2" s="1"/>
  <c r="T637" i="2"/>
  <c r="U637" i="2"/>
  <c r="J637" i="2" s="1"/>
  <c r="T653" i="2"/>
  <c r="U653" i="2"/>
  <c r="J653" i="2" s="1"/>
  <c r="T669" i="2"/>
  <c r="U669" i="2"/>
  <c r="J669" i="2" s="1"/>
  <c r="T685" i="2"/>
  <c r="U685" i="2"/>
  <c r="J685" i="2" s="1"/>
  <c r="T701" i="2"/>
  <c r="U701" i="2"/>
  <c r="J701" i="2" s="1"/>
  <c r="T717" i="2"/>
  <c r="U717" i="2"/>
  <c r="J717" i="2" s="1"/>
  <c r="T733" i="2"/>
  <c r="U733" i="2"/>
  <c r="J733" i="2" s="1"/>
  <c r="T749" i="2"/>
  <c r="U749" i="2"/>
  <c r="J749" i="2" s="1"/>
  <c r="T765" i="2"/>
  <c r="U765" i="2"/>
  <c r="J765" i="2" s="1"/>
  <c r="T606" i="2"/>
  <c r="U606" i="2"/>
  <c r="J606" i="2" s="1"/>
  <c r="T622" i="2"/>
  <c r="U622" i="2"/>
  <c r="J622" i="2" s="1"/>
  <c r="T638" i="2"/>
  <c r="U638" i="2"/>
  <c r="J638" i="2" s="1"/>
  <c r="T654" i="2"/>
  <c r="U654" i="2"/>
  <c r="J654" i="2" s="1"/>
  <c r="T670" i="2"/>
  <c r="U670" i="2"/>
  <c r="J670" i="2" s="1"/>
  <c r="T686" i="2"/>
  <c r="U686" i="2"/>
  <c r="J686" i="2" s="1"/>
  <c r="T702" i="2"/>
  <c r="U702" i="2"/>
  <c r="J702" i="2" s="1"/>
  <c r="T718" i="2"/>
  <c r="U718" i="2"/>
  <c r="J718" i="2" s="1"/>
  <c r="T734" i="2"/>
  <c r="U734" i="2"/>
  <c r="J734" i="2" s="1"/>
  <c r="T750" i="2"/>
  <c r="U750" i="2"/>
  <c r="J750" i="2" s="1"/>
  <c r="T766" i="2"/>
  <c r="U766" i="2"/>
  <c r="J766" i="2" s="1"/>
  <c r="T10" i="2"/>
  <c r="U10" i="2"/>
  <c r="J10" i="2" s="1"/>
  <c r="T9" i="2"/>
  <c r="U9" i="2"/>
  <c r="J9" i="2" s="1"/>
  <c r="T25" i="2"/>
  <c r="U25" i="2"/>
  <c r="J25" i="2" s="1"/>
  <c r="T41" i="2"/>
  <c r="U41" i="2"/>
  <c r="J41" i="2" s="1"/>
  <c r="T57" i="2"/>
  <c r="U57" i="2"/>
  <c r="J57" i="2" s="1"/>
  <c r="T73" i="2"/>
  <c r="U73" i="2"/>
  <c r="J73" i="2" s="1"/>
  <c r="T89" i="2"/>
  <c r="U89" i="2"/>
  <c r="J89" i="2" s="1"/>
  <c r="T105" i="2"/>
  <c r="U105" i="2"/>
  <c r="J105" i="2" s="1"/>
  <c r="T121" i="2"/>
  <c r="U121" i="2"/>
  <c r="J121" i="2" s="1"/>
  <c r="T137" i="2"/>
  <c r="U137" i="2"/>
  <c r="J137" i="2" s="1"/>
  <c r="T153" i="2"/>
  <c r="U153" i="2"/>
  <c r="J153" i="2" s="1"/>
  <c r="T169" i="2"/>
  <c r="U169" i="2"/>
  <c r="J169" i="2" s="1"/>
  <c r="T185" i="2"/>
  <c r="U185" i="2"/>
  <c r="J185" i="2" s="1"/>
  <c r="T201" i="2"/>
  <c r="U201" i="2"/>
  <c r="J201" i="2" s="1"/>
  <c r="T217" i="2"/>
  <c r="U217" i="2"/>
  <c r="J217" i="2" s="1"/>
  <c r="T233" i="2"/>
  <c r="U233" i="2"/>
  <c r="J233" i="2" s="1"/>
  <c r="T14" i="2"/>
  <c r="U14" i="2"/>
  <c r="J14" i="2" s="1"/>
  <c r="T30" i="2"/>
  <c r="U30" i="2"/>
  <c r="J30" i="2" s="1"/>
  <c r="T46" i="2"/>
  <c r="U46" i="2"/>
  <c r="J46" i="2" s="1"/>
  <c r="T62" i="2"/>
  <c r="U62" i="2"/>
  <c r="J62" i="2" s="1"/>
  <c r="T78" i="2"/>
  <c r="U78" i="2"/>
  <c r="J78" i="2" s="1"/>
  <c r="T94" i="2"/>
  <c r="U94" i="2"/>
  <c r="J94" i="2" s="1"/>
  <c r="T110" i="2"/>
  <c r="U110" i="2"/>
  <c r="J110" i="2" s="1"/>
  <c r="T126" i="2"/>
  <c r="U126" i="2"/>
  <c r="J126" i="2" s="1"/>
  <c r="T142" i="2"/>
  <c r="U142" i="2"/>
  <c r="J142" i="2" s="1"/>
  <c r="T158" i="2"/>
  <c r="U158" i="2"/>
  <c r="J158" i="2" s="1"/>
  <c r="T174" i="2"/>
  <c r="U174" i="2"/>
  <c r="J174" i="2" s="1"/>
  <c r="T190" i="2"/>
  <c r="U190" i="2"/>
  <c r="J190" i="2" s="1"/>
  <c r="T206" i="2"/>
  <c r="U206" i="2"/>
  <c r="J206" i="2" s="1"/>
  <c r="T222" i="2"/>
  <c r="U222" i="2"/>
  <c r="J222" i="2" s="1"/>
  <c r="T238" i="2"/>
  <c r="U238" i="2"/>
  <c r="J238" i="2" s="1"/>
  <c r="T15" i="2"/>
  <c r="U15" i="2"/>
  <c r="J15" i="2" s="1"/>
  <c r="T31" i="2"/>
  <c r="U31" i="2"/>
  <c r="J31" i="2" s="1"/>
  <c r="T47" i="2"/>
  <c r="U47" i="2"/>
  <c r="J47" i="2" s="1"/>
  <c r="T63" i="2"/>
  <c r="U63" i="2"/>
  <c r="J63" i="2" s="1"/>
  <c r="T79" i="2"/>
  <c r="U79" i="2"/>
  <c r="J79" i="2" s="1"/>
  <c r="T95" i="2"/>
  <c r="U95" i="2"/>
  <c r="J95" i="2" s="1"/>
  <c r="T111" i="2"/>
  <c r="U111" i="2"/>
  <c r="J111" i="2" s="1"/>
  <c r="T127" i="2"/>
  <c r="U127" i="2"/>
  <c r="J127" i="2" s="1"/>
  <c r="T143" i="2"/>
  <c r="U143" i="2"/>
  <c r="J143" i="2" s="1"/>
  <c r="T159" i="2"/>
  <c r="U159" i="2"/>
  <c r="J159" i="2" s="1"/>
  <c r="T175" i="2"/>
  <c r="U175" i="2"/>
  <c r="J175" i="2" s="1"/>
  <c r="T191" i="2"/>
  <c r="U191" i="2"/>
  <c r="J191" i="2" s="1"/>
  <c r="T207" i="2"/>
  <c r="U207" i="2"/>
  <c r="J207" i="2" s="1"/>
  <c r="T223" i="2"/>
  <c r="U223" i="2"/>
  <c r="J223" i="2" s="1"/>
  <c r="T12" i="2"/>
  <c r="U12" i="2"/>
  <c r="J12" i="2" s="1"/>
  <c r="T28" i="2"/>
  <c r="U28" i="2"/>
  <c r="J28" i="2" s="1"/>
  <c r="T44" i="2"/>
  <c r="U44" i="2"/>
  <c r="J44" i="2" s="1"/>
  <c r="T60" i="2"/>
  <c r="U60" i="2"/>
  <c r="J60" i="2" s="1"/>
  <c r="T76" i="2"/>
  <c r="U76" i="2"/>
  <c r="J76" i="2" s="1"/>
  <c r="T92" i="2"/>
  <c r="U92" i="2"/>
  <c r="J92" i="2" s="1"/>
  <c r="T108" i="2"/>
  <c r="U108" i="2"/>
  <c r="J108" i="2" s="1"/>
  <c r="T124" i="2"/>
  <c r="U124" i="2"/>
  <c r="J124" i="2" s="1"/>
  <c r="T140" i="2"/>
  <c r="U140" i="2"/>
  <c r="J140" i="2" s="1"/>
  <c r="T156" i="2"/>
  <c r="U156" i="2"/>
  <c r="J156" i="2" s="1"/>
  <c r="T172" i="2"/>
  <c r="U172" i="2"/>
  <c r="J172" i="2" s="1"/>
  <c r="T188" i="2"/>
  <c r="U188" i="2"/>
  <c r="J188" i="2" s="1"/>
  <c r="T204" i="2"/>
  <c r="U204" i="2"/>
  <c r="J204" i="2" s="1"/>
  <c r="T220" i="2"/>
  <c r="U220" i="2"/>
  <c r="J220" i="2" s="1"/>
  <c r="T236" i="2"/>
  <c r="U236" i="2"/>
  <c r="J236" i="2" s="1"/>
  <c r="T243" i="2"/>
  <c r="U243" i="2"/>
  <c r="J243" i="2" s="1"/>
  <c r="T259" i="2"/>
  <c r="U259" i="2"/>
  <c r="J259" i="2" s="1"/>
  <c r="T275" i="2"/>
  <c r="U275" i="2"/>
  <c r="J275" i="2" s="1"/>
  <c r="T291" i="2"/>
  <c r="U291" i="2"/>
  <c r="J291" i="2" s="1"/>
  <c r="T307" i="2"/>
  <c r="U307" i="2"/>
  <c r="J307" i="2" s="1"/>
  <c r="T323" i="2"/>
  <c r="U323" i="2"/>
  <c r="J323" i="2" s="1"/>
  <c r="T339" i="2"/>
  <c r="U339" i="2"/>
  <c r="J339" i="2" s="1"/>
  <c r="T355" i="2"/>
  <c r="U355" i="2"/>
  <c r="J355" i="2" s="1"/>
  <c r="T371" i="2"/>
  <c r="U371" i="2"/>
  <c r="J371" i="2" s="1"/>
  <c r="T387" i="2"/>
  <c r="U387" i="2"/>
  <c r="J387" i="2" s="1"/>
  <c r="T403" i="2"/>
  <c r="U403" i="2"/>
  <c r="J403" i="2" s="1"/>
  <c r="T419" i="2"/>
  <c r="U419" i="2"/>
  <c r="J419" i="2" s="1"/>
  <c r="T435" i="2"/>
  <c r="U435" i="2"/>
  <c r="J435" i="2" s="1"/>
  <c r="T451" i="2"/>
  <c r="U451" i="2"/>
  <c r="J451" i="2" s="1"/>
  <c r="T467" i="2"/>
  <c r="U467" i="2"/>
  <c r="J467" i="2" s="1"/>
  <c r="T483" i="2"/>
  <c r="U483" i="2"/>
  <c r="J483" i="2" s="1"/>
  <c r="T499" i="2"/>
  <c r="U499" i="2"/>
  <c r="J499" i="2" s="1"/>
  <c r="T515" i="2"/>
  <c r="U515" i="2"/>
  <c r="J515" i="2" s="1"/>
  <c r="T531" i="2"/>
  <c r="U531" i="2"/>
  <c r="J531" i="2" s="1"/>
  <c r="T547" i="2"/>
  <c r="U547" i="2"/>
  <c r="J547" i="2" s="1"/>
  <c r="T563" i="2"/>
  <c r="U563" i="2"/>
  <c r="J563" i="2" s="1"/>
  <c r="T579" i="2"/>
  <c r="U579" i="2"/>
  <c r="J579" i="2" s="1"/>
  <c r="T252" i="2"/>
  <c r="U252" i="2"/>
  <c r="J252" i="2" s="1"/>
  <c r="T268" i="2"/>
  <c r="U268" i="2"/>
  <c r="J268" i="2" s="1"/>
  <c r="T284" i="2"/>
  <c r="U284" i="2"/>
  <c r="J284" i="2" s="1"/>
  <c r="T300" i="2"/>
  <c r="U300" i="2"/>
  <c r="J300" i="2" s="1"/>
  <c r="T316" i="2"/>
  <c r="U316" i="2"/>
  <c r="J316" i="2" s="1"/>
  <c r="T332" i="2"/>
  <c r="U332" i="2"/>
  <c r="J332" i="2" s="1"/>
  <c r="T348" i="2"/>
  <c r="U348" i="2"/>
  <c r="J348" i="2" s="1"/>
  <c r="T364" i="2"/>
  <c r="U364" i="2"/>
  <c r="J364" i="2" s="1"/>
  <c r="T380" i="2"/>
  <c r="U380" i="2"/>
  <c r="J380" i="2" s="1"/>
  <c r="T396" i="2"/>
  <c r="U396" i="2"/>
  <c r="J396" i="2" s="1"/>
  <c r="T412" i="2"/>
  <c r="U412" i="2"/>
  <c r="J412" i="2" s="1"/>
  <c r="T428" i="2"/>
  <c r="U428" i="2"/>
  <c r="J428" i="2" s="1"/>
  <c r="T444" i="2"/>
  <c r="U444" i="2"/>
  <c r="J444" i="2" s="1"/>
  <c r="T460" i="2"/>
  <c r="U460" i="2"/>
  <c r="J460" i="2" s="1"/>
  <c r="T476" i="2"/>
  <c r="U476" i="2"/>
  <c r="J476" i="2" s="1"/>
  <c r="T492" i="2"/>
  <c r="U492" i="2"/>
  <c r="J492" i="2" s="1"/>
  <c r="T508" i="2"/>
  <c r="U508" i="2"/>
  <c r="J508" i="2" s="1"/>
  <c r="T524" i="2"/>
  <c r="U524" i="2"/>
  <c r="J524" i="2" s="1"/>
  <c r="T540" i="2"/>
  <c r="U540" i="2"/>
  <c r="J540" i="2" s="1"/>
  <c r="T556" i="2"/>
  <c r="U556" i="2"/>
  <c r="J556" i="2" s="1"/>
  <c r="T572" i="2"/>
  <c r="U572" i="2"/>
  <c r="J572" i="2" s="1"/>
  <c r="T253" i="2"/>
  <c r="U253" i="2"/>
  <c r="J253" i="2" s="1"/>
  <c r="T269" i="2"/>
  <c r="U269" i="2"/>
  <c r="J269" i="2" s="1"/>
  <c r="T285" i="2"/>
  <c r="U285" i="2"/>
  <c r="J285" i="2" s="1"/>
  <c r="T301" i="2"/>
  <c r="U301" i="2"/>
  <c r="J301" i="2" s="1"/>
  <c r="T317" i="2"/>
  <c r="U317" i="2"/>
  <c r="J317" i="2" s="1"/>
  <c r="T333" i="2"/>
  <c r="U333" i="2"/>
  <c r="J333" i="2" s="1"/>
  <c r="T349" i="2"/>
  <c r="U349" i="2"/>
  <c r="J349" i="2" s="1"/>
  <c r="T365" i="2"/>
  <c r="U365" i="2"/>
  <c r="J365" i="2" s="1"/>
  <c r="T381" i="2"/>
  <c r="U381" i="2"/>
  <c r="J381" i="2" s="1"/>
  <c r="T397" i="2"/>
  <c r="U397" i="2"/>
  <c r="J397" i="2" s="1"/>
  <c r="T413" i="2"/>
  <c r="U413" i="2"/>
  <c r="J413" i="2" s="1"/>
  <c r="T429" i="2"/>
  <c r="U429" i="2"/>
  <c r="J429" i="2" s="1"/>
  <c r="T445" i="2"/>
  <c r="U445" i="2"/>
  <c r="J445" i="2" s="1"/>
  <c r="T461" i="2"/>
  <c r="U461" i="2"/>
  <c r="J461" i="2" s="1"/>
  <c r="T477" i="2"/>
  <c r="U477" i="2"/>
  <c r="J477" i="2" s="1"/>
  <c r="T493" i="2"/>
  <c r="U493" i="2"/>
  <c r="J493" i="2" s="1"/>
  <c r="T509" i="2"/>
  <c r="U509" i="2"/>
  <c r="J509" i="2" s="1"/>
  <c r="T525" i="2"/>
  <c r="U525" i="2"/>
  <c r="J525" i="2" s="1"/>
  <c r="T541" i="2"/>
  <c r="U541" i="2"/>
  <c r="J541" i="2" s="1"/>
  <c r="T557" i="2"/>
  <c r="U557" i="2"/>
  <c r="J557" i="2" s="1"/>
  <c r="T573" i="2"/>
  <c r="U573" i="2"/>
  <c r="J573" i="2" s="1"/>
  <c r="T242" i="2"/>
  <c r="U242" i="2"/>
  <c r="J242" i="2" s="1"/>
  <c r="T258" i="2"/>
  <c r="U258" i="2"/>
  <c r="J258" i="2" s="1"/>
  <c r="T274" i="2"/>
  <c r="U274" i="2"/>
  <c r="J274" i="2" s="1"/>
  <c r="T290" i="2"/>
  <c r="U290" i="2"/>
  <c r="J290" i="2" s="1"/>
  <c r="T306" i="2"/>
  <c r="U306" i="2"/>
  <c r="J306" i="2" s="1"/>
  <c r="T322" i="2"/>
  <c r="U322" i="2"/>
  <c r="J322" i="2" s="1"/>
  <c r="T338" i="2"/>
  <c r="U338" i="2"/>
  <c r="J338" i="2" s="1"/>
  <c r="T354" i="2"/>
  <c r="U354" i="2"/>
  <c r="J354" i="2" s="1"/>
  <c r="T370" i="2"/>
  <c r="U370" i="2"/>
  <c r="J370" i="2" s="1"/>
  <c r="T386" i="2"/>
  <c r="U386" i="2"/>
  <c r="J386" i="2" s="1"/>
  <c r="T402" i="2"/>
  <c r="U402" i="2"/>
  <c r="J402" i="2" s="1"/>
  <c r="T418" i="2"/>
  <c r="U418" i="2"/>
  <c r="J418" i="2" s="1"/>
  <c r="T434" i="2"/>
  <c r="U434" i="2"/>
  <c r="J434" i="2" s="1"/>
  <c r="T450" i="2"/>
  <c r="U450" i="2"/>
  <c r="J450" i="2" s="1"/>
  <c r="T466" i="2"/>
  <c r="U466" i="2"/>
  <c r="J466" i="2" s="1"/>
  <c r="T482" i="2"/>
  <c r="U482" i="2"/>
  <c r="J482" i="2" s="1"/>
  <c r="T498" i="2"/>
  <c r="U498" i="2"/>
  <c r="J498" i="2" s="1"/>
  <c r="T514" i="2"/>
  <c r="U514" i="2"/>
  <c r="J514" i="2" s="1"/>
  <c r="T530" i="2"/>
  <c r="U530" i="2"/>
  <c r="J530" i="2" s="1"/>
  <c r="T546" i="2"/>
  <c r="U546" i="2"/>
  <c r="J546" i="2" s="1"/>
  <c r="T562" i="2"/>
  <c r="U562" i="2"/>
  <c r="J562" i="2" s="1"/>
  <c r="T578" i="2"/>
  <c r="U578" i="2"/>
  <c r="J578" i="2" s="1"/>
  <c r="T583" i="2"/>
  <c r="U583" i="2"/>
  <c r="J583" i="2" s="1"/>
  <c r="T599" i="2"/>
  <c r="U599" i="2"/>
  <c r="J599" i="2" s="1"/>
  <c r="T615" i="2"/>
  <c r="U615" i="2"/>
  <c r="J615" i="2" s="1"/>
  <c r="T631" i="2"/>
  <c r="U631" i="2"/>
  <c r="J631" i="2" s="1"/>
  <c r="T647" i="2"/>
  <c r="U647" i="2"/>
  <c r="J647" i="2" s="1"/>
  <c r="T663" i="2"/>
  <c r="U663" i="2"/>
  <c r="J663" i="2" s="1"/>
  <c r="T679" i="2"/>
  <c r="U679" i="2"/>
  <c r="J679" i="2" s="1"/>
  <c r="T695" i="2"/>
  <c r="U695" i="2"/>
  <c r="J695" i="2" s="1"/>
  <c r="T711" i="2"/>
  <c r="U711" i="2"/>
  <c r="J711" i="2" s="1"/>
  <c r="T727" i="2"/>
  <c r="U727" i="2"/>
  <c r="J727" i="2" s="1"/>
  <c r="T743" i="2"/>
  <c r="U743" i="2"/>
  <c r="J743" i="2" s="1"/>
  <c r="T759" i="2"/>
  <c r="U759" i="2"/>
  <c r="J759" i="2" s="1"/>
  <c r="T584" i="2"/>
  <c r="U584" i="2"/>
  <c r="J584" i="2" s="1"/>
  <c r="T600" i="2"/>
  <c r="U600" i="2"/>
  <c r="J600" i="2" s="1"/>
  <c r="T616" i="2"/>
  <c r="U616" i="2"/>
  <c r="J616" i="2" s="1"/>
  <c r="T632" i="2"/>
  <c r="U632" i="2"/>
  <c r="J632" i="2" s="1"/>
  <c r="T648" i="2"/>
  <c r="U648" i="2"/>
  <c r="J648" i="2" s="1"/>
  <c r="T664" i="2"/>
  <c r="U664" i="2"/>
  <c r="J664" i="2" s="1"/>
  <c r="T680" i="2"/>
  <c r="U680" i="2"/>
  <c r="J680" i="2" s="1"/>
  <c r="T696" i="2"/>
  <c r="U696" i="2"/>
  <c r="J696" i="2" s="1"/>
  <c r="T712" i="2"/>
  <c r="U712" i="2"/>
  <c r="J712" i="2" s="1"/>
  <c r="T728" i="2"/>
  <c r="U728" i="2"/>
  <c r="J728" i="2" s="1"/>
  <c r="T744" i="2"/>
  <c r="U744" i="2"/>
  <c r="J744" i="2" s="1"/>
  <c r="T760" i="2"/>
  <c r="U760" i="2"/>
  <c r="J760" i="2" s="1"/>
  <c r="T593" i="2"/>
  <c r="U593" i="2"/>
  <c r="J593" i="2" s="1"/>
  <c r="T609" i="2"/>
  <c r="U609" i="2"/>
  <c r="J609" i="2" s="1"/>
  <c r="T625" i="2"/>
  <c r="U625" i="2"/>
  <c r="J625" i="2" s="1"/>
  <c r="T641" i="2"/>
  <c r="U641" i="2"/>
  <c r="J641" i="2" s="1"/>
  <c r="T657" i="2"/>
  <c r="U657" i="2"/>
  <c r="J657" i="2" s="1"/>
  <c r="T673" i="2"/>
  <c r="U673" i="2"/>
  <c r="J673" i="2" s="1"/>
  <c r="T689" i="2"/>
  <c r="U689" i="2"/>
  <c r="J689" i="2" s="1"/>
  <c r="T705" i="2"/>
  <c r="U705" i="2"/>
  <c r="J705" i="2" s="1"/>
  <c r="T721" i="2"/>
  <c r="U721" i="2"/>
  <c r="J721" i="2" s="1"/>
  <c r="T737" i="2"/>
  <c r="U737" i="2"/>
  <c r="J737" i="2" s="1"/>
  <c r="T753" i="2"/>
  <c r="U753" i="2"/>
  <c r="J753" i="2" s="1"/>
  <c r="T594" i="2"/>
  <c r="U594" i="2"/>
  <c r="J594" i="2" s="1"/>
  <c r="T610" i="2"/>
  <c r="U610" i="2"/>
  <c r="J610" i="2" s="1"/>
  <c r="T626" i="2"/>
  <c r="U626" i="2"/>
  <c r="J626" i="2" s="1"/>
  <c r="T642" i="2"/>
  <c r="U642" i="2"/>
  <c r="J642" i="2" s="1"/>
  <c r="T658" i="2"/>
  <c r="U658" i="2"/>
  <c r="J658" i="2" s="1"/>
  <c r="T674" i="2"/>
  <c r="U674" i="2"/>
  <c r="J674" i="2" s="1"/>
  <c r="T690" i="2"/>
  <c r="U690" i="2"/>
  <c r="J690" i="2" s="1"/>
  <c r="T706" i="2"/>
  <c r="U706" i="2"/>
  <c r="J706" i="2" s="1"/>
  <c r="T722" i="2"/>
  <c r="U722" i="2"/>
  <c r="J722" i="2" s="1"/>
  <c r="T738" i="2"/>
  <c r="U738" i="2"/>
  <c r="J738" i="2" s="1"/>
  <c r="T754" i="2"/>
  <c r="U754" i="2"/>
  <c r="J754" i="2" s="1"/>
  <c r="T13" i="2"/>
  <c r="U13" i="2"/>
  <c r="J13" i="2" s="1"/>
  <c r="T29" i="2"/>
  <c r="U29" i="2"/>
  <c r="J29" i="2" s="1"/>
  <c r="T45" i="2"/>
  <c r="U45" i="2"/>
  <c r="J45" i="2" s="1"/>
  <c r="T61" i="2"/>
  <c r="U61" i="2"/>
  <c r="J61" i="2" s="1"/>
  <c r="T77" i="2"/>
  <c r="U77" i="2"/>
  <c r="J77" i="2" s="1"/>
  <c r="T93" i="2"/>
  <c r="U93" i="2"/>
  <c r="J93" i="2" s="1"/>
  <c r="T109" i="2"/>
  <c r="U109" i="2"/>
  <c r="J109" i="2" s="1"/>
  <c r="T125" i="2"/>
  <c r="U125" i="2"/>
  <c r="J125" i="2" s="1"/>
  <c r="T141" i="2"/>
  <c r="U141" i="2"/>
  <c r="J141" i="2" s="1"/>
  <c r="T157" i="2"/>
  <c r="U157" i="2"/>
  <c r="J157" i="2" s="1"/>
  <c r="T173" i="2"/>
  <c r="U173" i="2"/>
  <c r="J173" i="2" s="1"/>
  <c r="T189" i="2"/>
  <c r="U189" i="2"/>
  <c r="J189" i="2" s="1"/>
  <c r="T205" i="2"/>
  <c r="U205" i="2"/>
  <c r="J205" i="2" s="1"/>
  <c r="T221" i="2"/>
  <c r="U221" i="2"/>
  <c r="J221" i="2" s="1"/>
  <c r="T237" i="2"/>
  <c r="U237" i="2"/>
  <c r="J237" i="2" s="1"/>
  <c r="T18" i="2"/>
  <c r="U18" i="2"/>
  <c r="J18" i="2" s="1"/>
  <c r="T34" i="2"/>
  <c r="U34" i="2"/>
  <c r="J34" i="2" s="1"/>
  <c r="T50" i="2"/>
  <c r="U50" i="2"/>
  <c r="J50" i="2" s="1"/>
  <c r="T66" i="2"/>
  <c r="U66" i="2"/>
  <c r="J66" i="2" s="1"/>
  <c r="T82" i="2"/>
  <c r="U82" i="2"/>
  <c r="J82" i="2" s="1"/>
  <c r="T98" i="2"/>
  <c r="U98" i="2"/>
  <c r="J98" i="2" s="1"/>
  <c r="T114" i="2"/>
  <c r="U114" i="2"/>
  <c r="J114" i="2" s="1"/>
  <c r="T130" i="2"/>
  <c r="U130" i="2"/>
  <c r="J130" i="2" s="1"/>
  <c r="T146" i="2"/>
  <c r="U146" i="2"/>
  <c r="J146" i="2" s="1"/>
  <c r="T162" i="2"/>
  <c r="U162" i="2"/>
  <c r="J162" i="2" s="1"/>
  <c r="T178" i="2"/>
  <c r="U178" i="2"/>
  <c r="J178" i="2" s="1"/>
  <c r="T194" i="2"/>
  <c r="U194" i="2"/>
  <c r="J194" i="2" s="1"/>
  <c r="T210" i="2"/>
  <c r="U210" i="2"/>
  <c r="J210" i="2" s="1"/>
  <c r="T226" i="2"/>
  <c r="U226" i="2"/>
  <c r="J226" i="2" s="1"/>
  <c r="T3" i="2"/>
  <c r="U3" i="2"/>
  <c r="J3" i="2" s="1"/>
  <c r="T19" i="2"/>
  <c r="U19" i="2"/>
  <c r="J19" i="2" s="1"/>
  <c r="T35" i="2"/>
  <c r="U35" i="2"/>
  <c r="J35" i="2" s="1"/>
  <c r="T51" i="2"/>
  <c r="U51" i="2"/>
  <c r="J51" i="2" s="1"/>
  <c r="T67" i="2"/>
  <c r="U67" i="2"/>
  <c r="J67" i="2" s="1"/>
  <c r="T83" i="2"/>
  <c r="U83" i="2"/>
  <c r="J83" i="2" s="1"/>
  <c r="T99" i="2"/>
  <c r="U99" i="2"/>
  <c r="J99" i="2" s="1"/>
  <c r="T115" i="2"/>
  <c r="U115" i="2"/>
  <c r="J115" i="2" s="1"/>
  <c r="T131" i="2"/>
  <c r="U131" i="2"/>
  <c r="J131" i="2" s="1"/>
  <c r="T147" i="2"/>
  <c r="U147" i="2"/>
  <c r="J147" i="2" s="1"/>
  <c r="T163" i="2"/>
  <c r="U163" i="2"/>
  <c r="J163" i="2" s="1"/>
  <c r="T179" i="2"/>
  <c r="U179" i="2"/>
  <c r="J179" i="2" s="1"/>
  <c r="T195" i="2"/>
  <c r="U195" i="2"/>
  <c r="J195" i="2" s="1"/>
  <c r="T211" i="2"/>
  <c r="U211" i="2"/>
  <c r="J211" i="2" s="1"/>
  <c r="T227" i="2"/>
  <c r="U227" i="2"/>
  <c r="J227" i="2" s="1"/>
  <c r="T16" i="2"/>
  <c r="U16" i="2"/>
  <c r="J16" i="2" s="1"/>
  <c r="T32" i="2"/>
  <c r="U32" i="2"/>
  <c r="J32" i="2" s="1"/>
  <c r="T48" i="2"/>
  <c r="U48" i="2"/>
  <c r="J48" i="2" s="1"/>
  <c r="T64" i="2"/>
  <c r="U64" i="2"/>
  <c r="J64" i="2" s="1"/>
  <c r="T80" i="2"/>
  <c r="U80" i="2"/>
  <c r="J80" i="2" s="1"/>
  <c r="T96" i="2"/>
  <c r="U96" i="2"/>
  <c r="J96" i="2" s="1"/>
  <c r="T112" i="2"/>
  <c r="U112" i="2"/>
  <c r="J112" i="2" s="1"/>
  <c r="T128" i="2"/>
  <c r="U128" i="2"/>
  <c r="J128" i="2" s="1"/>
  <c r="T144" i="2"/>
  <c r="U144" i="2"/>
  <c r="J144" i="2" s="1"/>
  <c r="T160" i="2"/>
  <c r="U160" i="2"/>
  <c r="J160" i="2" s="1"/>
  <c r="T176" i="2"/>
  <c r="U176" i="2"/>
  <c r="J176" i="2" s="1"/>
  <c r="T192" i="2"/>
  <c r="U192" i="2"/>
  <c r="J192" i="2" s="1"/>
  <c r="T208" i="2"/>
  <c r="U208" i="2"/>
  <c r="J208" i="2" s="1"/>
  <c r="T224" i="2"/>
  <c r="U224" i="2"/>
  <c r="J224" i="2" s="1"/>
  <c r="T231" i="2"/>
  <c r="U231" i="2"/>
  <c r="J231" i="2" s="1"/>
  <c r="T247" i="2"/>
  <c r="U247" i="2"/>
  <c r="J247" i="2" s="1"/>
  <c r="T263" i="2"/>
  <c r="U263" i="2"/>
  <c r="J263" i="2" s="1"/>
  <c r="T279" i="2"/>
  <c r="U279" i="2"/>
  <c r="J279" i="2" s="1"/>
  <c r="T295" i="2"/>
  <c r="U295" i="2"/>
  <c r="J295" i="2" s="1"/>
  <c r="T311" i="2"/>
  <c r="U311" i="2"/>
  <c r="J311" i="2" s="1"/>
  <c r="T327" i="2"/>
  <c r="U327" i="2"/>
  <c r="J327" i="2" s="1"/>
  <c r="T343" i="2"/>
  <c r="U343" i="2"/>
  <c r="J343" i="2" s="1"/>
  <c r="T359" i="2"/>
  <c r="U359" i="2"/>
  <c r="J359" i="2" s="1"/>
  <c r="T375" i="2"/>
  <c r="U375" i="2"/>
  <c r="J375" i="2" s="1"/>
  <c r="T391" i="2"/>
  <c r="U391" i="2"/>
  <c r="J391" i="2" s="1"/>
  <c r="T407" i="2"/>
  <c r="U407" i="2"/>
  <c r="J407" i="2" s="1"/>
  <c r="T423" i="2"/>
  <c r="U423" i="2"/>
  <c r="J423" i="2" s="1"/>
  <c r="T439" i="2"/>
  <c r="U439" i="2"/>
  <c r="J439" i="2" s="1"/>
  <c r="T455" i="2"/>
  <c r="U455" i="2"/>
  <c r="J455" i="2" s="1"/>
  <c r="T471" i="2"/>
  <c r="U471" i="2"/>
  <c r="J471" i="2" s="1"/>
  <c r="T487" i="2"/>
  <c r="U487" i="2"/>
  <c r="J487" i="2" s="1"/>
  <c r="T503" i="2"/>
  <c r="U503" i="2"/>
  <c r="J503" i="2" s="1"/>
  <c r="T519" i="2"/>
  <c r="U519" i="2"/>
  <c r="J519" i="2" s="1"/>
  <c r="T535" i="2"/>
  <c r="U535" i="2"/>
  <c r="J535" i="2" s="1"/>
  <c r="T551" i="2"/>
  <c r="U551" i="2"/>
  <c r="J551" i="2" s="1"/>
  <c r="T567" i="2"/>
  <c r="U567" i="2"/>
  <c r="J567" i="2" s="1"/>
  <c r="T240" i="2"/>
  <c r="U240" i="2"/>
  <c r="J240" i="2" s="1"/>
  <c r="T256" i="2"/>
  <c r="U256" i="2"/>
  <c r="J256" i="2" s="1"/>
  <c r="T272" i="2"/>
  <c r="U272" i="2"/>
  <c r="J272" i="2" s="1"/>
  <c r="T288" i="2"/>
  <c r="U288" i="2"/>
  <c r="J288" i="2" s="1"/>
  <c r="T304" i="2"/>
  <c r="U304" i="2"/>
  <c r="J304" i="2" s="1"/>
  <c r="T320" i="2"/>
  <c r="U320" i="2"/>
  <c r="J320" i="2" s="1"/>
  <c r="T336" i="2"/>
  <c r="U336" i="2"/>
  <c r="J336" i="2" s="1"/>
  <c r="T352" i="2"/>
  <c r="U352" i="2"/>
  <c r="J352" i="2" s="1"/>
  <c r="T368" i="2"/>
  <c r="U368" i="2"/>
  <c r="J368" i="2" s="1"/>
  <c r="T384" i="2"/>
  <c r="U384" i="2"/>
  <c r="J384" i="2" s="1"/>
  <c r="T400" i="2"/>
  <c r="U400" i="2"/>
  <c r="J400" i="2" s="1"/>
  <c r="T416" i="2"/>
  <c r="U416" i="2"/>
  <c r="J416" i="2" s="1"/>
  <c r="T432" i="2"/>
  <c r="U432" i="2"/>
  <c r="J432" i="2" s="1"/>
  <c r="T448" i="2"/>
  <c r="U448" i="2"/>
  <c r="J448" i="2" s="1"/>
  <c r="T464" i="2"/>
  <c r="U464" i="2"/>
  <c r="J464" i="2" s="1"/>
  <c r="T480" i="2"/>
  <c r="U480" i="2"/>
  <c r="J480" i="2" s="1"/>
  <c r="T496" i="2"/>
  <c r="U496" i="2"/>
  <c r="J496" i="2" s="1"/>
  <c r="T512" i="2"/>
  <c r="U512" i="2"/>
  <c r="J512" i="2" s="1"/>
  <c r="T528" i="2"/>
  <c r="U528" i="2"/>
  <c r="J528" i="2" s="1"/>
  <c r="T544" i="2"/>
  <c r="U544" i="2"/>
  <c r="J544" i="2" s="1"/>
  <c r="T560" i="2"/>
  <c r="U560" i="2"/>
  <c r="J560" i="2" s="1"/>
  <c r="T576" i="2"/>
  <c r="U576" i="2"/>
  <c r="J576" i="2" s="1"/>
  <c r="T257" i="2"/>
  <c r="U257" i="2"/>
  <c r="J257" i="2" s="1"/>
  <c r="T273" i="2"/>
  <c r="U273" i="2"/>
  <c r="J273" i="2" s="1"/>
  <c r="T289" i="2"/>
  <c r="U289" i="2"/>
  <c r="J289" i="2" s="1"/>
  <c r="T305" i="2"/>
  <c r="U305" i="2"/>
  <c r="J305" i="2" s="1"/>
  <c r="T321" i="2"/>
  <c r="U321" i="2"/>
  <c r="J321" i="2" s="1"/>
  <c r="T337" i="2"/>
  <c r="U337" i="2"/>
  <c r="J337" i="2" s="1"/>
  <c r="T353" i="2"/>
  <c r="U353" i="2"/>
  <c r="J353" i="2" s="1"/>
  <c r="T369" i="2"/>
  <c r="U369" i="2"/>
  <c r="J369" i="2" s="1"/>
  <c r="T385" i="2"/>
  <c r="U385" i="2"/>
  <c r="J385" i="2" s="1"/>
  <c r="T401" i="2"/>
  <c r="U401" i="2"/>
  <c r="J401" i="2" s="1"/>
  <c r="T417" i="2"/>
  <c r="U417" i="2"/>
  <c r="J417" i="2" s="1"/>
  <c r="T433" i="2"/>
  <c r="U433" i="2"/>
  <c r="J433" i="2" s="1"/>
  <c r="T449" i="2"/>
  <c r="U449" i="2"/>
  <c r="J449" i="2" s="1"/>
  <c r="T465" i="2"/>
  <c r="U465" i="2"/>
  <c r="J465" i="2" s="1"/>
  <c r="T481" i="2"/>
  <c r="U481" i="2"/>
  <c r="J481" i="2" s="1"/>
  <c r="T497" i="2"/>
  <c r="U497" i="2"/>
  <c r="J497" i="2" s="1"/>
  <c r="T513" i="2"/>
  <c r="U513" i="2"/>
  <c r="J513" i="2" s="1"/>
  <c r="T529" i="2"/>
  <c r="U529" i="2"/>
  <c r="J529" i="2" s="1"/>
  <c r="T545" i="2"/>
  <c r="U545" i="2"/>
  <c r="J545" i="2" s="1"/>
  <c r="T561" i="2"/>
  <c r="U561" i="2"/>
  <c r="J561" i="2" s="1"/>
  <c r="T577" i="2"/>
  <c r="U577" i="2"/>
  <c r="J577" i="2" s="1"/>
  <c r="T246" i="2"/>
  <c r="U246" i="2"/>
  <c r="J246" i="2" s="1"/>
  <c r="T262" i="2"/>
  <c r="U262" i="2"/>
  <c r="J262" i="2" s="1"/>
  <c r="T278" i="2"/>
  <c r="U278" i="2"/>
  <c r="J278" i="2" s="1"/>
  <c r="T294" i="2"/>
  <c r="U294" i="2"/>
  <c r="J294" i="2" s="1"/>
  <c r="T310" i="2"/>
  <c r="U310" i="2"/>
  <c r="J310" i="2" s="1"/>
  <c r="T326" i="2"/>
  <c r="U326" i="2"/>
  <c r="J326" i="2" s="1"/>
  <c r="T342" i="2"/>
  <c r="U342" i="2"/>
  <c r="J342" i="2" s="1"/>
  <c r="T358" i="2"/>
  <c r="U358" i="2"/>
  <c r="J358" i="2" s="1"/>
  <c r="T374" i="2"/>
  <c r="U374" i="2"/>
  <c r="J374" i="2" s="1"/>
  <c r="T390" i="2"/>
  <c r="U390" i="2"/>
  <c r="J390" i="2" s="1"/>
  <c r="T406" i="2"/>
  <c r="U406" i="2"/>
  <c r="J406" i="2" s="1"/>
  <c r="T422" i="2"/>
  <c r="U422" i="2"/>
  <c r="J422" i="2" s="1"/>
  <c r="T438" i="2"/>
  <c r="U438" i="2"/>
  <c r="J438" i="2" s="1"/>
  <c r="T454" i="2"/>
  <c r="U454" i="2"/>
  <c r="J454" i="2" s="1"/>
  <c r="T470" i="2"/>
  <c r="U470" i="2"/>
  <c r="J470" i="2" s="1"/>
  <c r="T486" i="2"/>
  <c r="U486" i="2"/>
  <c r="J486" i="2" s="1"/>
  <c r="T502" i="2"/>
  <c r="U502" i="2"/>
  <c r="J502" i="2" s="1"/>
  <c r="T518" i="2"/>
  <c r="U518" i="2"/>
  <c r="J518" i="2" s="1"/>
  <c r="T534" i="2"/>
  <c r="U534" i="2"/>
  <c r="J534" i="2" s="1"/>
  <c r="T550" i="2"/>
  <c r="U550" i="2"/>
  <c r="J550" i="2" s="1"/>
  <c r="T566" i="2"/>
  <c r="U566" i="2"/>
  <c r="J566" i="2" s="1"/>
  <c r="T582" i="2"/>
  <c r="U582" i="2"/>
  <c r="J582" i="2" s="1"/>
  <c r="T587" i="2"/>
  <c r="U587" i="2"/>
  <c r="J587" i="2" s="1"/>
  <c r="T603" i="2"/>
  <c r="U603" i="2"/>
  <c r="J603" i="2" s="1"/>
  <c r="T619" i="2"/>
  <c r="U619" i="2"/>
  <c r="J619" i="2" s="1"/>
  <c r="T635" i="2"/>
  <c r="U635" i="2"/>
  <c r="J635" i="2" s="1"/>
  <c r="T651" i="2"/>
  <c r="U651" i="2"/>
  <c r="J651" i="2" s="1"/>
  <c r="T667" i="2"/>
  <c r="U667" i="2"/>
  <c r="J667" i="2" s="1"/>
  <c r="T683" i="2"/>
  <c r="U683" i="2"/>
  <c r="J683" i="2" s="1"/>
  <c r="T699" i="2"/>
  <c r="U699" i="2"/>
  <c r="J699" i="2" s="1"/>
  <c r="T715" i="2"/>
  <c r="U715" i="2"/>
  <c r="J715" i="2" s="1"/>
  <c r="T731" i="2"/>
  <c r="U731" i="2"/>
  <c r="J731" i="2" s="1"/>
  <c r="T747" i="2"/>
  <c r="U747" i="2"/>
  <c r="J747" i="2" s="1"/>
  <c r="T763" i="2"/>
  <c r="U763" i="2"/>
  <c r="J763" i="2" s="1"/>
  <c r="T588" i="2"/>
  <c r="U588" i="2"/>
  <c r="J588" i="2" s="1"/>
  <c r="T604" i="2"/>
  <c r="U604" i="2"/>
  <c r="J604" i="2" s="1"/>
  <c r="T620" i="2"/>
  <c r="U620" i="2"/>
  <c r="J620" i="2" s="1"/>
  <c r="T636" i="2"/>
  <c r="U636" i="2"/>
  <c r="J636" i="2" s="1"/>
  <c r="T652" i="2"/>
  <c r="U652" i="2"/>
  <c r="J652" i="2" s="1"/>
  <c r="T668" i="2"/>
  <c r="U668" i="2"/>
  <c r="J668" i="2" s="1"/>
  <c r="T684" i="2"/>
  <c r="U684" i="2"/>
  <c r="J684" i="2" s="1"/>
  <c r="T700" i="2"/>
  <c r="U700" i="2"/>
  <c r="J700" i="2" s="1"/>
  <c r="T716" i="2"/>
  <c r="U716" i="2"/>
  <c r="J716" i="2" s="1"/>
  <c r="T732" i="2"/>
  <c r="U732" i="2"/>
  <c r="J732" i="2" s="1"/>
  <c r="T748" i="2"/>
  <c r="U748" i="2"/>
  <c r="J748" i="2" s="1"/>
  <c r="T764" i="2"/>
  <c r="U764" i="2"/>
  <c r="J764" i="2" s="1"/>
  <c r="T597" i="2"/>
  <c r="U597" i="2"/>
  <c r="J597" i="2" s="1"/>
  <c r="T613" i="2"/>
  <c r="U613" i="2"/>
  <c r="J613" i="2" s="1"/>
  <c r="T629" i="2"/>
  <c r="U629" i="2"/>
  <c r="J629" i="2" s="1"/>
  <c r="T645" i="2"/>
  <c r="U645" i="2"/>
  <c r="J645" i="2" s="1"/>
  <c r="T661" i="2"/>
  <c r="U661" i="2"/>
  <c r="J661" i="2" s="1"/>
  <c r="T677" i="2"/>
  <c r="U677" i="2"/>
  <c r="J677" i="2" s="1"/>
  <c r="T693" i="2"/>
  <c r="U693" i="2"/>
  <c r="J693" i="2" s="1"/>
  <c r="T709" i="2"/>
  <c r="U709" i="2"/>
  <c r="J709" i="2" s="1"/>
  <c r="T725" i="2"/>
  <c r="U725" i="2"/>
  <c r="J725" i="2" s="1"/>
  <c r="T741" i="2"/>
  <c r="U741" i="2"/>
  <c r="J741" i="2" s="1"/>
  <c r="T757" i="2"/>
  <c r="U757" i="2"/>
  <c r="J757" i="2" s="1"/>
  <c r="T598" i="2"/>
  <c r="U598" i="2"/>
  <c r="J598" i="2" s="1"/>
  <c r="T614" i="2"/>
  <c r="U614" i="2"/>
  <c r="J614" i="2" s="1"/>
  <c r="T630" i="2"/>
  <c r="U630" i="2"/>
  <c r="J630" i="2" s="1"/>
  <c r="T646" i="2"/>
  <c r="U646" i="2"/>
  <c r="J646" i="2" s="1"/>
  <c r="T662" i="2"/>
  <c r="U662" i="2"/>
  <c r="J662" i="2" s="1"/>
  <c r="T678" i="2"/>
  <c r="U678" i="2"/>
  <c r="J678" i="2" s="1"/>
  <c r="T694" i="2"/>
  <c r="U694" i="2"/>
  <c r="J694" i="2" s="1"/>
  <c r="T710" i="2"/>
  <c r="U710" i="2"/>
  <c r="J710" i="2" s="1"/>
  <c r="T726" i="2"/>
  <c r="U726" i="2"/>
  <c r="J726" i="2" s="1"/>
  <c r="T742" i="2"/>
  <c r="U742" i="2"/>
  <c r="J742" i="2" s="1"/>
  <c r="T758" i="2"/>
  <c r="U758" i="2"/>
  <c r="J758" i="2" s="1"/>
  <c r="T17" i="2"/>
  <c r="U17" i="2"/>
  <c r="J17" i="2" s="1"/>
  <c r="T33" i="2"/>
  <c r="U33" i="2"/>
  <c r="J33" i="2" s="1"/>
  <c r="T49" i="2"/>
  <c r="U49" i="2"/>
  <c r="J49" i="2" s="1"/>
  <c r="T65" i="2"/>
  <c r="U65" i="2"/>
  <c r="J65" i="2" s="1"/>
  <c r="T81" i="2"/>
  <c r="U81" i="2"/>
  <c r="J81" i="2" s="1"/>
  <c r="T97" i="2"/>
  <c r="U97" i="2"/>
  <c r="J97" i="2" s="1"/>
  <c r="T113" i="2"/>
  <c r="U113" i="2"/>
  <c r="J113" i="2" s="1"/>
  <c r="T129" i="2"/>
  <c r="U129" i="2"/>
  <c r="J129" i="2" s="1"/>
  <c r="T145" i="2"/>
  <c r="U145" i="2"/>
  <c r="J145" i="2" s="1"/>
  <c r="T161" i="2"/>
  <c r="U161" i="2"/>
  <c r="J161" i="2" s="1"/>
  <c r="T177" i="2"/>
  <c r="U177" i="2"/>
  <c r="J177" i="2" s="1"/>
  <c r="T193" i="2"/>
  <c r="U193" i="2"/>
  <c r="J193" i="2" s="1"/>
  <c r="T209" i="2"/>
  <c r="U209" i="2"/>
  <c r="J209" i="2" s="1"/>
  <c r="T225" i="2"/>
  <c r="U225" i="2"/>
  <c r="J225" i="2" s="1"/>
  <c r="T241" i="2"/>
  <c r="U241" i="2"/>
  <c r="J241" i="2" s="1"/>
  <c r="T22" i="2"/>
  <c r="U22" i="2"/>
  <c r="J22" i="2" s="1"/>
  <c r="T38" i="2"/>
  <c r="U38" i="2"/>
  <c r="J38" i="2" s="1"/>
  <c r="T54" i="2"/>
  <c r="U54" i="2"/>
  <c r="J54" i="2" s="1"/>
  <c r="T70" i="2"/>
  <c r="U70" i="2"/>
  <c r="J70" i="2" s="1"/>
  <c r="T86" i="2"/>
  <c r="U86" i="2"/>
  <c r="J86" i="2" s="1"/>
  <c r="T102" i="2"/>
  <c r="U102" i="2"/>
  <c r="J102" i="2" s="1"/>
  <c r="T118" i="2"/>
  <c r="U118" i="2"/>
  <c r="J118" i="2" s="1"/>
  <c r="T134" i="2"/>
  <c r="U134" i="2"/>
  <c r="J134" i="2" s="1"/>
  <c r="T150" i="2"/>
  <c r="U150" i="2"/>
  <c r="J150" i="2" s="1"/>
  <c r="T166" i="2"/>
  <c r="U166" i="2"/>
  <c r="J166" i="2" s="1"/>
  <c r="T182" i="2"/>
  <c r="U182" i="2"/>
  <c r="J182" i="2" s="1"/>
  <c r="T198" i="2"/>
  <c r="U198" i="2"/>
  <c r="J198" i="2" s="1"/>
  <c r="T214" i="2"/>
  <c r="U214" i="2"/>
  <c r="J214" i="2" s="1"/>
  <c r="T230" i="2"/>
  <c r="U230" i="2"/>
  <c r="J230" i="2" s="1"/>
  <c r="T7" i="2"/>
  <c r="U7" i="2"/>
  <c r="J7" i="2" s="1"/>
  <c r="T23" i="2"/>
  <c r="U23" i="2"/>
  <c r="J23" i="2" s="1"/>
  <c r="T39" i="2"/>
  <c r="U39" i="2"/>
  <c r="J39" i="2" s="1"/>
  <c r="T55" i="2"/>
  <c r="U55" i="2"/>
  <c r="J55" i="2" s="1"/>
  <c r="T71" i="2"/>
  <c r="U71" i="2"/>
  <c r="J71" i="2" s="1"/>
  <c r="T87" i="2"/>
  <c r="U87" i="2"/>
  <c r="J87" i="2" s="1"/>
  <c r="T103" i="2"/>
  <c r="U103" i="2"/>
  <c r="J103" i="2" s="1"/>
  <c r="T119" i="2"/>
  <c r="U119" i="2"/>
  <c r="J119" i="2" s="1"/>
  <c r="T135" i="2"/>
  <c r="U135" i="2"/>
  <c r="J135" i="2" s="1"/>
  <c r="T151" i="2"/>
  <c r="U151" i="2"/>
  <c r="J151" i="2" s="1"/>
  <c r="T167" i="2"/>
  <c r="U167" i="2"/>
  <c r="J167" i="2" s="1"/>
  <c r="T183" i="2"/>
  <c r="U183" i="2"/>
  <c r="J183" i="2" s="1"/>
  <c r="T199" i="2"/>
  <c r="U199" i="2"/>
  <c r="J199" i="2" s="1"/>
  <c r="T215" i="2"/>
  <c r="U215" i="2"/>
  <c r="J215" i="2" s="1"/>
  <c r="T4" i="2"/>
  <c r="U4" i="2"/>
  <c r="J4" i="2" s="1"/>
  <c r="T20" i="2"/>
  <c r="U20" i="2"/>
  <c r="J20" i="2" s="1"/>
  <c r="T36" i="2"/>
  <c r="U36" i="2"/>
  <c r="J36" i="2" s="1"/>
  <c r="T52" i="2"/>
  <c r="U52" i="2"/>
  <c r="J52" i="2" s="1"/>
  <c r="T68" i="2"/>
  <c r="U68" i="2"/>
  <c r="J68" i="2" s="1"/>
  <c r="T84" i="2"/>
  <c r="U84" i="2"/>
  <c r="J84" i="2" s="1"/>
  <c r="T100" i="2"/>
  <c r="U100" i="2"/>
  <c r="J100" i="2" s="1"/>
  <c r="T116" i="2"/>
  <c r="U116" i="2"/>
  <c r="J116" i="2" s="1"/>
  <c r="T132" i="2"/>
  <c r="U132" i="2"/>
  <c r="J132" i="2" s="1"/>
  <c r="T148" i="2"/>
  <c r="U148" i="2"/>
  <c r="J148" i="2" s="1"/>
  <c r="T164" i="2"/>
  <c r="U164" i="2"/>
  <c r="J164" i="2" s="1"/>
  <c r="T180" i="2"/>
  <c r="U180" i="2"/>
  <c r="J180" i="2" s="1"/>
  <c r="T196" i="2"/>
  <c r="U196" i="2"/>
  <c r="J196" i="2" s="1"/>
  <c r="T212" i="2"/>
  <c r="U212" i="2"/>
  <c r="J212" i="2" s="1"/>
  <c r="T228" i="2"/>
  <c r="U228" i="2"/>
  <c r="J228" i="2" s="1"/>
  <c r="T235" i="2"/>
  <c r="U235" i="2"/>
  <c r="J235" i="2" s="1"/>
  <c r="T251" i="2"/>
  <c r="U251" i="2"/>
  <c r="J251" i="2" s="1"/>
  <c r="T267" i="2"/>
  <c r="U267" i="2"/>
  <c r="J267" i="2" s="1"/>
  <c r="T283" i="2"/>
  <c r="U283" i="2"/>
  <c r="J283" i="2" s="1"/>
  <c r="T299" i="2"/>
  <c r="U299" i="2"/>
  <c r="J299" i="2" s="1"/>
  <c r="T315" i="2"/>
  <c r="U315" i="2"/>
  <c r="J315" i="2" s="1"/>
  <c r="T331" i="2"/>
  <c r="U331" i="2"/>
  <c r="J331" i="2" s="1"/>
  <c r="T347" i="2"/>
  <c r="U347" i="2"/>
  <c r="J347" i="2" s="1"/>
  <c r="T363" i="2"/>
  <c r="U363" i="2"/>
  <c r="J363" i="2" s="1"/>
  <c r="T379" i="2"/>
  <c r="U379" i="2"/>
  <c r="J379" i="2" s="1"/>
  <c r="T395" i="2"/>
  <c r="U395" i="2"/>
  <c r="J395" i="2" s="1"/>
  <c r="T411" i="2"/>
  <c r="U411" i="2"/>
  <c r="J411" i="2" s="1"/>
  <c r="T427" i="2"/>
  <c r="U427" i="2"/>
  <c r="J427" i="2" s="1"/>
  <c r="T443" i="2"/>
  <c r="U443" i="2"/>
  <c r="J443" i="2" s="1"/>
  <c r="T459" i="2"/>
  <c r="U459" i="2"/>
  <c r="J459" i="2" s="1"/>
  <c r="T475" i="2"/>
  <c r="U475" i="2"/>
  <c r="J475" i="2" s="1"/>
  <c r="T491" i="2"/>
  <c r="U491" i="2"/>
  <c r="J491" i="2" s="1"/>
  <c r="T507" i="2"/>
  <c r="U507" i="2"/>
  <c r="J507" i="2" s="1"/>
  <c r="T523" i="2"/>
  <c r="U523" i="2"/>
  <c r="J523" i="2" s="1"/>
  <c r="T539" i="2"/>
  <c r="U539" i="2"/>
  <c r="J539" i="2" s="1"/>
  <c r="T555" i="2"/>
  <c r="U555" i="2"/>
  <c r="J555" i="2" s="1"/>
  <c r="T571" i="2"/>
  <c r="U571" i="2"/>
  <c r="J571" i="2" s="1"/>
  <c r="T244" i="2"/>
  <c r="U244" i="2"/>
  <c r="J244" i="2" s="1"/>
  <c r="T260" i="2"/>
  <c r="U260" i="2"/>
  <c r="J260" i="2" s="1"/>
  <c r="T276" i="2"/>
  <c r="U276" i="2"/>
  <c r="J276" i="2" s="1"/>
  <c r="T292" i="2"/>
  <c r="U292" i="2"/>
  <c r="J292" i="2" s="1"/>
  <c r="T308" i="2"/>
  <c r="U308" i="2"/>
  <c r="J308" i="2" s="1"/>
  <c r="T324" i="2"/>
  <c r="U324" i="2"/>
  <c r="J324" i="2" s="1"/>
  <c r="T340" i="2"/>
  <c r="U340" i="2"/>
  <c r="J340" i="2" s="1"/>
  <c r="T356" i="2"/>
  <c r="U356" i="2"/>
  <c r="J356" i="2" s="1"/>
  <c r="T372" i="2"/>
  <c r="U372" i="2"/>
  <c r="J372" i="2" s="1"/>
  <c r="T388" i="2"/>
  <c r="U388" i="2"/>
  <c r="J388" i="2" s="1"/>
  <c r="T404" i="2"/>
  <c r="U404" i="2"/>
  <c r="J404" i="2" s="1"/>
  <c r="T420" i="2"/>
  <c r="U420" i="2"/>
  <c r="J420" i="2" s="1"/>
  <c r="T436" i="2"/>
  <c r="U436" i="2"/>
  <c r="J436" i="2" s="1"/>
  <c r="T452" i="2"/>
  <c r="U452" i="2"/>
  <c r="J452" i="2" s="1"/>
  <c r="T468" i="2"/>
  <c r="U468" i="2"/>
  <c r="J468" i="2" s="1"/>
  <c r="T484" i="2"/>
  <c r="U484" i="2"/>
  <c r="J484" i="2" s="1"/>
  <c r="T500" i="2"/>
  <c r="U500" i="2"/>
  <c r="J500" i="2" s="1"/>
  <c r="T516" i="2"/>
  <c r="U516" i="2"/>
  <c r="J516" i="2" s="1"/>
  <c r="T532" i="2"/>
  <c r="U532" i="2"/>
  <c r="J532" i="2" s="1"/>
  <c r="T548" i="2"/>
  <c r="U548" i="2"/>
  <c r="J548" i="2" s="1"/>
  <c r="T564" i="2"/>
  <c r="U564" i="2"/>
  <c r="J564" i="2" s="1"/>
  <c r="T245" i="2"/>
  <c r="U245" i="2"/>
  <c r="J245" i="2" s="1"/>
  <c r="T261" i="2"/>
  <c r="U261" i="2"/>
  <c r="J261" i="2" s="1"/>
  <c r="T277" i="2"/>
  <c r="U277" i="2"/>
  <c r="J277" i="2" s="1"/>
  <c r="T293" i="2"/>
  <c r="U293" i="2"/>
  <c r="J293" i="2" s="1"/>
  <c r="T309" i="2"/>
  <c r="U309" i="2"/>
  <c r="J309" i="2" s="1"/>
  <c r="T325" i="2"/>
  <c r="U325" i="2"/>
  <c r="J325" i="2" s="1"/>
  <c r="T341" i="2"/>
  <c r="U341" i="2"/>
  <c r="J341" i="2" s="1"/>
  <c r="T357" i="2"/>
  <c r="U357" i="2"/>
  <c r="J357" i="2" s="1"/>
  <c r="T373" i="2"/>
  <c r="U373" i="2"/>
  <c r="J373" i="2" s="1"/>
  <c r="T389" i="2"/>
  <c r="U389" i="2"/>
  <c r="J389" i="2" s="1"/>
  <c r="T405" i="2"/>
  <c r="U405" i="2"/>
  <c r="J405" i="2" s="1"/>
  <c r="T421" i="2"/>
  <c r="U421" i="2"/>
  <c r="J421" i="2" s="1"/>
  <c r="T437" i="2"/>
  <c r="U437" i="2"/>
  <c r="J437" i="2" s="1"/>
  <c r="T453" i="2"/>
  <c r="U453" i="2"/>
  <c r="J453" i="2" s="1"/>
  <c r="T469" i="2"/>
  <c r="U469" i="2"/>
  <c r="J469" i="2" s="1"/>
  <c r="T485" i="2"/>
  <c r="U485" i="2"/>
  <c r="J485" i="2" s="1"/>
  <c r="T501" i="2"/>
  <c r="U501" i="2"/>
  <c r="J501" i="2" s="1"/>
  <c r="T517" i="2"/>
  <c r="U517" i="2"/>
  <c r="J517" i="2" s="1"/>
  <c r="T533" i="2"/>
  <c r="U533" i="2"/>
  <c r="J533" i="2" s="1"/>
  <c r="T549" i="2"/>
  <c r="U549" i="2"/>
  <c r="J549" i="2" s="1"/>
  <c r="T565" i="2"/>
  <c r="U565" i="2"/>
  <c r="J565" i="2" s="1"/>
  <c r="T581" i="2"/>
  <c r="U581" i="2"/>
  <c r="J581" i="2" s="1"/>
  <c r="T250" i="2"/>
  <c r="U250" i="2"/>
  <c r="J250" i="2" s="1"/>
  <c r="T266" i="2"/>
  <c r="U266" i="2"/>
  <c r="J266" i="2" s="1"/>
  <c r="T282" i="2"/>
  <c r="U282" i="2"/>
  <c r="J282" i="2" s="1"/>
  <c r="T298" i="2"/>
  <c r="U298" i="2"/>
  <c r="J298" i="2" s="1"/>
  <c r="T314" i="2"/>
  <c r="U314" i="2"/>
  <c r="J314" i="2" s="1"/>
  <c r="T330" i="2"/>
  <c r="U330" i="2"/>
  <c r="J330" i="2" s="1"/>
  <c r="T346" i="2"/>
  <c r="U346" i="2"/>
  <c r="J346" i="2" s="1"/>
  <c r="T362" i="2"/>
  <c r="U362" i="2"/>
  <c r="J362" i="2" s="1"/>
  <c r="T378" i="2"/>
  <c r="U378" i="2"/>
  <c r="J378" i="2" s="1"/>
  <c r="T394" i="2"/>
  <c r="U394" i="2"/>
  <c r="J394" i="2" s="1"/>
  <c r="T410" i="2"/>
  <c r="U410" i="2"/>
  <c r="J410" i="2" s="1"/>
  <c r="T426" i="2"/>
  <c r="U426" i="2"/>
  <c r="J426" i="2" s="1"/>
  <c r="T442" i="2"/>
  <c r="U442" i="2"/>
  <c r="J442" i="2" s="1"/>
  <c r="T458" i="2"/>
  <c r="U458" i="2"/>
  <c r="J458" i="2" s="1"/>
  <c r="T474" i="2"/>
  <c r="U474" i="2"/>
  <c r="J474" i="2" s="1"/>
  <c r="T490" i="2"/>
  <c r="U490" i="2"/>
  <c r="J490" i="2" s="1"/>
  <c r="T506" i="2"/>
  <c r="U506" i="2"/>
  <c r="J506" i="2" s="1"/>
  <c r="T522" i="2"/>
  <c r="U522" i="2"/>
  <c r="J522" i="2" s="1"/>
  <c r="T538" i="2"/>
  <c r="U538" i="2"/>
  <c r="J538" i="2" s="1"/>
  <c r="T554" i="2"/>
  <c r="U554" i="2"/>
  <c r="J554" i="2" s="1"/>
  <c r="T570" i="2"/>
  <c r="U570" i="2"/>
  <c r="J570" i="2" s="1"/>
  <c r="T586" i="2"/>
  <c r="U586" i="2"/>
  <c r="J586" i="2" s="1"/>
  <c r="T591" i="2"/>
  <c r="U591" i="2"/>
  <c r="J591" i="2" s="1"/>
  <c r="T607" i="2"/>
  <c r="U607" i="2"/>
  <c r="J607" i="2" s="1"/>
  <c r="T623" i="2"/>
  <c r="U623" i="2"/>
  <c r="J623" i="2" s="1"/>
  <c r="T639" i="2"/>
  <c r="U639" i="2"/>
  <c r="J639" i="2" s="1"/>
  <c r="T655" i="2"/>
  <c r="U655" i="2"/>
  <c r="J655" i="2" s="1"/>
  <c r="T671" i="2"/>
  <c r="U671" i="2"/>
  <c r="J671" i="2" s="1"/>
  <c r="T687" i="2"/>
  <c r="U687" i="2"/>
  <c r="J687" i="2" s="1"/>
  <c r="T703" i="2"/>
  <c r="U703" i="2"/>
  <c r="J703" i="2" s="1"/>
  <c r="T719" i="2"/>
  <c r="U719" i="2"/>
  <c r="J719" i="2" s="1"/>
  <c r="T735" i="2"/>
  <c r="U735" i="2"/>
  <c r="J735" i="2" s="1"/>
  <c r="T751" i="2"/>
  <c r="U751" i="2"/>
  <c r="J751" i="2" s="1"/>
  <c r="T767" i="2"/>
  <c r="U767" i="2"/>
  <c r="J767" i="2" s="1"/>
  <c r="T592" i="2"/>
  <c r="U592" i="2"/>
  <c r="J592" i="2" s="1"/>
  <c r="T608" i="2"/>
  <c r="U608" i="2"/>
  <c r="J608" i="2" s="1"/>
  <c r="T624" i="2"/>
  <c r="U624" i="2"/>
  <c r="J624" i="2" s="1"/>
  <c r="T640" i="2"/>
  <c r="U640" i="2"/>
  <c r="J640" i="2" s="1"/>
  <c r="T656" i="2"/>
  <c r="U656" i="2"/>
  <c r="J656" i="2" s="1"/>
  <c r="T672" i="2"/>
  <c r="U672" i="2"/>
  <c r="J672" i="2" s="1"/>
  <c r="T688" i="2"/>
  <c r="U688" i="2"/>
  <c r="J688" i="2" s="1"/>
  <c r="T704" i="2"/>
  <c r="U704" i="2"/>
  <c r="J704" i="2" s="1"/>
  <c r="T720" i="2"/>
  <c r="U720" i="2"/>
  <c r="J720" i="2" s="1"/>
  <c r="T736" i="2"/>
  <c r="U736" i="2"/>
  <c r="J736" i="2" s="1"/>
  <c r="T752" i="2"/>
  <c r="U752" i="2"/>
  <c r="J752" i="2" s="1"/>
  <c r="T768" i="2"/>
  <c r="U768" i="2"/>
  <c r="J768" i="2" s="1"/>
  <c r="T601" i="2"/>
  <c r="U601" i="2"/>
  <c r="J601" i="2" s="1"/>
  <c r="T617" i="2"/>
  <c r="U617" i="2"/>
  <c r="J617" i="2" s="1"/>
  <c r="T633" i="2"/>
  <c r="U633" i="2"/>
  <c r="J633" i="2" s="1"/>
  <c r="T649" i="2"/>
  <c r="U649" i="2"/>
  <c r="J649" i="2" s="1"/>
  <c r="T665" i="2"/>
  <c r="U665" i="2"/>
  <c r="J665" i="2" s="1"/>
  <c r="T681" i="2"/>
  <c r="U681" i="2"/>
  <c r="J681" i="2" s="1"/>
  <c r="T697" i="2"/>
  <c r="U697" i="2"/>
  <c r="J697" i="2" s="1"/>
  <c r="T713" i="2"/>
  <c r="U713" i="2"/>
  <c r="J713" i="2" s="1"/>
  <c r="T729" i="2"/>
  <c r="U729" i="2"/>
  <c r="J729" i="2" s="1"/>
  <c r="T745" i="2"/>
  <c r="U745" i="2"/>
  <c r="J745" i="2" s="1"/>
  <c r="T761" i="2"/>
  <c r="U761" i="2"/>
  <c r="J761" i="2" s="1"/>
  <c r="T602" i="2"/>
  <c r="U602" i="2"/>
  <c r="J602" i="2" s="1"/>
  <c r="T618" i="2"/>
  <c r="U618" i="2"/>
  <c r="J618" i="2" s="1"/>
  <c r="T634" i="2"/>
  <c r="U634" i="2"/>
  <c r="J634" i="2" s="1"/>
  <c r="T650" i="2"/>
  <c r="U650" i="2"/>
  <c r="J650" i="2" s="1"/>
  <c r="T666" i="2"/>
  <c r="U666" i="2"/>
  <c r="J666" i="2" s="1"/>
  <c r="T682" i="2"/>
  <c r="U682" i="2"/>
  <c r="J682" i="2" s="1"/>
  <c r="T698" i="2"/>
  <c r="U698" i="2"/>
  <c r="J698" i="2" s="1"/>
  <c r="T714" i="2"/>
  <c r="U714" i="2"/>
  <c r="J714" i="2" s="1"/>
  <c r="T730" i="2"/>
  <c r="U730" i="2"/>
  <c r="J730" i="2" s="1"/>
  <c r="T746" i="2"/>
  <c r="U746" i="2"/>
  <c r="J746" i="2" s="1"/>
  <c r="T762" i="2"/>
  <c r="U762" i="2"/>
  <c r="J762"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1" authorId="0" shapeId="0" xr:uid="{4AB4178C-28AF-554A-BC65-3DD82FE654FF}">
      <text>
        <r>
          <rPr>
            <b/>
            <sz val="10"/>
            <color rgb="FF000000"/>
            <rFont val="Tahoma"/>
            <family val="2"/>
          </rPr>
          <t>Microsoft Office User:</t>
        </r>
        <r>
          <rPr>
            <sz val="10"/>
            <color rgb="FF000000"/>
            <rFont val="Tahoma"/>
            <family val="2"/>
          </rPr>
          <t xml:space="preserve">
</t>
        </r>
        <r>
          <rPr>
            <sz val="10"/>
            <color rgb="FF000000"/>
            <rFont val="Calibri"/>
            <family val="2"/>
          </rPr>
          <t xml:space="preserve">Me parece ilógico que aquellos clientes que se han ido sin pagar hayan dejado propina y por tanto siguiendo el concepto de tratar de mantener la consistencia de los datos lo que he hecho es modificar el campo de propina (a 0 euros) en aquellos registros cuya orden no ha sido cobrada
</t>
        </r>
      </text>
    </comment>
  </commentList>
</comments>
</file>

<file path=xl/sharedStrings.xml><?xml version="1.0" encoding="utf-8"?>
<sst xmlns="http://schemas.openxmlformats.org/spreadsheetml/2006/main" count="25366" uniqueCount="2334">
  <si>
    <t>Nombre del Plato</t>
  </si>
  <si>
    <t>Costo Unitario</t>
  </si>
  <si>
    <t>Precio Unitario</t>
  </si>
  <si>
    <t>Cantidad Ordenada</t>
  </si>
  <si>
    <t>Observaciones</t>
  </si>
  <si>
    <t>Plato_7</t>
  </si>
  <si>
    <t>Ninguna</t>
  </si>
  <si>
    <t>Plato_2</t>
  </si>
  <si>
    <t>Sin cebolla</t>
  </si>
  <si>
    <t>Plato_17</t>
  </si>
  <si>
    <t>Plato_6</t>
  </si>
  <si>
    <t>Plato_20</t>
  </si>
  <si>
    <t>Plato_19</t>
  </si>
  <si>
    <t>Plato_9</t>
  </si>
  <si>
    <t>Plato_11</t>
  </si>
  <si>
    <t>Plato_16</t>
  </si>
  <si>
    <t>Plato_12</t>
  </si>
  <si>
    <t>Plato_8</t>
  </si>
  <si>
    <t>Plato_15</t>
  </si>
  <si>
    <t>Plato_5</t>
  </si>
  <si>
    <t>Plato_18</t>
  </si>
  <si>
    <t>Plato_3</t>
  </si>
  <si>
    <t>Plato_14</t>
  </si>
  <si>
    <t>Plato_13</t>
  </si>
  <si>
    <t>Plato_4</t>
  </si>
  <si>
    <t>Plato_10</t>
  </si>
  <si>
    <t>Plato_1</t>
  </si>
  <si>
    <t>Número de Orden</t>
  </si>
  <si>
    <t>Número de Mesa</t>
  </si>
  <si>
    <t>Tiempo de Preparación</t>
  </si>
  <si>
    <t>Descripción del Plato</t>
  </si>
  <si>
    <t>Descripción del Plato_7</t>
  </si>
  <si>
    <t>Descripción del Plato_2</t>
  </si>
  <si>
    <t>Descripción del Plato_17</t>
  </si>
  <si>
    <t>Descripción del Plato_6</t>
  </si>
  <si>
    <t>Descripción del Plato_20</t>
  </si>
  <si>
    <t>Descripción del Plato_19</t>
  </si>
  <si>
    <t>Descripción del Plato_9</t>
  </si>
  <si>
    <t>Descripción del Plato_11</t>
  </si>
  <si>
    <t>Descripción del Plato_16</t>
  </si>
  <si>
    <t>Descripción del Plato_12</t>
  </si>
  <si>
    <t>Descripción del Plato_8</t>
  </si>
  <si>
    <t>Descripción del Plato_15</t>
  </si>
  <si>
    <t>Descripción del Plato_5</t>
  </si>
  <si>
    <t>Descripción del Plato_18</t>
  </si>
  <si>
    <t>Descripción del Plato_3</t>
  </si>
  <si>
    <t>Descripción del Plato_14</t>
  </si>
  <si>
    <t>Descripción del Plato_13</t>
  </si>
  <si>
    <t>Descripción del Plato_4</t>
  </si>
  <si>
    <t>Descripción del Plato_10</t>
  </si>
  <si>
    <t>Descripción del Plato_1</t>
  </si>
  <si>
    <t xml:space="preserve">Total del pedido </t>
  </si>
  <si>
    <t xml:space="preserve">Ganancia Neta </t>
  </si>
  <si>
    <t>Ganancia Bruta</t>
  </si>
  <si>
    <t xml:space="preserve">Porcentaje de Ganancia </t>
  </si>
  <si>
    <t>Plato_9, Plato_7, Plato_13</t>
  </si>
  <si>
    <t>Ecuador</t>
  </si>
  <si>
    <t>Reservada</t>
  </si>
  <si>
    <t>15.98</t>
  </si>
  <si>
    <t>Tarjeta de crédito</t>
  </si>
  <si>
    <t>Desayuno</t>
  </si>
  <si>
    <t>Mesero_2</t>
  </si>
  <si>
    <t>Cliente_757</t>
  </si>
  <si>
    <t>Plato_2, Plato_12, Plato_3, Plato_14</t>
  </si>
  <si>
    <t>Argentina</t>
  </si>
  <si>
    <t>12.57</t>
  </si>
  <si>
    <t>Cena</t>
  </si>
  <si>
    <t>Cliente_175</t>
  </si>
  <si>
    <t>Plato_10, Plato_16, Plato_13, Plato_19</t>
  </si>
  <si>
    <t>Chile</t>
  </si>
  <si>
    <t>Libre</t>
  </si>
  <si>
    <t>30.77</t>
  </si>
  <si>
    <t>Mesero_3</t>
  </si>
  <si>
    <t>Cliente_825</t>
  </si>
  <si>
    <t>Plato_6, Plato_18, Plato_7</t>
  </si>
  <si>
    <t>Colombia</t>
  </si>
  <si>
    <t>Ocupada</t>
  </si>
  <si>
    <t>20.41</t>
  </si>
  <si>
    <t>Mesero_4</t>
  </si>
  <si>
    <t>Cliente_227</t>
  </si>
  <si>
    <t>Plato_11, Plato_12</t>
  </si>
  <si>
    <t>22.88</t>
  </si>
  <si>
    <t>Almuerzo</t>
  </si>
  <si>
    <t>Cliente_351</t>
  </si>
  <si>
    <t>Plato_13, Plato_10</t>
  </si>
  <si>
    <t>Uruguay</t>
  </si>
  <si>
    <t>49.45</t>
  </si>
  <si>
    <t>Mesero_5</t>
  </si>
  <si>
    <t>Cliente_729</t>
  </si>
  <si>
    <t>Plato_7, Plato_16, Plato_14</t>
  </si>
  <si>
    <t>España</t>
  </si>
  <si>
    <t>16.85</t>
  </si>
  <si>
    <t>Cliente_782</t>
  </si>
  <si>
    <t>39.42</t>
  </si>
  <si>
    <t>Cliente_721</t>
  </si>
  <si>
    <t>Plato_11, Plato_6, Plato_1, Plato_9</t>
  </si>
  <si>
    <t>13.7</t>
  </si>
  <si>
    <t>Mesero_1</t>
  </si>
  <si>
    <t>Cliente_376</t>
  </si>
  <si>
    <t>Plato_2, Plato_5</t>
  </si>
  <si>
    <t>Perú</t>
  </si>
  <si>
    <t>27.04</t>
  </si>
  <si>
    <t>Efectivo</t>
  </si>
  <si>
    <t>Cliente_808</t>
  </si>
  <si>
    <t>Brasil</t>
  </si>
  <si>
    <t>10.03</t>
  </si>
  <si>
    <t>Tarjeta de débito</t>
  </si>
  <si>
    <t>Cliente_750</t>
  </si>
  <si>
    <t>Plato_17, Plato_12</t>
  </si>
  <si>
    <t>31.75</t>
  </si>
  <si>
    <t>Cliente_428</t>
  </si>
  <si>
    <t>Plato_13, Plato_1, Plato_12, Plato_9</t>
  </si>
  <si>
    <t>26.65</t>
  </si>
  <si>
    <t>Cliente_743</t>
  </si>
  <si>
    <t>Plato_7, Plato_6, Plato_16</t>
  </si>
  <si>
    <t>42.74</t>
  </si>
  <si>
    <t>Cliente_871</t>
  </si>
  <si>
    <t>Plato_15, Plato_14, Plato_7, Plato_19</t>
  </si>
  <si>
    <t>26.24</t>
  </si>
  <si>
    <t>Cliente_827</t>
  </si>
  <si>
    <t>46.27</t>
  </si>
  <si>
    <t>Cliente_736</t>
  </si>
  <si>
    <t>Plato_9, Plato_1, Plato_5</t>
  </si>
  <si>
    <t>49.35</t>
  </si>
  <si>
    <t>Cliente_157</t>
  </si>
  <si>
    <t>Plato_17, Plato_10</t>
  </si>
  <si>
    <t>Bolivia</t>
  </si>
  <si>
    <t>21.82</t>
  </si>
  <si>
    <t>Cliente_304</t>
  </si>
  <si>
    <t>24.12</t>
  </si>
  <si>
    <t>Cliente_446</t>
  </si>
  <si>
    <t>Plato_15, Plato_10</t>
  </si>
  <si>
    <t>Venezuela</t>
  </si>
  <si>
    <t>12.55</t>
  </si>
  <si>
    <t>Cliente_298</t>
  </si>
  <si>
    <t>37.23</t>
  </si>
  <si>
    <t>Plato_8, Plato_15</t>
  </si>
  <si>
    <t>44.9</t>
  </si>
  <si>
    <t>Cliente_950</t>
  </si>
  <si>
    <t>Plato_8, Plato_7, Plato_1, Plato_6</t>
  </si>
  <si>
    <t>18.75</t>
  </si>
  <si>
    <t>Cliente_90</t>
  </si>
  <si>
    <t>Plato_4, Plato_9</t>
  </si>
  <si>
    <t>26.5</t>
  </si>
  <si>
    <t>Cliente_974</t>
  </si>
  <si>
    <t>Plato_10, Plato_4, Plato_14</t>
  </si>
  <si>
    <t>25.7</t>
  </si>
  <si>
    <t>Cliente_597</t>
  </si>
  <si>
    <t>Plato_17, Plato_2, Plato_10, Plato_12</t>
  </si>
  <si>
    <t>10.51</t>
  </si>
  <si>
    <t>Cliente_320</t>
  </si>
  <si>
    <t>Plato_7, Plato_9, Plato_11, Plato_16</t>
  </si>
  <si>
    <t>40.31</t>
  </si>
  <si>
    <t>Cliente_196</t>
  </si>
  <si>
    <t>Plato_16, Plato_15, Plato_19, Plato_14</t>
  </si>
  <si>
    <t>16.05</t>
  </si>
  <si>
    <t>Cliente_297</t>
  </si>
  <si>
    <t>33.69</t>
  </si>
  <si>
    <t>Cliente_484</t>
  </si>
  <si>
    <t>Plato_10, Plato_16, Plato_4</t>
  </si>
  <si>
    <t>17.37</t>
  </si>
  <si>
    <t>Cliente_70</t>
  </si>
  <si>
    <t>Plato_9, Plato_2</t>
  </si>
  <si>
    <t>Paraguay</t>
  </si>
  <si>
    <t>24.09</t>
  </si>
  <si>
    <t>Cliente_635</t>
  </si>
  <si>
    <t>Plato_5, Plato_16, Plato_17</t>
  </si>
  <si>
    <t>25.91</t>
  </si>
  <si>
    <t>Cliente_301</t>
  </si>
  <si>
    <t>Plato_14, Plato_15</t>
  </si>
  <si>
    <t>38.43</t>
  </si>
  <si>
    <t>Cliente_154</t>
  </si>
  <si>
    <t>Plato_15, Plato_7, Plato_12</t>
  </si>
  <si>
    <t>46.82</t>
  </si>
  <si>
    <t>Cliente_888</t>
  </si>
  <si>
    <t>Plato_19, Plato_7, Plato_6</t>
  </si>
  <si>
    <t>35.09</t>
  </si>
  <si>
    <t>Cliente_359</t>
  </si>
  <si>
    <t>Plato_20, Plato_10, Plato_19</t>
  </si>
  <si>
    <t>43.35</t>
  </si>
  <si>
    <t>Cliente_770</t>
  </si>
  <si>
    <t>14.35</t>
  </si>
  <si>
    <t>Cliente_239</t>
  </si>
  <si>
    <t>Plato_2, Plato_7</t>
  </si>
  <si>
    <t>15.02</t>
  </si>
  <si>
    <t>Cliente_443</t>
  </si>
  <si>
    <t>Plato_18, Plato_3</t>
  </si>
  <si>
    <t>18.97</t>
  </si>
  <si>
    <t>Cliente_264</t>
  </si>
  <si>
    <t>Plato_4, Plato_6, Plato_15</t>
  </si>
  <si>
    <t>34.28</t>
  </si>
  <si>
    <t>Cliente_654</t>
  </si>
  <si>
    <t>13.24</t>
  </si>
  <si>
    <t>Cliente_117</t>
  </si>
  <si>
    <t>Plato_5, Plato_19, Plato_14</t>
  </si>
  <si>
    <t>41.38</t>
  </si>
  <si>
    <t>Cliente_715</t>
  </si>
  <si>
    <t>Plato_18, Plato_5</t>
  </si>
  <si>
    <t>18.66</t>
  </si>
  <si>
    <t>Cliente_353</t>
  </si>
  <si>
    <t>14.12</t>
  </si>
  <si>
    <t>Cliente_929</t>
  </si>
  <si>
    <t>Plato_16, Plato_8</t>
  </si>
  <si>
    <t>27.79</t>
  </si>
  <si>
    <t>Cliente_116</t>
  </si>
  <si>
    <t>Plato_13, Plato_5</t>
  </si>
  <si>
    <t>20.62</t>
  </si>
  <si>
    <t>Cliente_438</t>
  </si>
  <si>
    <t>Plato_9, Plato_19, Plato_7, Plato_6</t>
  </si>
  <si>
    <t>47.13</t>
  </si>
  <si>
    <t>Cliente_733</t>
  </si>
  <si>
    <t>Plato_11, Plato_9, Plato_7</t>
  </si>
  <si>
    <t>40.28</t>
  </si>
  <si>
    <t>Cliente_263</t>
  </si>
  <si>
    <t>Plato_20, Plato_12, Plato_9</t>
  </si>
  <si>
    <t>17.23</t>
  </si>
  <si>
    <t>Cliente_954</t>
  </si>
  <si>
    <t>37.21</t>
  </si>
  <si>
    <t>Cliente_489</t>
  </si>
  <si>
    <t>Plato_5, Plato_2, Plato_6</t>
  </si>
  <si>
    <t>23.67</t>
  </si>
  <si>
    <t>Cliente_392</t>
  </si>
  <si>
    <t>Plato_13, Plato_1, Plato_17</t>
  </si>
  <si>
    <t>44.73</t>
  </si>
  <si>
    <t>Cliente_707</t>
  </si>
  <si>
    <t>Plato_2, Plato_6, Plato_1, Plato_4</t>
  </si>
  <si>
    <t>39.91</t>
  </si>
  <si>
    <t>Cliente_396</t>
  </si>
  <si>
    <t>Plato_18, Plato_2, Plato_11</t>
  </si>
  <si>
    <t>10.69</t>
  </si>
  <si>
    <t>Cliente_281</t>
  </si>
  <si>
    <t>Plato_11, Plato_9, Plato_15, Plato_10</t>
  </si>
  <si>
    <t>35.11</t>
  </si>
  <si>
    <t>Cliente_594</t>
  </si>
  <si>
    <t>42.21</t>
  </si>
  <si>
    <t>Cliente_786</t>
  </si>
  <si>
    <t>Plato_18, Plato_15</t>
  </si>
  <si>
    <t>49.74</t>
  </si>
  <si>
    <t>Cliente_27</t>
  </si>
  <si>
    <t>Plato_3, Plato_12, Plato_4, Plato_14</t>
  </si>
  <si>
    <t>28.43</t>
  </si>
  <si>
    <t>Cliente_716</t>
  </si>
  <si>
    <t>Plato_13, Plato_8, Plato_11, Plato_1</t>
  </si>
  <si>
    <t>26.15</t>
  </si>
  <si>
    <t>Cliente_208</t>
  </si>
  <si>
    <t>41.8</t>
  </si>
  <si>
    <t>Cliente_804</t>
  </si>
  <si>
    <t>Plato_15, Plato_13, Plato_2, Plato_19</t>
  </si>
  <si>
    <t>40.39</t>
  </si>
  <si>
    <t>Cliente_801</t>
  </si>
  <si>
    <t>44.45</t>
  </si>
  <si>
    <t>Cliente_663</t>
  </si>
  <si>
    <t>Plato_3, Plato_10</t>
  </si>
  <si>
    <t>43.07</t>
  </si>
  <si>
    <t>Cliente_372</t>
  </si>
  <si>
    <t>33.29</t>
  </si>
  <si>
    <t>22.24</t>
  </si>
  <si>
    <t>Cliente_714</t>
  </si>
  <si>
    <t>Plato_4, Plato_13, Plato_6, Plato_16</t>
  </si>
  <si>
    <t>47.07</t>
  </si>
  <si>
    <t>Cliente_468</t>
  </si>
  <si>
    <t>Plato_11, Plato_4</t>
  </si>
  <si>
    <t>39.83</t>
  </si>
  <si>
    <t>Cliente_58</t>
  </si>
  <si>
    <t>Plato_18, Plato_10, Plato_6</t>
  </si>
  <si>
    <t>21.66</t>
  </si>
  <si>
    <t>Cliente_496</t>
  </si>
  <si>
    <t>38.44</t>
  </si>
  <si>
    <t>Cliente_143</t>
  </si>
  <si>
    <t>Plato_6, Plato_10, Plato_14, Plato_13</t>
  </si>
  <si>
    <t>39.89</t>
  </si>
  <si>
    <t>Cliente_115</t>
  </si>
  <si>
    <t>Plato_14, Plato_11, Plato_2, Plato_6</t>
  </si>
  <si>
    <t>34.35</t>
  </si>
  <si>
    <t>18.76</t>
  </si>
  <si>
    <t>Cliente_282</t>
  </si>
  <si>
    <t>Plato_16, Plato_2</t>
  </si>
  <si>
    <t>18.23</t>
  </si>
  <si>
    <t>Cliente_211</t>
  </si>
  <si>
    <t>Plato_3, Plato_4, Plato_20, Plato_13</t>
  </si>
  <si>
    <t>23.66</t>
  </si>
  <si>
    <t>Cliente_88</t>
  </si>
  <si>
    <t>Plato_19, Plato_13</t>
  </si>
  <si>
    <t>28.31</t>
  </si>
  <si>
    <t>Cliente_330</t>
  </si>
  <si>
    <t>Plato_8, Plato_2, Plato_4, Plato_3</t>
  </si>
  <si>
    <t>25.92</t>
  </si>
  <si>
    <t>Cliente_30</t>
  </si>
  <si>
    <t>13.9</t>
  </si>
  <si>
    <t>Cliente_103</t>
  </si>
  <si>
    <t>Plato_20, Plato_17, Plato_16, Plato_11</t>
  </si>
  <si>
    <t>37.22</t>
  </si>
  <si>
    <t>Cliente_95</t>
  </si>
  <si>
    <t>Plato_14, Plato_1, Plato_13</t>
  </si>
  <si>
    <t>10.25</t>
  </si>
  <si>
    <t>Cliente_114</t>
  </si>
  <si>
    <t>48.7</t>
  </si>
  <si>
    <t>Cliente_725</t>
  </si>
  <si>
    <t>10.53</t>
  </si>
  <si>
    <t>Cliente_778</t>
  </si>
  <si>
    <t>Plato_17, Plato_3</t>
  </si>
  <si>
    <t>15.83</t>
  </si>
  <si>
    <t>Cliente_832</t>
  </si>
  <si>
    <t>19.89</t>
  </si>
  <si>
    <t>Cliente_485</t>
  </si>
  <si>
    <t>Plato_19, Plato_17, Plato_10, Plato_9</t>
  </si>
  <si>
    <t>48.15</t>
  </si>
  <si>
    <t>Cliente_514</t>
  </si>
  <si>
    <t>Plato_5, Plato_3, Plato_20, Plato_17</t>
  </si>
  <si>
    <t>40.42</t>
  </si>
  <si>
    <t>Cliente_837</t>
  </si>
  <si>
    <t>21.04</t>
  </si>
  <si>
    <t>Cliente_36</t>
  </si>
  <si>
    <t>Plato_11, Plato_13</t>
  </si>
  <si>
    <t>37.07</t>
  </si>
  <si>
    <t>Cliente_840</t>
  </si>
  <si>
    <t>Plato_4, Plato_3, Plato_11</t>
  </si>
  <si>
    <t>12.06</t>
  </si>
  <si>
    <t>Cliente_35</t>
  </si>
  <si>
    <t>Plato_13, Plato_10, Plato_16, Plato_1</t>
  </si>
  <si>
    <t>36.43</t>
  </si>
  <si>
    <t>Cliente_26</t>
  </si>
  <si>
    <t>Plato_9, Plato_12, Plato_8, Plato_7</t>
  </si>
  <si>
    <t>26.76</t>
  </si>
  <si>
    <t>Cliente_483</t>
  </si>
  <si>
    <t>Plato_3, Plato_8, Plato_18</t>
  </si>
  <si>
    <t>Cliente_331</t>
  </si>
  <si>
    <t>Plato_17, Plato_14, Plato_16, Plato_13</t>
  </si>
  <si>
    <t>41.6</t>
  </si>
  <si>
    <t>Cliente_494</t>
  </si>
  <si>
    <t>Plato_1, Plato_3, Plato_19</t>
  </si>
  <si>
    <t>30.74</t>
  </si>
  <si>
    <t>Cliente_104</t>
  </si>
  <si>
    <t>Plato_12, Plato_4, Plato_17, Plato_13</t>
  </si>
  <si>
    <t>41.29</t>
  </si>
  <si>
    <t>Cliente_834</t>
  </si>
  <si>
    <t>Plato_20, Plato_8, Plato_2, Plato_1</t>
  </si>
  <si>
    <t>36.5</t>
  </si>
  <si>
    <t>Plato_15, Plato_13, Plato_12</t>
  </si>
  <si>
    <t>29.19</t>
  </si>
  <si>
    <t>Cliente_517</t>
  </si>
  <si>
    <t>Plato_8, Plato_1, Plato_15</t>
  </si>
  <si>
    <t>32.2</t>
  </si>
  <si>
    <t>Cliente_759</t>
  </si>
  <si>
    <t>Plato_14, Plato_8, Plato_19</t>
  </si>
  <si>
    <t>37.93</t>
  </si>
  <si>
    <t>Cliente_226</t>
  </si>
  <si>
    <t>Plato_17, Plato_6, Plato_15</t>
  </si>
  <si>
    <t>10.68</t>
  </si>
  <si>
    <t>Cliente_693</t>
  </si>
  <si>
    <t>Plato_10, Plato_7, Plato_1</t>
  </si>
  <si>
    <t>18.61</t>
  </si>
  <si>
    <t>Cliente_418</t>
  </si>
  <si>
    <t>20.49</t>
  </si>
  <si>
    <t>Cliente_368</t>
  </si>
  <si>
    <t>11.86</t>
  </si>
  <si>
    <t>Cliente_593</t>
  </si>
  <si>
    <t>Plato_1, Plato_6</t>
  </si>
  <si>
    <t>25.32</t>
  </si>
  <si>
    <t>Cliente_425</t>
  </si>
  <si>
    <t>Plato_4, Plato_12, Plato_5</t>
  </si>
  <si>
    <t>31.27</t>
  </si>
  <si>
    <t>Cliente_883</t>
  </si>
  <si>
    <t>Plato_4, Plato_9, Plato_3</t>
  </si>
  <si>
    <t>Cliente_962</t>
  </si>
  <si>
    <t>Plato_7, Plato_1, Plato_19</t>
  </si>
  <si>
    <t>11.64</t>
  </si>
  <si>
    <t>Cliente_642</t>
  </si>
  <si>
    <t>Plato_14, Plato_17, Plato_1, Plato_16</t>
  </si>
  <si>
    <t>32.54</t>
  </si>
  <si>
    <t>Cliente_949</t>
  </si>
  <si>
    <t>Plato_12, Plato_2, Plato_20</t>
  </si>
  <si>
    <t>15.91</t>
  </si>
  <si>
    <t>35.24</t>
  </si>
  <si>
    <t>Cliente_539</t>
  </si>
  <si>
    <t>Plato_15, Plato_6</t>
  </si>
  <si>
    <t>Cliente_910</t>
  </si>
  <si>
    <t>Plato_20, Plato_14, Plato_8</t>
  </si>
  <si>
    <t>44.2</t>
  </si>
  <si>
    <t>Cliente_123</t>
  </si>
  <si>
    <t>Plato_14, Plato_3, Plato_12, Plato_19</t>
  </si>
  <si>
    <t>31.23</t>
  </si>
  <si>
    <t>Cliente_411</t>
  </si>
  <si>
    <t>21.7</t>
  </si>
  <si>
    <t>Cliente_626</t>
  </si>
  <si>
    <t>Plato_5, Plato_3</t>
  </si>
  <si>
    <t>23.98</t>
  </si>
  <si>
    <t>Cliente_880</t>
  </si>
  <si>
    <t>Plato_16, Plato_2, Plato_8</t>
  </si>
  <si>
    <t>34.33</t>
  </si>
  <si>
    <t>Cliente_2</t>
  </si>
  <si>
    <t>Plato_17, Plato_19</t>
  </si>
  <si>
    <t>23.26</t>
  </si>
  <si>
    <t>Cliente_968</t>
  </si>
  <si>
    <t>Plato_20, Plato_13, Plato_11</t>
  </si>
  <si>
    <t>20.27</t>
  </si>
  <si>
    <t>Cliente_595</t>
  </si>
  <si>
    <t>Plato_13, Plato_9, Plato_15, Plato_8</t>
  </si>
  <si>
    <t>38.21</t>
  </si>
  <si>
    <t>Cliente_232</t>
  </si>
  <si>
    <t>Plato_9, Plato_16, Plato_1, Plato_3</t>
  </si>
  <si>
    <t>Cliente_278</t>
  </si>
  <si>
    <t>17.43</t>
  </si>
  <si>
    <t>Cliente_946</t>
  </si>
  <si>
    <t>Plato_4, Plato_17</t>
  </si>
  <si>
    <t>42.79</t>
  </si>
  <si>
    <t>Cliente_52</t>
  </si>
  <si>
    <t>12.59</t>
  </si>
  <si>
    <t>Cliente_623</t>
  </si>
  <si>
    <t>Plato_11, Plato_6</t>
  </si>
  <si>
    <t>40.03</t>
  </si>
  <si>
    <t>13.86</t>
  </si>
  <si>
    <t>Cliente_799</t>
  </si>
  <si>
    <t>28.81</t>
  </si>
  <si>
    <t>Cliente_59</t>
  </si>
  <si>
    <t>Plato_13, Plato_10, Plato_9</t>
  </si>
  <si>
    <t>11.11</t>
  </si>
  <si>
    <t>Cliente_698</t>
  </si>
  <si>
    <t>Plato_9, Plato_1, Plato_14</t>
  </si>
  <si>
    <t>39.68</t>
  </si>
  <si>
    <t>Cliente_820</t>
  </si>
  <si>
    <t>Plato_10, Plato_13, Plato_11</t>
  </si>
  <si>
    <t>49.29</t>
  </si>
  <si>
    <t>Cliente_456</t>
  </si>
  <si>
    <t>Plato_10, Plato_17, Plato_12</t>
  </si>
  <si>
    <t>Cliente_415</t>
  </si>
  <si>
    <t>30.71</t>
  </si>
  <si>
    <t>Cliente_406</t>
  </si>
  <si>
    <t>Plato_11, Plato_18, Plato_1</t>
  </si>
  <si>
    <t>36.58</t>
  </si>
  <si>
    <t>Cliente_687</t>
  </si>
  <si>
    <t>Plato_7, Plato_12, Plato_13</t>
  </si>
  <si>
    <t>32.86</t>
  </si>
  <si>
    <t>Cliente_586</t>
  </si>
  <si>
    <t>22.15</t>
  </si>
  <si>
    <t>Cliente_19</t>
  </si>
  <si>
    <t>Plato_5, Plato_20, Plato_1, Plato_8</t>
  </si>
  <si>
    <t>29.25</t>
  </si>
  <si>
    <t>Cliente_285</t>
  </si>
  <si>
    <t>Plato_2, Plato_7, Plato_5, Plato_4</t>
  </si>
  <si>
    <t>11.19</t>
  </si>
  <si>
    <t>Cliente_197</t>
  </si>
  <si>
    <t>Plato_15, Plato_11</t>
  </si>
  <si>
    <t>22.41</t>
  </si>
  <si>
    <t>Cliente_605</t>
  </si>
  <si>
    <t>39.71</t>
  </si>
  <si>
    <t>Cliente_841</t>
  </si>
  <si>
    <t>Plato_17, Plato_20</t>
  </si>
  <si>
    <t>36.62</t>
  </si>
  <si>
    <t>Cliente_385</t>
  </si>
  <si>
    <t>Plato_18, Plato_3, Plato_4</t>
  </si>
  <si>
    <t>26.07</t>
  </si>
  <si>
    <t>Cliente_828</t>
  </si>
  <si>
    <t>Plato_7, Plato_20</t>
  </si>
  <si>
    <t>15.03</t>
  </si>
  <si>
    <t>Cliente_124</t>
  </si>
  <si>
    <t>44.24</t>
  </si>
  <si>
    <t>Cliente_336</t>
  </si>
  <si>
    <t>Plato_2, Plato_7, Plato_9</t>
  </si>
  <si>
    <t>19.24</t>
  </si>
  <si>
    <t>Cliente_772</t>
  </si>
  <si>
    <t>Plato_4, Plato_20, Plato_13</t>
  </si>
  <si>
    <t>41.73</t>
  </si>
  <si>
    <t>Cliente_511</t>
  </si>
  <si>
    <t>Plato_19, Plato_7, Plato_13</t>
  </si>
  <si>
    <t>38.0</t>
  </si>
  <si>
    <t>Cliente_833</t>
  </si>
  <si>
    <t>Plato_5, Plato_8, Plato_1, Plato_15</t>
  </si>
  <si>
    <t>22.05</t>
  </si>
  <si>
    <t>Cliente_395</t>
  </si>
  <si>
    <t>Plato_17, Plato_16</t>
  </si>
  <si>
    <t>11.47</t>
  </si>
  <si>
    <t>42.27</t>
  </si>
  <si>
    <t>Cliente_575</t>
  </si>
  <si>
    <t>26.64</t>
  </si>
  <si>
    <t>Cliente_592</t>
  </si>
  <si>
    <t>Plato_6, Plato_10</t>
  </si>
  <si>
    <t>16.44</t>
  </si>
  <si>
    <t>Cliente_619</t>
  </si>
  <si>
    <t>Plato_15, Plato_17, Plato_4, Plato_19</t>
  </si>
  <si>
    <t>25.93</t>
  </si>
  <si>
    <t>Cliente_973</t>
  </si>
  <si>
    <t>Plato_10, Plato_2</t>
  </si>
  <si>
    <t>38.18</t>
  </si>
  <si>
    <t>Plato_7, Plato_2</t>
  </si>
  <si>
    <t>23.89</t>
  </si>
  <si>
    <t>Cliente_608</t>
  </si>
  <si>
    <t>Plato_17, Plato_14, Plato_1, Plato_15</t>
  </si>
  <si>
    <t>18.42</t>
  </si>
  <si>
    <t>Cliente_513</t>
  </si>
  <si>
    <t>26.48</t>
  </si>
  <si>
    <t>Cliente_823</t>
  </si>
  <si>
    <t>Plato_12, Plato_14, Plato_4, Plato_8</t>
  </si>
  <si>
    <t>23.56</t>
  </si>
  <si>
    <t>Cliente_230</t>
  </si>
  <si>
    <t>Plato_6, Plato_19, Plato_16, Plato_3</t>
  </si>
  <si>
    <t>23.54</t>
  </si>
  <si>
    <t>Cliente_680</t>
  </si>
  <si>
    <t>Plato_13, Plato_19</t>
  </si>
  <si>
    <t>44.28</t>
  </si>
  <si>
    <t>Cliente_224</t>
  </si>
  <si>
    <t>Plato_10, Plato_4</t>
  </si>
  <si>
    <t>37.9</t>
  </si>
  <si>
    <t>Cliente_728</t>
  </si>
  <si>
    <t>23.29</t>
  </si>
  <si>
    <t>36.55</t>
  </si>
  <si>
    <t>Cliente_657</t>
  </si>
  <si>
    <t>Plato_20, Plato_16</t>
  </si>
  <si>
    <t>28.9</t>
  </si>
  <si>
    <t>Cliente_377</t>
  </si>
  <si>
    <t>Plato_1, Plato_6, Plato_10</t>
  </si>
  <si>
    <t>31.58</t>
  </si>
  <si>
    <t>Cliente_434</t>
  </si>
  <si>
    <t>Plato_3, Plato_20, Plato_8, Plato_2</t>
  </si>
  <si>
    <t>24.38</t>
  </si>
  <si>
    <t>42.6</t>
  </si>
  <si>
    <t>Cliente_959</t>
  </si>
  <si>
    <t>24.2</t>
  </si>
  <si>
    <t>Cliente_798</t>
  </si>
  <si>
    <t>Plato_8, Plato_5, Plato_2, Plato_20</t>
  </si>
  <si>
    <t>16.5</t>
  </si>
  <si>
    <t>Cliente_165</t>
  </si>
  <si>
    <t>Plato_20, Plato_16, Plato_14, Plato_8</t>
  </si>
  <si>
    <t>16.81</t>
  </si>
  <si>
    <t>41.35</t>
  </si>
  <si>
    <t>Plato_18, Plato_17, Plato_8</t>
  </si>
  <si>
    <t>30.97</t>
  </si>
  <si>
    <t>Cliente_564</t>
  </si>
  <si>
    <t>Plato_10, Plato_15, Plato_17</t>
  </si>
  <si>
    <t>11.31</t>
  </si>
  <si>
    <t>Cliente_344</t>
  </si>
  <si>
    <t>Plato_16, Plato_4, Plato_20, Plato_7</t>
  </si>
  <si>
    <t>45.46</t>
  </si>
  <si>
    <t>Cliente_354</t>
  </si>
  <si>
    <t>Plato_14, Plato_7, Plato_15, Plato_1</t>
  </si>
  <si>
    <t>23.7</t>
  </si>
  <si>
    <t>Plato_13, Plato_2</t>
  </si>
  <si>
    <t>40.33</t>
  </si>
  <si>
    <t>Cliente_290</t>
  </si>
  <si>
    <t>Plato_11, Plato_5, Plato_3</t>
  </si>
  <si>
    <t>46.01</t>
  </si>
  <si>
    <t>Cliente_480</t>
  </si>
  <si>
    <t>Plato_20, Plato_17, Plato_11, Plato_19</t>
  </si>
  <si>
    <t>48.8</t>
  </si>
  <si>
    <t>Plato_5, Plato_1</t>
  </si>
  <si>
    <t>35.67</t>
  </si>
  <si>
    <t>Cliente_177</t>
  </si>
  <si>
    <t>44.33</t>
  </si>
  <si>
    <t>Cliente_138</t>
  </si>
  <si>
    <t>40.94</t>
  </si>
  <si>
    <t>Cliente_240</t>
  </si>
  <si>
    <t>Plato_14, Plato_18, Plato_13, Plato_15</t>
  </si>
  <si>
    <t>28.96</t>
  </si>
  <si>
    <t>Plato_10, Plato_1</t>
  </si>
  <si>
    <t>33.93</t>
  </si>
  <si>
    <t>Cliente_21</t>
  </si>
  <si>
    <t>35.03</t>
  </si>
  <si>
    <t>Plato_11, Plato_7</t>
  </si>
  <si>
    <t>32.79</t>
  </si>
  <si>
    <t>Cliente_857</t>
  </si>
  <si>
    <t>Plato_15, Plato_8, Plato_4, Plato_1</t>
  </si>
  <si>
    <t>10.07</t>
  </si>
  <si>
    <t>Cliente_876</t>
  </si>
  <si>
    <t>Plato_13, Plato_17, Plato_16</t>
  </si>
  <si>
    <t>36.98</t>
  </si>
  <si>
    <t>Cliente_283</t>
  </si>
  <si>
    <t>Plato_12, Plato_4, Plato_7, Plato_20</t>
  </si>
  <si>
    <t>35.99</t>
  </si>
  <si>
    <t>Cliente_429</t>
  </si>
  <si>
    <t>20.23</t>
  </si>
  <si>
    <t>Plato_11, Plato_2</t>
  </si>
  <si>
    <t>13.27</t>
  </si>
  <si>
    <t>Cliente_384</t>
  </si>
  <si>
    <t>44.54</t>
  </si>
  <si>
    <t>Cliente_606</t>
  </si>
  <si>
    <t>35.96</t>
  </si>
  <si>
    <t>Cliente_988</t>
  </si>
  <si>
    <t>32.8</t>
  </si>
  <si>
    <t>Cliente_83</t>
  </si>
  <si>
    <t>Plato_4, Plato_5</t>
  </si>
  <si>
    <t>34.12</t>
  </si>
  <si>
    <t>Plato_11, Plato_17, Plato_19</t>
  </si>
  <si>
    <t>21.71</t>
  </si>
  <si>
    <t>Cliente_280</t>
  </si>
  <si>
    <t>33.52</t>
  </si>
  <si>
    <t>Cliente_268</t>
  </si>
  <si>
    <t>Plato_10, Plato_19, Plato_4, Plato_13</t>
  </si>
  <si>
    <t>42.57</t>
  </si>
  <si>
    <t>Cliente_738</t>
  </si>
  <si>
    <t>Plato_13, Plato_18</t>
  </si>
  <si>
    <t>47.08</t>
  </si>
  <si>
    <t>Cliente_41</t>
  </si>
  <si>
    <t>46.21</t>
  </si>
  <si>
    <t>Cliente_913</t>
  </si>
  <si>
    <t>49.54</t>
  </si>
  <si>
    <t>Cliente_710</t>
  </si>
  <si>
    <t>Plato_11, Plato_10</t>
  </si>
  <si>
    <t>38.4</t>
  </si>
  <si>
    <t>Cliente_887</t>
  </si>
  <si>
    <t>Plato_18, Plato_13</t>
  </si>
  <si>
    <t>28.52</t>
  </si>
  <si>
    <t>Cliente_555</t>
  </si>
  <si>
    <t>Plato_18, Plato_20</t>
  </si>
  <si>
    <t>21.13</t>
  </si>
  <si>
    <t>Cliente_63</t>
  </si>
  <si>
    <t>Plato_16, Plato_11, Plato_18, Plato_13</t>
  </si>
  <si>
    <t>42.83</t>
  </si>
  <si>
    <t>Cliente_789</t>
  </si>
  <si>
    <t>42.62</t>
  </si>
  <si>
    <t>Plato_15, Plato_4, Plato_11, Plato_8</t>
  </si>
  <si>
    <t>15.11</t>
  </si>
  <si>
    <t>Cliente_134</t>
  </si>
  <si>
    <t>Plato_19, Plato_20, Plato_3</t>
  </si>
  <si>
    <t>33.08</t>
  </si>
  <si>
    <t>20.07</t>
  </si>
  <si>
    <t>Cliente_865</t>
  </si>
  <si>
    <t>Plato_20, Plato_9, Plato_7, Plato_17</t>
  </si>
  <si>
    <t>21.49</t>
  </si>
  <si>
    <t>Cliente_454</t>
  </si>
  <si>
    <t>Plato_4, Plato_14</t>
  </si>
  <si>
    <t>Cliente_190</t>
  </si>
  <si>
    <t>Plato_4, Plato_1</t>
  </si>
  <si>
    <t>31.53</t>
  </si>
  <si>
    <t>Cliente_610</t>
  </si>
  <si>
    <t>24.36</t>
  </si>
  <si>
    <t>Plato_15, Plato_1, Plato_11</t>
  </si>
  <si>
    <t>45.26</t>
  </si>
  <si>
    <t>Cliente_284</t>
  </si>
  <si>
    <t>Plato_15, Plato_13, Plato_1</t>
  </si>
  <si>
    <t>35.88</t>
  </si>
  <si>
    <t>Cliente_381</t>
  </si>
  <si>
    <t>Plato_5, Plato_4</t>
  </si>
  <si>
    <t>14.09</t>
  </si>
  <si>
    <t>Cliente_814</t>
  </si>
  <si>
    <t>41.08</t>
  </si>
  <si>
    <t>Cliente_110</t>
  </si>
  <si>
    <t>Plato_14, Plato_20</t>
  </si>
  <si>
    <t>19.6</t>
  </si>
  <si>
    <t>Plato_2, Plato_1, Plato_5, Plato_12</t>
  </si>
  <si>
    <t>44.38</t>
  </si>
  <si>
    <t>Cliente_809</t>
  </si>
  <si>
    <t>Plato_20, Plato_13, Plato_3</t>
  </si>
  <si>
    <t>10.28</t>
  </si>
  <si>
    <t>Cliente_462</t>
  </si>
  <si>
    <t>Plato_2, Plato_3, Plato_4, Plato_13</t>
  </si>
  <si>
    <t>17.54</t>
  </si>
  <si>
    <t>Cliente_705</t>
  </si>
  <si>
    <t>Plato_2, Plato_7, Plato_3</t>
  </si>
  <si>
    <t>28.33</t>
  </si>
  <si>
    <t>Cliente_900</t>
  </si>
  <si>
    <t>Plato_1, Plato_8, Plato_18</t>
  </si>
  <si>
    <t>35.34</t>
  </si>
  <si>
    <t>Cliente_195</t>
  </si>
  <si>
    <t>Plato_18, Plato_17</t>
  </si>
  <si>
    <t>28.88</t>
  </si>
  <si>
    <t>Cliente_669</t>
  </si>
  <si>
    <t>Plato_17, Plato_11, Plato_8</t>
  </si>
  <si>
    <t>20.04</t>
  </si>
  <si>
    <t>Cliente_206</t>
  </si>
  <si>
    <t>Plato_15, Plato_16</t>
  </si>
  <si>
    <t>47.81</t>
  </si>
  <si>
    <t>Plato_11, Plato_17</t>
  </si>
  <si>
    <t>12.18</t>
  </si>
  <si>
    <t>Cliente_615</t>
  </si>
  <si>
    <t>44.91</t>
  </si>
  <si>
    <t>Plato_16, Plato_6, Plato_15</t>
  </si>
  <si>
    <t>49.37</t>
  </si>
  <si>
    <t>Cliente_996</t>
  </si>
  <si>
    <t>49.05</t>
  </si>
  <si>
    <t>Cliente_791</t>
  </si>
  <si>
    <t>Plato_12, Plato_11, Plato_9, Plato_14</t>
  </si>
  <si>
    <t>33.7</t>
  </si>
  <si>
    <t>Cliente_427</t>
  </si>
  <si>
    <t>Plato_4, Plato_8</t>
  </si>
  <si>
    <t>47.85</t>
  </si>
  <si>
    <t>Plato_2, Plato_6, Plato_9, Plato_4</t>
  </si>
  <si>
    <t>20.9</t>
  </si>
  <si>
    <t>Cliente_554</t>
  </si>
  <si>
    <t>Plato_2, Plato_14, Plato_11, Plato_16</t>
  </si>
  <si>
    <t>Cliente_397</t>
  </si>
  <si>
    <t>28.68</t>
  </si>
  <si>
    <t>Cliente_486</t>
  </si>
  <si>
    <t>Plato_4, Plato_9, Plato_14, Plato_2</t>
  </si>
  <si>
    <t>46.0</t>
  </si>
  <si>
    <t>Cliente_785</t>
  </si>
  <si>
    <t>Plato_20, Plato_9, Plato_7, Plato_13</t>
  </si>
  <si>
    <t>39.45</t>
  </si>
  <si>
    <t>Cliente_711</t>
  </si>
  <si>
    <t>Plato_7, Plato_9, Plato_8</t>
  </si>
  <si>
    <t>23.59</t>
  </si>
  <si>
    <t>Cliente_113</t>
  </si>
  <si>
    <t>Plato_3, Plato_13</t>
  </si>
  <si>
    <t>20.09</t>
  </si>
  <si>
    <t>Plato_13, Plato_10, Plato_15</t>
  </si>
  <si>
    <t>17.95</t>
  </si>
  <si>
    <t>Plato_13, Plato_20, Plato_4, Plato_9</t>
  </si>
  <si>
    <t>34.39</t>
  </si>
  <si>
    <t>Cliente_882</t>
  </si>
  <si>
    <t>Plato_4, Plato_16, Plato_1</t>
  </si>
  <si>
    <t>30.19</t>
  </si>
  <si>
    <t>Plato_18, Plato_19, Plato_14, Plato_16</t>
  </si>
  <si>
    <t>Cliente_866</t>
  </si>
  <si>
    <t>Plato_3, Plato_20, Plato_4</t>
  </si>
  <si>
    <t>15.62</t>
  </si>
  <si>
    <t>22.95</t>
  </si>
  <si>
    <t>Cliente_112</t>
  </si>
  <si>
    <t>43.02</t>
  </si>
  <si>
    <t>Cliente_257</t>
  </si>
  <si>
    <t>Plato_14, Plato_8, Plato_17</t>
  </si>
  <si>
    <t>32.87</t>
  </si>
  <si>
    <t>Cliente_318</t>
  </si>
  <si>
    <t>Plato_5, Plato_6</t>
  </si>
  <si>
    <t>26.91</t>
  </si>
  <si>
    <t>Cliente_218</t>
  </si>
  <si>
    <t>45.41</t>
  </si>
  <si>
    <t>Cliente_930</t>
  </si>
  <si>
    <t>35.35</t>
  </si>
  <si>
    <t>Cliente_740</t>
  </si>
  <si>
    <t>Plato_1, Plato_9, Plato_18</t>
  </si>
  <si>
    <t>15.18</t>
  </si>
  <si>
    <t>Cliente_422</t>
  </si>
  <si>
    <t>Plato_9, Plato_18, Plato_17, Plato_2</t>
  </si>
  <si>
    <t>43.99</t>
  </si>
  <si>
    <t>Cliente_616</t>
  </si>
  <si>
    <t>Plato_6, Plato_20, Plato_5</t>
  </si>
  <si>
    <t>34.59</t>
  </si>
  <si>
    <t>Cliente_787</t>
  </si>
  <si>
    <t>Plato_11, Plato_5</t>
  </si>
  <si>
    <t>18.48</t>
  </si>
  <si>
    <t>Cliente_830</t>
  </si>
  <si>
    <t>Plato_7, Plato_12, Plato_5</t>
  </si>
  <si>
    <t>23.92</t>
  </si>
  <si>
    <t>Cliente_508</t>
  </si>
  <si>
    <t>Plato_12, Plato_14, Plato_3</t>
  </si>
  <si>
    <t>20.85</t>
  </si>
  <si>
    <t>Cliente_334</t>
  </si>
  <si>
    <t>43.79</t>
  </si>
  <si>
    <t>Cliente_690</t>
  </si>
  <si>
    <t>Plato_10, Plato_12, Plato_3, Plato_15</t>
  </si>
  <si>
    <t>38.84</t>
  </si>
  <si>
    <t>Cliente_819</t>
  </si>
  <si>
    <t>22.74</t>
  </si>
  <si>
    <t>Cliente_873</t>
  </si>
  <si>
    <t>Plato_3, Plato_19</t>
  </si>
  <si>
    <t>37.37</t>
  </si>
  <si>
    <t>Plato_14, Plato_18</t>
  </si>
  <si>
    <t>35.95</t>
  </si>
  <si>
    <t>Cliente_951</t>
  </si>
  <si>
    <t>14.97</t>
  </si>
  <si>
    <t>Cliente_509</t>
  </si>
  <si>
    <t>16.26</t>
  </si>
  <si>
    <t>Cliente_977</t>
  </si>
  <si>
    <t>42.8</t>
  </si>
  <si>
    <t>Cliente_821</t>
  </si>
  <si>
    <t>Plato_18, Plato_19</t>
  </si>
  <si>
    <t>43.42</t>
  </si>
  <si>
    <t>Cliente_989</t>
  </si>
  <si>
    <t>11.65</t>
  </si>
  <si>
    <t>Cliente_835</t>
  </si>
  <si>
    <t>Plato_20, Plato_1</t>
  </si>
  <si>
    <t>25.76</t>
  </si>
  <si>
    <t>31.31</t>
  </si>
  <si>
    <t>Cliente_172</t>
  </si>
  <si>
    <t>Plato_20, Plato_12</t>
  </si>
  <si>
    <t>35.84</t>
  </si>
  <si>
    <t>Cliente_948</t>
  </si>
  <si>
    <t>Plato_5, Plato_4, Plato_11</t>
  </si>
  <si>
    <t>32.9</t>
  </si>
  <si>
    <t>Plato_20, Plato_13, Plato_16</t>
  </si>
  <si>
    <t>28.38</t>
  </si>
  <si>
    <t>Cliente_637</t>
  </si>
  <si>
    <t>Plato_6, Plato_5</t>
  </si>
  <si>
    <t>37.62</t>
  </si>
  <si>
    <t>Plato_10, Plato_2, Plato_1</t>
  </si>
  <si>
    <t>22.69</t>
  </si>
  <si>
    <t>Cliente_919</t>
  </si>
  <si>
    <t>21.99</t>
  </si>
  <si>
    <t>Cliente_259</t>
  </si>
  <si>
    <t>Plato_2, Plato_20</t>
  </si>
  <si>
    <t>29.93</t>
  </si>
  <si>
    <t>Cliente_784</t>
  </si>
  <si>
    <t>Plato_11, Plato_18, Plato_12, Plato_17</t>
  </si>
  <si>
    <t>Cliente_402</t>
  </si>
  <si>
    <t>Plato_20, Plato_6, Plato_16, Plato_11</t>
  </si>
  <si>
    <t>33.96</t>
  </si>
  <si>
    <t>Plato_15, Plato_19</t>
  </si>
  <si>
    <t>11.85</t>
  </si>
  <si>
    <t>Cliente_546</t>
  </si>
  <si>
    <t>32.67</t>
  </si>
  <si>
    <t>Cliente_140</t>
  </si>
  <si>
    <t>Plato_11, Plato_13, Plato_7</t>
  </si>
  <si>
    <t>16.62</t>
  </si>
  <si>
    <t>Cliente_363</t>
  </si>
  <si>
    <t>34.68</t>
  </si>
  <si>
    <t>Cliente_160</t>
  </si>
  <si>
    <t>Plato_10, Plato_15, Plato_18</t>
  </si>
  <si>
    <t>26.79</t>
  </si>
  <si>
    <t>Cliente_194</t>
  </si>
  <si>
    <t>Plato_20, Plato_14</t>
  </si>
  <si>
    <t>22.27</t>
  </si>
  <si>
    <t>Plato_4, Plato_14, Plato_17</t>
  </si>
  <si>
    <t>37.38</t>
  </si>
  <si>
    <t>Cliente_719</t>
  </si>
  <si>
    <t>Plato_18, Plato_17, Plato_5</t>
  </si>
  <si>
    <t>45.76</t>
  </si>
  <si>
    <t>Plato_19, Plato_3, Plato_18, Plato_7</t>
  </si>
  <si>
    <t>12.66</t>
  </si>
  <si>
    <t>Cliente_437</t>
  </si>
  <si>
    <t>Plato_7, Plato_19</t>
  </si>
  <si>
    <t>39.07</t>
  </si>
  <si>
    <t>Cliente_524</t>
  </si>
  <si>
    <t>22.76</t>
  </si>
  <si>
    <t>Cliente_71</t>
  </si>
  <si>
    <t>12.74</t>
  </si>
  <si>
    <t>Cliente_527</t>
  </si>
  <si>
    <t>18.84</t>
  </si>
  <si>
    <t>42.02</t>
  </si>
  <si>
    <t>Cliente_618</t>
  </si>
  <si>
    <t>Plato_8, Plato_6</t>
  </si>
  <si>
    <t>18.63</t>
  </si>
  <si>
    <t>Cliente_125</t>
  </si>
  <si>
    <t>Plato_4, Plato_18</t>
  </si>
  <si>
    <t>39.58</t>
  </si>
  <si>
    <t>Cliente_708</t>
  </si>
  <si>
    <t>Plato_2, Plato_9</t>
  </si>
  <si>
    <t>32.78</t>
  </si>
  <si>
    <t>Cliente_29</t>
  </si>
  <si>
    <t>Plato_18, Plato_14, Plato_7, Plato_13</t>
  </si>
  <si>
    <t>33.85</t>
  </si>
  <si>
    <t>Cliente_149</t>
  </si>
  <si>
    <t>Plato_7, Plato_18, Plato_15, Plato_20</t>
  </si>
  <si>
    <t>43.53</t>
  </si>
  <si>
    <t>Plato_7, Plato_18</t>
  </si>
  <si>
    <t>19.55</t>
  </si>
  <si>
    <t>Cliente_289</t>
  </si>
  <si>
    <t>Plato_18, Plato_9, Plato_17, Plato_16</t>
  </si>
  <si>
    <t>Cliente_624</t>
  </si>
  <si>
    <t>Plato_5, Plato_8</t>
  </si>
  <si>
    <t>15.63</t>
  </si>
  <si>
    <t>Cliente_720</t>
  </si>
  <si>
    <t>Plato_8, Plato_5</t>
  </si>
  <si>
    <t>36.79</t>
  </si>
  <si>
    <t>Cliente_704</t>
  </si>
  <si>
    <t>28.49</t>
  </si>
  <si>
    <t>Cliente_696</t>
  </si>
  <si>
    <t>Plato_7, Plato_4</t>
  </si>
  <si>
    <t>47.46</t>
  </si>
  <si>
    <t>Cliente_18</t>
  </si>
  <si>
    <t>25.26</t>
  </si>
  <si>
    <t>Cliente_535</t>
  </si>
  <si>
    <t>Plato_12, Plato_3, Plato_16</t>
  </si>
  <si>
    <t>14.28</t>
  </si>
  <si>
    <t>Cliente_558</t>
  </si>
  <si>
    <t>42.31</t>
  </si>
  <si>
    <t>Cliente_185</t>
  </si>
  <si>
    <t>Plato_5, Plato_2, Plato_16</t>
  </si>
  <si>
    <t>26.63</t>
  </si>
  <si>
    <t>Cliente_365</t>
  </si>
  <si>
    <t>Plato_1, Plato_14</t>
  </si>
  <si>
    <t>Plato_10, Plato_6, Plato_5</t>
  </si>
  <si>
    <t>48.5</t>
  </si>
  <si>
    <t>Cliente_440</t>
  </si>
  <si>
    <t>17.07</t>
  </si>
  <si>
    <t>21.17</t>
  </si>
  <si>
    <t>Plato_8, Plato_9</t>
  </si>
  <si>
    <t>21.51</t>
  </si>
  <si>
    <t>Cliente_421</t>
  </si>
  <si>
    <t>Plato_16, Plato_10, Plato_1, Plato_7</t>
  </si>
  <si>
    <t>49.6</t>
  </si>
  <si>
    <t>Cliente_964</t>
  </si>
  <si>
    <t>32.77</t>
  </si>
  <si>
    <t>Plato_16, Plato_18, Plato_11, Plato_5</t>
  </si>
  <si>
    <t>15.21</t>
  </si>
  <si>
    <t>Cliente_420</t>
  </si>
  <si>
    <t>17.26</t>
  </si>
  <si>
    <t>Cliente_531</t>
  </si>
  <si>
    <t>Plato_20, Plato_18</t>
  </si>
  <si>
    <t>21.94</t>
  </si>
  <si>
    <t>Cliente_207</t>
  </si>
  <si>
    <t>19.7</t>
  </si>
  <si>
    <t>Cliente_665</t>
  </si>
  <si>
    <t>Plato_6, Plato_12, Plato_19, Plato_1</t>
  </si>
  <si>
    <t>39.62</t>
  </si>
  <si>
    <t>Cliente_342</t>
  </si>
  <si>
    <t>36.83</t>
  </si>
  <si>
    <t>Plato_17, Plato_5, Plato_13</t>
  </si>
  <si>
    <t>43.48</t>
  </si>
  <si>
    <t>Cliente_589</t>
  </si>
  <si>
    <t>Plato_8, Plato_14, Plato_18</t>
  </si>
  <si>
    <t>46.37</t>
  </si>
  <si>
    <t>Plato_4, Plato_19</t>
  </si>
  <si>
    <t>48.9</t>
  </si>
  <si>
    <t>Cliente_783</t>
  </si>
  <si>
    <t>42.25</t>
  </si>
  <si>
    <t>Cliente_717</t>
  </si>
  <si>
    <t>Plato_12, Plato_11</t>
  </si>
  <si>
    <t>35.68</t>
  </si>
  <si>
    <t>Cliente_216</t>
  </si>
  <si>
    <t>Plato_3, Plato_12, Plato_16</t>
  </si>
  <si>
    <t>Cliente_404</t>
  </si>
  <si>
    <t>Cliente_473</t>
  </si>
  <si>
    <t>Plato_14, Plato_7</t>
  </si>
  <si>
    <t>Cliente_894</t>
  </si>
  <si>
    <t>Plato_14, Plato_15, Plato_10, Plato_16</t>
  </si>
  <si>
    <t>14.48</t>
  </si>
  <si>
    <t>Cliente_332</t>
  </si>
  <si>
    <t>Plato_18, Plato_1, Plato_19</t>
  </si>
  <si>
    <t>21.07</t>
  </si>
  <si>
    <t>Cliente_405</t>
  </si>
  <si>
    <t>Plato_8, Plato_10</t>
  </si>
  <si>
    <t>23.31</t>
  </si>
  <si>
    <t>Plato_14, Plato_12</t>
  </si>
  <si>
    <t>38.85</t>
  </si>
  <si>
    <t>25.56</t>
  </si>
  <si>
    <t>Cliente_807</t>
  </si>
  <si>
    <t>19.3</t>
  </si>
  <si>
    <t>Cliente_732</t>
  </si>
  <si>
    <t>12.56</t>
  </si>
  <si>
    <t>Cliente_600</t>
  </si>
  <si>
    <t>10.14</t>
  </si>
  <si>
    <t>Cliente_316</t>
  </si>
  <si>
    <t>Plato_10, Plato_13, Plato_2</t>
  </si>
  <si>
    <t>30.48</t>
  </si>
  <si>
    <t>Cliente_349</t>
  </si>
  <si>
    <t>Plato_10, Plato_5</t>
  </si>
  <si>
    <t>37.15</t>
  </si>
  <si>
    <t>Cliente_842</t>
  </si>
  <si>
    <t>45.77</t>
  </si>
  <si>
    <t>Cliente_306</t>
  </si>
  <si>
    <t>Plato_3, Plato_13, Plato_16</t>
  </si>
  <si>
    <t>18.71</t>
  </si>
  <si>
    <t>Cliente_869</t>
  </si>
  <si>
    <t>39.82</t>
  </si>
  <si>
    <t>Cliente_243</t>
  </si>
  <si>
    <t>42.09</t>
  </si>
  <si>
    <t>10.95</t>
  </si>
  <si>
    <t>Cliente_348</t>
  </si>
  <si>
    <t>Plato_20, Plato_14, Plato_1, Plato_17</t>
  </si>
  <si>
    <t>15.6</t>
  </si>
  <si>
    <t>Cliente_518</t>
  </si>
  <si>
    <t>Plato_1, Plato_8, Plato_14, Plato_12</t>
  </si>
  <si>
    <t>43.74</t>
  </si>
  <si>
    <t>Cliente_953</t>
  </si>
  <si>
    <t>Plato_11, Plato_16, Plato_1, Plato_19</t>
  </si>
  <si>
    <t>47.8</t>
  </si>
  <si>
    <t>Cliente_689</t>
  </si>
  <si>
    <t>49.43</t>
  </si>
  <si>
    <t>11.02</t>
  </si>
  <si>
    <t>Plato_16, Plato_15</t>
  </si>
  <si>
    <t>34.13</t>
  </si>
  <si>
    <t>Cliente_151</t>
  </si>
  <si>
    <t>Plato_10, Plato_19</t>
  </si>
  <si>
    <t>39.72</t>
  </si>
  <si>
    <t>Cliente_109</t>
  </si>
  <si>
    <t>Plato_17, Plato_4</t>
  </si>
  <si>
    <t>17.57</t>
  </si>
  <si>
    <t>Plato_18, Plato_3, Plato_1, Plato_15</t>
  </si>
  <si>
    <t>31.49</t>
  </si>
  <si>
    <t>Cliente_33</t>
  </si>
  <si>
    <t>Plato_18, Plato_11</t>
  </si>
  <si>
    <t>Cliente_479</t>
  </si>
  <si>
    <t>Plato_1, Plato_17</t>
  </si>
  <si>
    <t>35.51</t>
  </si>
  <si>
    <t>Cliente_287</t>
  </si>
  <si>
    <t>Plato_9, Plato_20, Plato_12, Plato_6</t>
  </si>
  <si>
    <t>35.08</t>
  </si>
  <si>
    <t>12.9</t>
  </si>
  <si>
    <t>Cliente_958</t>
  </si>
  <si>
    <t>Plato_6, Plato_18, Plato_19</t>
  </si>
  <si>
    <t>20.51</t>
  </si>
  <si>
    <t>13.17</t>
  </si>
  <si>
    <t>Cliente_328</t>
  </si>
  <si>
    <t>23.01</t>
  </si>
  <si>
    <t>12.94</t>
  </si>
  <si>
    <t>Cliente_912</t>
  </si>
  <si>
    <t>Plato_20, Plato_4, Plato_6</t>
  </si>
  <si>
    <t>21.88</t>
  </si>
  <si>
    <t>Cliente_212</t>
  </si>
  <si>
    <t>43.65</t>
  </si>
  <si>
    <t>Plato_13, Plato_20, Plato_16, Plato_7</t>
  </si>
  <si>
    <t>Cliente_166</t>
  </si>
  <si>
    <t>Plato_1, Plato_7, Plato_18</t>
  </si>
  <si>
    <t>Plato_3, Plato_8</t>
  </si>
  <si>
    <t>22.98</t>
  </si>
  <si>
    <t>Cliente_315</t>
  </si>
  <si>
    <t>Plato_3, Plato_8, Plato_1</t>
  </si>
  <si>
    <t>34.03</t>
  </si>
  <si>
    <t>Cliente_927</t>
  </si>
  <si>
    <t>Plato_10, Plato_20, Plato_3</t>
  </si>
  <si>
    <t>14.56</t>
  </si>
  <si>
    <t>Plato_13, Plato_3, Plato_20</t>
  </si>
  <si>
    <t>32.56</t>
  </si>
  <si>
    <t>Cliente_897</t>
  </si>
  <si>
    <t>Plato_5, Plato_4, Plato_15, Plato_7</t>
  </si>
  <si>
    <t>14.76</t>
  </si>
  <si>
    <t>Cliente_543</t>
  </si>
  <si>
    <t>Plato_1, Plato_12, Plato_5</t>
  </si>
  <si>
    <t>31.02</t>
  </si>
  <si>
    <t>Cliente_905</t>
  </si>
  <si>
    <t>15.87</t>
  </si>
  <si>
    <t>Cliente_12</t>
  </si>
  <si>
    <t>Plato_20, Plato_16, Plato_17</t>
  </si>
  <si>
    <t>42.96</t>
  </si>
  <si>
    <t>Plato_11, Plato_19</t>
  </si>
  <si>
    <t>27.32</t>
  </si>
  <si>
    <t>Cliente_943</t>
  </si>
  <si>
    <t>Plato_16, Plato_11</t>
  </si>
  <si>
    <t>48.96</t>
  </si>
  <si>
    <t>Plato_6, Plato_17</t>
  </si>
  <si>
    <t>37.79</t>
  </si>
  <si>
    <t>34.5</t>
  </si>
  <si>
    <t>Cliente_991</t>
  </si>
  <si>
    <t>40.9</t>
  </si>
  <si>
    <t>Cliente_563</t>
  </si>
  <si>
    <t>Plato_7, Plato_9</t>
  </si>
  <si>
    <t>18.05</t>
  </si>
  <si>
    <t>Plato_12, Plato_8, Plato_13, Plato_5</t>
  </si>
  <si>
    <t>12.54</t>
  </si>
  <si>
    <t>Plato_15, Plato_7</t>
  </si>
  <si>
    <t>32.73</t>
  </si>
  <si>
    <t>Cliente_471</t>
  </si>
  <si>
    <t>48.6</t>
  </si>
  <si>
    <t>Cliente_609</t>
  </si>
  <si>
    <t>Plato_5, Plato_10, Plato_13</t>
  </si>
  <si>
    <t>42.68</t>
  </si>
  <si>
    <t>Cliente_874</t>
  </si>
  <si>
    <t>39.14</t>
  </si>
  <si>
    <t>Cliente_667</t>
  </si>
  <si>
    <t>Plato_17, Plato_19, Plato_9, Plato_11</t>
  </si>
  <si>
    <t>27.03</t>
  </si>
  <si>
    <t>Cliente_768</t>
  </si>
  <si>
    <t>20.84</t>
  </si>
  <si>
    <t>Cliente_676</t>
  </si>
  <si>
    <t>Cliente_436</t>
  </si>
  <si>
    <t>11.14</t>
  </si>
  <si>
    <t>Plato_4, Plato_12, Plato_6</t>
  </si>
  <si>
    <t>39.32</t>
  </si>
  <si>
    <t>Cliente_622</t>
  </si>
  <si>
    <t>31.33</t>
  </si>
  <si>
    <t>Cliente_992</t>
  </si>
  <si>
    <t>19.8</t>
  </si>
  <si>
    <t>Cliente_742</t>
  </si>
  <si>
    <t>Plato_10, Plato_11</t>
  </si>
  <si>
    <t>27.69</t>
  </si>
  <si>
    <t>Cliente_141</t>
  </si>
  <si>
    <t>22.53</t>
  </si>
  <si>
    <t>10.61</t>
  </si>
  <si>
    <t>Cliente_442</t>
  </si>
  <si>
    <t>Plato_2, Plato_12</t>
  </si>
  <si>
    <t>14.96</t>
  </si>
  <si>
    <t>27.51</t>
  </si>
  <si>
    <t>Cliente_183</t>
  </si>
  <si>
    <t>22.3</t>
  </si>
  <si>
    <t>33.35</t>
  </si>
  <si>
    <t>Cliente_275</t>
  </si>
  <si>
    <t>Plato_13, Plato_8, Plato_5, Plato_3</t>
  </si>
  <si>
    <t>26.62</t>
  </si>
  <si>
    <t>17.17</t>
  </si>
  <si>
    <t>Cliente_858</t>
  </si>
  <si>
    <t>Plato_17, Plato_19, Plato_16, Plato_14</t>
  </si>
  <si>
    <t>32.51</t>
  </si>
  <si>
    <t>Cliente_505</t>
  </si>
  <si>
    <t>47.79</t>
  </si>
  <si>
    <t>Cliente_666</t>
  </si>
  <si>
    <t>Plato_17, Plato_14, Plato_16, Plato_10</t>
  </si>
  <si>
    <t>34.83</t>
  </si>
  <si>
    <t>Cliente_611</t>
  </si>
  <si>
    <t>37.65</t>
  </si>
  <si>
    <t>Cliente_14</t>
  </si>
  <si>
    <t>Plato_10, Plato_9, Plato_3</t>
  </si>
  <si>
    <t>12.62</t>
  </si>
  <si>
    <t>Cliente_453</t>
  </si>
  <si>
    <t>Plato_6, Plato_8, Plato_20</t>
  </si>
  <si>
    <t>10.57</t>
  </si>
  <si>
    <t>Cliente_923</t>
  </si>
  <si>
    <t>34.97</t>
  </si>
  <si>
    <t>Cliente_54</t>
  </si>
  <si>
    <t>Plato_16, Plato_5, Plato_1, Plato_9</t>
  </si>
  <si>
    <t>48.28</t>
  </si>
  <si>
    <t>Cliente_495</t>
  </si>
  <si>
    <t>Plato_2, Plato_7, Plato_19, Plato_11</t>
  </si>
  <si>
    <t>49.02</t>
  </si>
  <si>
    <t>Cliente_499</t>
  </si>
  <si>
    <t>Plato_3, Plato_7, Plato_4</t>
  </si>
  <si>
    <t>47.21</t>
  </si>
  <si>
    <t>Cliente_681</t>
  </si>
  <si>
    <t>Plato_9, Plato_7</t>
  </si>
  <si>
    <t>Plato_13, Plato_2, Plato_10, Plato_15</t>
  </si>
  <si>
    <t>39.26</t>
  </si>
  <si>
    <t>Cliente_191</t>
  </si>
  <si>
    <t>Plato_5, Plato_16, Plato_9, Plato_10</t>
  </si>
  <si>
    <t>12.2</t>
  </si>
  <si>
    <t>Cliente_92</t>
  </si>
  <si>
    <t>Plato_10, Plato_4, Plato_3</t>
  </si>
  <si>
    <t>42.1</t>
  </si>
  <si>
    <t>Plato_1, Plato_3, Plato_6, Plato_5</t>
  </si>
  <si>
    <t>26.87</t>
  </si>
  <si>
    <t>Cliente_470</t>
  </si>
  <si>
    <t>28.92</t>
  </si>
  <si>
    <t>Cliente_498</t>
  </si>
  <si>
    <t>30.53</t>
  </si>
  <si>
    <t>Cliente_523</t>
  </si>
  <si>
    <t>Plato_12, Plato_15, Plato_4, Plato_7</t>
  </si>
  <si>
    <t>29.58</t>
  </si>
  <si>
    <t>Cliente_899</t>
  </si>
  <si>
    <t>Plato_5, Plato_2, Plato_8, Plato_18</t>
  </si>
  <si>
    <t>27.37</t>
  </si>
  <si>
    <t>17.55</t>
  </si>
  <si>
    <t>Cliente_780</t>
  </si>
  <si>
    <t>Plato_15, Plato_8</t>
  </si>
  <si>
    <t>48.93</t>
  </si>
  <si>
    <t>Plato_17, Plato_6</t>
  </si>
  <si>
    <t>36.21</t>
  </si>
  <si>
    <t>Cliente_644</t>
  </si>
  <si>
    <t>Plato_2, Plato_12, Plato_8</t>
  </si>
  <si>
    <t>40.63</t>
  </si>
  <si>
    <t>Plato_10, Plato_3</t>
  </si>
  <si>
    <t>30.78</t>
  </si>
  <si>
    <t>Cliente_940</t>
  </si>
  <si>
    <t>48.52</t>
  </si>
  <si>
    <t>Cliente_476</t>
  </si>
  <si>
    <t>35.93</t>
  </si>
  <si>
    <t>13.98</t>
  </si>
  <si>
    <t>Cliente_755</t>
  </si>
  <si>
    <t>Plato_8, Plato_17, Plato_15, Plato_5</t>
  </si>
  <si>
    <t>33.01</t>
  </si>
  <si>
    <t>Cliente_221</t>
  </si>
  <si>
    <t>Plato_18, Plato_14</t>
  </si>
  <si>
    <t>Cliente_816</t>
  </si>
  <si>
    <t>Plato_14, Plato_16</t>
  </si>
  <si>
    <t>20.06</t>
  </si>
  <si>
    <t>Plato_16, Plato_5, Plato_8</t>
  </si>
  <si>
    <t>47.05</t>
  </si>
  <si>
    <t>Cliente_568</t>
  </si>
  <si>
    <t>38.52</t>
  </si>
  <si>
    <t>Cliente_296</t>
  </si>
  <si>
    <t>Plato_9, Plato_14</t>
  </si>
  <si>
    <t>Cliente_602</t>
  </si>
  <si>
    <t>Plato_18, Plato_13, Plato_15, Plato_3</t>
  </si>
  <si>
    <t>30.62</t>
  </si>
  <si>
    <t>Cliente_794</t>
  </si>
  <si>
    <t>Plato_7, Plato_16</t>
  </si>
  <si>
    <t>19.28</t>
  </si>
  <si>
    <t>Cliente_193</t>
  </si>
  <si>
    <t>Plato_13, Plato_12, Plato_10</t>
  </si>
  <si>
    <t>17.93</t>
  </si>
  <si>
    <t>Plato_2, Plato_16</t>
  </si>
  <si>
    <t>41.56</t>
  </si>
  <si>
    <t>Plato_13, Plato_14, Plato_7, Plato_2</t>
  </si>
  <si>
    <t>17.5</t>
  </si>
  <si>
    <t>Plato_19, Plato_4</t>
  </si>
  <si>
    <t>13.19</t>
  </si>
  <si>
    <t>25.21</t>
  </si>
  <si>
    <t>Plato_12, Plato_8, Plato_7, Plato_1</t>
  </si>
  <si>
    <t>36.61</t>
  </si>
  <si>
    <t>Plato_1, Plato_16, Plato_14, Plato_13</t>
  </si>
  <si>
    <t>32.17</t>
  </si>
  <si>
    <t>Plato_13, Plato_20, Plato_17, Plato_14</t>
  </si>
  <si>
    <t>38.89</t>
  </si>
  <si>
    <t>Cliente_797</t>
  </si>
  <si>
    <t>13.85</t>
  </si>
  <si>
    <t>Cliente_350</t>
  </si>
  <si>
    <t>Plato_18, Plato_4, Plato_6</t>
  </si>
  <si>
    <t>15.08</t>
  </si>
  <si>
    <t>Plato_8, Plato_4, Plato_16</t>
  </si>
  <si>
    <t>Plato_13, Plato_17, Plato_8, Plato_15</t>
  </si>
  <si>
    <t>32.5</t>
  </si>
  <si>
    <t>Plato_2, Plato_6, Plato_10</t>
  </si>
  <si>
    <t>21.6</t>
  </si>
  <si>
    <t>Cliente_633</t>
  </si>
  <si>
    <t>Plato_5, Plato_9, Plato_7, Plato_4</t>
  </si>
  <si>
    <t>44.3</t>
  </si>
  <si>
    <t>Cliente_544</t>
  </si>
  <si>
    <t>Plato_15, Plato_13</t>
  </si>
  <si>
    <t>24.69</t>
  </si>
  <si>
    <t>Cliente_47</t>
  </si>
  <si>
    <t>Plato_16, Plato_5, Plato_14</t>
  </si>
  <si>
    <t>Cliente_659</t>
  </si>
  <si>
    <t>Plato_13, Plato_5, Plato_18</t>
  </si>
  <si>
    <t>44.02</t>
  </si>
  <si>
    <t>Cliente_294</t>
  </si>
  <si>
    <t>Plato_15, Plato_8, Plato_20, Plato_17</t>
  </si>
  <si>
    <t>30.05</t>
  </si>
  <si>
    <t>10.08</t>
  </si>
  <si>
    <t>Cliente_269</t>
  </si>
  <si>
    <t>Plato_5, Plato_18, Plato_15</t>
  </si>
  <si>
    <t>24.55</t>
  </si>
  <si>
    <t>Plato_4, Plato_13, Plato_6, Plato_20</t>
  </si>
  <si>
    <t>31.13</t>
  </si>
  <si>
    <t>Plato_1, Plato_16, Plato_9, Plato_13</t>
  </si>
  <si>
    <t>20.6</t>
  </si>
  <si>
    <t>32.18</t>
  </si>
  <si>
    <t>Cliente_161</t>
  </si>
  <si>
    <t>Plato_12, Plato_17, Plato_19, Plato_7</t>
  </si>
  <si>
    <t>43.14</t>
  </si>
  <si>
    <t>30.89</t>
  </si>
  <si>
    <t>39.27</t>
  </si>
  <si>
    <t>Cliente_735</t>
  </si>
  <si>
    <t>Cliente_672</t>
  </si>
  <si>
    <t>Plato_20, Plato_17, Plato_8</t>
  </si>
  <si>
    <t>36.09</t>
  </si>
  <si>
    <t>Cliente_620</t>
  </si>
  <si>
    <t>Plato_18, Plato_8, Plato_17, Plato_16</t>
  </si>
  <si>
    <t>33.79</t>
  </si>
  <si>
    <t>Cliente_846</t>
  </si>
  <si>
    <t>31.66</t>
  </si>
  <si>
    <t>16.96</t>
  </si>
  <si>
    <t>Cliente_702</t>
  </si>
  <si>
    <t>Plato_8, Plato_14</t>
  </si>
  <si>
    <t>37.92</t>
  </si>
  <si>
    <t>Cliente_648</t>
  </si>
  <si>
    <t>Plato_15, Plato_13, Plato_20, Plato_17</t>
  </si>
  <si>
    <t>Cliente_994</t>
  </si>
  <si>
    <t>Plato_3, Plato_20, Plato_10, Plato_7</t>
  </si>
  <si>
    <t>16.49</t>
  </si>
  <si>
    <t>Cliente_986</t>
  </si>
  <si>
    <t>Plato_17, Plato_10, Plato_9, Plato_3</t>
  </si>
  <si>
    <t>16.52</t>
  </si>
  <si>
    <t>Plato_20, Plato_4, Plato_10, Plato_2</t>
  </si>
  <si>
    <t>38.38</t>
  </si>
  <si>
    <t>Cliente_516</t>
  </si>
  <si>
    <t>Plato_3, Plato_19, Plato_7, Plato_4</t>
  </si>
  <si>
    <t>29.68</t>
  </si>
  <si>
    <t>Plato_6, Plato_19, Plato_5</t>
  </si>
  <si>
    <t>23.24</t>
  </si>
  <si>
    <t>Plato_9, Plato_4, Plato_13</t>
  </si>
  <si>
    <t>43.46</t>
  </si>
  <si>
    <t>Plato_14, Plato_19</t>
  </si>
  <si>
    <t>29.07</t>
  </si>
  <si>
    <t>Cliente_565</t>
  </si>
  <si>
    <t>Plato_15, Plato_2, Plato_17, Plato_13</t>
  </si>
  <si>
    <t>46.42</t>
  </si>
  <si>
    <t>Plato_17, Plato_19, Plato_4, Plato_18</t>
  </si>
  <si>
    <t>20.36</t>
  </si>
  <si>
    <t>Cliente_339</t>
  </si>
  <si>
    <t>Plato_16, Plato_2, Plato_19</t>
  </si>
  <si>
    <t>33.11</t>
  </si>
  <si>
    <t>Cliente_409</t>
  </si>
  <si>
    <t>29.72</t>
  </si>
  <si>
    <t>Cliente_746</t>
  </si>
  <si>
    <t>Plato_18, Plato_1, Plato_8, Plato_17</t>
  </si>
  <si>
    <t>15.44</t>
  </si>
  <si>
    <t>Cliente_463</t>
  </si>
  <si>
    <t>14.59</t>
  </si>
  <si>
    <t>26.56</t>
  </si>
  <si>
    <t>Cliente_24</t>
  </si>
  <si>
    <t>Plato_7, Plato_12</t>
  </si>
  <si>
    <t>13.3</t>
  </si>
  <si>
    <t>Cliente_981</t>
  </si>
  <si>
    <t>Plato_15, Plato_14, Plato_2</t>
  </si>
  <si>
    <t>31.67</t>
  </si>
  <si>
    <t>Cliente_286</t>
  </si>
  <si>
    <t>41.96</t>
  </si>
  <si>
    <t>Cliente_244</t>
  </si>
  <si>
    <t>10.94</t>
  </si>
  <si>
    <t>Cliente_277</t>
  </si>
  <si>
    <t>Plato_3, Plato_6, Plato_12, Plato_11</t>
  </si>
  <si>
    <t>29.99</t>
  </si>
  <si>
    <t>Cliente_345</t>
  </si>
  <si>
    <t>Cliente_184</t>
  </si>
  <si>
    <t>Plato_4, Plato_3</t>
  </si>
  <si>
    <t>19.05</t>
  </si>
  <si>
    <t>Cliente_617</t>
  </si>
  <si>
    <t>Plato_7, Plato_14</t>
  </si>
  <si>
    <t>36.08</t>
  </si>
  <si>
    <t>Cliente_730</t>
  </si>
  <si>
    <t>Plato_20, Plato_8, Plato_4, Plato_16</t>
  </si>
  <si>
    <t>Cliente_510</t>
  </si>
  <si>
    <t>Plato_17, Plato_7</t>
  </si>
  <si>
    <t>41.36</t>
  </si>
  <si>
    <t>Cliente_999</t>
  </si>
  <si>
    <t>10.29</t>
  </si>
  <si>
    <t>Plato_5, Plato_10</t>
  </si>
  <si>
    <t>20.98</t>
  </si>
  <si>
    <t>Cliente_673</t>
  </si>
  <si>
    <t>Plato_11, Plato_17, Plato_10</t>
  </si>
  <si>
    <t>49.67</t>
  </si>
  <si>
    <t>Cliente_765</t>
  </si>
  <si>
    <t>Plato_10, Plato_12</t>
  </si>
  <si>
    <t>19.93</t>
  </si>
  <si>
    <t>Cliente_53</t>
  </si>
  <si>
    <t>Plato_15, Plato_5, Plato_1</t>
  </si>
  <si>
    <t>36.3</t>
  </si>
  <si>
    <t>Cliente_709</t>
  </si>
  <si>
    <t>Plato_7, Plato_8</t>
  </si>
  <si>
    <t>42.73</t>
  </si>
  <si>
    <t>Cliente_132</t>
  </si>
  <si>
    <t>16.11</t>
  </si>
  <si>
    <t>Cliente_928</t>
  </si>
  <si>
    <t>10.13</t>
  </si>
  <si>
    <t>Cliente_775</t>
  </si>
  <si>
    <t>Plato_19, Plato_20, Plato_18</t>
  </si>
  <si>
    <t>39.17</t>
  </si>
  <si>
    <t>Cliente_300</t>
  </si>
  <si>
    <t>Plato_7, Plato_5</t>
  </si>
  <si>
    <t>23.16</t>
  </si>
  <si>
    <t>Cliente_477</t>
  </si>
  <si>
    <t>Plato_15, Plato_16, Plato_2</t>
  </si>
  <si>
    <t>44.66</t>
  </si>
  <si>
    <t>Plato_7, Plato_1</t>
  </si>
  <si>
    <t>24.75</t>
  </si>
  <si>
    <t>Plato_14, Plato_17, Plato_6, Plato_2</t>
  </si>
  <si>
    <t>21.48</t>
  </si>
  <si>
    <t>Cliente_686</t>
  </si>
  <si>
    <t>Plato_8, Plato_15, Plato_2, Plato_1</t>
  </si>
  <si>
    <t>49.21</t>
  </si>
  <si>
    <t>Plato_15, Plato_8, Plato_2, Plato_7</t>
  </si>
  <si>
    <t>Cliente_697</t>
  </si>
  <si>
    <t>Plato_5, Plato_17</t>
  </si>
  <si>
    <t>Cliente_326</t>
  </si>
  <si>
    <t>Plato_15, Plato_9</t>
  </si>
  <si>
    <t>32.42</t>
  </si>
  <si>
    <t>Cliente_249</t>
  </si>
  <si>
    <t>47.55</t>
  </si>
  <si>
    <t>Cliente_228</t>
  </si>
  <si>
    <t>46.72</t>
  </si>
  <si>
    <t>Cliente_553</t>
  </si>
  <si>
    <t>Plato_1, Plato_3, Plato_15, Plato_20</t>
  </si>
  <si>
    <t>47.99</t>
  </si>
  <si>
    <t>Cliente_811</t>
  </si>
  <si>
    <t>26.78</t>
  </si>
  <si>
    <t>49.88</t>
  </si>
  <si>
    <t>Cliente_577</t>
  </si>
  <si>
    <t>13.34</t>
  </si>
  <si>
    <t>Cliente_978</t>
  </si>
  <si>
    <t>Plato_17, Plato_10, Plato_18, Plato_16</t>
  </si>
  <si>
    <t>Plato_1, Plato_13, Plato_9</t>
  </si>
  <si>
    <t>34.69</t>
  </si>
  <si>
    <t>Cliente_700</t>
  </si>
  <si>
    <t>Plato_1, Plato_10</t>
  </si>
  <si>
    <t>43.81</t>
  </si>
  <si>
    <t>Plato_10, Plato_5, Plato_14, Plato_12</t>
  </si>
  <si>
    <t>13.69</t>
  </si>
  <si>
    <t>Cliente_872</t>
  </si>
  <si>
    <t>23.21</t>
  </si>
  <si>
    <t>47.71</t>
  </si>
  <si>
    <t>Plato_18, Plato_9, Plato_6, Plato_1</t>
  </si>
  <si>
    <t>18.69</t>
  </si>
  <si>
    <t>Cliente_567</t>
  </si>
  <si>
    <t>49.07</t>
  </si>
  <si>
    <t>Cliente_788</t>
  </si>
  <si>
    <t>Plato_6, Plato_7, Plato_8, Plato_17</t>
  </si>
  <si>
    <t>42.75</t>
  </si>
  <si>
    <t>Cliente_961</t>
  </si>
  <si>
    <t>Plato_4, Plato_17, Plato_20, Plato_19</t>
  </si>
  <si>
    <t>14.82</t>
  </si>
  <si>
    <t>Cliente_579</t>
  </si>
  <si>
    <t>17.65</t>
  </si>
  <si>
    <t>Cliente_390</t>
  </si>
  <si>
    <t>21.45</t>
  </si>
  <si>
    <t>Cliente_924</t>
  </si>
  <si>
    <t>Plato_10, Plato_1, Plato_11</t>
  </si>
  <si>
    <t>31.29</t>
  </si>
  <si>
    <t>38.97</t>
  </si>
  <si>
    <t>Cliente_935</t>
  </si>
  <si>
    <t>Plato_17, Plato_14, Plato_4, Plato_15</t>
  </si>
  <si>
    <t>33.81</t>
  </si>
  <si>
    <t>Cliente_722</t>
  </si>
  <si>
    <t>Plato_10, Plato_7</t>
  </si>
  <si>
    <t>11.76</t>
  </si>
  <si>
    <t>Cliente_856</t>
  </si>
  <si>
    <t>33.02</t>
  </si>
  <si>
    <t>Cliente_599</t>
  </si>
  <si>
    <t>Plato_14, Plato_2</t>
  </si>
  <si>
    <t>13.15</t>
  </si>
  <si>
    <t>Cliente_55</t>
  </si>
  <si>
    <t>Plato_11, Plato_5, Plato_8, Plato_15</t>
  </si>
  <si>
    <t>39.81</t>
  </si>
  <si>
    <t>Cliente_142</t>
  </si>
  <si>
    <t>26.37</t>
  </si>
  <si>
    <t>Plato_2, Plato_7, Plato_17</t>
  </si>
  <si>
    <t>10.22</t>
  </si>
  <si>
    <t>45.64</t>
  </si>
  <si>
    <t>Cliente_881</t>
  </si>
  <si>
    <t>Plato_7, Plato_6, Plato_2, Plato_10</t>
  </si>
  <si>
    <t>15.43</t>
  </si>
  <si>
    <t>Plato_13, Plato_18, Plato_17, Plato_11</t>
  </si>
  <si>
    <t>49.1</t>
  </si>
  <si>
    <t>Cliente_877</t>
  </si>
  <si>
    <t>Plato_15, Plato_16, Plato_17</t>
  </si>
  <si>
    <t>15.84</t>
  </si>
  <si>
    <t>Cliente_167</t>
  </si>
  <si>
    <t>Plato_1, Plato_8, Plato_19, Plato_16</t>
  </si>
  <si>
    <t>28.58</t>
  </si>
  <si>
    <t>Cliente_984</t>
  </si>
  <si>
    <t>10.66</t>
  </si>
  <si>
    <t>Cliente_445</t>
  </si>
  <si>
    <t>Plato_7, Plato_17, Plato_16, Plato_11</t>
  </si>
  <si>
    <t>41.05</t>
  </si>
  <si>
    <t>Cliente_378</t>
  </si>
  <si>
    <t>Plato_3, Plato_13, Plato_6, Plato_9</t>
  </si>
  <si>
    <t>39.48</t>
  </si>
  <si>
    <t>Cliente_67</t>
  </si>
  <si>
    <t>Plato_11, Plato_14</t>
  </si>
  <si>
    <t>35.02</t>
  </si>
  <si>
    <t>Cliente_990</t>
  </si>
  <si>
    <t>17.61</t>
  </si>
  <si>
    <t>Cliente_474</t>
  </si>
  <si>
    <t>49.62</t>
  </si>
  <si>
    <t>Cliente_576</t>
  </si>
  <si>
    <t>32.58</t>
  </si>
  <si>
    <t>Cliente_189</t>
  </si>
  <si>
    <t>Plato_15, Plato_18, Plato_9</t>
  </si>
  <si>
    <t>17.83</t>
  </si>
  <si>
    <t>Cliente_744</t>
  </si>
  <si>
    <t>Plato_14, Plato_17</t>
  </si>
  <si>
    <t>46.96</t>
  </si>
  <si>
    <t>Plato_12, Plato_6, Plato_14</t>
  </si>
  <si>
    <t>23.34</t>
  </si>
  <si>
    <t>31.17</t>
  </si>
  <si>
    <t>Plato_1, Plato_13, Plato_6</t>
  </si>
  <si>
    <t>35.69</t>
  </si>
  <si>
    <t>Plato_18, Plato_2</t>
  </si>
  <si>
    <t>35.64</t>
  </si>
  <si>
    <t>Cliente_551</t>
  </si>
  <si>
    <t>Plato_18, Plato_20, Plato_3</t>
  </si>
  <si>
    <t>33.39</t>
  </si>
  <si>
    <t>Cliente_176</t>
  </si>
  <si>
    <t>Plato_6, Plato_2</t>
  </si>
  <si>
    <t>28.1</t>
  </si>
  <si>
    <t>Cliente_3</t>
  </si>
  <si>
    <t>Plato_2, Plato_10, Plato_13, Plato_16</t>
  </si>
  <si>
    <t>18.85</t>
  </si>
  <si>
    <t>Plato_13, Plato_4, Plato_1, Plato_3</t>
  </si>
  <si>
    <t>11.13</t>
  </si>
  <si>
    <t>Plato_13, Plato_2, Plato_7, Plato_20</t>
  </si>
  <si>
    <t>14.67</t>
  </si>
  <si>
    <t>Cliente_146</t>
  </si>
  <si>
    <t>Plato_14, Plato_18, Plato_1, Plato_10</t>
  </si>
  <si>
    <t>34.49</t>
  </si>
  <si>
    <t>Cliente_74</t>
  </si>
  <si>
    <t>Plato_15, Plato_19, Plato_3</t>
  </si>
  <si>
    <t>36.7</t>
  </si>
  <si>
    <t>Cliente_678</t>
  </si>
  <si>
    <t>Plato_10, Plato_8, Plato_17</t>
  </si>
  <si>
    <t>46.54</t>
  </si>
  <si>
    <t>Cliente_323</t>
  </si>
  <si>
    <t>36.96</t>
  </si>
  <si>
    <t>26.49</t>
  </si>
  <si>
    <t>49.56</t>
  </si>
  <si>
    <t>Plato_17, Plato_13</t>
  </si>
  <si>
    <t>40.19</t>
  </si>
  <si>
    <t>Cliente_701</t>
  </si>
  <si>
    <t>Plato_19, Plato_20, Plato_7, Plato_2</t>
  </si>
  <si>
    <t>24.19</t>
  </si>
  <si>
    <t>Cliente_512</t>
  </si>
  <si>
    <t>19.84</t>
  </si>
  <si>
    <t>Cliente_679</t>
  </si>
  <si>
    <t>Plato_12, Plato_1</t>
  </si>
  <si>
    <t>48.73</t>
  </si>
  <si>
    <t>Plato_9, Plato_8, Plato_13, Plato_6</t>
  </si>
  <si>
    <t>13.26</t>
  </si>
  <si>
    <t>Cliente_367</t>
  </si>
  <si>
    <t>36.72</t>
  </si>
  <si>
    <t>Cliente_560</t>
  </si>
  <si>
    <t>Plato_18, Plato_6</t>
  </si>
  <si>
    <t>20.11</t>
  </si>
  <si>
    <t>Plato_3, Plato_14, Plato_9, Plato_16</t>
  </si>
  <si>
    <t>42.65</t>
  </si>
  <si>
    <t>Cliente_965</t>
  </si>
  <si>
    <t>10.06</t>
  </si>
  <si>
    <t>11.41</t>
  </si>
  <si>
    <t>Plato_10, Plato_19, Plato_6, Plato_14</t>
  </si>
  <si>
    <t>24.85</t>
  </si>
  <si>
    <t>Cliente_646</t>
  </si>
  <si>
    <t>15.99</t>
  </si>
  <si>
    <t>Cliente_412</t>
  </si>
  <si>
    <t>Plato_1, Plato_9</t>
  </si>
  <si>
    <t>Plato_4, Plato_20, Plato_8, Plato_14</t>
  </si>
  <si>
    <t>38.88</t>
  </si>
  <si>
    <t>Plato_18, Plato_10, Plato_7</t>
  </si>
  <si>
    <t>41.66</t>
  </si>
  <si>
    <t>Cliente_548</t>
  </si>
  <si>
    <t>13.95</t>
  </si>
  <si>
    <t>Cliente_727</t>
  </si>
  <si>
    <t>Plato_18, Plato_10, Plato_9, Plato_6</t>
  </si>
  <si>
    <t>17.4</t>
  </si>
  <si>
    <t>Cliente_752</t>
  </si>
  <si>
    <t>Plato_6, Plato_15, Plato_17</t>
  </si>
  <si>
    <t>Plato_13, Plato_16</t>
  </si>
  <si>
    <t>28.07</t>
  </si>
  <si>
    <t>Cliente_670</t>
  </si>
  <si>
    <t>Plato_16, Plato_6, Plato_3</t>
  </si>
  <si>
    <t>24.24</t>
  </si>
  <si>
    <t>Cliente_321</t>
  </si>
  <si>
    <t>Plato_15, Plato_10, Plato_3, Plato_8</t>
  </si>
  <si>
    <t>11.69</t>
  </si>
  <si>
    <t>38.36</t>
  </si>
  <si>
    <t>Cliente_628</t>
  </si>
  <si>
    <t>42.58</t>
  </si>
  <si>
    <t>Cliente_653</t>
  </si>
  <si>
    <t>Plato_9, Plato_2, Plato_3, Plato_6</t>
  </si>
  <si>
    <t>46.61</t>
  </si>
  <si>
    <t>Cliente_173</t>
  </si>
  <si>
    <t>Plato_2, Plato_8, Plato_5, Plato_11</t>
  </si>
  <si>
    <t>31.6</t>
  </si>
  <si>
    <t>Plato_7, Plato_10, Plato_13, Plato_12</t>
  </si>
  <si>
    <t>10.39</t>
  </si>
  <si>
    <t>30.5</t>
  </si>
  <si>
    <t>Cliente_741</t>
  </si>
  <si>
    <t>27.94</t>
  </si>
  <si>
    <t>Cliente_747</t>
  </si>
  <si>
    <t>48.24</t>
  </si>
  <si>
    <t>Plato_6, Plato_15</t>
  </si>
  <si>
    <t>45.17</t>
  </si>
  <si>
    <t>Cliente_850</t>
  </si>
  <si>
    <t>Plato_10, Plato_9</t>
  </si>
  <si>
    <t>46.56</t>
  </si>
  <si>
    <t>Plato_3, Plato_9, Plato_19, Plato_2</t>
  </si>
  <si>
    <t>25.98</t>
  </si>
  <si>
    <t>Cliente_493</t>
  </si>
  <si>
    <t>Plato_13, Plato_18, Plato_5</t>
  </si>
  <si>
    <t>17.09</t>
  </si>
  <si>
    <t>Cliente_131</t>
  </si>
  <si>
    <t>Plato_12, Plato_18, Plato_17</t>
  </si>
  <si>
    <t>43.95</t>
  </si>
  <si>
    <t>Plato_7, Plato_13</t>
  </si>
  <si>
    <t>41.9</t>
  </si>
  <si>
    <t>Cliente_156</t>
  </si>
  <si>
    <t>Plato_5, Plato_19, Plato_15, Plato_7</t>
  </si>
  <si>
    <t>47.53</t>
  </si>
  <si>
    <t>Cliente_547</t>
  </si>
  <si>
    <t>Plato_17, Plato_2, Plato_11, Plato_5</t>
  </si>
  <si>
    <t>14.94</t>
  </si>
  <si>
    <t>Cliente_295</t>
  </si>
  <si>
    <t>18.86</t>
  </si>
  <si>
    <t>Cliente_892</t>
  </si>
  <si>
    <t>Plato_19, Plato_7</t>
  </si>
  <si>
    <t>26.02</t>
  </si>
  <si>
    <t>Plato_9, Plato_17, Plato_4, Plato_11</t>
  </si>
  <si>
    <t>Cliente_580</t>
  </si>
  <si>
    <t>Plato_12, Plato_10, Plato_19, Plato_8</t>
  </si>
  <si>
    <t>48.75</t>
  </si>
  <si>
    <t>Plato_1, Plato_16, Plato_2, Plato_19</t>
  </si>
  <si>
    <t>28.48</t>
  </si>
  <si>
    <t>Cliente_5</t>
  </si>
  <si>
    <t>19.03</t>
  </si>
  <si>
    <t>Cliente_536</t>
  </si>
  <si>
    <t>Plato_6, Plato_17, Plato_3</t>
  </si>
  <si>
    <t>25.72</t>
  </si>
  <si>
    <t>Cliente_939</t>
  </si>
  <si>
    <t>17.2</t>
  </si>
  <si>
    <t>Plato_11, Plato_7, Plato_20</t>
  </si>
  <si>
    <t>42.84</t>
  </si>
  <si>
    <t>Cliente_870</t>
  </si>
  <si>
    <t>25.57</t>
  </si>
  <si>
    <t>Cliente_380</t>
  </si>
  <si>
    <t>Plato_14, Plato_13</t>
  </si>
  <si>
    <t>41.51</t>
  </si>
  <si>
    <t>Plato_5, Plato_11, Plato_3</t>
  </si>
  <si>
    <t>48.43</t>
  </si>
  <si>
    <t>Cliente_533</t>
  </si>
  <si>
    <t>Plato_18, Plato_2, Plato_4, Plato_9</t>
  </si>
  <si>
    <t>15.92</t>
  </si>
  <si>
    <t>Plato_9, Plato_18, Plato_3, Plato_10</t>
  </si>
  <si>
    <t>46.26</t>
  </si>
  <si>
    <t>Plato_20, Plato_5</t>
  </si>
  <si>
    <t>27.14</t>
  </si>
  <si>
    <t>Cliente_909</t>
  </si>
  <si>
    <t>Plato_5, Plato_2</t>
  </si>
  <si>
    <t>11.32</t>
  </si>
  <si>
    <t>Cliente_56</t>
  </si>
  <si>
    <t>Plato_19, Plato_12, Plato_9, Plato_18</t>
  </si>
  <si>
    <t>11.22</t>
  </si>
  <si>
    <t>Cliente_712</t>
  </si>
  <si>
    <t>48.26</t>
  </si>
  <si>
    <t>Cliente_199</t>
  </si>
  <si>
    <t>Plato_7, Plato_14, Plato_20</t>
  </si>
  <si>
    <t>16.29</t>
  </si>
  <si>
    <t>Cliente_569</t>
  </si>
  <si>
    <t>Plato_1, Plato_8, Plato_4</t>
  </si>
  <si>
    <t>32.13</t>
  </si>
  <si>
    <t>Cliente_158</t>
  </si>
  <si>
    <t>47.2</t>
  </si>
  <si>
    <t>Cliente_773</t>
  </si>
  <si>
    <t>Plato_17, Plato_12, Plato_10, Plato_2</t>
  </si>
  <si>
    <t>Cliente_658</t>
  </si>
  <si>
    <t>12.4</t>
  </si>
  <si>
    <t>Cliente_31</t>
  </si>
  <si>
    <t>30.25</t>
  </si>
  <si>
    <t>Cliente_8</t>
  </si>
  <si>
    <t>Plato_17, Plato_20, Plato_9</t>
  </si>
  <si>
    <t>34.7</t>
  </si>
  <si>
    <t>Plato_7, Plato_15</t>
  </si>
  <si>
    <t>30.1</t>
  </si>
  <si>
    <t>Cliente_273</t>
  </si>
  <si>
    <t>Plato_15, Plato_18, Plato_17, Plato_4</t>
  </si>
  <si>
    <t>39.74</t>
  </si>
  <si>
    <t>Plato_14, Plato_19, Plato_13, Plato_8</t>
  </si>
  <si>
    <t>30.96</t>
  </si>
  <si>
    <t>Cliente_774</t>
  </si>
  <si>
    <t>Plato_20, Plato_4, Plato_13</t>
  </si>
  <si>
    <t>42.41</t>
  </si>
  <si>
    <t>38.13</t>
  </si>
  <si>
    <t>Plato_12, Plato_3, Plato_9</t>
  </si>
  <si>
    <t>49.3</t>
  </si>
  <si>
    <t>Cliente_656</t>
  </si>
  <si>
    <t>Plato_1, Plato_4, Plato_7, Plato_17</t>
  </si>
  <si>
    <t>49.36</t>
  </si>
  <si>
    <t>32.82</t>
  </si>
  <si>
    <t>Cliente_541</t>
  </si>
  <si>
    <t>Plato_16, Plato_8, Plato_7, Plato_2</t>
  </si>
  <si>
    <t>41.82</t>
  </si>
  <si>
    <t>Plato_16, Plato_18, Plato_3</t>
  </si>
  <si>
    <t>24.66</t>
  </si>
  <si>
    <t>Plato_3, Plato_1, Plato_11, Plato_9</t>
  </si>
  <si>
    <t>10.85</t>
  </si>
  <si>
    <t>46.88</t>
  </si>
  <si>
    <t>20.38</t>
  </si>
  <si>
    <t>Cliente_346</t>
  </si>
  <si>
    <t>12.3</t>
  </si>
  <si>
    <t>Cliente_416</t>
  </si>
  <si>
    <t>12.51</t>
  </si>
  <si>
    <t>Cliente_916</t>
  </si>
  <si>
    <t>Plato_10, Plato_19, Plato_4</t>
  </si>
  <si>
    <t>11.5</t>
  </si>
  <si>
    <t>Plato_4, Plato_14, Plato_6, Plato_15</t>
  </si>
  <si>
    <t>49.32</t>
  </si>
  <si>
    <t>Cliente_863</t>
  </si>
  <si>
    <t>Plato_15, Plato_8, Plato_19, Plato_18</t>
  </si>
  <si>
    <t>47.69</t>
  </si>
  <si>
    <t>Plato_6, Plato_2, Plato_15</t>
  </si>
  <si>
    <t>46.46</t>
  </si>
  <si>
    <t>Cliente_313</t>
  </si>
  <si>
    <t>Plato_2, Plato_9, Plato_4, Plato_5</t>
  </si>
  <si>
    <t>38.81</t>
  </si>
  <si>
    <t>Cliente_588</t>
  </si>
  <si>
    <t>29.74</t>
  </si>
  <si>
    <t>Cliente_627</t>
  </si>
  <si>
    <t>35.36</t>
  </si>
  <si>
    <t>Cliente_552</t>
  </si>
  <si>
    <t>Plato_15, Plato_5, Plato_7, Plato_9</t>
  </si>
  <si>
    <t>18.82</t>
  </si>
  <si>
    <t>Plato_9, Plato_10, Plato_6</t>
  </si>
  <si>
    <t>47.91</t>
  </si>
  <si>
    <t>Cliente_170</t>
  </si>
  <si>
    <t>Plato_18, Plato_14, Plato_5</t>
  </si>
  <si>
    <t>42.95</t>
  </si>
  <si>
    <t>Plato_9, Plato_4, Plato_3, Plato_16</t>
  </si>
  <si>
    <t>Cliente_545</t>
  </si>
  <si>
    <t>Plato_15, Plato_9, Plato_18</t>
  </si>
  <si>
    <t>48.77</t>
  </si>
  <si>
    <t>Cliente_651</t>
  </si>
  <si>
    <t>22.72</t>
  </si>
  <si>
    <t>Plato_3, Plato_6</t>
  </si>
  <si>
    <t>15.64</t>
  </si>
  <si>
    <t>11.12</t>
  </si>
  <si>
    <t>Plato_13, Plato_18, Plato_4</t>
  </si>
  <si>
    <t>26.75</t>
  </si>
  <si>
    <t>Cliente_388</t>
  </si>
  <si>
    <t>Plato_16, Plato_9</t>
  </si>
  <si>
    <t>12.65</t>
  </si>
  <si>
    <t>Cliente_520</t>
  </si>
  <si>
    <t>Plato_17, Plato_1, Plato_5, Plato_8</t>
  </si>
  <si>
    <t>15.09</t>
  </si>
  <si>
    <t>Plato_7, Plato_5, Plato_1</t>
  </si>
  <si>
    <t>15.15</t>
  </si>
  <si>
    <t>Plato_2, Plato_17, Plato_12, Plato_9</t>
  </si>
  <si>
    <t>33.55</t>
  </si>
  <si>
    <t>Plato_3, Plato_9, Plato_12</t>
  </si>
  <si>
    <t>17.15</t>
  </si>
  <si>
    <t>Plato_10, Plato_3, Plato_18</t>
  </si>
  <si>
    <t>19.22</t>
  </si>
  <si>
    <t>Cliente_993</t>
  </si>
  <si>
    <t>Plato_11, Plato_12, Plato_7</t>
  </si>
  <si>
    <t>33.63</t>
  </si>
  <si>
    <t>Plato_12, Plato_15</t>
  </si>
  <si>
    <t>24.68</t>
  </si>
  <si>
    <t>Plato_2, Plato_15, Plato_11</t>
  </si>
  <si>
    <t>28.36</t>
  </si>
  <si>
    <t>Cliente_452</t>
  </si>
  <si>
    <t>45.66</t>
  </si>
  <si>
    <t>Cliente_612</t>
  </si>
  <si>
    <t>12.75</t>
  </si>
  <si>
    <t>Plato_8, Plato_13, Plato_5, Plato_6</t>
  </si>
  <si>
    <t>39.1</t>
  </si>
  <si>
    <t>Cliente_607</t>
  </si>
  <si>
    <t>30.69</t>
  </si>
  <si>
    <t>Cliente_1000</t>
  </si>
  <si>
    <t>Plato_14, Plato_18, Plato_5</t>
  </si>
  <si>
    <t>12.28</t>
  </si>
  <si>
    <t>Plato_20, Plato_12, Plato_10</t>
  </si>
  <si>
    <t>23.93</t>
  </si>
  <si>
    <t>Plato_4, Plato_15, Plato_17</t>
  </si>
  <si>
    <t>29.46</t>
  </si>
  <si>
    <t>11.84</t>
  </si>
  <si>
    <t>Cliente_501</t>
  </si>
  <si>
    <t>Plato_16, Plato_19, Plato_3, Plato_15</t>
  </si>
  <si>
    <t>45.96</t>
  </si>
  <si>
    <t>Cliente_148</t>
  </si>
  <si>
    <t>Plato_6, Plato_3, Plato_15</t>
  </si>
  <si>
    <t>24.94</t>
  </si>
  <si>
    <t>Cliente_292</t>
  </si>
  <si>
    <t>Plato_1, Plato_2</t>
  </si>
  <si>
    <t>38.6</t>
  </si>
  <si>
    <t>Cliente_574</t>
  </si>
  <si>
    <t>23.69</t>
  </si>
  <si>
    <t>Cliente_969</t>
  </si>
  <si>
    <t>Plato_5, Plato_9, Plato_7</t>
  </si>
  <si>
    <t>39.05</t>
  </si>
  <si>
    <t>Cliente_632</t>
  </si>
  <si>
    <t>Plato_9, Plato_11, Plato_3, Plato_13</t>
  </si>
  <si>
    <t>34.01</t>
  </si>
  <si>
    <t>Cliente_753</t>
  </si>
  <si>
    <t>20.02</t>
  </si>
  <si>
    <t>Cliente_636</t>
  </si>
  <si>
    <t>Plato_4, Plato_7, Plato_11</t>
  </si>
  <si>
    <t>19.88</t>
  </si>
  <si>
    <t>Cliente_374</t>
  </si>
  <si>
    <t>Plato_2, Plato_4, Plato_7, Plato_10</t>
  </si>
  <si>
    <t>17.76</t>
  </si>
  <si>
    <t>Cliente_42</t>
  </si>
  <si>
    <t>45.23</t>
  </si>
  <si>
    <t>Cliente_79</t>
  </si>
  <si>
    <t>Plato_10, Plato_18, Plato_15</t>
  </si>
  <si>
    <t>30.83</t>
  </si>
  <si>
    <t>34.51</t>
  </si>
  <si>
    <t>Plato_13, Plato_4</t>
  </si>
  <si>
    <t>15.28</t>
  </si>
  <si>
    <t>Cliente_258</t>
  </si>
  <si>
    <t>Plato_2, Plato_14</t>
  </si>
  <si>
    <t>24.01</t>
  </si>
  <si>
    <t>Plato_1, Plato_18</t>
  </si>
  <si>
    <t>28.26</t>
  </si>
  <si>
    <t>Cliente_61</t>
  </si>
  <si>
    <t>Plato_13, Plato_7, Plato_11</t>
  </si>
  <si>
    <t>Cliente_118</t>
  </si>
  <si>
    <t>Plato_14, Plato_16, Plato_15, Plato_1</t>
  </si>
  <si>
    <t>45.65</t>
  </si>
  <si>
    <t>Plato_20, Plato_19, Plato_10, Plato_2</t>
  </si>
  <si>
    <t>21.25</t>
  </si>
  <si>
    <t>Cliente_352</t>
  </si>
  <si>
    <t>Plato_19, Plato_20, Plato_4</t>
  </si>
  <si>
    <t>10.88</t>
  </si>
  <si>
    <t>Cliente_614</t>
  </si>
  <si>
    <t>Plato_16, Plato_17, Plato_12, Plato_20</t>
  </si>
  <si>
    <t>14.0</t>
  </si>
  <si>
    <t>Plato_3, Plato_20, Plato_19</t>
  </si>
  <si>
    <t>34.77</t>
  </si>
  <si>
    <t>Cliente_265</t>
  </si>
  <si>
    <t>33.34</t>
  </si>
  <si>
    <t>Plato_2, Plato_12, Plato_17</t>
  </si>
  <si>
    <t>Cliente_792</t>
  </si>
  <si>
    <t>Plato_20, Plato_4, Plato_2, Plato_16</t>
  </si>
  <si>
    <t>42.87</t>
  </si>
  <si>
    <t>Plato_4, Plato_11</t>
  </si>
  <si>
    <t>19.54</t>
  </si>
  <si>
    <t>Plato_12, Plato_14, Plato_4, Plato_20</t>
  </si>
  <si>
    <t>33.89</t>
  </si>
  <si>
    <t>Cliente_878</t>
  </si>
  <si>
    <t>30.7</t>
  </si>
  <si>
    <t>Plato_8, Plato_20, Plato_5, Plato_19</t>
  </si>
  <si>
    <t>45.45</t>
  </si>
  <si>
    <t>Cliente_886</t>
  </si>
  <si>
    <t>Plato_9, Plato_12</t>
  </si>
  <si>
    <t>43.2</t>
  </si>
  <si>
    <t>Plato_11, Plato_7, Plato_19, Plato_15</t>
  </si>
  <si>
    <t>45.49</t>
  </si>
  <si>
    <t>Plato_8, Plato_17, Plato_4, Plato_11</t>
  </si>
  <si>
    <t>23.36</t>
  </si>
  <si>
    <t>Cliente_144</t>
  </si>
  <si>
    <t>Plato_14, Plato_2, Plato_19</t>
  </si>
  <si>
    <t>36.88</t>
  </si>
  <si>
    <t>Plato_11, Plato_17, Plato_18</t>
  </si>
  <si>
    <t>Plato_14, Plato_11, Plato_5, Plato_4</t>
  </si>
  <si>
    <t>37.08</t>
  </si>
  <si>
    <t>Cliente_631</t>
  </si>
  <si>
    <t>Plato_15, Plato_5</t>
  </si>
  <si>
    <t>16.74</t>
  </si>
  <si>
    <t>Plato_7, Plato_15, Plato_4</t>
  </si>
  <si>
    <t>20.92</t>
  </si>
  <si>
    <t>Plato_6, Plato_5, Plato_11</t>
  </si>
  <si>
    <t>25.31</t>
  </si>
  <si>
    <t>Cliente_963</t>
  </si>
  <si>
    <t>Plato_11, Plato_14, Plato_3</t>
  </si>
  <si>
    <t>10.98</t>
  </si>
  <si>
    <t>Cliente_72</t>
  </si>
  <si>
    <t>Plato_2, Plato_18, Plato_14</t>
  </si>
  <si>
    <t>27.97</t>
  </si>
  <si>
    <t>25.41</t>
  </si>
  <si>
    <t>Cliente_640</t>
  </si>
  <si>
    <t>Plato_10, Plato_1, Plato_13</t>
  </si>
  <si>
    <t>Plato_15, Plato_18, Plato_7, Plato_17</t>
  </si>
  <si>
    <t>32.19</t>
  </si>
  <si>
    <t>Plato_5, Plato_20</t>
  </si>
  <si>
    <t>49.58</t>
  </si>
  <si>
    <t>Plato_15, Plato_10, Plato_2</t>
  </si>
  <si>
    <t>15.24</t>
  </si>
  <si>
    <t>Plato_9, Plato_11, Plato_16</t>
  </si>
  <si>
    <t>13.68</t>
  </si>
  <si>
    <t>48.36</t>
  </si>
  <si>
    <t>Plato_17, Plato_8, Plato_19</t>
  </si>
  <si>
    <t>16.31</t>
  </si>
  <si>
    <t>45.28</t>
  </si>
  <si>
    <t>Plato_2, Plato_9, Plato_11, Plato_17</t>
  </si>
  <si>
    <t>15.75</t>
  </si>
  <si>
    <t>Plato_18, Plato_10</t>
  </si>
  <si>
    <t>13.08</t>
  </si>
  <si>
    <t>Cliente_1</t>
  </si>
  <si>
    <t>Plato_8, Plato_6, Plato_15, Plato_10</t>
  </si>
  <si>
    <t>Plato_15, Plato_11, Plato_10, Plato_4</t>
  </si>
  <si>
    <t>28.25</t>
  </si>
  <si>
    <t>19.81</t>
  </si>
  <si>
    <t>Cliente_229</t>
  </si>
  <si>
    <t>26.29</t>
  </si>
  <si>
    <t>Cliente_361</t>
  </si>
  <si>
    <t>Plato_1, Plato_4, Plato_17</t>
  </si>
  <si>
    <t>14.83</t>
  </si>
  <si>
    <t>41.22</t>
  </si>
  <si>
    <t>Cliente_358</t>
  </si>
  <si>
    <t>19.27</t>
  </si>
  <si>
    <t>Plato_4, Plato_13, Plato_7</t>
  </si>
  <si>
    <t>10.37</t>
  </si>
  <si>
    <t>Cliente_107</t>
  </si>
  <si>
    <t>46.15</t>
  </si>
  <si>
    <t>Cliente_824</t>
  </si>
  <si>
    <t>Plato_10, Plato_9, Plato_14, Plato_20</t>
  </si>
  <si>
    <t>Cliente_424</t>
  </si>
  <si>
    <t>Plato_12, Plato_6</t>
  </si>
  <si>
    <t>38.46</t>
  </si>
  <si>
    <t>Plato_4, Plato_18, Plato_9, Plato_8</t>
  </si>
  <si>
    <t>Plato_20, Plato_3, Plato_15, Plato_1</t>
  </si>
  <si>
    <t>20.53</t>
  </si>
  <si>
    <t>Cliente_210</t>
  </si>
  <si>
    <t>Plato_8, Plato_1, Plato_14</t>
  </si>
  <si>
    <t>31.7</t>
  </si>
  <si>
    <t>Cliente_972</t>
  </si>
  <si>
    <t>17.45</t>
  </si>
  <si>
    <t>Plato_9, Plato_20, Plato_10, Plato_15</t>
  </si>
  <si>
    <t>33.09</t>
  </si>
  <si>
    <t>Plato_8, Plato_4, Plato_5</t>
  </si>
  <si>
    <t>12.17</t>
  </si>
  <si>
    <t>Cliente_200</t>
  </si>
  <si>
    <t>Plato_16, Plato_13, Plato_8</t>
  </si>
  <si>
    <t>28.77</t>
  </si>
  <si>
    <t>Plato_3, Plato_11, Plato_14, Plato_2</t>
  </si>
  <si>
    <t>48.76</t>
  </si>
  <si>
    <t>22.06</t>
  </si>
  <si>
    <t>Plato_16, Plato_19, Plato_8, Plato_20</t>
  </si>
  <si>
    <t>45.27</t>
  </si>
  <si>
    <t>Cliente_890</t>
  </si>
  <si>
    <t>32.89</t>
  </si>
  <si>
    <t>16.6</t>
  </si>
  <si>
    <t>Plato_2, Plato_7, Plato_12, Plato_15</t>
  </si>
  <si>
    <t>46.85</t>
  </si>
  <si>
    <t>Plato_5, Plato_16, Plato_20</t>
  </si>
  <si>
    <t>49.18</t>
  </si>
  <si>
    <t>10.54</t>
  </si>
  <si>
    <t>26.57</t>
  </si>
  <si>
    <t>Plato_12, Plato_7</t>
  </si>
  <si>
    <t>24.33</t>
  </si>
  <si>
    <t>Cliente_938</t>
  </si>
  <si>
    <t>Plato_11, Plato_16</t>
  </si>
  <si>
    <t>Cliente_129</t>
  </si>
  <si>
    <t>Plato_20, Plato_17, Plato_19, Plato_9</t>
  </si>
  <si>
    <t>30.87</t>
  </si>
  <si>
    <t>Cliente_911</t>
  </si>
  <si>
    <t>43.3</t>
  </si>
  <si>
    <t>Cliente_538</t>
  </si>
  <si>
    <t>48.55</t>
  </si>
  <si>
    <t>Cliente_724</t>
  </si>
  <si>
    <t>Orden Cobrada</t>
  </si>
  <si>
    <t>Tiempo de Degustación</t>
  </si>
  <si>
    <t>Tiempo de Permanencia</t>
  </si>
  <si>
    <t>Hora de Salida2</t>
  </si>
  <si>
    <t>Hora de Llegada2</t>
  </si>
  <si>
    <t>Fecha de Factura</t>
  </si>
  <si>
    <t>Monto Total de la Cuenta</t>
  </si>
  <si>
    <t>Platos Ordenados</t>
  </si>
  <si>
    <t>País de Origen</t>
  </si>
  <si>
    <t>Estado de la Mesa</t>
  </si>
  <si>
    <t>Propina</t>
  </si>
  <si>
    <t>Método de Pago</t>
  </si>
  <si>
    <t>Tipo de Servicio</t>
  </si>
  <si>
    <t>Mesero Asignado</t>
  </si>
  <si>
    <t>Hora de Salida</t>
  </si>
  <si>
    <t>Hora de Llegada</t>
  </si>
  <si>
    <t>Número de Comensales</t>
  </si>
  <si>
    <t>Nombre del Cliente</t>
  </si>
  <si>
    <t>Total general</t>
  </si>
  <si>
    <t xml:space="preserve">Suma de Total del pedido </t>
  </si>
  <si>
    <t>Suma de Tiempo de Preparación</t>
  </si>
  <si>
    <t>Tiempo de Permanencia con la Espera</t>
  </si>
  <si>
    <t>Tiempo de Permanencia sin la Espera</t>
  </si>
  <si>
    <t>Tiempo Preparación (horas)</t>
  </si>
  <si>
    <t>1:07</t>
  </si>
  <si>
    <t>1:28</t>
  </si>
  <si>
    <t>0:29</t>
  </si>
  <si>
    <t>3:03</t>
  </si>
  <si>
    <t>0:01</t>
  </si>
  <si>
    <t>1:24</t>
  </si>
  <si>
    <t>1:57</t>
  </si>
  <si>
    <t>2:11</t>
  </si>
  <si>
    <t>2:03</t>
  </si>
  <si>
    <t>0:02</t>
  </si>
  <si>
    <t>3:46</t>
  </si>
  <si>
    <t>0:04</t>
  </si>
  <si>
    <t>3:09</t>
  </si>
  <si>
    <t>0:18</t>
  </si>
  <si>
    <t>3:24</t>
  </si>
  <si>
    <t>2:31</t>
  </si>
  <si>
    <t>0:09</t>
  </si>
  <si>
    <t>2:06</t>
  </si>
  <si>
    <t>0:35</t>
  </si>
  <si>
    <t>1:25</t>
  </si>
  <si>
    <t>3:39</t>
  </si>
  <si>
    <t>2:16</t>
  </si>
  <si>
    <t>2:44</t>
  </si>
  <si>
    <t>3:01</t>
  </si>
  <si>
    <t>2:04</t>
  </si>
  <si>
    <t>1:19</t>
  </si>
  <si>
    <t>0:49</t>
  </si>
  <si>
    <t>3:02</t>
  </si>
  <si>
    <t>2:55</t>
  </si>
  <si>
    <t>2:51</t>
  </si>
  <si>
    <t>3:08</t>
  </si>
  <si>
    <t>3:33</t>
  </si>
  <si>
    <t>3:18</t>
  </si>
  <si>
    <t>3:27</t>
  </si>
  <si>
    <t>2:38</t>
  </si>
  <si>
    <t>3:41</t>
  </si>
  <si>
    <t>2:00</t>
  </si>
  <si>
    <t>2:14</t>
  </si>
  <si>
    <t>0:25</t>
  </si>
  <si>
    <t>1:02</t>
  </si>
  <si>
    <t>3:06</t>
  </si>
  <si>
    <t>2:15</t>
  </si>
  <si>
    <t>1:47</t>
  </si>
  <si>
    <t>3:30</t>
  </si>
  <si>
    <t>0:28</t>
  </si>
  <si>
    <t>1:44</t>
  </si>
  <si>
    <t>3:54</t>
  </si>
  <si>
    <t>1:42</t>
  </si>
  <si>
    <t>0:40</t>
  </si>
  <si>
    <t>1:30</t>
  </si>
  <si>
    <t>1:20</t>
  </si>
  <si>
    <t>3:04</t>
  </si>
  <si>
    <t>1:31</t>
  </si>
  <si>
    <t>1:21</t>
  </si>
  <si>
    <t>2:09</t>
  </si>
  <si>
    <t>3:49</t>
  </si>
  <si>
    <t>2:47</t>
  </si>
  <si>
    <t>0:41</t>
  </si>
  <si>
    <t>1:40</t>
  </si>
  <si>
    <t>1:54</t>
  </si>
  <si>
    <t>2:28</t>
  </si>
  <si>
    <t>3:45</t>
  </si>
  <si>
    <t>2:02</t>
  </si>
  <si>
    <t>0:11</t>
  </si>
  <si>
    <t>2:42</t>
  </si>
  <si>
    <t>2:39</t>
  </si>
  <si>
    <t>1:04</t>
  </si>
  <si>
    <t>3:36</t>
  </si>
  <si>
    <t>2:57</t>
  </si>
  <si>
    <t>2:46</t>
  </si>
  <si>
    <t>1:34</t>
  </si>
  <si>
    <t>3:40</t>
  </si>
  <si>
    <t>3:25</t>
  </si>
  <si>
    <t>3:42</t>
  </si>
  <si>
    <t>2:35</t>
  </si>
  <si>
    <t>1:46</t>
  </si>
  <si>
    <t>0:42</t>
  </si>
  <si>
    <t>1:17</t>
  </si>
  <si>
    <t>3:38</t>
  </si>
  <si>
    <t>3:35</t>
  </si>
  <si>
    <t>1:39</t>
  </si>
  <si>
    <t>1:52</t>
  </si>
  <si>
    <t>3:19</t>
  </si>
  <si>
    <t>1:59</t>
  </si>
  <si>
    <t>1:01</t>
  </si>
  <si>
    <t>2:22</t>
  </si>
  <si>
    <t>3:32</t>
  </si>
  <si>
    <t>0:14</t>
  </si>
  <si>
    <t>1:33</t>
  </si>
  <si>
    <t>1:18</t>
  </si>
  <si>
    <t>1:29</t>
  </si>
  <si>
    <t>1:32</t>
  </si>
  <si>
    <t>1:48</t>
  </si>
  <si>
    <t>1:49</t>
  </si>
  <si>
    <t>1:12</t>
  </si>
  <si>
    <t>3:43</t>
  </si>
  <si>
    <t>3:15</t>
  </si>
  <si>
    <t>0:34</t>
  </si>
  <si>
    <t>0:38</t>
  </si>
  <si>
    <t>1:23</t>
  </si>
  <si>
    <t>2:56</t>
  </si>
  <si>
    <t>2:45</t>
  </si>
  <si>
    <t>0:26</t>
  </si>
  <si>
    <t>0:43</t>
  </si>
  <si>
    <t>1:26</t>
  </si>
  <si>
    <t>0:54</t>
  </si>
  <si>
    <t>0:07</t>
  </si>
  <si>
    <t>1:00</t>
  </si>
  <si>
    <t>1:50</t>
  </si>
  <si>
    <t>3:48</t>
  </si>
  <si>
    <t>1:58</t>
  </si>
  <si>
    <t>2:05</t>
  </si>
  <si>
    <t>0:32</t>
  </si>
  <si>
    <t>2:58</t>
  </si>
  <si>
    <t>0:37</t>
  </si>
  <si>
    <t>3:52</t>
  </si>
  <si>
    <t>1:35</t>
  </si>
  <si>
    <t>1:14</t>
  </si>
  <si>
    <t>1:53</t>
  </si>
  <si>
    <t>3:22</t>
  </si>
  <si>
    <t>0:10</t>
  </si>
  <si>
    <t>1:06</t>
  </si>
  <si>
    <t>0:45</t>
  </si>
  <si>
    <t>0:57</t>
  </si>
  <si>
    <t>2:34</t>
  </si>
  <si>
    <t>2:21</t>
  </si>
  <si>
    <t>1:56</t>
  </si>
  <si>
    <t>2:37</t>
  </si>
  <si>
    <t>2:49</t>
  </si>
  <si>
    <t>1:27</t>
  </si>
  <si>
    <t>2:27</t>
  </si>
  <si>
    <t>0:44</t>
  </si>
  <si>
    <t>3:53</t>
  </si>
  <si>
    <t>3:55</t>
  </si>
  <si>
    <t>2:23</t>
  </si>
  <si>
    <t>0:00</t>
  </si>
  <si>
    <t>2:36</t>
  </si>
  <si>
    <t>0:12</t>
  </si>
  <si>
    <t>2:40</t>
  </si>
  <si>
    <t>0:36</t>
  </si>
  <si>
    <t>0:58</t>
  </si>
  <si>
    <t>3:57</t>
  </si>
  <si>
    <t>0:17</t>
  </si>
  <si>
    <t>2:43</t>
  </si>
  <si>
    <t>0:27</t>
  </si>
  <si>
    <t>2:33</t>
  </si>
  <si>
    <t>1:51</t>
  </si>
  <si>
    <t>1:16</t>
  </si>
  <si>
    <t>2:07</t>
  </si>
  <si>
    <t>0:52</t>
  </si>
  <si>
    <t>0:22</t>
  </si>
  <si>
    <t>2:17</t>
  </si>
  <si>
    <t>0:16</t>
  </si>
  <si>
    <t>3:44</t>
  </si>
  <si>
    <t>3:31</t>
  </si>
  <si>
    <t>0:39</t>
  </si>
  <si>
    <t>3:05</t>
  </si>
  <si>
    <t>0:23</t>
  </si>
  <si>
    <t>2:08</t>
  </si>
  <si>
    <t>1:08</t>
  </si>
  <si>
    <t>2:53</t>
  </si>
  <si>
    <t>3:11</t>
  </si>
  <si>
    <t>2:54</t>
  </si>
  <si>
    <t>0:30</t>
  </si>
  <si>
    <t>0:46</t>
  </si>
  <si>
    <t>1:11</t>
  </si>
  <si>
    <t>2:13</t>
  </si>
  <si>
    <t>3:10</t>
  </si>
  <si>
    <t>0:15</t>
  </si>
  <si>
    <t>3:37</t>
  </si>
  <si>
    <t>1:03</t>
  </si>
  <si>
    <t>3:14</t>
  </si>
  <si>
    <t>0:03</t>
  </si>
  <si>
    <t>1:55</t>
  </si>
  <si>
    <t>3:07</t>
  </si>
  <si>
    <t>1:38</t>
  </si>
  <si>
    <t>2:25</t>
  </si>
  <si>
    <t>0:48</t>
  </si>
  <si>
    <t>2:59</t>
  </si>
  <si>
    <t>2:30</t>
  </si>
  <si>
    <t>3:56</t>
  </si>
  <si>
    <t>1:41</t>
  </si>
  <si>
    <t>1:10</t>
  </si>
  <si>
    <t>3:50</t>
  </si>
  <si>
    <t>0:53</t>
  </si>
  <si>
    <t>2:20</t>
  </si>
  <si>
    <t>3:29</t>
  </si>
  <si>
    <t>0:33</t>
  </si>
  <si>
    <t>3:26</t>
  </si>
  <si>
    <t>1:37</t>
  </si>
  <si>
    <t>0:20</t>
  </si>
  <si>
    <t>2:48</t>
  </si>
  <si>
    <t>3:51</t>
  </si>
  <si>
    <t>2:41</t>
  </si>
  <si>
    <t>0:56</t>
  </si>
  <si>
    <t>2:18</t>
  </si>
  <si>
    <t>3:58</t>
  </si>
  <si>
    <t>1:15</t>
  </si>
  <si>
    <t>3:23</t>
  </si>
  <si>
    <t>2:12</t>
  </si>
  <si>
    <t>0:24</t>
  </si>
  <si>
    <t>3:17</t>
  </si>
  <si>
    <t>3:20</t>
  </si>
  <si>
    <t>0:31</t>
  </si>
  <si>
    <t>2:10</t>
  </si>
  <si>
    <t>2:01</t>
  </si>
  <si>
    <t>2:50</t>
  </si>
  <si>
    <t>3:12</t>
  </si>
  <si>
    <t>0:47</t>
  </si>
  <si>
    <t>0:55</t>
  </si>
  <si>
    <t>1:13</t>
  </si>
  <si>
    <t>1:45</t>
  </si>
  <si>
    <t>1:36</t>
  </si>
  <si>
    <t>3:13</t>
  </si>
  <si>
    <t>0:06</t>
  </si>
  <si>
    <t>0:51</t>
  </si>
  <si>
    <t>3:16</t>
  </si>
  <si>
    <t>2:32</t>
  </si>
  <si>
    <t>0:21</t>
  </si>
  <si>
    <t>3:59</t>
  </si>
  <si>
    <t>1:43</t>
  </si>
  <si>
    <t>1:09</t>
  </si>
  <si>
    <t>3:47</t>
  </si>
  <si>
    <t>3:21</t>
  </si>
  <si>
    <t>4:31</t>
  </si>
  <si>
    <t>4:22</t>
  </si>
  <si>
    <t>4:49</t>
  </si>
  <si>
    <t>4:25</t>
  </si>
  <si>
    <t>6:33</t>
  </si>
  <si>
    <t>5:32</t>
  </si>
  <si>
    <t>4:59</t>
  </si>
  <si>
    <t>4:24</t>
  </si>
  <si>
    <t>4:26</t>
  </si>
  <si>
    <t>5:12</t>
  </si>
  <si>
    <t>5:52</t>
  </si>
  <si>
    <t>4:47</t>
  </si>
  <si>
    <t>4:09</t>
  </si>
  <si>
    <t>6:20</t>
  </si>
  <si>
    <t>5:47</t>
  </si>
  <si>
    <t>6:10</t>
  </si>
  <si>
    <t>6:13</t>
  </si>
  <si>
    <t>6:02</t>
  </si>
  <si>
    <t>6:49</t>
  </si>
  <si>
    <t>6:21</t>
  </si>
  <si>
    <t>6:07</t>
  </si>
  <si>
    <t>5:55</t>
  </si>
  <si>
    <t>6:26</t>
  </si>
  <si>
    <t>7:39</t>
  </si>
  <si>
    <t>4:05</t>
  </si>
  <si>
    <t>4:20</t>
  </si>
  <si>
    <t>6:18</t>
  </si>
  <si>
    <t>4:01</t>
  </si>
  <si>
    <t>7:29</t>
  </si>
  <si>
    <t>4:02</t>
  </si>
  <si>
    <t>5:29</t>
  </si>
  <si>
    <t>6:57</t>
  </si>
  <si>
    <t>4:44</t>
  </si>
  <si>
    <t>4:14</t>
  </si>
  <si>
    <t>5:00</t>
  </si>
  <si>
    <t>4:57</t>
  </si>
  <si>
    <t>4:52</t>
  </si>
  <si>
    <t>4:21</t>
  </si>
  <si>
    <t>5:04</t>
  </si>
  <si>
    <t>5:46</t>
  </si>
  <si>
    <t>6:22</t>
  </si>
  <si>
    <t>6:24</t>
  </si>
  <si>
    <t>4:06</t>
  </si>
  <si>
    <t>5:10</t>
  </si>
  <si>
    <t>1:22</t>
  </si>
  <si>
    <t>5:56</t>
  </si>
  <si>
    <t>5:51</t>
  </si>
  <si>
    <t>6:09</t>
  </si>
  <si>
    <t>4:13</t>
  </si>
  <si>
    <t>5:24</t>
  </si>
  <si>
    <t>6:15</t>
  </si>
  <si>
    <t>5:08</t>
  </si>
  <si>
    <t>6:31</t>
  </si>
  <si>
    <t>7:10</t>
  </si>
  <si>
    <t>6:39</t>
  </si>
  <si>
    <t>6:40</t>
  </si>
  <si>
    <t>2:19</t>
  </si>
  <si>
    <t>4:53</t>
  </si>
  <si>
    <t>5:26</t>
  </si>
  <si>
    <t>6:45</t>
  </si>
  <si>
    <t>4:00</t>
  </si>
  <si>
    <t>2:26</t>
  </si>
  <si>
    <t>6:37</t>
  </si>
  <si>
    <t>5:07</t>
  </si>
  <si>
    <t>5:45</t>
  </si>
  <si>
    <t>5:03</t>
  </si>
  <si>
    <t>4:10</t>
  </si>
  <si>
    <t>5:22</t>
  </si>
  <si>
    <t>3:28</t>
  </si>
  <si>
    <t>4:18</t>
  </si>
  <si>
    <t>5:01</t>
  </si>
  <si>
    <t>4:11</t>
  </si>
  <si>
    <t>5:09</t>
  </si>
  <si>
    <t>4:39</t>
  </si>
  <si>
    <t>6:29</t>
  </si>
  <si>
    <t>4:30</t>
  </si>
  <si>
    <t>4:58</t>
  </si>
  <si>
    <t>5:59</t>
  </si>
  <si>
    <t>4:50</t>
  </si>
  <si>
    <t>6:53</t>
  </si>
  <si>
    <t>2:52</t>
  </si>
  <si>
    <t>4:17</t>
  </si>
  <si>
    <t>4:33</t>
  </si>
  <si>
    <t>4:23</t>
  </si>
  <si>
    <t>5:14</t>
  </si>
  <si>
    <t>6:06</t>
  </si>
  <si>
    <t>4:32</t>
  </si>
  <si>
    <t>5:18</t>
  </si>
  <si>
    <t>6:30</t>
  </si>
  <si>
    <t>6:28</t>
  </si>
  <si>
    <t>7:01</t>
  </si>
  <si>
    <t>5:28</t>
  </si>
  <si>
    <t>5:21</t>
  </si>
  <si>
    <t>4:54</t>
  </si>
  <si>
    <t>5:40</t>
  </si>
  <si>
    <t>6:14</t>
  </si>
  <si>
    <t>6:36</t>
  </si>
  <si>
    <t>4:29</t>
  </si>
  <si>
    <t>6:25</t>
  </si>
  <si>
    <t>5:36</t>
  </si>
  <si>
    <t>4:45</t>
  </si>
  <si>
    <t>6:42</t>
  </si>
  <si>
    <t>4:48</t>
  </si>
  <si>
    <t>6:00</t>
  </si>
  <si>
    <t>4:56</t>
  </si>
  <si>
    <t>6:01</t>
  </si>
  <si>
    <t>6:16</t>
  </si>
  <si>
    <t>4:38</t>
  </si>
  <si>
    <t>7:21</t>
  </si>
  <si>
    <t>4:15</t>
  </si>
  <si>
    <t>5:58</t>
  </si>
  <si>
    <t>5:34</t>
  </si>
  <si>
    <t>7:50</t>
  </si>
  <si>
    <t>5:02</t>
  </si>
  <si>
    <t>4:37</t>
  </si>
  <si>
    <t>6:05</t>
  </si>
  <si>
    <t>5:33</t>
  </si>
  <si>
    <t>6:23</t>
  </si>
  <si>
    <t>4:35</t>
  </si>
  <si>
    <t>4:27</t>
  </si>
  <si>
    <t>4:19</t>
  </si>
  <si>
    <t>4:08</t>
  </si>
  <si>
    <t>4:40</t>
  </si>
  <si>
    <t>5:39</t>
  </si>
  <si>
    <t>6:12</t>
  </si>
  <si>
    <t>4:36</t>
  </si>
  <si>
    <t>4:07</t>
  </si>
  <si>
    <t>6:17</t>
  </si>
  <si>
    <t>4:51</t>
  </si>
  <si>
    <t>6:11</t>
  </si>
  <si>
    <t>4:34</t>
  </si>
  <si>
    <t>7:31</t>
  </si>
  <si>
    <t>7:36</t>
  </si>
  <si>
    <t>5:57</t>
  </si>
  <si>
    <t>4:46</t>
  </si>
  <si>
    <t>5:54</t>
  </si>
  <si>
    <t>6:27</t>
  </si>
  <si>
    <t>6:43</t>
  </si>
  <si>
    <t>5:19</t>
  </si>
  <si>
    <t>5:17</t>
  </si>
  <si>
    <t>7:02</t>
  </si>
  <si>
    <t>7:05</t>
  </si>
  <si>
    <t>5:15</t>
  </si>
  <si>
    <t>5:23</t>
  </si>
  <si>
    <t>7:12</t>
  </si>
  <si>
    <t>5:43</t>
  </si>
  <si>
    <t>6:03</t>
  </si>
  <si>
    <t>7:25</t>
  </si>
  <si>
    <t>4:04</t>
  </si>
  <si>
    <t>5:25</t>
  </si>
  <si>
    <t>7:33</t>
  </si>
  <si>
    <t>5:48</t>
  </si>
  <si>
    <t>6:08</t>
  </si>
  <si>
    <t>7:24</t>
  </si>
  <si>
    <t>7:32</t>
  </si>
  <si>
    <t>6:56</t>
  </si>
  <si>
    <t>5:38</t>
  </si>
  <si>
    <t>6:52</t>
  </si>
  <si>
    <t>7:04</t>
  </si>
  <si>
    <t>5:50</t>
  </si>
  <si>
    <t>7:19</t>
  </si>
  <si>
    <t>4:43</t>
  </si>
  <si>
    <t>5:27</t>
  </si>
  <si>
    <t>6:50</t>
  </si>
  <si>
    <t>6:58</t>
  </si>
  <si>
    <t>4:28</t>
  </si>
  <si>
    <t>6:35</t>
  </si>
  <si>
    <t>5:30</t>
  </si>
  <si>
    <t>4:42</t>
  </si>
  <si>
    <t>7:14</t>
  </si>
  <si>
    <t>5:41</t>
  </si>
  <si>
    <t>5:20</t>
  </si>
  <si>
    <t>7:00</t>
  </si>
  <si>
    <t>4:03</t>
  </si>
  <si>
    <t>7:41</t>
  </si>
  <si>
    <t>5:16</t>
  </si>
  <si>
    <t>7:09</t>
  </si>
  <si>
    <t>7:06</t>
  </si>
  <si>
    <t>3:34</t>
  </si>
  <si>
    <t>6:59</t>
  </si>
  <si>
    <t>6:19</t>
  </si>
  <si>
    <t>7:20</t>
  </si>
  <si>
    <t>7:43</t>
  </si>
  <si>
    <t>5:31</t>
  </si>
  <si>
    <t>6:38</t>
  </si>
  <si>
    <t>4:55</t>
  </si>
  <si>
    <t>5:44</t>
  </si>
  <si>
    <t>7:07</t>
  </si>
  <si>
    <t>4:41</t>
  </si>
  <si>
    <t>5:13</t>
  </si>
  <si>
    <t>7:13</t>
  </si>
  <si>
    <t>7:44</t>
  </si>
  <si>
    <t>5:49</t>
  </si>
  <si>
    <t>3:00</t>
  </si>
  <si>
    <t>7:51</t>
  </si>
  <si>
    <t>Si</t>
  </si>
  <si>
    <t>No</t>
  </si>
  <si>
    <t>Total del Pedido</t>
  </si>
  <si>
    <t>Ganancia Neta</t>
  </si>
  <si>
    <t>Porcentaje de Ganancia</t>
  </si>
  <si>
    <t>Ingresos</t>
  </si>
  <si>
    <t>Número de Transacciones</t>
  </si>
  <si>
    <t>Métodos de Pago</t>
  </si>
  <si>
    <t>Día de la semana</t>
  </si>
  <si>
    <t xml:space="preserve">TABLA 1 </t>
  </si>
  <si>
    <t xml:space="preserve">TABLA 2 </t>
  </si>
  <si>
    <t xml:space="preserve">TABLA 3 </t>
  </si>
  <si>
    <t>TABLA 4</t>
  </si>
  <si>
    <t>Tiempo de Preparación (horas)</t>
  </si>
  <si>
    <t>Propina (teniendo en cuenta impagos)</t>
  </si>
  <si>
    <t xml:space="preserve">Cuentas cobrada </t>
  </si>
  <si>
    <t>% por Mesero Asignado</t>
  </si>
  <si>
    <t xml:space="preserve">TABLA 5 </t>
  </si>
  <si>
    <t>TABLA 6</t>
  </si>
  <si>
    <t xml:space="preserve">Nº de Órdenes Atendidas </t>
  </si>
  <si>
    <t>TABLA 7</t>
  </si>
  <si>
    <t xml:space="preserve">Comentario: Mi idea para estos últimos 3 gráficos es poder analizar de forma rápida visualmente si el impago de las cuentas ha podido tener relación con los meseros que han atendido a cada mesa. Esto mismo se podría analizar en función de los días de la semana (podría tener relación si en los fin de semana tienen más lío y se atiende peor, o en función de los tiempos de preparación por ejemplo, pero la persona que te atiende puede resultar un factor también muy importante a la hora de que los clientes queden más o menos satisfechos con su estancia en el restaurante). Los 3 gráficos estarían un poco relacionados e irían un poco en conjunto en el análisis ya que se podría observar en primer lugar si los impagos están siendo más recurrentes cuando la atención proviene de un mesero u otro en concreto. Por ejemplo se observa que cuando el mesero 2 y 3 son los que atienden el % de impago es mayor. A continuación poder observar rápidamente que número de órdenes son las que atiende cada uno, y de un vistazo justamente estos dos meseros son los dos que más órdenes han atendido. Quizás puede estar correlacionado la mala atención con la carga de trabajo. De esta forma se podrían tomar decisiones en el restaurante como tratar de equilibrar más el número de órdenes atendidas entre los meseros de forma que se pudiese comprobar si así los meseros 2 y 3 logran un % menor de impagos a raíz de una mejora en la atención (rápidez en servir, humor del mesero...) y se reduciesen los impagos en general en el restaurante. Este sería un posible análisis de uno de los factores que podría afectar a que los clientes se vayan sin pagar. Como bien he dicho otros factores como el tiempo de preparación de los platos también pueden afectar directamente al impago de las cuentas y también sería posible un análisis de ello. </t>
  </si>
  <si>
    <t xml:space="preserve">Número Total de Órdenes: </t>
  </si>
  <si>
    <t xml:space="preserve">Nº Medio Comensales: </t>
  </si>
  <si>
    <t xml:space="preserve">Ticket Medio: </t>
  </si>
  <si>
    <t xml:space="preserve">Facturación Total: </t>
  </si>
  <si>
    <t xml:space="preserve">Coste Total: </t>
  </si>
  <si>
    <t xml:space="preserve">Margen: </t>
  </si>
  <si>
    <t xml:space="preserve">Costes </t>
  </si>
  <si>
    <t>Costes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</si>
</sst>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h:mm;@"/>
    <numFmt numFmtId="165" formatCode="#,##0.00\ &quot;€&quot;"/>
    <numFmt numFmtId="166" formatCode="#,##0\ &quot;€&quot;"/>
    <numFmt numFmtId="167" formatCode="dddd"/>
  </numFmts>
  <fonts count="10" x14ac:knownFonts="1">
    <font>
      <sz val="12"/>
      <color theme="1"/>
      <name val="Calibri"/>
      <family val="2"/>
      <scheme val="minor"/>
    </font>
    <font>
      <sz val="12"/>
      <color theme="1"/>
      <name val="Calibri"/>
      <family val="2"/>
      <scheme val="minor"/>
    </font>
    <font>
      <sz val="8"/>
      <name val="Calibri"/>
      <family val="2"/>
      <scheme val="minor"/>
    </font>
    <font>
      <b/>
      <sz val="12"/>
      <color theme="0"/>
      <name val="Calibri"/>
      <family val="2"/>
      <scheme val="minor"/>
    </font>
    <font>
      <sz val="10"/>
      <color rgb="FF000000"/>
      <name val="Tahoma"/>
      <family val="2"/>
    </font>
    <font>
      <b/>
      <sz val="10"/>
      <color rgb="FF000000"/>
      <name val="Tahoma"/>
      <family val="2"/>
    </font>
    <font>
      <sz val="10"/>
      <color rgb="FF000000"/>
      <name val="Calibri"/>
      <family val="2"/>
    </font>
    <font>
      <b/>
      <sz val="12"/>
      <color theme="0"/>
      <name val="Calibri (Cuerpo)"/>
    </font>
    <font>
      <sz val="14"/>
      <color theme="1"/>
      <name val="Calibri"/>
      <family val="2"/>
      <scheme val="minor"/>
    </font>
    <font>
      <b/>
      <sz val="14"/>
      <color theme="1"/>
      <name val="Calibri"/>
      <family val="2"/>
      <scheme val="minor"/>
    </font>
  </fonts>
  <fills count="9">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249977111117893"/>
        <bgColor indexed="64"/>
      </patternFill>
    </fill>
    <fill>
      <patternFill patternType="solid">
        <fgColor theme="2"/>
        <bgColor indexed="64"/>
      </patternFill>
    </fill>
    <fill>
      <patternFill patternType="solid">
        <fgColor theme="4" tint="0.79998168889431442"/>
        <bgColor indexed="64"/>
      </patternFill>
    </fill>
    <fill>
      <patternFill patternType="solid">
        <fgColor theme="5" tint="0.79998168889431442"/>
        <bgColor theme="4" tint="0.79998168889431442"/>
      </patternFill>
    </fill>
    <fill>
      <patternFill patternType="solid">
        <fgColor theme="5" tint="0.79998168889431442"/>
        <bgColor indexed="64"/>
      </patternFill>
    </fill>
  </fills>
  <borders count="6">
    <border>
      <left/>
      <right/>
      <top/>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style="thin">
        <color theme="4" tint="0.39997558519241921"/>
      </right>
      <top/>
      <bottom/>
      <diagonal/>
    </border>
    <border>
      <left style="thin">
        <color theme="4" tint="0.39997558519241921"/>
      </left>
      <right/>
      <top/>
      <bottom/>
      <diagonal/>
    </border>
  </borders>
  <cellStyleXfs count="2">
    <xf numFmtId="0" fontId="0" fillId="0" borderId="0"/>
    <xf numFmtId="9" fontId="1" fillId="0" borderId="0" applyFont="0" applyFill="0" applyBorder="0" applyAlignment="0" applyProtection="0"/>
  </cellStyleXfs>
  <cellXfs count="62">
    <xf numFmtId="0" fontId="0" fillId="0" borderId="0" xfId="0"/>
    <xf numFmtId="10" fontId="0" fillId="0" borderId="0" xfId="1" applyNumberFormat="1" applyFont="1"/>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1" fontId="0" fillId="0" borderId="0" xfId="0" applyNumberFormat="1"/>
    <xf numFmtId="49" fontId="0" fillId="0" borderId="0" xfId="0" applyNumberFormat="1"/>
    <xf numFmtId="164" fontId="0" fillId="0" borderId="0" xfId="0" applyNumberFormat="1" applyFill="1"/>
    <xf numFmtId="49" fontId="0" fillId="0" borderId="0" xfId="0" applyNumberFormat="1" applyFill="1"/>
    <xf numFmtId="10" fontId="0" fillId="0" borderId="0" xfId="0" applyNumberFormat="1"/>
    <xf numFmtId="164" fontId="0" fillId="3" borderId="2" xfId="0" applyNumberFormat="1" applyFont="1" applyFill="1" applyBorder="1"/>
    <xf numFmtId="164" fontId="0" fillId="3" borderId="1" xfId="0" applyNumberFormat="1" applyFont="1" applyFill="1" applyBorder="1"/>
    <xf numFmtId="49" fontId="0" fillId="3" borderId="1" xfId="0" applyNumberFormat="1" applyFont="1" applyFill="1" applyBorder="1"/>
    <xf numFmtId="1" fontId="0" fillId="3" borderId="1" xfId="0" applyNumberFormat="1" applyFont="1" applyFill="1" applyBorder="1"/>
    <xf numFmtId="164" fontId="0" fillId="3" borderId="3" xfId="0" applyNumberFormat="1" applyFont="1" applyFill="1" applyBorder="1"/>
    <xf numFmtId="164" fontId="0" fillId="0" borderId="2" xfId="0" applyNumberFormat="1" applyFont="1" applyBorder="1"/>
    <xf numFmtId="164" fontId="0" fillId="0" borderId="1" xfId="0" applyNumberFormat="1" applyFont="1" applyBorder="1"/>
    <xf numFmtId="49" fontId="0" fillId="0" borderId="1" xfId="0" applyNumberFormat="1" applyFont="1" applyBorder="1"/>
    <xf numFmtId="1" fontId="0" fillId="0" borderId="1" xfId="0" applyNumberFormat="1" applyFont="1" applyBorder="1"/>
    <xf numFmtId="164" fontId="0" fillId="0" borderId="3" xfId="0" applyNumberFormat="1" applyFont="1" applyBorder="1"/>
    <xf numFmtId="14" fontId="0" fillId="3" borderId="1" xfId="0" applyNumberFormat="1" applyFont="1" applyFill="1" applyBorder="1"/>
    <xf numFmtId="14" fontId="0" fillId="0" borderId="1" xfId="0" applyNumberFormat="1" applyFont="1" applyBorder="1"/>
    <xf numFmtId="164" fontId="0" fillId="0" borderId="3" xfId="0" applyNumberFormat="1" applyFont="1" applyBorder="1" applyAlignment="1">
      <alignment horizontal="left"/>
    </xf>
    <xf numFmtId="164" fontId="0" fillId="0" borderId="1" xfId="0" applyNumberFormat="1" applyFont="1" applyBorder="1" applyAlignment="1">
      <alignment horizontal="left"/>
    </xf>
    <xf numFmtId="49" fontId="3" fillId="2" borderId="0" xfId="0" applyNumberFormat="1" applyFont="1" applyFill="1" applyBorder="1"/>
    <xf numFmtId="49" fontId="3" fillId="2" borderId="4" xfId="0" applyNumberFormat="1" applyFont="1" applyFill="1" applyBorder="1"/>
    <xf numFmtId="49" fontId="3" fillId="2" borderId="5" xfId="0" applyNumberFormat="1" applyFont="1" applyFill="1" applyBorder="1"/>
    <xf numFmtId="165" fontId="0" fillId="0" borderId="0" xfId="0" applyNumberFormat="1"/>
    <xf numFmtId="166" fontId="0" fillId="0" borderId="0" xfId="0" applyNumberFormat="1"/>
    <xf numFmtId="166" fontId="0" fillId="3" borderId="1" xfId="0" applyNumberFormat="1" applyFont="1" applyFill="1" applyBorder="1"/>
    <xf numFmtId="166" fontId="0" fillId="0" borderId="1" xfId="0" applyNumberFormat="1" applyFont="1" applyBorder="1"/>
    <xf numFmtId="1" fontId="0" fillId="0" borderId="0" xfId="0" applyNumberFormat="1" applyAlignment="1">
      <alignment horizontal="right"/>
    </xf>
    <xf numFmtId="49" fontId="0" fillId="0" borderId="0" xfId="0" applyNumberFormat="1" applyAlignment="1">
      <alignment horizontal="right"/>
    </xf>
    <xf numFmtId="165" fontId="0" fillId="3" borderId="1" xfId="0" applyNumberFormat="1" applyFont="1" applyFill="1" applyBorder="1" applyAlignment="1">
      <alignment horizontal="right"/>
    </xf>
    <xf numFmtId="165" fontId="0" fillId="0" borderId="1" xfId="0" applyNumberFormat="1" applyFont="1" applyBorder="1" applyAlignment="1">
      <alignment horizontal="right"/>
    </xf>
    <xf numFmtId="167" fontId="0" fillId="0" borderId="0" xfId="0" applyNumberFormat="1" applyAlignment="1">
      <alignment horizontal="left"/>
    </xf>
    <xf numFmtId="0" fontId="0" fillId="5" borderId="0" xfId="0" applyFill="1"/>
    <xf numFmtId="0" fontId="8" fillId="6" borderId="0" xfId="0" applyFont="1" applyFill="1" applyAlignment="1">
      <alignment horizontal="center"/>
    </xf>
    <xf numFmtId="0" fontId="8" fillId="0" borderId="0" xfId="0" applyFont="1" applyAlignment="1">
      <alignment horizontal="center"/>
    </xf>
    <xf numFmtId="1" fontId="9" fillId="0" borderId="0" xfId="0" applyNumberFormat="1" applyFont="1"/>
    <xf numFmtId="166" fontId="9" fillId="0" borderId="0" xfId="0" applyNumberFormat="1" applyFont="1"/>
    <xf numFmtId="1" fontId="0" fillId="7" borderId="1" xfId="0" applyNumberFormat="1" applyFont="1" applyFill="1" applyBorder="1"/>
    <xf numFmtId="49" fontId="0" fillId="7" borderId="1" xfId="0" applyNumberFormat="1" applyFont="1" applyFill="1" applyBorder="1"/>
    <xf numFmtId="165" fontId="0" fillId="7" borderId="1" xfId="0" applyNumberFormat="1" applyFont="1" applyFill="1" applyBorder="1" applyAlignment="1">
      <alignment horizontal="right"/>
    </xf>
    <xf numFmtId="14" fontId="0" fillId="7" borderId="1" xfId="0" applyNumberFormat="1" applyFont="1" applyFill="1" applyBorder="1"/>
    <xf numFmtId="164" fontId="0" fillId="7" borderId="1" xfId="0" applyNumberFormat="1" applyFont="1" applyFill="1" applyBorder="1"/>
    <xf numFmtId="164" fontId="0" fillId="7" borderId="3" xfId="0" applyNumberFormat="1" applyFont="1" applyFill="1" applyBorder="1"/>
    <xf numFmtId="164" fontId="0" fillId="7" borderId="2" xfId="0" applyNumberFormat="1" applyFont="1" applyFill="1" applyBorder="1"/>
    <xf numFmtId="166" fontId="0" fillId="7" borderId="1" xfId="0" applyNumberFormat="1" applyFont="1" applyFill="1" applyBorder="1"/>
    <xf numFmtId="0" fontId="0" fillId="8" borderId="0" xfId="0" applyFill="1"/>
    <xf numFmtId="1" fontId="0" fillId="8" borderId="0" xfId="0" applyNumberFormat="1" applyFill="1"/>
    <xf numFmtId="49" fontId="0" fillId="8" borderId="0" xfId="0" applyNumberFormat="1" applyFill="1"/>
    <xf numFmtId="166" fontId="0" fillId="8" borderId="0" xfId="0" applyNumberFormat="1" applyFill="1"/>
    <xf numFmtId="164" fontId="0" fillId="8" borderId="0" xfId="0" applyNumberFormat="1" applyFill="1"/>
    <xf numFmtId="10" fontId="0" fillId="8" borderId="0" xfId="0" applyNumberFormat="1" applyFill="1"/>
    <xf numFmtId="0" fontId="7" fillId="4" borderId="0" xfId="0" applyFont="1" applyFill="1" applyAlignment="1">
      <alignment horizontal="center"/>
    </xf>
    <xf numFmtId="0" fontId="0" fillId="4" borderId="0" xfId="0" applyFill="1" applyAlignment="1">
      <alignment horizontal="center"/>
    </xf>
    <xf numFmtId="0" fontId="3" fillId="4" borderId="0" xfId="0" applyFont="1" applyFill="1" applyAlignment="1">
      <alignment horizontal="center"/>
    </xf>
    <xf numFmtId="0" fontId="8" fillId="6" borderId="0" xfId="0" applyFont="1" applyFill="1" applyAlignment="1">
      <alignment horizontal="center"/>
    </xf>
  </cellXfs>
  <cellStyles count="2">
    <cellStyle name="Normal" xfId="0" builtinId="0"/>
    <cellStyle name="Porcentaje" xfId="1" builtinId="5"/>
  </cellStyles>
  <dxfs count="94">
    <dxf>
      <numFmt numFmtId="166" formatCode="#,##0\ &quot;€&quot;"/>
    </dxf>
    <dxf>
      <numFmt numFmtId="166" formatCode="#,##0\ &quot;€&quot;"/>
    </dxf>
    <dxf>
      <numFmt numFmtId="166" formatCode="#,##0\ &quot;€&quot;"/>
    </dxf>
    <dxf>
      <numFmt numFmtId="14" formatCode="0.00%"/>
      <fill>
        <patternFill patternType="solid">
          <fgColor indexed="64"/>
          <bgColor theme="5" tint="0.79998168889431442"/>
        </patternFill>
      </fill>
    </dxf>
    <dxf>
      <numFmt numFmtId="14" formatCode="0.00%"/>
    </dxf>
    <dxf>
      <numFmt numFmtId="166" formatCode="#,##0\ &quot;€&quot;"/>
      <fill>
        <patternFill patternType="solid">
          <fgColor indexed="64"/>
          <bgColor theme="5" tint="0.79998168889431442"/>
        </patternFill>
      </fill>
    </dxf>
    <dxf>
      <numFmt numFmtId="166" formatCode="#,##0\ &quot;€&quot;"/>
    </dxf>
    <dxf>
      <numFmt numFmtId="166" formatCode="#,##0\ &quot;€&quot;"/>
      <fill>
        <patternFill patternType="solid">
          <fgColor indexed="64"/>
          <bgColor theme="5" tint="0.79998168889431442"/>
        </patternFill>
      </fill>
    </dxf>
    <dxf>
      <numFmt numFmtId="166" formatCode="#,##0\ &quot;€&quot;"/>
    </dxf>
    <dxf>
      <numFmt numFmtId="166" formatCode="#,##0\ &quot;€&quot;"/>
      <fill>
        <patternFill patternType="solid">
          <fgColor indexed="64"/>
          <bgColor theme="5" tint="0.79998168889431442"/>
        </patternFill>
      </fill>
    </dxf>
    <dxf>
      <numFmt numFmtId="166" formatCode="#,##0\ &quot;€&quot;"/>
    </dxf>
    <dxf>
      <numFmt numFmtId="30" formatCode="@"/>
      <fill>
        <patternFill patternType="solid">
          <fgColor indexed="64"/>
          <bgColor theme="5" tint="0.79998168889431442"/>
        </patternFill>
      </fill>
    </dxf>
    <dxf>
      <numFmt numFmtId="30" formatCode="@"/>
    </dxf>
    <dxf>
      <numFmt numFmtId="164" formatCode="h:mm;@"/>
      <fill>
        <patternFill patternType="solid">
          <fgColor indexed="64"/>
          <bgColor theme="5" tint="0.79998168889431442"/>
        </patternFill>
      </fill>
    </dxf>
    <dxf>
      <numFmt numFmtId="164" formatCode="h:mm;@"/>
    </dxf>
    <dxf>
      <numFmt numFmtId="1" formatCode="0"/>
      <fill>
        <patternFill patternType="solid">
          <fgColor indexed="64"/>
          <bgColor theme="5" tint="0.79998168889431442"/>
        </patternFill>
      </fill>
    </dxf>
    <dxf>
      <numFmt numFmtId="1" formatCode="0"/>
    </dxf>
    <dxf>
      <numFmt numFmtId="166" formatCode="#,##0\ &quot;€&quot;"/>
      <fill>
        <patternFill patternType="solid">
          <fgColor indexed="64"/>
          <bgColor theme="5" tint="0.79998168889431442"/>
        </patternFill>
      </fill>
    </dxf>
    <dxf>
      <numFmt numFmtId="166" formatCode="#,##0\ &quot;€&quot;"/>
    </dxf>
    <dxf>
      <numFmt numFmtId="166" formatCode="#,##0\ &quot;€&quot;"/>
      <fill>
        <patternFill patternType="solid">
          <fgColor indexed="64"/>
          <bgColor theme="5" tint="0.79998168889431442"/>
        </patternFill>
      </fill>
    </dxf>
    <dxf>
      <numFmt numFmtId="166" formatCode="#,##0\ &quot;€&quot;"/>
    </dxf>
    <dxf>
      <numFmt numFmtId="166" formatCode="#,##0\ &quot;€&quot;"/>
      <fill>
        <patternFill patternType="solid">
          <fgColor indexed="64"/>
          <bgColor theme="5" tint="0.79998168889431442"/>
        </patternFill>
      </fill>
    </dxf>
    <dxf>
      <numFmt numFmtId="166" formatCode="#,##0\ &quot;€&quot;"/>
    </dxf>
    <dxf>
      <numFmt numFmtId="30" formatCode="@"/>
      <fill>
        <patternFill patternType="solid">
          <fgColor indexed="64"/>
          <bgColor theme="5" tint="0.79998168889431442"/>
        </patternFill>
      </fill>
    </dxf>
    <dxf>
      <numFmt numFmtId="30" formatCode="@"/>
    </dxf>
    <dxf>
      <numFmt numFmtId="30" formatCode="@"/>
      <fill>
        <patternFill patternType="solid">
          <fgColor indexed="64"/>
          <bgColor theme="5" tint="0.79998168889431442"/>
        </patternFill>
      </fill>
    </dxf>
    <dxf>
      <numFmt numFmtId="30" formatCode="@"/>
    </dxf>
    <dxf>
      <numFmt numFmtId="1" formatCode="0"/>
      <fill>
        <patternFill patternType="solid">
          <fgColor indexed="64"/>
          <bgColor theme="5" tint="0.79998168889431442"/>
        </patternFill>
      </fill>
    </dxf>
    <dxf>
      <numFmt numFmtId="1" formatCode="0"/>
    </dxf>
    <dxf>
      <numFmt numFmtId="1" formatCode="0"/>
      <fill>
        <patternFill patternType="solid">
          <fgColor indexed="64"/>
          <bgColor theme="5" tint="0.79998168889431442"/>
        </patternFill>
      </fill>
    </dxf>
    <dxf>
      <numFmt numFmtId="1" formatCode="0"/>
    </dxf>
    <dxf>
      <fill>
        <patternFill patternType="solid">
          <fgColor indexed="64"/>
          <bgColor theme="5" tint="0.79998168889431442"/>
        </patternFill>
      </fill>
    </dxf>
    <dxf>
      <font>
        <b val="0"/>
        <i val="0"/>
        <strike val="0"/>
        <condense val="0"/>
        <extend val="0"/>
        <outline val="0"/>
        <shadow val="0"/>
        <u val="none"/>
        <vertAlign val="baseline"/>
        <sz val="12"/>
        <color theme="1"/>
        <name val="Calibri"/>
        <family val="2"/>
        <scheme val="minor"/>
      </font>
      <numFmt numFmtId="164" formatCode="h:mm;@"/>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64" formatCode="h:mm;@"/>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66" formatCode="#,##0\ &quot;€&quot;"/>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66" formatCode="#,##0\ &quot;€&quo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64" formatCode="h:mm;@"/>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64" formatCode="h:mm;@"/>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64" formatCode="h:mm;@"/>
      <fill>
        <patternFill patternType="solid">
          <fgColor theme="4" tint="0.79998168889431442"/>
          <bgColor theme="5" tint="0.79998168889431442"/>
        </patternFill>
      </fill>
      <border diagonalUp="0" diagonalDown="0" outline="0">
        <left style="thin">
          <color theme="4" tint="0.39997558519241921"/>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64" formatCode="h:mm;@"/>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64" formatCode="h:mm;@"/>
      <fill>
        <patternFill patternType="solid">
          <fgColor theme="4" tint="0.79998168889431442"/>
          <bgColor theme="5" tint="0.79998168889431442"/>
        </patternFill>
      </fill>
      <border diagonalUp="0" diagonalDown="0" outline="0">
        <left/>
        <right style="thin">
          <color theme="4" tint="0.39997558519241921"/>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64" formatCode="h:mm;@"/>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64" formatCode="h:mm;@"/>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64" formatCode="h:mm;@"/>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9" formatCode="d/m/yy"/>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9" formatCode="d/m/yy"/>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 formatCode="0"/>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65" formatCode="#,##0.00\ &quot;€&quot;"/>
      <fill>
        <patternFill patternType="solid">
          <fgColor theme="4" tint="0.79998168889431442"/>
          <bgColor theme="5" tint="0.79998168889431442"/>
        </patternFill>
      </fill>
      <alignment horizontal="righ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65" formatCode="#,##0.00\ &quot;€&quot;"/>
      <fill>
        <patternFill patternType="solid">
          <fgColor theme="4" tint="0.79998168889431442"/>
          <bgColor theme="4" tint="0.79998168889431442"/>
        </patternFill>
      </fill>
      <alignment horizontal="righ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 formatCode="0"/>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 formatCode="0"/>
      <fill>
        <patternFill patternType="solid">
          <fgColor theme="4" tint="0.79998168889431442"/>
          <bgColor theme="5"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bgColor theme="5" tint="0.79998168889431442"/>
        </patternFill>
      </fill>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2"/>
        <color theme="0"/>
        <name val="Calibri"/>
        <family val="2"/>
        <scheme val="minor"/>
      </font>
      <numFmt numFmtId="30" formatCode="@"/>
      <fill>
        <patternFill patternType="solid">
          <fgColor theme="4"/>
          <bgColor theme="4"/>
        </patternFill>
      </fill>
    </dxf>
    <dxf>
      <numFmt numFmtId="0" formatCode="General"/>
    </dxf>
    <dxf>
      <numFmt numFmtId="14" formatCode="0.00%"/>
    </dxf>
    <dxf>
      <numFmt numFmtId="0" formatCode="General"/>
    </dxf>
    <dxf>
      <numFmt numFmtId="0" formatCode="General"/>
    </dxf>
    <dxf>
      <numFmt numFmtId="0" formatCode="General"/>
    </dxf>
    <dxf>
      <numFmt numFmtId="164" formatCode="h:mm;@"/>
    </dxf>
    <dxf>
      <numFmt numFmtId="1" formatCode="0"/>
    </dxf>
    <dxf>
      <numFmt numFmtId="164" formatCode="h:mm;@"/>
    </dxf>
    <dxf>
      <numFmt numFmtId="1" formatCode="0"/>
    </dxf>
    <dxf>
      <numFmt numFmtId="1" formatCode="0"/>
    </dxf>
    <dxf>
      <numFmt numFmtId="164" formatCode="h:mm;@"/>
    </dxf>
    <dxf>
      <numFmt numFmtId="164" formatCode="h:mm;@"/>
    </dxf>
    <dxf>
      <numFmt numFmtId="164" formatCode="h:mm;@"/>
    </dxf>
    <dxf>
      <numFmt numFmtId="164" formatCode="h:mm;@"/>
    </dxf>
    <dxf>
      <numFmt numFmtId="164" formatCode="h:mm;@"/>
    </dxf>
    <dxf>
      <numFmt numFmtId="164" formatCode="h:mm;@"/>
    </dxf>
    <dxf>
      <numFmt numFmtId="19" formatCode="d/m/yy"/>
    </dxf>
    <dxf>
      <numFmt numFmtId="1" formatCode="0"/>
      <alignment horizontal="right" vertical="bottom" textRotation="0" wrapText="0" indent="0" justifyLastLine="0" shrinkToFit="0" readingOrder="0"/>
    </dxf>
    <dxf>
      <numFmt numFmtId="27" formatCode="d/m/yy\ h:mm"/>
    </dxf>
    <dxf>
      <numFmt numFmtId="27" formatCode="d/m/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[datos cocina.xlsx]T.DINÁMICAS Y VISUALIZACIÓN!TablaDinámica10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solidFill>
                  <a:schemeClr val="tx2"/>
                </a:solidFill>
              </a:rPr>
              <a:t>Ingresos por Tipo de Servicio</a:t>
            </a:r>
          </a:p>
        </c:rich>
      </c:tx>
      <c:layout>
        <c:manualLayout>
          <c:xMode val="edge"/>
          <c:yMode val="edge"/>
          <c:x val="3.0629186765761096E-2"/>
          <c:y val="6.418023645227513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'T.DINÁMICAS Y VISUALIZACIÓN'!$B$2</c:f>
              <c:strCache>
                <c:ptCount val="1"/>
                <c:pt idx="0">
                  <c:v>Total</c:v>
                </c:pt>
              </c:strCache>
            </c:strRef>
          </c:tx>
          <c:dPt>
            <c:idx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EC4-C04A-A86E-04FB5E12BF5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EC4-C04A-A86E-04FB5E12BF52}"/>
              </c:ext>
            </c:extLst>
          </c:dPt>
          <c:dPt>
            <c:idx val="2"/>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EC4-C04A-A86E-04FB5E12BF52}"/>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s-E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'T.DINÁMICAS Y VISUALIZACIÓN'!$A$3:$A$6</c:f>
              <c:strCache>
                <c:ptCount val="3"/>
                <c:pt idx="0">
                  <c:v>Almuerzo</c:v>
                </c:pt>
                <c:pt idx="1">
                  <c:v>Cena</c:v>
                </c:pt>
                <c:pt idx="2">
                  <c:v>Desayuno</c:v>
                </c:pt>
              </c:strCache>
            </c:strRef>
          </c:cat>
          <c:val>
            <c:numRef>
              <c:f>'T.DINÁMICAS Y VISUALIZACIÓN'!$B$3:$B$6</c:f>
              <c:numCache>
                <c:formatCode>#,##0\ "€"</c:formatCode>
                <c:ptCount val="3"/>
                <c:pt idx="0">
                  <c:v>62781</c:v>
                </c:pt>
                <c:pt idx="1">
                  <c:v>22692</c:v>
                </c:pt>
                <c:pt idx="2">
                  <c:v>20854</c:v>
                </c:pt>
              </c:numCache>
            </c:numRef>
          </c:val>
          <c:extLst>
            <c:ext xmlns:c16="http://schemas.microsoft.com/office/drawing/2014/chart" uri="{C3380CC4-5D6E-409C-BE32-E72D297353CC}">
              <c16:uniqueId val="{00000000-D253-494B-9EDC-8684BDEC2416}"/>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bg1"/>
      </a:solidFill>
      <a:round/>
    </a:ln>
    <a:effectLst>
      <a:outerShdw blurRad="50800" dist="50800" dir="5400000" algn="ctr" rotWithShape="0">
        <a:schemeClr val="bg2">
          <a:lumMod val="25000"/>
          <a:alpha val="20000"/>
        </a:schemeClr>
      </a:outerShdw>
    </a:effectLst>
    <a:scene3d>
      <a:camera prst="orthographicFront"/>
      <a:lightRig rig="threePt" dir="t"/>
    </a:scene3d>
    <a:sp3d/>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pivotSource>
    <c:name>[datos cocina.xlsx]T.DINÁMICAS Y VISUALIZACIÓN!TablaDinámica11</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solidFill>
                  <a:schemeClr val="tx2"/>
                </a:solidFill>
              </a:rPr>
              <a:t>Número de Transacciones por Método de Pago</a:t>
            </a:r>
          </a:p>
        </c:rich>
      </c:tx>
      <c:layout>
        <c:manualLayout>
          <c:xMode val="edge"/>
          <c:yMode val="edge"/>
          <c:x val="2.9250000000000005E-2"/>
          <c:y val="5.092592592592592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5">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'T.DINÁMICAS Y VISUALIZACIÓN'!$F$2</c:f>
              <c:strCache>
                <c:ptCount val="1"/>
                <c:pt idx="0">
                  <c:v>Total</c:v>
                </c:pt>
              </c:strCache>
            </c:strRef>
          </c:tx>
          <c:spPr>
            <a:solidFill>
              <a:schemeClr val="accent5">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'T.DINÁMICAS Y VISUALIZACIÓN'!$E$3:$E$6</c:f>
              <c:strCache>
                <c:ptCount val="3"/>
                <c:pt idx="0">
                  <c:v>Efectivo</c:v>
                </c:pt>
                <c:pt idx="1">
                  <c:v>Tarjeta de crédito</c:v>
                </c:pt>
                <c:pt idx="2">
                  <c:v>Tarjeta de débito</c:v>
                </c:pt>
              </c:strCache>
            </c:strRef>
          </c:cat>
          <c:val>
            <c:numRef>
              <c:f>'T.DINÁMICAS Y VISUALIZACIÓN'!$F$3:$F$6</c:f>
              <c:numCache>
                <c:formatCode>General</c:formatCode>
                <c:ptCount val="3"/>
                <c:pt idx="0">
                  <c:v>92</c:v>
                </c:pt>
                <c:pt idx="1">
                  <c:v>525</c:v>
                </c:pt>
                <c:pt idx="2">
                  <c:v>150</c:v>
                </c:pt>
              </c:numCache>
            </c:numRef>
          </c:val>
          <c:extLst>
            <c:ext xmlns:c16="http://schemas.microsoft.com/office/drawing/2014/chart" uri="{C3380CC4-5D6E-409C-BE32-E72D297353CC}">
              <c16:uniqueId val="{00000000-A94D-4647-B665-84573D97B129}"/>
            </c:ext>
          </c:extLst>
        </c:ser>
        <c:dLbls>
          <c:dLblPos val="outEnd"/>
          <c:showLegendKey val="0"/>
          <c:showVal val="1"/>
          <c:showCatName val="0"/>
          <c:showSerName val="0"/>
          <c:showPercent val="0"/>
          <c:showBubbleSize val="0"/>
        </c:dLbls>
        <c:gapWidth val="77"/>
        <c:overlap val="-20"/>
        <c:axId val="27285775"/>
        <c:axId val="27286175"/>
      </c:barChart>
      <c:catAx>
        <c:axId val="272857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7286175"/>
        <c:crosses val="autoZero"/>
        <c:auto val="1"/>
        <c:lblAlgn val="ctr"/>
        <c:lblOffset val="100"/>
        <c:noMultiLvlLbl val="0"/>
      </c:catAx>
      <c:valAx>
        <c:axId val="27286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728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50800" dist="50800" dir="5400000" algn="ctr" rotWithShape="0">
        <a:schemeClr val="bg2">
          <a:lumMod val="25000"/>
          <a:alpha val="20000"/>
        </a:schemeClr>
      </a:outerShdw>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cocina.xlsx]T.DINÁMICAS Y VISUALIZACIÓN!TablaDinámica12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1"/>
        <c:spPr>
          <a:ln w="3492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2"/>
        <c:spPr>
          <a:ln w="34925" cap="rnd">
            <a:solidFill>
              <a:schemeClr val="accent4"/>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'T.DINÁMICAS Y VISUALIZACIÓN'!$J$2:$J$3</c:f>
              <c:strCache>
                <c:ptCount val="1"/>
                <c:pt idx="0">
                  <c:v>Almuerzo</c:v>
                </c:pt>
              </c:strCache>
            </c:strRef>
          </c:tx>
          <c:spPr>
            <a:ln w="34925" cap="rnd">
              <a:solidFill>
                <a:schemeClr val="accent6"/>
              </a:solidFill>
              <a:round/>
            </a:ln>
            <a:effectLst/>
          </c:spPr>
          <c:marker>
            <c:symbol val="circle"/>
            <c:size val="5"/>
            <c:spPr>
              <a:solidFill>
                <a:schemeClr val="accent6"/>
              </a:solidFill>
              <a:ln w="9525">
                <a:solidFill>
                  <a:schemeClr val="accent6"/>
                </a:solidFill>
              </a:ln>
              <a:effectLst/>
            </c:spPr>
          </c:marker>
          <c:cat>
            <c:strRef>
              <c:f>'T.DINÁMICAS Y VISUALIZACIÓN'!$I$4:$I$11</c:f>
              <c:strCache>
                <c:ptCount val="7"/>
                <c:pt idx="0">
                  <c:v>sábado</c:v>
                </c:pt>
                <c:pt idx="1">
                  <c:v>domingo</c:v>
                </c:pt>
                <c:pt idx="2">
                  <c:v>lunes</c:v>
                </c:pt>
                <c:pt idx="3">
                  <c:v>martes</c:v>
                </c:pt>
                <c:pt idx="4">
                  <c:v>miércoles</c:v>
                </c:pt>
                <c:pt idx="5">
                  <c:v>jueves</c:v>
                </c:pt>
                <c:pt idx="6">
                  <c:v>viernes</c:v>
                </c:pt>
              </c:strCache>
            </c:strRef>
          </c:cat>
          <c:val>
            <c:numRef>
              <c:f>'T.DINÁMICAS Y VISUALIZACIÓN'!$J$4:$J$11</c:f>
              <c:numCache>
                <c:formatCode>#,##0\ "€"</c:formatCode>
                <c:ptCount val="7"/>
                <c:pt idx="0">
                  <c:v>10839</c:v>
                </c:pt>
                <c:pt idx="1">
                  <c:v>12874</c:v>
                </c:pt>
                <c:pt idx="2">
                  <c:v>4790</c:v>
                </c:pt>
                <c:pt idx="3">
                  <c:v>3480</c:v>
                </c:pt>
                <c:pt idx="4">
                  <c:v>7133</c:v>
                </c:pt>
                <c:pt idx="5">
                  <c:v>13487</c:v>
                </c:pt>
                <c:pt idx="6">
                  <c:v>10178</c:v>
                </c:pt>
              </c:numCache>
            </c:numRef>
          </c:val>
          <c:smooth val="0"/>
          <c:extLst>
            <c:ext xmlns:c16="http://schemas.microsoft.com/office/drawing/2014/chart" uri="{C3380CC4-5D6E-409C-BE32-E72D297353CC}">
              <c16:uniqueId val="{00000000-EF20-584E-B7EE-8A1F1DD9527A}"/>
            </c:ext>
          </c:extLst>
        </c:ser>
        <c:ser>
          <c:idx val="1"/>
          <c:order val="1"/>
          <c:tx>
            <c:strRef>
              <c:f>'T.DINÁMICAS Y VISUALIZACIÓN'!$K$2:$K$3</c:f>
              <c:strCache>
                <c:ptCount val="1"/>
                <c:pt idx="0">
                  <c:v>Cena</c:v>
                </c:pt>
              </c:strCache>
            </c:strRef>
          </c:tx>
          <c:spPr>
            <a:ln w="34925" cap="rnd">
              <a:solidFill>
                <a:schemeClr val="accent5"/>
              </a:solidFill>
              <a:round/>
            </a:ln>
            <a:effectLst/>
          </c:spPr>
          <c:marker>
            <c:symbol val="circle"/>
            <c:size val="5"/>
            <c:spPr>
              <a:solidFill>
                <a:schemeClr val="accent5"/>
              </a:solidFill>
              <a:ln w="9525">
                <a:solidFill>
                  <a:schemeClr val="accent5"/>
                </a:solidFill>
              </a:ln>
              <a:effectLst/>
            </c:spPr>
          </c:marker>
          <c:cat>
            <c:strRef>
              <c:f>'T.DINÁMICAS Y VISUALIZACIÓN'!$I$4:$I$11</c:f>
              <c:strCache>
                <c:ptCount val="7"/>
                <c:pt idx="0">
                  <c:v>sábado</c:v>
                </c:pt>
                <c:pt idx="1">
                  <c:v>domingo</c:v>
                </c:pt>
                <c:pt idx="2">
                  <c:v>lunes</c:v>
                </c:pt>
                <c:pt idx="3">
                  <c:v>martes</c:v>
                </c:pt>
                <c:pt idx="4">
                  <c:v>miércoles</c:v>
                </c:pt>
                <c:pt idx="5">
                  <c:v>jueves</c:v>
                </c:pt>
                <c:pt idx="6">
                  <c:v>viernes</c:v>
                </c:pt>
              </c:strCache>
            </c:strRef>
          </c:cat>
          <c:val>
            <c:numRef>
              <c:f>'T.DINÁMICAS Y VISUALIZACIÓN'!$K$4:$K$11</c:f>
              <c:numCache>
                <c:formatCode>#,##0\ "€"</c:formatCode>
                <c:ptCount val="7"/>
                <c:pt idx="0">
                  <c:v>3730</c:v>
                </c:pt>
                <c:pt idx="1">
                  <c:v>4137</c:v>
                </c:pt>
                <c:pt idx="2">
                  <c:v>1197</c:v>
                </c:pt>
                <c:pt idx="3">
                  <c:v>1689</c:v>
                </c:pt>
                <c:pt idx="4">
                  <c:v>2369</c:v>
                </c:pt>
                <c:pt idx="5">
                  <c:v>5855</c:v>
                </c:pt>
                <c:pt idx="6">
                  <c:v>3715</c:v>
                </c:pt>
              </c:numCache>
            </c:numRef>
          </c:val>
          <c:smooth val="0"/>
          <c:extLst>
            <c:ext xmlns:c16="http://schemas.microsoft.com/office/drawing/2014/chart" uri="{C3380CC4-5D6E-409C-BE32-E72D297353CC}">
              <c16:uniqueId val="{00000001-EF20-584E-B7EE-8A1F1DD9527A}"/>
            </c:ext>
          </c:extLst>
        </c:ser>
        <c:ser>
          <c:idx val="2"/>
          <c:order val="2"/>
          <c:tx>
            <c:strRef>
              <c:f>'T.DINÁMICAS Y VISUALIZACIÓN'!$L$2:$L$3</c:f>
              <c:strCache>
                <c:ptCount val="1"/>
                <c:pt idx="0">
                  <c:v>Desayuno</c:v>
                </c:pt>
              </c:strCache>
            </c:strRef>
          </c:tx>
          <c:spPr>
            <a:ln w="34925" cap="rnd">
              <a:solidFill>
                <a:schemeClr val="accent4"/>
              </a:solidFill>
              <a:round/>
            </a:ln>
            <a:effectLst/>
          </c:spPr>
          <c:marker>
            <c:symbol val="circle"/>
            <c:size val="5"/>
            <c:spPr>
              <a:solidFill>
                <a:schemeClr val="accent4"/>
              </a:solidFill>
              <a:ln w="9525">
                <a:solidFill>
                  <a:schemeClr val="accent4"/>
                </a:solidFill>
              </a:ln>
              <a:effectLst/>
            </c:spPr>
          </c:marker>
          <c:cat>
            <c:strRef>
              <c:f>'T.DINÁMICAS Y VISUALIZACIÓN'!$I$4:$I$11</c:f>
              <c:strCache>
                <c:ptCount val="7"/>
                <c:pt idx="0">
                  <c:v>sábado</c:v>
                </c:pt>
                <c:pt idx="1">
                  <c:v>domingo</c:v>
                </c:pt>
                <c:pt idx="2">
                  <c:v>lunes</c:v>
                </c:pt>
                <c:pt idx="3">
                  <c:v>martes</c:v>
                </c:pt>
                <c:pt idx="4">
                  <c:v>miércoles</c:v>
                </c:pt>
                <c:pt idx="5">
                  <c:v>jueves</c:v>
                </c:pt>
                <c:pt idx="6">
                  <c:v>viernes</c:v>
                </c:pt>
              </c:strCache>
            </c:strRef>
          </c:cat>
          <c:val>
            <c:numRef>
              <c:f>'T.DINÁMICAS Y VISUALIZACIÓN'!$L$4:$L$11</c:f>
              <c:numCache>
                <c:formatCode>#,##0\ "€"</c:formatCode>
                <c:ptCount val="7"/>
                <c:pt idx="0">
                  <c:v>3118</c:v>
                </c:pt>
                <c:pt idx="1">
                  <c:v>3425</c:v>
                </c:pt>
                <c:pt idx="2">
                  <c:v>2334</c:v>
                </c:pt>
                <c:pt idx="3">
                  <c:v>2477</c:v>
                </c:pt>
                <c:pt idx="4">
                  <c:v>1194</c:v>
                </c:pt>
                <c:pt idx="5">
                  <c:v>5290</c:v>
                </c:pt>
                <c:pt idx="6">
                  <c:v>3016</c:v>
                </c:pt>
              </c:numCache>
            </c:numRef>
          </c:val>
          <c:smooth val="0"/>
          <c:extLst>
            <c:ext xmlns:c16="http://schemas.microsoft.com/office/drawing/2014/chart" uri="{C3380CC4-5D6E-409C-BE32-E72D297353CC}">
              <c16:uniqueId val="{00000002-EF20-584E-B7EE-8A1F1DD9527A}"/>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57033487"/>
        <c:axId val="45666831"/>
      </c:lineChart>
      <c:catAx>
        <c:axId val="5703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5666831"/>
        <c:crosses val="autoZero"/>
        <c:auto val="1"/>
        <c:lblAlgn val="ctr"/>
        <c:lblOffset val="100"/>
        <c:noMultiLvlLbl val="0"/>
      </c:catAx>
      <c:valAx>
        <c:axId val="45666831"/>
        <c:scaling>
          <c:orientation val="minMax"/>
          <c:max val="14000"/>
          <c:min val="500"/>
        </c:scaling>
        <c:delete val="0"/>
        <c:axPos val="l"/>
        <c:majorGridlines>
          <c:spPr>
            <a:ln w="9525" cap="flat" cmpd="sng" algn="ctr">
              <a:solidFill>
                <a:schemeClr val="tx1">
                  <a:lumMod val="15000"/>
                  <a:lumOff val="85000"/>
                </a:schemeClr>
              </a:solidFill>
              <a:round/>
            </a:ln>
            <a:effectLst/>
          </c:spPr>
        </c:majorGridlines>
        <c:numFmt formatCode="#,##0\ &quot;€&quot;" sourceLinked="1"/>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7033487"/>
        <c:crosses val="autoZero"/>
        <c:crossBetween val="between"/>
        <c:majorUnit val="15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50800" dist="50800" dir="5400000" algn="ctr" rotWithShape="0">
        <a:schemeClr val="bg2">
          <a:lumMod val="25000"/>
          <a:alpha val="20000"/>
        </a:schemeClr>
      </a:outerShdw>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cocina.xlsx]T.DINÁMICAS Y VISUALIZACIÓN!TablaDinámica22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2"/>
                </a:solidFill>
              </a:rPr>
              <a:t>% Impago por</a:t>
            </a:r>
            <a:r>
              <a:rPr lang="en-US" sz="1200" b="1" baseline="0">
                <a:solidFill>
                  <a:schemeClr val="tx2"/>
                </a:solidFill>
              </a:rPr>
              <a:t> Mesero Asignado</a:t>
            </a:r>
            <a:endParaRPr lang="en-US" sz="1200" b="1">
              <a:solidFill>
                <a:schemeClr val="tx2"/>
              </a:solidFill>
            </a:endParaRPr>
          </a:p>
        </c:rich>
      </c:tx>
      <c:layout>
        <c:manualLayout>
          <c:xMode val="edge"/>
          <c:yMode val="edge"/>
          <c:x val="2.517344706911635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'T.DINÁMICAS Y VISUALIZACIÓN'!$U$2</c:f>
              <c:strCache>
                <c:ptCount val="1"/>
                <c:pt idx="0">
                  <c:v>Total</c:v>
                </c:pt>
              </c:strCache>
            </c:strRef>
          </c:tx>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2-4FBC-0642-AF56-2D32A4A43B6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46F-6944-B97C-03092F9B7573}"/>
              </c:ext>
            </c:extLst>
          </c:dPt>
          <c:cat>
            <c:strRef>
              <c:f>'T.DINÁMICAS Y VISUALIZACIÓN'!$T$3:$T$5</c:f>
              <c:strCache>
                <c:ptCount val="2"/>
                <c:pt idx="0">
                  <c:v>No</c:v>
                </c:pt>
                <c:pt idx="1">
                  <c:v>Si</c:v>
                </c:pt>
              </c:strCache>
            </c:strRef>
          </c:cat>
          <c:val>
            <c:numRef>
              <c:f>'T.DINÁMICAS Y VISUALIZACIÓN'!$U$3:$U$5</c:f>
              <c:numCache>
                <c:formatCode>0.00%</c:formatCode>
                <c:ptCount val="2"/>
                <c:pt idx="0">
                  <c:v>0.13846153846153847</c:v>
                </c:pt>
                <c:pt idx="1">
                  <c:v>0.86153846153846159</c:v>
                </c:pt>
              </c:numCache>
            </c:numRef>
          </c:val>
          <c:extLst>
            <c:ext xmlns:c16="http://schemas.microsoft.com/office/drawing/2014/chart" uri="{C3380CC4-5D6E-409C-BE32-E72D297353CC}">
              <c16:uniqueId val="{00000000-4FBC-0642-AF56-2D32A4A43B6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2">
          <a:lumMod val="25000"/>
          <a:alpha val="20000"/>
        </a:schemeClr>
      </a:outerShdw>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[datos cocina.xlsx]T.DINÁMICAS Y VISUALIZACIÓN!TablaDinámica28</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200" b="1">
                <a:solidFill>
                  <a:schemeClr val="tx2"/>
                </a:solidFill>
              </a:rPr>
              <a:t>Nº de Órdenes</a:t>
            </a:r>
            <a:r>
              <a:rPr lang="en-US" sz="1200" b="1" baseline="0">
                <a:solidFill>
                  <a:schemeClr val="tx2"/>
                </a:solidFill>
              </a:rPr>
              <a:t> atendidas por cada mesero</a:t>
            </a:r>
            <a:endParaRPr lang="en-US" sz="1200" b="1">
              <a:solidFill>
                <a:schemeClr val="tx2"/>
              </a:solidFill>
            </a:endParaRPr>
          </a:p>
        </c:rich>
      </c:tx>
      <c:layout>
        <c:manualLayout>
          <c:xMode val="edge"/>
          <c:yMode val="edge"/>
          <c:x val="2.7999999999999997E-2"/>
          <c:y val="2.7777777777777776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s-ES"/>
        </a:p>
      </c:txPr>
    </c:title>
    <c:autoTitleDeleted val="0"/>
    <c:pivotFmts>
      <c:pivotFmt>
        <c:idx val="0"/>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'T.DINÁMICAS Y VISUALIZACIÓN'!$AE$2</c:f>
              <c:strCache>
                <c:ptCount val="1"/>
                <c:pt idx="0">
                  <c:v>Total</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'T.DINÁMICAS Y VISUALIZACIÓN'!$AD$3:$AD$8</c:f>
              <c:strCache>
                <c:ptCount val="5"/>
                <c:pt idx="0">
                  <c:v>Mesero_1</c:v>
                </c:pt>
                <c:pt idx="1">
                  <c:v>Mesero_2</c:v>
                </c:pt>
                <c:pt idx="2">
                  <c:v>Mesero_3</c:v>
                </c:pt>
                <c:pt idx="3">
                  <c:v>Mesero_4</c:v>
                </c:pt>
                <c:pt idx="4">
                  <c:v>Mesero_5</c:v>
                </c:pt>
              </c:strCache>
            </c:strRef>
          </c:cat>
          <c:val>
            <c:numRef>
              <c:f>'T.DINÁMICAS Y VISUALIZACIÓN'!$AE$3:$AE$8</c:f>
              <c:numCache>
                <c:formatCode>General</c:formatCode>
                <c:ptCount val="5"/>
                <c:pt idx="0">
                  <c:v>138</c:v>
                </c:pt>
                <c:pt idx="1">
                  <c:v>192</c:v>
                </c:pt>
                <c:pt idx="2">
                  <c:v>158</c:v>
                </c:pt>
                <c:pt idx="3">
                  <c:v>149</c:v>
                </c:pt>
                <c:pt idx="4">
                  <c:v>130</c:v>
                </c:pt>
              </c:numCache>
            </c:numRef>
          </c:val>
          <c:extLst>
            <c:ext xmlns:c16="http://schemas.microsoft.com/office/drawing/2014/chart" uri="{C3380CC4-5D6E-409C-BE32-E72D297353CC}">
              <c16:uniqueId val="{00000000-846B-2A4A-BD4A-1158FD3B16AE}"/>
            </c:ext>
          </c:extLst>
        </c:ser>
        <c:dLbls>
          <c:dLblPos val="inEnd"/>
          <c:showLegendKey val="0"/>
          <c:showVal val="1"/>
          <c:showCatName val="0"/>
          <c:showSerName val="0"/>
          <c:showPercent val="0"/>
          <c:showBubbleSize val="0"/>
        </c:dLbls>
        <c:gapWidth val="80"/>
        <c:overlap val="25"/>
        <c:axId val="2040130432"/>
        <c:axId val="2030029248"/>
      </c:barChart>
      <c:catAx>
        <c:axId val="204013043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cap="none" spc="20" normalizeH="0" baseline="0">
                <a:solidFill>
                  <a:schemeClr val="tx1">
                    <a:lumMod val="65000"/>
                    <a:lumOff val="35000"/>
                  </a:schemeClr>
                </a:solidFill>
                <a:latin typeface="+mn-lt"/>
                <a:ea typeface="+mn-ea"/>
                <a:cs typeface="+mn-cs"/>
              </a:defRPr>
            </a:pPr>
            <a:endParaRPr lang="es-ES"/>
          </a:p>
        </c:txPr>
        <c:crossAx val="2030029248"/>
        <c:crosses val="autoZero"/>
        <c:auto val="1"/>
        <c:lblAlgn val="ctr"/>
        <c:lblOffset val="100"/>
        <c:noMultiLvlLbl val="0"/>
      </c:catAx>
      <c:valAx>
        <c:axId val="2030029248"/>
        <c:scaling>
          <c:orientation val="minMax"/>
        </c:scaling>
        <c:delete val="1"/>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crossAx val="204013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outerShdw blurRad="50800" dist="50800" dir="5400000" algn="ctr" rotWithShape="0">
        <a:schemeClr val="bg2">
          <a:lumMod val="25000"/>
          <a:alpha val="20000"/>
        </a:schemeClr>
      </a:outerShdw>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[datos cocina.xlsx]T.DINÁMICAS Y VISUALIZACIÓN!TablaDinámica10</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solidFill>
                  <a:schemeClr val="tx2"/>
                </a:solidFill>
              </a:rPr>
              <a:t>Ingresos por Tipo de Servicio</a:t>
            </a:r>
          </a:p>
        </c:rich>
      </c:tx>
      <c:layout>
        <c:manualLayout>
          <c:xMode val="edge"/>
          <c:yMode val="edge"/>
          <c:x val="0.22487367586245963"/>
          <c:y val="8.1801574803149601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'T.DINÁMICAS Y VISUALIZACIÓN'!$B$2</c:f>
              <c:strCache>
                <c:ptCount val="1"/>
                <c:pt idx="0">
                  <c:v>Total</c:v>
                </c:pt>
              </c:strCache>
            </c:strRef>
          </c:tx>
          <c:dPt>
            <c:idx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8F1-EB41-B812-71931E81647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8F1-EB41-B812-71931E816478}"/>
              </c:ext>
            </c:extLst>
          </c:dPt>
          <c:dPt>
            <c:idx val="2"/>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8F1-EB41-B812-71931E816478}"/>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s-E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'T.DINÁMICAS Y VISUALIZACIÓN'!$A$3:$A$6</c:f>
              <c:strCache>
                <c:ptCount val="3"/>
                <c:pt idx="0">
                  <c:v>Almuerzo</c:v>
                </c:pt>
                <c:pt idx="1">
                  <c:v>Cena</c:v>
                </c:pt>
                <c:pt idx="2">
                  <c:v>Desayuno</c:v>
                </c:pt>
              </c:strCache>
            </c:strRef>
          </c:cat>
          <c:val>
            <c:numRef>
              <c:f>'T.DINÁMICAS Y VISUALIZACIÓN'!$B$3:$B$6</c:f>
              <c:numCache>
                <c:formatCode>#,##0\ "€"</c:formatCode>
                <c:ptCount val="3"/>
                <c:pt idx="0">
                  <c:v>62781</c:v>
                </c:pt>
                <c:pt idx="1">
                  <c:v>22692</c:v>
                </c:pt>
                <c:pt idx="2">
                  <c:v>20854</c:v>
                </c:pt>
              </c:numCache>
            </c:numRef>
          </c:val>
          <c:extLst>
            <c:ext xmlns:c16="http://schemas.microsoft.com/office/drawing/2014/chart" uri="{C3380CC4-5D6E-409C-BE32-E72D297353CC}">
              <c16:uniqueId val="{00000006-48F1-EB41-B812-71931E816478}"/>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bg1"/>
      </a:solidFill>
      <a:round/>
    </a:ln>
    <a:effectLst>
      <a:outerShdw blurRad="50800" dist="50800" dir="5400000" algn="ctr" rotWithShape="0">
        <a:schemeClr val="bg2">
          <a:lumMod val="25000"/>
          <a:alpha val="20000"/>
        </a:schemeClr>
      </a:outerShdw>
    </a:effectLst>
    <a:scene3d>
      <a:camera prst="orthographicFront"/>
      <a:lightRig rig="threePt" dir="t"/>
    </a:scene3d>
    <a:sp3d/>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cocina.xlsx]T.DINÁMICAS Y VISUALIZACIÓN!TablaDinámica12</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3492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3492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3492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3492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1"/>
        <c:spPr>
          <a:solidFill>
            <a:schemeClr val="accent6"/>
          </a:solidFill>
          <a:ln w="3492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2"/>
        <c:spPr>
          <a:solidFill>
            <a:schemeClr val="accent6"/>
          </a:solidFill>
          <a:ln w="34925" cap="rnd">
            <a:solidFill>
              <a:schemeClr val="accent4"/>
            </a:solidFill>
            <a:round/>
          </a:ln>
          <a:effectLst/>
        </c:spPr>
        <c:marker>
          <c:symbol val="circle"/>
          <c:size val="5"/>
          <c:spPr>
            <a:solidFill>
              <a:schemeClr val="accent4"/>
            </a:solidFill>
            <a:ln w="9525">
              <a:solidFill>
                <a:schemeClr val="accent4"/>
              </a:solidFill>
            </a:ln>
            <a:effectLst/>
          </c:spPr>
        </c:marker>
      </c:pivotFmt>
      <c:pivotFmt>
        <c:idx val="13"/>
        <c:spPr>
          <a:solidFill>
            <a:schemeClr val="accent6"/>
          </a:solidFill>
          <a:ln w="3492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3492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3492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'T.DINÁMICAS Y VISUALIZACIÓN'!$J$2:$J$3</c:f>
              <c:strCache>
                <c:ptCount val="1"/>
                <c:pt idx="0">
                  <c:v>Almuerzo</c:v>
                </c:pt>
              </c:strCache>
            </c:strRef>
          </c:tx>
          <c:spPr>
            <a:ln w="34925" cap="rnd">
              <a:solidFill>
                <a:schemeClr val="accent6"/>
              </a:solidFill>
              <a:round/>
            </a:ln>
            <a:effectLst/>
          </c:spPr>
          <c:marker>
            <c:symbol val="circle"/>
            <c:size val="5"/>
            <c:spPr>
              <a:solidFill>
                <a:schemeClr val="accent6"/>
              </a:solidFill>
              <a:ln w="9525">
                <a:solidFill>
                  <a:schemeClr val="accent6"/>
                </a:solidFill>
              </a:ln>
              <a:effectLst/>
            </c:spPr>
          </c:marker>
          <c:cat>
            <c:strRef>
              <c:f>'T.DINÁMICAS Y VISUALIZACIÓN'!$I$4:$I$11</c:f>
              <c:strCache>
                <c:ptCount val="7"/>
                <c:pt idx="0">
                  <c:v>sábado</c:v>
                </c:pt>
                <c:pt idx="1">
                  <c:v>domingo</c:v>
                </c:pt>
                <c:pt idx="2">
                  <c:v>lunes</c:v>
                </c:pt>
                <c:pt idx="3">
                  <c:v>martes</c:v>
                </c:pt>
                <c:pt idx="4">
                  <c:v>miércoles</c:v>
                </c:pt>
                <c:pt idx="5">
                  <c:v>jueves</c:v>
                </c:pt>
                <c:pt idx="6">
                  <c:v>viernes</c:v>
                </c:pt>
              </c:strCache>
            </c:strRef>
          </c:cat>
          <c:val>
            <c:numRef>
              <c:f>'T.DINÁMICAS Y VISUALIZACIÓN'!$J$4:$J$11</c:f>
              <c:numCache>
                <c:formatCode>#,##0\ "€"</c:formatCode>
                <c:ptCount val="7"/>
                <c:pt idx="0">
                  <c:v>10839</c:v>
                </c:pt>
                <c:pt idx="1">
                  <c:v>12874</c:v>
                </c:pt>
                <c:pt idx="2">
                  <c:v>4790</c:v>
                </c:pt>
                <c:pt idx="3">
                  <c:v>3480</c:v>
                </c:pt>
                <c:pt idx="4">
                  <c:v>7133</c:v>
                </c:pt>
                <c:pt idx="5">
                  <c:v>13487</c:v>
                </c:pt>
                <c:pt idx="6">
                  <c:v>10178</c:v>
                </c:pt>
              </c:numCache>
            </c:numRef>
          </c:val>
          <c:smooth val="0"/>
          <c:extLst>
            <c:ext xmlns:c16="http://schemas.microsoft.com/office/drawing/2014/chart" uri="{C3380CC4-5D6E-409C-BE32-E72D297353CC}">
              <c16:uniqueId val="{00000000-7B5F-024F-A9D6-D16AE5924EA2}"/>
            </c:ext>
          </c:extLst>
        </c:ser>
        <c:ser>
          <c:idx val="1"/>
          <c:order val="1"/>
          <c:tx>
            <c:strRef>
              <c:f>'T.DINÁMICAS Y VISUALIZACIÓN'!$K$2:$K$3</c:f>
              <c:strCache>
                <c:ptCount val="1"/>
                <c:pt idx="0">
                  <c:v>Cena</c:v>
                </c:pt>
              </c:strCache>
            </c:strRef>
          </c:tx>
          <c:spPr>
            <a:ln w="34925" cap="rnd">
              <a:solidFill>
                <a:schemeClr val="accent5"/>
              </a:solidFill>
              <a:round/>
            </a:ln>
            <a:effectLst/>
          </c:spPr>
          <c:marker>
            <c:symbol val="circle"/>
            <c:size val="5"/>
            <c:spPr>
              <a:solidFill>
                <a:schemeClr val="accent5"/>
              </a:solidFill>
              <a:ln w="9525">
                <a:solidFill>
                  <a:schemeClr val="accent5"/>
                </a:solidFill>
              </a:ln>
              <a:effectLst/>
            </c:spPr>
          </c:marker>
          <c:cat>
            <c:strRef>
              <c:f>'T.DINÁMICAS Y VISUALIZACIÓN'!$I$4:$I$11</c:f>
              <c:strCache>
                <c:ptCount val="7"/>
                <c:pt idx="0">
                  <c:v>sábado</c:v>
                </c:pt>
                <c:pt idx="1">
                  <c:v>domingo</c:v>
                </c:pt>
                <c:pt idx="2">
                  <c:v>lunes</c:v>
                </c:pt>
                <c:pt idx="3">
                  <c:v>martes</c:v>
                </c:pt>
                <c:pt idx="4">
                  <c:v>miércoles</c:v>
                </c:pt>
                <c:pt idx="5">
                  <c:v>jueves</c:v>
                </c:pt>
                <c:pt idx="6">
                  <c:v>viernes</c:v>
                </c:pt>
              </c:strCache>
            </c:strRef>
          </c:cat>
          <c:val>
            <c:numRef>
              <c:f>'T.DINÁMICAS Y VISUALIZACIÓN'!$K$4:$K$11</c:f>
              <c:numCache>
                <c:formatCode>#,##0\ "€"</c:formatCode>
                <c:ptCount val="7"/>
                <c:pt idx="0">
                  <c:v>3730</c:v>
                </c:pt>
                <c:pt idx="1">
                  <c:v>4137</c:v>
                </c:pt>
                <c:pt idx="2">
                  <c:v>1197</c:v>
                </c:pt>
                <c:pt idx="3">
                  <c:v>1689</c:v>
                </c:pt>
                <c:pt idx="4">
                  <c:v>2369</c:v>
                </c:pt>
                <c:pt idx="5">
                  <c:v>5855</c:v>
                </c:pt>
                <c:pt idx="6">
                  <c:v>3715</c:v>
                </c:pt>
              </c:numCache>
            </c:numRef>
          </c:val>
          <c:smooth val="0"/>
          <c:extLst>
            <c:ext xmlns:c16="http://schemas.microsoft.com/office/drawing/2014/chart" uri="{C3380CC4-5D6E-409C-BE32-E72D297353CC}">
              <c16:uniqueId val="{00000001-7B5F-024F-A9D6-D16AE5924EA2}"/>
            </c:ext>
          </c:extLst>
        </c:ser>
        <c:ser>
          <c:idx val="2"/>
          <c:order val="2"/>
          <c:tx>
            <c:strRef>
              <c:f>'T.DINÁMICAS Y VISUALIZACIÓN'!$L$2:$L$3</c:f>
              <c:strCache>
                <c:ptCount val="1"/>
                <c:pt idx="0">
                  <c:v>Desayuno</c:v>
                </c:pt>
              </c:strCache>
            </c:strRef>
          </c:tx>
          <c:spPr>
            <a:ln w="34925" cap="rnd">
              <a:solidFill>
                <a:schemeClr val="accent4"/>
              </a:solidFill>
              <a:round/>
            </a:ln>
            <a:effectLst/>
          </c:spPr>
          <c:marker>
            <c:symbol val="circle"/>
            <c:size val="5"/>
            <c:spPr>
              <a:solidFill>
                <a:schemeClr val="accent4"/>
              </a:solidFill>
              <a:ln w="9525">
                <a:solidFill>
                  <a:schemeClr val="accent4"/>
                </a:solidFill>
              </a:ln>
              <a:effectLst/>
            </c:spPr>
          </c:marker>
          <c:cat>
            <c:strRef>
              <c:f>'T.DINÁMICAS Y VISUALIZACIÓN'!$I$4:$I$11</c:f>
              <c:strCache>
                <c:ptCount val="7"/>
                <c:pt idx="0">
                  <c:v>sábado</c:v>
                </c:pt>
                <c:pt idx="1">
                  <c:v>domingo</c:v>
                </c:pt>
                <c:pt idx="2">
                  <c:v>lunes</c:v>
                </c:pt>
                <c:pt idx="3">
                  <c:v>martes</c:v>
                </c:pt>
                <c:pt idx="4">
                  <c:v>miércoles</c:v>
                </c:pt>
                <c:pt idx="5">
                  <c:v>jueves</c:v>
                </c:pt>
                <c:pt idx="6">
                  <c:v>viernes</c:v>
                </c:pt>
              </c:strCache>
            </c:strRef>
          </c:cat>
          <c:val>
            <c:numRef>
              <c:f>'T.DINÁMICAS Y VISUALIZACIÓN'!$L$4:$L$11</c:f>
              <c:numCache>
                <c:formatCode>#,##0\ "€"</c:formatCode>
                <c:ptCount val="7"/>
                <c:pt idx="0">
                  <c:v>3118</c:v>
                </c:pt>
                <c:pt idx="1">
                  <c:v>3425</c:v>
                </c:pt>
                <c:pt idx="2">
                  <c:v>2334</c:v>
                </c:pt>
                <c:pt idx="3">
                  <c:v>2477</c:v>
                </c:pt>
                <c:pt idx="4">
                  <c:v>1194</c:v>
                </c:pt>
                <c:pt idx="5">
                  <c:v>5290</c:v>
                </c:pt>
                <c:pt idx="6">
                  <c:v>3016</c:v>
                </c:pt>
              </c:numCache>
            </c:numRef>
          </c:val>
          <c:smooth val="0"/>
          <c:extLst>
            <c:ext xmlns:c16="http://schemas.microsoft.com/office/drawing/2014/chart" uri="{C3380CC4-5D6E-409C-BE32-E72D297353CC}">
              <c16:uniqueId val="{00000002-7B5F-024F-A9D6-D16AE5924EA2}"/>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57033487"/>
        <c:axId val="45666831"/>
      </c:lineChart>
      <c:catAx>
        <c:axId val="5703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5666831"/>
        <c:crosses val="autoZero"/>
        <c:auto val="1"/>
        <c:lblAlgn val="ctr"/>
        <c:lblOffset val="100"/>
        <c:noMultiLvlLbl val="0"/>
      </c:catAx>
      <c:valAx>
        <c:axId val="45666831"/>
        <c:scaling>
          <c:orientation val="minMax"/>
          <c:max val="14000"/>
          <c:min val="500"/>
        </c:scaling>
        <c:delete val="0"/>
        <c:axPos val="l"/>
        <c:majorGridlines>
          <c:spPr>
            <a:ln w="9525" cap="flat" cmpd="sng" algn="ctr">
              <a:solidFill>
                <a:schemeClr val="tx1">
                  <a:lumMod val="15000"/>
                  <a:lumOff val="85000"/>
                </a:schemeClr>
              </a:solidFill>
              <a:round/>
            </a:ln>
            <a:effectLst/>
          </c:spPr>
        </c:majorGridlines>
        <c:numFmt formatCode="#,##0\ &quot;€&quot;" sourceLinked="1"/>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7033487"/>
        <c:crosses val="autoZero"/>
        <c:crossBetween val="between"/>
        <c:majorUnit val="15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50800" dist="50800" dir="5400000" algn="ctr" rotWithShape="0">
        <a:schemeClr val="bg2">
          <a:lumMod val="25000"/>
          <a:alpha val="20000"/>
        </a:schemeClr>
      </a:outerShdw>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pivotSource>
    <c:name>[datos cocina.xlsx]T.DINÁMICAS Y VISUALIZACIÓN!TablaDinámica11</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solidFill>
                  <a:schemeClr val="tx2"/>
                </a:solidFill>
              </a:rPr>
              <a:t>Número de Transacciones por Método de Pago</a:t>
            </a:r>
          </a:p>
        </c:rich>
      </c:tx>
      <c:layout>
        <c:manualLayout>
          <c:xMode val="edge"/>
          <c:yMode val="edge"/>
          <c:x val="2.9250000000000005E-2"/>
          <c:y val="5.092592592592592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5">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'T.DINÁMICAS Y VISUALIZACIÓN'!$F$2</c:f>
              <c:strCache>
                <c:ptCount val="1"/>
                <c:pt idx="0">
                  <c:v>Total</c:v>
                </c:pt>
              </c:strCache>
            </c:strRef>
          </c:tx>
          <c:spPr>
            <a:solidFill>
              <a:schemeClr val="accent5">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'T.DINÁMICAS Y VISUALIZACIÓN'!$E$3:$E$6</c:f>
              <c:strCache>
                <c:ptCount val="3"/>
                <c:pt idx="0">
                  <c:v>Efectivo</c:v>
                </c:pt>
                <c:pt idx="1">
                  <c:v>Tarjeta de crédito</c:v>
                </c:pt>
                <c:pt idx="2">
                  <c:v>Tarjeta de débito</c:v>
                </c:pt>
              </c:strCache>
            </c:strRef>
          </c:cat>
          <c:val>
            <c:numRef>
              <c:f>'T.DINÁMICAS Y VISUALIZACIÓN'!$F$3:$F$6</c:f>
              <c:numCache>
                <c:formatCode>General</c:formatCode>
                <c:ptCount val="3"/>
                <c:pt idx="0">
                  <c:v>92</c:v>
                </c:pt>
                <c:pt idx="1">
                  <c:v>525</c:v>
                </c:pt>
                <c:pt idx="2">
                  <c:v>150</c:v>
                </c:pt>
              </c:numCache>
            </c:numRef>
          </c:val>
          <c:extLst>
            <c:ext xmlns:c16="http://schemas.microsoft.com/office/drawing/2014/chart" uri="{C3380CC4-5D6E-409C-BE32-E72D297353CC}">
              <c16:uniqueId val="{00000000-3B66-214A-AD6F-C62CB2A75B06}"/>
            </c:ext>
          </c:extLst>
        </c:ser>
        <c:dLbls>
          <c:dLblPos val="outEnd"/>
          <c:showLegendKey val="0"/>
          <c:showVal val="1"/>
          <c:showCatName val="0"/>
          <c:showSerName val="0"/>
          <c:showPercent val="0"/>
          <c:showBubbleSize val="0"/>
        </c:dLbls>
        <c:gapWidth val="77"/>
        <c:overlap val="-20"/>
        <c:axId val="27285775"/>
        <c:axId val="27286175"/>
      </c:barChart>
      <c:catAx>
        <c:axId val="272857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7286175"/>
        <c:crosses val="autoZero"/>
        <c:auto val="1"/>
        <c:lblAlgn val="ctr"/>
        <c:lblOffset val="100"/>
        <c:noMultiLvlLbl val="0"/>
      </c:catAx>
      <c:valAx>
        <c:axId val="27286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728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50800" dist="50800" dir="5400000" algn="ctr" rotWithShape="0">
        <a:schemeClr val="bg2">
          <a:lumMod val="25000"/>
          <a:alpha val="20000"/>
        </a:schemeClr>
      </a:outerShdw>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[datos cocina.xlsx]T.DINÁMICAS Y VISUALIZACIÓN!TablaDinámica22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2"/>
                </a:solidFill>
              </a:rPr>
              <a:t>% Impago por</a:t>
            </a:r>
            <a:r>
              <a:rPr lang="en-US" sz="1200" b="1" baseline="0">
                <a:solidFill>
                  <a:schemeClr val="tx2"/>
                </a:solidFill>
              </a:rPr>
              <a:t> Mesero Asignado</a:t>
            </a:r>
            <a:endParaRPr lang="en-US" sz="1200" b="1">
              <a:solidFill>
                <a:schemeClr val="tx2"/>
              </a:solidFill>
            </a:endParaRPr>
          </a:p>
        </c:rich>
      </c:tx>
      <c:layout>
        <c:manualLayout>
          <c:xMode val="edge"/>
          <c:yMode val="edge"/>
          <c:x val="2.517344706911635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'T.DINÁMICAS Y VISUALIZACIÓN'!$U$2</c:f>
              <c:strCache>
                <c:ptCount val="1"/>
                <c:pt idx="0">
                  <c:v>Total</c:v>
                </c:pt>
              </c:strCache>
            </c:strRef>
          </c:tx>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FD3D-7F41-96E9-016190262F5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D3D-7F41-96E9-016190262F5A}"/>
              </c:ext>
            </c:extLst>
          </c:dPt>
          <c:cat>
            <c:strRef>
              <c:f>'T.DINÁMICAS Y VISUALIZACIÓN'!$T$3:$T$5</c:f>
              <c:strCache>
                <c:ptCount val="2"/>
                <c:pt idx="0">
                  <c:v>No</c:v>
                </c:pt>
                <c:pt idx="1">
                  <c:v>Si</c:v>
                </c:pt>
              </c:strCache>
            </c:strRef>
          </c:cat>
          <c:val>
            <c:numRef>
              <c:f>'T.DINÁMICAS Y VISUALIZACIÓN'!$U$3:$U$5</c:f>
              <c:numCache>
                <c:formatCode>0.00%</c:formatCode>
                <c:ptCount val="2"/>
                <c:pt idx="0">
                  <c:v>0.13846153846153847</c:v>
                </c:pt>
                <c:pt idx="1">
                  <c:v>0.86153846153846159</c:v>
                </c:pt>
              </c:numCache>
            </c:numRef>
          </c:val>
          <c:extLst>
            <c:ext xmlns:c16="http://schemas.microsoft.com/office/drawing/2014/chart" uri="{C3380CC4-5D6E-409C-BE32-E72D297353CC}">
              <c16:uniqueId val="{00000004-FD3D-7F41-96E9-016190262F5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[datos cocina.xlsx]T.DINÁMICAS Y VISUALIZACIÓN!TablaDinámica28</c:name>
    <c:fmtId val="2"/>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200" b="1">
                <a:solidFill>
                  <a:schemeClr val="tx2"/>
                </a:solidFill>
              </a:rPr>
              <a:t>Nº de Órdenes</a:t>
            </a:r>
            <a:r>
              <a:rPr lang="en-US" sz="1200" b="1" baseline="0">
                <a:solidFill>
                  <a:schemeClr val="tx2"/>
                </a:solidFill>
              </a:rPr>
              <a:t> atendidas por cada mesero</a:t>
            </a:r>
            <a:endParaRPr lang="en-US" sz="1200" b="1">
              <a:solidFill>
                <a:schemeClr val="tx2"/>
              </a:solidFill>
            </a:endParaRPr>
          </a:p>
        </c:rich>
      </c:tx>
      <c:layout>
        <c:manualLayout>
          <c:xMode val="edge"/>
          <c:yMode val="edge"/>
          <c:x val="2.7999999999999997E-2"/>
          <c:y val="2.7777777777777776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s-ES"/>
        </a:p>
      </c:txPr>
    </c:title>
    <c:autoTitleDeleted val="0"/>
    <c:pivotFmts>
      <c:pivotFmt>
        <c:idx val="0"/>
        <c:spPr>
          <a:solidFill>
            <a:schemeClr val="accent2">
              <a:alpha val="70000"/>
            </a:schemeClr>
          </a:solidFill>
          <a:ln>
            <a:noFill/>
          </a:ln>
          <a:effectLst/>
        </c:spPr>
        <c:marker>
          <c:symbol val="circle"/>
          <c:size val="6"/>
          <c:spPr>
            <a:solidFill>
              <a:schemeClr val="accent2">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'T.DINÁMICAS Y VISUALIZACIÓN'!$AE$2</c:f>
              <c:strCache>
                <c:ptCount val="1"/>
                <c:pt idx="0">
                  <c:v>Total</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'T.DINÁMICAS Y VISUALIZACIÓN'!$AD$3:$AD$8</c:f>
              <c:strCache>
                <c:ptCount val="5"/>
                <c:pt idx="0">
                  <c:v>Mesero_1</c:v>
                </c:pt>
                <c:pt idx="1">
                  <c:v>Mesero_2</c:v>
                </c:pt>
                <c:pt idx="2">
                  <c:v>Mesero_3</c:v>
                </c:pt>
                <c:pt idx="3">
                  <c:v>Mesero_4</c:v>
                </c:pt>
                <c:pt idx="4">
                  <c:v>Mesero_5</c:v>
                </c:pt>
              </c:strCache>
            </c:strRef>
          </c:cat>
          <c:val>
            <c:numRef>
              <c:f>'T.DINÁMICAS Y VISUALIZACIÓN'!$AE$3:$AE$8</c:f>
              <c:numCache>
                <c:formatCode>General</c:formatCode>
                <c:ptCount val="5"/>
                <c:pt idx="0">
                  <c:v>138</c:v>
                </c:pt>
                <c:pt idx="1">
                  <c:v>192</c:v>
                </c:pt>
                <c:pt idx="2">
                  <c:v>158</c:v>
                </c:pt>
                <c:pt idx="3">
                  <c:v>149</c:v>
                </c:pt>
                <c:pt idx="4">
                  <c:v>130</c:v>
                </c:pt>
              </c:numCache>
            </c:numRef>
          </c:val>
          <c:extLst>
            <c:ext xmlns:c16="http://schemas.microsoft.com/office/drawing/2014/chart" uri="{C3380CC4-5D6E-409C-BE32-E72D297353CC}">
              <c16:uniqueId val="{00000000-3856-934D-B162-F45DDECE893A}"/>
            </c:ext>
          </c:extLst>
        </c:ser>
        <c:dLbls>
          <c:dLblPos val="inEnd"/>
          <c:showLegendKey val="0"/>
          <c:showVal val="1"/>
          <c:showCatName val="0"/>
          <c:showSerName val="0"/>
          <c:showPercent val="0"/>
          <c:showBubbleSize val="0"/>
        </c:dLbls>
        <c:gapWidth val="80"/>
        <c:overlap val="25"/>
        <c:axId val="2040130432"/>
        <c:axId val="2030029248"/>
      </c:barChart>
      <c:catAx>
        <c:axId val="204013043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cap="none" spc="20" normalizeH="0" baseline="0">
                <a:solidFill>
                  <a:schemeClr val="tx1">
                    <a:lumMod val="65000"/>
                    <a:lumOff val="35000"/>
                  </a:schemeClr>
                </a:solidFill>
                <a:latin typeface="+mn-lt"/>
                <a:ea typeface="+mn-ea"/>
                <a:cs typeface="+mn-cs"/>
              </a:defRPr>
            </a:pPr>
            <a:endParaRPr lang="es-ES"/>
          </a:p>
        </c:txPr>
        <c:crossAx val="2030029248"/>
        <c:crosses val="autoZero"/>
        <c:auto val="1"/>
        <c:lblAlgn val="ctr"/>
        <c:lblOffset val="100"/>
        <c:noMultiLvlLbl val="0"/>
      </c:catAx>
      <c:valAx>
        <c:axId val="2030029248"/>
        <c:scaling>
          <c:orientation val="minMax"/>
        </c:scaling>
        <c:delete val="1"/>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crossAx val="204013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outerShdw blurRad="50800" dist="50800" dir="5400000" algn="ctr" rotWithShape="0">
        <a:schemeClr val="bg2">
          <a:lumMod val="25000"/>
          <a:alpha val="20000"/>
        </a:schemeClr>
      </a:outerShdw>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1">
      <cx:tx>
        <cx:txData>
          <cx:v>Ingresos según País de Origen</cx:v>
        </cx:txData>
      </cx:tx>
      <cx:txPr>
        <a:bodyPr spcFirstLastPara="1" vertOverflow="ellipsis" horzOverflow="overflow" wrap="square" lIns="0" tIns="0" rIns="0" bIns="0" anchor="ctr" anchorCtr="1"/>
        <a:lstStyle/>
        <a:p>
          <a:pPr algn="ctr" rtl="0">
            <a:defRPr/>
          </a:pPr>
          <a:r>
            <a:rPr lang="es-ES" sz="1200" b="1" i="0" u="none" strike="noStrike" baseline="0">
              <a:solidFill>
                <a:schemeClr val="tx2"/>
              </a:solidFill>
              <a:latin typeface="Calibri" panose="020F0502020204030204"/>
            </a:rPr>
            <a:t>Ingresos según País de Origen</a:t>
          </a:r>
        </a:p>
      </cx:txPr>
    </cx:title>
    <cx:plotArea>
      <cx:plotAreaRegion>
        <cx:plotSurface>
          <cx:spPr>
            <a:ln>
              <a:solidFill>
                <a:schemeClr val="bg1"/>
              </a:solidFill>
            </a:ln>
          </cx:spPr>
        </cx:plotSurface>
        <cx:series layoutId="regionMap" uniqueId="{B5EF195D-59FA-E047-8C64-E3BEA04A0A6B}">
          <cx:tx>
            <cx:txData>
              <cx:f>_xlchart.v5.2</cx:f>
              <cx:v>Ingresos</cx:v>
            </cx:txData>
          </cx:tx>
          <cx:dataId val="0"/>
          <cx:layoutPr>
            <cx:parentLabelLayout val="overlapping"/>
            <cx:regionLabelLayout val="none"/>
            <cx:geography viewedRegionType="dataOnly" cultureLanguage="es-ES" cultureRegion="ES" attribution="Con tecnología de Bing">
              <cx:geoCache provider="{E9337A44-BEBE-4D9F-B70C-5C5E7DAFC167}">
                <cx:binary>zHzbctw4su2vdPj50I07wInpHbFBVpVutmVbvr4wZFnmDbwTJIi/2q/ndf/YyZLdHhWlUXXP6YgZ
RbQ6uihWIhOZC5krE/33G/e3G3N73f/iKlMPf7txvz3LxrH926+/DjfZbXU9PK/ym74Zmm/j85um
+rX59i2/uf31a38953X6K0GY/XqTXffjrXv2X3+Hb0tvm4vm5nrMm/q1ve2XN7eDNePwxLNHH/1y
09h63L+ewjf99uz9bX3r7a25fvbLbT3m43K1tLe/PTv4q2e//Lr+rgdyfzGwtNF+hXfVc4Swkhij
8PuPfPaLaer0x+NAiOf7ZxTTH8/V77JfXlfw/h9a0t2Crr9+7W+H4Zcf/z549UCDgyf50ETfjRA1
+/W+39wp+Ouhkf/r76sPQOXVJ/f2YW2fY4/W23B52//v//3dDP//WxCI50qEoQgVQ99/2OEeSP4c
Ma44Efz7JsDz7/v/fQ+Orudx+/94bWX7H5+u7X75n2D36/46tdfL79r/BaYn9DnFYFaK5XfT40PT
c/Uci5CC9cXvUn/Y/A+s5Z+Y/eeba8v/fPDA+J/+/U6/ubHXX5v+dyv8BbbHzykNpRBy7e7hcyoE
RAQhP/fkvrv/gZU8bvmfL64M//Pztd030b/f7u96+xf7PCXPleScA6avnF08R3CWcYrYd5xZYf0f
WMrjhv/54srwPz9fG/7df4DDR1lubv9Cd6f4uRSYUknkj6P00PoS4gFOYonpCmqOLuRxo/94bWXy
H5+uDR5d/Ps9fTO01//7P39hbsPQcxoiSF/Aq+9+yKHF6XPOGUDN/i/ufgD8D4Dm+IIeN/1PTVbG
//n52vybt/9+8+v+esjN7xb4K/AdzH/3g1Z25/T59w2R4rvd4fl9ux9fyeNm//29ldV//3htdP3m
32/0/+7Tveb1X+j1AWXPIZtkofo9p1+n9PBcSKI4/mF+OAbum/8PrenxHbj36moT7j1Z78N//wfs
Q9SYpvqS/4XbwJ7vK6p98ngIOpI8D5FSmDL13fnXaP8HVvK48f+hw8r2/3iwNn306t8fArox+fRX
Wj7A8jniAmoq/ntRe7gFYh8gmBCxxp3jK3nc8j9VWBn+5+dru+u/xO7/vML9WfHH1+P15o4quFfk
Pv30TkUgMFav/oCIR8+F7+hx+vW3ZwK8+Sf/sP+GA2T5mWgfvnB7PYy/PQugzMUhCwXmTAI48f32
zLd3j0ICNEUINRqnBPbt7lHd9GP22zP8XEAwQagxzBiDguLZL0Nj908CKJsx5QCEiAnIeH9SM5eN
WdKm/mmGH//9S22ryyavxwG+FVLf9vuf7dXi+8QMwapCRokKlSQhPL+5fgP0z/6v/0/gGpuVxAcb
XzZbK8srOs5RX32rOTsxLjxt6p0113X93sgLJacNFr0eXXPaBXbnOrLLSL9Bbjm9Z75HlgXWXa0q
RHDEYqAOmGQEQSV1f1WmcYnqwiDcWKTaaHJlHc3DGG6GjNpNLsJAPy1PPTADgBaF/HVvCQH12X5B
98yQeFZMCCrqTe7NEOhO1Lx6OQovEj1lZUt1Slnf67kO5BAJZItMp2UdvB1w4VGMk2GqtUs789L6
Je91lSaIa2T5UOgZDcFr3GXjh650Sb+py0KVmgqEW905Rj62zhepTqfMf8iKkX8OrHTpLgmXpY0n
pebibT2EHm8qwn2viybvku1eE7EZjB2wTgPGs52YUW90G/a5OqPdfjdNUZeT5p6Mb5IBSxw1i/Hb
1uGJ73Kv0l0gloLHJrCGbQ3J7DarUiR001Jx1jWmnnd5xzuuna2LDymvKNWEZVjEdVEXXptptp86
JoJUF0OXbdukmFLdYGKGOGulaOK8ZH2la+7CQoswGccoTNNu1BmuPIqKqanHLcuY4BFLFn+jks5l
OkyGLjwr05a3UV5JGeqCDk0Z1+m8vBqosu1GkAXMy2jRZtoHphF6UrIaN2kfzomus4BnkQ0CLjRC
hr+zvuuXyDVKvHdBV7NoNjMeT1LUFi9xQCZ/zJvW3qvgICQhcFsCUhWk4KS870yeOjahcqYblUn0
WpgOtboJMAuixLj2tPCZPcuCvkviuZ2WIDriyw+kY0oQ1LrwD6CN3Lv6PVceSNoqgwXeNL3slsjk
42CiwHbBcjqWQX01AkvaxIlDndNOqnDYPi1/X23fD14uCWMKw8ZwRAC9yFr9YQl660u0mfOZXtmy
Gy6LbJjjxVb9hZ1sfRqatN4mOA8jn+TqIpjdrGVS1ZE3WRpn0yiP2GSPF/dQjkuOAUZgRSFhGFa0
whMZiDZfUIHjDCfmRch6+yrkon/3tOaPShEhDlFIJBYEyq77lk9dSorC5jgm1NXnS16bjUk8/c5A
fid+H8FGjB4oQwUOsQI9BNSBazFdgcakSUCZtinVZTgp/sb2I7vFLI2tV+xluIQfAZNZ3LJ0iMau
zI7A8/5QODTn4QrgQLuvaLIUDcvzCsdTZucz34rgrOjY5y7rbKrHtmu3bZEuX5da5FlUoWa5fNrQ
K7SG7TyUv/IwhRvkC1fieHb4m2R1GzfDOEVF7nUjOhnNabLoolvq7+nKPzX96li6k0uUQjgUQDJh
sZIb1EHRpixAMTh1uk1YlURZxu2ldIM5kwsVX57WE+89Zm1oykgYcoLBpeTKo/ImqBLiBYpJ2Jeb
APAkHlBL3mVGoIhIV5xyU4avpzaYXnrM3e0iKvmWm9SNRzDtoW/TEDg0SThkIxBHqwgijLa2hmiP
+9nIL6wJ+lcZRtWROIWkZq0vRCgJObBFGDBq//weds2qwbRpJxwXDBVXY7j407p08opnPtRLAx6u
08wkL54280PdGGRSBAgsxSiiYqWbDcKlNC24E29HOGAzW278lE9HdOMPdGOIMw6RS/D+9z6s7+nW
NClfYDtRzOSQbV3lul0zASJWuDCfnlbooZ8yJEISUgXHD0H73PG+KK8ySK5UiGKfTfOLOpyb94Gr
rS7bgG2aNi2+s2b/NC4eU01ClkY4BIciaHXkBM7xup4Uipu86XZ8Cgykk3MRW1dlR0ThFfYALAPo
7Q9XdJdRk/1a7pkxk6JvUZmKzdgNk990A+RUmk08/wIZE3uzsK4wgAKk7DVW3TTFc8Hmk9aRtIlG
SI++TLMzX8zUIRpVskXjZkw7dzmnY2I3ZTsi9sLlciE6nQPSHvEBssJuWL2ke/pCwNlMmUR77e6t
HnvrbV0uZGOFRZ9n74pWzwkf3vW1DftoWGpFtC8zQ3e5czSNylSxMyyLeYlUyFCvh7EsXSxyH15X
BRwAW1YmaowqR9nVMBhUa9EMhMVe8qTWCV4MPn3au1a7vdeBc0EJU8D5htDQONTBpiOTfVOQTW4S
F9NxaeJyLNwW0To9gjqPiAJGhwkkOQkl1CqHosoydJjXOd3ghaoLYqg686RfzuVU2jdPa7WCnr1W
AG6Q42PoRyqsVuFZd9lQ9gJOazZmeOcx86+5TwZIMIt+2OAaJVe8K+zrp6WuoOdOKsBcCBoSSaGy
P1SwVuM8zAiSe9Kn44vQtmEsnc/ip6U8jBkpBVGgF9Bn4H4rMyZtNVetU3hjxtpciMmKr40oRLrJ
R5Wd0aTqtiWf/UVtWXhlu6U8ArCPyA/BZ6ADwDhVbA2wFRxZQ1NwwJ60vuh7et4SdpbJ7mUn8tvK
MqtrJd/DEXPztN4rHNxbd88YSooU5MFqnQq3XTilw7zwjffjcIqhQNnIFvuYV7Y5oXzkR/Q8dFdB
oU6Hmh1Yd4huCSanh7s5N2nD5krIuPINOqHpIF6QkJQvUSPNu6dVO3Sc30XtiYF9WYrZaks9brsG
dAdRg5ARNyjTKF3ckfg7TLR+SIFkEzyHELDiKihEwPuW0UTGmZOm2JIC8090SOtzVxXc64mE9pVo
an+upmQ4hpV7a91LfmD3FCRb0LVTsAIoAlfJT2MVSru2opuqzoc3RdcldZSHS/++8t7OkRVFeTr2
eMoiKZmD4sbhORorgruoSLLR6ZIOtTgZfY+lpokXZ7kofLOr+kpt8nTAdTQNYV6f4ZkYfu5SI+ud
4qorYjVOyugSF2r+06GoADnJnsYGIjtcZ3QV60SYBg3ZlM72F2FDzVtWZfVpNlSp0b7CahMGJNix
cJkjmTORHdnSdfmwNytjSDIG5RnExPqwTvKc5UR2fEOXsp2igZmu37ThuORQu8sJqB2BZ6OrsVsS
TWS+5JGgU/2uywWfj+zxoRfz/VqgMpN478NgF0wOA6bPoMIJeso28JRHqqu/Ua/MESF3Bec/HAm8
GGMWAvZAWQzMjhIrkJU8GIe6DdEGlUXiNUkFv2mHDLtYJbVk2woO5cu8xrzSZpSKxEPJFNnNqM6+
CdeaTxKHjdHSOt/qoOIhcCRIDudZ6PNhS4u8JsCLNbiKWObNh6EsfXWSlqrIdV+Ec73zw7jcPh3/
+NB0d0oJoP8UoMw+m1ybLkyTpq1zRjaTqbZDSqBGKMSssa3EjXfeIe0A8t+UTQbLDabO7samcKHG
PnebwbckYnnNXzMVlEegaW/OA3NToO3A3kCCSFjimksLA9jrpexlrGTexdOoqNMEaLHXKsX8/dNm
eGAFBif1Hv6Au5SQuu8x5F4+FZA0MRknMnZLReNpTnzEyWKOBO0DjfYlmEAEqA1JIWRWMBhmbFz8
YlUM9By9KN0sN0CETTsujbx8WqEVe7KHXJAFhDDgXcgpsBaHGhmaKuRbkIXq9qWHVW3GwE6RrbC8
CSnwh4oCJddM3m6RDclZBjCow65Emtqi3XZlyo5UvQ+1h6IIciPJoLkDjM4q3yNjX1M8SNA+YMt2
wCMHfnQWp6pfpiPgdEQUXxlash6R2oCoPGv6zQJcUSQHU5+Wo0+PoMJhvnd3tEkIGzisIe/ieA2D
RBVVmFglYl+j6XJC/fK+kWnwxrtFvZ6GFMelqemRBOFh1DJgmSETA6eF4Ur4dbi7/VIvWTgVMl7S
Wb4tURHo0LHiNPQDOUlNoqJWNoOm2dJsRD5kFwDkzWUm8v7rhHvC9RTy6Y03HfnzmwzFogCQBNad
PTjpfT0VZV2OMp6VC7dtN/rY9Xbe9nmCNkdc/JDVuDO9IndZEjCkCCZ2Do0wpKVnWWpl7AW1Z8Cl
221aduyVqJI2NlUW7lLF+XvgN8y2kp05hZw/v07l3HVH/O0wMf2xEiBLKZQyQCrR1UpQnSZt6GoJ
TPViXgw+KW8G0bmXlVPDCa3RspUNad/JGdmrdrD1+dOWeMQHFZCRUDID+QAAtke3e+hV5h4VwMmK
OOSBO68CRN87ZpNtYccr+Gu75aXNPj4tc8Up/dCZY+gSYkYgAPZJ8z2hBuFkMmaQMW7F/MqLKt0A
eJJXGct1K7pio/omjEwnExMNOZ1e9PO8NUb8uaLk4TpWGayoxRIoVwF0N8ZHZUiAxYP6+7TNVPAF
TqXl3DNcvZ+Hxe2KSrirp+3wCNQoILNgOhUqvpDQFarZEpdF6DoZJwp320xRe+mqMnkxEmK//iui
9q1xpPZV7CroF7akNp/By9DSzfHYQdCjtPkGh7Y7ElqPK/UPSauU2QdpXQPHL+PahEuUANe2qXGO
oVWDuj99JtJ9QQnHFUwiQeG88l0rIOECyJAxnZY+9hxOXjKPdOtwro6IustlDjIKqKsohXQ15NDV
gBmbQ5dFbTP3yngZT7zqNRAQ/KwpBrpLoa1xvoisP5GlpNBd8dNrLufkJUpd+ammjXhhyyX7F4wM
4277qmvPBa/hKxDdJKYG4AsCKNyafuRb0jka487xk6c957CA/R4j4DU8lExgcNcVsRaaVgXCQSo1
19BgZJmoP4eot+cirPstkHH12dPy9pv2wNBQHVDKKBBtcoUN6WIhm7UNqNZhGdkpH6OGEPfnj14F
5BfEHpB4UIWsIt/RQcp+2qMuBwbdDJnamlJUu2zmKCohx4qAoyl2T6v2GNTfF7oypaxYRToMqnmP
h7Nu9sFLmgFJGKCe6r4u0ygcc/qiYrR+Sed5OHLSPGpZmNsA2g9cGfKoQxfmU4qaAEAVdpIVsWG1
OV3gwD2i5GPxD5MBUPFQoNBh0vhQSpCbqmUSLFsYpHaqdnyHUqulTPi/oo+ETgDwvnuKeYU0KFtq
Bw1vGZdZ2EbdmDJNKhoekfKo/9+TstKnZb0c+wGkFBNUOmjuuxcMpLwYCtrFdh7t6dNOsve8B/4P
5B8JoaTY3x45tN+EDWq4hCyol8AxQAWl2g2dSbcz7TKejGU1v1gYhYb302Ifcw4GTSWgVGF0DUrz
Q7FjPVc49y2EnfDZzqaN3A6tz4/g1jEpe+e5d/An1RQ0FMHBP5igeoP7Io2DOUNHTPhYnEESSfeT
KZzBtMuhlMEBAVMHEGc58Apni0zzQJddMX+aFmiY6YbmHTCO0EvQsu8w3hky2SOKPnZeQO8D+EbK
IbfCaAUwZQ+kWAkVY1yGBtAr6IBuBLdpd8UQ5HGd5MvGkanZegZ7atuPHZf+GmY90AJEiMBH4O6R
oAyZYsAHgifDDu8tds/uJixoMlW1it2c2nObWb9NuqyMaoXZ+6cd6RH/DSG1A3oJDkqs1kmNQEmP
XNCAKJLWnybTO+2BWBmGpv3cw0m+NU2Ctk/LfMStQCaHqphDRQPoc6je4JYgMAvITPPOx1lR4DPE
ybHu2aNSCEQHtOg4J2u3kpPwfumNiu1Q17EizTfaUXMkDh/LjaHVGkKLE04mKveXY+5vVT64dDRN
quK+duX70ed9EnkSsFr7QfhFpyPCVw2p2XVgoLemx8pXzab1PEVQoUvgHJ+27aP7eW89K0c2A7WL
wOA6Oa1kAmeVKjfg9PKTl5a8gp5B+XouMD0i9VFbwzyYQnBWQXW0sgKUJFRkE0jtgFd4EZCcnZfZ
0d72o1I4ghqYcAK2XiV1A/G5rWDmMS5nV+68ofnLLmHDS5VV/qINxvGq8NTvuhr1EZTvu7rmabRk
fojLliynAzEl10HXHaOUHgGwEPpbIUzkwSCr4CtKKcszGUA+J2O+zMOGtFNy64NWbsox7OIq7YpF
S9qHelZ8iUan8iPWX3U475I+OFYRZF+QHcEE4CpTGcWYUYeB2od0GiZIrEClJqMJXkK1rF7mJsAf
nWWAZaOJCpJAD5TbRfdWLFd+Zux26JNPUpokCoqcnXZhWmxRropXucjnXGcqmY6wGo/tpITMBtrn
kAlA//cwahZuAlXBVbMYxl5oJFKZnaIkEUdg9LFYgC+HpAa2B+aLVlK6rO4oQgXEppmobvM5cDqU
ybzFNHW7kZYwt6dskfZH5D6E7/31xT2dCSSjoneUzj34ruu0KGQIRY3CbRplMOWz6WVmtsXYpvHT
4b7f2cP0A0TBpTwK+AYVxro7PBdtYEMYeYvRXFeXw2xxqYt5cg7mlhStNiVFxYUdkaw+y3JyyxHP
e7iPDBHgQmCACXYrZKsEIYT2KqkLqDZKns+boZHFmx54qT/NNIGU/XwCtMEBqtZsfGt5ztOwhJ5S
b4GBr3245X66LUnljswKPGZOAtrAeXjXYV3po2DYLhwsSIKhzfZUFpS8Q9bTLW17aF4FznbfyDJu
5oDTy6c38hGeD5SE3hXcr4Q+Pxz7hyFBxpJVFQeeD8oL3OjZtcMG0DTfUbTIj8mcdjsp2lanSg7b
KQcA7KEJdQ4xjTdFBcNLQZm85m0yvz6yMPKIi0Epjch+gonCiMjhwsaBw9VvMwHtsQycaqiFyFsB
85BXQNqzl463aQXzB9jcLCkNJt2PCmYIvQIfjJwL0i6qhF3+NA0GeQODQuKuxsV3M8r3IixPBPQo
wkXG4JXNS1OMibZ28l8xa5rYdd4b3VXpsUmSx+IarmPejQaGwHquztaeZK6dGIdE1VdzlBJeb6Hc
+IodVkcQ5I5SO4hrjmC4QIArQG5GIIoOjd4neAhDIPriDilzpmBgV7fUpW+WqrIXucoLq4NsJp/h
qn21tQW3u6ZWDKjQrnhDfNXeqI5lX2GGBV2KwHWNNgPLj2DPg+DfrxEcA8aCoKkA4wirNc61yjir
g9haA+POWfjOT9kx6uTB2boSsvK+JE2DrIVptbjjxl1a3gc3SZ8k10Mp/KiHOs/QrhWZ+2ZB/48L
8cPuaf9/AAn7BUBZAukdhvhcM67FKHkxAszGhQou4A7vWWloHbmAXvR8Oh8Zf8OH/sjxuE+XHuy+
gJQSTg+g/+nKsnPH2kwEeRArAZ1ePadVCrAneqi+uh0M4gcfn9Zx1eGFBGKvJHTO99kLJoyvBPIA
JvlkIJNYIpvEqU15XAyhM3opWP/NTVX3pW5CmIqYqkkvHczTiepY5X5H4jzQ+t4iVltd9TA7YJYs
iAOb5X1k5oJe4HBJL4saaF6d9E17voCb6UQs9GxaRn8SdGY6UXKcL7lXXexMnrzNRROcBoP0J6FN
5ZvKhxwOjjw5r/uJaz5NdNfA/6JiVxSMRHONcg1D8Tbu/ax0UQ6+0W337mn7PhopkArsh0oIFLl7
H7sHV9AFS4EZhUipa8fOCpm9gba9OXlayAN02u/hPSGrotFBnGYpb4I4h2lXncGBAT0/xF/a1rZv
nxb1mH+q/cUiKMug7l4D4SLZ5NKgCGJCTJZsat96pVWn0C6pBvTBsZx+e1riwyjE4JwSpsRhxGPf
eTm0YBCMXdcUXRgPdZCdZCUe3gapwdvaV/3OLNDG9m13xTpUfHha8EP8AcEwcKAA4gAC5Mope5h8
HwdZhXEClMDtHMJpGMMcEHvbuBHFZsrrq6ym5iOxHu9cw8n7p+U/3FWQD7O80B5nhOK163hUl8oU
RRjD2Ff1oYKqaNAKplR2EIBHhyseFQYnG9yXJApmIFZWLpMxnczSh/EUhs22bDOfavhfpIyXwTIk
RxKeB8k5MABQMf+UtfexezERDMsCs3Kwo3WSDOdYmeWFHKR5bVya59rbwsDm8urImQX98EewVYXA
PoQK5kKhmXMod8bVAtcdpnST0VGdpzDxgKPUNd5uCtkiFAUIUqhGtvxVkWI36J6Pro1QPhsELk5E
ARlYABd7St4Jvqttm1O4boLMB9jB7ANQS5dNQkOrW2ijsE02ZD3XWUnrOgqTpoOZqyZY8k2SN+xj
Zm2Y7RxtJPTjm6G/7FBCma4DPL9mfEKvLO3LXBeo6m1UQuXb6HAITBl3g5qEho4FDB/bisIUSotg
ZEZX/US/wtUF962GEfqL0JdDuCllX3xwI697XUOnFKhy59lb2i7N+95JBPq0S/eelxK9SCbpat2Z
sA51Rzn8rhMPbaGllsZENUyP3/jRkUxzMQajhts0IodLIw1zZxJN06jHpF+yCDdz64BQzseTsDId
j6RXFdSRorXpRQDTFjhOUN99CYVK01h0Hp3ChIL94GDiuNiMLc1pLFrVZK+DmQxRpYpSXZV06ctp
081dX0dAQ6hpirgKTlCXhtB6r20PY3otwIEk7/Cw4DYHutDJqosVzNJ1c8SrNnmXpxQY+1yh5gpn
KVxO3Vk5mgpabHPf6JpmXQY3i6rZbHBWhjRCiSxFzIXFvU5NBsR/0CF5Pbqs/NxP0M+KChR2JqKG
OQ83UhSH1N2W86gr7qB29jgvhwjL3N1OMLf2uoWm7m02l3LUSFTIRCZI0yFWcB3Avx9Ulc5bUXdJ
eTII1k3aezS22jlorsQtDkQe9VZB7tctw/QWDzVwDthY2cftwKHyI2UniTa0H/1Gwk0vfwYJuBqB
zWcm061aCInDjKYBDLNhGAIZvQu+LQCa2vEJAy3F0v4SGKoeCMBSJoOeIf8ItoVJRnB1OomXinvP
ImNRT6Ks4Ub3LbRhGiMGuEmWBctXoN5lES9Upm86WtRO4yyRlxOMrg16bFzdQRlBkdMBr8qPS51C
jjH1xLyCHFW9HpeufQuN/bbRvmtaoO5IjS+Xtitgipm4ft575TxddEkziO0sAwzfDw35SQ+oGUoN
OyeyTcgd+kQg2N4hLKZ5wwmwIpFPRX+a9whNuuAN62NIstwX6PVN1zQc4IugowY39YKq9BQutE3+
LU9S9BZ6meQzB0op08VUNoterO+vajNwtwFGeWIwM5gIERObo1TbdvEQ4oXKb0eaLGfFBLQt5Bd5
dpkw4sYziqvqrAxaAPABzlelG565PkZZMMOg2NwV0KFMYVq7kwinF2pg7k3QB/Kzn0p+yQc5Ziei
yOAaoElKHleJIqXOoNR5wYLCO21qKW9mG6YU/G+e0GkQCOI1TIMVVawWuPkTVdAT9MDxZqzRFtHB
xktN2W03lt5cTgFN8yjNimA+EWjBShsoDKmWxDX5adaX9aeOtPUnnKT0/RBkS6pR10+llgMPP6si
nRu9kKTt4rBNjYuqak6A88zLeoyAEktn3YwcEpOeZjtI7+Yr4UpyMvAsgMuQIfW69We2NPkXt8AM
kcalKT5mHOWLztqyBwDmvP9STWl7lcJMO45GJcaPeDQCnwguF7kHBiui0pbZO5QK8Y4Uthy2TBVu
iJc5r9wnYJ6oiyfHeLlZ8oy8dnkyuR0ERQKrzimyN3nfGRJVCwxY66rIB3mep0swniYMLvhA+xbY
HY3hFoGPwiEZG02WRAZRG8D07mZJTZlv4ZZTYyI0OnS2J+2MFsC8BjtYF/rcstLbk4U1FdaTCcYc
aCKoYnQhJrTEcmAwjOZs22AtcgK3EWrES6FVO8rPkxvS94ynMO/jhyxJonaycF9rcSgAjrMQBp02
GUvTqIXRXH5SVnLeqUIUKoK7FaU9wUbQ9ySYbLJrG9FXp4OcbKsRzAKHGkaUE/g9p6ncWpRU+TkR
Lthl2YC+kX5/O485VNoLw6u516qAtDKyA5uTd+UYDPWl9E1ZnhghgenMR4ZhJgnm4h0wbDApChfL
vFi0qmv6oWQtNHFnqKfQSYHLJn9H4Spp9XUsi3mOW+XyWldiaM+xDeddKnLx/0g7s+22kWVNv0qv
vsdemIebvgDAUaJkDS7busGyyy7M84yn7w+q2meLIA/RPl21bEsixUBmRkZGRvzxx2extKavKp6B
ssGCqpMdKl74RVcq6mKjnhqGh7ihDmgTq1kW/fAETh1bkilKBmRgtUxhmxDvVKRRtOOpaC3HMALh
eyfUVkowh/iGm8RRNbiTHIRvwLyGhymN+vgZ1e5zN/ALiScNhT8rVW3bg9J6+XeRMHvsUK87ZXaj
ez62w2qsSTmGbcIhkGdCI2F4rV7d9mBTtA3YOzLycVU18UYb9fFLmDbSH4LieYXjhzF2QsAP+W6G
ln+vhnEl21mccrSLaqO++ronfC1rtePerwx43kLdKZ3TEGlsnKiKgy9KZki+k8d19jkFASO7Zd5J
fwll1/zqlWn8RtVxz8Yr1ejO8CoDlyEbjc62JtVgdwlicTdVRGO3mZeP/i4xwuSgaTVrNmSZ+olo
TPImG4H8UGmZPLjjmOfNZ6WKwlOTTUrlWvlUPtS8y7NJ7xb6RpSD+EegSEHghFGWas44dhNFvWbU
/ZKlnsPaFz39PirE4q3Nq1awB1GKmw33Osp4zXzQ7prMqptDGE5ls1OLWDAdKclkoCPtYFSO2gXY
T2uatGpLhYz6pAbZ8OJl5ljtjCI0i4duUnvT1ftirHDjWssgG4Ne26DE85KTtB8bG+c7C9yR+ivP
0YVu/B43WVbg2qRC7XTMy0kw8sGyjZzKawq2k7xzymg4enLVO72S/lK6YAidolSFU6IEUewCqbG1
XqdGOESFOG0IRHW7oMnju8QsSnMrWn30LWc/Nk7XCgnpxapoJydpVOGrWUtsQq0J6u/VOA6a0xEG
0Da6UJjHLFfyxq4EkRJJCQja92wwd6KSNFSC87x2msryLsorsf6RDoYvbsI0kUNHNVOP2P9ArZNb
6IapOWlZeyGHvzEdlajPRTeahP6u4tr9AK4/i12xMdTnJIxtYpVT7uiayqjTOMI9VkuZo6SXi4Ty
ui7n+M69KW+APgr9aHtDkZUbJfeHOzMyRW8XCVSjbozel1obyz/ELlccY1Omedk4ehCWP9V0aP8y
xRKPKPP19GQBxNdsv+rAXSdjpIvUL5lC6nShVSlOJU+Vh0OkWqLteUT7bKnU/Nah7jEuHDxfzJlF
xrrZkuvTVVcGiFralAXK+eb2xezyTs9VlNDMzNFAmecyGVXG06QPgey5ahQad6qY6feS5CeH21Ku
3HvxAhTSXfA5kPWabzMfbkk9ETZzkjvPTSxptK2AWXACFZRn2E/6PK7U36XxOHKw4m+vRBQukcUa
Y/wgfXFXigUcuCTXPHe05OihTszacLqsKV91pb6Xy1RysqQsDmMdGC9FmqQ/Y2OSHR3877GSrOBO
q8u1TOOVK6oKVZ7G/U0iYrWM/BqD1VfdkFiuKieN04tR+4wtwl3PxnJl7pX5bn8ekOLaPVOUUfkI
wmNZedEXLeFW0/fcuPVa1YnDMv4VCy1AElJw6kOUyJZvh62o32tM1LTRm/5FEFMqwGql5v4RSlX3
JvD9a+Kn8dES29R01WqKenRaq77KRp8prqc1kb8Ty079Hk4EmJ1h8rxmSzpefjBHP47mkoqq3/iG
WD0Df5KfZsDw99rvhMmRpiTPt2lWV6qdp+XwmDVR/T9QdYpP5jII8AHQhC3yaHqqVj0pXot7UCVv
kjguNwIEGysb6urKkkInugPgkdjnuapbYUyVfUjwQY2G3K1ycpU4r8/WyNXr9qa6DAGwrh8kLSJl
eVoF4JYJPbB0wz4wvHxvjsMEJNEAQOsXVAoFcfB6W+hlzGyOYJG7JoZEGae8iHdobe8FRdJa7jhV
kjvKRuyG4kNQ3Euet1axc81qkJGDDIa02VwzdD6VRaiFVTazRUSVZbI18ng/gGn/w6ukxnNUOddO
Zab3qZvJHMm3x3kllkzNN+7lXPSpwvO3GGg5dVPvNaLnzgUfO0lv1YMqTZJTFKp20q02chLJix64
pweqM1A/+VC3evC7sESKhIi0yhBLSOqcuDqfgV73uDvIRNAVuTf+KJO0dQwl7P5OTP7DJvTpb1vw
NznOnzleQugH/1AX/9e3/+f0bz7kd5rd//x8Jj/+z3ePxa/spal+/WpO34vlO2d5//VWxP0jfyYN
Ovvmgr7ovyEo+ptj+b958f+NvWhOOfz37EX/5pH7D3nR/P5/yItk819Al3RgS6TnqF+f0Uv/kBcZ
yr8sE1SuCjwVOAIpuv/9v/4hL9L+JVPLOsevjZmpUNHR2X+zFynKv8i5vRdekAOmoMT4HQKjczsD
wYo1U2CgFOBIZ26C5e5XC7HM/XK0RXhPum0sEdA5tm2m5ke8la5dOUQvxQFFJpLFmInfysv8kVdE
FELiWdtizI5884dwVN/0ciybn4Le6EQEP6zEPyr5kZ/p3C+Zh0cyBygiM6whVFvsfTHM4mpMYGop
BTF7btj2r9ThrWFjFwlK0hisrgF0iyGRM+KMPN9gKuE+LwqkJ/er+7rd2Rtns18J1S6gVQsRJBgX
x44ngXufEHFy314PCHBWshjK/AH/Od8vBSywm3VZF4GBgK293X49PD9vD7Zz7yDI2d+d3DvHWcla
3540RsSm+ejNNXWVyNyJn7bu09cfj779aG++PTiivTJz8kIHzhcHOQvrl1J/DhsGM7d9fDtsX7db
1ue7sz86LyuSYL1YmcP59Q8Oqg6lqCAxpLvD4/Zx7yLK3t6dtlvX3Z4cvj+5/O26jr3nK/d0xxwf
eM/pxLdH1+W1vXvktc2RL3n39nB4dPe8euKXD7zVcQ58GirGR/Lx81u2Ob9/eN0+Hg58ms3H2Zv5
5e1h67zxFh7Bduaf8DXfbGzb2Tt75PJePvHT7pGPv3NdPuqNnxw29mbDJ351T/bh8Gqja/zOZjOr
nOPMb9vw+3ze/GHOPV+cGAlP9DyL3+2d4x+b4/zWzfHARD84Ll8z6v0uZ/AOT7fd7NGr7eHEQrw/
247ffHa+86l73np8eNnvX+ZpYqLm33ZPp9Sexb44/Pi2fcCUrizZbLE+LFktF4bXhWjH0932bp6s
7en9f/59fNsy74/Mw+nttH07PZY2i3J6e0OJ7PsdD3143h12u91mt7u3H3j6o3O3Z6q+3d+/D/Xe
dh72KBqrypS7ztOdY7P2m+OTc3fHyI77FfMKRH1lOAt/I+4MSpBR9jsWisV6fJzn+WC/2yR7W9qP
LNuPeYUZyGl+hTeets/b53kt0C3Wh6+e+YWD/YAabPlqtmeHw+6Bf/cvjNE9Ok/v6vzITM0biYV6
cLbbw7uS7I/HI8vo3jGDbLfH7TzQwN4zk8wB87h1mak7PotZ+XpCv939o8vv3F7Z1YVdmH5uKrlg
MBOIZIw8nb07uWgaU2EzhL91y1nRp/filVtWdOG3Tz4litpsAbZvj/6GDcFGYw3e1eqZ/5DPpM37
ybdZ/+Nf+8Lp7b/c/X7/V28/vawYWYoPVxRicTRNxtiP/Wxlv7K8p5e9My8KX7iPrnN3OLB5928o
OHsXA4DR2G02Jbttu92zxCd3PxsF9+t2t92+uYfHR9SDwTw++7b9haFtWVX0ZnNk43xlEx/td0t+
2B0eD8+/Dr7963n+0B+vj2+h/TrZP3z7gKnneHl85ttfv5gizNPeeXjBHvPv0/5l87L/C0XDCNiv
GJXBtn17x+76cv/w8OXhuN98Phz3P1+enM3OecI6OJvNi2t/v581Cr1/YVfZm+PxHvt+3LP8LsaN
/cduOGz/4l9sLRIxNfsTZvp05+w3D2jm+xv/eOHH8z5+ce+evn513Rfn5229fMe/3tCQ9xvDB4MT
58KgUFPGg+1P9ldmp5un9Ntuy66bt9+GFeFh7+Yd9ITt5elvPwHZ3ds68e5rfHiElJLyKJ114vHA
/nT+2h9CmxWedyIm4ZFRs/H5lv3MXzYnErubVx+3r+7r4fnkfs155J399e7HvMFR78edvXv91M0P
jx15Rouclw1mYFPYm4fvkX1E8TjgZNt9woS+WfbnzcNseFx7724YpX2czdWKCVDPhqmT9eSiDh5D
1wEwAgieX/8wzG6aLF9sMyACRPndsSGawG202dyezvMD5B8pwLwp7zaBSi5hArlXFx7g0tr2ssja
eK2gUQ41JPi2U0ldrCU83JZ3OSogGPh/lM5RFWEuS/YTCWYiazDJdVeWug3NftgGSSf9luM8jwou
n5mEhaASdTXWwt2UWlB1FeUQdqQG8hcxLNNDA9Hmiipezh1SgCPDCkCMiJr98xUisyQGjWFV9hCr
geEEFnSqJAU0rbVzaySxI5X9Wujh/AryPjKJ+zgl5FTYSKBbz2VamQIpCjWXdl5m8lEUSs3t6jg6
iXMx++2luiKKmx/QkZmJQIbA9lyUXMDdl7YUyeVJV1B6nkEfGpIoqqM0WbniX5lJOFGoJjUAeZLB
Xji5WqFnppBR3dmFdXRow0gnBxg192quWI9k840VT+Pa0AAfg3bkCguQa+lneG1BkHcs7V4jPyDH
wT2lQdNDEVbq7vYkXtH3OdQGARPKyI1uIUlKOzmrW7m0rYYo0ZRXo2sZsbdiK66O54OUhbfgpSYM
G7mGlKQMOseb06xuLAvjm+J35crkndvfdxXUAVDNBTLYC7IM53rRTUZR1RJDIp/wGASGvzNjUCej
KcX3Q5JJb5XZfr09i9fG91Hkwg1IJ6UBjiWWtgwWcAOmQ3/Qq0SzCev6/3+ilrmAQgMA1MyJBj0P
I2fo5MppjNrfjIPy6/agrqkGVcRzLBbiQTohnc9jbRVBNQlBRTWD1X6K8yJyBDNTVgD3V6VgAtld
1IVxkJxL8TRPLQPLKO28Jl2mDLm+Dbtc/x+oOVEY4kEKRYxsqnMpVpgSROiwFVJGBv8pq9WgPkDX
nNYrynd1ODNMca4yJCi52E9jk0+5DnEip5Q0FftU8gphE3X6Wr7kmkWC3I7DVyLuCDT9fECVRZw+
LPXSFipin7DvJfExgaLirxTuoFcLi9isjOyqjhOZpxR0pitaujWRECRVqCtkuIjI7ZKu/UbA64dc
ysbm9/WOoDzJOjawSVT5fGi6JgZ+r2EsAk+ALTWtSWQk0hpl6Pvz/sdTnM0E8QIqHhUm8f2oOhcT
COacPQepVipArepMAbY1BdGmKAp/l/U5VTyA7jwvjneAMHtotztIKidRDVaM40Xqa34SyIHgf6Is
lDTY4nQBaGECXsgrm+qu+ChSc7oty0J5zbvq5AOpP1Z1kW+qGJiGgso6wxgHDlPTSI11aEehXPGB
LnULqlRKdmYMKqHtZXlIlsteTFqztGPf0p9zcyTNGtfRDmRD9KMJq2l7e8EvDTbyZNj/TJO6Nv4+
X4mxK6zJL7Ge3KQ6t/UBxPSlJ+xSCFVHi/R1v0YPcblLzyUu7PUoK0PaSpyvACJNB7rI2JkU6Hxu
j+uqFJZ19iOBRC7XFei7qvpURNip0OY2id3UEeDTWZEyz865HjMWlWQ5TIK44kuuvX5EvNAhpRDN
XgHAb6U6FXm9r7i96MsFSE2AJj30gk9126S/WwTKmgEWnivDAWlTLLk4JfTWH4BLq6WdpFl1R4o/
hyOlnU5RK1R3rampDrxm0oqJuKYxH4UurGxWwSFGnri05xKu3u1KU7iTPdF3TDOtT3I3Wo2bTwPI
g9srem1nzL4m+CQ+WV72I6DiPi2TKmNnhJL2Feqrod3IMCbt+swSCzsAiPPltsRLq0v5sjQ3sFLx
q6EYOd8breL3mVYDY4PCMHP1sqxcJY06WwCPuWLgr6grzNUy9ue9NmN5dMXqBC2urhb22LcJbHRw
eAHl/X1XGpoUuKJJjFCLqS2nMBvrPFflEQSiUfQ7hUo0O46MJ7GkXjap1sq/r2wOAPxwr7FoXLOW
PFpqk4VJEECMB8dMfYS7BwBplorHPNXMDV0AutehF4TYToni9L+vLEgkhYQOzrfkWYk/XJCNeDCn
uOHAnITGepGDPP1ZyFp5yCFyjUCwetrKrriiK9TOcHFFFou4TMXiaeh4hiCvABgBClcscLISvSBC
sVuj8b+yAaEm+tvBnltoLtTSLOqxVv0C9yPIuzu9LdtDqkB8E2Ko9o0HdtROyrpdmdErq0nIgTgA
xzYECkupVVDKU9MgVWl1mXKBkLrXPszro5Yr7cOg5hFUrVbtlLS+WRF9sTne83iQNM60VBxSi8XU
vD4ryrlVgh+ZhS2LmbLFCfzdWmUufJx/oPdndQWGI5+rTO/Lej3o2Gw8RvpR6OAuUhf41zT+rqog
CPYJaD7J2cPtsfCx0qmWqqFhX4SZ7jmS1MbPAJNrWBqDeKWo89rMYVdwCqEsQd5CVKzC6Al1eWHH
VjaAJm6F6a0T5GSti8KF9s9DYtJQDSIC7PbzuQunqDB7EUwW6PTRrYtRvROTNj2UQ7vWROKaKEDR
1IVyYebYW4hqei/L8zRFVOnXNuEOgWqA8VuQi+Pv2mQGhVPEVpsrWEBInQ+qTM0gHGRKcStVDDeV
gAca9EG5og0X+2ruZ0PBEw47hWPGktjQBDE0zpARuxPNe3OidFvUQRY1Q9fZfint48ncp5V6+M2j
Danc+dAJZAJ5WoxtlPxCjmqPIgatw3uhTmiTD2b05JX+9O22qCs6qBCtpCsRNzI4IxYedpaPpTeN
EXg9vfvDNDJlk4EcX3Fjr2jFmZD5IT7aezktAwD1ha2WsOQ1cVM7sdJFjixZK3mHa+tFmJIBEVRg
NItkstQMgBolAZ8y1AaH+yYlC2rcPsltOtmp0ucHy9dU2k30w7C7PZOXlxVWbSZxoUYM/hxuK+ej
nMokSvoS2apvMcpSClxQu7Hjgav9E8evcbOBiqcx1KwdR570qFYQlIQd3kutZcU2UMA6336ma6vL
us4FzIRtcWDOHykQSQmZA4oUG8GbQWudTRno3UoI8JoQgxZYIDC5MhJJOBeiw8kV1gVo6yGsQLqO
faQ3tLuwijUmiQsfkwk24B7jrIHNBwric0GeGmfiTH5s08docCJIiAHKC1tJ6/ZZI4wrt4drw6I4
DV0yVNj/l05KO9T6kHZ5YRuN5t3FHcjGAiPr/v4KQVDBTUHn+GQnno8JItpKGX0MZlTTU4KmXulm
0JTw95eIaeOyhcFkoZYzF2cAc60QMzb2RvCQ9JbqSKEW/G7Aau7uQNgArjQuPdTSno/FnDqhEeYN
EEN7c0rHQXYLkOArJvkyPDGLAdwGU5oxU9HNC/fBmqT6lGtiauR21HrhfV5H6lb3+6OiTJlT5/0n
2GfhoRE9dN3w7giDH3Ww8Pvb63bh5s3IPpiqcPAIkRAfPn+IqaSQoPGTwp70Dmx1DFe/coj8NBUf
ABn2ijP0VhIeqg5w4IpiXtkGXBOAaNFHCK7AJVmUkFOL06YWNT5ppMROIOojDanCe0X1VWpBPP6+
PdYrO4GzaOaRn/HPF0dtC6Erfb+wImoQhHZfK9XWILC7shMuD4mZ/G4Oa4F1BmG22AlU0PkwJrKs
ANJ9JzGN/DBmk3FQPWuNzuByBhFlgkcEnAh9xZIoaaamFiuNGcxhTBFckMulaYugnD5btaL9DHoK
plZGNzs+Z7EIi0AW3XZmPoHZSV44RkFcatDuKZS1Z6ngqhb0R2XbTz/K1khcScrkH4RLhrsiUHIc
Crl+u72El+oqwXw5s4eASaPB/OJcTLNS9Gn7llNlVPku5UE/k8p40zICIqWVpXarrjmdl0ozS+Q2
S5JtDo0uNkjdh1EoS3BeZILMbbZs2z1bZQ2ufHne02WRoCsbASpY7M75NpSjBnRcTvVXFQnV5JhZ
GH4tpzFV3arw1E9l3E2hHZtBk9kUz9ZrZ8QVndXI73Is0T2VWOXi7lPB/QeVapfbQuKVgJbjkVZ5
nhS8UkesRCvb8IrhI6WO+w6cFzK1iw4AiizEat+IbHy9/kTkK36lTCV2O7VKJJdyBO0lVlIu64PX
10DXPc8zbKGuy88Bjkaxcu27MvPkJCRCaDMlB4H2xcwndVNNJZWGcRmwXbu2+dHDDEyVF3U6yejF
p9r8Qyr938UUv1eNk10npAaOE6rCc7liaiVaWcxRw1FNaA3ke5CNWZ0UrvWxuLa23MtovKLA64St
OBeUUsPmAUjNbb9uvc/dGCnGZpQs764J1dZYcR6vCaNbGHEDoj9E4OfXP5xpjSrLgdDEVNxCzH8s
pLx9gHhYcDs9719vm4Irxg9uf8TAcQTMf4nwHyKjmSItRWcjdXyJGmn8bDZGt4uzJNlzMy5+3pZ3
ZWhE8AEjkyebk9+LoSWqEKYthWqk5QzTFQJu1VUFuWnO76zskCuioDIjWzsPDbVcWLlQTwu/biIK
9Ee18m11aFuPXGemHCRyuZl7e2BXbCo0ygwMKweX8hLfGQ2ZnvgtNbNUE0d4+QFNQ4Vy6PH4zVr+
2YxVJ+6g49BX7jjX5M5FDMQ+Z4zJO/Lqg660TS8lsHMgtydBTZfPUH2QR3q6VfDwfO5zNb83qZlb
ce6uzS33X1LVOF8G18VzDe2MTk0bwUdtGoIIXsYuL+Iyp4az1ldMyxUNnTtQQBZHMPmS7WNS+tbo
ejTUqycq8tpJ3o16Z+7byovg4fWFFb6xa0ODoG5Os0DZTMej86GVvUEnMdPKSLSq+kEWJhm+QC1/
nsxwrafJbJ0WbgAe20zkNbPE4ISci1L1Um78kQZfoh8mD2oVTbTM04Ltbc28KoVzV5PpaYIrtdgH
YlrEqa5hTeipVm5KTzTvAoiqVviRrk4bDbAIONL3Aij6+VjqgMScPsISUCbaYDgg1JNxr0Zk3dyR
Sr1yxURe0woCWPM9BqeCXXcuThQnvWpD7DEUky9dMz1RvdjbOv6UbZRRuWJKrknDB52RVQSqyeOc
SyuyOtKVgs1djaV/zMJK2daxbxzEYaBGt5/aldFdWTIs8twjT6Ru7CK1Gxty0Q/UCth9VxQkUwNR
7lw/p0ZnZWBXVg0Rc9yMUDF1SfODfLAeQ6FKQROyjwlhGambgmBwjTg3KZQLverltiJemUUmkRQm
UAlanC+FeQMVso1v0tvOCrTMJa1a/plVqubZnsBtmNyDGvy+deTEplsa9S0w9y8JrqfcTIdgkDMC
xaHnxIJPjSLZrrrVhI3qQawLj8dac6hrc4pDwt0FJ51A4WJO9QIMV6UzzKJtwu6AAW2STTbGHZ2Q
44IJvj2rV8Xh8s4hcaJcS97OoImEIp3JbemxcpRJSW+SVPHtWJXX0gpXjhoK5bjLz74J1815fT8o
S9pA3x/QcIuA59TsplETPkG3bEEDV8/Vh9Z4NMrQ+3J7eFeFAk7iUj2Tqi7DCFVq9fQiUDK77hlV
CH7jczrqnyHRr7aiXirbvg7UFZlXrmdztSgWk8YA5PmWtsyciCMokF1wU6Izd5AdrWJIvoxeEP2Z
p0r6pqVi5WqwQh7kflhrn3rpS8/JKeqK8agpx1riOkQ1NwYlgXCBDuLSE3Qrow3Ljf8dMoz2NJmC
t6m9sj5BWLJy8l1anTlKyk4hK0BAYZnsGGUrzj2ClHZP+u1J8HzZNse8/eP2gl4Ob0ac0aKdO/ec
cVxMbtCkQiBWnOdpE6awx9C/6pNFp2nfrsiBbDUl02wj8+GE8cjFryEaLm0Q0me8ETA+YvnL070z
sjYMyTHauPPBmw/9c+A2eZ1DG+kN+VvTav732+O93J9z7S/lc2QNuDosq7L0kuybKmMO5CFWDvz5
Hhdqv5NhStjelnRtZoGHScSCuA7hLp3vT4jhxVBScXjFoggS1xAwNiQN8qB3rD6hgUgIdRRsHoNY
xHti09Kv2/KvjBRnm/MKXhcwmUuCTO4OsjUlnJKZZxkZzbzgGsMtpa56o3faGKwYvstdShcvrhEM
lE7GF95TDbtqNNATDiKXpPzJAQIHNVwPUuxJm6bJ8p2fjuW3ojdgjB+VNZL2y82CdELpIJTh8aJy
8nyym1bX47ZGOnCv6I4mIqJNxbn821tylkIfehiZxbmK8FwKOmoC3u7xEHvBOkaj+tCZg3C4vW5X
h2LCVqwii0rOhV2vuc4LQMmYyH4qPoFVp+92CCnTGoDryt4juA2bFj3cYQpfooPnfmlpn7WZ7cNc
7FolFZCWlPoHQHrD0TQb4bddUsBrNCUkbUaB6QVPH515xrycl0gQImWT0AzyQSPutUn9Qf10ewqv
6SL4T5KQc8CSSMj5OsFIJHLfGjmEjb4+iFGpOgQTUlce++RQ1JV4LEn7P2lVVHyjvrFY2QqXh+Ts
KXJfIZ6v0+NtsYK0D6dLgIjz7cEBKdslEcVPqkkLNngz43Jwmi71J1oF+mO1MvBrkiElJGWovPeE
XXjGuUAPQo3QCx0Jc/EbCxHqdiazEanX95MabGIcPwPu0taM3RVjw5UeiAMLTDB6GfdvwrAu/Y4L
wCiVUITxhIfOnIKvktHGK37rYozEWDirNBIynMV4AxfnolRTtT74cwIvp+2DAi/RG+M0jYcMainz
cw1DV3Qgqz6uRcEXO3OWPGfrwMQRJAYSMr/+wePyuiBLLXUMoRKvNRdCxnon5V30e+fG31IYIcPj
JkC597kUtRD7Bt8ydMOqSqGdM6pd25TDztQy1Q2yKXB0+qnZGjC5ze1tswxiXoie99WHAWa4AGKo
KKEbkZNprKR1O38SNjkt9ZxSr0UIPfrsGCvCJ2/whm1JsvfJa5u17btQpvfHAHoIVAdAMn77Qosr
Op6HkdFC++X77VEr9XFDx51um4fd/2RJP4paLCncCsaopV3otpYVbmDBM115qPOVJV2Y2nlAc/fJ
mTSUFrEXbBNaxq0/NHXfDQ0qJKItPXggVnMCLVESals4RBIO5aysNef2il7RWIOjdraFAPHI/Z0v
qDKqZaXllu+Ck/BPzSCQ50aDV6RcG94cNQH8w1XyooC/0FLFU3sZ163pDfUHAd8g2zV015D3Ul7T
ybgYa0NfUdaLoc2039z+uRlAeHuBZqk6GJgEL1MdjUZJe7HyRkcHf7sytAtVJHxOO62Zu5+rBxGA
8wkMJjWRPYHGrmOsdnbST6abRXLiaHAcurfX6ooowGHwvaLwoNWXWl9Q9lTFNFFyPLzgjVdmdIvk
lKLfTrnWfuFiwWgux2VYIZwBGALP+3xUbRIC9s9laF3D0e+cUUnyx6gcLFrCB+SD5MlfOZeujY1q
HSwnmHHaPSwcJyvKRS+OUsWRxDyQPsla0ZV/hE1DGxi7hhiuWUmpLRwAKgvQCOgyFP7AcWIu3MEo
1ktpaHuWDdrLu8DLip3gTakjC7BucvzCld1DsxKlg3LfK1q/Mtxr84vXzSV5xu3Q9+Z8fmUBZvom
C+S5h5e5E6ZGtlW9Ig4tCgruQC4+3VadS3lMKilnzl4uHGA3z+VBw2oJJSybMCyKhuObeu4kA1y4
UmA9dZ3ym33KmN0zccubTQFJmRd5qufQLkbd09IV0tkwaFa23uUGJxZLE1l6LgGzIrJ9Pqi+A8uf
65LgjPLgvZgSyTO5penU7am7lILRwjZiv+bcztJxSfIxCXR+7IzY4m+WmGcuyYNiJfB1KWWO9OLM
z0i/Of51PpZoSlrPH6zILQx6QZR0W9xBzB6tVEBclTKHZnA5iVcsq2vqXOkDmhtCLttP4s7PzWYb
ivXa6l/uZWw8uCVg0BRpAts9HwsRcvhpSzNy4QKERT0QKTjtpWg/eOTIby/OVVEm+whLP5d0LFyh
amKsfsmAojAoSZqC8q7lzLAH+J9XtO3Cq5Rmch1yGlxP5t57S1H5XF4bhjNzdOP/OcVt+qrBw7ot
I21wazMXjj5hUvv3xwf1EllyrgmACucF/eBvkS4t4askcWJNZfVl8iTtkJuacMDL8lZEXeoG6X4c
kbnegWjaRVfeqQzHojVjt+infGfVyV+Voq9l/C8nEQQKkA3SNRwt+tIw1Ar0lCp1pnCZGuPnNp8m
tymy4Z6OeNVJhNzrlE1CtZaSujY05DE8slKcMQtD4eljTnmTF7qK1E37XgVtFhSp+du6SC4RmA3w
Nmqv8AbO1yo3xDSTmiByxXbyaCbSF7W8nSAWTfdlKjfN4bZqLKJH2FjEgQfBHaD+XFIX4rRhDONS
wBUXzDb8lMbtZI9Qj0NOXMh3UhB5qR32nrJXg8b7flv0tflkz3F/pXKdgujFBh+muhCEYeAWoOuD
q7dyfB834lq86KoUQteYQ2nOJ86vf9B9LWoJnXla6BpQ+G6VIo+3cHivRW8vT8a5Zefc8WsuJ+e+
eC6l8zO1LCe6g3pTqe4gzp6eMi1M6KtXk6CiTt5aOU8uTdbcvJNWl3O4Gm9ufv3DsBr6HolS2UWu
T2Bwq2XRdPDCliBqTmHOWi35lf12JmwxuqBRVaEz+sg1DVyMppHISxm0KtxzH2m2HdDy+86o63Rz
W0GuTCoGWYcbbGbQAuZ2PkaLHt6GRdM2t24aP3c64AW0KAMTozuhbtXBPlbzMF0xYNfGSiyc2Nsc
Z8BTPheae4YXQAwWuukgRh4w06INJ3jz6x72w3gwBguu66CDDrktAfbeHvGVVdUpMwchQeSBVV2c
36pB89q6baEDxP9yiCd5r3rfKPtJybs/b4u6si/IHr1DaKmOo6XX+ThFGqIBr2tSN6B6YxNkouhm
vTWtWLMVKcv65aY1skYNuhSyWTzGTuo0J5msn7eHcjFrrBWZRW68JGoJzS5mbeDeRkIxyl0tFsqn
hAC4K9ZVvwtGSf9yW9SFuSSDPUMuLFI0QBOWs5ZB5uhn9HZyo1xTXj3QWN4hnEYqpd2c/p0Qc/ol
VLGO2hOCe4sggF+jXSVtejFezBjwSJzj+VGIOy6WTpVjyjPh/hw1MaYCXZiURIYyPplqP3YgCa0B
uuthOs3MwGZVR4ktmqmox5AVW6NXbqxQlFLpZUqVMfge0pnOUg89lMjCHwENiIvmizfGURbtDaGr
hZ9ZGgme6Qih6AmRHcZdFkcb2MlpkeHQSrgrRbeBi9aPdo0VVcprR+s2Aa7iIOjn9wdTqXwrjSBt
/pIasei/TPKkKw9ValTpzzJWm9aR2zGkd5qQh2VkR1ITpce2iMKjaECZTkIs6savQ5A1JMW5vYqx
seXw9VpnlOKut2yyaibnfjLKsRspQWL+QYBFVu8oEKrFn1ZN2dXnmF9UIjunIkvKnNDsZH9TZ0Cx
ErewvNS6C0qN+zbp06x/kUZBp2YzbyLPc1MS47ETjY1VfR5UiLYfq1wTlH1iWR7hOcaSa9/KhPbb
k0uehIz6ngaHVH5vSGAoKeECSFpKcV8FtdDvmjSKWJyEB6DB3JyWMpzUKq3UHsfCE9088JTxmYCj
lP1MikyXw10DaeCXsubS3rkJrZeEBzCyuffQhNYEwLmV6pAQT1fzqDpokq9S64uUJwOFzqaXQi/A
sVq+atI3txbhem6N/8vReW3HrSNR9IuwFgOYXslOSlawrOAXLklXJphAEkwgv3625m0extfubhKo
OnXq7KCpHsefSJr2IHyoha9BvkXj3342jZozJB49/x67CrE1XXTVGEU/myfuRfneZJ/C0k41LUyx
z0Q3NpUjZJU2npn315CAxeJPGcTLIE5kF6xLc9XMy6weIzX3rMtECpnlcV2jrlnTqSnWrcq4tSMK
/HILbfdqACw7KFa6T6aXffPX3LIdEeziMR79ovmS3N9ekbVCxMA69tVUXsyU3wnm313IqsO3BxWj
qBGjx0E5EB+XqCL2PF6MSzr/PHRmOhRJt8I/mHiRk+cqJ1n4rp37MN7PWxFo/T55rVuTZs9zu3Kf
QvVY/3KKLZ6TTjPIgIdhjj00WTLrt9FPvUob6KZ1MfmzSUtConMwntoLeJTzcGRVQWyb67zFcttH
ttjBk5glKyoxbO+9Snb3mgxvuf+R2szFbz/JJ/3M9qJtDkGSizVDX9kjktKnXB+Wrtycu58kZDbz
EeH3l0bgGGGddw75y806RLed6gbzQl1XeqcuVgj1GVa7UTkHtoncQlyGrWHemepBbtu7loA61Kl1
tjCGLlE7O7YQXQltnBvfeG2fZDu5yM161koEESgFIKQiTneP+H7vZhbsjyaZu7Tz/h/wCCZXh1yN
OH9St9ucTp6wBem4S0dX7JsLQWfX6zuuSlEVJMbzOW49rxA4U4n8wYqcAiMu6o9gMLYvM6LTd+cp
pMoe4XOsW55U6T5hi5lTDthg/mqrrVIqFV6RAOb5cVuM43Xk0u5Mv+rOCRpzZaZG9fPZWPaEyZGn
I4nCQ++HeXCr/SpsZ2KMSqXV1cRpDVa7cRO28XzibILMk0L0dVbOa9x7V7vfcnz9yZtgm+cnXftD
nXCGJNHq/jF5h12JCh2uJOCcSYvojg1CS/o6RqHRO/YFEfjpmmyzexzHDZPkIRFrZR7aigTSy0CS
SFnhIiScvkrhHK/JfzHQ+2I5TdUW/ps4UqIb16lH529UemP33EZkAuD0w6CE2ZAd1u4/z+dMTr2F
aiFbbbksN05IwuDzRnc+vzhTZ5pz0xShd0MRglfWsUp8RlNL1lE5b/2VyffmvAa5S5rDOhRgL4q1
uAtzT93/JGafvCap75ml9cx52ggA13NcAo85ojkZ66WMnzt1H/bLyspw75PD/+b549Z/8ZlK/20K
ycNOAxaQkjP/LAYPgH3mHwyvbvwzFmunuRk3nQdwAijas7pKvOHNn71YOKlo26GHWAQU/MmrwZPf
utzA+cMgS7vdct71b7tEVXwpdDLkX9Fexu1jBaggepwGZ0/e8P8M3WnsRAm81O2X7UztCnVgsRqj
6HEQbf7dseRpHrCqlu0JwoVNPnlkO5653MXi8mhCT+v/klxWIbuGhu/h2O2L8b9LuVArpqIzHk81
z4hjH2tpA/3aNlVd/dbbPuzXCq/tDxnH5k39kgMDcvRFrmM4RicnMIV1L5ZmL7cZ+LvK/FvibXW+
l1oOek3V5MpZZOMkpPfpGWtnn3V6TWbzga2MZWwyolWKAnROooicTtcOWEiVGuUPdszCTQ/6O5pb
B/5JFw8ji7qq8KbkAwaF079EpWxLLqWOB12luMH20Msg7MCdSmd3bifNQRpbcwb11LCQnrjJcAcM
gTwFzDGzTGFEcJ5jdxjn9xYvKAt3oS1njka3drMa9wW+SrcDVBVAr8FK5NSljF9swbD0JV9F+1+h
+ypGsmyWGs27d19cgV6X+TyLfhYNhWm/xnmPnzB1zfqQtI6yj6Fe7aXg/cpva+UrnXH6DG+xy7CX
2Pelfh8x8jyBN6/+C8tgai99Z/3Hfl3DR3ZRi+n/18J7EbPryxbiGF7rdVDzbyqFGOFdBUl7Hnbi
Nc6k4uTT0YlyaTO/S0xw2UcHMwkW3/alcyN+rG0XV8ZsDjytKlcOkBziDwA+SLIJgqFpqlMVBvmt
EzgbvI+22T9KeDPJVT95gzz2alwv8EOm9mgGtz6F8ebKEySD4kznQyhFv9W9g5EN9vyhb3XnZAtG
8YNhcDGfV663dx//ZZMNOXdMFtQLP0q5NWQSEU3vTdlmQGFdjeUCYUQuMc40apKkILvIrsuh3MRo
r4v/o1mqSkfgasxkyZZZY/fgCK6h1P35q7K582p8Hu6cyww0bkiot/Wsi7GuUE8cd97r6Hd6AcOT
jH9kFRV/AE3k/xRLvI+uIV2Db0QI56TKDgOOExno2KylJ2uaxCPFKulDfXjb562tH7tu1+PZk2PV
XwGFU+5p9ifP/qlZch8OcogEPLZgBIBTdzyaIQAZecw3eGJZxZ+5//kdkMO3GmDGlOeel1GjdHBq
d2oRvIhbyyVSRVA0Qz17H8katDeFTyzGATdzyWdw7OSfS7EPLLTvZfW346cpM+hz4uSXI/FVmviE
E9plr/HetbWX0VG1p0o2/E80YGrwoo61gmDiFi+mrqr8Iot89dKISgXbRRUnXZa4TX9fN2GsTpEH
MgSu3BxOJ78bHdaR4MYlabePHVLTgpsXWJerJK9+64AAndv+aY3GNvjd1kXlZmsoKjhJNurHtFaD
tXdBVMBL7Qs/KTJdrJF76Pg9+1+A3rxLV1QtQqDf2Jw/JCTVZTS7e+qzDQQqKgKGkI57KcH/tYu4
9zBwdZ9uV2+piDkz0wHGRwGSZ+A/69dRUh8Xqt/mKoyAROMO19FN0lSRPMcNZzile6KhNuy+Xb9D
InTe2qbnPqlUCWROA9k1p2mH89WClNQZ1ZJsUr0ywLrOrQlevGAbIa8A7yKrz1+Kpz0qtJP2uO1v
7JJTXC7rSpG37H3iHcJOFjYjxCchgREszMM2eN7fUSbwOpqulenk+MXEYZhUZabzhYNx3V35x3jO
9ld0NegXscjSffLmibSEAGtD+1abYUEpq8dp1r94Lbed3EXLzRfmpSMeFHXt8z4L2R+czitvOhfS
DRwgw/9vrLu6OBSFiv0LP1WwnPZZrSOPqk6eFlZMqmNuS+DJBVNidQGQPoSnGntOnS6sLkWnfMoR
iHeRtypVnXXf5ArqiS4vUNUJBXQ8Jv6C1zS3Kj/DKXHIugmKoj0L6un+VYH4Svs4qstsLGbOLmbC
Ud2ClUv69mLYcX1AifOaA0Okxb2CAeOyFSboWXi/wlIsZ1xKtrpoGZv+hlqFrq3mZ6kuiAz8d6B/
BONhtBL0GUsr6pXBegtdaC/+U323/kcWjPpYi7q51QEOQNwUon/YQYI961w09uDwQL3NvnbGswOi
8dnUwuHMbF2Q35ENG4oCmFjiEFBQ+OfQtW595Tft+JyXFN97Rr/fAjabtP9k2Kvbjmwd9QeVVyF3
geDWyvDSEmSVNzIuKQY1DerS+OGDv1XkYuwsMCUnfPmOOYnIRPZPpZO4vppkTTk8LU503AFvD7wQ
pfanY5+0RZmGQqj3qmCvPf1hdbTP1byt4wFGb+6fOYq7u4iJNWu9/h52aTQnYSr3iugALBXJP8B9
9p8zieTfKAM626XKwXXPzhwwmo1H7jNMdU2ZSrf1jnlAe47f5Sc70rrt8LGuK9sthfJbqHbArr7Y
+qMHmhLgg/skzJ84j7rPVm/Cv/ZZSz8zM41BEIWxGYgBQRM+sa0CqacKcvwXSg3uy9LlC69Ltxd/
Q92vv8Jd5h8gw8Tj7HvzYyKStT73VDyYNKeATeKoZeJ1LKtqOK2yHctj4toY7NRcbnfr0Fjn1MjV
fkakk9ZpILbpq/KHriVfRvvhIbdedG4cNmQQbor9Y3Tk0nBzxtpelnr0P9dVzhF7PFv3AeRIQ1IE
uXjnVR4YtLldfy1i6XmUhjH8WIqmelYBwRmsMTbj9RwWlEgB4xUoybgllkuD8XY7DJDn/tnBEZ96
tJXH+bZtv8tuIhFm7PZG3VflIJmdtov+dpvRbNm6JTV8OiEblALbzDeitb2hQdiGf0Uo87+b3xeP
M1f4Q9io6R1mUtymC9/aVzRM5sa2g0utr/nNU7w+oPKaWlAHNo36WdWVIyKiA2nuh8+o5l+JoQ1P
K4CidFWb+mkT4qB8cL0WIljvlAH6vEu80WkZt2VOq6EMojOeD/c9nOogTFnDF4QKBLzuHquWEUIV
PTwYO8ubLCMb0ZUyeI+ZP4ktOa6+ZW2jtra73hn8QkiDpLMfvWHCMDLJaTpHFd81+ZftFGbd7M2g
FceIhyxfpLzPh1i9oIM2z6s3owPR+M3Q5vpkAApFCEMIPi62T3VTBN9LlzR361iOxTV9hy+PSUwR
czK2jSc4gT/jHCd3iyt3iJrpZG2SPHOnd+VhCUp9A35qma4MfMu/3eKLO8hre3ByY6VeCwrW+Toq
TPKkknyDaDnW7BWMvg3ybFPDcIxdG9WXwZW6ygrZy//iwbfYcHTe3Mjd7C9ynfspM8EY6iz3NrGm
G7/MuWXaup6WRe1vjFU3e8tpEbSnxKu9Yyvjac0GHAaUs31Bc5fz4fl2tmR7Q/bzn4PaL37XhuVe
KHyoSymg5io/ePXm/GvKqr1hxe/nCEe9Ck9mKfsoY3NmeoimDTw2P6HLF7CvYUbornNPAptvGTjt
oU6XWITDsaBsDzLRSOcqWFY+ZsLiAymU7RpFoChd+cVMM//j9HJ8lVjo/zKj2G6KZq6wBqomeY3X
pfsPJbB5MHPfflbB7l91fEyTMXyj/bXMjIjJwOePC21N8itfQ57i7503niiRT+sxd/zFS12ZD3yz
nBnoIF4wPjUkidDse1gjOD2j4WGhS11TMn0rF5eOCP4u2xjcRWFlPqCbyVc/EhJYk2ymz3osofBa
AIl+NrZdSCxcAOApNfMYf+TFSpE8K8h8ezBYk258iXc5NMeSdSo73xIpSpHiuDNknzxqOla5BhGm
G33HuwhU+R6XoeTf7fWsgeDe6ODZVXkNQc2AjQ1ZJaX538tuAKAt1rs8hutEqRbYKR2UFxXZqLp4
PlI1bTqT4169Yc3PH7w5XJe0pT/aM0yXVG1MXLuLDkkpTBdgb11W+CzpX8dmMx/essnncE8kZ7fY
9SNg5/g1KHx3u0rqon7up6r7mrBV37EZ0W2nMiwTC8jQ8d/o2dsp9biBWfgvB/epWTRXQK7IuOSI
DaNHq53odfZ7Wjmcw/JFLQtXx9ptbPqEprbN9eRU/k1DFitXmPa7+eBrV7yVcUdkHD1DTkMaS3Kk
RqqW23bX05j2shmWlFc8/BRibWA2D2tz8Ss64qyBAHqvffoJdCCm6OdmyKtbsxOOcM5F4l7FIGy/
i1bqazzzVDHNQonhTrF9RlmOhgPW43zNbCxidYiDHit7gyBGriW78ncALOXX2kxJeJqmzjsF4UJF
D1xrLzPPmPHdGdbkIcReh+tdE0MCD7ptTJaQCHnDYLMLUoan5W9SfKY+6yftNadyXKi9YjKr/HTy
i/b3nIhozdq19/dskq69lXGxJVyFU/kUV9sQpW0/ldEJpql74jfudyo31ptbbxTvWKhYcWfR3RsP
QROMtw0bceulZkT1HInVqGvIPFyOirJapZxF4pIoxy5np+ij6GCCmM30oOCQkYhl17nb7Pfj1AzJ
cQdufLPpzQQ0YMHmpwn47/sSFvCS6qhgqNnMRl/KiEHRca8D9Rbk/f4xJNYZDvyG9e1sJ889JOvI
w93Uefs6Qef7hAUtiyykQvliyLDdVdE6qQM9s/412U00Dw7xC1PxlPSIwAfb+ZOBKDiX5t314dyl
nABy/iVzrwgPsY6H7bPehTOCyZx4C0Q88Ss4lOp0hqNf+2dYeRFrzSDFvsIfINZxMOO+vq/57P6O
GSRetsVRvDj7Mr917Zp8tUBb1Sl2tX4hR12+zp2oTLb6on13Sm7d1KHj/rOLKlG0IRDSXRPylCbh
DC9ajDOsLTvnfXkxaN1j6mm4V7dFk1Cz7LTFv0MJFY5piEcagI+A3RzKvo5tSuZtZ49xXHU1Moff
/q4tYQkkqe8aKqZR9n2SFWWoF7k6OrYN/5hDtwz81TYeovHg7Ju9o3ge6GW3ZhuyFkWvPLKR32LH
YSb0IbYF1vZXs/9ICpszDI9xJeL46MXYXbJ1HbY128tAo0xF8wQEHRwaeOCtN33WMeH+523Q55DX
trb0LkGy9n+HfCb7NI/mwc/QmGlrtsifUXpE2PXXo/REQ1CoD/iIJQCOI2N61WYaXOfDDBfzdnHE
yt7GtNIKFXsY0l9ZQ6a8MlO/njyPGgP7TeHTWvatQRhnoe+pMrPn8H9ful+uX1G3bWBN29OO6iuz
UJfhIxRCfDR2m3sUNwC4v0jE86N06sP5PzxFdob4uTn9ATur7g+tEQrBqk+Kh2UjDCdFKKmd84Jv
dj0ElqxVsOFJbHh0PHnXQKp/SiTdezZtnXZ/ju/mo7Ry5phmPs8fL6mmU5G7y7O3y+S+b+1kz1j0
q4dRF653CMiFeATbuM7Ebk8EwINh8xhXuWqmEnBGzxWnOUEyemlVVYCkq4rFzbpOl/tdLWtatYBr
sE1jlofssd8FoZqi2dfmpjSxezF9Py0pNNH8WfFUTXiJmlihVciu4DAueaFK9iWK1ILLphENg+I8
F368H0gR7hll5tVUpDHZ4NBQ59x+SN1MzlnRpV6hqfr3XbSG/xSUwJlzq5i2bOQBitKgaXbnVO9F
vR9M7i3PayBakbpuuY3kYcgmYghTRm3Wtz227w2Cqo2xYPg7xtp7rLD1r5VYtSBjGLwOVPtrfMeQ
yPzJMRc7GACQQlIgiDuqnzsxCCjXYcc7l4/YLV1AumnjyuZTqHJHlJRJ/ZzjSuiPbSTA14MJjx8S
W1E5hZ5vAHQ7447OvDX1Ve57WCUmy1gmDVip0oeIytVkMzO+ll9y72gArAxMFlS9/J0Yl77aZfPx
iZGPi4QxuDOF0DxDU69jZlJbNPUPc0nJewAtVl+1taLGWAqxDIdlVcunl29w33Nv7W+rum3cK2/K
xbPZpf+I7Xdv02DKExRWRxtzbJn23e1dgACmimD68/8hQ5osSf/tzcbeC51PLwLWeXNMzFB9B37N
ddovdv9cN2Hu/U2r76EjtoPmwM/v+00DkXfzzntZGkm67oL6dIm8zvvKZ448PirPGHPRfT7MVpu/
kRYI8/u+kLI1x6phDZn4FtLUquDIPSfvmaCNT7Sqe5/5RbC9YVkQfzWTCS6yRNkxbWZXVHfElzJP
KqZh+d1vsdrOkb9DQei9yHwbh5wWqvXwW5Ah6WQ0o/EvzwMQnm7Gjn+Ebams1TQ7d031c9JYpfJH
zfUJAXRylxuGI2zc4vaNRJqXoxve2WCXIaOZtnm07ka9y1+p7z0rQtIOF+67GPI19HoWE5+GWFfD
zZgDOWfA1C7BoYgaZEryrmPvMg+SeKyAVJXgMEEZ/cc39HNYUWrWWY+c+uKuCrG0num20kAiexRr
uAUXLkEXXbvNGYR7e9s91j/pAqdEe9stx56vaT8o79MwFt0/kNVSZtqqgVZ48bunyibjmjEvL8dT
IjVBL54t3UdDCeJkIU6th5Hy33AcxIrhE8sbM9vw1iF5XhU2OJV52y9pzVnHStJSRtuVZDfvOw6q
SqatO0uIuuT1vi1zJZ4LtzIlo2BjPnSdo9YuRPjX6WyX/iEkGfXLcPPcozS7DwQHd97DgDMlR7Jr
a0gcPxNiW2nXvOYof8658rf5oXXcsb3Jw2nf04HXKzyxFsj8rxI/8dWWGfmxHUdqeR/gNTDiCZhC
hptXfeoabZZVTUNDK0xdMybqa/XgsQE7H820mGORj4z4rax9vt/No6gwjRM+1sxPSfvfC2qFzvO6
T6dmMH3UI0dxtlWWJzbunOjf5Dvbk9zmZbzp45ArZ2Pjxc2iJbAf6OCRzEacyOeQHFx1VUo85D/X
nO0ZNXU+5V9XoNsRPeOB0oSh/FbZxX3f6iaG5+7V4oZF9+47jFaEZyK7yXqtGAG/zk20RBgJWmb4
QRENV+0o+C+3ZhkoaWXUBNlQx8E/5h4B0w5cBD/D4pY9Ky1H2iwS3p0vtBNkcc2htmQ140PvdjOt
86cRksG/KPagzNaSKT86cs4wPlLovwfy47qnevW3T4sR+Z0PBLCFZqPRx2irkhCm8zJO55UQ/msE
HweWMI/Qb6oljZXMz4WTdfEu/PPmTv47vOzyBYus+jujzb6T8OmqM3Pq9mWoyuDb7J2yKUWPg+bP
bO6z7wZ5Z5N4WM0xWBL3C/d4v6deXrH4z2anrK+cullfNSCp4NpTOjeHCTcIDzLJzf94H+2Aejgw
Jy6XZqPEw3kzHMNaqP44mlLejCRMMG6yWn7nfosS4HZxflBmDddTVO54C8s5cAQdQyfG4q4IqpbP
zGRAZD+Y7O3UzbPfZC2/3bV2O4dZMkuY33W/To+93ilqRT7mAMyRq/1joANbZb3T+M7NnjfQqAkj
Ct6FZ5kI6SL2plNFA/sU1cLtsyQQYrsqjfKegcKQBuC4itog6sht6SYXdab4qQPSAgr8faP9vuFw
X/VvYRiPcUtXpBLvbh89OmO4FKdVTO3fqKc6ykqNWJ02ogi4z7ymf54GG/yHex59RtdzF6UGfrqU
b5L0QvfO3zZvv62NLEXq1zlq01IE0T2G7r4+xNzD+0FN8cChJIKZtbqFRIhTAculOefNEFU3HscH
yrMaJvcoE1M+V3UBdtoLVlEeO3xJrG8pD1m5n8I987YZP7Fb7/WL79A5pC0ZFgV/3OyHEOrslHJF
MuOYuWm+R/J75YGJj3sdrm1es/uWhNdhHQuLoL/a34qv8qXfdxabbZWUXSZqzj7w7J4i7Vh3Q39C
EioeRvWTydGsofsiHDW/stXC66fnHAPK1vZ2PCgZjzIrRI8VQ+axdzVWvH8f+AQ4IGUECr73fA7b
mjKLlxPafJ+6JRIDgSakrZCVONLEluEwgQlqXf/cTOQ3cRtE+VFamohU1lty0sskqtuAANcwja1j
SxDtpBFljUZQBTYcBt99MKhXzZGi+BKi+apzKYkOMR4o+bTXzXy7Sacrb6nOwtu1dyJ9Dha9lFkQ
tJhqqBxQa1x3cc0BXIxAgNkLHh4VBN37ss18kMEvi8eWpuvV0hOwByM6Qg32uM//1HHRb2xR7hE2
IK6O6sio19z0PWXKqUVTr7MGHO7Myqxvfrnz2n2JRgTljWUd+8LG9fwVLix1OZ6ah19I98y8JpYh
Nw6lIfyXLG3538Zs9btBfX2RfYh1Iu9J8cn8uqB6mwZK80O59PJ+wu6BQ4wZLNlJy2YZOSyyZiuC
THKCNlfzEVUdh+CsUMu5SabIZFVdjvwUa8SjP8W9lqlWo3xJsB59qMa1L84QxXPaetp+aPKp3UOl
FvFIPbG/TNXAPz6K2z9Szualtp2TpJzVbsWiEL4TnGPSULRsBQBvdw31Tu+2j1NaEvqC1ECcPDJX
H5k4dWcrPwJ3kn9YRZofpaBBTcd4Gb88p9DUIzRB/SFnrHnV8gEp6fLZvykpScOsIXy1w7NCZDYB
nz4puEuPyYJXv+3P3IXqM5JrMJFsve0+2U5DGR4kTpjykPMFuhme4Ih3Nec5yErPLzExkxPG/LzH
sJX+nMnsx/ADy9RAmLrVMXInE7m6fyHepvmvtovp2DvYm3vdUHket6XoGWsx3m0PSbVIe7IVY+3B
hu2QbVEt+WQ5m5LHPeeCYTYe27997dQfNATsbpet2J89d3PmNBbD+iyLrXrytgVCiOeuTOG4Pro+
w6/BZLqJp+5+mfLhVys9/4/RdPqPyE6+zAacV383fK7vRbe1v8ewpsTGD17hCStz/0UFW8fW/Vb6
vwRjbnXpdDF8qKX7cSDSg9TpSnTbdJ4dXYt0mRPuC7HNFeMkhonPYYippVJ4ftN10NP3wrbH35AW
tKDe8Hk/fYqEAgXS3bdUxVbivUrqOcw8NQaPZbQH9E8tKdTpPHvuo/VX+9jCJuuRK2X1gYuOxmOb
lv8sGJo2VePPkzuOsuwue1/rt44hMA9x0tgyE4gBTsq8QCUpQhPy0x7W6k6xUhBlRnqGu3flD50G
JWcFNkIhiDeO2JqLbHPMQmNhp8dizLFVVD9W+1TKVW140GbxRj/e3PsB8jbfdiXuezMVDyzuEJKb
u1peee6E7mt+bEm8ZEFAEGTdzfEhQkh7QUjs352CYI5j5DRosYsp3V/4JHWYsV2CWEWPFjKJrtxo
yzhbMWxQbunHbYbfchCDz4+sJsbHBx57dlkKXHpvQvm9Pfhqcy6rYOTOuV3Yj7gP8ueAyoXvKRTz
p+vvTPZZfC9hwLjBRnMuVvXi5mWQXxO9ut7rgWSYE48/hxl2PO7HLsDIzdR1GQqqdd+gMbV9yPWw
deZWSM6TNJqKqT5MjRz2VIRbfu8l3vK0ePH0uchJmotLOseNbhi/U611OaNIGXyg3a0ceZEpLp3P
Jj36a9mdnXXAzWOl6G/4qCN2BkjmKtsw7n6X4YqlReSWzCanDf/1UjXhUZhFf/wcCXRmzDkAH1A9
XEW5bYkvZEb6PsSry8aD8gvNrSRiJBl0iV+NYb0AS0yY/9qjBqDfjviG/0Dt3XJI8q7oKYNkeb0H
GtW6z/HjI1rg+DgNYqt/1UnHhdkO7erx+Bj/ug6YM5Ft43QNfVNYPzmTrb7Wbo/+KjzgmDCV77yO
+0AjFDSk60ircNgUnsNyYTE7OaV4uPivPIXVLXb8L5uPzZD5uqfCi0pq8miPPZIfdeNcKq/Hw2R3
Bpsc0tWgjlVMmZ4ugu4zrRjRYTBKVu8KI46KjyTasfYdauF/aAxwnFA+V2+lF+eixoFXArE/eRi9
3n/oUZ31IV/99X3wuCl5+OT66WlYQCnGp/BmGfF7pTrpypd1Y0SGDrUGd2w+rzzhGCrVccbMZ8iA
6iUdfFQzuQiN61zzwxn8GbUVz3ViC8xrP6bDLgBVdV6GpeSQzfW7YT32bfXH7pd2SutfqqZ3TlrY
SZ45UIc6i6ZuUhKnBDIgUCA0hGa5rjUzT/dneoiPLk7ZwPeXi02ClhlDW4ZjZoSHwAuhhWUHIvMZ
aS9+zfvEj5AbvEtTEDLsWOK7ei2dBt0USfyOLTYUA23rMIIMZPDkIkWgUHBXqOm49FHjnyDQIGNX
s2/euspbv1m/UiHJW0yZD9W0Db/ZoxXNLebe8qbitGizaP3ppJgr84/AIlMWaUS99UbeqLhhx5vR
dbSv1YdUcv1mrsffauqxTg5oVU18b2SLCAzgcKcHIOeWSauOA/PK4l0f3KigK/9gNJgmiqyln7HJ
lAKfiGUFqc5Mj+vqUiCjjbcsCo93C+byOYuRuPYLgMS+VPfMV633jKti/6TYWvDA20jm48tU1KyD
HP/H2Xktx41k6/pVJvoes+HNiT0TcYBC0UgUjUi5GwQlseG9x9OfD5w5s1lZ1cQmpyMmWk2xspDI
XLlyrd80SG1ZFxLt+0fUvMdvU6hN/Rl9eLvcOdyEwVX0EiqQ3KkpaIfWIn13kD5Dnss2nU9RnzoR
CLDIJqEuy88trXvAVHIs/5SARBS7JU6NwAcQ4gCH4jqa7/QWXBDd7XUD6P2MKKFa2EPt2Y3UmmTV
FugyunvOfVfW9u3Sa6NMg3LhMeFe12ega8erZWgXSm4LkWFHM6S/CwFK9/SElLSmjmmnX+KS1tSu
L8sGzR2QfySWaT5TH24NQk6jpFz0bcAgCjCxruvAokhRSltBYtnQs0WuMa0WKzivqSfHyB+R1Hql
rNImpO1WmHv0vqrQT5BMs/dU61POJk2lHacDHUelqcGdwiuaQaVRpUnhZxLGcfAjaKGXiMYoVFXk
QpK4ELcs33GS0TKok3wO3HQmvNM7pMhzgfo3F2hAJhZ4riVRHo1UTSEOF8hloqo6pNMu1wb9d7QU
xEApxo7GlbScuqyTgPt1e4L1XZPV2QNgRK3yuclPX4YwyqMLiWSbfkZcabdWqKKkNSkVK7Izi06h
U6goVyMJzWOdDPZnZIEdAEfYJAV+5ixwSBdN7T41dqz+iErVMnZJMskXixGW1XXjlM3tOBeGDF7D
BrVerul8Hmhp4+lyDxKMLFyCcl2Y7dciyrjbJsh/EuQBbgY7quH6LeGAvhEsM2C4WpFJkpskUn9D
mFoGT0tScI1VInX7sX4+B/TOGdxSLrsrQiO9YbBDwTfYF9n5rBvztAPkQEsQaE/9fYYh1+5qQG71
JSJJ8p/hVNjamSxR1/MoDSgcJbKZzDuCi2T7yqhx5URgvPudh2o7kkSn4Re0dIfbOWoGTpjKDB+j
Ol7+VAK6Jfu0cdKfDod045tsLLoPdWLXSM0kFljQmTTTY8XT4NYjiX0Dc4Fkj+t2+ou6fPFYVlY8
ugoS8F/o3FKXGdtuvirL0XmEewWChy6xUVP5XxJgyppk/86SfPkZc5/iqZQMHFufW4PuJXFidGsL
zxg8ObayHzEarlgEKQtCAjrVOTqd8crjaAcHgGhRLjmAE1nm5Ye06i7bcVY7V7ZUsPVIYkkRyKIk
bHy7coBac7bgqWSH+hJ6NGHrT/idyfPOkk35oxEWmArEypiVZ+SM6de6JCqTxAE36tWK0A/IMf8F
xDS5gb3bgS2M1VzyQYEHNx3xKfJI7RWuZnHZf1bBhz9U9GvuDcwoH3VOx495mWl3SabpxW2djD2S
Ok48zOeqPUyf26htkTtdGg25nyrrgrO51JK7vtJaqk3jDFFllhcqjOQuiKMuqp3aPjcjyfRjveSK
OLW12ezUjl3jh108ER+dsSkuCn1Se0jHo2471FMN4oOhdfw4gsLzq4qXSvJQNSvRakiUOflpl4Al
ziCpDcHVwL0GEBcu8ncTWLknnesAr1qRR4ycQurrgR4BIZtBvQBp6OTs59hMwX1Adv8b8ae1tDpP
o04gIAf0od9o3+GAgO7IoQR9r+OJg7zpFOeszsaUziqsoPx8AtN5x/2kwtc4UVsg8waEoFFZasVr
M6iPbqqqWQaqhMLILgigxpBHWtYN9WiyTQMmwIekAXK3izG0tGkY9BxPAGq0L+pcxz8nGzSvl2UW
WS4sx6b2atkObopEB1tUjilJLq3WKN2XWm5+lnIV8E4Pbe+mlZRu8Wo76KFc2iYIpsqSy3s1tpof
QM0WaT9Zc3MWQQ1ednZYB5csKT3z0yYnM80krbhV7M6+w1mx/G5rtSHtB4AET70STz+HiHYTRZZE
/9QuUnrXziPzNLIeHiua6xP3zbG+aCBdDb6Cznvn8b3ke31xqvNJSgIAMRRPf7dpHH6fqzD5kXez
9pBz6f3d11Me045lzbmqlkuzG4LLpphkoNThtuDgv2YZ3RklzQNquPmw0JC37OoMrH2tetyRwpLT
kD4cKTPgfLfXUEnzw6azPnWJIU0E8EwxqAImybemSuN7J0idGxqI1F7GIFiktdQ1la5tSpBcpljn
EjAT7x5JJbiAqOAtXSxceY9QrIKfZkTRYt86daLvZlARDoivbr7UFzNH+kJez51ErrPY14eIAm0G
tkPzldy2rtcbqEGo6ZeLtmzDxgt6THV2KDipH9th0R/ClNjmIqQZY0/EZWVvNxVJDtLNzZ8jqjAf
4zrv1N3QyHTOYxt+gYuE0TR4RleHmTsss/QNrTre/DQjiG7Hi3KvTRZ6LTUITJX3R+LmjmmpQsFJ
C+e2S4PFcLm2R6QSgaKwTWRVehhjbXkI4qFXgIavFWe8EfpHPWm12ltGKjLegv9EsOoYzrTeqB7d
5LxVCSAtF2x31izlCuJY88l2QqDHlpKT74c6sts7OkbjRPynUa+2M03fZUrHYA9kVA/PM6V1bqUi
QuXCcejdf9CGkb4GjfF2F3Tz3EK2IAO4UBPdkdy2w2C5KxqJG2pHA97nClskEBKTsrxVZwWAAOix
FjpNwHKiTTL0fj1Fc7Vr5EnRPXuBGu1Nct8/Dtoojf7YN0qydyInZadFjkn+BRR1AUgXhslOoTgY
/55CSjR+v0jK4OUlPHzStTkFfOHUanyJ+piTX41DbN8YcZrVO21YMghbJWi7a8g/tLd7GAtMRq3l
v5W0UNr9HC3BtJsnilf7MCJd3inMYrNbCO1kHAn9KiY2qySF+pAa3MW1RYZRY3whAfkcSE1mtvBT
Vky4rMcwQO7KbkbRpsYE4Ao7hO4b6FmddmTZmle1QQfa05a5AmRsVwn6iHqggMElnnFlV5O7TklM
kmZqqmDyRgDauwwm0e8yqOaHMlOSax18urxCB6kiU5e1uJ6W1Z92MHAlpMJL1ZA6InlYYtC66axM
/kEeOHYeF5eCxHRo7Gul0mrlLNDt5UcojfIVav+D/AFamfZ7NBRtLdNkADXR7ggvKBFHC51SubiG
ZqApoPm1PqLhjr2BBxyIHWVNiXwbYXmQeqUu88IGWTbu+7ahwVz3Jo3eVG6di1kKu/Fs5H1/XjjX
p3OdGsdF0kR0wrWBahJaY/1HoBGcnSU4lE/kDBwimdyWg7u0lDbO7LhugF84URne571D2wmAvQpy
qkjtWzMvgcVyCIXXdQam2B2Y5a9g1Yfr9foHKEfOYIZJUtnewJgMfqUVtWRv0CbuHfpkZwBGMFT5
7kQorLlhFc0WSK2MIkaeoHPrr/KCvzLKbujCqlV0H+lFx31Ydurv8MfNjHJbkf0KlboBDxGkFJcc
h4I86PSiuldKsABEWpAYuoHisRu3OJXv2MXzD2c2l4HsXgMVMlK0NcDjkEyCmNazOz2G1eDRjzJ/
GnZj3XIytdq+DEI63izdxpe7sCHxbyqt8tboPO/VhJKPn0wdBW3DXoBIRnZ+vaJR51001dMV+UzR
muchve3Zj1AoqJF4q6WrduAsPU/LUruwqZQgxYq8PBf7cqqU6xZa4O8mkJdrM7azzh2BWPTnernY
8Qe7iguF8nzYWR+XzsyqL9wQpC+SQ1mUJlAlg843E/LdbqyU71mxUFFTyOuTX06YDJLLRQyEYqBA
mTqrajDjXy2MSx0aLk5hEBg0imSgbENK8MB/4vkBbOmAw4YDcWmvVTB53LKf8Yx9nW8tCixB5kbs
E+kG2FiqjhbfIdU5U2bDqYH90A7W1R8YxQZun9b9mZWO040kZauFQRDyurp+l6W9cvb68CLdex0e
21bI+DbSsabo2AKDtekAreQuxCsuRhlA5v5cBiOowe2srulQOO5i6OGHZsoABb8+uCLyvJ9HV2WZ
niNMc1MWeN66UpFd0T5202xIEOXt6H30dJobuF5+1o0GGmH2fFYU3LXVMQR4PXO5B63huGGpExtp
MO5SkCUeFVR749ud/HI4CapICCioQguaEPVEJOx1LqRFHlLshK0WAqXIqAWmbWmWu425WDn8L0Tz
sasiQ8QGmY2B8KuurD9/oXdRyNQ5aWIWbhqQcviNEhBIcjwT/ZS7VgzAi9piCEcdJEHMPRO2rJ8W
4G7I7Sj912b37fVvJIpT/OsLOSwLVE1VVbQqqka9GOlzF8Rhw/6px5YGRA7KlOXGkzH9DEgxNsQh
Ti1Gi6aAaaw6uyh/CFMA5qlMW3rxUALVGxOoCWmvAh63k6cLEHTOWVXA3y41c8P24Xhg3QRtbK7r
kN62I8z9bEqQRaoKMmAhj6u46Xw100P7AEZCA79dd7varus7x8jC/euTfLzIDkcWHtku4T+CvqHZ
iAIfhC8K0XH1kOuNOlxQk6Kx/vp4olwFG900kKMxZFS4Eaxdv8+LVdbORqnEOuEGZyT5MgTfypFb
lRuaO8dLh1FwCGTZwMrg3w5HYehYc2rWsjYq3aWxwt/sXLmkMT9+tsBcb6ybU5OI4vYqCUZTEPmn
w+EwVA2cXGKlNh3nWEep2KMC+RWCjXL+9ukjXOsyPqZI/orhcsQmQae1SekcIYjRS8a5s73Kaodi
Y12cmkEbB3YZ8jusBFEACt5Y00wxR1FQq/UFSRLEL7jKsQeaFAp0Qx15Q/Nsa0RBJ0nhal/nPeGu
iqTxVzBTYXO6ZC1hNlF6gyrklg7UyQF1YCA84aoFLZx8owWKNo14xI7+PQD2qF0uEbfoofqPxieQ
Fv2GmOCptY/XEXpaCuKhCM8eLpO4N0eSFwZcaqsGYN05AJ2m+h1vzkFZFyMIkEtEk8NRzLIxwtlm
FC0IqeMNTnQxFigteFMYWpLfZ+Q0G5t6PSYPjw7w1SqBGmm3ddutM/1iU6N4EibFuioDNVUmgNNp
m5wBQXfqPQwX5AMgHEKriZQ+cfzXN8TJoTWLzWAyobohDF06fUb2DfuZ0o/yY72GdlTXvYS/fW63
xerILHXDlzcPihgVS4dlYyAOJSzVAMD61GFdRcV/kL9BE0rpQqRBfM0aUn6S7wDSHKEgBhu7f30Y
YZ4RgaXfjSQVoU2UpBrUuIzsmjjTBr39XYX6nZCvKMM5Fmn9PoShvTG7J1bsmhRiCKMpHIhH0Xp0
OlB+GZ01AKo7A4HNfS9pbzRJJ/PQOQkYCId5rAnFFbsE9qIZ4H5dZCIg6SpWcNbOlNO1PNnXWWBT
ZNL0M10Dw7qxcE8EbosnW4cneEOSPly4Ddx3C6opz5dW02Xd9ZYHcs8Alq/3GzpNJxYqloAadiKI
maJlKhzxdSary2jkrBlIgDupAWM2GQ0M3Jiu0m0FXvlbqjhb1hMnHtBZheExDzLwcBZNEmBOI4c8
MLUxO3AnN+CS4LgEZ6EMXeH1TXFirTirDi0WG3jeYGB1OJcJ7HPKSTxggDLQzukANI21sSUDdzwK
sl3IJSFC5XAOir5q8mBj4VHjyiKhJHCdjinAvigZNvKxE6Osknn8QwhFiEq4F/QQV/LCcDhmLcCi
lVIYwHaitwof2xiCkC+gjM2BgM/C+vJehM1JjoaJmwZulaBH8usGlZ1yVzZSF23EjROPQ7xTkLKX
CZE4Vh0ORJtJDwsDA4llRB81ztXGA7m4odR7HJxWPUrUPRESsWzdEIKiCmNjnApqnKpspJfEsHj2
4xZQSDVB//ehWlfz97cuOaR5EVLGJQLCGc92+Fy0t3vLogBCB19qaZ/hugkUMFsCaf+OgbCEBBTP
62LtHQ6EST1eIxlZsqZVXI0iu9pX8zTtXh/lxAzi4ELGJXOU4XcpPE5fwmMtk5qzbLBaD34OUkPW
1IKxTOnbgP3/9vp4J5YF45mrsSSHCT4Hh09VmmowpKsdjwQEzQXDoexboq//5lGQ5KEaZmjEIdkW
8hFK7qnUVSQHdNnsW0Qo0ImAHHD2+ijrdz08Gtk/xHFORiS3yXwOnyUwI9SmVi1NDTc7gNqIskCa
GT+TuNYfIZwOnt7EK58mGcINL5HjyI49BAn52mHhBBPd0NMWIoc8wYjpx3Y4TxNjLW6BmfqRSfQL
P0oq1/cbUoYq21gvJ96fjS41srrEW9UQtbHxnUwiFYFBd4g66VNi6LnbVtW4kbWua1ucWdyS6Kiy
z9A9Fs7Isprg1dsAspzMLs7gGAYdzfTelH0dRNCwsdNOvUeE/6jHrTOqiFWIXsOSCswo90N7is+o
58GSjFNz9kJLVW+4PUq3pmHWe40k9/71JXRqOtf8FbcPG3sqTdgOVkz1ODQNkPiAjG4U9Jf8En3D
jbviiU3OeUySTHpu8P/C0YL+UqUhlg5K2EwttwVI8EObUBUFC1vTxjLb89ef6tTrW6+0SNASKW1R
935B2qSErgfVJo8McIp6SK/QpG0KBgvVqo0k4OTTceVek4A1Kxcu3khFgdNEMgFJlQBQP/a89C3a
0pmy8zQ35PZugYrjvH3Q1a2E4dYZPdKIX1Rww9UC8WXGNo1WEZyqmaBZIjSDVfjGpjsxn+Rv+NBx
3pAVixfjfEyhvaJzA0epg+3jxctUZ98gY1n1BGV7HtWt29WRmQcLBQsRU11TY4U8XNiBU+5EoUmH
wHXYe7kfD518NU5IejlxV5wHNh0cJa5b2q60pIHO0iVyw9miL5cjWrexfk/sEgclEhvxZKbAEmsd
0QhsEoumEuBLE/q42YKvC9Wti8fpZ34xzPoaXuRGidllgxxgQxMsy2S6Tb+qXeHXqBterjndNatZ
upBH2lx2hn5tlSEGhIy5jT1OIm8E+BOLmkdeLwir5rusC6l7ibpbYOk8cgiYm3PEaZ9a4EfXPb3X
86Hlxvv6lj01xdSjOVB42QYV7sNn180FbwV0El3L0GqE0KD0WHM+bjzVqYVs4ebNtQA0Ffq0h6MA
29WzqSdfJ6OLn4rIjHwDnA3Uy3HekFI+NYEWKDGqyrRlj+4+QyzHdY2Ll1uaevgNjqzxbekdvd1n
JbpWrpmCv92/Yw65bq0S6TJdDeGdoZgMUEAh62gwD98FDQhB2jXRxoOdfFMQS4h1MCZIRg/nEG5T
UKnYpWIPHMb2Hqkivd9xyYIF/frjnHpZnIYc6bQC1sPjcKCG3NeG2MpAUifvJdDpO6scrNsK1vDn
9wyFXQP3K04NsQiet1PbORLropq66toOuoj2iA2sF3TRmDy8YzB8RLkAydSQLGERImkTIU9NBj/Q
etj3fYfhJYjx3dBl+TtWBHkhc4cO+zqXh1MIpkk325ziCV4V+S1yFvYn0x7sjfC4foqQLa1CydZa
oOFQsoVRimww53hh3RUtOEq3Bzt6QTwev0SUNPZVD+Pn7TNIsQ/IIt6SJL5CPqFRXgtzkwYamlqF
lyxQ5JoEgzD8n6KNl3X8bJT4dBYFZy1FDPHZRhLvrAVjvTKqAfkE9W1pN5eo0pnnchMPGw92YjR7
dY3SWO8qF1fhwcZek3AZp7FujJJ5GeaOdJ84sDKoIi43yPQFG3nu8V5GxVrBIojUhWRa9NyIZRMA
v1RCbKe7/r1aaRG5po53r7+uk6Pgbsg2porBSIerUJIGc1pQaALhhgqrPoTNJyCdWyrnJ+ZuTb9o
tHApWYvBh6NQRYchZYOzL4Z5uFGUYAVLwPy91PPR/KrWQfbnmx+LJajSuaKQwd1VeCzNzJo4jLiK
oDLGJSFXf8eF9UZvauqE3EMwcSKgrz1R8VxUJQQnimXgjldqKOm26MdQ3dULDxAGJDWZd7axm4/f
1lpTNizKGugJHsXCeqhg4QwO+L6s7j9aSxJcyf2I8tPrs3cc3aFYkCxjnEp0p1By+LrsHKQP0I8U
dYyu9PM0f1pWkFljJlsuWEcPhEkJ13CL7pGi4oEnXMZR+22kXoaMqNRz/D0vpcpPu2irPn5qlHXT
mjrHkoYnxOHzZNxvVsotqKEmA6MSN1r0UY+NfOP0Pbor8jA07XHAIkeiZS0MA/4UkLnFMA2M39pN
CxvVnXEeU+1q6CtQgknrgNKDkk+MQVSzfns7juNkdRPjYOZk1sXjS0YivtfXCh7UMHvnaONTAeh4
4wZ3YjZ1ugwy/XnqQgBRD2czoa4/mRGDqP0YfIARA2pGCoMNU881qTw4uAjoq00J+Rk5E1LUh6M0
cdE2XWv+6GEjV+stOz7PZWtfKqpLRZE0CnoZbhgbK/+odrKOCsWJurGONJEYN8Aqogs8mT+m/tKJ
7I/54Ktl4GVmsluWb69vMjEmUpyWVRNFeG4uXN8MIVdrkYiZzXoB1sXK/IquSuD1Yz58kFB290M9
iPzXxxM3tTiekMU3ZYl7mLGiAqNgdFE+su84Xji/pi7Y2Agnh8IKCHsUutBko4fvjlZ3iPDwjG4l
5CrGcqS11otekweDfQsoIi7H5+d6Mdj68xc3s3BWLBt5POioGHl9jAoItMugZRuzd2KUtSYOx26t
6x2Z9BhmEFhLzexBgBxhTeTBGQoub80JeRauIwbWGDoYfFPsb/W9EgH1RwISDIpxNtJ3p5+2WPvX
V8Lxs1AvgHZBJ4YyGunM4YxBcVgSw4QNGcRVxc28jXwwj28N7c9ViRejCO+FGw/CA9OAEgIgZhdx
ru9yqnx//UmOFxolFvRfbbRj2EKmkJNNmdSp4YJeW9kO5m9lQjQigwW8ildYW2ZQynoWvYxIZDAM
RtmDTgw+HKpwKo4IMejzQIcsX+z50gllyPCc1e1HNN7zG+xWI490rvqAwqzqTXGiXiDFm70x+HJn
5UTGhVCmGimr4i05r/uizSPrmxNDOajRcvQmk2r869N6tEDWQXQud8+Z59G05mjLoFUcfk/nOnd8
rdaMy6LQZ+fs9WGei6cvZhTMDf9jLsniTbqdYh9IXgy1sRIJ+0t1VHbg/pSPaK71n4w+NM4irpZw
oiYDCiPMpzHFcgRacR9eOCHSWDL+32/bFysEaN12KpmPbWP+KUbIwi7GqppGdwGM/LGZUjSRWq3b
qHMIk/uvUcjo6RGpjCE2ibTAitOCRJ6mOew20xzMXZ9JykYIPjUKiRsXMbIRnaB1uMfzvB9oakQo
LRRo5UC+mD/kc1Pdvf4Ghf33/CxsO6jirBQyUiHNju1CRaIPKQroELCK0eH9ZNbpuIvh0W3kA+sX
Plwr5Br0WMFmcmGWxZYXXAn4tjaC97LSONpTjpprelm0tCpvxhpfpn0aL7l6h8Jb/GuJ0ZbegAOJ
2MznZwVdQdKjYOioi20VXUfa35p5b1HS3PcQmZAG086WID1HkvncKJsffTz+6BXsgfTgc2H03yYa
6zMZbd2lF+jub9VgTrxiQJicsOpa9gUkefiKa2VWoxlOK3xvU7pIeUsfyX/7z6+/4q1RhKiXD/0I
YAFSXF12lqsppeanSN2/fevxLM5azCQbIhocPksDezYoMpZrv4TRXnUmaV+pyFi941nW8hshXD/G
FjsYOGSouvEKyyT5Afm6/SQNkrmxKU6sVE5uboXPZXnLFmYMCEdYDTnk7TRWgB3lVWRBMVFCkrqw
+yhXCEaofVVdakMyPLz+gKeGpmggg+paC/O6sCRgcBfKmPOyNGp+V5NijI9YLkgXMMqNmxzBOlTZ
TPMG4PEW5PB4mYDE5xqHKgnZM0oEhy9QGulUSU2CNIit11dJWpTnkdNuNY+On8+moUk7jLYtDyhG
tUiuB1Ou8tmF/Xcnm8bjoNv3wWJeDojDIAfbnVt68zagDPt+bfshSkD1di0ZCzkGhKaR23wxQ3BF
E+GbU6E5fl4pWmx6qNdW0U6x4x5dkjGwpKfXX6dwRXgemgI/WBkaSZopXueA40SOkzK0bYJw1qYg
8csqqn1slGBPdM1WQUO4/fx7PJ2p5W5H7Wn9Pi9SaVTT1bh3kNoJVp6EgrDe1ywMgz0g8wQOpVWd
F6Udn7/+kMdnyNrdBOZNM4Oiq9hNwgg7gX+NdCNaSZKXyqW0Q72924fL2G9EmVNDmaBb1lsJ/WMR
rYoG3IIxJPo1iBKOKrFbTmU/cOIi3yvJopgbT3a0JwBxgkKn3rB6v9IPFKZzgqJtG1A6jAmJEKlB
OqtK8WR74/ytkHyGWDsLrE4R56Rl0PtsnAs86J3VTtHTp8RSul1eZ8PGSEfP8wz+NxgGvxfC2/rz
F8sjWuZIRvoIzdC57i/QJ8k9mD/F7vXnOVr0jKKZrD48pwHhiTm9E4DJW5DrQlMwt1t/HqOk2GVm
ZPyGPGcjG1cl+sa6OH4wyiUoDPCKOE3518MHQ7B0SKwaMrSTtoZfRwNk0cBcNtJdcXeRNrCrgAXo
lE7YY8LuguqlYCcFIqgPAhlPI4Q5TTII7PSI146j3UmqtZEFHg1JXXc967DIpF2oiXjCDC/BSWsh
DsVto+wmpNENzyk76UZBtOnasbtVCm/u/NffoCrclNjNJtkgne/nTU1z43A+J7ONYN9hMqWeASlw
cdbwlU8IsOxwI/EMnyaY+6FxLxGzd+evr48tNmqPxhZSUrK33qzXsavdjy/FDq8P9/flzePGKOun
vMxGxScUjjstbhQ9WUe5qv2fqXf/ZJw9fvm85fwo1MCOnkXYcNk09oOcMgp2227vjX55pl2pu63K
0DOn6rWnWePmi43d2VrlRAnjDDuyWt5X7H9d3F8PnyL3pt09kpW5KCluRJNnZMlrowr7IW+L1kLR
snVrH1Enj3KEh/WNZ+/M3ePZ93b3gPzNRmxR1vfy2pjrhnnxpOCKs1mJn8cEfuohTuB+QX3zGr/X
BwQ9LzaWydZwQmDREJxQs3W42fu57OUzHJ38dh99ii8CNzvrN9JbsUJxtF6EC2yqwwKEILe+x8jL
+Ud3Uaz0EBfbmMcTceXlBneEk822ktYu1uVvG9/64DxGgbfCS9MoUsQutlqYW8vTEcJJYkuqgaTV
vx4ru0b9f2ftcRbzHuJdvPsTAjcBRXb/3JxP8SgSdrnYHBvDHIX6moG1z+pl+6X8VF9qP4Mb6kvN
7FaP831xGV9rN8b9xrLZml4huoTdFJvl+h5RitzB4mfVDOcciF7gWl7lF364sz3b28L/Hl1xxecV
4s2sFmnWrsuVltY+Pld297m3uE+BWzG95V51tyKPmJCJAwqBR5ewZIro3rpKgcT5EMAEKZv+ckit
zXe5EbHF3NbBTZbzl6FG7ycryf1VuJd/ep+/vP7q1g39SnwRgdoImySZtI6y7HFW8pBd9Qpva/dt
DSJElSkrEAkqGES/Dc5qtFa+wCq5DDZO8a1oIibmVGwzvVmfRTrXvdGDb+X+sq6sy61L3cn9TZ8R
GOJKwjNVISi3qZ0X8roK8Df2FUKXtnM48HTP+ZB7uAPetjeIZZ81Z/pHZytCn1oWL8cW5hLZmjkz
RsbudqNvfsn20X7cz7t0316o51sl8VP7mi6Cxu2Vlg+Nn8PTJ0EDO6EI17oNwvKYuaNQPWBY99QX
zS5Zbl9fiuLeIk1eYegqjX1oA+AQDwczu1gNokxfPEnrtD0yTAg2K02Mfdu8bBwHa1x4ueoZCqAq
+AEuObbF/fFwqMxWzUkdMOUKoL1/KJ2iAEmlZRvHmzh76ygUbXQuIJBwqU4fjqJjgI3VJKpKHfTj
a/QsrctmyDA1ndX8Oqny/AGOknLz5lkEBaTTCqTwQFNceLQS5YWmrbCBxMuy8pF8JUzpXX6LEn62
tRbF44YH5A6n0BR8viGIBT2MfprFsaTZs4qhcDzENNoHNOaQamqMUkvvM2Xo0JLNLSRxKSK3kosE
Y36TJXPwxeiKrnQbdKSGizo31VtAKjX2RU1c2W4lY8n0+rwc5dk0WWXutgqlJhp8LB/hbeDPUXSW
hWmkaqVGtVObyEm8ZnUB3U0tFrIoTBvDlOwxTx0eGwTQfoWtE9o7hXbgsk8qzdyiz4txcf1KfBOD
u/0KDBK7ZxJaUDEu95OHe0OKhrGmuvhc5N9bLUbpYKwG+3KuVDKieJg2guXxZtN4aaDenHW/0R88
nA1EYqVxhm/iNZ39owYT8tChcXSNsOcW3vXESCpNSJM6BlUFbv6HI4Xt6qbnqAuqfatoSQR7alfO
CaKkdKeeXn/Jx/sa9rfqrDEZLAH2McJYljzlJYpZnoW2jt8102+CVrhxRz1e9YAlqF/QqqCAaMjC
tp6XYQzLmoVto9Bs+mEZSJ/1VAbl53To2lwgSowsy5sfbCWkwqWink8rVEiUS6Rs6DHhJ7+MSArX
Uhufx003714f5egEZUFCA6VTaK/vimNGmD/6Z1qy9IMXSFHgTtiwukkeam4Wzvll3C+lb2VB5qty
ol8BTMiejHxWNr7EiXfoANNea14UhKmsCN9hHNQimpMB3RisQpFWQsAYn+6NUY5XpS5rFm3xlfEC
olF4iemspVYH3sSLx6q4yvRWwblcMS/yfnprl26lWDHYWmgGAU0V+PCB1FluMxxuUZ1f4vAyKaXl
IsDpxXv93R3HEhscD3QImiswyJ5f7YuLIjxeuCyz3Xq4zhY7WUZLJ0Mq6JzGlOTbuTGiPTu1w0Ug
tf8Gef3Xr+n/hE/lzb8Ozvaf/82ff5UIR61ANOGP/7yunorPXfP01F09Vv+9/up//urhL/7zKv7V
lG35Zyf+rYNf4vP/Pf7usXs8+INfdHE33/ZPzXz31PZZ9zwA33T9m//bH/7t6flT7ufq6R9//Cr7
ols/LYzL4o9//+ji9z/+WA+R/3r58f/+2afHnF/7v024fkrxKP7K02Pb/eMPydD+btJ7W/HTVLRW
yuUffxufnn9kaX+n4UJll/9IpKIg+sffirLpIn5NVf4OjIjgTP2NviF98z/+1pb9888M4+/PKSch
DhYz0dT44/9/vYP39D/v7W9Fn9+UMQ5o//jjcKsx0EqTIzILt2G9RqSmJNfycdr7ujjzz6D/8mIi
/j3S/+KTDSGAYFYhdyhQZz6hzE1iPFLQPn/fRwvbKF7mTq8nDaNLx7qRNekmUzTpnZ8tJPRVbyG/
mQapL4/aclUa6uQFc2ZuxJy/mG5DiGhItqEMFdsA6QY01AzEJxv/fXOyRrmXmz6Rkwkt6RQbtmK4
XAp5lRianc/v+/T1eV58uho0C0a5ZeZXY2N5sZ5gxyDpX9/34UIAtmZUpHVzSv0+T1GZKrrHUUaO
8n0fzu56+c0Xu42R2ZUzX2up0oXLxxhZ7vd9tJBGMr1VBYaBsljYqp9ao+h/aUksb4Xzv1orwta0
6rEeTfIKBLD76UOZ9AoGj9IGNOAvPlxkIhqdhY3BzHeP1F91hfR5aLxvA4ms8sA0A0ys1MzPIKmY
lZ0hKp1v3af+6msLuxP3g7TVSyv146q+Dri3nRsVxr3vep+i9AZJSFm1SpX5zTxnv5YmD7H5ULeu
7X/11YUNqmfog5cDunAQdvC8ehui4j8BXITkBMA+5jjhY8cW6kcDMBcxZeV9m0fkrxQ0nmqrYJWE
U3LWhPijYqvz3m8u7MwhxUwAu6bMH6wQ54wJK67R7uuNm+lfTbewOamYBUs4EmmxGj1zWtykEXjZ
urX91YcLW3PJ82UM2wWNvzBGyNsw4UtaXfe+ry6m3rie9Dn+cQTb5GPb32OL+K71LbYKdRVH4QUj
CD9Wh6s8yEDFF9Wb1B7+sww1YWOaGnxCh3a4b+vY8qZ5/hjh7fPjfV9cODVr027badQSf2VL/mjg
b6au0zZbOk1/8TZFKB80n7heUYN+0Mb7ZSz1c0yrp7P3ffd10BcnZ1bOvRLKTAwiwzi30GY4H8zu
bRCW/5l24ehMoIJ1RZIHu6ahzq2Pnjr8ft/3Fnanaal1EsVd4re93sLB139rwfC+I0KEoxXdkkhZ
ZMfIaMs7DMp/RApiwu/73sLWVGjB14tWJz61Kh26RHueW/lWFfsvVooq5LSot3aY3fHF0zG8zDUj
cbMkvX3XF1eFpHbAJCBXDb54wscirf/Q5vnN+z5a2JwF/FTHLvjoxuqsi06zLuVmehsy+z9LUBU2
ZwpWXm9aPhznUdcwdo3+zm8tHJhTq7cNBkiJP2ejF6kEb9NCAPd9UyJsyzYpm1k2I5ZJLWHcBxna
N5354X0fLuzKDH8GrNTyxDfxK8EITXFm47tVjmX1vuxNFTanZZVdFXUZBIil82zpa9Ro78uBRKD4
bElUPTQ+uZTmyy6sFBzYlvv3TYuwNSsjSvrBWnB0yUeMufuPgVHV3rs++6gqJlv9NKHE7iPPa94l
8vSgG6H6/9g7ky45cW0L/5c31110opkSEURk70x36Zqwyp1AopFADfDr3w7fd+s6cJPLjN+0Ki0I
oeboaJ/9/ZH8+Z8hvk7blJ2q4YFo6gPzqzt4oOEQ4blx2668NrEIWOSD2d1UB1TRAnTUdR9wIKq2
DfO1bgcm7jhJaVodYJLcHVIyQqXQDtv2/G9Xst9tbR1BnqP20bisYYIsD1XlbYuA/NXsJB6831kY
VehwWMEO0s9w3PT7jZ9zNT314BiB9Vp1mNjf2CvAozdia4evZmaT1r4z7flrNkF/SJl+N7Is3Xbg
/Hav8V2Hw6e8DQKGxhMNTjw9BjC63jZ9VlPT0AAh7YxP6bjewdYFspkYhJVNjXurXRPWYDAuBKL1
0KbKQxYZXrMsI27bWFlb2wK5gotJElQHGBOh4NgxUDan2m4L39auxtRaY6cUrfeeu2+E+wJ+9EvV
Ob+IJtb1MLwcStgotDDBImmU44rhIIDH3djpq90zYqmzsFmrDrEK+B6qZA0qsKq2TaG1vVYwMMPA
PK+wpMjdAtqvfN42VlZzc2jTRcNbszqEZywSd5l9tC5NN7a+mp2sd7BBVoCTgKy+n4dTA8rwtvde
HTeHuQTcLkPLLQGZswo/Tmf71W1tryZnknhzQ847hHBQQsI2u9uZqX2hRuXngxAX+5fnEwlAbgNX
IwxwkwEdBmN5C/nxpjfH5fdl49XYxPCWgQN2r2/r+djaTXsmjOQv2wV33Gi7mOqAAp5b2TTgYG3K
eNC1zMEb0mVKM403bnKf5eOmrRKlQJcv3EXOAMkzYB9Op6vY1zcghe23jA7cRF42nUHfn1Zgnh1C
1BK0DsTe+oUqgl8NjdVcbObQc0DYV1AVc/5UhePbznRi0wryg3nD1A7Ark34hH0TvR7SO6nKTZMc
V6WXHTKhOFoPoFAcovkNM4fuz4xq/hMFYhO8bNdvIoJaH0xDCAo+zT4Ar0u4LaEEhsBl2zqLmdYt
ht0kS+CScPm6Cx2AR5uGSLqahi1rxOhN50Hdk+GwoCx8nxqyaaP5wTkvbJNw7lWHxlkn/wbox7+t
6EJeckP7xSBcG6U0WTxYnqF5o5YU9d/TUTMSbnz31bSUMKOHRhJxJhWDer+UvYmLMDF02jaDfhAh
eJ4gHGSQw9BwcOYBCU3n07ZvupqcMCyqGjti/rStf6qaGbg3GO9uHDDB5XDsVWyTwZ0nZ3tMovlh
nuS27WYtr5+BGqlRkonVqktPAl7aRw/w3E2HV1SxXb62aAUf4xCr7KwDMJ8StsxjnnAzbRyM6yKc
wYPGAZirc8QWLTdgiH7mKoieNn3RtQEW0J0SpbWgjEb+G5Rmo9Bn260jdIqX/WLgIuzgBIwQucp2
VQhL/ThrvW1jZV3olai+JqAqVofGoW6uvltIvSn2RiXZ5WtDmqeRB8OyJdLxVZMSv4jB2Nm2ba5L
j5J58YOyM8nBZtreGvCKbmEVy7aFEWu9Hwr9mGhh5lTUfGD7wUbd1QwH542tr6YnMFQcW5GOCxSF
tsds0JCRaDZv7PbV/pkkUk++rrESlg6YyYSB+RPzl1Rnv1jP14VlIPYss8uGuBDZaE4DW/xiwmF8
24K+LoP3YGOUDZ2Ki9TI9j6jbNk3EJht6/d4tY9K50sFZlRcaCPIHj5E7W72/T+r6PonvviheIxZ
4i2geRWxqMkhDMr4aghT8WrT6rIm4MiSg2+YprQopxpz1UvZTc1elDH+4qvGq6naz1UwubmPizaL
gaOMVHglGng9bXv381O/y3vAVsT3yhKtg6vjPUHxiujIdvHGnlntpDXcoqCzA8rWmTTecavT5xb8
pG0b3lnd8/27wzmxmoBgjYtuhgSLiCp8ZZXWmy4NYKR62XrStpkONMYMcIE97OgFaHYBJdvCl7U4
iHQkVB7AlkXLTQrzcVj+3Hmakm0vv1YIeWMZkZmgeZSF92CPp/6+Tdk2kRAkVquu8WdQNWuJz6qq
R0Wm9hYiWrftPLd2CkzrcQm8Gl8VqUl2IML3gRG1L1FVfjGb1iohSPrAimJYxWg0qTe074KvVV8n
22YTXc1VM5qy7SaswFnWBPuyR8l9ktV/Zjr0zypGV3OVaGEHqfHuYSXIbdv0ZOeDBL7ftBLQ1Vyd
+Fy5mrK4WHTpHyB3inMCmfe2+JGu5ipvtQpTWdKi9XRVKIeDgWhiui1psTb1B3McnKEIu7bmIihG
G+rDCOT5xq+6in2nOIUnfF9hrg7RfJwW2OkmLLQfN/X7Wi5kAXFYaO/QukHpr2hos5v88M/ssP4Z
M2vJUCyUGnnSYrxTG5wQQKa7JZjFtq+6NkHIgmHsKuvFhT8Tcz9pD/xARsnTtp6JL5cZhaCg9zn2
pl4H9IF34mMAB55Nue0fXPkU87NubBJ6Hu7dPnSBPdCob7YFemvpEDVY25WxCFJp9CoAneOOxi7e
NtrX0iECnjZqKMa4qMZ4Bpu+Xg7wFe83vvp6pvrKJ7CMxeLud+zWq31y8paXy3Z+sQCvC0TgKoby
covhnsaa7mypwIuMgKbcNmRWU9X6JjA6ILSY07L+kkV9dOyRg/0zPNw/s2ktH2KeUNAUI5OBFKl/
UJbOV8638oVNe1VE89/mV/tqpx0opQJdPxqXHXxQzXMeeuaUlIDrJhVFiQAdx6vZDDeZ3wbHQfDg
jUCIv3GlW0uNHI4LkvTYe8vF8Od+TsavTeTabVNuXXNgIgdGbesDzgQ3vuuhogzSS5m+sH8lWBX+
W3X2385b7b2NasJxhEtqAYppd6U9M/EdB/G+zkejmr2w87AHK5NtCz7XrhdAnRucsrCwVhHI7tEY
1AdoVl9CPf5iloSrzdjSsgfYYaYFcNMoZaMjSi0jujGvuPbngp99FY8LDltZKcsHxLfdToNovW0B
WUuQKvhnA2zYJPCHmWOc4kh6StJ0220QqgsvNwXwPF3NOMIUT7fy8yTH+Max7s8gG/8Moh9USFSU
1j+HKToMgkNAXHYa4D23Lej/QYcER9se101xwbWdUQjMk+GLZH2wTUMFs57LvpmSeHB0Rvsw8Q6i
PF2S5FjaiEzbVte1HmkiUnQ46uKgy6R+n3pjfbs0vX0h7fqLCYyii4vjHHSItkbxDt4+FJbtGqyx
YJ/32QOMB8N9KcYlN7ivY9vyGeuKOYs0PUeNYlKEgeT7MRrkfe98vu3ku658gjJhSTtYUBWsQSk2
KO1wgQRu8bBpm1uLlOLJxZMnEXfNuDt/29XTgJrhJXq9rfXVyZdiwMwRijWLEeSKG1yt6WIB/niT
wAqWN5efGfy+QUyM4nzHmxQcrEyfefW4Kdi4Mq/1Sj5unhuGpadQbbC8M2kZfR2ydNr2YdeCpQiK
H2kDtA4BdHaABeVzTZuXSgR/seyvBUswgHTWgvpbODtNry1gxg/RyP7MLPSfxW2tWGqDPhAJSfFd
A1+/smT2dwlOkdvOAmvJEhzaSEXg3VJk2vXlVZn6/WtYyqZk25j/QbiEShbpBW1W0MFkeYlin4LM
XbItpv7mEPNdHoyryKSR7LNiHHl4D/aod5uNInneNKO+OZ5+13okaNpVVZoV6YjiIWKS7C3MSt22
UGStXRrhlp76JsyKJFL8Ss6okWVyshsH/Gq+dmW/mJTEGWJClJyjHL79BJpH/2VTz6wFTDMk4Zk1
Afo9JvM7CKNgzg/2WbvtCLlWMMVJJbI6mbOCiAB4aro0MFoDBnnelqxaa5gGUbXTyGRZ9AOH2UzX
xq8SSJm2XeSvVUxtWE7cDh2c9vwh2NfxaCFlkuMLAfMvFhtvtd/2XszjMelL5EsoNFJIvOcuDF/i
Y/yq9fN//27I9zXNerjEZ0UoNLICrUdOUjfZxu+6io+ZQD0oFDAlkuLd8CR5Ut0bTbaV5MFb9vLd
2wb1SkwMZVFJhPXwZQjvdWeijZqBtXlEXQHDnVa2LFTveQcSEv5327X647YZtZqvQzjOzAQdKWoH
0V5seVBQi/vDLa3/YMuYTFlf8mgkRZW1/ts47Ju9dNX4eVvrqwPwIgUcbXVLirKdp4NB3u3o9B+a
IP9n/wMnc/VZOziRjllTFmwEDowMs3iVhCL8tO3dV9mqeerFdL4kK5qwCe4qn6g3Vbs0m6JV0EUu
332B8YGOzUwK2AJOz8HExHWZeMumk3m0FjpFCZeBMFjGumUJCif5fV222xJKP9j+l63z1di7skgo
XI/9eYLnwVJVm8ICGG1cdkxp404SYUkRWSoPGjD7owtgx7Lto65C4aAMkc9cKCl017DlSjVSvQ7L
WIYb3341WVmr4cPIQlL4iQgh2HBO+jugurxtE2otfuIwtfQVEgfntHu8BzK2fB9Gdb0paMIV52Xf
C2q6aayw1Jh5UDfVPPOriE0vnQd/voMA6HTZul9FWUUkLQuLPfw6QLHUuzSFf80Ln/Y8L3/MF8Ek
4LJ5KXHInHtHirQylMGjaPKOKHEyhVCVgEtNHyd/xun5Z+FZ28BAgpY2bQTz6nlMYIrOwgDVJf24
bWlYK6HqPvZwC7RgSYar57UXsQhGUnOzKbiEu8xlN9XQQgGzxthxdNRF1x6AC2975HSGTceGKF3N
3yrrZz2lnjoCU1kW8INxJy7HjavDWhOlSRAhkdaPRyADm72ZLcBqS18vXzctD2tVVGRoVfuobD4m
2TTsdUXHPShZfNvisJZE8WomcR205BgZxK5V37ij4rCj3fTua01UWWWkJCEtj3TubIUUBYm/RHZg
m3JdMCC+HDcepP3VKDQ7iYB43V52uOCOxQDg8bbXX01fO6q+L1MYDiQSOBQbWHOrpWDbRuVaH7WE
WVJHXjCcRqMjAm4nk7BlqNptdbEwCLnsHWG6sBUmVScnKEBGKb5qB+eHjQNnNWfVGQRdCkZPSLFk
RygB5KMI9bZTCZygLt+9FwaLcD2RU63k+9nR7kuTuPHDts+62nCH1HLX1q28smHU/EV9Lj9LDXbW
71s/D46frPlrKuyQwN6E8cldwU9NucIi+TSdxtJ3X3tP+2IvUMfxQqAcf7v0/8nDfpBjGQ8YY1j6
X1WzDtkNRU6t9I+JBtixuwWkwZAMFTsj92Be3SfRnXCOpEcYic3lFwcQejjnTceHusoB1ZUGVutk
IfqORGcfuB2BuVJSJDGp+EfVuRmovsCbZhiKz/B5u656sCjaXbiUmVfw2obiI5lC2QfwA4ud/yE5
/5MJsWqtlqd4AgHtuoPleXuXVAnvrilLJftgOqNMDXeocRpee0qZRu7ErHXEz3TKkn0kALSwMhde
0PPPxBHtlt2UmYm9LaEmgIF1FJHqDOqaB9wzwBt5um31BEO73QiUnIYteSvKJ2lhhnDXe0u6kD2H
vJQ/JcoI3wLey7wp2c8SVvPvmmFoqiPKEzp5BdJ3SgG6ta3t99Zrmha/vzKLulqGKEN9gUcq9RzI
Juzu097PVL1zQxTrW0gyAtXunJvS9HMbSV/d42JNec8tSL6Bt7d+W+Og109Tmgy7LqgYw4/VqZjN
lUWbSu1HBXv3j0vj0UrlLlW8lrsZLvxntDqF/SCYyykqB4ZczdyTB1a6sr/nc6fp48DoiBZgFgXv
WlzmASwwHxi49LjeHjvB7+HgZptThmOQxA8qo34u9Oinzc2SpnXzyKdWumCPWKJfjmD+0fFuNCGu
vvKa4IL/9QJOr252Gt6FTMFfHnjFE9zmKfnQhnoGerqGADEB62uCTKVHMmeizgGkI91o9pA+hoPb
ocZuDsObmTdwo4SF2KyXvJy6hPIjrIAaNu7UMhJa5ksHN/R6B3+zSP5tw9G5t6YO0uqtKqmyAyrQ
4atS74BOmlCUD0/XsLqKTU/jv+oxaPhX7SVk4QU050sAhE9M8M92cWX5dOITfpV/nNtybEjOUYXv
ezCDTfDcQ5fVrMSccL1Jv3ojq0Ke11yVKDZUqenIM1m0ofAcrJZw+QSkwUw+A+zWtHsUXGi1q0Cg
ag+hdGrqbrpZnCdYojT4CahbBgJ8X3W9zaYbsAFDfyg44NK6O5Cs0qG3oyasIBdI0rp1XwKkNsyT
9iCN/qDUIr0v/VAHTRGUMixz7bjK2UDG94YjtLQk6q/SHmFCLKYYMEC4IFawRY4wzb3Bw2QYVFLr
T/6Invys+BhIhi5u/fm6Q14puUVJ9Rg8pUolqBzGQbZ5bOO4vna+8F5lQdZEn5WR4/UATcZtGJhw
F6qEFzKGF4Vfw/m/quuSw0LPd+wzA0AmOrIkq5IlZ+FUqfJuanotbp0Wc+TMborKTLBnA8f2XtxF
S5UF9XU3D+Cq7uKe9cO7EYtJ1B8GPiV1tYek0vXXDWezVXvec8bVPmrm2L2PiTcuX0hYsuHtaBOZ
8Rys3mABdTaM9PJY+SUChX2DPcvvdo2D+feSY7Ehk8p7aClrWdhItENwSjwLF6MjSh3jsQSYvpzU
V5SdSYCGGIxCYMQ5a/iFpLmO5jSA9Mpwrj7AtKtMw2JCmNlkOxjbCLAexy4zLMsXEilP5d4MG6Nn
ipU3exqCzsUfwploFuSZheQH7+asi742egj7x7oaUwWGT9v7bR5NkTT3pQcL178dsxwCHj4D5XJs
SmoHuBcpWZsm90zV1n4BGEoyWaygQyiCW2F9z/p5E3UKSbchLcN62oFJOfrPk3GzdwDLO46+GoLj
YXM19izrmyIRuD0pYO86DvfAHBqQx0U92aUATytKXlcwDPA+4rMCwZinU0rrNsdO4rJXk6wjOhVj
pW3zeeGTIn/BJ03DbJYFqou6nLBuCsxRKKmJgs+NjNlDXIVE7QNNF+/KqyON3SWJbcpybJ7l51k0
tnoUSePMQ18qGhzRNSz61KRR66PAEJwW9hYRiOEib1LRMiCJxrZzV6mKFjVBKJ86j+W4c5NYJnRk
u8DtEtMY9jbK/F6D1huM7nlsXNSRnaJ1Jdyh0ZPSbifd5NlHo7Aq3Y28as52MZCq7GBE64k9a5Ys
bfOx7/3HpIq0ybtmrgOeywhA+vekNPHSP+LQwXFzM6BSjcubOZFLcnD+KKcb3J4S6uVB0I3mCB24
HwFDgqRdk4JX3M/tR9pMAIXmXVY5V+4rNUSS56aCT42AZwCrHnhiBizwZTlFf8O3quna/WK5BvUQ
RT2DjPMuQBvvxzTJxodWwO++O1Yer0R67Hw7pN7BB6Cnvgn6zhvnB5fa8yV9Ns7g2t2Fy4JvlStf
A2eLrOrsld4eGMeWt/suFknX7ZQ8n/pzvYREPkqdjgnPy3mZA3VYHLKPXa4Hyrr0oVGOfShJTxFA
TIMOpi8+fvsCR/Ew4PZz5FwG7dg0+p3LGzJ1+gS+gwt3jHilU6A3apc+ecaHOpZlY22zHLdhyDV8
rcvFzqoAWWnJ3mK99OD8ChxJRgrgL42Jj0MsrYBDdQdDxY8zls/hpgzE7F1zlSzuTdcso72LvLnX
3k4rUdMQkciCNQCm8piOS/V2ciMGyC4YdeIPu5CGGui9eQra6R32AE7+MsmcBCznQVsmR8azsPrC
s6Yb3gypCXt2jPqwSv2damKV3VJPpSzeGdMLO+5qX/b1ae6m2sv2mfU7CdQVweL0BGtQi6U5ilTU
vQqh6jJXZTbp+HEBNsYyOGnUdOG7QGvWjTsQrGwKISULk/MJujNuJyrWo14JHLiweZ3BsLsTeU8r
qv8ik7Psi+RlNEoojltn5txC4cA/ZELCvwS+tQ0P3/s242GVq6HHySovU7OQPp8qOBv5h3HppMB8
mxE+0tw20cxvaGyH+AkX3mH2ul6oAvjDwlFZITscq7pDXg5sHPDtFybkdRqVlL9rFkO7T0lQy2DO
oy6csFA02eDHnyAR7e2UB3Xc1O/ZzMqB5QykzaDKJyRrzuSQipew6Q4hXH83Nqr2RF5brwKRTMVa
Y2iVc52wI60R9Qa7Gs6MsB5pLCU+CkbgTGIQbw04r+d128jyqqrMiB4U8+TfIkKJ0ndhg6WxkIt/
NrcCaXkUzzOMkEUxqcANIo9G3Jx8aJesHx/xKpRVsCFo2vHGef0YvIrbKCV5Fk+xnydtZ/odyYT2
mx2HI1z51JfRNFz5U9MExRLh+yA8t332VifVNKCWcmTzh3JJBmHyuSJhq3O/8vrojiyYE4/ezCUP
c6myRQApzGIwtlAn1egzKm3uGYdv/2Q7cOs9F9WROITZyJIvo4Bnl4QjM83w9y3HpfWJttik3i9z
mSTXE097+sx8rCeflh4d9igGTe1D1behvZ8I4pfrsukS1PHhXO/Sa33m5H715dLZA/BcCTW5BUa0
P5U25OZZSDhjvA5V1FRP1pHQgA2MCuj5nahHoU64hq6cn8NoOOnfDR6uij8vbep3/iEc7BS7PMDd
qHsjMhUg/LfMSXo1K+7q5NQy3qCita6IaXO/lIZ+8Y3gFNurYO07h0UE/YNUYU3RBxMp8RUwn5W6
mZa2Wf72pOSPM86A9DYxZEDdtDbeq6k3qGYBX6XO3tZ1zW27w3lqoHdEZEJ8COB5xB8EsiNBMXDM
w7/ZqDAnd4KWGUW5F7BCKM70oy+27En2OMMgYMJRyxGPnjoP9jFXuHtP9Zu+CXT1cc6GFD8fS72Y
HxLXNS1mWzPr7o6RmZs8YJXrnsMJQWcuJSg7V1wyqW4Hr5rCozW1EG8olVUrcitgQ35qZAQNIkFs
985kNpYPprRWHEeuCVG59bqUvKmkYsEXAYmaOWLnUxNQ0MHs59gWE4xKnwfj3tOWe7dDZMrsXSe7
JsKancJl269NKt9OXWSaK/TygkkwLolG3YKJEZE9ktFp5MSNKDt+sIAZi71NrU6eCBun4HqwLEpO
fHFNg2qHKWvuw2YRCwPSFKvPmymbJ7rru8H02G1YCYxBzEdz43muip/gLtdaAfZt0mgG3Xhqoieh
vbi1exfBWayIFjjpHuXYpsnBk6Nl4x5Vz5E7wKGh6m4RdSb2OkmZHx/a0TBW8BBz87pduriEJnfh
OBQnta9uSyu8s9Ok6WtxU7eRa6Cs8UEAvfJmbdJ9gHNxc28XKscrUy24VI6rpm9ZbvBu8SnpUF90
P1G4Mt+2Hm5p9jQmXBZ8QkUZGIYsXbybcohF/4nFYEw9mwRa2Ae/CaMZBz1UPcUPTI5iOAyjHuxt
7IJYXkWl0ljtfSB5QHgc/OkWRamwnshjrqPsL9HXcirSerHdG4H5Cz8HIMXUcQhx+HmI7RhJBFUp
LjAtklhB1t41oguWexuji7tmZ8jkBfyKziwiy97GZd2B90HmJIMLZBCTl9hCv0i2r6u7aAvVb88j
doUqmo7nmQClN29xUf7X7zMvv2p/dVWgghIzyg4A8U6euoGewLsHDFBsu79a13cFrTYJIqTlivYV
UB6jr97MqDZ4QZf7q3dfpRoTugyqC3t3pcDbuw6qhr8/x8ovvPs3fdtP8kTrAi9OQ9EzUomrvipp
zA5RvJzPbNFQXlEou7wcFVSc7XUcEAz7uV1o4cEw+UudCRyyeM/ofY2BpJHDRdC1TLtIZgDRkGiY
Q2xBKSoa95FpU/wBkAWsPAaqz2TOhQySvAypx+7TxNT2mtnarzCsR1zTcVPPLzrg/KoDV/nISYmQ
2HEeryzM0cg10EcZoXsYHHn9PusX5FByWi4R3SMVQFKzw80PTsVQAfqEIp+1eEDzwUV8PPhUk6GY
mnIcTlkbBvQ2tiURO9mhRs4cIi1IBqW0GppuvMdRPEZ8pLU0cFgv2TjK4QGaSIdKBVlWiOWhRVfX
Zwkd4IJJKXDGPdQcvAB6aKaeJ2d4wez4zmExCI4iZsF0tGzw3RvgT3AHkjexbaspL+HW7gmcLXGa
no/AIvvIoqiFjdXOK2fV7wMHD6BDywiswa+jdMrsfZvGzIh74UbX1ftvc+z/ncL/5+wb+2un8F1V
N1++dwk///n/uYTH8b+iwEszeGSek/n/ZxAO2/B/Ac6QRlEY4+bKP5eD/ccg3E/+hf8D93p4gMcA
D56lSf8YhMf/wh+jeBGqNj+hZ5jrHxiE4/nfZaOR1khBAYB1PciT8K8HqwL//zupTJg0ISf+tNyM
8+SFS+7KaDZ/BR1SDG8rxvuP33XKq3+vKN+7huO9Lx4XgCJ/pnMAQ4AEIzbky8dFs2zVkon0eike
HrLd8X7Is3+PwAur+u8f8a2N/65lMQjkl884v8N3P6kMKt/jfZNei9LtZX9MWpzBl6qIgexOgmFX
hu0e3l1Z8hpVDjvgI3OCEAPZvp0WSx5G16LNciPNC+/1wk9fa0/V7FHQpPBabf5XtXuj8/sAILTf
d+83qeBvfvsPPn/xf/p3PDw+3715xfevlt0HL3+pZPelH7O6h8kAnZcxxXcU+fNfb1h+W+Yv3Ouv
ClF++IxrFXM9UdaWDP2V5A8sf3p/e//68aWfscZhrMfKWoitoqFBpQB+x02Wgy1W7fFDkMh44bNc
7j0gBCQgyYOhg0nmYzavLWYkK5epzRJ9xFWLOyABll4pRpIXRJKrqfztKfGZ7Qrm0Te4x+W4l6QM
kGVU+hguifkwzbV+5zKncy3US6YQ56jju2EWAVoUIvccQ+afghq/voZDmpYvIqbtSY3+WCyei3Nq
zbCHj1133SJiPv5+XH+raFk/8NyLsQeRp5eta4pLAkOOIcBpRrUGsQauUw5RN8S7nopkH7p03sPR
jR41r7JDpVVyQ+kgT6Pv0p3ImCqY0O5vKb1B7rTvm10pu3Tf1PUEiGU9LXsCkPETQeSdA2aT3SUl
i6EbrPsTpLLpEYJWfaiRQL5CcrC9IVyoA5hQ4T40ShUc96j3QPv4uxmS5oO0LS1+//PX4yfAR40S
3O6BRXNmza9imF7D67Y1GStCWXlF1pyPSr2zf/oUiLv90D+zbgHSxe3K5fiZQbsohbeoYo7bYOdo
aYuBmJe0FutRGmCXwW8JYuDOvQywpsunLAPUsEj4RYXW2fBOph1iMkXdawNy2AvXnz95FEqUQh8T
EDj4dH0JGoiyhQa3jIqZJd1e4MlvZ0Trh3SJzNPvv9DPHoWtPAboCVxsZHovf1Xfzmlfg8dULD4D
rnegfB8tXVXgNJb94WISAG0FVBvCBnwun66nAg+6RZY1KoJx0UYPC+7P9roh1Qu31GeJxPcTLgTe
1wsRYZyHQhasK+HL0dQjSgLP9X9+8LWT/lLthiaqvzZlhjVsGRP5Ohtt1rywS5476vvnIlDCo2FY
kYAyjjl07ujvNm8vqDyFdHx5ZIz1UR7bZnhGvZsTRefV9XtNk+FDjZgKKUF/DF6KHdbrGhY2hFxB
Bq4Uaqyw4Fw+vW0DFFhEY3PCxZZiuwXJUnqaxj7B5cAgQEi2GXvJqnjd0xEiITg8IEUMVEwSrSOw
tJ2GVnckPlpY7pyw4LJnGbt2Nw5JiKtXEJnAtNEvTI0fHkoxJwIfyC6aBBEYb5c/lPdqgmNvJ096
AnZhD6BVUhWetUt6IGyI/R2uzMgHpvruz0qesI7hyVmcReeKI7BtfzBBaMsFDttpf2q7mYEVRvs7
ODfWLyjG1vPx21OyEHAp2IH76fr3+bHPZkz9/qT02N74bdnncUN1IcbppULGHx+VYJwC4pyB5xOl
a5k/HDTKSQTQcjgvapBMD6ubNGwBeTau+aOypXPfnWk+NMW8BNMHzPPLr7YYovuKxvMJtinDPS2b
4ejJbHoh8lrvNuenAKgepxEmoIdI4vIpJM08loDBffJbaH61q4cTUd3H3y+YP3kI9c4UqyyEsQua
vHyIW3BLmKJa4aRrY7GF9jOu4amvP//+MT+OczwDxwyguXzsousSjz6dJhX5jTtBbRY8jFPKD8R2
tlBezZ/knC47nHvmT79/6Co4Pn8mmkCmDyZegovEtXWWTxvJzNxPp7iL2GOMGoSDH4oBgptW7VXm
xF5LHRxSDisgHdb9C9/vJwMSkE2EZVjBz7vfeZH7bgkFY9BPqsC600hhOFTKmtS5q7wpb+D/9vb3
P/UnnzE50zxj/FDAF9eFUTjUtE1nfQe8D9iQ+dxkwS7DbehLqcGf/SZoOfCIM48PT7v8TaUcQ87D
bD6hOrD7+385O7MmOXFtbf+hQwQgQHCb5ECWy+WhPd8Q3u1u5nnm15+H2vHF56Q4SZRj3+2KtlJC
Wlpa6x1YUdl4dt5E2qVgsOJ6f1brt4dBvsXqWRbWiTyJ2UK3wzVRB/FWpIpHe0HY55Amnf1eVYLi
Sx4oyhM90Kz5HmeO/YldbH/M60LYyGmiUnwoutSJd6LZMzvu5lYk0+aCYOaOjnPpOgEMRis24kFV
vYB16Km1jb1zUSSl5bM+o9N/rFrwOBiAkJke2Rqqdk5Cqy9dA0iTvCS40eF/akrYuBm4l/SI8Z7y
RQui6b0+5iI+vnr9eBlghMe9xoVqr2mQI4r+XSbmyYuxZ/2V+4qKDV8+Z65umgFSRkF8phHcvNUU
vXoc/Tb8UODS99Qack+P7EUAeH6j4HjoWHxIWli3X1K2XWkaWTV5k6j8g547hqshuH0RWVZ/g58c
PeYsw87+2RrURqaCXJriCjCf20Gbqi4lssGT55hA2LB9iXKwGVHnOUzzROdxPLWjEexZM704JMz1
92FXz4S5m9sR8s3kNXqMQHkV26MbJE1Bl0zL/58n4P9ZZ9kcTZPCIl9jR66FmMohGeveMicv76P+
KmPZRAc6X9LVQ13dOwCbg5Fd088iWSEJul3RUBPhLJtx8uaiBdw2h2l30VvhvxeRPRhoLeReOvXn
spTJV5WW4DtjxLczF4krMFHAhaiP3mq8NaDepEGr72RTL9JGFp5kA+vwJTZR3Lr9dUoklXRQY9Wb
oOi6Yd5Mn0CSKMNBadv6jVDTvefG1gYjhVIxGOQhoK1B/b6MI1sdMtUzUyt1E5q1byvRFJ9LowpO
XQ2+ClGfPbmwzUHxK3ZIc1TebqugSNeqV8xQn70qHVJQJLGBl3ivV39lzqS8D/t2+jcuC7GnZ7Xx
6ak1UDfh61OvWZMA6KvzEGoj1YsGp8R3PnQa5ZT6vf0L4ED99X7k2pgjL2DeAFRRdBVt9tWXHB0/
TaScvDBRFTZRm6YHM7K6J3hm+Ynf0R1oKzevzessUwC2w6mJWKHh/3o7qtVDZRO1NXsqVTXgeZpR
Va46xK/UrSSBfB7IWuBsuolazCowISgtwDaOs5fFcIF5BCUePbE9Y/sXSQGjWNxTTIpUQ1vTotTK
lyhNFprXznXRH01/yNUjtyw42ftfa13ufJ4P7xc2hrGkeOu3U27BD/ETRfN00cnuJDQQS0eE4Rzy
Oj/K6KxkQ/S5cKLJPg4zEJ1DCa4rcAEGy9Bth1SVB7U0E7x27ch8HXHrv6vN24BC2eIKy819+1l9
x89L4OSah9hA6RyLODGbs2WE815JYOuI/D7Q6pLjfZn6k2AgMx/zBblZKSpesFX6Uasrivr3V335
2atkhGqUqvICwepWWxP2qqrtiiHJCT6KIl0wsMpX+s36tRnH7K/MbOS7CCDokR4ZqKn7Qy8TWQ/N
bFSkhB3B+VyFoMkfkimVxIIJ7u0nE1MB1a0rZ/zItQByGqSL+hgo/vQgHBNgdJ8Cjbv/Czb2Njo+
wPIsbUnu1ypMi0R95ViN6llZnC7SjE0z4JvclM6reNfPm0fqZKAUlHhVEv1uN08+gYLIk1Z6amAa
xzQtx2Mztdnrby7eKs+W6UsvaC2814huaJ3Rl55vKqiGOtkwOsd+iLK/CURh4jazb3y7v4Ibm1Xy
MOHI4sxnAeO5nZieFKBNwlR6BZC2Yx1IFDgmoHdt2/g7LyHtuX+92jBckY6+hFeSlDVHnrqxmalz
bHlwEJNfulMoX5ORS/ncam31QVEDw3rS1FrkF6AsbXyJOgesSjLq5t9tgD3vWU9aK2Yn5b15snB4
/RIHIV3VhkhaXKNYn+oDSMjQPvWxaL/keVR3LmBnPToGvRGnrprP/l+FrqVfgVRmT4B0muqbmJNa
gLTXxneZJYfStRsKJcee0oh1CaH0l2cFsJ1wJ10xhjdhUrVI5xk1RnBOP8nYNe1M+1XXfQswWKmK
xxBx0Ab8sp58qZQwA2GWtVKeorQpPppdbwANblChPZRNI/tTobfG3z0I2AkEnI/oQZVrLMkwKc63
zsnk6CJQmdTHxOwV+zyyQwZXARpfu1ki/Hc0MvriYyxs0z9K0TvzASRTYZ5FXDW4gvIswl2qsnX/
NOfG+ENrQ6V9F0dd/bYfwBscrNCsf4BUk/xiqSk/Gx+o9XXKogFALKSEL21fdp9g3oAFEc2sfRI0
xv+Zat34G+hOXF+0VJk/WE6K4lUyxmBYZl93JlR6eOuQZ4+m+JBqFgLN/aT7H+pIVSa0CwLro1+a
8YLlD/y/wxwywqGPfV4dqt9Ljzn1n4uuM/13VhcQRU0rVqtTWtTZU5drZeNmlHlGtxYDYvugKbMf
A/7q4iIaOwUOCsTs5FdDB96/nwKv499IDpnWhJib+6r5NxijgflUZZ6/gU+t5q6cxyo8BEVCOd8y
OjCqfscPOjdZYFdnnktx+kHFt7A7ZHml6dRCx6bDkl6o/hW87dS7ra7i3RmKPmncIAt1L6nLQr2M
7HPfLfSsEcegwnQXn3eo5oUZmM4BTdNBuoms++wBl5f055h149+kUvN1kokNKFbT6+Jg6hXmY7U9
+v8JbLX4jyHaTENpoktVV/qqkp+KyYbvEKhWc0yatAbpOwBBV2EeeQn7DDiW2g4ASBTAE+yQkfbQ
kI6ZcQq4LP79nz4Zh7GJK8E10iz/9GTVziGYonKPtr6RnfNiENTNeKWgkq7fBhzeKbaWtppB76ht
f2RJAHTW8ZX+6FTZ4q1ayHoPT7NxRXI1wG+WSzZpvoDViNKpFL8xPEBodXio1bRKTglOZt/qALDI
ITDr3KuhpZBO9q2/+/5e7sFV2HPgtpCGSceiGrWaslnUJQrWgeHBdajkuZnQ3TyEVZa8r7WweoPp
c/kxqILuX6MVA3CxOdI+FH1qvU758/kSg/VDHm0DcICZtLqvM6H4+aCWutdiUv5UUwg8Zmm6Z5Gy
kbTTSKIzxnSXZs+qcTVOXSsKkeme3ih9MR3IEbj9bRVQ8kHlFgXJBmz3P6GcMK2/f5lt7S2Loi/o
CQql+rpWanRFQLogdW9KYzDNeWROl0ao80eztOUFHavv98d7OVULd3iHNgUPTlOsW1pI5uWKFg6m
N/tZmxxCtMUjtxo0S3mMDCMiFDfmPJ7DWQn2COQvh6bGDYAFTykqUS/I0iopbgQxBpGfpLFmt9c0
YPs4//lwwgqZd6cOwAfo3BAQ8A6Pd92mJ8GnBkeWgvcDNaUXtM92Ci1jsuLsakVWGOC0aoeQVqMc
YKsISLNPLRwcmElK1AhvsjsxvBnhH4wHQ83zZKcB9zKBIWHSSYCpr9KRXRc+EiWqxJhGybWqwZUu
jrXOm6nRzIe+juyf97/3y/3FWHxuqgvsMbne2mVgVnmhpsk1t0V3CkWE8bGmd29DY0CMyu7Dnblt
fOSlq7hUGqlev2i/DZlVAbxUbS9KoNfVee17gw+6rWzleBHxpF3AaO91wDYWVJIIqiwpW5v25m2A
FuoIbMIUjsddlT6RugDynaz5FHSqujO/l+k7+o/Mju1gUapZc6vrILRkazaOV5ilflaMLnlo42mv
x73x1findZ0VZM9b6yam5uPFA4AIjJEaK1yavvJXEw79KRrUgbOphTv1g2fNvdt4L4GDcQRZKMEV
typbxOMshpH3GvVhvUipedkEPSoZAmT7UIkPGPkM1hV+XQP9VPN9/xKHWviuGWr5PoIcKA72MNKO
A5qufPKRXg2O4MWz9G2sG7kJUDOau0tTmu2HGBi4/yTzyfje+pPzeSEe7MEdtvaDQ5fLprDIM3N9
wDqzSZzZT2xPL0WNs0lhGDmSvUb4HlvHds9tY2M0m9eBiTQobWexljuNJp3U3Wx9D7DzqAEP8TE2
Aysn5WEKzDE53j/Rm8PJZZ+bumU7awsRpbGdclYS3yurzp4Odp5nyonidP3JSLNCefVzVdqkIPQ7
qSvRP1ltjArxLkXCcvTarCF9D3rre2dl9fv7c9o4VeCbdLqglEAlFZ/bA+zUjJCmk+8VUMJJ9hJo
Hp9VOC72zkAv8yqmwwWk2ku/lbLz7UCJNPrKMkrfm2Uk5yPPEZ3s2l6oTl1mHmqIoKfSHkNc6eZs
r/iw9eX47ktHjUNG+eN28JQ/gSTWfU9V2ugTFYZW/5bEODrrChy8T/eXdGswEBAgnYBBgANdfbgA
NuPgjL3iKTUSZn0VQ10tqkq99poTne+PtRGubDiaS9cSrQxnHa7mcc4TAxV1L0id7Jj2bXtUA304
tzXkOI7HTgzeuGNoXRuATrWl1LqOwabatiMCXopngI55p6sVtOTZSh+bJM0PcN2Ua62hZXd/ji8r
RyDV6NKTR4CygI96+/HaPmxHkgSFmJJZ6iHI1NB3k0przFNnNbChrWywnIOI8uGnAmHgojfNZOzk
MVszB3EBZlfqEtTF8tF/78zmo5WZVqd4FEgXe6/CBzTWB+YwnEXaT+pxdgI47rY/1X/dn/7WCeUp
wN1OtUd/IbLFUQz7rskUL61m600Wz4obUC7Ymd/WKOTCdCnBIDLWcnx/mx/Y/dms7YIvm0yhPAw0
/sQxR6t6T8R4a8cCHqEFQrPdeFH3tXoHWUs/ZDrIDh9ipy1dJ4IxGlDbrQOoT/dXb+swgiEBEAGA
k/t1laC0ThSnpbAdMCuNcTRE0ZxG2VqHKe7/4HAsXXsybCBrHPzVUIixTKrepb7XJS3Qsc6Ouw/o
rxnVMcm6DMSwUTK9uHKc1wcB0lmQGCS0EsugVcBBZR+y+swcO79tPdq26WHWZutz2lP/oqibn169
pkvFHmktehE0I1bjmSnFe5s/e6lmQun0NZxbQ1tQ5GxeZ+u2vEL5bEukAc7G/xZk/u/bEvBALrS0
cpCkMaOnVMc6skOb8HJ/QluPFDJ1Xt0LPgcsoLgdxlL6Ic3N1vGadEa3Imt1kbmdHhrzafLVGo0s
JYuq6wjlvb9mQdMXpzBHA4Vi3TjtmT9sbFlQe+DJwLzQN10/TAOgEUNBc94LknR8Y8P2OwWVFvzj
BGZ+3Jn4sidX2aejU8zliDhAbdb5uyKcqIjr2PFsHL4fDKppKB7oMVIfTla+SfG4cNOgA0rY9P2h
BDHztRZzcJFxNe8UfDfyAxIrPrEGDkuaa5XhlApWVo9LItKUCY1RuygRbamhF1EwdSMlSE9RbZHo
crNWO8uwteL0eXheLAeXu+3280cgzSTyJb5Hc6mOH1HJBg5m863l1cJJb4/QtD2cw3Vi0De01mrx
kYhKhJxM0lbFQebHGoV95CQM74dyMvfUQp/Fn9efmAoOuQ9oKq7RVWSPB6MxYujZXhMPmeE61Fyq
hyTo/K9Gsmha0I1O9FNd1BSZ4ajZ/inCcke9WpPVfQvRGGoPKPhYAcIQUawRo7Usu6gw5x6QKRLY
kkPo93cizMYlsbwiyKA4jTZZ4+0HGfzZQbuAbQntyoKHOyoH8kVxgDQ5HZpUdXZuia3xpCpJs4Gb
qJSjbsfL/SgY1Tn0PfyA0NZ3RPRdTZLiOxA9pB7yuDf1nS33cruDMQMObkMsIIyuJbshvfpmqGW2
R82WchNUouiTDw9ePcInbssjL+syPwEBMv6am8Z5nf3zEldBm/wXYMllzBC3Ew4B6nZtYEuvCgL7
ooRpfu1aY0/w/+VGZxQAibSSebdTY7sdBYnKhRbbMEoSpmdt7o1jVgOtBqE47oTw5c653eUMtfTG
yZR0Xp7L33/LX8Kp6EJgxdJLfXAsDnB+r9T7bif/3ZyQRLhXQhEAnbi6jkCmqnMzWdILZZ0fG0er
3LpXxVUqUKfvh+bNocjIyDk1qANrHzldBLA4y4HuBheQa+fqdCqdcHTnqdD+ZFaUeG26lbyj17lf
DsMaeIMqPYzxvmqGP4CbHpqLnZTDTpB/ec5gvi1waRI/6kZrBDHc/SiZrVEC6Sraa6Tl9lnNksEd
nVyHuyX2CgQb48FYM0D3gumkArp6Ovih0HNwRZwy1C4fCtTtIOTPzSkXTe9q1vD6OGIvMJBlGXX4
4GsOV57kIbdna3t0+tT3HV3uDzylqubRz3rzb9UvYn3ncbSxTTRWlC7p8o2IKbf7PoCgj5NPaXsI
J0yHCEmCA837Z+2zPXuQraEo0fMQI/sDkrsqFci2aFsFtKQ357P9gPBIc6TrNR6RAXqd+vdzeKJs
CCNjSQZ4+K1OMwIRwmq5ezzRU6Zta4SexloZdvb91u74fZRlwr/FDKHFgHmnxvbg9oPAdPSJNufU
wwGPWm9EJut0/0hvjkcr2yJ8wPZaJ7MDiQwqeDXfqphz5FEKFCXQ0DsEY5GfDSNWX1/2sKl40HRw
uNqgbK4mqNi9pMhXYKTT+8FJNk53toDi0dgb98gfLx/pdMw4Z1QHLC7uNVgT5bSGvAAHabNWdbfF
3PSYGOzIJJsTdx6E6pU2DfeKctfRjGv91/2lfbZCWMV/8EoLMIHH3EJBuf2WbTGjQGCxtoOMjdKL
tCD5x6nmzjgmkS1TN9Otpng/VUk9XOxax6/UGUXzF5qHzQOE9qXBPoQIId3/WRu3PCxdXhZL7kV2
vOyI33ZYXiP7UY9CUgoypxLid6G9jWtf/uy6CgkiOu1Oc7BF3/2rVSZd7/ujL3NerwkVE+ICVS9a
Hqvol4GPtiqHLMpCTu44prQF4N/uOeFthQXytAWetmSZ6zplGEhjjJSZTZZU01PdIRUS94C27LH8
+/58Np5pNhwjy+Z9zR1Mwfd2OVthmDM1F2zKR71/N+S0SF0NzUnLHfPU+m7kTYxygRMMV1Xl/eto
Aw3uFqL//d+xsa4QlRd0HEA5qqarn9HhKwQrZXI8hLySJwQz0eBADPfzH4xCrZL0j08Hwud2srVl
JMgSaY6H+ErkPxcsBjec7DbdyTSWbbDaJjoNFSItbQbu/1VcD7NggZIEtIsQJPKPaYPH7LFO6+RL
mqLU+DDEafVWaAgW7uzPjXhIg5k+Cy8hkLdrlfGpBmyQFyn7M020x5bVfkBlMnhrBHXr5pNt7eSI
m/tH4+YC1ceqWus3piwQ4dASjcKFIfrvie2Xby3EHGiSUM4PB388mRE5KsRU59IkcYaXIcps9z/r
1qQpnlIe0SVp0PoSGNEunJuINhZKb8n3MS4a52LJLHYOZS4MceL/mJOdi2fjiJKCU65FmGC5EFZf
mLf/IDKHi85uZefWcxgdBFoe5xjlyp2hNiIeyFFgdtzeggLRcnZ+i3iqOoy5OfGwsLpQNVyFxPh7
N6fNdQTGkR/COdDeAzmx5aEArzt69xd3a6K/j778/bfRhTmhPWuG3LDAOD6nkWP803A1mIcwM1E2
vT/YVhjgxQg2BTQuNfjVAdVpPhrAp20POdviCVGu4RGwvr6TMm9NiTcUpb2FR0LYu52SmhiqVXYT
4RUx25MhosAdJ8s4hVXp/8GEaKbxAia4afS5bofCSmvGpJasy+/i6pr4c3S0EbD5g1EWXQz1uZP7
X9zfb9+obeNBNfLE8kL0sS6YAxXHOarKnX24wbtZ2DZLuR7EO53p1dVLTXksZyuzvAL3BVh3WvNx
Ekgnc8ADrsHEckt/Ci+lPkbHpvTVA9KN8hG8HH1Eo1OOqjKg8yar+imLg+Lgz/Ge6/BW3LWo8JHk
UuGgIn673FhQ8GlDWKpOrHeuWmToDx9Pah6qp5HdtrPsm8Hv9+FWZwPGaBapQWB5Zd9rP/3WEL8g
8cUw+EZZqW4HEvNC4jp/k6JKzTcDXt3GcUQ0rtxpNWztaN7o7LOlb8sz8HbehYENWmn1lqcMcfvN
CVHxBLIWvEvM/HX6/c/vCEj3PDSXSioQ0tWO5suHCLtOEoKnItwYy6tjEALzvB8ItkK6YyJgudRQ
F5DC7YRAUA+RTUzzwnCSV9RM9aMALEaZo8jfV0Yf7izgxsYRNIModvA9yLpXGwfmW9mWjo80WT93
b/we4YR6zpQnbtrRHU0zBzXW7AX2ja8GbJu1BKuwdFBXNVI9cXz0GhlUtCnS3XmpHxEeNz29M6Md
/PTmUEAwKP7RRZFrWa5U7ea4j2PpBVYEkiXS9Se8GEYy9ireuTA2Ph3d7/8/1GovhuHco7ERskGi
0nF5tEXHvkTiM7SbxIU02B7vb5XNqS2iQTTZYB2tS7/lKNMOiDGg5jLGbg2U77sBfdDPheXvjLQ1
M3YJiR3vIgv2yO2mdIRoKkBdwXUoov7gR0OF/pzdvpkHG4NbIDA7ydXGAxDxdorZiwAAB3t1CHoo
GwKIR3AVtZTptfX7/HOca1rhJoUYftgW+oCnhfAdHOi8629wpY+v9xd32ferRHYpKzm0iIEjARq/
nXIbjkhB63ZwRdBaO5kljz/uoD3ji2VLrEeB6g/vmYSUjvSqNm3qaYQ3pwjIaNryEVmP/q2FPNhb
WVvWY+C3hYNQu2yDg2yd4OP9GW6NjUYFLx+SAUiKq0XuwJ6L0nRo9yMRgP64rsiz34Xh+zSa2wdH
BfBjJw0a0FNmn+4PvbVzgQ4ulGG6U1RAbxfXx/EttVvsG9RMHY5ON+sXPzPHY1Lgi3B/qOenzXqJ
uaoW0hjoQXKr27FaqhYZosHhNZSFU5HvAKin+5PZxmPXDGDHNVw8NBfhWFRkzb4J/Qcz7Wmx9kpW
opvmd8alHi1jPi8iFDMC77HsLtgk2MnRtMsaeQhtgaDLATXeb/d//NY5oIZKuxmOC0n36hNJDh3u
0XN0zTtMBC8VIIzZBdydtj8sX+g/7F5o30fFABQShYb9mGi8gHZsBbe+FaFzERrgVfeCKyZSp62N
qAuvtjZGJ8eu/dMkg7+bKZx3osxzCX/1qQxKugu4kxhD9ef2UyX2HJEjmHwqdMGzX1WQaNGbsG1g
2xmJiJRDJPTAeZhaJx8vnSpn5Vp0A7KyqPbj+xQgZhx/rQwjjA/om9fDGz/vu6dwiKzWbUVfmu40
x3ICnmt104Mey7L+iFxhbP2jcMjaw5CVI5+znII9Lv7GLQtGgeqZDnhgCSm3M4uTOFCNKQLG45Sd
dQjxSnLcCG3Z2Q0zHniH3sKy9BRVQxe79/fQRuwmCeeVyGNtoQWvbiV9WCJA3yieoDTfvc16G0+A
ui8oZ+A1bH5sjLCrXn/pEtVQSOTlRqXQXN0XYxjppRMnigfq+3OKEcVnNc0+Z63d72zOrXUFjQHU
hGNCO3IVpVNpdoqmF76XpvWIIYOS8SqEoPpQDbKvD+iYODkYjSLbKzdsnAqDEQEl8jlNqIe3H3RS
tbZr04EOc9qG9jEplRyxdgtx6IMc69f3sxeCL9nZ8uYWAHhuR0uUPiQU2D54DF1Z1pHynjaUaEk0
5BXjY8d/XniGHRf1tZqHXvlyfw9txCHip+Vw0cNOBWN6Oz61yEKb6ji8xlkv+1/QU9B6Lthw/XHW
B3gkoNzjHDZJgioXbnV1iVhmU+41DZ5rzOsAwVOSHgV5qQGI6fZ3FDlSIbMiFa+uLCV465QiUM8w
AkJEQyZhXAtZlJANO6VBESG01Kz56iAGPbqqHmAGX2GlEF8k3MgHc1SU7s2gKNPTiIOB9fqHNlwH
8gdpLeomzurSAaFXTUkJzgq5zeBNauOcY6cdHDEZZH9w1mwomFBbKB8gFHm7JmY2lKpTB4pnR0Nn
IliYBD+Uvq8N109qpJPu74StaLIU/+k4gJaFbHs7GlY5yGlhdeiFucWjy6wKxMTtcBbXQJTBzwhN
p+l8f8iNTGwpVZCCEcWIJasJUsdCzgAtkasxadm5KWVxngdLP71+FG5aMDIG8RBW4u3ELE1p1EFY
0VWTfnmNKqt0wxQ82f1RnrON1Q4GDI4MxYJpQsRgFbAGQxsTonV0LfW48a8C0ttItQBsx6GaJid4
2+HXU7u6j3qK2yGvVZwz02j0s1FX6Q+9io09Gu9GJFukymhLUDsFQrCaeFXpNtL8dnTNMLJ4UMlH
3yftXF5klGvf789+60uS9kGFXhpy7NnbNZ4znKTqmcnrQTBeRgAJrgblcWeLbtwJ7BLqIKS0izjC
akKpWiUqhbvo2nZgnRXJwh2Gmm5+UcJRKw29fRtoYXn5g7mxkBQsNVima3vtdO5FXrXsUj3Qguzg
TIYSH4vKTnfWcOMAIpq6CD8Rhpfe6e0aBphUjEaCVIkx1bxLHN1wq6wqn/Ja9b28bUPv/rw2x0Nk
DhgEUFVANLfjoXcQlJQUw2tmtvF5BqrqGXMpjtEUTl/VESX6++NtXDUAkG2VY0jWTiZ4O54/2E1h
BWl8JdTU+jkMEoFlVDzHrRtJXZSHLMn98eL4dlQ+0VzoPyPrEr8eCg3VelHopJYGHHptqghkTwLP
rwJ+RVOeEPY3D0Mc5RdUlEZPrfK9+2JjlRmPwLPAd0hoVns2bqVikMYEV2nMdXfqG1/UBwxkuvBM
KjzKn7kCSWVP3G/j6NNB1hdNYhMyz9rdVIoBXVW/DK5TXwMGadPyjEORfoYuu0dN2R6KejBJoU71
b5VBkNjHQ1glTDCnMTrXY/GuUkvtWiIrdr2/gzaHAqfBYNRCARjc7qB5jLW00HnX9gPs2hmXqjd+
FdgPStYNO4SbraF4GoEJWSjsL0JNAtcGkEbveEOFfWsAB82j/5Y+kO3uycttlVxphj9X7cG96Osa
jGLQ3adH6SxAWf0pqiuD3KtYHAyCws0qzIyHrBlPlR9Fx6oOVbdCUu14f2mXr7S6vZCDowpOv2nJ
NZb1+K3c3jT2gLVFvbQRy/7fohj7B9QejKOPlKY7GdHw0Tazf/y46r/eH3jj5iDDZ0BYcDTl13CR
OTQLRFrpXya933qIXFjv5Tjs6WdsrzHdy4U8atuwhW/nN9lhUTTkMB4SHVUATV4x/CMCuhxDPRP1
d1Ad8ddsFFjnZAGwo6syh7iBGYlBA+z+jDeXmnKzujwwdLLu25+C70hKcgmMtB5LPbg4WL+EB3vC
sdArYrMu0BC2rX9CmQZ/5ThoTDuJylZAWpDuYmlxWkiA3g6famkT0vwGxFzXyVu8cuZ/LSeY0ROa
wkM5+eW3V0+XRxzKyGgnkTavK0LhIANgi7SLhprWhWP9K7XoXVhbb6vA+lpr4meB8dvOVbORKCwv
Ks6uoHFCaLqdYzMAda+xGvHmQBTfG/zeXTzw9FMwSiqdc/lLTSzj9REDZAn58yJvClpz9VktkYUt
5QUoBE78nWJN62JHRru2nuuds7pxkVJfI9VcUiAQXavZWbVpoYps0BuOjD5ylVanjIKPUzkeqgqm
9qGwcO85FqFW/Seo58Z3naxWXo8oQ/+NdwJAr+VQraZb1KnSRxW7WCsVHTfJRLWeGmn60F2stip2
Nu1GOCY28T5cxoTFt7pk+kjpgzHrfS9q4vxSdcp3UcbDedKSYed07o20umPMZpx7w+D5P+CtB2yk
CL7UZhi7keirnSXcOImSvAtMjMYT6EVMylCU0GO/gwmSjQrPhlB9JEUIz/ZUtK49NsZOIrs5NSAx
xD/4dRD5bk9FKQRFm7TyPaEmSLkhaax2J71ps3+Ehp/NH5xBCikcBXoLHItVOhvlaqU2rUXEtcwm
OLQY+eBAykWQHPVpKqkjxLoWHpCsiPa6ulsTBTAPeIMsmULOKsQ5AhMp7K05/naMQRUXwlNeZKor
CqM63Y9uW0OBnNOo5IKTopB7u6bKGFncLbB5qiKYzx2tSrcxAtXTOnuviLo1FIV1emtkPtSllr//
dkW3Ya+WI91nLymG9H2magFnb5JuP+PttPPxNu6oBXCO/BMtWN7oq2kFRqLMQ2bysgp9X73qlZ93
55nH+T9qGvj/VogoN8dgSMVXEoR0D5G2NdOFXobcg0XzZK2259CFggXtSE9mU/auzazxXNoNCvSg
oL++/vtxGfKspObEq2sVS2VRhRFew7ZXoHOAu5eYj1UfJQ9qo/8Bylg6C0prGWgp6dx+P6FPYD4V
hmoce34sLYG8CzAtN6xifMiSem+/bFwTizyJyTXBUr5Q1Ec6wfQB3IEyjnSzWbx45s8VOLyaYnsR
fLdyHQsZqWfxvxQPigfH76Zf9xd3WbxVUkmYQUkQcjJLvM7Xp6CtZ1EAfdFLU7p106bHHsH20/1R
NnYLJRc6bUyS+8hYBRpho+GnhwCOu9GW56EyQnDwmOnEdWLtHIuNiA0AngcIaRuNjDUNeqr7OcYy
1faoMijuMMTlVRH4C2a5OV97Pbdef+0xHtVvisOwrtaOIhEJhW8OUOjMQZUfCqwJHtoSJEqvOv+8
fhHJzRC8IlsCCLG6ztsezQtEN4NraBpJcZZdHgQunnp2c9ajON8DRS3xY70zlmxcpz+5PE9XXZOp
ovtLrFO8DqTEmZds8MmcxgbbqNA6xoZhHIHGDTtfb2uj8NYA6U8yynlfbZTKqqsG6RN6F/3QXPl4
/hM6StY7yJjtzp7cnB+PYRozi5ivvrpqGzka09DUkJFnIP1HPJyR5LXNOrIOcdvN6ruqQTbsGIeg
aLz7X/IZHLBe20XogBADngku8G2cyaJaihb1X6/mgp3+6jCZ/EE/Q5YHo05woKbgjzlOp/s5xt+R
Ej8GLVVthF4S61uh5WbvmjPAete3ZTgc0bCyaL+YQCCgRyhG/AHbSSd3cW+R0UEJu/pzleaJ7Q5N
qyIGhUlW5ubaFP2k4xp/IQfIlTNUHO0Bf5Q0xNIceaw68KM/YMIQXEkNNTQ2EZJZbSm4whkweUpl
ZTgEn8FK5vgM1/aXTNGbnWO51a0gheIJB3aRjqazSjA0M6l0E/D4tZjRY76A7UbnabSd4hcWyPqb
ZKR3c+5mHByPYNqnxTM9rq2zzEMM4zG5LD9UXScfO0uUxsky4+gpUE0j/HJ/J2zsd9AHS7ELOjxZ
0GojjIQVBdVVBZGS7HOSCOdSThZSueoodvbcRqAnrwRHR8dR412ySs/xjdQdGO8c56RNESTP0Hkr
ymhv2ZdPuNrZMJifRyDlelFiL8rScOrMYGdHxvhYFQJdAXMRP3Y0Nl2cG8Z/SsjMp9FKvuExGqEv
o+3EyY0bgJ+wkCXoDQJKXn/5jspT7ijEEOjUnmIk6XDAhHE+AevQzlqSBzt90M2PuHToJVTfpYFx
e5qb2UqGtEG6IQGMfMj9PnUNR4kuneLbx/v7ZfMrksYSk2lxAVq5HaqaRxGbnVA8EzcVDx2myRuc
2tyBpW2t4EJWJDotpmgvZC/pGfcLdOM6pEH+McrG4akxx+inbvjJp8zIxj0N2a1psf8XvA96mxQp
b6cV5RWeH4OveE1gTG5Tg5vWWyCe9xdvI+KjGEPKisIM1eo1aHx0hgyTloiKazKG3gT7z8UvKT6R
cCHG64zdRQj6Bq8fdGmXLsLC3GprWEVFwyIzgoEOYRighq0q/oPQmvxtiqAkyvZ59VHvqvZ8f9CN
vHKhi5BtAYsCCLDaJnVTRdb4v5yd147cRteur4gAczgl2d3DGaVRlk4IS7KYi7GYrv5/ON/GhprT
GEL2gWFYsKtZcYU3zGhAJGnWfNbQyTwlQwt4bDWycFa66gE/YTNIZx5wTfwXZDzKe7QsICLAit0T
HlTkfDbRLE4gLZvXYmhEqHnNv7FL+WojQx5M8fPdw02/yTxttXtWeLd7cm3QGl3v47t0dfSPDr7T
Gw1xOTjlz/ItCgHoXzECMnl0Cbdf8Udut+jtgPH8iH5807uP3dhh4uthyYtfvfOmrQwHchTmuD7g
i78OnxmayhwlCIIGgAC7D8R1KsbY2JF385hKFfPdtP3e4/S5+I6w4iNG8Y0P3RIt/Wm/kmDuRsvz
wVaTXIyMJtAVLYAwV6eE8b/kqCV9ddVWmuekN5zJX1LLO3q5bwxPYZCYiD4Utbp9HUmuqTFOdH/v
iJKMoB6oD2Bjb2P0XWTjq16A/GrK0rnXZXWQaN4aGXlaCuwI8KBxtF2Lf6ywh4vMiBrXxOUad+gW
NOWDKkx8mM1KTBdtTdyHrmtlCKg1jl4+sE+75+rdRIwGlxwqzgRGpIS7E4t8Ej4InjVhwowZctEN
ZhEuAlk/fUzXy6z1yqsml8Y3b5EjDYesP+eqEfut3a9w6dFfQRgs/SljcSRJ8rwsv/2yTYedTU/I
au1C8mRxzRUqLO4t48gV0spaKZEIzdfk7ejMrR1qDZMZbLbzi99qTan7pT6J1ef/lecHeItnV/im
2UOvh79BwoPmdL1EtQFhNc318U5Oiv3ZFagFiWZ1LmDD14+dlxqfpFlOn15enGfPIcAxLir6Li4l
DUrH14O2CtVBUNLybsolyr1K7OXRgs/7x9kUk3Hq0HgVB0/VsyuNIeFSkXXxF3nQNg9/bEXc7Jjy
pBnvPNEMgOqz5aRS8Ty9/GG3RwH4uoky4TW2u9J6Z9Cy2u056V7p/TA8Qt9BX5ODx+g57IKPoW9E
CZrnj37K7mOaNoPXCG/6zpwc9yL1OulCge37u9Jw+EcnnwbVn3phvVmzun6Hu2DthkRsBizHcjCn
8O+/msoVwNdNXQBY3vXcYnnvii4rxrtucq1LP841/i3eUTn81tx6m5oikMPt/d/t1H5pcDJEH/hO
NLWCP3FuB4vbOQfx9rOtSemGejsukJvTC+Sl62+pHbjVmJSvG2m80H1DDDDChlKtU9/2al0h45n/
umS0jUljzNl4b0gk7bK4oanTsQe5eacQiL6T5tC/qZp4OtibN7+M/U+dY+P97AUGcPKzrDEzV0IY
VFRrExc8LKnb9/Qh9YuWpd4RxfrZ7U9jF20igE7cdRSpds9eMiMHjYDDcreWZn7ywKG+ckSXf5iN
tPFnLXEuula3d8mQJX/bltpG3rIlHjymdZ+w2BkdBhr06p2itM3ZrIzs0VwoUNuegmX3y5v/Wa6y
jcXrCqiYOJsL5nrDkNm6ztAo6x24TPPU4e/+aujs9MPUmdURC+3508FgG5qYm4U+5rOdMtN2cgYb
s5KpVNovxqSnD8Sjbnaupm70/NFEIMkfemv4OSWe+cYdvfltns9ef/BqPDuL1Oae0NP8kE18bnfP
KUoOjtkcjTuhFGlopvTnTdkf8TSeTy2jwCR+4oGhdrM7F1s1CXwQWtoYoLaBvpSYgBtz8yGTpjgI
F54fDhoZUHdooAKzgvRyvYq8jMYMG9KgQSyLy7L27mmoqiw0l9S7NwbL++vDuMlEbDViNJY3FYLr
8XgU0KWWqXmn2+Vg+XWdo/uYNEl2ykucXX0gX+pBDnprNmFiEToQ0ms0iq+HrGWNO0iFejaAqzQE
VTIGpUZLqlYM9eBB2H79VexFRrjVVAHFkVbDJr4eanI8Uawq1KHGlM67FtXmSMam+lh6taj82lm0
1zDG+gjhyenbBE/kSCD05g/wNuw9DzFLuvtWCyHGrEmhSU161v2DqrHT3sNSBFhrNFWNuiaa2tal
7Cp8najIRgK40s+X74UnSs2zSWDjAA5EQBS6xvUkpJUra0t63t0oVd5Ga8o27NdAuPoDo4jJ+0Jk
RzmjlLLs/k2UwXq1zmb2Rmtio/m8mgjPn8yxcaY3E9r883ka2qX8rEyj00XFsDga5gV1Ur2utLT6
UDdUGPy869Y39thLJVimrlhfjY2mfpgBd3cnBWdMeVmXePnl5Q0Ky1nc68ZZn5Y2lIgBiGBaeOqi
usTqdYMfa5SzCB3T+2WK/Y5w5qvmTMv8qKDJlfvtkLaqn/bVqIUi68sP2tpjLtwj4zmGeu/Vv3tT
lmhcND3hVl4JHXcTOxv+UepWj/HHkDTx3bZP39uFu8x+Yxec6cSzsuxhK4f8NMpY0XxV5kQyqIG3
00mrGosYuHHNN7m35MUXzFEM9eBc7sJhmj704ECNUjeh9MTbdb1o0G9BV2RDE62yUMJejkuEy408
TbVZhSgVcj7nwTg4mbvbdBt0g0IBSccFBijy/rjkdYIrxFhHU6IaZyOWte/N018iY59GAUqwVdU4
/RQyrj/NQIKU+lcsolQrTb/ImubSGDriHooyHszirQ+iTmFvfOkNyb1dRX8E23OVJnLVFoYaZ/Gz
1acBRg+aAwex2s1h6NwwYzA90Zy6HkbOPbIaaVVHRdt3j8lUOBEGWsrBZXbj3iR/VAG3PAVO+y5R
rE992WQCCahYU3zpOfgPFrF2ct38r5W6uDfJCYG4gAkgQ9o++I95W/gYoScQs9GtTC9wyuxwpZ5w
sDo33jqmjHcVlCTugXvQttHhWTVS5yUuax3uCAsxh8aSIfD/5oKZBcaaL1+FN9aJHbfBElD8pQa6
O1QOV7+gpVdG1JDcV1aMhvFgpkd59Y1RUEDhwqdgvLUpd/dt2UmcNPuyhNVRiDfYH3bhWrtHNMMb
F4SOb9tGoIenDdP4eokcsy2Khu5GZGpC+qUstBMaDj+cUVvpNS2on/gJz9/BDO7es+3sbkBsUAH0
KgkzdxtDDoMGEawro8nKxEfMYPr7McY7FDHavPb8umg3IqvMABQj+mK8K1wamP/lNyAyvJ0EmFD7
DFoxzGU2zbmMkPR131PYm99iseT4bRLngZ2t3WtF8VrfXvLqa2l2zaeXN9GtiUcbG6QZk4/s1e6S
bEreoLHu6oj3DqnFZTK+xY7d+kMzDoGu6OI1nkuEM389Krbx2wVNkx3U0m6516mbe29p62iFkvSY
DKp+ae25/9yrs/s6b4p/MzAUX18e88ZGhsNKyOAgNEHVbJdRaLUoh7UbReTVrfG2rZXWTxW1vHt5
lBtbijL2ZnJJGQrAxO6ORisI1FeriAiQgfvdbfO8OE3tVDR3AmxiElZ6ImqshJLc9ovaQ2Cj6eMu
e3z5V+wu121jAwOjKUcdaMMx7OZ3GlxP4ixcRyKO+6+xOf5cxGL5Sib1jy+PdGtWGY6PxeoRKMPu
CKVas2KVx2PRxvFw9srEOmOlUVxeHuXm9wD74KkAU/8MQp32WdqZ3SqiPifJptPc+bURO+RkylGM
u0uvn6ZuY3RzHGEWGHvqRG9ZdS5wv4kcZ9Y/T0YJcU8qnN3XCLNafZTp9WhHSZ7mSGbiUXXUYtrr
iv3vB2AZR9sZpSfqvNdXIXyGuLcSVUTWkA2t36v4dT3gIlK9KyfqN+cGlPOrvsV6IOzi1R0fdOiw
ygk3z7k4T7M2p0HVNYc0gBsLTVFsS+Y24tMzWo6HkVWi9GuHJLFtfFSserrXPKkfxB77Gtz29SQY
QFLJqVSQMbtHjar6hAV91UWJYqqfPKWL3zad6lyUTuuDpjApUWERFmA+P5zxafICvZjbj5ZSFQe5
+I0th8IG2DBSLSAAezB5NstOH9Kki+j+izd414ovFCFatNOS8WB335rarQvMCYIlwKa7XvG8ydZZ
y+02knRMTqNARYCg6y8bfNwE8FRI2qhtMseIlFyPAucxVkhji0h1BJqNJfcyXzN5Y+9nXFnqZprR
v0v0eEpOL5/eZ9/HyNy7RCq02YCL7gLKUlCly1vYOlTDkvfGAM8Rtpo8YFPuOfxPH8hzTmmMyxfF
z12kEjei1520zyPRLMZMbqHybi1mUtF+msH7ndQqXqKmq1fHT93c+2nw7MY+2As1f4jTbOtcDEXh
qx3ue/5sG/03bYHIcMY+Kf3Yd00hEOgosiOE+a3pgdaDyeH2PNEXvF6Y2OsG4WpFHvW2I30BScwX
S3sU1T8/WawCrTIKJDy8MFG2l+uPKLgqk4xwJs6iZGyJ5pcKwLdvdZXXvBmLaoo/6emwqvfTpPfG
eVTHDOBwZQnlRCF6LVwf/YBcj17eGc8OGb+JkGeLPaic8I/Xv8mUo0gxVCkiVBHmh9wWWTTXJTZ8
ZeUdZIM3hyL6N5+k+UHyXw+leLQgK28tIgMR6ru1T3V/rgvnLlvLT3//UU/XN4VuALZ7G8mkqpt8
TIacg1bZ/mB0Q1TGswHluVQOTtbey+dpzyNYAdqOWjDY793RGtEpTfANKiLed/1XbdKFgeFjeJ8U
iC8LHqdl9b1l4r/nuVrk9zYkONfX8Er6BheoK4O2k6ZBr6xQ5GurGa3HgbqZcnLKzKmDWXfFDzWO
Tc0f+9n4XLuYTvp6WVFkmBJjOfqaW0u0dY6RsaDChT359RLpLeBjGnh55Ez4EoG7pCCidm0wUrY/
CEBvnTle2I2OBfQK1Pb1UPjqpQKsZx6ZGV5/q1yyV0CAjjpKt0aBMYuDMg1JwMe7PUcdZvBKx8kj
O/dcEHrIgNTZYocv77dbo2wFQZCIhEawzK6/pUeTCSUSmUVWtVgh8APj7JruX/oibDuN+i2sKpLp
G9WUDIh9WmNcF6HdnrybXbR4cSepDi7xG9/CKPThENukZrSv7i2KPQlDJoyiLt0JlkZxRh3aOIgy
bmw0alGbUNFT8rEfpVO8esnJOCPYuItzcjbfez+eXVf4KN+5+fnlBdo20x8ly6epo/S1dYMxO0Fg
5nqBiipFeG1Y84h283InR5dqrVZCJPLwQ/0yaylSwGpu/KOW+VE0u/2v90Nz4RE2o/0OFWybiT8u
/ZK2n4GEfRGl6lhdjLnnCtp45+8HLRcf0iLP9PvW7P+yUr19MSUqghnqzRu2Znev27FVCNF5RTSK
ql7OBHtuBy6xlG5ke0WRYBXWdo89YCp5WpbVMM4LBY4j1PqNZQYuSyjNKtMJ3IfyyBBPaE5aGAFO
lrEAQhWt5WcI+oIqpYb89w8MpFVgi5RveWX23TG87HsntYSIapzpdF/Dgvd967bJr9lY7KOQ6sa6
Xg22naM/1rUw49ayupgsRRbVg+LmSYg6tur3+SclV7/WsVUfbOLtrtrtJLK7LXQkhsO0YLekMhum
1mvMIrLQaR39osynj71A4xOr20x1N42Ran798sF5nguxj4jAN1E2sLjoG11/Zt0jojdiLR1Vbrs+
oq6coIozL3doL+FWa4vpPGKWGs65reFmV49BnrTdCaBg96NfxBFk/1luv/0a+i6UqEDnIQJx/Wv6
1LG3ilAe1V5nhJ2RtArMJ4321ozr7WstnafPAjjgbwSAnV+tav16eTpuLTovFjE82hroXOxyI3Zv
Nve6S2Bh5Uy4Osr72XObVzJJ8zAmbzpLDLOXv38qKU9tuQk5CoCf3VNpqWohbKUuIsyf18ehBuzU
qor74+Vvu7W9UI0j1wK8Rv1vd1F1+op19EAgs6auchb44Z4BOrcfOnrb7wv8oMOXx7t1N1Cw3yRq
Oa/Ir1yvpT0Q5faewlwa1PjGda5PViIxprCrI0num0MB3N+MMtl6e6MIdbZn5PKrIrI73fKtdv7R
mNoaLHi5H7xr2wbcn1HeTO67rXsMi+X6o/I+U5QSOHyUyly8Uh1luo+pZ9y9PHU3njPjCRsPAo0r
/pnOj9r10pnIV3DvXse3Iu6T2Z+9bG1PGVrcHb6riaGHXjy3zr1I6/T3y+M/JUS7zzQJdze3zE3W
fg+ZX83ecfqVUL4QLvpzo5ouUY2rrBOWZjo8chyUBdNr6TUPhpY55RfR1hi7utQ0Jz9TFuSn/cFz
6k9LlqM4irt41werlZviJHC3s89e42lHFjw31oYfvWkwbsuDbOH12gBoFUbacYz6ngSnKLPqgTrH
wSm6NQhLT/kKY0UC6N0GcIXmKMBCksjFF/USp4X0h8xIDkojN87q1gzY2MkEM+zo609xQLLhGz8m
kVLXbThkCPMNc7K8dpX1m0GT/3Sw3lvFa7/eVMb1jbkE9lrdVcSobmWgg9DZUOPOiTwMZO7EbJhv
RxupCMub198IPqm2n+F99qY0kNwK0Uu0H1/+GTeOMV0WSIQofZBt7W+MWhemm1g5RI3FXE6Ti4nI
JpoWxkO/HFxOtyYYTSjgnUipUIXcPXsltmET3TmUD2dNuUh7iD+0/Si+OxIpuKxQ9CNB9tsDwuPn
6qW7v8dpxMyWWSV4DU6adMKkNt4kmkn2Zfbj/boqzcH33dqm5HkQ6jeSGIH+9QZaq0KVowo7IFbV
PswMKwkbDCoO7qlbowDMAg3Jk03XdBexwA5CNtRF4qM3yiEwlaK6ODXyLC9vixuP8qbR9P9H2Z1r
XOLK1ZxRGzMUswmaZNJ/WGOrPfRVh/7z0hPwt/1RWH/z06jjUVRjtchkrifQttc5HbcTkZRd5xcc
0QsdhSOTuhsXPfEepw4dJkKAvYxXmaVziYR6EsWOgTx+oSknqKXZGZSBfl/ZXXpJ3FINk3LJDjDs
t/bjU+IADIrgfe/3J9VBh2bBWZPzksGzSIoLjvOa7xV87jRW1sHD+UR92V0xNBdQ0HpqEAM5u57Q
JsahY6rHNBqqtn407DU1fUAcqRWCHhIftCke69durNqgRPi5d5NcR/op5rTc28uqW2dDFm4eCkRi
rX/yvDIq0FV5uoT2UI2Gry5FEgdDLmYzkLOuAUzWjDQ52V5mFLQRXIMiLNw5xRdVrilBzRejmbsJ
75xLtarPnpMr3X0bu8bgd3OZG2GVO13xKZm82jl32lxnB2f0xr5+0hSlZrw5ve6hVB64VlJWB0kn
c1EezV5zzwVF0vOSYEGFQkQJ9GY5It7dHJSOLHkydxHX5/UyDPTCytxy02jS9PhUTOsYyC61IgQ3
nHCsreHOo4rpv3yCb1zsRNOUnCjCAr/bS9w6vd3GitLDIuL9fNMU9kAo78jPyugZ5/8wFFAUNB4J
Awjhr78PHQ57dLf3WWSZe5Z2XPqVUiVv3Hb89R9Gosi/AXs32O1uQ+fCq6yqQbXJtdpWBlpWmo2f
tXX1rcI+7wgEe+OmgNVCTAAjnR7DXrogaVqnrUvkczOtZWsW6YDjUKq8reZ2ZFitdgM0f7iJY9n9
h+gAfA+54QaOey59scxJ2gxFmkb9IOUr01WKs4M7Ni7lbmJ/6CckwE5Wta5VYMa9+R3/8vZVu1bV
UePuxp21BUVkSSCOTXLE67WFRSAma0aluS8kDM7c+VUZeo9KTWGRK9rOf9i19HgpnvMAoC21W+Cy
nkw9rjfP563+F9azzGClDemPAXTukVrejfeGF4CG8lPYre0LZnO94v1QN8pdVk1TAC+su18KVY3+
fs/S/3uyLgLbvM80l6q1pVVCMp2brB9DCwzN3VJAKvJHothvLw9266qBJAHGGAI3e2f78z8qKOmk
2nWtw3cbO3jGflKL5NLVwxz0sbZEGhl2mEiYPAfLdmtYIMa0e2B0WxAkr4dtTGcGBQKbm8TGaO8B
VjlRNcr0H6fWWjQUmtazAqusHPXgibu1hHRbKN6gB0jau/vetlF46kuZRHmWcxQq0wOsbh+Ncuvz
8A4iGqJGAbJrd8HFcFzISkgNOqFI2uQ2lrWXDhrX2R2N4WGgX4FVsJFal5dX88YdjhonoAdghki1
7FfTmyiDpUJlg1q5dp+mdXYqjMnxY5KHgxXc+3xsxc2N9UWvjnIfdcVtpv/YOehorYuXj1k0pjiD
X/QqHtqwEmW8BnLSO+VzPFmtfTYqvcruhG0pbRCLHtyCvsYAF9RcdT+oLkDPM7KF9V0hq/FTWfW5
fc6t2FIPQqlbM/Pnr93+/I9f2ylLXg59BQQVBCTA6xFlrmnQfWAWf2lH/b+JgXcES3zTr9lXQMs+
ZwPSzaZStI4f1Xmtg1rQZDaUvn1by8YM+2GQByu/3XO7yI0KIWjkp9TwmZAf2t1dW3eEDI7w8sdh
0hbfVrQ0kNi3Bq5dKiGlGfMby6OGo/Sqg6zwxq3Paeb63aqiBr/henrHOrWHKU/SyNaFIcKkK+ku
u9ZQ6ZdkRrjfX1RHHuWHN57bTQCNpGaLJ8H3XA9aobYETA61dU/RswdN1v0ZW/jCX5VSYxNRDNaw
CAPIlf4lBeRpiakuMCT3NEj7XYA2J01e6CDkIqWJ7be1oza0BlMt0PPOOVjYWzPL4bJJ3LiZOG7X
H+ksNkiqauua5PGW5LSGdqnsQr/YDTXORG3Xg5Nya1aprpIGbOgIEu/rAXNZ5Qb4rTxKkzH5MvVF
A3K4zU+dpS3OfdZLr/a5Mr0zob5SHQz+9Dn7fYyTofb/BE33N5gltZj+d8vMyjSX0CkVbNxLQXHr
3uhRCz8leT3SGR2TNDSGYahP9DBV3e8MV7xV0n76lHQKoMUi0XvxFiJmZ5GNavG9Q0GkeIzjbHhs
m1J8abt+Vf2mcZv13LlWLQ5OxI2HhioXtTn2ySauua3rHxfO3KWtibZjGrVNPr/FhFBLfIlFzfnl
G//WMIi4UVPjFeU0bKv5xzDQbwqU3Mo0EqOyvHIl2HthOunBKDduT1IfCIFsQRQ69pRKu7dWaU92
FTWWOa6hkTQesr1KA9TbpID8/eVvurEDQUHwdMKy4vrcF9barNS72WuBfo1eYfiC58cOjUrm2nlI
0uke2sys+Pmo5Jdax9vz9PLwTw323R7cYDp87iba8Mw9ecTzBrl4ukqx0bvJOe4bnMgZR/+QVeYk
AzttROJzSgZOoTZ5ZphALI1w7R1hTOhWvp6ZxawMl3yRvwz0vNbAnPWuvHNqh/9+rhQMFKTnxv2l
XpP5cYKPM7011TSZPgy2nRSBKZDkD2QbJ8o9AqUt7+UoywczkeIRm7W1/fsFxrBiK8oiXgxHaXfo
Ef6opCONKhq1vOzoC8bVXZzMZQcgtjcPY4ctvNvP8KYAQKICxJCu/fWuXUsxjHiPMcPZqLkBPIxS
C2SldpUvLHzvqe6pBb28FXti306cTA0AGvaur4ydJmkeGOjcTWvV/KUh/XaxE7Rxp8MrgAq6L8kJ
VavWeQSALXKXNVcbeVbmpfetsvxL7cCnoTYJEmTEwXsDkrmeg8Gs0xQnhjJCeFI7Q9MZfsZVLAKp
r+L3yzv6xvGlUwEfDGgqsfa+cpxsrfcGnZNIHWr3vBSGHQ4UkwO7EB9fHunW0eVVNIAMUm3z9vn2
FBeyWPuqjCiJfS+rzD15qPn5KpXpR9ObxgA91iKctCb/9vLAN+7BTWuOEREtA0a+m814ACtaWcxm
XQ/NyVgW5/UCwOvvm9sEWAQcQGaA57i7KLLszVL0Xc/2wEHqbi2U5pTOWBApUjtSub6RQjAU4RRl
x02fc3cis0GNK03N+SA3Se/TahJBZ5MOZnLRePOUNCgbtf708ize2CgesRQdLT4RGNUuLYsH+jbW
CJciW7oepFYfP+QaHlK1kx0gXPZk0237s17ozm9xDW2N3YINme51mqYBPlnTXI3MdcWlcpSu+tUr
8qaG/TUvTdAaM9D/Na/n+c0IJtb+kCSuHh8khbdymU1qhlYO7xtpwrYYf7yiw9JValKrsDtUM/sZ
K9QXsbpN84+aXZaAjx27+gh7muJYm8u8e68sDSyMjoDb9qVlZm/1AYvhywgr5gEwGiabzZQkpl/G
Y/WXQmj/mzgHdDAIYdqO+6g3c8xR5gVtP1wR4kulz7Zfq8V6V1vGGpQV6UWczeMB5/nGuSbc3VRp
yV1ILHcXttvUkxo7YxFJpzS+oZtpflySZQ1R2RgucWl1DxW9ON431Ype3pK3RkbRgkxq25TO/qlI
tXYR+EwWke4sae0v9aJGGlYBXlgirN2G3OdlSUYlUdQbU1d2B3vj1pHYqv4UxTeWxr7HwI4sR45o
GVWJozg+Jq/61ywxW/08xp1yZBh74xrbeCBkj6Tx3GT29UYkr6/SuuH9AZbohL3sUUJEVi58eU5v
fRPVbIBQG52Jm/p6lIQYhXKhZJRScx4Bnhh+qi7ilPAsnl4eavvBu5cetWhEOKjzAv3bo/JwCita
ZbBhNFlxcemryskCY06dL3MxpQY9Gyk+vTzi84/byOP00wAfUanb+4DBDIau7uVVJIA7i2BOFToJ
cDxpVHTElQej3bg6KPXqQBpI0eC77VVohEkJUom5OtzRRaRZ1vkmzSum9G0Cgnq+mFXvtsEAYax5
9OopTfw49oC2L52lLBebd3jxM0eu8WlqvDo/2a05iVMr9CH2K8tozb9eEGoSmwgsHVwayfuTrPco
aAh0NiMLZNYp82br3ioajFpdvXg7eMN6MN6N5YA3wDVPTxXa375AC9avodJT51Hc5UZA1NEFuYsy
vzBG5+7llb+BiOB+Im3dMKBE8M/29dDisqQNZcQELH2oEFzrAb0lcWk6kGqBJ9Wq8OOyb+vL6nQZ
oXzSDaA26rJAkVG0TQH3uErthxQNocKvWlrdoZ5MUxJS77encMwn3uCDn72l8NdnZKsRouqMsiVP
/R7IMaNoOXUNT2Gl5mAip5jbELafvtpBF1vmv2SnHpzhyuPSKRwz/1AVRbW8skW5ydySAx+VAJ4f
WjRQOEDgdKjuYXV6fT8whRJLKn7QpNXNRy1TbN+YPO80Qsj+1Mj5y8sTcGM4AAVQaraoijb1rmWQ
Keo0lWNWQp4ap0uK7vMbma/gqzybypG55kcZ3vM3hdNK/kGLkn4E6orX35ebgzCUwgKKlA3Z+ykF
Iq4VSxxCq/JOeYMb7mq32SdUo/ODsOf5/Q7OmmsdsbXtdt/fFpAzamjfxRg1hdqeVrcvg07ozsGb
SYq8Pci7PbW1q0nluAKB++/m1K6yWB2L0ov6pDPSsw2zJnkjFsc6edqipH41YbMcTNilfNOGqe5P
qTX3Togmxrj4lauMv/DPIPmCyW1/HWYredvEJbgSq+2x/eu0amxf0YUa+mAS81KDK+jSBGyRngC4
WWLExtpkmMd3/SRKICkr9uDBXMQlPqgcwg7hcMf7p1NL5avZWtW7qhjshIKhHn91kyRdfbskggqB
Yiq/V5TFllCsY/1Gq5Lhn2WZy+qVt87zT0sbxxymijWKwCigbAR8Slr6aMyhkgeIrf/cebOa+jMF
WOvcDla6BKvnLMU7lMLKj6qoiq9OrtdftXnNu0uql/3n1KWCftKydV39spumofJlXBT/IoqS1pGk
CqX4rlemk99YuEt+mGIx4MMAR64wL9Nk067xFLk0/ySZQTVyWVrrvaLW7o9s8lrrlKEQNF10XLMK
dDKKoXtVKPRkX1VQuJJQWnNZPMhKWdQHgOyG8WMsPdwcYfxM689RbQr0pdpSB0KvrSIOMm8pqTnY
Co2+jkvkXSni9kNlKXEyQt6ZPfXXOreewCu9nYzXuVFTxsWuc1Z1rmRHEaT4WO4C1v2lu6m0AwBh
Yia0Naxf9DCE/UCyvlyKZW37QIIGde5malvjXemO5a801uVXOtNEKBVIj09SRRPijrJBOvogTycR
5sOizz6agg6eL/AAGuy60qkNgE4lv13RGGaAREC++lJU5fd6SSZIvlUy0R5pXfc9isJaCTStSr+g
vd200N668tuAWmkZ6G5P+L0Y5Bfg7gATnvBwqFofkIG2+tVa8u6XnfAK34I5/StOEBwLNA3IDRSB
ZElCsHNeGRIozZ9xJNfe0EIevoFtGMQpbfqiO41lMnVEDe4ofRvZ9jJwPZR9g85a+980YaxwBE/z
uPSeyPxsGexXipAu8D+HZmdVa4UW0KgpgjxubBmMXpo9Kn2HyK+FkLH0oXvLhyJ3yxrDu7r7nLRF
+ZBbPFeKqJofi2FX3kUvFq0Je/hkZeChOfyYDbWd+4rQxzlg+xc5jp5UqP1utZx/tdGIv65Yht3X
+ZzNJ5g+GBUJtTTKcFDX2HiVtq0O4aVozPuUynjtq83UP8gM7Su/cJL4UVvV7KsnyQLR+ciSD3UR
5x9Vq12/p0rer4GVpdoS5Hqc/MTEJsVoVB/LLCiQSkh8BU+kJYwLR7h3jTbMnw29Nd55DXA0P6uT
4vNcrNYnLzHlFKztYr+RFWjXMM3c6WdtKovuy7GmUtq5bp1CzpIGFPC+yVHOdnBRD9N6XKTv1euo
8O8ltzURf4xgf52/BfyWaHxZ5rR5KPvaakNj6bPlJ1RCjnLvZVYa1qtrlnfK0JqvKppzb9c49cIK
pjJSNfijLj74R3MN0N8d67CmllL5FWp1QVX203vFsDtc0aRrvlXnIv+GLn2ch14pyhY/xyFW/BGb
1K9O6xS/UXkm1ks2Wh1WNIkzsAsFruQLpteBtWTyS5qUfRK0c1KtPjYSHJCxmwd0oC3R/igs/Ir8
mMusCvuWUuF5SG37s63m0+/edsvPhpDFfBrscbACr7fTdxYKZskFjD3kpEW0MgnTsrO2UhrxeUig
72kEN0nc+1Oi6BezL6rkbNS0q/wx6bvXc6GrBTddNX2KdZ2alzBrpq12cuNnpmZJelq6dunPRbG4
VHTo83wzVpGnoUuFDB9JWNGfeiWNZVBltvWFWl43nHIl6Wofruj6WxFDvbEKZ3f1V01ZvuBfLLrA
S5TqrjPJn4OpLTREB1AiLUKbPeP5mtKId1AO868gOUDijf0wzr7nqcP3JIlbPGhErf5jU4n9UgLq
gMre68X30lrs9pQgHGf73jSgu+hkjBXkWbZB1WHAWX4eZ83vKQO+FXaWnVencZwdJ2hdtXyrQ5F4
1OCLzMEwp+kQ2HlqfEaSj9Kjmkm3+RQPqj2ACxzFP+uGZOE4akp3WhOBu5ruYPlmatWghohaD12A
6vf/cXRmy3EqWxD9IiKgmF+B7tYsWYMt64XwsSxmqqCAKvj6u3Rfz2C3WrCHzNyZ9qfickgXdFkn
JDRnJFG2YzzHFwNbHS87ZoFxJRdHuNpG43HEp8QxMWKf2EEygWAW29AgUAh83TIsL1qq7wPMOGj4
UoSFW8jDrhNOju+hN5xa44ifIAFyyhCQIZNcpfQ/9ZCm91xEcf0Z79zdZNMg15GQv37/4dtN3YVd
reMsqGaEZbTI7nEX8/4WyO54k/3Es1qRzfGVlAxzJ3kwRVM7OnFj2w6X036ukukcWBy6s1Sty47a
CzvOzGmHoL/zpy24bioI/kpSFgiIq+su39ttetOBX3fnduNWYINQkDd4Kx0TRFOgry154n9IQsPq
fVP8CSvO4w1lfnWr0zjH5ktth49dtBdwgD4OmjLoapnec/hRVsW+7vHFE6Oecr8MozHHc3P5F47g
Fdmh3Lo+t/sSD7xlVfoF6zCTdkw1cbJD0i1zEq2PmrzJhkxE2O7ha22i7WC2qCUQtOwDpkZUDEvu
VXPVZ54Z08e6qjHPcPfQ5ntPRlAW+FP7vvVr/U8qYbaijIdkB8x2oh+V70re/9AJRritPmTAwFUU
JRSNtZv4PWfBOurHIxGrzne4umfCJ9b9rKn912tky7SwQ8mErOhEAohwXxN03Q3unpwP0nWjqJx/
iUCKg+OUqnud94Mo+FGiy8vI/0keFRY9WxHbkmdSisXqq44Lun/+6IxPnTP6QxZiH23yKklUl5s2
3Wyxd99VC8Zi/2Er2URXrWibe3zIsFLSJK2F+RjO21NHdMN+2SVOPWeqhPuUEOBsGQq8/STXQaUP
uOu1P7BaauvTHEzxUIzhjqZud76FGfSbnYp8VL06uQ22kpmqXNoOwVd1jDFK7zZ3jlOBEy6z7FVu
OAChP25W8YpS7f+Nx9I+HXrH/swLasIzsck6xNWxjPYz9dbqoqMxTHlfFvsqo13e1ru/vLruQBvE
YL812TjpqcykoMLmBDkMJhsCl+bvdB12GUmMwiGaTfS7T1reMPeY/ZuyHZKFnwDAMytninLu9UaN
WeDUm8wqIaN7FrrGZjEGsqoIWn91T0cnhQCmmKiLs2/DsEASjXSpx+tA8IqkySPCIyIx4rIuu8wx
ezny+NXOncbHacgUmmj+ZbOlj7IHwaPPxIOTlSY15rItsJMwdT2DV0tGwD8lwrXBLYAhFinrQFZj
rwXPSrmv3SdBoLbEDrb2XoZBVW9OuKbvMdYLCIN6avra2tC9mLou5/N8LAMWNUizZoBp5ch81jZy
eOBHB+YkGuX7lrqbyns4gSsCOOvxqreN/zrMa++zf3iNn6lZIJ5M19kbz+7kBOhMQ9QgBfb/C73C
jOVjkByxzeoATppdN8TckQ2rnzO1i9qcaxiaBZM5Z/qedmN3zXB/7f5bxXjMV2NQO8/D4GJWo5Ho
v3nfUpQ8nHHHy9oIVWuGDkNcjUTew9XhMUqCkzXrS9qoyc07Erg/tOtVd3XMa0eUvN9PV1jYe23O
mQedxGHZ6RgPh+BhDsqxzbqk9m7M7njmMiCy01mfmPUVu4yQT+2GPXlJe+R+dKptb0xUmi4fY+w5
82VS9teERG/Jak9HhkRU39q8XudtyXCOKhX5xKarT97KIJ6nI5tNwaPqjTkM0vy37oIN15q0iduM
LuO4956D5OSW5SDuM9EKhl1/E8Pz1DRSZ1jAiL+4AISMIOmIWXQ8qeFk2pGHLCAhxWRuOk5PFdpJ
meGGUP7nr97y81DDbAvL8DHyPX1vAjNeanOx7d23QUdiuzkrISjR+UxT86LbI31E1kD/P6J9Nmd9
JEOQtVNa/V0mv/wDxekNeZhM7pZHZaD4azHOfZDQR59zEDJh1270POAGOWejM3cPlXIVafVjaP/g
cIcXeupZkeSBVNoUe7qO/3EbPv/6dppyzoZ55N05vPWLHfkb9bEguRTpYV+yjunlz9Bv/HhC71ub
98iTH0rO2M1ZOH3zlxXNfvWqrzXYf88jGgxq7tgmtslkbR1QhEsb8oGN8fA569kxBi1+l6W/3KOd
CIO8G1X/lxCg+W9QpXSNPsDoK5tqfTTF0jrBe7Cym+VI5s07Cy2FjIKFSDShPN911RA0+e41W10w
5qnv72eAA1+Ofv8IbTSpjNwcdstQHP4H93ZMPk6zLbbowhT6dk83+d6UjfkM1wHRSDuwOmXIYJxH
JvaQ9XWd+vKyTYNnsnVdLL/mPpyaE7HUGuEq2s6Frmj330ODGVm2xLPr5DT49qYk+4RqM3f7f46p
mlsprG5/jB6iI+kM0c+a4/XurMyechIiVerfYkDeqCLRQ3VJSkSGBXOnQirj7Zu6DBvOC5mdd79i
zi7liMBFrGzOQyB4rQfb524ZfQPFQ0UbJ4hl/kc+SNJlZj8adsBqmfrTd9P+OJzALlmECKkrqNHl
g5385iuKlqAtQu30z5twm7H4fqhvJckpM2N/5E451x3izkdHDtqmF3R6hunxJdkjqARtjHVzxCcO
7c/p1s+uPNBCps5BlDdLrr0a23TyMkar+a1K9sTmcYu5RObMs/Onp2n8V9pIfnR+daSZ6dOV2h/K
kI04YuryAusllD/lpHnbK/1r7+OwyWbHzvGZvr+/tK5s/iDImX7gwzN8zNHhxRe7edOSw66xKOlo
V3SMYVxlXh9DTPkfEP9mAxsOy3FXB3/WdV4e/Ia/N2tIu/i0qht6tu7DlHgbtD6thl4d5u5kzVPP
v3vuGyd1LtHg7b/LYUify21p06J0kHjxJkwznTkAuM8QZTFx1UgYrre2POrc6Vcf4VlyhKIwZmze
OmbfSzok6Yc5ooA6no5tSL3DJh7tTZn+w7hv6jKGwXk+pXMZ9Ge8GpI295OagrqXZvjF1OjdGRzD
1yxQoccCFntan6U7JX9s2e4fgRHLTeh9e5WRgLl/Uq55VpIl5C9Mh3WkSqJNrDIPCOBz2cPkcY2P
6cj9qG3+Yz5Kg2xPnPGGe5UlBqVYERqAB0zlda0OcCQ9uYe5tKlpgerdlu4RHXOcstD6w6VlM7dX
M6aXDof6oeOdat3rexQy+543S9JIGtMEBEXyKL99PPnnPtNi7Gln/m6SW0cZ922t5/WRy1mGoSMY
6juGZta1vSbQA0WE3oZs3wSAXXM4PnMhmsI+qxX+96chFNUPl6SMq1EI+WwOrR3iG4hUyUovsbIw
ZR2rDIckM2JakSRNXtc7b8fKOQtw2Sb2UxLU/X/H5qUfrrPMLflpqQf3Oh3pmm3JLkh3TcDG83VV
/qvvbvKjXVJLguOcGJPVViv3mr1xNUysZm5yUspcL69Bl6ssTKx6qQLFvhFtU/3gOinbMhNd7Zw5
loTl4DYzfG7ryBuLXhDxw2M1Ye4ZeBH+M21s5WfUb4vOqi0+6PVpon92rS2fjfVLAp8gLv5pfpqH
LhUcNsZen/ywzWL5jEP7faEt4o8S8deQdS1LWaZLkO0smNPqz4KtX5UPclJ0mKpOppNSjv9P+Cap
C4yzJW1l2fwjC5XPqapMRfpQ+gM9dQKg0WdvV0l/sxzT9uj07VCjPFzSJxXNKwXacQ+AjXj2l8IB
bR1PRygdHgZyPr3MHQ5xI1cZBXzgMnrHWocjG6jG4YcTePU9gRjwusls5a94X3WQu1FjX00rKr6v
ao9unFk68Q2niYkHobRWFgfjKo5uyMK2XwqPLmIXUOp9qWAHlqkCFwPnIUwpnPPSr5/jlnSsb+Wg
75nM9vUyfB85ZmkDxpPbUdnHmTH2Y0yjFdsgePe3lJy2moVctxJfwDX5UGPav25kG9AqLL63KC4T
drHukNtTCpNVs2lL4Z2C4RgiDtti9wUi0JmvRzy7piwtRfTQh6V/E/PiiizZqvXDVuHwHxOc+PKH
HUKgJo6VVDjl49GjyhiSZlkOb76UY+PecsyqZiTcpbRFYir1p/HXPYE6SyuNsUQa6dNyVPPPDaxN
MLxXnToxCwAtQrc1OquHevrqXfK0oH7K4e82V5TPHsw2KUwiHd68ww5PuvPqL4Q57NhiWrfXw9P2
cQ9q85vnw3/mDDn4j5xa0WVWo0PFIrGcPgY8LO6rSlbicnRb9WdnYkzyud3BhNKYZSw7OiF/VWYb
fx+d575vo6deZqyb3p1Bz9HFoFR8xMMg/tM0ValOSu9dW0wgcGNxOPCKSNBcQTKmFv8O9Oa/Nf5E
7/1oB5vjYsTiyqQqPocdnL/A3SrimVt5SdbE7/Cadb3uNQpKHGc7UaIlCej/bpbiu51m+9Cncx66
1tpLOoOwMLbI5SeEtfjRxql8WcNa3npTE3dXy+C6ddHhVxLkhmZis6X2XVJIhHfobDdB9Vo6015l
NhbtL5PWDmXTGtc/STmH/0Yn3oFT4X3ej2bFebHuGxUAbXeuOkH8mBsVGRsjcIiXn14l6omiVvnx
ZcQfPMl4LhFX89Nhv7Cv7h2FiPLWlLKEcVXe9oVokari7jWGxjBM0jnzfX2TfDzmr7uKLfvCwpZz
7StrQsQF8IeZSjubZIwe28fEkcKYkd2TgMW1zLJZDyswZpNqAoJFFipMNiD1bqBMVh4svxL9Pw3A
AJ7tucg+Z+2P5wAZoZcHy+qzPtdzC5yAgK3KJqdnJT4UTi9ZOCo8kTm84Lvqy75/WruJ5N/aDJGk
58o0zat2mm+MwHKOj9hubTGQA33fT0Ma5cQTuT9LO0dfGvriZaw2Zoyl4/lc8SOewQlDGVCetJMW
fo/8VSwGo1TbxM3btvqb/0aQSvA8oSBT4zlRkN2/4Kr1v3USDjVeJysJlxdNrwsvOOCr+07Apub+
NMx3XoN244obrG047ZssP1ZqxzWToR3OrYrDPu+jRX4GTdkeJ1n2yYyPZwT0TLBdyuost/Vt0qYG
ZaVm15ctXtb7dFk4SidMe/uqJ/O9sbEg/gj3Tj3tjRePuC/MvmH4b4d7ozzx1G3WbU4Tl2BNlki9
f7VD5N/KOt5fQ8jVXwNPaYjj7WSeduvPf2Q7RT9HCHYQtCZi3Rz9dn3rEXbLu5jcmpmNqDeslZNg
eN4GrwUS2raQXYJC2kwPCnR19q56mfhbBwgT7qEPtO/uciFQHt36EAEWzLo6wQqMMVNOuzO5u0iQ
u1M9eyU7l+c3N4q0P/7xSERY5iTWc4uZ+vrWOp3/lICcMm6guvlnXCF+rZ123mc+i5eNblru8ELa
4zSUbf0zXnxObwUrMky3NO3NAqalilqrbxyQKvOAwWgvOUETZjq1JR8HVsNGNxxhjMHZrf3U++w9
jiizoJ3X5ZxE5cYkkzJQ4hLGRk9xQH22xGtWRk35ENrAtfm2D+nLaCY7XQksW/fLNuD2+Q0uuOpK
GJa4UygGu516f6x+jQ6aWOCLGUinP0wd5S72n21R7/Wx3LpR1ZYn6x9xWoxjlCxZozEpL+S3kT9j
yTI+cxuyt9mMByGi79jwRXTpbF4AIqTO27R3k8/a7UNYwaSe3Ru9ekeYxXTPOtfKZzxbkrLveJkY
0y8QQ8eV0CuLwxSpaSimYZh28FOORE6+N7osgA06DqClHWHHGf9y6z1xhrGh2KTH/RJ7mST46ITf
MmQV+IN7IkbE/tzidUlJKowX7sgjqKyM7BlzPPLrm0S+RDBuxbIl6pamPbxvs/Gv0raf/nZ0sPpq
093YnROzD+05mqb0cdj00BW8LEAIrYi/L6TaqEtP0uMsNWvWkAGxAWBX5+/26F1XppHxfcui8Lfs
A4wBps3/LZd6l0Xbe+OYWRxrZJ72XMVgAnh4X+EYMNlkwGFLdPFiJZanPWzW4x3Qw+r7Awg8OgWM
MTX6CVP944Sx2i8e1N1wOxDyw0qw1vHwU3IUJc7ehItBASgYTNd+FbTVeYvnWj4EuyptVpkjHq8N
cPrMJhoQuMx7wRAMGt3sN4MfaO+dssVGkyruHZqsMfMaZX1DD36wbt+ET06KGYufOelulxNXqv0r
U1UZXQtg/OoxmjYWuy4Jd1EMrjw+ZQMU+Gf9vhK9LDxoC6+8C3FXN6538il57ampEOvm20LyNFV3
HLwz4o+V3ZTnByrVMxjLNVjILvyXsgxucMiKllv0yUK+kZSR2L9t76yaN5jik3Wsj3xfutH2oQ+S
ldIm3XbGs7X3/fvY2qi5YdsdutylMTKJGVMjdS/p+NFfGYUqvQDlD1XeJxp+pA6rdDvBTaQ/6z11
kP1Nh/jr74G2z30Z6fUkTdelsKrjou9NsHFOXafB5F76WgjvHk92x7s4bQOp58yU3jN1bvqyvjO7
5PuWGFYscKHn/vDMp6pacJCu3K1heEm9r40/fLsDgpu6sw+IubzhfTb2WUcWgL2rw3bzc8UZBMMt
rkR+zg89be9YFq13Hg4V8yeNJDE5TNPoPTnllPh5najUeQoY2NTZX491e0hLk0BJ8r6bH55cZ3MP
Nh0H7x5OJPFJWx3ArMhdmJt2T8xyzzPvLTlbpcIrdOEFKAKZxCLbNh26fz147blIGqD4a9/0vboG
xsXTAW09TWMJE6GpUzSHqzlcVF2EUWP0RazIhjISa3bx2gMH6WzojAuY4wKd59Mu7Xg/xpra37O3
6sLMIzp0i3/OkPU4APcZwgj31vW2FpCp8ec9FypIF1YhTFpvUoC2z0PtcMocJ+rlxKJa+udqKnEj
5ITAbHdjOvHcQGkftlgYdeRLiy+AoDc1WPPY1a5OIUkz6PiYa9mmJzQAkc1LuWwfoju2IOe4Jjgy
HrAluqr6uF3OujsitoaUnPGTGLdxyeeAaNpCk8G3n0ocR0RRL8G0/+qSQbiQk8EavYZaefFNCpfK
Uoi3Yu47Ix+cpLnlbZ5sKXJFRILMN8/nA2hClI+i6beNaNtlXxZ78+3nvBf2CJr2xL2O4MeKDi51
amc28iE1Y/jMH05DlPxwP/VitFccy5piKgKP/8nmpAm3F9V+NfOy/4wafKIzoi0S986trWvOKjVM
EqFhvoShcxjr6qga1E1bLfTBrnaOqEDxccB2o2tWew5sOvk3pPQELwHrLCq7dsFkLwOc7EbWhHI9
fiIvnYYM7VBSQieMRjzKdC3Ls4vkVb1BPGh+MVs7VLcAF7D+ulkWMGX4rOjU29rjHe61hrquem/7
CexeV+fDlhiHYpcWTYVKOE6+qcNksQ/jGjv3IXKK5Br4IFKZo9zGuw3BOt7oRuVWLOAK1HcwpBfB
twASF3QBEUDxCEXndmuy5pXQk7lZ4ioasrZhbbxRR4ghMfF73jMQLLuE2FMOWHTkcHbJ76D9qANP
HoU0R1PmQ3QooswnGTRFOyLU+a2GgRHXh4dqs9iH3L6aZaPdx7TjLPM8bEPi3rskdlGqN7AByEsI
EcYbpP9+eMIwtcUzE5qrPyV25FBtnTXXQnXbg+Z6yHmdB79EXv4j/DZA+dUtdV3D+m7QsifVliy4
AWrq8EVFjbsV64a78We7lMkEK0DB7BnEAWpAYV2ecNzFyukSzGCTD4fw2qZwULb6pyU06XI1VoFe
zyly5fplne3M3IAkazxbh5QN1W+7vDJGL68D8sXbeW6TuRDNckAfIugo/NoLx7vYb6W6pp0N5VVk
G7CQZtEwgnPjb+Sm+M3wDrBVRnkzJWWdJWW4fg3HEjVYDvRrcK2qGUeojVOPT6U8/Whgud7xhLH/
B0hcEP9l2f0zmLAjrqtGeOMLX9sCpaWDeCqEap0yCw9mX4sDM+wWMgL/PI5Yrb3inYEMPSZm71+7
anvcjFQ/c3JMkyD3oNZhfK7gZwzvmXhGaCGlmw8dOPc/2Zu+vWAG0g35DGEdF2KMo+08BfDxXKpZ
Z51kFhPGTMC2626buq+cbdzwSgaLuUPU2mznqJXTB88osxw2KJbrDhxFyXPxKqLOtTgEDMh2zL9Y
GIbtcQ7T+o4T5bm61PO++WcJDgwQsHVQszo9vBElzeiXhRJdF2Uz9u0IeKIZ3E9PbhBnISduQ2Yd
39w30PLppTHUj9zTsIJ5OFixX4lpZmFbHd2s57Gb1GVBT1Xlfs+VwZ2AFxuKcuX8+CrBlwuB7T52
e8Ed9apyKXbvKJYqlGsOjUBTppM3PtR18B15E8bVvSUuCufx0SSAd2lXPyxINREL1WvID9Z4xylq
vMW/7Ok4/27HuXrYOIFG7tLwuT0smIfzwar0s66n6GHnc495WhLkA2zZyF/G9uIP3grdcxD26qMq
vQFxxXYEx9O3uCa59/wNXBV5ksYtCFxb5eBP8sgMxrUffifi7jz3hAH1LprCy2Gd8Z/X8C6fe1su
45kUvTC88P4tyUnU8daf8YBAALXIfVcX4USdvUSoBXSumyoOz9z46PJ1W1mEizkIvov/uLi/+MO8
+W5hGPX+kKCahhcpHU8UsjZHfVZJpNPz3hJY8byWW/MWtAFvayPn8ndHKhPohA38D6gcNFrt3JmX
ZQcMPNnKhB9zxVFINrG8wQMzkPCWU4t+avC0Oi/refrCD8odigbe5wG0r0MyEy3xEy4DM8KFJNza
M8y53UEG6tLNXF82aInk6o6YI1YRqPfgjm+1tOlbu0fqCyFw0N8Hu9sgSB44YBCb7Ic8ljX4WegS
fsYNHp/sZQknWV8hyyKpz26g0q9r/E1IMEWvPyIz7f956GwGzDUT9tGEHKJPyLe2uSPij+ZeRpEO
bv190frdoIWMz2UndHCZa0rKzT7Kqbl040DU7qT9DT2MMAOHrCVLSwtcZK/XJl5esALm2XScSH0M
nKf9Z1BT/3BSnKPzscKpBkSYbOSr1mI6UESxUebNr8YN7ZS/NvtVvZPpdHG2yT5v1sD2AOTjLLPA
vqeFSHZ4ocrpuYlP6mbbC6VYXRFqmF1fIVJaTcH/6j7hWQ8SJjlJxNCUXbY+o5Qe/sktsRBPewzR
PCF1mG4PIRaZRwS3PQ/rcnyW5Wana0R9fBEMDirTREEM56Tbx1ZnQGP78BMWG3WETrqZlziRcNUZ
5x0SJ2YldH1agVbb+062zc/adH1XTBIjltMYT4l873u/fufIYES3Nkdpiz5wWL18L72SWo6FxXLl
ektgMG8a3P+W0qDPQWsfHiinzPafXpwDe4apWRdMKVpyBuIwJEErMYSvFLHowkc3rmfz2ROpGmSr
DwuXG1dzktyPTi3zCfSlOdfBt4Q7xfYFY0BfqZ9GYLJ9ns1MUC11qfNPnd/vaIoON+1zHXk82noa
FtJ5y0gtd/3orRECToFMYLSy8njaBSGtbupEN95YSXtP/foeO3H7xCMjDlF9VNypg5BWbomsCBZl
vB5JQ5uKbUwqwNFFzHUxeSIa8C3S3xG0KgHi22U6oQQGDkJPiJt1mK2K+y+4eQjcwm41RA9qSRcZ
AwWYcMrKHqI41j6erxro8T+HbgDAYtDfjcms6pggmnp63bYm3a5tbb1/ka6j8jSDYP9oD41MiB5Y
X8OmxtE3wTisJ+TrEccgtg4KGMHwdUIQE504Rij/4XCIuobze+/piMTQXtamjOLrmlxOVLy+9gUd
QE3stOHhogJiI6/PFYNgcgn5nX658cTxVtUucXPpkRr3f/SM/37GLAGrzNXFKK4A9qsbruid9ToQ
Ydp9K1kOlUeDZUMXgIjTs4zAwzMxJsB0uk08e0t1bE0epio5Jd+HXtkCJ+BdhdjRDhdWnZozvaqr
+xu0x51FVhlqjthjsLIzT/PY3XtIRAfeM3CKE8f95c047/N9vUQl02K0ui/QX9szxxvpx4yGYv4m
8mrpgjC7dZDZw7hfzZw6XbZATdYFVI7nn7vUQk+Ao/douixQ9jo183NsAtcU5J9YbjHXUSXZgvTN
ID3WRpzAzTtoO68RKMBB2ZvbjiAv3r7ZWyqoeJCp93j0pXPX+GptinSCyM0Dt8P2T9TCOX6gugA7
W6YyjQrTu+F9j4qrft4ln7glCXrQa46upLnvF+uNj/5hZmg6vdfpxXea5juaQHvPLgeUuH45jbA/
plRWJotctfyzcmnNrQXFlY/MGvu3/0FSMuiOrnQvkKdMG0G0TOIJbEmCBKBIIEBL2OlOatMFmV9i
gvt6gOAyJ3UV6G7JoOD88qbJ2e524uhG1F6pEz4AYPXbGav/MHhzZH/4BcIsC/gbNX7yvXcYTjCQ
HdWFZmJtss60i8PXpNKnlpULABpq071Ckpz+9tFvt+dlDXhu0rS3iBF9f/+7bulOp+smyOMKLQwP
VblUXw7HKdtz5TuwbUnZDf5TUCc7OlDgHvN0+Ov2gSS2mxGlor3Lpu2IhkuwIGciJT51dOEfu9a5
tPH2dKyt2JhQS/l7Yc6pOCORzm/CbZkC+1Dg5ZD6w2ZeCbxIl78RsC5i8MAs3LfIQ9mXA7cu92kB
8kH0INYgmK4as9GGKjRtP0S8BwFIRpj+Gr3e/TOlc/zTR2u/fm9u0++h6tv0RZQt8m+OWtr0zriq
6p/s4X9jTkmTTBdR+dx6g+qgfVMCuvbH0YAN3c3zNKV3nophCIJl615C7kOjB2dZRXthwCnFSXRQ
IWTOpJsDUuWUM7tqVDX2rg1BlE5mjba/KQ11y3WtFFVYS3ckvHRieS89T4Pe45732KIqHLKoUSsC
ipHd9mkHApIFtmBjmTFPDMs5UEe/ZQhbZ5w9CRcDfbffzgcsVBuziTrI6p2XBPHdEhzlksfzLgGz
pFj9vOJ7x/BqnYxkhogSlXOvNn9PqFx0FpJwRQ00jwrypuQVTPO9AYXMu2lIJFOKmsYcc2c+YZIq
d/46bOuL+lvhvO4nrphCkXsA27+bzvQm44LWF6c1ruPgXuPbVBWBxpL6Hg8MRNAqFUq/9qCsx3kn
+eT7aUyB1bitaPv8iPTYnwPEJjtiStaWFtcPVE0+YAB1PwrfPQVUlDPIesOlc7Sab83WNa/erAad
b7rdnWK16GzhVH1UxwEI9ONBPIZzJn5u8E+jqip1Y7yprW+DRG3Mo/6GypKvhilzbMz+MGJxgDHY
1Et70baVLdukHjWTdbrfcNHR9u+cKsdXWBGuzxPZvi2AvFJ/TBj3X7CJySuZN4DaqygR0B/iuOcK
sXvsOVl+MqMkm9LCNaDRXHfx3DPuwlpDWD8HG00IVhK7JCYgMy952QsEzO6qt7MZtZ/eATR6cbEm
tf7gbZhsMbDUQ257hqwIyaz5e0i2jXOHfUbQtldh8lXZVFSnttGdzZG2aXWV1pP/NTgIVE9RjyyC
DZH0NFx4p1ZFMMqd/W9FxP/LanrENysd6XNwTJ376O3U+RwiQszXfrOWx6ULKv83OifOGMQ+JK8e
ab3zo0JmtwBCxZ4BOUlK+bgmO0VaJxuOd5tNwj/1/0g7k+W2kWhNv0uvLyIAZAIJbEmCJKhZljxt
ELJcxjzPePr+4E1bNEMK366FN66qJIDMk2f4hzhN1IHmBfOuMmzjk1CzCy0BKe/syKXeAR5Voe4p
SzW5ByoV+FubNcbVUi3MGBK0S6NTjjLmQ9m15TEoSiBJZh3wUHM8Bp0XlLo8OSonyoqmbL8NuWbq
exUlxHcKcoIsP5IaKI0zu34xuFCep8hum22ElI7wdCsSzjGPSeM9+EyyAmtSWOhIBWGpYK5UYMMS
e8xfp8zpv8yzVvcnTekjVqXhIB8rw6pmuQny3vwZKsV8TBYmzfwR8bFvw2LSx6tRhNb2C+ELTVyc
rWDVIjG2X3qLIose7BTle0ObjBgqwtjfR5pW/ESlg3J31vXmexlnSbkHcgXuOBkGWvQlPuEWuXih
f8EKq42e4NOMz1QjEOQmZ3Z388LtCfpB6LBkGm7jmbT8B9Z14wQxsSecYe0MzEoXDjDmnDryNgE7
+YwMJWMzWUf1K1yCtNs4KQLOSpT4PztBT6+mXdL4is4GuwhBzandOlhjfcfyOvk8x06sNi2Dj2jT
zMA1NnEeL8NGZlEMnmodAl47WPpMnhG0YCxUZ4D4HhhE1ttRaCYNknZGL6xDCONJLnnI/AG8w6vq
YSv7ahiXzE/1xW72ygTwvQ30SdQHQbIWrPN5N94ODCS8WovIwVDnL19jjmN06groZzQJTTPbaaMg
zPZaKelG8UDJdZ4zmgCRX4MRARkIEL4w+2HxstbRWq9yw+kWraXR/rHwJtFGIW/Uryolc9hOSW8O
+yh2e+HZo5jTY6YmWfO+LCJFtmQdzJ0hmuIdJQza/JuJdJLtoDPToNleld9R64K8xacQ8Y4Z5woc
qnT3h16BoNqAAM/i20Vvs9rTbAeMFnmJlLxcWRChi3oI+n0D6aU9OhrNc0ayC+jXpjPYcy0Y1nYH
37N0Qc7MQHXjStDkckP0azzUwk0gKlF3m1Kp3SjVteFORV2orm0xGz/EhDQqE9JhlAf6RtN8aGN3
rF7SVrXmNh7Aup9W1Fe1M4BQVgc6eM6ws7UQthYJhuMcW2NMkpulNspXCuH5kaiWxgcYMfGN1to9
bpxTGFtXgL3dJwSt4lc1diD7WwbU4w1pahxRtqMGvsnVwNUMLqqIvSkCOLqFLgChiAFsSPeopBjc
o66Gh20dC65moHTWchiToZP3UKOMeB+YXXKNvuvSeS2pbnrbUmHsi16g0eVqdUO0xMzuF9ZAMjkB
HRy+ujKIb82B0d6uza3+FYSv+z1SoBKutT4Zh1M+gXB+yfIub8EOOLUNcdMFl6xMKCA7SsLB5YrK
JuVjtFX8R9gznicDtWCGdUUgt1zzS7rh7usRH6VYalHxNQp50MZeajt4BsUjzej4V6kN2msFBK/Y
UL+A3WqiPn/R8oLcENmAejky77Fjz4qylMQpmSIPd8x1XOWIGHAReex1Q8eg2NU6ENuNI0UqvdRQ
mkUHflE/iili8GYMsHzIW+p02U0FDFEvUzFYwAGxNnG0NdAfh6RfzG+qBw21MwBVZwfdVsEPG3vl
x6YPetjMzNLuYHwAk+onIC2rgA04nC4v5s636GPvU3ueatAK7J8cMlvRfImSQTOPQBDRKWyENU6H
mnZmTSDInRdIwOIBaIT5g3g+2CsOKg339A/r6JMR6X0FLp/buXuI0rFkGgNCNPCSfJpHLh4rTo+G
GZpk2PZMWUlxX5Q7jVb317KOZH8QM0UW86iwzG8iEx8JeHlB2d/rkVW1u6Geh+t0SAuwogAbKZoE
U7wbSBOlDqQ1Xhjc56LCSFl2cT8dNYOO9YamqXE0q8zWwWhNMHMgXLTJDg2f4spKilre4aERNXtb
W9ss7eDG9/yg4jsYYd7PZmHGRaY2GxF9Atxyq08imBhgoHPcAdFFFx9Gy1jO7SlRpZt7yKip7ylc
OXD06B87B+KaPhy1CPApwAa3JSLS/34CXD6TOVu1Gd6ETV90t6O7LD09CsUuhG8aUgg1GG8f2h56
/CFvgkA98qMKWrLQboLtGOjiOSgZym4rI6bQVVHkBgDpCgKwGwH3m/Ue3vjA6P86MDVL7QsIC1dp
yqZ/UDrGSUcqdMD1VFcA4Oza0IKvWTr1NDqLcvxlASJYfAquZjpojGjFCag7KaZdpGIPTD1jIyVx
etOXxgiyFHz7k1wPxHYpiEUPpJ3uK3DFFM6vCvt6Cx3LpFbtyjB6susofAEjpOZ9heqnRQ2B1x9s
K6nMfZ3/LjjR0xOcO9ror+ZYNeMGLGxyMyy0LU84R+TDdsrT9tdkRjSuU0Vbkpi+4hm0uuBrx6Ts
y163+mo5lRzlEBeEOL6PwzyBXaE4yp+5kQtw/Ez1w5sIpLNzAhQei12fQiUF6MgIdhfMXX2VZyIJ
tnTonC81ajnpAd4fOUyfo0zjq8ZIo5NhxuW4pWmfQa5hXITGZki/bxMGzKy3TSbb6stYppwy00yQ
vkSLFC8Fq9C7zqON7WR3gGzxCLCnGWbJbFbhHS58JTftkE0efX0ZeHky0ruuNOE8FyHYJJ4Uu/Qb
DhnwiLWM+6SH0uiP2eKQrQTKIUTYFiQjG6Kus2uNluveFVVpX/eTgjKgaAAQdo1R3YypvXyNGwus
W0u33d3mImCC5qY61YyZDPN9zjq8FVgGMQe4ogahw1zEW53Rv+UJnDxGLxdw+rzCkJpOYtmXxJ0G
lBSyCqZMD0BpUmdvxk4uD5PG4BMZraI56E4MNLZuZxEfpR3Ecj/EkVixX1Zy13VjUIJPS+3qbsmb
uHjg/Ja2HxjaOPmQIGgHZ7K/ixQs2G1ZRQNgT14iWTiKU6ZeGf0NQj6Tc3KrprgNsaQPfHdGKQTo
SrpQPcSzA3IlSH4tsFQbn1ElhRPNKDfW73PNcqoNUmipZLclS7bLu8gqdw0j0R9tzhjeU61WNtta
0T0irVrChxZM//RSdwL3jJgsLfUCgB32oRoYYB2roVFki4hY/hJcjvAzFMZPO902k+Iw9HIY7zuj
TG2Iedn8WY04IbCEnTuQDURz5ZRTqB/0Dszqpl9C5g5oNhDYixCuIR2ompsnT4GxbKbUNvihQcJA
g7ZcBtRY1+yfbqTChiHhFMVbp5lrw8vRvfYnl/C5BSmJGKpFhtxwf01N+9wO4WJvxha3qJJESUKv
Cvv5uU0D5yFkdmOQLgDH3+myw5fZAFQEVrmMoCwXyD3DyMisdtxYgapfmHEwgncLV1C9ygiYIC8n
pltBLpgeAYIbqWcKtdCksXsZM9iCEOwheROqvdHQ3PdnYDC0qwqgo6Rdqd7SBgQat6vVGGvbJG25
2wL0IaU/LYDBj9aUOz+ZKUCk0gKIAJ6Y6kl4S5nPz5xiJoQQKeeNY8ylcRAFirWIIQzyqQY7WF6X
7jh3p7C2hs8c8NXxb+hDL3fL8qfoxPwLqG0M+6vWZvBcDgkzrW0TojRk0T3XbB57ult2TK8hxLkH
bWqXZjuFQbB4Dfa6DyXb/b4E3/SLgbi7A7+38ohoNzdfl3lYEn6cTf47UmJACxnC+o7pU01KOIFX
8cnWR4dcvGmcTRksRD3hIs+whTZTlB7WIxbYlbXI2U0R2vEbEtn5y+Ba3SdRG+23KVfzMUNaKD7V
bWZeKWziVwLqCHEmw40FDK7CN4FuVpBc1+DXvppR4xSkk6VRAaEmcLPlVT15SE8F9DLxbFFHZ9Sc
dDeLCFqPO0rnEDkAFw4VID3kGLTaAV3ghMU99mv1N0Rxo8d4TrVvRl8wuMkVt8k1ElaZ8GhRDtYW
0LpzrZIJEggOPhIQk45JoEgVYIc8MMfjOtdkZgdgftygby5uWjlVP3SMgEevnyQiAoghwPdWThna
hwlLAJd5CnChx262XYo67p4NBZL7uQVHF8N5CXp758INfbJAIicH+gfTE3lh/cWWKTZawiijl46o
N3lZrqsftQZaawNAOJwOSNfrL2wJ9EUpTXRqITVOd4hDyFXkbrEk1gRNmnqt27ftfVF3DYBosRiv
ds2FuYGED5K3VKhv78JFVZ9ifGyEV1d9eB8j+/STy1zZO63P4MRTmKKTAG0r+1EwiZuAj9eKWmYZ
JQg5kTKyaoYSKNAiZkDoFXxTcK1Oah2VSUG2jcDM0zYyUWpmUIu2xNY0IsYUcgpd9CViJIg6wFv9
IQ3LIeCaH+2vKHSOcFNEbt2FKqT+MRJXfB0CZTLRL9X0kMRZmF3ZgFB+2WqIv7ZaxVnOOVu/m6NL
v0OkLldb5Iyiz6osk+FYxwtcCxUq96i5whxv4XbhWza4Uw8W0ozFfHJsEKMkjwN9kDLFE3WTdpP9
bR4nJv9T73bBIe2pWgwId/G+wn9GJzVq14YxZEZ5WLRlvu7rbux9E/qcu7NTClXYgqOrrpiCtjmH
sOZXaH1JCxqOZZIy40QPYmcZXVLdFmGAPAW7V39OiRbFAbgV3lGaSOf2MbX75D5t5+XVgKngTwaM
SKZu/QyVcCjrEOfv2VogFjm0qt3Ads2trMgC/MKupQ6sREMaTsZRGh4sdBWYs1uyDHeTJL880IuP
jO9TO41PpRy0dg8h0b5ZujBvDjZyDt/insqCxmqVPwLGLMbNaPHi2AZuQY+R+J9B9rCXxzLrrXlD
82AGedtoDlmJYYNM6bWZHhMV/hweQ7qTnqlPMds3zg1J4jLUPzvToUjoQAt0m260J0m1swQPeZ8L
bS8A/7/qjNlsX46m+K9fKiunnWLr98GS5sDlS6f/ulpSt2C9mopUQRaudVoAScZeguLHXYHelISk
H7K1VkGTu9oFfu/NWK4uezjjBYBXSDEbC8uylxEePJ1zx2pfXDuPNL+nx/aphmaQbGA2x7cdYOBk
Z4hK3hv0w9lws2AgYM5lHNxAI4yha6aNe9caWTYdoFdibWyuYxnwMfUnzejoTumF6Uae1WU1J0lr
uv7OHcMp9OYxw6WsRSq+PBKpSL7c3MAmmZ2ZYUwyOWnG1lJIgsQFyJAoZERGUOoccahMacGH/N0g
yleCJ60NbqztDE37yiqngc2XA04ih4oYxyDF0oPwMxhc/UibyL1LuOkQeeFO+W7D0mpOcRSEpqdN
ivYD/YhReAqpkHgHg1Y9msFigFwXVZRjb9Go+y6qCfhtT76n5TUkV5RtKkI5yoYuowG86cVuSYOK
JptZqb3OcAroUhEJa9szgKEJqevlI/kaOd1Y6gaMtZaIdVgsMd9lBuF0M8zM0kYriddsuqHpvAx2
QmOsjKNtPAHn3QwBVi1XotKzdmWVkFX+oLxRCmEPy7zjPXOtWJaOAxmz4vlBoqv1JSjrFg2FSACn
X2KCyX7S3a456RQzj+GooJdKq4oBAMGLGjZlAqr8ht4DfbCwbOXnwEmD+y5cghudcU1wJUt7UVuk
M7TRc93RyDfLbNjzVRVK5M+mTs9/YaxYfdOiPvg8gwFd/FVd6xcTkBiDtAK0w8bplgEZ8TqiNWYE
bn7dNiurTMgh+oEsUaQO2AbhAznP2WxT4aJu4Guqqu+CqDZow9vUYJ7VMO/jM0QFdCTLDsRRaWDh
odXDI9s5Td2sUc42Nx0Eo5MscrCruLdZeCnFDC2AwSTBTi7KAZgGahkTkTTri0f4C/39nPTDg8jL
lrANOL0FWR9NXxq51itwQYYTugogw5w0V+MVMS/QP7ElIUXYsygG4GhIc3ph4KDXoBqwaRsK1VWu
X+/Gq8CZwEFamoXIJWO8fGs7oaGHmxTTqv9qxugrHg3W8Ib2/fCtNxzQ3NQtzWPUVcDvUba5KgFC
WV4wM4xDgymEWxaIMP4Z1r0x7YB/I+Oy6l+YmwWIR7C36MN0kP+F+8UKzOgzAu/lp3SKOT2xLLrj
bJe6zkAmkleQbUJzk7BzMAwg/0k8KxUoRMyx7h5KNxHXzGe7AqNzGt53RZ8BvqFlbT11rjO0m6oX
DacBnE9AeyHkBpWkk+3tEsS1uwkRnrK2rVGsjOyQPMfTQiP5ardJvexrRi79PT91emy4rJDzpzdF
F9W2ROctUAfASnKX2bwui1lnLpf2M/JNzIGyzKleW3dQzcYIbYerI+thYQDaACMim07rNuFqqbBN
RJDHh0afKuYFfYP1B90h0d6aixs/0fS3rVt2Y4bUp2n3gWfUFnccYwCG6GEPcprGpVWHnp6OqLvw
nw61h4IxGgSJWhr+1qXBseXdwp+inUTzFZkGleyaYeySfWspN6LgioZb0xz0VRDAiW6WRWjOpzCQ
81O+nkjaFQlVb1W69pPe0MwEIlWlV2HjZAK1HLf9OjD+nA45fPnbnAsCx6YC892QAVTJVdGP3zst
Gf9D/UBeSy2XyBQpJ3C2oQQQfYKVpiPCXJWTj9KQdWoaLB03kFTCbruQabFfqfut7wZN0S8G6EvS
KDBGNDWBTKpPtpmJyhuawUa1hgt620IY8hGVGOoDfxelm3acGBRkpl3pOwFLCCSK7OfvmRrpbi9D
5IY7k4o4/05j1vGg664tHgHy4Ei5p4kjmMH+NIiBvpLm1BYnWFnuC3M0M4NQb0TrJYHAM9yHbBRP
qKrpn6bWzF419sm3Np/Km0iG80oBCQijVjAXr5Du9ZVtbNA+c1Gl+y/KNfyymMTY02bmErty2enz
VSbz7F5Lk9TaLmB+k42lAB18ReUihLmGNStMMxSW6d0vVI5cNoydd91UjY9TkizdY8ngDg6U23Sf
c3qUoD8taX0FazE6B+Biogb1UxAuESpV1qauKUSPo15q7XdG5HqxNce4rq7pc5SnknxrOTRgX0wv
0kMNegKQLQR38il6WNW7vxthQDZaLABIwGN3gN0WPak7pHHwi9jUTJhKGsyiSg7L4s6ww4qMZLqy
dZc9FxWStJkAOO1nF2jPtjeiubt3C5neQoxpkuuxyiwvVXoOyCoNRQESOJGhZ9FVrkgph3UiWgdK
PqBoBg3dMmKn8AHL2GILDit4QU0rTO6r3mqSPQYaZuE1pjuCu3TM+hZP27reGLHOr4Y0Y5on0wHa
DQLbyQ6ZkWfRiYZpSR6HvREg+KKd9a+dU2k/qc4L3u5YqofZziXoyjlp7A0KkH38qQ6Xdi/Cae69
zJzoACzm0IJxFUG5B0WX3BuoFiH7VJbVchvXtcDWFtoM7n0AbMP89n+AANpaF3ejbztDdEJis1I3
gxkH7mZR82Ts/scMRCPBveb+EgzYaxl5URXI58gi80bEfKc9CHO95H+1AE8ok2o+Vs1cKC/rubbm
ng8HCSIdP1DovCAGatsKNVikdE1DijN9acagM8Oeqve1YdG3hlUKECJAdE3qzg90e40LqpoIfug4
L6xipxD1/s8bTedkQowYdk7v90ge7AIEjLzYNp3bGaGXLR0j9V0LFuoLl2SQ6TaQ55LsHFJfIj5Q
Db8k+qgEhgaMhhQmDWfq0hpbmvaZ3vutWrp9j8DlKWrj4fC+iub6fzlXfERMnofFfwXt+jPBcC2k
rTtTlvh90HziA4ZfRETtqAtH8+knUFTVGeTq9xe9/Jblen0JG415efZsBXTGMaAJ6Y/DYNwDaHAO
/NvaVqqMPRZoqBCBtPHy1l521QjnuFOLu63G8iPT30tbS/3xQ1bNzz8kvFFOalRj85KHPEdJD8CV
4xjxFdTP4QPf14ufE0AdNtiIpEKjfbuSsic7U7LpfZsZ8kGw9W7tanEe33+zFz8nzWUeSeCnps6O
iuhCG6TU1PsV1GMfz4fQc5jjfEHvqjglDThGsrHhf7NT/1j0TOZ7AB7TG62gdsbYlhaZtI7l2Fje
+4924VOhX+6s0tO6MnRxtopLlkvjUfa+QtvQY3bf3fbpGCDEBoXv/aUufCt05vGYsAEuuaY809Pu
EU4CGZL0Po57JlxYBpx7EJMM0P91HVMXumMjPmwYUp0fg6ggnANnYfclrbgtFxM86DKFH+yJv4Vy
WQWGgsDfCf8wcabLi/AiAHCLnRcgnbh3ytp8DtxJm05LnJg+fcHA/MB6/m+lXFysdHSb1y8F/ONs
RROLEoW2UOuTIvSfI4syQ0uy1JsKO+w3zSrRn9olSm6BaX4gYvtbrfltQGNuIhxeKMRTnR3z9pwh
AyQgecWL3w2abfhpUECRYdTgUgVXhVn6gwKB6Dc9+diRKYFdU6YY1qnvoSHsU92tKa4C+MHM6dFg
sTI151tYD4F1LKDGAiTI0fRk8uq44SlXFpP4qkXaLYNen3uYSHWoiKJfAmYQb9sn1Syi+iB8/r09
UarmeEuwM2j5i/Xv/whahpuVcRybM5jW1H5C9AkswxLpD+9vzr/P27oKthioYqMyfX4TNqmWSmYc
M6MrJAMibey22hCZ/lgt7QeX0MUHcmlVunK1UT53SNShnS5OqFhqCJhySzq1K4jwg1N96YFc3bJc
blOwleL80tEat2lcOfsr9mk7txYyBgtFHRyFfzcqRFhPN7i4oX9iNHkWq+huJnkv68mnZ6HR0suZ
n5YjgDnK/qu61pOdLcrqgxvmwqlzDIMml4Ezs+2ce2MArS4gQjqTH1KVlZssHxGY6sdVEwkFRDO6
Rqc1ehndHtSvmWlz9EE0u/B+HQMxEDyQTAf927NtWQVVnKiumf1Ei7NTZI+Zp5p+9AQSNv/+KR20
4YkwUjeleW4YE9oJQvApezOR01eAuz0ELma/hMD8g5X+vlD5kv9vpXOV8a7WkIPp89nvSEIfwW/Z
t4VbzlBhzMGvUSxhRuvY+38+eg4H28S9efWPODffBq5mCjvOGLiZdo1KQ67tIlAze5xk/jfPxwkn
mgA7McjF3sYS2HXU6g5ckRbcyA8B8uI1r6iTojjpHrrOMb7MDH1//PvzOZSBoPJcw1S/3RH+CGDo
SFOijtXkjxKB71HWkI3i4b9+Gt0PbqILnw/rEYf2IEGMf86yrnqWZTEY9ugn7dDdowgq9nO/lM+M
eutrJwgBMsb66/tPd3FNabqQy3QE438bhf3xdPFMW9FYx6UDAOGcKXCbXWVoxu/iCREk+P46Uj4z
uHJ5fH/hvy96YazVAj4WYHhIkd5+S/BwRYrGUc2lZ0VQoxm+Z3LIfpZ5X/4nEBwJPzgcf8dtFhTk
7w40VBSTziJqw8EbI5ik6NJrLTUjunB5GrcffMOLq+CuY+pMPtRfnj9GW6DUOHW1n5cTcBIXAP+D
m9jmBw/zd/jiYcjOHVJv08aQ8u3bM2idyiHoGr8Z0SYDzdMuB5t+4riLUCL+9f6nurDY6mBE0kyo
xOnvLE9n2jWrOo46H/Ec7arDtHAfTUF+O+vVR55Jf18Lwl49RW0bJBH2smea/u5oWUwVgta36aHN
yILoE1ruCA2CnR4YRA6nAmnOe0yHMqpcg2v+/Ue98PkQM8J3COlEsurfteAfxwElxyVIaaf6VhD1
13rXA32BcvT5/VUuvVDON8GaOxDKzXo2/ljFiZcSc6iy96PcjPbBkr9AzM09JcEcv7/ShVPGuSag
sJxuSecsuWW6MEbGpBrfThb90E9OmNC/RtSZ+fPQH5BO7f7drpp6kFtOt3WD73juJlSVmCIIJAd8
vdGme8Iz6kD24l6Z8G737z+dsW6Ht/mzoHuvWIftwpk7i5iw+iIwMYgbSXie+Wn1m2uYnkPS2cCt
kKfWasr/4L+OL5gKmB4xUH8ykev+IJZd+J5sGN0ijglS3HNTFpDNk1mbK4YBTO8TGrSMLJ241Y5z
Dsj+/We+8EVdbmlBMq3z5FK83TtK5Zndx3HvxyC9rrSxsp6Dus9h9LX0TZBzxOJl969LSmDk7CPJ
ny7n4u2SoHaKIouT1scqAoUGy/aYw7Y7HfnybTFCSH9/ub/PIMvZZPHIIwNaMs5u+WWkMRl1TuNH
RtT7CFnA6ORZP1jl72/GKgr3SxgpGMGer5KBK5bBGDR+3LnLLbI5ziELXcDVq2TL+w90vhRfii4y
GxXIk01zcH3gP467VksU+HuNYTriqqe2FC2oVVXuQyv+Vyuv30uRrQiHfgp/noVqhi8gyppM93EE
KY4kLF+hD44rNyv84P2df6Xzlc72oTELN027EqOJqBr3Yx/YO6khy/H+q1sP8J8HfF2FOwfCLQ2O
v5sbQzIbBpA+wzfIRFBOtezPtF6VT76uPHQTEg91R/cG75PWm9Aq/Oiwnd9HrE9djhSYzi8wXfvs
fQJrEnGrIoHRdRjO+6lqYvPB6jG5ukIYGIEYZJv6K1NX+s8CdQO4cciAAEht0yck7vQnV3JfbZs8
qYFGIo9fRFsgwQpSEVpbEPXbzmh2SdA5n0EvMs80IrP4tVAvfxoqar59gHyidoUUZPBqZ/THN5oV
hc90H8v82gFx62ySXpkGzhjoPm2dIbBfsz61xAE/mfRVWQzx4WBq1n8ouYrXBmG3O3Q3nR8d3C0c
baJVeyMdzAphvFq1h8itevVE/xIxlBRowvDYTllSXKXQ+x+WwhrTfTBUy08U9hrcU0sI4Lt5ZKtB
06jNp5GJK3sbteNyS8QojP00piiFYCk5ik3I/Pk1S4No8Mo56UCj4Hp7k+LpoG9hpII20Kx0GiB8
du6PFDLMA/iJJvrHBO33F6X0Y0vZtkuG9vYwpvhl4y2FmqcJpuZUaE5/jFf+yPv79jxKr6sYlO+E
F4dTeG5Bhs6aLWMuC79ILaQFcgjGsb6MWPzE7tbCqecfTZfW9aCZENFMjNrc315Jf4SYftFIbgNN
95nz6sMW3H/ytWkUUoHvP9eFUIaJ+lp8sRBD6rNTPwDmmrXCNqEl9UD6A+TukL/q6MtDnkKX4oPl
LgQZGmSmsfrVrsXXWeS0yhpaAJQSuiAW7LI6Sa5xxlMftOF+z2TOogyBGcl6DirehOfWwGZnJ/RG
AFkSBlr3c1wWEf0qWbZPdaUB8XMw3ItpkYXRvpDtjDFJbZpkUAsCpsCTB3Or4YIS7TunV/E+dPXm
SLgy2m1DjhvQJo04uT03JaoCjGcfyqbotB3aR/b9AhSLTlymCbm3xzR2v6GZPbffo8ocgNdDFDGZ
ceJBc5oC1HDQdVqIIRgo6VADAPTOH6RUlz6ww6lg8+qucvT17//YSFNoIhGEoKwf6U7iLxBJN4mW
lbRpOOTv76ULZ4QuuCVs/OykTgvq7VJJggAJUv+Lr0/R8EVhLuTDMxx3veyr/6Z5+EfLbY6IoLVM
VmoC7BPyLK1wmrEvFp3lcE5EAmoJ81/YfTrPISYiW3SJzTs0WbD/zrGSef9BjfVUnO0vskOyNhrn
3CLn0SDPwqSta9B0tOpD66oqZPwVeIv7OGiOtbrfOsgNRn14xxy+fhrR6j9B27Cf6qA0v4zdkN8N
dIC993/VhS/NcIJ2A30/Krvz3nM+GUYYp3KhqmutIyaB7Qm9lvIZgGTywQu4vBQhlzSIY3Z+i7py
QX5Cs/nSnY6cZ9mAwLLi4qbUAA39L57KJEM2LUXK6pxtqnww6wTXQB130Ro6Gvrl3S7TougRKYHu
/v21xMXnoglMTUy9g1jM2x1shzyTDkvdL7XJrCCIx/KlcTFj8DtVO80B01Dl7DHMSWNvbNIIinIN
kh2c1GR9HeE+F3cAyFMThecYZkJQytHZVRgnYTMHRzjdt1A39WNZD8lzjk7RqnYRrH7dwMhaoPEm
KuKAapfnBDVAQAazZQMEA34iv3chnMotJIPudemWBeq3w4x/Bxy+fprHRKGU6tQTMNseVaorBDAE
Jh7vv57z1hIHbtWTIJV111NnrG/vj1DiovYHESGffAnvN4JrrBsawMgc5zl091Ikm6NluU7aOXl5
f+ELgUUYbDTSYDrn3PFvF65navukdRYfGM6Sfg4tpT9PYHZu+gx5rVfTnLWP8sQLB9xQUqfBK1CE
P2+hR1oeh0ZaLL4xVgpRC1RYAZtijtSHjDuy8CMP9wuvlluYgTSR06Jle7bx2kGrVJ12s59Gobmb
TGjGQwVqERRUDkA7fNVdYf9jkbvGT6aLuI/aFBe827dv1Y2AT+ehxcVYqPIRDBYEapD3h3LM4v/P
pc6u/a4EJhIik+Mv7PDYK/DreMhTIHgbLdPN+YN9eqHGoGQXdCEZNzp0094+GAoAfeHUvMwZed8T
sKB5LwumZvGi+i0Dk/zzyl45hktVfeawmp/e362XgoipqHRhdhKPz5OPFQpbjTS7fAvW3+2EOueh
o8w4rH2UD7LEC9WMMGFhGbR4EOnQz67ADv3eRJsLlgKVu61zBejPndHFnQr3KCej/zlELVCaxi6L
D9Luj5Y+69QkbYO6Q+FOiHOYDCTDsj5CSzagR6cI+Y2kxtjZhZsC8P0HK/+u5M9vX8GVz7Gzibfu
WeO3tqoBxEs6++7QNCW5VhcM4IjneNihsZ0427gPZL0bcwCaaGwD29ugSOcYGx3eTbR1ChmiCo8c
QYf8g7Q+W4iAY0jeW1BDIacYz2guuuFNPyKs5f373mA+xfVsEsYYe7zdmnmUB8aMhKBfZ062H11N
7VDtyMjvdeeDU3ApaFpr84pMG0Wl886rPqCPLsdl8YemnvdhGbVHvKbKnR7OyzXKPPPh/Ue7FMLW
kTuOuCxIf/Ls0ehshSHKyf7gBq65l73obwCTBeH9IErT8fNgFXQx0rZ7fH/hCztRchlJmsv271Pw
duEKD5Bo6LTRBy3a/uC4qxfod+lPBvWQ5yOBvB84SwNl8jYaaHO9v/oaus42o6Tli8ID21FiG/12
dRQgxRAg5++HOS4YKDjz9BvYudFHt++F70kLiHm7tFxBJnAWQ5uQocPU8JizVAGpgQFYvuME7C1t
mj4NuvvBa70QxhCmQzBMMg0EjnIWW5YxaW3dYqBqotOOv4Ydz66H55EYvMG0zA/Gt5eeTqKtTM5F
ICNqv32NEg2kuYbN5tfd0iMt1aGsKmPNnHaqW5CLsVGA/+AsXto3lg4jyaTEpBN6tqRTRmEnonoB
BoZO6U2XrhxtO0ptcKb5C8qjN6pQYtoWThd8ELcvPS0wEcxEHGkrMva3TzslRWsjYTBRBhOetmi9
ZzSF0mj8Dv0gyfZt38f1/v2NeuFWlLiSCP3/cnZeu3EjXbu+IgLM4bTJbjWVZcnW2CeEw5g5F+PV
/w+NjQ03RTQx3xwZGEDVVaywwhsUiz45b9PlmMjcFXJL4uoTgdZnLp3smAuQmI2tJz42wPrZxGvM
K5pEmg9VXzc7X3hrP5mOCTyAGI6K72rOHKGcsF1hzqJ4sfF/8nGp+DFjnbNzEf2BGqyPJLkCKSiX
H52L1U2UFjVkmrqeKCpCUobQiAHnJ2gmUuEhzETrC9EumyoeHj3Ft7qtizNAPPuLnBcaSFPYrD+I
dGvzNgabJHzYC0G1U6D4U9Rf/0ReAUqdtGjB0axiL0lV8GJEfdNXeAKym6DPu+oO0Ht42+G0BG28
HxoNlpOS3FlYmqK6FRbzVyrpJT6vYwq7CPpCcSNbMZQLy2qUX60Mrh6NalXDLmZWLeGi7CYVN+gm
wfIhI8Q0LcgnGDeJ4yTWD1NqkQtGXFtW70jnsulstzX21bi9pwNKsbmF/nIlpsqL47TCykBwed73
05T8GCkzvuhxGP5WKzMXXjAshrE9Wx1oLPhW+AN939xqIf6wXi6ZU4HX0KDeanKbF1+v7+qN6xdo
P6UkXV1az87qEIPoEpaTj7OvRzCf1U6ggd/C4b8+irH8mdX3QpkQ+CT5vmUBLb88PNwgSVBmFMdp
CqTNjehh7yBi0mGDSylVnpAZNdXHGe+8VyeJEAQtdXt6h+SOkwkwhADupW0H5jGcZ9uG8VzhQYUq
3AAxZBBtdKjmeowPkzM0igfKuWqO7YDEodviDGbe2Gk5LmoBM8y3UAuU37mDuhKEpXCysFisrFel
wi3sMIPRfww6xfidWooUnYwRSq2vUbd9K0Pc2A49Lg1s7rZ7dQaAVSeHihX0FmFIONc3EyKrvYU1
CWwWM/UR0oBqa9Bx802kSYffZQRxw6chheMUykZG4TUQqQJXQed6xLwlh1zshnVkGjvX5R946mr5
/8Dp2DysPwfmcvlROS1pWdumPyBwL7kQmI1HDeyf7uq16rx1sZr8Jm/GUFWpnak6LIcDJ7RmKExI
bZQZD4MZWtUJpKNU3mARMSiYs4ZJeurtDj4TAmaN7YWOWTXPQy7UzlMWw47nAskR6WmaZxoRJOEL
5ZyuOpwe+j+Da82m7aMVjBlAlaTaT8rrnfrz+s5TNnbe8kBYS+679GFXcXaG4jTSLKFBVYdp/tR1
pxr+7RAVe0fNIWqfZb3VtYc6j5zxDKUIeeluRH24oFYduRR3p98WPJTcu/6zNi5z4JwcCJAKDgC9
1f1lK2jmZrWi+1oJseYQGspnKk/6M1al4046tfFWMtSC6iIXpz+6OuGy0xRDWRlY8Up0GNGNFDW6
XYmFJXkooKp/opsZ7RSCNmJZSnv0FLiyiCrXoNVwjtUYpxANAZrcNM88x058GlQsq/4xB7uChBVj
WkiwEI6/ri/s5shLWECZHBjbukAetRNwhlnR/FxDQUKDI3XTmJiH4NmQv0MWGU65XL1cH3MjELIV
yAbEr7DUuMsuT5dNla8XRaSDobFAuyOwprbuYOfDc8NpQuu/p4oazukdAgzhHr1i4wK3DbDBQKp5
BgGLXA5OkobiB06tYODR+oddiWwfjgx7Dy5/ZXWBsJqUOmg90ldZo6KGGNclRHtNP+2MAVdbK/OS
SEl27qmNUwH+kEIllXYw8OvyYSIMJ9CJ0/0R4wzPQUMQk0YhHbUSrML1b7Yc+/WE6HCAk6AhRQyx
LOtftTgLGSzUoVuTzL+cnBMCDE5/khDki5/aRnekAxeYdVZMJASRBLDQJ0OXMAn2Qq1la6x/hsNm
ZWkd+NjrNhXcI9QLsJj3m95CYcPMjXvdFvExloz5bE0WD6Oei3/0rte8SLITb9Z6befbblwQC8qO
U8rLsID6LpfChHeFol5i+QZUy/csMQQmDUpwKu3BeJ9aHCx2ooE/B2I1a/Yrt5EBTEWjE3A5ot1m
PBRQ5ZdUrHiTCwOK4FxAU3eMyqOHju/ohL1XOowoTYfxgLnsbO3cwJuzJuv8cw3LJN6XvyGd5GmM
MtlCmNjRTynKBC5uX+j0AaXySs1K9qouGwcVABUYC0qxumav6wmIf2RmEnSWD88zsRFJctJjjaac
J2ysmaxK71za1/EnwF40fm25dR2LpthkJM2hpy/i0Ui3b2J0uL5cPwobVyZnjtPN3YX20pqqZCDc
lsdybPpyqoRHnslvtiPU93HQv/fIj9+2g9B2DvrWWvw95Co3VkpcPAZZMri0bP0TcQgWpl0f7iy5
tvWNyb/JlyhsANRbvbJYbUBysHn7qybvpENlSV1zKouxws4JR/ODwIYKbmJGlPdUtFELP7NCZO1B
TbpCu09l0X9Fqno649IV9F/jTNLxr1ELRMgm1KIQSgKdisAsOgWh2wxD+ikwB9zYUrU3XR6MRTFE
ysYvNDolHFzDsDVwFzVaywtqwmFPw7UcgjWOJLhdNYkSeJgqGcEnOxiBYZbaUt8NYR6FXjsgbXNo
TUPfQ61sXLl0G1W6AhqQXr7/5TFw4k5ZPKJMf6b5dUzMEDPFRMUK0MnlnRO38UwyFJUtjjy+J9by
tf66clMjhchIudnvwzj6lcKiPNg4ah7zsJkeoNaO5w7lk1siOWPnwtnabsCViS15Jx0AoquR87p2
kmk2/XZGYrIw1N7Vx3ivfbu1lHAgaBHLwBwAiF6OgtTrlMbM3h/mEWvVUMm5RxLtHVHsz9dP7NZI
jkriSxWLNtu6QI/XDo5SWs5rDEH2kKZx+X0pmj7EAtDW9aG2LgcuLUrjwHcpCKzCC6lAx7Sq2B/5
aGm3oSHVb2aeq/cxFaZ7dcTAwTKbnXhqc3p0ycDX0TD7cFOGyailScxCWlrYWUcJWlROW6+vjig6
JV+vT3B7MB30IKVwsFPL//9rV+qNU+eYfRl+XGjLYSwXRwQlOSMqp+8cgI9DKaC3aGsQb9D4/pOq
/DXURNCLaTsXraNm8x35ItL4gTG/VnO0V7z+uOMZClgKh3p5ac3VXkRhJuUKUw3fQM4D/QWe1Bxp
1dP1tfvABAWzQaN8adqSW9D3Xd0esZBlPDtSzYcfFgffq6UKeZDriMsK63NFf+grbQAGkiZYpUam
k6HST60XOX6ES1H8sCun2XnNNqpXQIhl6GMKU1+6+ZcfdMSwIRVgi/ymTF7MKp2RoUkQzMOkemwe
7MkSRyVCtYhL/V/6HI4X6VGCIpam0fuRUk9NxPi2s07LBXMZ8IC013HBW8I8Ap5ViDXnJXqnWan6
ejZ1KVI2WE/fxwUaMQDVnPCdTFh3zmMR6/KhRZE/cXNHnqVbqGIiu81Z1+Skxzn2pzs/7OMLSdMU
dqFiy0TDsFUuFwvjPqDPU4maWlSWPaJ5QZUcs2monYfJkbvvs+Sk06FvU7t0URuVhYsNGEZqBx2L
ui9qLkb5LCFFpnmknlmFSokQ34EXTE9VrPS/rv/ajU1N6kGoBsgfZqK92m0GvrG47TYaTeVcfk0x
wx3dSUNndGdVlq+x+loqxSoSWPIDMrtV2NB38ALtSNZ8eSicr1kfYhoCrvhJI4pAegmDpBzt8QF9
rLHN0OTiMS+UnQb6x3sXC7blrVweEwADq7lKSBGgYlVzgPnHK7/eRsA4V5HAwcogRG15cs4ZSN2d
kGlriZfdoJGS0Ptd34ZxhchYK2aqJXOv4u6cJ7dwxdSdM7pxERJxkHhRiyIJMFbHIcgQloC3pPv0
R/CkoRbo/OycKnzRAe0ne5fUxlKSs8Llgc8DJ2vNV5LbOGkCWD2+NuD+4XHQzeJ1SKumu7MLaYTC
NEZO7mZj1b31CBu3yMjJCMUDKYjF1whO6eAJCYm6M70V9ANl+Jv1XZ0MlnacpAHRMgV92b3+8MaX
4FcTTBC9UiBSV/kJcWI/FojM+2WVG/7EPfcyiyTcaSpsjkJXAyQ7JSLojpfnvx7sIkGLWvMJncLb
gCT4wF6sH68f3K0vwHmiygwJAuD36nsXs7ACbagHrj+qfy8FmkcjaieqmXpwdHSUZVtuj4eCdvTO
yBv3G71Ni8yaZ5AbY5n/X09uMZujbZX16EeSVd/YuBkiwFkk96pUhP5UYm55faZ/4qHV3bHkGyC7
oHEB1V8taKvh5B6PWu/3KfY/D7lag1HE64JuGDCy5pn1wfMN912x6DKHdK4R0jOOodFG1eK6AMVt
qCKseOI8TxQvRKg0fBqRAvg8xDNwoU7PsgcrqwuMQNKoUt6ikHf9MEKEx4Y85aH4rmFElH6tKGJ8
l0SklOeUi649tYiFWKchS9Ffzgkhw0+Z3efmISr3Oc4bBxwzQC4Q+F6UANfUsgi7pEpzEuEjtArJ
EjUZXEDGYgq/oqPfqk/XF31je5G3EoDY1C8w11g2wV8f2YpAv+m1EH6SaNNrIKHBH4PYrgHHCPU0
8uzhbKTUw6frw27tLeDMtAPp75JHrq7oqKhRYdQhnigwH5+zEPMCAztSF566/QKwQOw8Sx/zJ4Us
luI9PUj69OtQHMp+R0wKAyQeI+NlKJT2J+p7kYvUCerBjZh/muyrRZq52NnVG7fEQsoHvg2DD9bb
KkY2KrWtAmx2/E7HOoCWgbgxQmO8ub6efy7i1dmhvgifZrmMVHl9UdeznQx1ZUIsjTt0hoQRyO3Z
TBTVNyv6DxyPMp1p+9iS5GVoh813RsueeO1wAU4PfacF4teYKWZ56nAAbp4DtVHBDpXS8FnFD17f
+b0b287gdqZsh7INwMrVquAOhHl4k9CQheECps+snqcswzujF1raHeImyPxyFJnjXV+nrXFtSOJU
nGFtUtq43O5VoqH2hEeHL5VWdc46Eb/oTYkpd58qTwQTLarKTfzl+qAbm50OCpYl3G1gMIxVoNj3
I1YIC+lXs+cKmVMZIza7t49jV34JMILzrw+3seO4s+kTEoWA4l83LZoilfUeL1m/bTv0eqzewUVF
r7I9UMhWBgMIii4yLwT/rZ+m2ajpIuMq6xsg3mdvCLX4u1VDREIGQjfEaYwa3VcQ4e4BFaTxqyxF
unrT67Vxj7SXPn2/Pu+Nb2uRvWCuwnOlYMN7+W3HoJAQhZZbnxy0Hm9tva0pCKp0TDu1vEvRBlSP
ShaV/712sVxjEAog0NJV11bRxpymckxlHxpwj5p/EOBqmqVhe+6JQo7Xp7gRXS/EWQuIMLEtidrl
FCdnAsgbV61fzpHiGqGpHOpGdlw5iVlurQpulEAWp5izdIqwuny7PvzW06TphFX0Aym7a6uNPEId
QiMVmtuI77pnOsDKDzpRYOO1fdnIO/t4o9QNDBaE+wISXWLQVTyQzPAlYrUSPho+c+CpVodqWYGb
yXMZcL7dysqD+FRbvFFHLc50ipKJEr7LEWLhO+/HxhEm1gZYCSuTeG+ti5PXAiy+aCFlDiWoPxF1
Z5LR7uBggeXhc1HsFHk33isam7Q3abuCelhDkkBmVCiSNgJiZifcTlLwujCU0u8SRTpZI8LbI+WY
lxpRtZ0b8uPIlKpggwJ4puiLRtXlFjOTyVH5X5OPJnqlvy6CHs5vDNO66Abde3AOUd5AMjF6NL9d
HexOufMDPh7j5QcAfibfl8k7VlWzOoww6bOkyQ9CO5ffYDqo9UNIpfqGQnvyCEKkfZogBv9zfW9/
/MLUlXg46TBQqXPWeztuaR3MqTYjo80NIVvoxcq4Ah4GdHBO08AjeX28j2eJxtmC3QPvv9QRVkc5
S62oXpYBalBbHGNE6Y9GI/8r+m5wr4+0saB/j7RunoyqWsQYkci+wJf+KEanw02rx9egzLCIj3By
Msapvrk+6MdHiOkth5eLmNti3RgRyYSkQMT01AC00xBr9m0/ps3OFbExCiu3tI5tKmmAFC43a132
8wQnHc+aukjOi1LI3SwX3c6O3LiIFoEePgYvi8Hlu/pWorASECwGw5jziMpmEz93U5N+xTMHX1ZN
FYpGmymj+ZG2vLhqU5c3reiGndlulOdIAgnytCWS+AiLtNPKiJMstiGQxmENKCeyT3qu6t8xozdf
cTrXvlWGkT00ldY8xHFon9pQNYeD1RjRt7AvxuCIdaFtHVBFV3Ze343zQ45KjwJeMmXNdZ9AMmPV
HjsJNm0Q1G5lqNVpdJzxrpCb6U7uC2NnV298ejQxuJAVQhyyxdU3MbMqN0sNuyIsJhfDVSW9m3I1
3LmHl79yGVb/aRRwHyI5xb2/nK2/0qMOoL9wAjaYlGmALqD8ByN2H4P2WGA8/aWpo+JOBxN+jypk
+IpccPDz+jnaOLwOWD2yQXRcTIoalz9AhFiLiYpPnvDQvzQWLrEHoWvZOYgW7FYRm87bVAbdl+vD
btxODMubi8mtisLJKqahHpSoomFYvC6E1+JzhFsu8JoRM5/z9aG2Ng5hMfoDxONogiw/5a8llqFY
yWOnssSkAYcA02CeOkk5IIXtPCoAxndO8+bU/lDnqDAQWqzeFzusaqqAuuVb/YQlSWjWt3avl59K
B/Hb61Pb2qOcBFqD8NRguaymBt1aTVXSPh/QPyC3bFAejX6YPl0f5eMWWUJCjV4zhSywxKtLMJhM
te6V0faNVpLvkiSUcESMLFZRVGdKLaU7qOza64N+XEX4jxTmF2QiScCaj2XOdh6nPbmLissLgnEo
zxMbG8A2e2VnFbeHAmywEAn0DyUKTAbqQB4a2y8n3LPRqtMOkW5MN3kSRKfrs/ojIHd53pdpkRly
xfJ6rYHK8Dhbq6k720cwTTyAFLboV+Pe+dKqEr/NDdpJIjCQhVofSlEiVpDLaaH5aSFpA/wTOVRw
WjXn7yBZ4cEDkgy1Q1smSnmAfCRy9NznAgVrouXsaKdJc1sJOu0uPl7xQ00dCs+ftGu+mj2XEXYH
kd31HijyWj6CFXZ+2opA9AG3Nu3RyXGcOQAtl0oXzjG2kNpcoHuGbrGzcwl93MfcBYxC7wBUPvii
yyOKN1McYRxr+3UEMrcG5PdQ6Vm9U4r6eBEwCkEvwT6YfxCVl6NYOAVNXc/BzHKjl4+AtsLsoEG4
Q0MqsRGZmRYpw+sffGtvOSi1KJRWl2Lx6p5rzAjXEy1xfHXEMwS3w6RVXAvnd9eIjXqnYPzxMVnY
nUsXk4YW9YDVXS6Bca5hChm+mEX5DSGPMDoPGGwD3hmAhXnjqNn4Q4+4jk5oMgWe0ldKvrPFN74l
uCFkiRAPWeq6q2+ZzZZUgSDSiQaV+RgnSg5IHXH56+tKZ4mvtTpJJEtIli4XBOOtVrbIp0HQDFrQ
WUkxfNF6/CS+zV2djd8ttLbzO1mP1OEG6r+FkH/c4OUT4CmDJVOGfvlRb1Wn9qkopPTX4Askh8qc
xOxJPPLpTVnms3HQFFHVhwz73UWcuqqSu8TJaAeHZlp1aFtCfvUAO3e137Jd+2dKALOK15bd/6r0
AOWZKK4FPi9RMEtYbSlKcRCLOe0J44oivQnxie6hMU9a9yxFFgUi2FvR+AYIVvpsxgla82EWduGd
0dvYNTvBEP7Gbz21PL3CAsKruxhUi25G7WEeUPJ256SIkxtZNqtH0FJxdlzaYzOKhLH5pIMMiJDx
E8XPkvrNSTcC5cWGVffc8IPv1MFRIi+MQpknshma1ptnmhL43SRJfY9IkIHoBp5KXxSh2Kkb4e47
MiWhPg5CmZN/2pnze0AVRKAyEkyWQ+aaN9U3O+ns5ofIygCAdp850Z2BEvf0OMtS8kVMUxR4dd0O
5QkLAeemVwtN/HS0Pn5FiD9Pb0wT95WzjSVu+SyX5C8/C/y6GuYrVSGG52aLz5mY1Ve8slDgbYcu
yY4VzaLyOanRBnDl0bDj72pLf/e2tRsg7RILo7lK3qiohBtF75y55oLYh1SCQdSMnR3KTJXA3Clt
lOm2r+l4ujCehPSUid4coCkXmLTZeOoFX80qMW+FUHHIRRgEaRONfvU/ktG0/SEzlXR8y+ZKdTwb
mqv2FMSJXh1hFuapa2GKYn8ZQqsb7ue6G8wvJh435fcwTYlNVKsRZ61R2X4YsljjQU9Q3b+XRICx
DueXq3sGDqXfNXOsJ+cwLxtKnS307gNOG5LigV0044OBKkp7QoActH1mN+ifyImhVe99G1vDO1FQ
qx4y1CG+h7UWtXdlXOCtF7YRAqEjybB8nmqpG12MThjQEVr5RNGVnJX2rCWfsHyTEUg3u/5lzCFN
e3yIovEEWIIYQwdT0ZOjaAKcdxIxZ7dymeezOxO5f8O0OsClAmtqiFCZmF6wpsW12gbo+cPBC0Xj
n+b4UObpBJ8FDYnOTQFK/QiCxqzxjc+T6q6wnfGX01pxfqT2yWenWTVqd1VkGZJvCZiIhyyJo/g0
mxQ7jhm+ayavmYHRNZQANXPb3haKq2EL+qMxALwdUb0BPRbgPCe7OdFv7oVqI8deMUpxflbyTsnB
ZgfYYcWVk3wpx7K7M3FKxvXLDrIX2YCyerQTCE+3gIL76bZylLg9WbMV+CTE6fBERBA/4OUnlzfZ
YIrGzaeCg8V7AJRmjKY8vJcVMWjnLJOH1wxR0Z8ISgn8kzME/d3ZMLvIG4Z+MaespAQVdbPpUoIG
RPdv8POaH6bGru9YNRYdvBYyPjXyO/lhsuVCOc6Jg306QEez+zLKorF+abLcmUe77bDQJUkPGsp9
KoWQySgWO2qSFvja1A9+FVVvKj9HVe6/jLEonpVMVT4b8G/DmzjKYn8Y21zxphK74Lu6q5vmhj+h
+b1NUfRQNgagE9Qw95pLGy86qT9huw4+8iN/IJgFjkmQ6yHI4JNhZPNwkgfs7eCGjMcGx5fn66/O
xttGxYpeC/UbKt9rZkAuN2OvD4PlpzR+H2dMgF0ACfZOTrgRbyMzgkYbDCpcwteiP06mLZ4R6EZx
qTtfcfgOHVwGFbebAQnZca+cMbrp/4dIhXIRhRwkAVCYlddpC7dm1kAD8bMRN4K4kujBTiH2Vk5k
7wTcG59tUbIFJbfMDpHZy0CMEijYjUJ2ADIMpXMYpDT9LWnS+AinSParzjZ2ABsbBRZqN39UzRYW
K6XHyxHHsGYRtTzweVAhP+M0+QvwjPbOkXfeRjAxXpEKrhAd2hiOXfU/yYQf/E5k9IccvwpZLBBm
2sL0MTUkVi5/RYLGYjg7tUTA0Ro/I8MuOI0S0g+9gpvdIR0ovx8su5X/lSUrfU5gmmHS4kzxk4yZ
3ndVmY35LY/SJDiYgB0iwkljHh/LOC9zvI6mpHVBhMeLhXMvcBoIpVg5CaFYAf4jiYwfRhc6XDSY
J8/HHrrEfQt6HxGPLkNftDUz/G4ic7IxC8ZGPr3vM975Q49mlnGuwlB5A47jDGdFSuCOZ2GvfWqH
NniHgB9/Ek2RqV4aIxl/JJSJxM0E0+JlRmgCw5BhcbgV5HrzIZtqHVvFdHHQ7GN9fDVTuIpuWuny
iC1wpzyhoG5iv2Pk2ae+iHLTwxWweOu7yMLBzK54ikQg4cBixOBS3GbMG4ARtbBaL++dKncFtkrm
QYQK7kkGMdmnTlZ6lMWqCKudqBtrYqlyLF6MMsKBBG1xzHHtIhvV5yJBSwDMmYYhYJLa021hivp3
bggVK2wQYtXkhMlxCLv8G6pcqXMYeU5aV4aw9gM2i/bW5HH+g/pu8LVrwuannaElfpt0yfwZJC8m
TzZTbZAS6ex7yBowCBJLyk7Y38DuChYuJc5wCyExA4Wuf84ly4x2anwbVxjgByS60XfWlo7S5R7E
KdDOpCZy/LDt86OGlMNJKcti54RvpD2cbnBK6IbCb/pTaPyr5iLkOcjztrF8JNq6t3RIiL5VrR0P
hKl1+N9zLK7KpQ4C0pHreXWdDDhlO03sGH5R0OYXaRZjgxTDkZvrTN3T+FvWZ3WGqd6Df7W4pmxO
8uX6JZiViVCG0iMR67qdM07/9POSxdsgtZ91qqU13FtLvo81sasXtPHxwIuaC5KCrijS0peDa3If
aqkJN6O21NYLJzN1xWTsFSm2RqGoThanYl8C9eVylLzPA8Azie3bXZsdp3TUzryGe/DGjS3CJ6PX
t6SstGKWX/HXFikdOTDDkXpujG6EOwqLC4L6wlNST8POg7o5oQVqRPmUOa3B3/FoFSWwfds3szY6
pnrSe7RSxx040+aE/hplVTAmC01qXU9ZNjWewc1V+Skcg/4twWZu5xAvX2C9CakfUa4F+iUTSF+u
3ZRGijYboe1PUpM+cE3XxPFK2/9wajAgcO8773rgs1FZWNCOQAuoZQAeWt0aEN9LBPrK8LY0K6v0
cisZ7uZkGhElQarhS0SbxMERLkoj11GLEFlEpajinXO+cfQQ4FiUepc2PBy0y1nrBnq50ehI2EXN
sT+Cengu8YZ0+3hqznEEDYwkpmUX4aJ4ffob683Iy4WJRRyY99WntaIc+jxCmL5Q5Hk6OLKUT8Bp
pel3MQecjMiMyp2S2J9vuPrGf9QEiG7BI9GlvZytLGIqH7Iu+casU6+hF33oTKO6SRUsZeW0fZgn
GXdAJfzitCR8lkCBT+kTyQ2a4AVY1bfASP47SJ4KFqUYlNfJZpGjvfxNU2e3mtJ1EszY+L1rY/SL
JSOTj7pexDuh9sZpAkQDIZraDmu+RqnVuD8D2VY5TXXTvVCykR6tfq78GPPb4/Wvu3E9oAJiGhSS
uI2Qb7icVTrSfcNRz/YF6e45xfb0cUpwD/vvo0DQXIra9DsIfC9HITgLE0olkKondCIkq+8fMhWG
2fVRNnaqTWAJ9oiGgAPB4HIUEy+vohwsG4cpRfqnyjX5gU4LPqWLhVnkjaVd9jtDbn0pzgYgO7py
PPirqNaOBqWOLYYcWmX20j4fPb0bfmrykO5ce9sj0VNZ1M6XL3U5OQnuVpEVMj0Bvc3cFJmIG/Lx
2BWQ487X13FrT9AE/f9DrXa6bkqZaUZ8LQtb8MX3E3fZKvjvTWweWA4x7xIMKPDPlxPqitpOcTZ0
SAA649hSRP7VSlby4/pcNpYN3B5nZUFb0OJY7W816MFTCx4mID+BB4UUhF7bj8hB4Xh+faiNKxoa
Mm4CJJJAetfYitAsuJ/ViRI7pVvJxbCTAl2Q2gnqoJD5i2PBq4bRANacjwptjJfrw2/sfuIigOsq
nS+e+tVWjDTEg/KZThX21PlBmiQ8Poeo0mG1VdMbWgLhzjbZSNX5cDRpIY+SyK4r7nNGGT6hJOxH
sEjkQ2eYjX4MR1E8SRngLJDh8mPbN8H/EDwRA+rU+klJqRGsotAZgZ24WwoR4P7m22XS9mmxfHqi
4KyrOwd84yxQjYDTAVYGuMWaG9hyzoLZKi3AQaF5bDQnf7RzNdsZ5eMuRbOPFVyq+Xy5dUzTax1W
iW0b+A7F1jN11fbQtVH5NFq7bh4bbyv1DQX9J9YOPab1iSDKUaiRRYFf1PTMPNL1KfKWDlxM9KDZ
nwlhmsHFBtYcvFbk7eiWOZ7mgBz1ApPbIevq+FBXCGF6UlRH77Ix46F6fS9/3FrLb+T5Ax1OT3LN
w7DyUkrNOpb8fBgncDSJRfZaVyCn3ERuhe6qU9jEFE8aLT5eH/rjKWZoHVldGyYPFd3VhTHaJS4a
shL4cdcZuYsV9tSjmgNE/CCFbXnXD7L2XqpaFngUp3Zfyq2ZL3iY5Qkj/1h3kFTk3KY+oVgTQURB
wMXuvVi0utcnuuTNUhy+6dW4R+nYKBER3y1EMJQamPN6vZumrgEllIEvazil97rI5QPEXvNm6nAx
7RQhHw0lUVy1sodnnIkxjtSH6tP1ld86BGBLMePkeKP+tzrXfJW+bZ1G8qNx0NzJGZEwz0RxVAvL
2DlvH0/1Es+S4wEdAIexxtNYaWuG5VBKdCYxoNATYnlLzbX/YSvxErCP6bxyjlZPNv6aXVUU9rKq
yXSSlQyDRlEkxzFFwaXDGMXL0kHzYgt11+tLubWLKGOSI6FCtjgbXr6tUQegIZj1wEdq1CQ3MR23
Q6npJszGGUcDiSsagtFeLWJrVWGqsmupSbOHVzlKglxLju+tg1FQbCvHMkLW/FzIddfuvDwbMs06
ApzEDSCDgRKs9ysOcrpiGMLxZyQslnpZnqrf0LoK609GP5v5qci74t0SQvs8N5huuxzUMj7OKH1H
xznOQ7+HvPSilW2xh93Y0PXht2nghynzAilaA2uN1J4zuakAFWVGmp/6IU1fZTNR7YPZafUXrYnK
4YRlQPFNlpxQP6DJXrxosaU23tBZyezWUqWkOxv+Yw5Lco4uHSVngwx2LTbUpovCQGNZfhLLn6Yu
vy8B8dzETmvcTqGSHYuo+tXZ6uyFWZ398583I0kTEKQFZgUfZrUtzEKNkGalpB8q5kNXpF4aNS4N
mOwxKyPafb0z7eyPjZsEFQPd4MEGvEY153L7lx1qUGFaO5TzjdGjpYWyoeGEP5Jp0HfC8o09z1AL
NJ3LE/DgKlbuqgkKCtpUfmzlCLJITefBQhE7n29zQkhF/L+HYa1SlsYatUNK3z7tyZBOr5ViTK+W
mDUPGtnA9e+1NRjcSTJcimwmImyXq4eui6oHI9lnaJJb03MvPGQmjIOpBnsZ29bDAyQY+NHy1hLi
r/aGHsax3Uoc5DqXuxz5NX7VIRgxZTjgXjWWrmzGSsAescNXMXXmv9hsh++T0yWfr0/6Y/TMjWGT
VS9FW1ACq4oDVVybMI8fItvS7NlIsh1nTdReafWZC6NmT8p4a98gqAo8ZjkZ4E0vFxkqnqpMS67a
tcbwsMAFEXaP95AiW7MybQA/gL0BlqurgzD1Em07MiM/nBwzvjVCpXzNY42bX66soDtSGPzv0GuI
R0DlwNfztqLccjmxAb/IVg15BKxB+1eV2+a+yufggV5Itsc729qouByRRlK9IEZfvXKTlHfOwG71
x0oejr2KDHtDV8iVI8S1rm+PjaEAe4GGRkRrYdattoc8A87SJlPzIwtQ93EeaFTStDCk31XUpvnx
+mgb5B9akUsTgfoXRO91fNLH2A5KNEn9lEded4M8zL7ikpoZiJAkTfmiNcOMpHjYIAXRO4Pce2mq
NolbtZDsjpQ5cnPnUtjYr/bCKFyU4Rac9Oqew/imTvMQ/nWmS837LIfvo1FIn67Pe2MQig68m8Si
PKBr8Uw5CjQFh2nTVyo1RKimjH1pQp7s+igfD8UCo4YbCYaHqteawNwGtdLpKXl6Z5fVi2R2zoQH
WGwelHpOvsdTqO+s3ZIyXFYzGRBhfarVtAq09SlMkbSzWgUdK+hFwYsw9RzOQ9K+g8egkBn1/yDv
WLhOYrQ7tf/NmaIvsxTdlg7AEib+1WZolUBoidyDxgXfcAPAs6Lpq5muCg0QxIC2x2j/+P3+lMmJ
egg1Fkmdy/Gm1DFBatZA6IN+vCnHQDk3/WD959edIuxiGKHKzIqdcjlKp6Kip9F28puQMvska+F9
0cw/HLUv//v6MZdFr4NND0Vq+bB/rZ9udX2qDqCnkYBWH9XOAREiWkRUG0k5zTJgw+s782PYvhRJ
UTujzgCuY23I11h9EpmJRmVjEQ9OzLg5jtDt3V4Kxlt4wg4CISL5H5YTxVqybAyMKc6uXiIAto46
txXYh8YxvbjEAgHcQnVcvCg+X5/fxv5YPGH5fJw9uI2rocBGdvTCxuA8mnH00rdD49uVMuxZOi0b
YHXeGIa3FaoVLa91djBpwqxM5FTPpa1LlSspSukhhUhjSFbTvQL65mBkk8DdaUdRfrvcI+j96tyM
eXCeZDO7abuKap9ZB+dIqfdYGX8A0hcT0zBRBECtAKSgfrPmhCp4p9m52US30mSDFY5QJ7COcpei
YdNMuvg55dUweiUmHuZBbjJU+jtDFN+L2UmKY2gZBV4i41i/F//H2XksSY20bfuIFCFvtlKZruqm
gQZmgI0C98p7mzr670r+xU+pFaVgYjbEMDFZmUrzmNtYVfFrKkniTsMyiIr6Rl59jwmCqLWAow0D
0xqcPMAyCm7CbLiK89aI+Ga6H0VY3/r5kpqOL01h8qAqK5Q0Cx0ZpMMyZFF4oIkr/jWasPk1iSxF
tBUcLP4MBa1ALnaBhqkk2wcGPmz85VJOlEYHejhBPYXNW0tZqK8VS4TQercYxb/8B3ijLW05/m9J
o/YBfLilHeLS0zB9n4YcrJu6ZC/z4oIA/MsNKxccBi7HAkgxydztx20otGIgpUXYTndO0CeL9zA2
8V6L9tUWAvjNCaQOIUWI6bXdjgLjqbPafFYuSHUqL7x6YEHIKf7JaFvsPEWvTuDvoRyGkUqWPIG3
Q7kx5HTLmgAJtl1yNMZWf1zKYj797bIxIbIvWrQQu4jNbkdZ8mGwUR2gVTbl3hnBSuVYAt3dmcur
2xLJiv8XO0taPvJFt6PUi9emo2uFF1pz+jF0+hzEqyJFhEvK7Kmrp4dm9pZ/7s9t42OxE+DWU2bn
BluzhGlgdfaC5/EVo3DkIDvVOYfE334cj7vZ0av3mxlS3qB7QQuD2Gu1jpUm9CZWafqGuohjhmin
MOibyH4/19wSxyQf8glk9zJxVGK7v2JXF72kejq/6OWsfpgto49xQ5uVwa8qPXWPHNzyO6ifdq+b
s7ksHBKM7STXaM3twNa0jxTHUC6TrQzvFWBDn2MVzet2Tprj/S/wO6e+vQbJ1SBPIWxLLwzth9sP
r0WZkje2B7DUVRJAUHE0eTzMBgmGaMEKP2Tj7C5+FybIHwrsfZSHCNBU/6BrvfutSDwjfm+UkTKi
YT5an7FYATEao/VjPGRl1gqfFl7vHCeVG/RxRLokC6zYauP3WjhnFjoWhZ0i0aj31pm4qiu5rNIJ
45FocT94pujSI4bZnXG0nKFpTrGBshhldhWUm6ovgJ30KGvHH/cXZeNg45JI7RY7Vhge6ztEsVLN
ihoRYlxmxlyzjbgaYQOK/v4wW59ZckIR92OoV7pqY6dPVjmU4aUxlfLHYBnxm1rLZ9O3k9H+a1Qm
29+BicLFCGgLBPnqO4+IDqhTHl7ydMzAWi+6b+l58QTWddzZU68LEXIsg+RfIrdsZ13H8eZ5TDoS
kIuLWLg/2RDRiyx3j0JdxqcOBfyzUuLqtbggbCc794DSD3vhpgx/1vuaEgQzpgyPvJe8Dv4IN8u2
wH88m6klkb8lfi0y6yEpeA3w7WwCnA3Go27nWjBOtvXUjbvGMlt7iKSSi40Cocv3vR1/0hZ8tofO
u1hlGF+n2F4CWOl7HJmta5uuHVUHiQNFc/92lAxOQNzqoXchIMg/zQ1+6LkV518k9/ZBUaZv7eR0
O0/F1raF9ASXlTIoFeN14Fl58YJvd3ixpsU4162hnmfwpZDE6vL89ycEuQ6WT7fkTlpdTp05Is4m
N23ottlTSQDxWDaDc2rrcS+v3PhebFeo/Nh/ELqvw2khi3RIM0RXdHq7fxojklj3YtxRXnuVvUrJ
NfISpFGpR5AG3X4vu4piMZuIcBmjm/0v0sfpPOYO/kaG0xlQMbTCcHzDKuNzkdXh6f5qbk0RtCaR
tZRr4G67HdzJFNft6b1da1ycztCNjAnlAMiRh/vjbJ1/wjukRKk+gOVYW4vYeAlFXc8sq7LrxqPW
OF0dREln5EHjTHBWvEJLrLMGa6wPOtFYOVzAsngxs7Ysdi7ZjWefF18GN0ANJdrrdtJev2QlbYzo
ukALPkJefFiK8egl/fyAW8ieZ/jG9+VulWRkSZsjNLwdTRgiMfU4Sq6xUTfHPHe8Uz0IGw8ZO/1k
NHpz0d2i/dzDots5Khs3AYUeuLuyVUL3ezXynFUeaoZtcs1tsN6zNlrnPs+zj1Dtjcd8af8HTync
Kf5sjumynxBCg2KwFuFsvFIbphyeE+VlekbFovWaX+jeZPldEdX2eRL4LwZz2rTGzl6W01ld71gB
ounOA0qbfx17L52SIPZbxNfUGfL+nI9ZBPa6i0zrpcq69o1m2tN3Rc+st4SSg/6EoCU9oZ19LoPi
9Y+Q7EgONeqo9Jhvvza+6bIeXyRXs+kG5Z/cMuD55mD8UHGu2snzB2Qkl0DB8vY75i/Wp6GvEddk
/3QIATTO+AEyT2n42MhUl/u/7Xexf/3b2Af0iagNAOSS3+6P928xkpp1I9z13HYW1wQJDc2v7Mrp
ffCGZfsIaA7mGw5KlvbeqitTCYyM8+h3lmzj6mSIhZ/paaEEIs3mD2G0mED7gRbN/jyo/XXQOnM4
TMhDVb6O6Ulx8gby5CCNyrwNolm4b5J4IJsWdq0ukN2y5EfWmwMbcbG/F8NivFiVmMAa9tCifLWL
k/SY6bNrH6JBsbpDl7tJddSGxtYP08jhPsGJmP+pWqMwebZF9FBV1tT7RaKpX5s6CX8VdWg/a7bA
wwWLMPsjvj3GdxolWKL0pVd7j2EJhcqvp7oLTyJbxi/tEheKnzUJYLY8UtLpWAwoWT45UR0Jv5oA
RRw8rAM+zXGvZKcF3b+LyHL1pxuWzuQrZtt/L5pRFEFFGSGCEQE30We/Jtqb1Gzmf7QWbf2TSw/X
OkypMJKdPbh1DgjdMT+RGxAfvtvPbA7ASKhTRFcdu6KDbMEe01qEz3lO0zgsbMwxlbI8JPPcHjLa
538fKdOwIwKRJWDugdXtGoqxmlqviK6l2Ta+qwjrKSTQ/3h/M29EHEgcA+qhl8QTvY6lhEtqCkie
USJSYJBg8FQZ5TQ1y941uj2UVC5HCwbz4lWYTPGyc0Iv47nIdO/YD7P53ki16QCvcC/12h4KY2Cm
RYyz7rjU0UB8lUbRNS2mHv8o1TwU5bL4wzjsday3XmTUmXj/qORhjLdGc7ZTHpcV9n+XvMzsR7jA
5VEJDeujoZTd85xUyDepJSk/goqnftaQEjDC/J/7X/F1M58mBJsURgB1ezqUq+uywb8riTVCrEET
zhdasEnk101bv+3UPIVdilVmcZ4zk+y8z3g+3ghtqpZDFRnTl8rUFM/XbSzmd07Q1iOGHgzVB6kC
zCLdniA1KxaHWzq6couO3+N6nKE35ZH6yQn77hEFQvyU9Gmyd+KS37pCqwuaWJCiKpUP2mBrrT2c
Fkd0MpTkSjeoKdDZ8/rvFVylb9Us1C+lPjQvo3Dy8kVPxwo2aaMOqg9TI4XznLcKxhF977zMlpt+
WtA4zf3CWZRvWPGNZVAug/bRqD0A3knZNKOvGpNiBjCLteHg2qCiDolSt6exMnUEEryu9xsuReQe
htT5gCo7zTGjAaQN6LHFKjRe4u4rfZUyfyzwGPwJnWX8CnLPqY/4rv2mLy3NEMDKjqEyiTx9gfbW
/FTSpJqCCm4YpCk4qBZs6Tg1jhksChhmQlTfOlerND/xRINHV2oU7zwQs9XnzrWqxyn0OuNDtMzZ
sTC7pXtsujn90dC5+5VE8fTz/vbcOI4332MVQHHfuyIz2J2TlX3Tx8Q5itZpgtLMloe/HkkGS/Su
bKwKaGTd7rhBkMxNfZJehQkU0BpxCyqn0TmUyWy9uz+UvH9Xm4yOtayly74VyODbocquQRhX6ZPr
WHnVY7+grmJX7Z4Q2sbSUXKldUxSCPxg3dpxwAXbwpjTK7X64V8zzJLn0kPwrsQtYyfk/K1ft54R
Tw7LR4YhdXFuZyQKG4ajk+dX2Et1eAReoSC151ZR5zuTO8zHxqK8B0DMGfVzOMNluRaQ6WDMjXH0
b96k6ewLtFt/QOLXLX80k7I+gnzBIUv3BsvPu4rTYIzkaX5nKtFZU2Yc+1qvtVwyeEt9W3eiGx9B
d3bLYxe3Ye8TVLl6kKDc/dMtBJooipcAihpa3a8rL3luUkTg7CWcPoeROv0viVSsSaMGpoAfo5L8
A6Rz/qXEAyc62t2gxs+WJbqvfWaZLz2CwM8OCRvJ4aLaIsBUoPl4f5O87pBLZgTFbHDWgFhJfm/X
FM4CkrJWlF4nxWu+qdg6fkUAc/lsVc7ybqj76e3U1sU3rRmT+iFR4wmvmskY6uMEzfXr/R+zcR0T
y2DfJVFv9K1lzP1H3BpbEP3GJgFfYVrts9svcO0x3CD2s52jVaX6Z8/K7Z1jsrWBIaLIm1hFSnBN
WZ4whOzLZImvoi/0K1RUdCKjsL4u2mIc/sP8ZMOVTiCB5zouR3tiWCImeE2ThIqilOb+EGmlwx/z
JPwCvANUoUnN0dh5cLauAnI1IIwIvsP5WiUEvTpqve6wsCVuYr8UbXpDO8bZiQdfgwnZStJNlO4L
NRRmePv5BObWvUOB/aobwvjgRo7UxzJz5Kn70ETXo47ydwqM+B9NGc6XbqxztEQ6nGWPUzE1Qd+r
qXZqlrH5D19YAoEJftjlbPXb3xXp0EnaISZV1bXseVKc6TyFrveULdlex3RjoQE9cRVybIABr6/3
Cu8mN0dv7TrrXvHNaXXjVKWDskMS3DgnyBHTKaWYK9GAqzMLYrzxFs+Mro3OfTUbywE/70CoqQjC
jBxtwAxyZ+tunBL8JfmH6q6U2F9BhKaZnQNOlDDcyvODaUfq2damzLdR1vr7JxLpDzqzuCLgQ7fW
IyOwj/H/HpLrZDv1+yVJFRHkuan1p2VBziu4fyblply9KWASpC4uFSuKgKuJZT3eG1qRcjSasnrf
kMF86BxXPGLVqV5jsthHy+5cJcjCWtuDyG8tKuVySZEFLk6ZarUx1Ur0TmPH1zptvKPn8tWm1KM4
Jtz/sjEZAooa55MHcLVlRAaCbJRns0J29q2tut9UECU7MI+t3S8LnOCkESbgUr6dD5Yvk7Hw1l61
Li0fZ8RK42NsmK16vv/Ntva/VD6jnkmF+FXlu9PxQ0yjiVNWGpOPxutyVXB+rJEIUOvAy/oxCWAG
N//hDJC6kC9IAQZLW03PLrE0xUqNe0Qxw3dtPRWBq+HbgofonhW0trWUBDnwmWhjc+BWTyF0IKOL
7Dq/wg2dw5M+dE36NqdDJ47O3EfmwaCUTLnYNrtfno7wEw3CuP3Ugfz6oUbR8KHMe+SDitJC/Wfy
amcvh3n9A9FblBrlKu1vKl2rvaslidmJQuTXmmDIr4ZQO2LXW++czq1RSBfZsQYQdW7W2x3legM5
ghMR8U1lckiRBTuKJquP9/fT63Mogw2HdhxSXxQzVx+2HmJKPH2DutBi5yd2d35uW62+ZC3UnftD
bU0IyjXMEEkRochwO6GmdVO9m6b0SuHfOtR5Vx/bqtgTqXt9QGDh8fq4gMRltr1qNRSiH4qoT9Or
2iNf5ut9s/RBYdj5m6GPDHLpetba4wiEaA9as1FtAKMnc33Ic0Aw1sXZtmt7FBTK9Kq5lZUfkiw2
f6StHWq+gIuU+aon0CFF3f772OUUS6UL0A89avBUvr/SWx9V0q0diaCl/bm68eAJACs19ORal316
znHwPupVnQWVk3k7997WckvPdol6ZtHXFZY6FPGkGHNynVG68gHu2t9pZwB3dsb2A5QgLXDn7q8h
yWADKF9yG1EUkzCw2500Dr1mNFQvr/qiaw+dgG+kVp7mg9xVDlU1791+rx9KyQEgugHFxxW//rBN
GmdKF47JVa3TMgzGUEQfKe7nj52Yiie7V5uLqbeDeiBx22vQbX1LFpdtxZRlAHI71xZImNAnxi7z
3IO5NqIeFk4m0mS5srNttg6oSx7A2WF3QF67HSpTGoLwgm8ZouR2nN2yfqi8ot+5ceTmu406eO5B
WgPwkBCitS5wLowlyRc7u+oK5eO8KM4hDQ1fbRCDsndFJcyNSUkpDslNZ0SYVLeTsikMoVyWFFdA
mAYNKtHpbjDqQzsfavxnAPloi+lNfpwThAOE87JH9P+wCY/scfnpsOu/l2jQjYQnA2zzhbTYDCas
v380Ra+ZvtJEEbbI2FZET16VxBAN4OT8IuGd31qI9NkBfDfzrenFyUuj2SiMNrrXFr5bFcZ8WHot
x0mx59wcEcQz4O/EkS7OgBlKEbBOaOlb4ejmyPR0ZosMkVb0gdtKMdO8K8wkqGrV/GcxKjSBRs8C
3pBWgoqWmbcuDlAW//r+3fKbZ7/+fuxjKt+0v1TY+LcLGuGGp1jQY66RPugmVGTNhjpbOu+ScjLz
kxx+PlhRByHbHamH+W2TKU9jAWCsTZI8KJWhqR4soyjcwKm85jFVo2JHr0rfODXU5mUQLWmqvAO3
P3KOWGLQFTxrEZpY5wVkEyAnI0lwHeoRunzSciNSj81QD2+jcDb7gN0zVsdkqPOPmljyX1mb9Pqj
rSbVBfh3L8UaWxPz2CR1jnYivPSgArGH2JqrdXXJqSAqVw+ixxi4rrQ7Ct0lm49FaHfZVUnTcQ+O
sLWviWfJpMk3AWavwgObukUiBj6DVnr5R7MwPd9AHXFH8nXrTaNyDbAQ9jK9lnWJQNgxligoH17a
btZ9M1aLQ5EnyQUMrvrsdWlFm68v3xRKPxx68pfAcYY9O+vftej1lrNxspa8CXL4tfAsGulGkU3C
vaAOZZhHLxrj+tCkXdM+20nlDb5CoTZ7zDxvSs9Fz+uHlKeSJQ9dOreW3/fe5J3BY4XiZBgTYpuF
g4ZVhnS35VvUu90nehFi+KVqfPRAL2xqyQUduU/qYHX5Q+cuMdqYUQuNZ1ZGtXqpB3esT1WfTd+L
3EH7FIFHrXrjuov3xl6EbR7a2G7fpZaSfnZrxeKWyc0MjbF87vjlfSFEoHTOlPoKqk5fkCW2nIcl
NovpBT4zfUiB6mN5HQX4oKlLBhxC2WfzIfeE9lY1FkyxHI8HcOcB2Dg10iIFtX4eVzLC1btqhqEz
51EpD6ron6xi6D9K/+CLbo/Zw/1rZHMoKLrEnJKkse4CIdJIqWbIlEtN3/WX5XTfaH5mCR38LN+5
sTYeHPr0gPAlKVt2Hm7vAixwVLNKCySEOxKFwAbCfJg0CJ1K1jUHgknl/f25bRQWuRIk1R8uvvQA
XJ3NsJIY41ZB1QAtBz+1AZxMWVEdknqgzzVUeeAWHSjMjntdpY/5iKBfezY6oe9EZxuBC1AwKopA
scClrUNudDGLlKYIPwQ+3GFqsuVZ0ef+yAawnvtBndEgLZyTZe2VMzc+LwOTnyIOQCd+LcHoUOr1
jFqeWNUrT2GXqgF5vnmSAlznndXeHMuTLxFcWfokq2i3tYQDnHsMLzqjvkFJB9+T1AU27nfGQnfY
LrLlfZqMCKQ6jUqPE/LakHwcJmX5ijh4HPFOhZP4ZITQs3zeU1ugSiCSPUGCjRubJwlCNTEkeaMt
5/FHiVfMGJdMUjnOVdr8mCXFcjXmqbjcX46NgFzCfOmhUYyEur16nh3DKgpBbAfeN0ehd9ZF9T9I
Na0EHAzedR4yx/VTK072osffgdvqliakMxBhpI9M2rE6ZxQaJw3tAY70wj0GmpTWsZWi1IjcbWE+
LWidvs91emd1pamPcxjprQ881Aqgg5nPVH+QlFVG5a1nzMppcQf1QyS66QFIjfLZMLv5HOfKniLO
b/zn+kfTm5U4AnJgmtK3HyXN8T33cDC8uFY6vvRVYVZHGxH5jJ6dZ9EzcSfHhBnR10jnW6P4PlvJ
/ItXoX9BRZzecZkJDaPb2Oi9o62FVkNog6nAIXTq8V8Bwo9epZMqp144+oVHKY4e3FpEw859unHJ
odDJO034TlCwrqcN3uJ0Xgx2mtslv6RLEZ+n2ix+pfOcfUwKRXu5v802Dh0FFhI+WTYAobBatzhr
IMf0jAcPLP+RQ5Vpgmoc2ncR9YQ9CsXmYFL2k84IghbrwXqsNPAFs5WLmIf0QO0Fpe1ETx+Q87RO
9+e1cUgZR1bMKRkiorJKtyo0RCulZl40nudAW/ThUAlrrxuy+bUAI7JFbG7mtUKga6mAcWL50OZA
VepmyY8mtZFzBIzmEFf6Hj5vawHpGcoaLx13KE23u1yBU9Mi8Rxe5sIeDha4nKMy6uQ4XaXvvLab
Q/3xsK/uH6S1tXiOUjYiIjAnOkJ9EMIb/hSFyV/7TpDPeYhJcp9CaqcBezsrh7bnpKt2eEkRII/9
QRhtoDfJ/ID4yLhzvjauVYpKsEqpV8t2ipz2H5e30vZ6ClrDuxTZEB07c0mf42JMD461fG2G+JfZ
adPOw7axkjdDrt61qVysbLYW76LZCYyw0tbnDxWyxiMRarfXnJf7enUPQvAEuY1wMlpk6zZZoxH9
q/jUXGrXLp8V9Lgfs6YzHwstBWoGRQbClfLRGQvx74zQ0E6csjVVIE442chUA/GP29XlXy59N4Qu
ro9qdrXjgTpdteinCIf3nf25cfSkhy3UaA8sHHS026EEjpJa1xObVaPSHxbUcA+T0YcBvLUkIJfb
s5jZGg/UHRbkSCW9NiGGGBwOY4m4QzaM6Snpp+Xn1FlfTETvr4k9ejsJ28ZKgmBEjA/1BSCx6+c/
0ZJSyVsJ54jj/In7FD9c9MbPKPru+QJtDoVw1+8nhzR7fdKrBM5iTTzFfTU9GaUlnikL2O8G19jT
rtjAUEF65rOhByDP+npalp1j9mCHXMtEHidk0qHmJFl2nmnTnxXNEUT0C6RayGnPrVH3/xRTVga6
ViuPUUQN5v4jsTVzelcQtwiwqPOuZm40olAqWg+XBbHpo4D89gDfXTlG1CV3gB8b946UnwHRyktB
FrO648aW0NQZ4fVhASGe6q6KHrREUU/tEuXHtrPezUqVfr0/vY03kDE9GhxE1ISRq9dC7Yoc3V+h
XNKujI6eKLP3lMjanRrN5iL+McpqEWu1qOzRRQtztNOE7FyndJZ6UhcsGcEH3Z/SVh2DRg21YhcI
0musxxDmi9njenHRgA19Q48kPTbO4h1MTEhF0Ht1fnS0ZHmrNZnpBMliANRqwr8mtwPhkdk1ZXkJ
R1i72RgtGX1qEMjUQs2vve3kVy/y9sRmN1dWHn/gFmiirEueipo6UVrU0RVbMGxW8wY7CCvunz2v
+A89HZaTQ0C7xaBIvQoDJ/B6adMAUXXnGICj7pUP+Vh8uP/xNs8AUQvnXkr1rekw6A94rRtKC3f8
A33hiPZo2RneKinC42OedMGQxd/uj7m1hjSSdKDFUI3pQ94+E2BVtNlBkvxqiqg7TKNe+fXCamYh
XOH/MBRNDJ2rjSR2DSOruDlzdNJIQaDfBUJkRZB3anEJ0Yo73R9qox6APiDVQvRHKMGvQZ/kQW2l
NqRoCKnm52HALcCZhuw0IS1xKIYp/ULeZX3qo/k/lCt/I42kCqIj6dC36znN1CiQ5+cCj2vvXCG2
dXCSQeygQ7ZuLhr4ss4vQa3rnmkWxdpkuZxyYL0ogLSKesl0fQ83sbU3uIx/h0sk82u9dF1f4hly
KVzrURXXxW3zH16pG0fbmbX/sPUJHsBK0wuknrRaNk2oLX39XLlEVeEeJELFT2x1ONd9OZ6yDH+8
oqrSHbbW1nmj2QUMW0YRvAO330qq4satCpJHCacR5UYN+xw0uI+Zpby3XQGsHhrRfzgECB/I1JVb
C2TwakyKFbGOOfDV0SLzQ1a1SYCLQPtDOMuXvz4DFIuADqG4Sza0LhcV6aLVXQqCSCnRGIIEYbaP
RhJpz3DkPKxprKj4YPdmvZzhV047acTGBoVkLqVjZJnVXddInLRvJtyjoqs1AxL1tVYFDIe4v7qz
nJvjUP+hGS3RRGsJSLMK7bjpLBjmbVaDE7Em5zThDP3979eSlBIuLxUAwAOrbDkukGJYzJGSWm41
V3qkyEGJIvFpU4ZXLDP6wIvg2SV5vZdmbk2Q2XHISf9IV1Z7VK8VYXfhFF7aoRhfoOE00CLaveft
97W0Soska55DAC8doO9qGGfQ6PJ5iCAqrbVEPjJ0DcV5x4ytYzpESSjBt/oLZ5f+Xbtoc31oOzG2
5yJfLFnlnbGZoR/UewdWD1i6rpVacrJDrmcIPIW+11zdKj1zI6HV5epQK9x1xTdEQ98RjdT+jKUC
bNF2Q3fQlJhNoNRiofQ3lbVzLFKvCH04HxOi72E80TBZjMEJjLY06p0QdutTgQfkzsc3msxZ/v0f
qXPlzpGVVlDtC1MVz53izUDt572YfCtF4IBqpAg0S8gjV1dl1UdR3uW2d0ELpA6axSqDWW/rq1vO
1SGyIVAYuaIDECyiZ/rBs+/Fw3hRe6/BoindE/va/BAEYGAUkZ8F8rK60CZrUEauGveSKwiYHIoY
vACsbytpDqUtHPsB5aEB+Ua1wVdPJ0c51miztCeDvr7rZ4o9pZf7h3Xj2ZLXHesDIwaA1eo7cPUW
rbCy8JKJJD+1tIyfjHTWThTM+//wyaUXKINIjv+61F0sVYikWMLpdNT4aPVNelTmZo/eI7/o+nA6
BEwSIYVo9bosOIsyNLoGOyA7o6cfN3X0MKpaBtalDQ/1kv74+/WjuC3pRDKAWee7Hnl0lVfSi8ye
zUBtEYOoyxGDpzHL//4FxkyV9J1vhePuGrZLaaJBkipSkC5LwnNndKnim3ZbP43dYhlEorFm+JkV
7wmTbLz8XOLwWrmw0Ntca+xXaK/2eFiTJXH3nttBaa+uI6LHMHUxG0Lx4Dp3xt6d9Ztctv6OMiqU
+lEqItarkxvX0No16MNXyhqpceoqavFBEiPQSPm9JB2DhjpcB1wMDT814vbH0Lo4rToNsI3RSEPC
EzVD2hiKhyMeekD7mT/AN66Cpm3FcHTjfHovFk8Bl9Bm8+RryTCnADyGssbgKAmxXCzA1556ZI8+
Y5CbRUE72u0XtYfY8a7zxhEzTnBcD2nduk4wcpFFwf3NJR+S9RrIsISqAiEyUlq3l6TDDZ00dU2F
VokrbH5mJ3tqRO2dGielUKvR0z73bW5+m606Od8fe+uCpmJLnx95Pi6I1di5BV+71BqUw3U9OQ6N
0Z+LJNyDUW+dVqq1tAV/v0vrSkZV0GlXJ15spUnzB0ttVfCM+NyFtYWrVGVkOzXFrZSf2OD/D7i6
79o6zocY07xL51S4nCZdERjVEr2NZqBw/MnzTYFxWQ5mz9dD9L2chMbC/aXdnLQMwHiP6D+vaTuY
KaKiAu2LK8rBb52Q9CydXwN1NLs3kVeVO3f86wMMbpaxCKOJogFZ3W6jKgUS4qXEK5D6lqDCufHN
UixT4KFvFNBNM57VpRpf7k/y9cNyO+jqqYO0BpyLHvIlrrUp4DBD64S5E4xDnp3uDyUDyttjwlCe
fMZ4W/ANWBWNbDcEoNDxTWOljd7PoZcEuMj2p6xFPMzP7a56n0VU/jylQ6/NnvY0XramKtmkvJ/o
9L7SF2d1wXj0A7D1pbU+xPNSPrlDUy+XfswydecV3RwM8hqqeg6yGWuNIkufoFwhinGta6++OotV
PShOOL+jQqDv7JutoXT5kILFoJCzhv7NZiTMtM2BcdpefehTF183KFrHLjP/WhqYvJxB8JF3XZp5
a9VatS1rNeohnuK0rDwKTcl/dsbYHxxhzB/v75bXpw8us4zdKS5Q6V9bZGGBqwh6HqD+SJmVjufC
MqbolIVTdvB0dzneH24j5mM8ecxJ7JA7ceUq/xHptl0qkmhCJBddW/fj2JahPy8huFul0I7jMAjo
/rZxwgZCHPAWzJ5qnAODOdOMnTrI69cEzVcQ6sANqCi9ojzY+RSPGI6C5Jz69J1XWV5g2KTURqo4
gTkLy08aXE2bcrTe76yBvGHWJ/TPoeUN9ccaoHCUW+MgsmuzqGoH3KWre+uoWln2ZnHR5vNrLHdH
n348/NxCa43rQNpVX4c8VE8dL3PP6jXGnrbYxmvw2waKswTHHR3T1SM3I+jWjZQVrjj74lZZdva5
V5bklI4zWWqR14/G2KWHfhxdPlobn9NqUnce+a1TRljH3CivI58vb7c/1qYzNTwy2CPXrLecICxb
9Ys2DH1gYyi58x22tj7ybbx+pIM6m/J2qFGNGtJL+DVZvfyLUkGpBi7CLwelq50PJQWQnbtqc30J
YBgJnWkIMKumgRGbY0PkGF/DdMhPeqyR+CaiMPxBC+1DZYTm0Wr79LHStfit1VC0xbin9e/vvq1Z
E8lIPAIBLDHl7ayRqHfLLpoShE5T96va9vbbUWTlCVGe7tEkgtuTF9sckOIcZgUga1jn2wEdLU3D
3OPe1Fy2llWo+YtQ8E53JiUG7OLaO6Ha1vtOU48XUGbSr5ShqnjIjNqFslUMCEE404R7Wwlmzi+H
VJDbjuGhTU1j54HfnCWnUIJAqfOvqyBxROifjsj7tN44f5nruPdLJU6fJyukUYvC0en+Z9x65T0y
VG4uoNtgc25XVW/aQu1LN77CEMPwdELpRivGL8IOrYsX4kEOzjoLsH5u/TIXP+8PvrWT5bmhvguS
RrXWHiLWWEmhVrz6QnpUGLpGGuKWmgbL+qz09nIqMJu66q3unCI8qd/QOzBeynGJnZ03WR7R1U0q
Heqkxib67mDpblfBbqw5zuchuubUPPwc/YIPGNurO2Hy5ijIcADt5VFGbeR2FJcVdnOXZpFIGuMn
NNJPTTmb/95f099UwvVcgHIh+q3JguTaxsSg8NEMZUJCm1Al8+02Xb7Xk5d91TxJpUyWpH8zqHVN
cY1iwVV1Y+czZzjPcLSd6QZCQGlNSt89H0SJw6X1hce29HFJJNBc7Bnb2Qwyd38YylEa+1bYwO89
73LbvZoEmCedcifhwRpUnssef1JoTMI2Gy9Qpnh5Sue4c89VX6TzqW2XKTzktt5/7oa6cQ6KOqaP
WpjV36J+CJ/sKneLA1FBtWcYsnFA0bAmyfhdLHgVU00Q3PPSUkBjKdF0mpveOMViCn/qeaW+n8tl
TzV/a9MgpgYLjocU+Oxqa7JpHGVE5vmqw1m+Wnpolv4AxfLd/W2zoXoANo83RaqFEMmss2KEdZSY
glh0LfI0d30YHPG3OLTNT92iN5mvFCFShvCsom/64GjzG0UYxQPiQO0YLA3FoWdDVJlz1AuZA0EI
nL/Ejg1OwNBLNzo0oP3wi7Zyt0XDZxSfkVhyvrdj2qtnbeYGONhu2mAsvBTFh8oN8XT2+1G4/cOE
soJ3rIYKR14LqqLrLyoM0NM0m1b7IHpXLL4wq+oRcJwX+dOoZR/CsOmVq5ZCCe27Qv+ixulQU6Yd
ovasg6D46vC/y/7Xx3CZQa62kXPsaoKnIzSLJvqws7IbW1n65Zk0lyRWdP1u6UtWLaKHz6kK46o2
nv08dV35cH+UjdeKliLbQ95j8Kfktv0j3hm9pIIsTiOpTiv1sa2n5tEuk+6aL1nxDEvmk1eF2uf7
Y27EWP/H2XnsyG20bfuICDCHLZsdhqNRspK9ISz5dTGnYj7676L+xa/mEE3IXliABbi6ihWecAco
hiAmYIbxLm9f5G6opY71F1jBFHPrqTCLp4b2cICQ1xGHee/UoeqOCBXEsFXM5n564AfTvFmAEs1N
9aP23OFFjbP5D3w/vHeR8Mr+IHzcGQ9Bs58pBqg3Grj3482RK4CaFKAHImPWfc2YawzFSnekctV6
kB6gBanp58fruTcoQEVa79CNuWDW9f7lG2KZnjdzD7q6SxTtvIz6dydepG/PNWKN9XIE1t/5fKso
0CqXjVCktdXBaJxEwmuhf9G31UgkLtbbnLqhZZ6qxEjPjye3c4+Zaw+Qb4cUFXHc/eSEadRCbVZU
SNWgJqDi0Qek0Dh4YtfDtHk3IGwbK0gCEhptxPtRDBMab23TL25VmiyXSaIn8MWpzezZG1QzRi/R
7p5nr12qc91Wwg4eT3JnSeGjAsVfvbzQ5t+88FixWhKlFeWpGc0m0B2ZXntPjP64iOL3h0Jly4R6
ikK/gcTc/UxzOacxumGgWpqhujikuC95Rvx0Gss5ObjC9J2PBxoMTBjVf7BhW2F1SJm2oi9GHjrI
MZfnIdIgSNqLag2+ZQ2t7Sekmj/a3kn+SoqiL5AXGaaMtltu/i/L0uaFu7deAqOFa3euMx3p50nE
qw9k0lY+pGvKyBC8QSp4cLx13vtOftcGXf3HcIWdQbRLxz9c3LaOfJr3JkZ/GgMHAnwuzzXF/uXI
mVNPGWFSsrBOvBYl/LkOImxGDi7nvVGQmGU/0jSjXrH+/a+j8DxZkyBRt8wlv9Wju5w8Y16Cx5tv
bxSwuVQjiGJ5x9ez8csoGIOJxDWGPAQq2L1JoHGdZNVNv3+Oga3+/1E2N3HfMMyoyzxMLGASxmTH
F91u1INRdg4S1wToMSJZFAC20FEg75Av4W6EdaEqp9GgqESXrrqYoFd/+8oAB0EHjZ4zKtnUku6X
jY7zJOWSZqEWiaQ9kXK058gu3I8DduEiMEbLuaALfDOcLD7I5F/PkmGRU11VAUx4s5t94REy2upk
ZuFSmiV2T4nqG+Ywh7HSzwcZzuuLcR0KKVMcC1bQzmaoGAG4ktQ8D40YTtw1lqnsL60zueKUl/DJ
f+jOAMXWLIwo7KYZCufjzbk7PuIKlAip1yGzcL/KSZuNNK1Z5a62ymdzGcXbSHaq70orvhXxlL4t
Gk+9wN2SByPvLjKqMrTY1iO4DWw73emgl64jL6q2nGq8EL7Dt7OE7+r10b59fQZJo3mByKeJVngr
76dZjnXeS2T+w4Rs24cFGb9BQKO/Pl7M18EeTD6K81CiweK/gpykRjnSDS6h3CJrV6KgN1lFAC1f
Vv4QNVyuTdxFLzbVmaPO0k7dlaHXHYsA8E8h4PsJtqooe2lkRVjBmv4cVe30kueprZ4LJKZ+xJ01
fOhk6QQo7/fPmYGv3ykr8yr3bRevsf/wadd0BedZd61fbG48AeQ6hQaeUwCtPzVx4TzFVqwH6MDG
n35/xak7EVRglAGjbLN9gSHrXW/HRQh0PUd4zVM/zJCefS+v5acWC4uLA1byoDW9Ux5ZG/s0QVYS
OMHv5nWSQ0OBtxBFWA5VfZltgeSCZk3vRxdHld7R/5mb3rtmbYcwYo5jNYWRo47x3oaGYkaRj+LK
6nh8/70TZYygxjtZ2FJFv/aNa5xSgL/nx8u7O9NVgQb3T7JPcBP3wyimKzQ1srJw8tr8A7arg+er
+uSlfq7VsXaZ5nF+A+4kPrt2UlR+Wdvj5wWHwyP08usYnKeNGhArjuwy+fb9D4n0sTN7iLEhhivZ
4teGM36vMwiWfoMG7rnUsqPDvLfC1DTR8cKvGrmtzftDpVprLJnmoVspy1tzbOwQV+P2oEi9e3B/
HWazl9oe/6Ce8CM0jdx4l5Ljh2gNGn9P6Hs+e+3Y/uPyrD+PElDCKRsju/H7LBmyU6sPELsff+/d
OcMup8hJ7PpqY09UVkXRRHxu6VllCHkrQn80Eb0XPB5o93PSnCWGAOz4CtQZqyPXp8ezF5l6c7GM
f0wr+Y4zmH4qPRTjHw+2cy1DO3HXWHJFnG+pNX2nTsLJjDTMRl1PP2XKAD2v7iD1v8lsJ7pim1A9
qWo/3R6PuzNJOHRIiayXBUpJ69//Evh15mzS37YQZpc94OlhIWc4RSkls0TP5LNe9sNBtWjvvPKQ
MxbRBB247c1Enj7USUuZ2i5HCvP+2Ix688ZVOkWeCwwNPy6qPhgXUS8CffpCqE4okT7qLsUoOvPT
4/n/xDPcZ30wSoneEOJZDSa3rWrZmB24O5mGzVA6H6bKTH8ongHPHRDRcCNNSaxrHivJC/W5url5
nZOcSYn7wJ5k8kkuMb0p9EkOoru9z0JfEHI6lzdUhPUQ/PJZ0C3RM9YlCV2Q3i9QdKug1tsBEGAl
3sROfyiKtB7hV8sAQwAsAmR48EybAbnDafmgX+MaPaZfcVQHQzKbb1r66NfWsZugiTOETWZdnmy8
b0+4+z5nitD+JBL9fRYfMEu6f9AI1s+yRfWjnd+bJmWpsIqzwQry3lSKiyW9+UvTukkw9KZ88mpN
9AdXy06gCZ4L6SDkOpAP8jbXqRixhsgKunFCREVgLmUetO5FK84Wnjdvhs57b6TOkSP7urLblada
BOgSf1jKN5tkHARU7TqDRwtQjdAsqTvnrbdUR/y2nUiW6J38mwoR+2lbb4s9vfDI7RD2tJQVjCHa
y6LNUTAXuPA+PlJ7QwFrpfQOSQeUzCayKgHqoMyKvpa3jHC6mq5dBiSnPPBbxYAh5uPR9k4KM1pt
SwDfk4fdb9xGgWwsYyUNC3XCeS4ROjKdqXvzluT7Al4s+A/D/ew3YUSGd8F2i6RLZSatnoa6LJon
2vduUI4G2hsyz85pZMmDcH1vMflw6KLS0sMxYXMuS2RSel1hvGGUcRiP0XLukJIJKpC8B4HU7lAr
eY3IZeXSbDZirk2zkqCuHioFcVS9lPo5m6T2tcNd6mAVX+95mhK8NxS8uN9gst5/NCmF56X1lIWI
2RMSkyyf9Q6K5+NvtfPSMIyJPSn43rXOZdwPAyPCZuPrDNOiWoBrbnYlAzPPtSdcZAoM9z2ibs3V
QcHTV7TJDGyzbQ8e9jXIvT/e62+AAU3g760FifvfMKUdfhQzQbBl9WwYbvHbNCjzm5TvfRprb7J8
7vPKx8AMg4Y5dQ5O4+s7bR2f5iwsKQDn2/OhdsJGYc8lXEJXJfVtu33OXNmeBX3LUw+iyR/qZf7Q
OVlycDJ3PzJIXMp+BsIm2/pYp8kedfaC1S/i7rygtn6VpWn89q5dy/orcZdtSwS87upfXkpwsmXS
ZKg3TbESAaXT1NPYak4gZKv8h6VceW30eQk7gRbfD8VEUfnvaoaKuuo2Ok536ayp9h118SCETeoF
dOh4sTqJ89vjrfz6bDJLGHwUAIHUvdpFwhiGUjEswkNhNzPIrzT6uCByJgOlbUEdPx5t78tR8aBn
uMoe4GBzP9FJ1LmDy3QaRphMGT5mJu6nxu3kkQDi3t4EzIoMxv/jfG7GSRwa90tSpRQE+nZAk6zO
PruDvgzIY7jTM+1a0n5+Xi783DSig7Rmb015cSmu0qZ5Tfm2nCQqqjJLw1bVi7DIpinoXCu/dYtx
tKA/fZ+3twCBHFAFbcVnbGuSjjnkdecVabgsS5N91ItuwsvGEIsItFWS8CvfQelvdjRoQwj3BOOZ
MR31OTBA3hnwUVAy8xPXrGMwkzgAzETy+nmypCtv+bLIb92k1/iO9PWA0OIc2QTO85TcVHUwIn+Z
zdg4uNd2iBzYMpPUI0xMcYMlvN8k2LppjRyGNIwBZL1rRN1c8CYZT0qpxpdaKeITcjbtKUHp4cW1
RgSWYNL8z+1i4H0a2vO/v2Xp9qOeDY2BMpx+/2vSLumFZaFaCmixezstg3JyisI5uGz2DsZ6iQJs
XcONbYkOzdu47FyQD0XWDE+W0yo3pMjco0LC3s6ELWWj3ucRsG0RpcvgDpVmI4Vct5odxGpin2QH
/9PLhXNA734dPlHthxiG6Ba4D/gZ9+vGTTlCc0GoOF7q7gUNdg3bd0qbExsxWAx3/i9vMs1s/uFZ
Zik3UUafTaj8ofBHd9lQvyMpNA/nzikH8znXnBIXUYrmjZ/jC5X7XplVCBb2pftOzTpYUY/3zN4y
02tblUKJQl6D+btEKO6MYngM5ShwzTYK49RzLik2dwfT3h0KuhP9PUZEIu9+mU2AKBDOwAhXEMGH
QMtVqb2MKG+dMFqhVfx4YnsfFRw7JTdQMDwcm8MQY2OiOmgYhaJb6VXgo55FClzBSyLzB4jOI6zw
bqDF1Khdr0kGEvv309NrNLspzeFSE4167uNWkj8bnWnWN3Q8l+w0VhQUkFoSn+YyTptzHbXilk21
cVSz2Vln0GgW+9ijX2Bv71lpu/ZoIJtFGWWZToW24P4CCiG9DeXY/P77QaV+raVT60NkabOT9bzn
U+MbE4KV1m+2l7Znz4Gil2lQWh5/0J17h54wSQCkDAtU4WYoMbZmDFWR7VMt6rUoZH2J1OiI3LID
/4JOhEKIy7FcZY82n9GYJ6jLsDFCG11Q08dKbPqBB5T2F9go962hlRU+EGOkl899NdTIJRqNPv1t
L5yaM3Lg9eeqte3s81inYwYRqdAHhEb1sb6loB8HPyXRbX3sMrIV/eM6Z3OusVd9vFR7OwB9mrUm
ulI0tkrHWJZz3aHjHCq2gZlv42o+Is7ZLbNz6+BQ7xwzpNtYKaJ7tvf2qxRDYgz6mORhhZz1i6b0
nXuiGFr/mfTKdDHMaNYODvbu5MisaVhQ/iSduD9ncbcg+FEQ7OqWOr/00nSvjSI6aBa9dxC978Rm
q04+VjbEnGAvNg9DPVfLAD2QPpErkvdK6aVPS5vZ1XXNUl+g3lGVW9LmUsPUPMIH7213+poI1wJJ
opi+GRtdKnAeBWMnSIGc8dlyz52VdAcz3FvM1VaGx5yLEujF/WJWxqBF3dpv85qisX0wUBbqw0r6
r72Y6fXxrtzbKiQnoFfgjtlES/djaUjLoqre5bip2ek50eP6eVLEx1ofqqB03PFAXmhvOJN8ly7E
yi3YKrGO6BfVI1i8sAQ7F0jemS+ir3UcAYfsWhjWUYtrbynJs4m+UHWgiL0p+dDo4R1CZi8UsfNx
iWT/xH/57OnVkX7e3s5Yiz0riR3diC0MlpwMRRYAXaEaDdGzVg/NORXFUcN5dzpkijRVKMhx2O6/
FhjtvjddakrdLJwTdtFIJtWe6S84Kn5+vDHWTbZJDNZeEVgFHgtgu5srNxsqgFR1noVu2y0XhVuR
HlnsviuVpbhKKbOnvInUg+bg7ip6vF2U/rklt2e7BOzXNCLjGmkIkS1BzqG29T+PZ7a3B4FF80TS
Mlg1G+8XcYLw1eoQb0NDDMB06tZHRXq+iHloAkUrD9bxYLRtE9BsSgmwBZ3loUqsN3Ve/J02Wfa+
4+CdanQiz48nt7dDqKfQxl6lisiB7ifn6TPkjFJk4TxAVuiBJJyUGA6rqDoteDzU7swwLAFgpOMB
tb3z8c1d0EdmM5qK4l0SQ89vuhTdKUkT9dzG03B5PN7e5oCZT/0QJCjF8M13M/TFc0qXKgf+sfkF
naY6jFaR5sej7C0g5WjeKQSQVk/g+wWsTVkVXl+hIucO3tmCy3ueKQveRK+3/+Fb0dWg3si/tVcZ
h0t9Nh9tLkOR6smlipLYCJRpmc5oSQ/FwWB7XwvZHrYF0Eg4upuLvhKL0wqjyEMlVgca0PF4Shw0
otWF1p1TySOEyt79QYUGCAOWZIQh6zr/Uv4ClQJ9peQRm72i/NwWnfTRr00uSS3VzyqGnWc9UY4Q
rjuDEiauaFoa7mvn7H5Q9mHRZmtRmuKKDKsc/WI/7+zuNNudONlKgRNc38pvj7fM7qj0oVZ9KWpg
W/Kj4ujYkDhLGsoSO8KEzPma04+54DnjPCMBUuK+VGm/v08B/8CGoHLDP9unoB68ZajTlkFnmb3t
yyX+mGpJFhT6ZB6AyXaOBPk+LwFpIm/Pzy78L59Sd2LTGyJ87iYn1txLZOfNO5FxiJ4qm5TmIKXY
2ajcJ4hmQT2DKbFlk08YmuRGHJGHZ7nzVxM30XXoG3m1klGRPv3W8eDR2ft8ZNqkZggeogW6eVRZ
xKUcBmwY4dYppyTBTkU3kdk1Yn24lCDpT6aKj+DjPbMGHpvnlXiUCspq2EfHeTOo3rj9YGOrHjal
Vr93tOkt6at9SRy8M524Sa6zKKfrhA3Up8cD733M9Q5d1fkIMrd9G61s+wxgCsVF5MHSExYU9POL
ESrUYNvRf/iW6LBjcgwZi6hoXYVfdg4wgSi2KROFvSOK/jL3wvxYG3VMDayClvU+BtnsHjxLO88E
jWnAj0in/9RzuR8TW1jcelwXSt3a17C9Mn9xxSEAb28UuCWrIiCIaDoJ96OkdgO1qqPu3RRWHWTz
Wm6sh/Lg0t4BuEBjowSEjBbWWcxoM4zIxxr55ywcDFl5fodyyHevqZX3LacwPWVIX5S+xH8NiYc+
MQMhTCsOlgTMieoY3UFhYf/noD+NlwKhBVW5+5/DxVsVAByJLgxQH2KoilOJ4fkbbSntr7VW1d9K
VMKxRFGKW06PK+izpnsRE6qTj3fxXpEXhgZpNAVPKknb8DT2ppyDq5FN55nV4p5eFLcuGuzTMlZG
xULlXiiyefk8tKO4zZU1v0MxWX2J2zlxMb/pfp8wu1a0HIJyGr5ElpvoBAtfeykr6rxtFv/IUa8h
b0ulj3Krfh1TpTm4P36WPLYXyNrroZTEPQkI9P5TSN75SuRsQBW3gOm8CIeGj73YRXFemgp7iiHJ
4zGcjKzSoDqO9sfU6mJYwxa1/NPk1NpXTRMorLvu+K86xjlWBlIfuhOG7fIlqyORQw1FDtlvscZz
rsMyiQ+JNnUmbvNd/RxV2aL6VZeKFPaIrL6ZbaXNVyI3DBjor3V/U5Ru4gsl9fYLPouJ6Zf0TuJg
zr3EvZWWPSdBoYnqfVsUcPPmGLndrxThCCWhny/npetNcZuaSmhfdb2bP2GiKI+aoHvHmL0MqJVw
j87v5quh+ASux7KJzrV0+Wg5TfYuBmJxcA3u3LnoiGC1SimX/sdWVAsxFHsWs4HKpZ2MZ2m4P2YZ
dxeyjvrgqd55VqiOrSJ4Dg54rwAqIqsGBykLuKdFjlCNGVfp9FS4Mn+rInZR+zIuSsA6DX4ks5Ym
xkGIvjf82p4DjI04JJHm/aYUi1vLnMJPqFC/pnMNTihtZHXRMM64oZRnX1vcFM56DHb28YWwt8So
aqw3AacPv6b7kXshtHnOC9oFajafU0dxg9iJsmvVdtXBpbzuic3JA+1N2QBGIVph2/wRaZ1cTeQo
wmyRXaiqXXuTblGcCimmT9BoSja6OV+dGEdHn+7w75M1KWVQ3OWaoZhF0Hk/VcwwRszKVRi3Q3aG
GLRclm6B3tTJJODLHizsTnREdxBhnzWZJM3bjIbHe4UqZhs9lamHPpZiDW9cfEFOrdrOQUbD+RyP
qvj0+Gvu7KNV+wzpSGpSiB1sviaFlgxT8RR6IaIib5dkkVfQduUlV+r0f2lNNwbHqJhLTxMHH3dn
utQGKLpRxCFp2epIxpHWtOVIh0uv4ypsNbTu9CnuP1D6QGljEC3aqtkRwH5nRxHE/1xk+j2vCDtN
jiVP78GmLHpRn70lV4MM0e2vjW7kl2TJ6+skyuEkHRBfw1T1fz5e7Z2zQxzqoCcJFWrV/bjfUJUz
pBk0UlxjnUwlBC1xBVvEarI9Ht1PO/ctoE6VZiiXE0naZqi6mGbXm7O1yTZUwsctdgiqvJwOyoz7
w1BXYcfyNG7FOlK5uEQfgAatcSkLv5hF8XcZV0e+Euuv3dwEzIYjTcMZCtkWQiNW2RteJXwSY896
qd3GuybS0H1pe1ZQjctRt353Wj+/E9AEqqfrh/wlnDZGLKi8knC67JQ6TN0u/2PKh6Nuy/4oTImE
lprpVmirEWqvZlguhFJaOBSIWbVgY9Cg+f1Xkf6Eu0pfrMqY29k4KVx4AEBxaIxmJ/xBq8i8KkfC
eh4V4PCPN/nerACjryETKDkQjfdrF1eanhYNULW8LBS/rcFpx+2hcOHexbXKoIHLpkPgbPFjdtdD
3Af4E5rCUN5yppwgRSzuzeJm0pfO5ARcK+VJ06bfF+2md01pAdgYHmccsPv5LYoHqywDrakttDDn
Ss1P6aL0H+AXfnu8knvXhUXWw+la6x1b+WK2gjERsyUhJrvDn5VVNswskZ8mwNMHH23vgHFbcLZ4
admN60f9ZcOn3mC4SYdtMI6o9CNaL+z0PD/Z5fKli7uvj+e1OxglFaw6SbV52O8Hg6/vKkZmxuHY
i+7Fs5LYL3rVvdQ4QJ8n1uLp8Xg7O3KNWCicUszHLWZ9FX6ZXLKYej4aFYo3RTpfQD7OTwu00+Dx
KDtfi8WDhME1BZtoazySdPk4zdoUh72OPP0k8aKx6Qq+6eV4BJ7c2fwIE9tU1TlhsPb1+wnZKs49
mKrEoVnknhmmapangb307a1yFc/yK4qd15ZN+sVrFvvgyt+bJ3uRU0fXAjr3JlMujUqLHVx+wmnM
2yyIxkL7I0rHtA7UWJ8vjxd1LxEma4DDRLeTfv62sKHkIirtxi7DnO971mYjCjJ1yv3U6ZTL4OjR
LdG8T6vysa9YpXdqKLgGbp8dHMWdLctXJf1aax1soc2WRbu+idp0KMJcr8RTibDOaQIifrEKjwRq
SI8ClZ0vDF4SQVEY72sRebNldbVSzIYAIRyNSW0Dx03ib+qk6DJwtGgmfEnsdzKLk2DWIXI9XvOd
47Ji/tYEm8gQHdX73dW4I495ZBahLED88YEj6z1BYXckybQTAUKHcxC9AtnMA7idY7F0lgKfM8zH
QSB3PECiBRx/LiWYvwZh85NsZXH7D5MjHCKb5yElNLqfnEhr5NVarQzNSJXPhdkWT+2YNgfZ4d7U
Vv1Drm24b7xQ96MA/zTrTJnLkB6R9UMOi36LNCf706vXmskgUIYK+jE7gorvfTkkjIktQVYx/OZo
wrsGYhjFJfXxrD9nrZOg4amPB4CxnQsAxCZB+1pUpbi5WcKIEjh8pLwKVaOuVB8gj/Fnm8pqwPtS
UON8/MF2TgIiPpw8qtREFMa61L9c3k1HhDYoURm60aCLwBmMGC9Q1R6+SU+Ly8AxwDaeMHXtNfCR
81RZ18c/YGe6HrEnOh5gqQzy0PsfoEug0wh50s8R6J+qwp0vjpGbNxI59WCovduOHYNgD6BpYD5b
PIkZaRk71GWsZYJ/svRmpvqg0tq/ZeyleNg1Vr3cBq4otDbSrFu5FbqbUsjuhOYrEL+jg+XfufjA
UVk8Z0i1ga/eXHwKiHmb0k1ODNfUgYUm6RvcCXsMyVavckjZB5fPDhsL2yD4wSvdgcrnqwvfygX8
Y5AfvRd1b2VqW++J+Rv3gn3rTIwQ69PiUwv13ItEOtoOjdxu/7DrBg37sXP09Gn2GvMZyDuqmL+/
E0BgA8OGosefm51Q6KVT2pWXh3bllud4UhBp1ZA6yeWkHOhC7m06VFVwLVob53Dk7jedorv5RJyB
goGR/GtFpvfGbfvhYlAQ/Pz7k6LQ/BNlw028vTMmCDpRolt5SCGgCmY1Sciq0Kkr9Nk5yEP2QILg
X+BB4Mu28uk3qUGqDNYcJ00RdnmU/jWW7fKhG/Ml8sfMy5600TOvdtsUtm+mBUI9bmWdx46S6sGe
fr24pA3w39Fs4InjXb9f3FQrFS+tjCJsDG00T2WS91kAym2Fs816e6Q2ujecxmn+meatKp/3w1VZ
P7hqDPLbWa/LKpvzL7Nt/72UsfHbjxu6bVz7xKGrJeI20Rv4DWWEiH2oY8LFJRktT02VH5G61+W5
T8YZBYuvtVcC8G3LlwR4ORqDm9CbQMb3M/tEvVVIMPyFfoQpTmps9+dBRav+4Ku9volo4NMGoqcE
YgXI1v0yZrzVaZNiep+odvN2ccr03Sgr+daezUZcByPR9Mvjo/H6OWVEm8yZWid9/K1phlO1JGaW
SbkmEVZATaAIlNrRDi79veWEAAXhci2NU1O+n5dRcdlJGvahbHJxa6tKO89F775NsGe7UBrt/lhV
QX//KNK4Z6P8TPhY0s1RjBMSFG0hi03SUveziKO3eD2myygR/NEikPvvSL/0Sevb/IKWofBruN3l
wSf9KbGw3UqE0ygjmMQR9IXv574CXsGh8k3TLMnbUwat+01TjMXsL0YjadBmAqcl4SD6c0k5PZ/w
IivE91ZUMZBxXX4dbHzh1a4r2qCzm8G4uo4Ua1beLba/xJWp+Yi+GbREJmpsF7fzrDPOG7W8KqgY
nmvpmvlNxEjsXLRpAa/haUnloGBVp6YvEIhVDr723p7iYid5+tm+2jKIatcc2QZ0ryh5F9co9qJn
4rSjis8aOm/XdQVj816zguRN9+sKqGXWcM1Iw1pR5v46J6Z3U4gdPgk9tb2L3g2qCjU/zj+CNk76
k45x1/vfPzxIYlNZ1g1IoNtyNjKHoiv0GKJENIgnw1C0YERm+OCd3LsUVg4BdNaV2bZtzvUsct/h
SBTqrlhOczH177NWR0leiO9pDsLn8aT2rnLqI2u57qdk73qWfwlGS6RtSInhSqga97nSGgY2RLH7
1NmafXA29q4F0IDrueBtfkVnATptcOIccOxxXge9Z4GnR8V1OSeOHa/61J24LeXcf3k8w51+LxNk
f0JtIQCjwHU/xX5W6lGtqC0Iq5mikwu66DRNkfpGgPL91ypkS+fSnLWrRdfX80mLzejcLIv7Drsy
hT5MKdwfj3/T3plZE5q1ck7CsW1SFChGuu08xKEcE+N7JtzyvTnEzsGC73xbCDCkoeBKUQjePp6K
q0BLaZM4dK0uCp0RbRpPH+YXu1WPzAZ2JoSS14qJRKBqBabcrzGC1QR4CsiJqfI+aX1uv+SIuh/k
oHvzAU1KHggTm0aAfj+IMHK9yzojCeESdQEhIA0AfWmerWFUDx7KnVOooXjg0swhVCVZuB9Kj7N6
blaoizmqGnr0y/hu7PT4xVkW/e9SBfj/eEPsj0d2vX4p6vPr1H85hoNT6sri8DArOTKKSWJ/K+ER
3AZKle9Q/3UPHsu9z4VoGcVscjpotJvPpdTegD5GjH5dq/Y0yrXpLNKlOxhl73vBJl+LS6vBxxbl
2YhFkxWsy3Cac8Roe7sOKkXXTjDB6oMM/nVODVuBuVAU5U+qa/frV6HYiIMJzfi4teYfGWqUp563
7jb1eX+qFTd94+A19Z6e4JFP184kIX2z6xFtXvUdNreLNbsLBGg0y7D9Gwx/AjCAPp9XZ29NUXpH
52xnn9Dlo8izFg6JLzbXtd0aM8LMK4tAnZMLJhBVd+pN4BtlJpXWb0tTP1Dt2NkqOkVZUjb6e6s9
8/3KZoaxlFNSF+ESK9XJHkrjujrWnB/v/71V5P6As7auIcyF+1FsxYKEuCRF2EqTgraICYpRrTgB
0D8SxNgbCuAcoSK6XTQSN0uIIFbv4VNahAh0LX8P6iyiE/03+1sCKe+fx9PaefJ0C4SuhZjdWpzb
xKQDgZmZWvitVvqYv2jTOLenqJD6H0mkJ6U/6VqFomqVX//LsMT5MIZAX24Ti37lJtczANrWncre
77lYan+Ic4sU31SsU4vSdDijBXTkMbi3tlwqq1TU6sy3pZ/MkDeGn+yhcertIMFU8VNpYJxaTKr+
8fEc94aCfLiW0Vf64bYgqWSWPmWFw2PQlRa6LsjT+05t5udiNEAePR5s73qhxMrDBudvBXveb8+x
Q/C2sHHzUEfL/irzSdOxg5LOk5231lO61MZNgzT0kpapecQC3pso5uirTgaFBup192ObQGZnsyOj
sFzYLlVjLme1SZpLkrji4Kzv3S6/DLVtQeb9mIt60mgSu0V6KVNXXkbej38XI8GxqImj3++sUgld
2UPAUlBR3dbiDEU2dVLiYdBr47+JOURvcpkcJSj831iiTfKwCqmQjIKl4rLefD7kRhK6CiB8ojq2
zE8F2POl8iGwKxBxe1295EsiHT+K9Kw7IVlj9RgIeVoomihPfcsoy+LkaL0yX+3GtevTLCz1gxyk
8dWRhXB8KDVpixtBMVmBaubSfj8vWftvBjMpxYOx9T6JzCrLm2cj6nA13AbsiYzLSvoKct5hrmn4
wXtFFqmnuJzGf221dPFvqVz1m2aXnh4I8JEfhmGMPmaDvcjzSOWuDmx90irfS8XwRpk82V0aLzW+
uaUyDYGZ9aI5lbmxFEGOUI8XSKsZeh8PXkXBXXVZ3k66UdtP9dgDch8VsPYnD17rD0uSXH2MoNFx
Z0R2pl31upUahaSFKu6AFt1pTqosP3WR4kz+bHV04BewivgqzkUp38I0wqi4yd0c56C2mr4XKBGi
gk2hBzRKKaYvk5iyz9xSzvJOeg5tKB+Qf279gwrlhBCE1OI/Zdok41NRm961GCCLPClYEokzEa2W
noxMdfNzpOaZfVYLYeJBYQrd4F5LDOVUGWnydgEekAeYUsn/cXtM9rOeT4l+ForSKm+yMS2Hz+lM
oB8srlmU75eqkX/UaWO/oLsnCn+xx6l9P9t1XPt5ay/fXCvzfoz2Ml+8CQyd3yeA+m+KZrfOtVSb
AunDcRje9lmpZy+jHIfRh3AKQpncaiS1L6xMBEsxDBIJgdFcbirWesIXKq/eGWl/Jw+0uTfbUz3a
GCPWlKTkLVMHrfBFXjdm0HZe8lzOo+x9SKDeN8qBo3vqptL63HiWLP01cHZfdGUcQ6vWxhzNYUpA
J5WHZroNcTU3fqm5hZlgjiILze8obDYwfOqxC3IwUc2TlsV2c6p5LBrfHUT3T2Oi/+dHuYL43WDQ
YD5J/OfVZ8DZ1pdeiWKwmFZanvK+RG3RzmhJ+zPefuL9QEKFBahrN8qXcmp1+yTgU4dKLZc/jBRh
/Pcl3sKLT9SWDmxKbx6epqRpPw+ztDrfrDvja93oi3ZBgdWu/sXRUi9OOlYch3WjV/crtW9bd2mI
8GJhrrUJHXVbsSvkFGkxpXk6Bmte/zy3nvy+mKX7Pzs22VJq4Wa6X1K5/a7ULg9ahGJS9DybtYH3
nyKwreuHBtSkGpUq/Y2RIPTxC7T7K9G9JMWC1U/J8P4VQFKziZq4R/oST8+Qu0d7UlJVOwGmzn8/
zeIBR9EUCB0otm1BZ0onueRjgwZ041UfpnianzQ9Gsm12iNPtVezglW09h4IZIkvIcfezwoKdSk8
FdJeNPZlUJRi8al/WRddiY58qXbiWJYPKzOK9AjebOmcSbxUsndLOrLN2Pyz2nP90HoaTb/5mVaa
FCeNjiXiZ6Ry9xMSCaJnqYD6OBkDJ61dptQ7uW5q/b1KwS6/H5YYq1T9qoCGT8V2NLOrjdkryXoy
2PRvvMQYrwPQ9+lqGxORZuMl05M5lNq5UrXp6ODsfTtSSOpAJCQohG7OTdkAjwNVkYbW/3F2Xj1u
G20b/kUE2MspRUkrrdfrXvZk4CQOe+/89d81Png/iyKWcAIfBAmM0RTOPOUuLV6ReWc2qq8z7qVQ
uu7PlW29Xz4c0j+Lns5am7+wY7WLFsp/ugYvP9W5VdxuOrd4juys6UbILmslsk5Ei5YG6e0OVukU
pk4DI8vqc+MdaHzxyas99++cetXHutX+aaZq3hnzbiklE8ugQ8pqOpQ4VyFem7qjU0Mlwpxrjg+t
hMFXsZIcZ8X66/XzeVdG5WPjrACx4cOjnbtK/MtMV7t5cvNrFGYDL8Hk5e+5vWwwh17SfauGyjv3
aVvyFM/TlywbZiN4/RfcxWL8ArAYLu1gyeZen1k8RmcTg1V+gWiKA971PF3tMhpBVnk/htAxjq47
ZQchij2y1l10Ky8a+FKUIoBOs+K3O1tqcTSGNVforIrpqBhFfsyqajhbqbO80WNr3ivq/CpI3cSd
ckS6+XTkaJXdAaiwzJmB5zp0IvVFDL4+QiXHGXq0wsA0uoYHUtRu6RO6SF5lXdTZdZyT5kVPk/K9
ihfUJ92KzTlYZpiLD0OPnLZfxFYbPRhe7XzO29YecY2o0hdQAtn3TBdgluaJh+I46KW2HMfaWP4u
JgVtzWoQgBr0eNAyHPiaRv/Cl9R3PoDXaXjfRBTtjk4LrZQuGwx7n/jHpr4GOu97HYbW5JMXOPEB
o9LE8/kGhs4PS6xi3tKBTT82yDMJX5vd8evrx+Xu2mYJEYYAry6LpXTobjdNqEqNPyry+hXgr4NJ
KPLgIsG4cyg3R5EEV2npgJr36gNUnQQTLTXLr2rW6dyesfLU5PWeiOQ9GILJ0JpBnIXCm3VXJY1R
GbYzsKTXxRHxOcvEeCTwUYMpTnr2XxOHKNPN5yjuYszqrOUlahzjGcmsPemeu0tO/hCKEoSAKHjd
AaLsUUglQ1AZcWrOR5yMeEKUlt60akxB6iqcSa7cnbhi68unSgfDgj8wCFc3azmr3iJBIBRDwuJn
aOXDJVFC1/FJNJ2TMEvzBYpY8iSQ7d6jFG/csHLFmTR3DpfP6hhxtCo+sqq42v08PjZqNoAzEzis
Dd6w0ybaHApANyo6jEZP8vbEJkpF3ichS4hGu9Q6lRB+BXIBU7q4p9c/jo1tJCBU0c/jsYJ0II/1
b1Vj0onQmFHquc6tV55nM62uVerYR41+46Gqo/JRdUSxM+jG/EBj6ZwbWiogiPTbQRujtgnRl/yK
JHb3YmBseY6bHuperC/OHqLuF/RqdYWi90F4LpthoKJXlzYVNFKJgUPTkD/6zWBpF7tpcp8rAc3i
eFbxkimSY5P27r8jfbOgisHapbbaPiQQ285KsVgXymGdFIdcfFGrezpGG0+qSzWWsI+nm+bkar8H
NIO0aeJZiS0HKFPUt3h46/mcPGKNVn7COaj9toAbPk0p6lDobWTzw+vHYONhw3ES90u+KZgY6+Co
doG7NOTc10VP7Ue1t95hYYEQ5pjD78EDZSda2RpOUhZ4uymj8orfHoDKrouFtnN+rVxN+eyWLdID
Vo7QZzVkx8WZu2lnwHuUjXS+k7BqadUhJd1uR2yHqvCyvAOrKuzqLTii8Jh3VYTukpUm37EvGk9Z
3VXOwSi8+ZPokuEC/7D8+/Vl3jr4bDIhL8Li8J9Xj4Q+KVmTm4BscruNH3MYicjkDrXfKXm88x5t
LrFkpFFvJGFZg9fzTF1qNx3zq4s/09EJY++MYkr24FWh89gtjfP9z6dGkR/QAr4gLPPqetSjqRpH
u4cSG0btCyNZC2zYxPxsDQMEy9cH25qcrEUAmpJSgOvjKj2rQ/yuyGKXvD6nWrqctVqvzyUQmUPv
TNF/mJyEJ4C9k/izNUcp04rUEQteChVfynkRxYfBm6ZjbNrml9dntnVCfh9ptYygSrRwIRy6dnRc
A2BhKQUwCnDY0O5VTjeHQkwKv2z5baw1MnQINpGnkWjObVX6ZTSWT1nbYTw1xdHn/zArE0lByqKU
9Nelh5nWEJ6+oKMSteiuscPHHpRuOlEb1qmNvD7YRiT2S56V9gFJGMfx9lNPqZmplIuSax+F/WF0
jfkxqtxlJxTZWj2wviweFC9pRng7ytjasdkBTUUWejE+J0uUHqfOWk7V0u7ldvfwTy4v3i3KNqSu
XNGrGYkeScYiAm1rep0eHhNd2BPV0cQ8DQmMciBCbg7lWoHo65eF1/TnssxRqE1TfDtxScpzn/Zw
fyF4+uOaiPxpMnSQtzjFL/ml/hY/DJlHklvTTWzDDM2kyKmvoGz20HUbcR+HFJYb6SaZ+1pXCI9x
O5lqzNIgeKNEq7aRb7pze7EGOzpGLjXkuB7aM2ZJe9fo1jZL2D8IQvjTXNq388vtDAQUDy6SYUkM
h0SdHyC6pIdsSsvTn59bBJTBB8EA4JFaLWVrT1hkyV0m9Ic/PHcofQ7OHvBy8yUke5Vwf3jE6lrF
mE5zNLUOPmCx8Ppj0iYL1Vw1+jgbS3KixEm7AvWm7mikC+WDsW/xZHbKHb7M1obSrCHYIYdhV1fP
cTOESSF0ugEFcOnH0a7pZtiO8i6Py79GMak/PMTaXgZ6Dzsvx9blgNicDDokAmtt6KAL11YMr8qu
kzrYT043xl8lD3jn8d2annyXeG6oyNyp7+P9oBdplYPptZv+Ux2K54U+AgKIrYr6g7acwdRMvjel
e0bxW8dVYngNrG9kV2y1rp2J0Y7bIepk5Zb6lGtzXvnCczrTB6Ok//X6gZUHch1Yw8L5Zb1MKrg2
urab1l3UnMH4MdBpjXiszmQ1ghi5icxzIUDj72zf5pDI5ODgRL0C+97bzzGqshAlTq4bmkrmh1pT
/kmnzPsXn66I9Lcfmp125tZxwZD4f+OtArYmEvrgyTZ4l2lD5hd6N//lLfp/KB4AdYVqDpKew7nm
rlFCh9EYGSBAylJ5UmooyqRqfx7EQNTg9QWRJLkLq7moTtrwOROh4Rz8YlgpVr9ubx8APJZ//jbi
IEaZgpMvdSr1211ShdkYSYesY9/n5ZeudKkRFSUcvGy2/8M7jDQA+CM8c12Gkjv4+wNET93oM8pe
LloEHysntZ6jpBKBMw3Ow+vnfevqZCx84GTFQ6Kgb8dC01+l+Yue4xDpw/CATBNluFlJ7MCOM1sL
FNuONd8qelv3o6ZrCj/G8CkLctzc9nr6W5UgRBhkPVLWQKlu3f4YDDcKxW6RVLNas4d2Muv9v3la
lX81al29mRJNnLSsrSHvY7B2BC82XHSj6DV/BIG3c99tXDseCSxAEWrQMjC//S1z21SuohEf63YU
fu2bWTtYY9lcsyycj69vwt5Qq1NcYoc8LB5gqQin00PZ93WAYlX+VjHyvaRxozYCZcBBeoI0G/DN
artbA9PgVsbiUaqBW3KgJkxREl+8qUvPNaC1hznaw0/cXzigl0B/y/I6PZF1EDDpcd0lRUNtexLY
s4nQ+kTKqO7JAcsNub26GQZcJykU3wyP4e2GpSYNlzkCkmUrXfJPl9S9ODidap1dMVFfRgTzYlmU
72MXd8I/vsMZG+kk2YgkDFmXnIwodKzFo4Q5DO58jMPYeGpHpQiEUthv4rbd0y24fzMkKowWE2QF
fKPWzBY9rUuDN5fqSlRpfltp4kkfo/Stbgw2+CnscV4/oVtbCE5L+qwigwRb9HZtC3vyuraGFtuK
wfnYK1r6tlO1emeU++8ArCyScbK/KhP81R0bm5QQbDQYriMZx99I9YpT2kfTk6GmOwp1myNR1obW
QbJD/nE7H1NEUT7rBftldeq7UJ9TCGfzfErraA9ns7V0COj8b6jVpICNwGU2wPCVeCVd2mnS3sRT
tQdd3ToQkGVkq0yavK1BpUlPzEvMj8LxXHWHYlScxMdOInyM7b49t/yd96+fiPuLhHKPDQASOWyC
zzWmzW4NTYzwI6+NVk++HTlAbJBMeBBd2kS+00m0Q9V6e/fXr4msv3JTqoPAYKM3uDZJnsjcevKU
/DomcwcuxCFy8jvcwrXDMEXFp6pONW5PFRSKIfprOvXKG1DrWEXhEPkVKrX9A13VtKHJlyc5ikpi
2Dlb98h6+LfQfEjqiCBl+HN7uFw9tXD2M2nOgAP5gIJUehqbQXxCSmx4g5H08gC8C2vrrCj9OndV
H5lm4xAOrfuUlU6081H9Uj1Yrxi/A01q6qD3hUlLBQkVdwMUc7j7hd/buUDeLTXM65iPbuP3kVXE
Ae6H+XxSxrIqA3dC9tOPNSNzD0CazNx3RWO7B+jb2FGPWEeJ53HRouZQ6vY0+06+gLuKI5ei/tQ1
urozBXm7rGfANQdYFFdgqal9u6BR7UZl7Nn51aNKcDSpG516FIUOTu82T7pAzYdezY8hQiUELtee
fu3Gp2VRB6AdJLGxwFZvR8eY18NEXYeYPDTK86gO3UmzMuvclDOtN9fdk3j8RdpZTdciMaduTiOB
nsLq/PBdKUUYYlRTYGF3yakJHkVovkEY9DhRIDl7qbs8ws2uT/28jI9F62o4Ew3QLA9qrSfv+kpt
PkbC3QOu320DRWZwu2CCJM/njoNTFjZ28nQ0L/jNfqsbM38H9d2WrVfroama/NlYGiBh6pJJcJZ1
+cMLh+oBtS+65GBbJdj7dhuqcrAxCpnsi6dACisBkT3TPxqeWMbplOvYkVJA3WNF/0oub/aCKjM1
ErgHUvIcOMLtqJPrLW6iJt7FMxEefMMtD1utHVMzfTStyfuC6LR7NZasj327cet3A4tv+5jbJ1GQ
Irf3zLlSlQfhzXQPF5GGHwtO81vVRh11Mdvlkadc34uj704sPxrF71/0HjCMa3Y5xeppykrFvQx1
9DXB0+1sOmF6armsDl1r1jvh68ZwlD+B4ZJG0NRfC3Ljw9eKCNj0Bb3G6YNw2vZAlxiX8DlU/nLr
5tOfHgTYUlStpaYYxfJ179t1QnUwcYS9lEZh0NRKRf/GGPRvSibMdznalQ/AQrvz64PeBQwIEgAo
kuEWoGPkkFfnIK/qQRpEXIAxzRfXrN2DOaOLN47I8r0+lDzIqyNHAsSVg7QhFOq15N/Ql1Mo2okj
Z6NAF7ioPoYPJuiMf14f537bTCJyIMY84VIRbhUDDRZfE/Uq51KPmRskgAguTg9wSCxxfOqqWts5
JvfXh2TUS044VQFARKt7tNNHt8711r1Yfdi899Kye6gBVTyEVlVetckbfMUpy7fuhOL5bOR7JfS7
gAWvKHIPrgP6HaS6cod/S6prM/PUpdOcS26o4hmphew7rcueUa3CekGSj1fac+oweH2V7w/OL2UQ
unNw2qiCyp/127B906EdD+HiEjnKcsZLChA1EJMTuUSyc3A2NhS6NiUDVdJpwRTcDhXmIWqgxqDw
2aufQWvrlzFWnRNBVBEM1ZR9eX1mG8NRMuCbl3qx4IZWC4qKaF7SN+OTsJsx92F/td9HN43fTmWO
HP84/zFSiW0zKfIAVMJ6iLjzdn5zC5+OkoB3ccfC/ajUleonaLF+A4NOh0dr/n19fhsHBlkG9JxJ
lcEsrJ/hHitgklbNuwiZXo2QT9/Oaa89G4pT+42n9ZdFNfrT64PeJbFyjlxvHBTJ2F4nknBSgKgs
jXfpctMLzyE+Z5Xv5RL6sYA0Si8lGhQvVlZoP8q86fbMge/vHoaXJRj0pkilbfn/fzutqIj2o21z
lTdM+jS7RvogmOROLW1rFClaKMG0oH7M1clxE8PoRed6l7qpza816pfXMg73CpAbX57sK3GDgpOi
k7MepTHNkCo8Umez1x5rrwLNJwzVJznfe3A3JnQzlPxUflu2PGyn0FMgrjpxQdVfafVjX6V7kfzm
KCZnn7yL3VmXIMOSY2+GaME63VIHWj/rF6N3RfD6CdwcRXJPYJIir7MuR09R5Y2KhnQmsrfLRZtS
gPPhsucpuLU5AFZVEKUyQln3oLRQ0/K6QejRSIovSyeyc95o8aF27HEneeCJYfVvH1Qid51bA0I3
beF7/al61KcYl+J2dJ1np6zDb4Oh2M/aokaJ3xsp6kJxEZuTP5Y5AmtgQ/TsSzFYcMzF0NvXco4i
EMPmGD8g6oHvgkl18jlSsuTfVA8hhPBJAySWtLL0KbZRDguipFf/VsvI7n14G/oHp3OAbxbU9yKA
XYP5FLl5Nvu5SR3VTwlp8U1WcPlwwPPGB6+LB/2UaV2tf+LizemwoMMzHFEhdwg0s1xNgrLGI/CA
1ypt0tkp7Xf2khaqP1eKkx2V0eRl83rN/cd0U7WCyhDy3qTNZL5z5x4Z7TZcvMWPxnqZ3xLkWo9W
26AWOUyu+qOcvOTfKDKc9zB+Q0HGh1GNb+N/8tNssuJDliE3dy64/Z/RLBJlMNoOGEy1V1LjMOD9
8jVRivKlHfrcO4yWlbtBNlRi9JfZiT6lLjSboIOLdzSEO/YPop/sJxzii+G9vbjGx8ryJjLzVhjf
kg5WBnVnQ4J3olQ5jr0xhb6NEKNySrW4fpNPYxsfxlRJX2IUq+KHAt2vyXdarfFO+FFHxcH1lBog
KR6kFoyYCb2xXrfqZyzOtDoQU6dXICjz2rwsbZj/s+AQ/7VEI77GhDGC9KLES1/7Vtu5tm+n0aAE
cMyc/pCU/OO7ilU9YzWspEEtIBAHNrGbyk7ZCnWJjlf47dwAhgpGZzYendyZmicFHFT7vg0N9WdR
LppxSGvEbP2hrpf6nS7S9JzYJUYbIeAvxQf00vxdsdnDYVxSkRzqtoBFYrpT+X5xptHxrcSrmwdF
1+t/4edn0aVhSPZDh17jW7GbeO/spNLV52GwKdaQnbRvuHARFgASV4FhdTLnBz4pUQptasiTDwKm
abmj4HD3FfKc4TJG5McDg6vTKvwTZpQPkYmPjpK5Lbrqmnjfir7/8Ie3169RZPADeJw7f3UTe0az
KHbq8q33ehUoSEy9tfNk+OcPR+HCIgIhQpfk6jtHDTuuNRXqXHydu3B81IxW4BtfNDsZ79YdSdyB
P4iO5QPP2O2rMvN4TZivIN3Sj3EAd2mhgd0nQSPGPSegraE8JACxq4S0gEDL7VA4DiIKGmfIjC8K
JkekUiA/4vRMWtfucNI3hgLcRAMCpTHZgVj1VVS9LUcrqZWLSDrjkNRNfqpqO3xjdIO3BweSu726
+TkGslQI9Rb+7Soi7iwbqzdw2jhXmP3RntX0aJVW9kPJw+zNqJljsxOC3x1yInl4BOTAjAiMS07+
t0Agg9arl0MhLovTTkGOj0RQc2XsVRg3hwE6D9JQCsauy/8dAOgML1cCKELDIKt774ABb3NwEbPw
7VE3/7aGJn2w59wIcjssH4d6/gu7liwIF7t4GCu9P3RNOTy8/llsRMy8r/SWSXn4/tYButQxMyJ0
ri+tXaGJH3oR4PtaRcHHLV/M2bbOBJh7EJON80SyAyDhl7g5F8ztkgsu1yUDK33pqQoHItbq07CE
dO17xdm5wu6PEydJtknpZrHyawrYvLhNiTmJftHCMOv9KJxE/KVRoTmPRdTGP8pR7Ck43M+ONiqc
Ser6KBCjiHU7u7CANzu1g3aJp9ENGiQtj0IHkp4U9RC8vnv3h4qoEgoI8aXEZK1nJ1zQqyYWFBfS
L+v7EIruC7H/3ih3a8hEsDEADIRDlwSs3E7IRuu0L6RaCSLjQJJDNRmOrkXFIa4L0/d4q3Y+ybsV
5EWgsU3XU2bfYDlvBxzVCDfVDoZbmMAs7RTVeERibDmEMG128pqNuckaGFAETgjbtbranEEocD8w
c8nDOn+o0yI9NlnXnetSrQ7wcXerk/L+urnf5NxknRi6uCQN6bdzo6lg2V08plezi7M5qJH0UYIU
jfv3uZIszU9dr+qfrjL1n+Y5gdttFZPz0DvSf/D1s7O1yGDZqIvxS8D1rZ6qoa+tviqQpzCtEvvf
ev4nc+YiKGJjz44P06q7ScvtlGgZubGQCm8nXaEHPrs1XcLEHNz6iOm4fdLVUNiHLkIGxJ+nyvk3
LTqNCDHrEtdXzdxxT0YpquSAVYvzWadBGwZUkGMRTCM+Sj5Zw0ScVjqlnxp6WwdR76TSzLjUn2ME
GyasuUvSBPSlzfSktKP1zmvwrD6nLRoEgQMB+I3lzaF+9uj3eBc1xCbmjcGjah5yYA0EY96k/2N3
jdWeMA8ZvzmlNs0PFTpLzlFQSv5e4CEVw4LP2uXUGVl2WrRxoLfblJZzkRoE1UnzktkN7IHmwaPS
t4S5oTM2ZmCZWewdVGXskT1pO1Uco3ICb66RXrzkUNBLDELyOvHpqhlWELtKp/uN6TUf2xb6PGGq
C64DhUhHO5SipzqFp4CBOpoz0MtTpq4UvuLZs+6bWZhq36e8tEuYFG3GB4yrxF9W3MTiQASZ/h3S
7DRPRex53+AEQ4TywiJ7bDVPNOeGKLk8ZKbdRqce9Ya/0lwT2Ql6e/dBS6s+wecjLie/gC+Z+aXR
G2/GZRmXR6PyovDJSxV3OAjAGt+sMbZJhCIH7fLcS5fHSJ3HLHCRB+oOg9oYim/2ovynw84YV8gS
nclAi0WqwPo3qjeul6XDAcGi2fSTKTR+Llmev6RdZzziK1OORz0Lp9Z3nCSsH5K0VR9wblU7v/dy
wDBjofyj2+hnulpjvcyjpzykg5791Tdt/a0p2s6DQPMBLaayF7H5kAnD+9gvVR8fx0mbkRHlvYYH
T1xa+NGSDD/Z9PopMfpFe6dmi20fXX3os/eYqOGEO0DMbYJaV+ZPQzxBWcuzYTgryRwbR1PkHSof
Vew9I5yl1KgZjLFz6OylO+aunkSXojdEeQBbV71kGRR734wbqzu13qKmD44tzJ/lVHl1QFlIAVEb
tWYaZP0C/XFKLXGq1bAqDjoYvDgo2j7kCKjK1Mz+qE3tB4EohLSOL436jRqSefpd0VpOMKrCSH1c
K5EwmBale7CHbPEe6Hah/jnhIvxcK5HJ12CPH5ZSeE9taaof54he/EMVdlns54Odfaarm83sphk2
x7pz3fDcOkb7AjcKdmAF03b4EerLqAW5V2ukruls1ecohl2Sx22T+ktXl9Eh0txqDNxqyB+mWKua
gDBB/9BpkbW89ZSp/d6UtveXg5mF8jgtg9o9RlFIfqqEcfk4RnbkHsMuGcE9TUam+TBquucmNTJo
togSKOdZQaMMdqrwPuPdN40fESZkKfWEE873SRjyXBLkdh+1iVz2/aIXbXjoMwTXr+yKDi9j6b4K
tN+ss1ks1aeqbOpl52m/R1sj0EIpk9cP2hCkGPly/RaXDoNjlWUl8I7snHo650Vse75Rq151dCpR
CN+goui8b3A0+ul2lZYGnUddBC8yAaEyS12ot11kO36oKdYeC01e2LevGD+OBFeCd6G7r+0POqR/
0U5FAxfbU+sIZ5JO2VjbZ4N78dxRxPuMgOVySMforEV73gv3b7bMdzA05rmGMrZ28XSMEVOtCtRu
rVjlZ4xZFT9MlM4XuZGmPhL46p/mP2wFPWOs1ghGJPr9divMZFxaRO1S9Ixh2g0F1QsIH4qPUfRe
J3lrYYlDuNNZVMDRq3ikAwWhopkKKKREzyzsIch40LIw/dHdr2Vp2595s4dLFYcw1BQl3Ev576MC
2iycNup7ZGGYi99OFfEVz2gtm/AkTLRrtdjmmZqQci6xmtsJQO5SD1aVpjl/4BQjq7YKClAamSmW
MFUsIKeTm2vZW7tAcmwc6UL6kaAQVbbLXldwa1SOLU0XiE9SQfZ2gpi8qULpAE9OliW+DFGoHLAw
EH7ajflTXyWLjCOqnYLm1qr+NuhajgjWpOOoCV70CxqyZwvh1sexlhS/eley9i4lkNcGHUJojbQi
zbW0IIi6unehXF2HSSfAIKN/VkXa/Clw/tcoCBhQDADIu/ZANKIeAptgQlQt9Q+YEOandrCKA+om
puaXU26fk2j8pmitd3w9bN2aH+wEKVSHcDMVgtv9qyKKRXi5pVcspdO3CbrjL05s/adRaOmwLahD
39mh5kOqCIeq1HWgWg/BqukJk73sT5NvVvGXgjvFRmo4a8MDNwfAAhUdiF4dHyYxZai29+YxixvU
fJbWPg7lHxNt5ZB84KwgjBm4ZLfL55QgikAdwsfLx/HUxZhpVW0TBYBpmouzOHEwmMm8c/y39oy6
EWvJkwHCalXTKaryl2sF6gFTK770emq+p/i7pyi49ZEBMKATxh0JSWfdHNeMeGmQKb5mU50fgFBp
B0R76g+9WQ7n1w+hvIXXzx8ZMXe0VBJkvNtVJNsG0IrPwpXUAfGJsa+wRGtS+A3IMgm/w/YOJHSZ
nVIjDr+9PvbWBYbpKOIPnEuqjKsdLGN6fW0P4BqPTefQVp1DE96cjpnTkSxPcaocCPbVl9dH3Vhc
mA6/3lupOqPKX/VbNJLnEQpdI2+uUsXum0xBb6F2lOQFpfS9rv/WUGSlKMFQcYTivnoCI8XtyHlZ
3GUx08MwY8WhGXkR9HhW7WT/GweTEymJTvK542m/nZXhitacMlyw9EJ7jqm/PTZINe2U/jbnw4uK
HrhtyEr67SAYMnKGLJ1BUvdfLBSiT2Rh7RnqZvHn9wkFTDCDgO5A3a2RT5VixWGmK5jDi755ivAw
PVBYJ/1Mxc9Ux53KUVxx+fODAa4HMBFO3CpKW7ezEyl+NCk0tKvo9ORpnjLrvciXcfK7dBrjncLQ
xn5xfclqLS1iOt5yqX87hagdGF44Iu+s26l6GI0oPhlas0fz29gwnZYkUTcXCcyR1Vmf7XQp6dQm
eKcrL2lb5MGk5PoF4eXxw+uLJ++J1T2i05aQnVu8vgGs3c4HrGBJT2IOr21l9z9DCicLj2ejgRzQ
gQf7sgsVfvIIPdsAHbhlCsgI7T221taqUv0GFCKtWWGW3P4KbTBqGNpFiNm4PaPQF4UnUyn3KIwb
o2CXJLFLHHY6u6u965ZyosxIvyJBCOHRG6fIOjhJ5e7FWpvjQAeTZSbZiVmtKaCPqbPR0oOUHWuY
zWbhcwZfdedJk8d6tXNgKilq0acgmFwzFzQ3tfUxV5SL3ufFgTawh3+4tlBVqPW3bpXohwgd93ch
4LSd0GvjdPK2kI6ArYSMug69dCtShxg55WscCqTxLEUcUQlzgz5cop28Z2MpJaCAa4stQ+5kVasM
jWHUCc7xk0Uf4V0zOtoPC2zyzigbDxoIKGALyB2jY/vLiOC3j3qJ67hXehFeSxe7yqNWh/pPK7U9
RIWmrHFPlImr6VKGFJr//GYG5C/RbRSAuZlX139WDE3p6sBNupF6ihelTRDPSxVMhRL9+TUJD9O2
YEtwRaMEdPuNjVobZ0DlkG6vYixVKecWwCDD+IR9kv4fpsVmIU4vrbsg2d6OlQ4ptgrCCVFPDHsM
XLLIfpihutK0jotxjwu5dR7JV4FbIRoiL83b0cbG8holbuNrWpO8OchABWMtrMCNlb1m1dZ5JDkG
FIJzmjRjuh3K1bXOzfSFRkQhwicKUPNZMcZ/X7+T7+l1Uh2Xgjj8OrlR6w+s9BprtCm3IJoaVcfE
SJv3CFNh8t6MxnFKujogN8DkNFHso4hHCyXQ+Y+xNvwGqb+A5BbvnLEuzkex0yeqoDg/qnl9yYxa
Oxsj+u112M47p2VrUUkI5G1GxMBVcbuoUAM8NSkQb02zqHtwp2Q+T6kb7zBYN1cVNTqJckQtjMN5
OwzpCF1cWAtXtdL0ICp151Qu+eI7MNoPvdpnwYgA5KFE68Zv5j5/Xwvzj8lKclUNynRSAtxENv72
N8TzPGShWsXQdjEViek+geksRx9cTbazqltfBdErzTk0/gF+rV6hCIvoqm8b3M6nEIewfnaQGpua
l7ndbc9tDiXzfUC6srW0mlXtGJFpQWW/wp9Pjjria4ExxVCtY2MPGXvP9kSfg0dHGq5RPTHWAXOB
/IPhZVp+xc1sCYp0ivwpV4tDbRRj4BSTQeHUUn2HtsRbEfcQQOkrnu0FFZbXv1J5XFbvL51BgI9c
plxza98J1wpDpTMQ0okMN/JbMZdXvUmUM4+w+zG3wjl4fbyNRWY8SgHASMj71jVHVemTUFcZr6+W
HIM3V+/eGFRZ34EXEztnR27Yem5AbgDDSOQ6bcnbYzqY1QhpQpIvAQIkgUUoGCCF4BUoJKQ5/8FM
kzNyu87H1+e4EdOAeYZ3hJECifS6dKRapVEhZQuvuOqSYyQiESSGmj0bA3oBhZa0NDZ69bnI8vHP
YxrZLOcSwPobpNHqDZnyXIEfYaHD0I1TYIVRFGDMmB2nfNeceOsiogYBVF/qNgLFWK1ua8/IiWX4
mtMdNGvfie3pWOnadEoK20Y+wNAh6dilc9UVQF9BOdW9/Vh7Rv/19dXeuHcpKGNVTGooi8urz7ZM
F2OubAp1Ua57T2hTmE9dlcTH/zCKdBrSAbhwH8lz/VtwhYnn4Ey0dq7dVNmBpy1Z4KiwbF8fZePr
IAj+/1FWl3sRZjXPFV10nQrPJ03tx5MezlL0ZVesdePDpwoh5yOZkzwotxPSjXloVCqaVzPNiyMy
WQ5VnkgcJDffjxl5J+Xc+ChuxlttE8jaqGplvTgdx/wH3N3wsw5t6FwRiFzMpIgTv9Osgnaf3Ref
X1/WresW5i6ED5oYQK/XgkVlnbRzqyAwBQA0jOgFh9kl6VL3K60hHAHHHmkrvwVbFKizCPklXma8
scJyeYIYk+/hQLZ2mZYE7haUn8Aar85SYi7kCtjzXXmfEfB3aI49oUTdVL5pjP2n1+e+tc9AhMgU
6RBgwbZ6QOl3TIZHdxodn+qloIx2ihKkm2E/xkGmTX8MSUK3AcUS7lyKvUxudQORYtcAVGdElWOv
ukam2R4Sx1SCKLStHUjS1okCuAc3W6PvzXe9OsFRLcbIwFHXaGiSgxgV0ftRKRFSj3pQC6MTAvto
YltMAZCmdOdMbawrMSWFGuqXMJbWKG7ayvNkIS14VePFBm1R/1RnZG8sverfJ06S7Xw+G2cGyVjC
WJ6yX3fQ7WS10XDnDATydWiG7h0qTea/dTjW36tB6feQfJtj0RPkQkV0C8GN27Fca0kjrHlQSXGs
6U0hbOsCnMm69BYS0q+fzq2hTIejAomGevq6plcI2dnSuPCibojeLsq4nOwwHz4lSq2fXx9q450g
EOWs8MFR11vL26TFaKulQGkim6zk3QQ2+IG+/X/YJ2JHR2KTkGO6IwRqgrpy7aoShFtH3+e2qw8d
uIunoW+NnQndOwuCOEKwDHEJQIB8a6tPW0FOLhFIL1xHd3EU8MuV0xzxRTe90wRSIj4YTZ70Bzhn
wGUwdrX/EoWJ2G/SGOpLt2DOTP5QzgBDLS391OYTfyXqRhvHFGVo0fTNQv69s2YLWudIsOrkuZsc
DZ5+L1CdNnEOXuQpcYAFEQc+LHPjJ57WY3JSLdEi/9m5ADBe38WNdj6cVBiJSLVxMvkgVodztowm
HtH9Nssq/UabLLP8MV4WAP2o9B5h90AdSpoUHl/nKaMfE4x+EW1bvv0/zs5jN25kC8NPRIA5bMmO
kqMcxxtCHo+ZczHV09+PWrkpognf1QBjQNVVrHDCHxq8EnS/YxfoQTfk8V6IsLGXFygaSfULPmv9
OcAL9YD34Vqg9tocIZ3NRw9dzPdxN364vwgbNx8YJGqAi1gMFffVJau4Wdi1aLmjFaMjwEyGf3Yn
OzvjKVHhJ1kUgdFHk6922NbdH3nj1qMZyr2gkdJrvKW3q987og0LvWL1h7Q4pqyH32TZeE5FJPyi
VPekczcOLVUljqvJYwm6bl05i8MZkylw4L1tRseqCuV3cP/ep/uz2vpy4Ex5RTDV4UpfzQoLx1iC
kEseQgmFMB308UkZkd1DH3gvN9gaikSL9AeeG/36VRikUGck5VIpSLR2dWiSqD1BY8n9DIGBnW+1
tUuW7EOnHs1NtM7SMcUcZ1UPcZMxU2U828IAotX33bfGVMUxa2aoMMWUFh+hw9bRzjndnCc7BSQ4
ASaA8NuN0oyaI6PUZfAY/BnCmtM/RTi960Onefr7jwfymp7JgoFAU/12JHoLIIMtC/0DJUoRU4zM
AGVUM5i1au+Eb+1+Hv2X0ah9rDWjxfiCCJgTxIrmIrDh9D7nYa4GlhfNb5yGKsz9qb28tKsMdrGu
A+kO73vBJ9/ODQM0GwghkkXOGFvfjbnUvzWAMz+qgCe/WXURf57yBkehxGnjAdX4UP9dgX79hANd
qQZq7yhzQDyGuaYzNOV18ujH+G6Hzd+Ic6k49akzPA9W59aAnpoJOtZkNcWh1Svr0ZSl+dcyCrxY
VAIXHgzVI/wYb+cDjX4wkSRKH8reHUACKMWvWq+Tn5WTtkNgStOliNTq00ESnXwxRreTO4/m1oWC
+SVAAfQKl+7e7S/oLHdy2sZBgUBa1TfDprldZdG00w9d/sr6uwGtWKAIL74fq3nCYxKDtVBxlHYu
wcMl3XlKii+eNzUXMKlt4HmJfrm/WbZOHHR2OJJw9SnKrS4x6WhmF5o0EAdH+QkrSntbZ2l80XPR
79RVto4BlxfKEEvP/tUayog6BgEhdCapKj9cxdSejS7PIlThZPVm7Mo9pbatm4wmPd+LzQPzaDW1
2MOxxLYWd/G4rd9zJObASzDIqhXX9NV6FF+NTpmPec7evb+orz/kooCxJE9UBbnMlkX/I+3vDBg7
VcV1LbwxP+IWPYLNdaejiydsMPXYcDaFFf/17mFQFHypepJJeWspONp6GKANPO9eYzfou2VmkMtI
x5kpt95bahcdPDXCcuj+VF9r9xC7YFhJMw66ENXJ1dGIGnTySAvJaKzU+QpWsox8C1H18GBpQ/mf
UuXqhBVEln6WBBrPDgB3vAvp+ieB0AsiPTp8Rb7zjrw+r/wo+AQQQEgsecpuP4BWTZWS98TTatGL
izEgkmu3MBPvz/31jqaqgXopSgWLYOOaSIPPOoCrirDGCwvrwTJk/b3si+jDmBl04HvTK/bsa15v
aUYE9sVgpHVQXG7n1WtF4vYKN2EWJ8pjkVPs9dR8OpJTqudCNeZTH1Xmo4n8z05Y8PqeWEZeaGFE
0Jym1d0EgQAOZE9XHnwg4O4BjFTb8FooGppM95d1a5I6FTe4NdQiUZO5nWRjdGkBp5K4KoqLawyc
PwnK0FPMg5srJU5xc+h+bcKufkwlKq47W2fro1KD4Juybxanp9vRozSyU7PGSrAx5i6Y8yT76ERO
7MtqTM+mnsXn+7N9UfG4vfWh3CN1wYPtIJmztgMHVzwnTbV4OA9G+jbRxVhBCa5LAWy+RREeukTR
8nHByQeycmuM5OguPjuZ17lHRWv1/JnO3Pw9n2Lv0Y0bUX+ThguXNh6T8d1gSOF+G5JREcd6pIh2
sbMk/B45QOwCBP/gu5HvWcqltbMpPGNQnGRLQV/zDrGJR95parzOOBYDrCAkXsOy8yld9IYvxdC8
He0hFbhThTbyYLoWPhbZAIK8cqX9jRayG/lq3JQLC6Iy34Z1H6sBTKKhRlJAVE+5k6CaOU6KUR29
qimSYyuBvftO3lJDi3iHcLsw82HBNBsIkg1UxxRmn1RwKcDNYfLVz8YUWLM9/LTgKemH0Zoc2pLt
kHPiE3d2grKT+M3qlmgh2HUKjRKJQzhg+2nIbL+W1qAf8i603ZPeJ7Hm57VaTA8DcPv6QUmxTT/1
COU3F+Im40tR1mr/tgDFXx+aaVA/qLTlE78P7SE+SDFqxtP93bF17BaPE5o9RP2v2rs9mg+8FPTI
5zQyDpR5sC4kHDs3oxA7j9bmUCS6sBpBVKAbdbvxBa2JJrFzeuSeLE6DwjWNDkv42FXq5/uT2jpi
lJAX20A61/SPbkeyILXLIhloRiIxYfh9a6dPBP32WUyu+Gk16h6mbfmD6yOGKcHiq7xUPdbBvnDk
MFZNA/u4cErLV8KowfZR4UztXF1bM+PxhVqJSy9HeTUz1e5t2grYb0s1bYORHuqh1xrhI5s6EEzP
085ltfXNQEEui0j5H9+h25WcQhMdbxeHHUOV9RmrpeZQZUP31NOQPN7/aJtD0SkhZ0JKjO7N7VAR
L86glnH6YKv98BihOP+g1UZ3nGfbPPwfQy11MBRdWMc1LqucIS3k6cQqlqV5VLrM9Jsobo+xCf/x
74daiNWkZUucsG59CduejLhGaXkuJvT6lHFKL8iLhSH5Dtr59wfbeNgWHuzSUSBgoi19u4SJqYFG
VBebPcPNAkN6bu9DZOh9RcDWgGxkBAKZ6Xfk1XuIhuVPr04AgFU6XtAKFhnb1Zta5xXaoCqBQzGZ
yU/aKs0xM7XG9VtrwoSban9I/8IGfQyzz7O/RErv7eXBr2X6Fg0iDj4yw7ywrzjzjtpyL/O+PAC8
dqiTlI3yTvFGtGXruMnfINLiFk8RK9giPg/iMZgpOfJ4oGbxXhdW9r4x3Eg/dqKvfhSKiHc6Axs7
HOAhATS1OABs62tp0gp9sJOKbeei44L7GYY/cZsdbRHusT83WkuIIRDj0PBdCubqKpDzmhEEpEOU
Eeup7ovZmy5NL10/rWPnkFlNdrGdqj6ZkYyOmZQpZdo+5IfhJ3h/T25cjfRC6G0h2wwCbN111gZL
TQqXJCnN8/7ihFby0SvM8HR/lI22L0+Y7S2VlsWDab22LY27DgQ/3h+uGE69gn6m60H3wpLDeuwG
t7wa4zD4FCjbUybkV5Oi9E6gtfV5ibMW0WGQMISXt6cPrbuqchBSeJjmKTosLl9+Y2UywI57rwKz
8QyAa2MTvVxiMLRuh5pqXM/0mkXN6gZkIsCFYOaLv0uJNn7ZkTN8vr+8W+Oxb1+SAiIFa3W6C62S
QmkSyhNKEsUIGDiwekOyvV9DqXZPxeDWO9tm84OSWFuLCyK1gzWiruiSMCnA1z+YYWMMvlp1rgWN
UW9/ESnW76FOpF+qpLcuTqtMX6SMjGs+O3tKo8tCrq417m1gE7hR8t6uBdwm3WausuabWp0CaTLO
h0f6Xf0Hu0/6Mylw+5U8f9p7oDaGpfBrWITrC3p43X+KhKAmRg3zqpUTdoWVdGMcdFE8PbUUJMoA
ijLCQl3tIux4/0tvjAz+h2IzqQLF2XWQVjtRZw8i866mJZyTXpfl1Rud6ayYcC9TBICwnin/WkaL
ZwNgyCI+AuAHA8Xb7WwgdeLEJYMmODycAK/kR3ugsnB/ahvnE13pBYuBcMtriBosKZfOIYrPKYjT
g9Kk0aE1jVMHN3Zn827cedxEDk6w2OmY9GJv5xNJGYMwrPAsByHhT0arfxBRqu+MsjEf4Mlc7exP
igT2cmj/KAIh9Bo6oSqih5BU7VTBAP8yZo7lx47c0/nbeE6AZZId0NWjigcH4XYs4ukccBh4aLvE
g7T0QjkHpmXr32z+b+HTlVXep5rXkAPWMvxUmCnCpm7shG+inixzJ87ZuBz4OcQZIMrxJqAPc/tz
3GaIh54r/wHWe4jHU5UEbQuKwKfhFiK30GmnLq7nQE/0+VAkk+7roWn/97f7iR/BxUBhk3AcbMTt
j5ibyqrxoVWuvVrLQ8TvQbbJtYMGea2drbs5YcSW6eFhfkQmv9pRdVWY8RBZyjUD48lVEDWp4SeV
gVlrDpDhAlFbF+cqVpXUd8LBik+A5NqHpnXRXLo/7c29AMSTi4lnFsW4VWjBcF4mLCuiV9TFwJyr
2v6UIr32rojq4d9UMZILXRbzac7b+dpXSFEf8ew0Db+UMYpZ93/N67gToOIfP0a//Qi1pvICSigW
eqmWTzHPCQxTbXbeNGk9BvmsuYgMwZX23OhDjUrXzhnc/DCkz8AlF0lDLs3b8ZuuNvoBMbqHlBTw
QB0vQ+sdJPFPjBWKjpi79t7NQxWekNdbNOcU74G1UMrj/WV4feNg7Ag+lNo3yRPw5tufkZpsxsju
o4fMcsSlsOxZCWSedP3OOK8DAcYBs7Qg+egiuMud9MedUwnHi5VRg31hTtCynRSkolX1J2nZsY9E
mfLx/ryWv3f7/jIesAVqvLQOANffjhdD1pamN3HHFbVy6KZ6Ordy6P05M7wdnsLWULQ+aZ+9YOvX
T33pDlHpjtwpqaUkfkT/6hC5Es28ErmDnQtscyzWkQ8GVhEhsdtpOalVFmWZRQ8ijTvfyuF0WZ06
AfOy9jpLm0PRE6f4t7Tm16FEmZGTTrGNBG2uxh+R5zC/FPY4vMO6zft+/2NtbUJrkUNlRqRhazXM
LlSwWrfT6KExh/Fo1qFycrK8ON0f5XWEQoK2PEYgWZHZMZYJ/7kFU2Mk8EFzM/F0BuinT2WbVz8A
eNmBpL3lW+M8xzsf7KUqu96ICIqAn4Lb5AJxuB3VKCKrCsc5vHpJPyUnJ6FZ/XaOZ0wVhKX135I2
y7WgcCTd3aFuxHMCvSY9o9lUZkFceZUV8CrNCRg+L/1czFOXnqLBplHUiFn9NbW82n4dTlWHxkub
ZBjBiNw8t8QR8jDImUplF9vR78RMAeTxAGJLExvJlAZVmzvDQXQKEgnSsZI4wKPE/V0iRaQfuL+n
D9iUTaFP2Suf3jdhxRlS0cUUwejppR5oaes4l8hVGzMY4tgugxTRsBO02qJBQ6+328Mgpsk7UsjI
BkwawBK9VXXpfkm1bCreYOkrEKxGGfM4mymWix2mWZfcKQtAGE4dpxeZ2cYPO8clwA/LPgqP2TQU
8uzko9IdNVGh3Fmrde6+IbCfL1GEZqe/SHi8M5QKaPI8Kv3X1s2L8BobbftLVQsvPipqnb3VG9Eg
ljMW6J/AwBf9UQDlRr4HcDqKwIg+VX5HZ+oTbSMopnGU6K3f6di++WWpzWgAdS3FwEQxq2eK/km6
8zptHD4kkYgOQMSgVG8tBZs/9mqYsB91ZEyuqTnmj+wrnH3zCFyFpLq8u0f5Y6stiikgetoEnQsQ
ZhUjhG1bGVHZ0p+zo+RII2Hy0Q2Xh0KCq0Da5lAWOaKFTrw38MaJ1DkZS+UF0CH/vZ1lr1e90Tpu
/GCqWfY1xZPh26iNKXrsuiuuU5ERAIg6snfO5MbTT6bCLcp1sJAOV4vrGnHYN5lJ6TquuveAz70L
6vPvRxMvhtQz/3VnSzm300DhveqbnddiA/AFK4Fpv0AHSCuWy/CPT+thsGcWok8e4HCWHjJJQ33G
qIliWy8gCnatOVQPyFDqnQ/nuPgBmKf/0BseqSOyrRku9a1xTuJ+vNy/Hje2HNAaNhyVnxeRiNvf
5RRRIZNWBZpU4VrJe022mPbTYaIbtrO7t7479TFvSZDRaljHPgkqWrpM2xixgcSG9yn7IPeK/1Qj
qvy097wjgLe9zvfW9GjYLm07PI9QrbydXpzORT66sAnRxdFPXCDaNURb6k2qaHvC31tDARdGFnvJ
xclMb4fKBBgvojq2tUaf1aLXcxhabcAeu5zP9z/ackJWRxeqKWcX9glZ9zqfCUfPBfxh8nKmc2j4
Ve5Fb8a+GgSYwVScE/hb6s7p2RhyiadIphfJP7bx7ewi7FtwkHMjbMfq+IjXgPWZflN08mK0rTJr
UnYOzMZmWbguSwKzwJLXBbocZLZjTx4ZZNL0QTvo9ntlLsdgnLo8QApZBFNd/7Wx4iKciAE4a7t4
c63lMGQ8tlXXQNOa6zFEYJAaJ75jbhzuCSZtrebiRGGiakj5et1j1aKustH4Uq4GXtE+DZM4MNLK
PSzKXOcqyZXj/Q2zEWpBNF3oNAuYHdzp7dcLs7BIHTEp1zZr6x+OW/aBm1l732zjBCwFdQAYtBNI
c1d7REkGmTqZq1zzrtTP49yXQSVLN+iq1vr7E7BMBvATYR3gktUbkoLvtemVkkzHXuLHsaWdZ6MU
ByvO9SPIqL+2h2Nn/DneagHnafb63GNqph5Vb0cFnklheN/TtHGP+Hz+veQl9GDCRt4plhHFr9vv
JYy4m51w8q6zKUcfGZjqAa1SM+gHReygcLc+GvANGK4LloLq6e1Qcw2jQmtN79rN2bJ0VX0x64lZ
9bCv7+/CF3rR6t6iGMSrTx2aYu067exau44yJ8ZErdTLi43wd08/Px2vU+mkVYCrn/F+zFovO+Lg
nP5qzb4d/XExYfbhTCIEaRqzKy+iNNDWzkme7U9q4knx2ekmUxxNrF3UQKez1ByKSqrWB0zN9LNb
Zta31BTVGFhgZB7jvLQ/OZW0vqEtSRht2zI33olGccITL271q86NApnCwRVvQ3Kh6KdLDDj7UDBw
30omMFTBpGsxqpHAyVV/VELX82sTtLqP8r5wf6L0LtQjrM/oR4J/yOzn1qiaV7ct1TEIE3X4nunp
2J9hpVpfqcrxXpAsIFxvxEjFmIoWZf7gdDNt/9lJfxdjqNOUuv8xlu+6+ha03siIlvyVx3wVkEjb
Tu2kRsU51jP7MR+z8DBr6J4jSm6TB5A0K4A0/suhxO6c3Y0dR98FdgGddt7ltT1OpxHLqLjkYlFh
VacRZN4hjzvqPbM1Pd2f5Fa9BZI91GmGW2jNxu3uFrUi7LIylKuCud5lJreFKaZkM6EuO1DJZ8Un
/RuDNrbN92ZpPKNi1/x1UQJ/FfqLWBeANKQOdvsbCqwDe6sEfVeI2gtsEKtB2DrysyEyufNqvr7n
QUkvrzR3IqCsNb+vKMzSiWxa4SOCGBcCTeWSZ03/+/6qbo0CmI2nhOIR8fvqnrck8Jm6JJLGBVF7
U82jeUUXVN/DXb3ExLdbdFHHBboAZHgBLi4b6Y+YuaTDAvyI1D2C7/o8UCsr/Ip6UnYOjX58tlEF
rgMFiEPke+3QfQJHQc8O2Ih4tkklxRsRoQkwmd1gArshwz5M0tN/1sBo8ON1YQH4qFvJ6RRHqqCG
o1RN5jeD0X3GSi/55rbFGPsGDcLLrE9pfkijUFvS3Wr6ASiqMUgNWzgpNT1V72DYEsnsTtFQmyqK
CelFLbJqC8aKajwLau4U+vLKav2B2+L3NFax6wtk021Kz3PaBPowuSF1xyr51MTS262Bvw45FkkZ
fdkdNsDatVu9mBokGgGOAUF0+48aTb/nbJikHSApnA8B0OwO9zkHbUyydPEF4wR5nhNYt4nU7Ge4
scm/6dh6P5XWlo+JVEsMdVT7y/2dtdGSJ+wCwYiq1IJTVVdNURCUue6WY/yAAnj3UFH4mnGliIvf
g+JGF9IlJKZ1KI9v5jIayOcL+bmQ2XisU8U5WIOjngant98PsS2v93/a61uLnhPCbNCullabsfpl
cS+TCd8blOjdbjhjqdherBD7ntLW8sPfDwWpHDIZgjVLoHu7713FpZmXo+kilF49qHmPnUTZhMfc
yPYklDZmxdXvLUJsxLxQgm+HUug1ZV2MEEnhJkOgT7I86kCUP05GtYcNep1/LxRDxO4JNDQu/9Vp
7r3cMkKPVEyW6Q+tN+KzVCwRuIXRHnS3Uz94IP8POMSrflKKPcb+smaruwRVSdKJF18kXNNuJ6qB
YXD7nMpwa2TqoWg9cYCi2wSR5+G8CwcCSGGzp2WzNWVIK9yR0Du5kFerG41OkSkoLj9MauoeWxow
V2F3uhKY/Rg+lWE4A3gJi/Ac1xU5ftO3ir7zzL+8LuuJU+Ghi0nWDTdolZaiLTPOXqiHCAmLjOvI
y4srfaDQ+z1j16D961H06f2BzsdVcH8kF1yQeBUlDWzl2JamDnw4db/qsrR+m2M1FgdQ4zrSyWph
Hu/v+40rykI2hrrzIozjvDzmf9z3RWw0QktTAgMF2MbBUrz4aYoo6QTVXLXY6cyl8/X+kFtfaIl8
l6IQ4dD6qHmNCTLNacNrgXFNE9QuGDmkhhPizhq1dtsXSaI7UGPk1F5qO4rVL1rSme7OV9p4UTnw
xMb0ZGDGrtOZMlHJxrKWmRveHCCzlH8wS1H/NeMBxwOL3iOVN6SA1sWQKCfIRO48vBoZTpyHVqnt
c1cMs3cE+eN9cmmrf7m/vBvXC/AWagawfpBzWvc8Oy0E/91F4RXG1oeGqPooDEruU54VO3Us73U8
S5VnadWjgwWwbI3StrIGCP8syNCmQvtElTmx4GzjhhAk9TT95OtLtNhBNwHgqstivmaplvwcqaOU
B6Ws22dkz43Gh17m/RfayDX6pmJrb60MpXhMQabR77Qm1QKpqRNau4Widqd2UErrYdZrKlhORzX7
P61TKyfQo3Hi3QrryLvU1tQ+Yf+Cv6g+T2F9Fplef7GSjgIn2Jm4wEGF1PU4DM1A8z/sxU/6LWgL
6ZNifh40IDQIv3nlB4VW6dWjtkTGIhTTe1qAGY8YimnawRxMu3rL9T2Jj9RdQTi7fVrIQ6jlAK8H
s5EfTWJuJXBLL4MSW5RKe0myEmlwt2y0+KDorYmxGk6H5xhx7umpqEINuflqRiKidb3JClSjdkSQ
9LraY09d9+8bVbQFlUyH7mmcq196SKmfenSQWl+JleFtkjd15MuCKzmQE/DJqvDcT4ZBRgVoenDe
GaDLvrpaV7lAVtB4PCSV05inmC4OYHOZTmjKSDk1ftEOdLswnIxaSBqTMvgywiDJb8owdg9ubCP6
Iosw7w940KT9AUqCmqNRIj0LLliVwwDRIwUhmqwu/4GugE0SKs7pzl2ykWwsGjSYRjtUWCDcrLL2
Ls0tIfQIe91ZTJSqSCmfUsIFkLdjlCh+YWksyyD6LEeosG5qpOvdwj3OKtXunU7z6/cOFpVF5waK
2VLLWr13Qyssl06kdVWpMh+Foiffc4wtTmoxoG48WdMJ+fm9wGWDfLNYkdL4Iqu0eGtWkUssSK0s
q7WvM7pdaByZjYlKlVnNFh1SlDp822ij/yI3L6cj5Og5+zSie/XbMofymx63c/7opqj173yY17fQ
7a9arQU/ky2j4MSsZUV0KDEuPFZ2ox8nddd7b2PZYU8QZGsG7Fgw8rdhhmMXHPdRN68aj1cA4F99
6K0qLvC5lN5JcnzfCgORsL+9Zslsl9BqKbtBaVstO9w4kfTFYFwHLvNzaKvNAfEDaBvjntzsxlIu
9QL6gC/hxNpSMxE2Ti8pbjY9kPVDI6z0Saix+tj0Vvz9/qReRQOLON6Lh+ECa3PXFHm6fUk96JF3
rXXlSbKsD9rYffa6BClAaUR7T9XWcEulDaYqM3xFN9BKs7K1xSeaLM8+yliYgcRGMfDS0AjMQu4Z
db5aSaYHTh5+JaEwULbVN8MSIrZCVYLZC53iSziIEAtwBTPUupTKnkDFqzBnGYxMGnQZOF9Kprfb
0uwBA+WEBFcrS5LwUgJvsoK81Itjo9tdH8i5mSJ/wIYh4u6O8/ddL8sdzbetBV64qkAYiEDI529/
g9RpWGCA6lxdGttvo9l08vPQaXpDxpGXjzUX++f7O+h1041pQwGkvYkCNBzy5Sf9EVCavCkFeCPv
Gmeu3V0arcvlwaDLhrNXFDbawejTtgl6ry+NA50izw5mdxAtCpdZ9KVO4hG0Rd1lHcT2XOxV4F4F
ffw6oL9ASFD34susdoDiSt5CBafYBjTjZx1N/f+cwfhr+dplFOI+Cq4gQBG1uV0DT4e/hsY2hrBl
M/2oC/zenXCm+R8hZfTl/oJvzYiwHYEeHr+lOHQ7VmV4tE3w8LwigzIdiZb7x6RO9MP9UbZODueT
y25BrJMg345CqFkUZE5s5nTMggyvkzPV3toPPSq894faOjdAaqkwA9hb8Gu3Q9ljhxsj7oHXTivV
yHeswfheE0R87Psi/JYDV4ixs4la4uhwAk9o08SZd3KDrXPDG77Q/+DPQ2m9/Q0ahkWYIM3udQat
uPiFUtuCFdYNKWXlUlGvuJXuzXuZ103S6KDvihgarBAkHmgd3Y454yVCnqDbV5Id91CWRXMxkKq+
3l/dl4RjPcwSMrElqAW/gomareYqqbrYzdEmq1PwcO3cnYHCp58KmPzimEIRcA9a13QCayAbAU48
lfL2g+m4YGtkYlVNgPq5Yv1oMb750IeIoPtUR6MoUDUp5nceejnxu9CJq++isoTyKHsUs4LZc6Jf
g2kWBPxKKU+I5XpdoFrYP5mhgolSj/UXZkadZuTXeqzCr4IOxS+3z7JP2GQb7gHJn9m96CY+MMHY
NsMP1ZkBn2D94mJOmCYVMtu989d9IRxOl44otQQdKKW1Osz95EFkLkvvmhca6vJaHh8GXOAf6rTZ
u66XbbX6Nkv8AsaaS5tztgqaynyOW1vBq3sm/A/Ainh+Z8bpQVPA4lh6QRaHytjx/o54Xf9jgsBV
HfqvEBasdb2esnJWW4gbXlHwUU60yEoyFFpznyrQxg8JAWUUlPQZ305DY72XXVa8VaixvBd2ll7t
wZulL3gHfnhI6saX+z9u41BY/CQuax4vi6v09lDwalkyrakV6Ipd/Rsqlvw4R1Nzuj/K5rojzwFg
VqdFtpayTI3OEUnjelelQlIuRaSngp4em+0bB2ZDf02Vrvq3STNUwf+PgTnxGKGgdctVczu9sPJC
5HCG8Dp4wjvIyQuD2U7L45hW6oOYcvAZehl9uz/oS9Vvvc3wD6fwAcxswaffjloLb3bDMg+v5kJi
9YUF1OkQixSPotJRO9jVWS3+S+UYs9iZ809jxeYjIIdRQ+xXGtNF0FD8EYYmz3NpJtGHCYJwvbM0
G8+ARf2MqBfSGvXS1VnAVXjO8BTyiHqt/spvTgIlzYtL3vY1Qlxa/qb1iv7Y9aN+qnNL3+nqbA1P
EsebR6GWd2gVvc2aneZakxCaum77lcTTeG8Zlcq2cBA51Lry0Gh555Nvj8HkqHto8o33ltwCYs0C
3YGCvh6+zXC+HohUy6Rtfkx66gBZSGeKAaMRjYf7G2LjkFEtAqZPVXoRjFkttRNNk9JGRP062Fr6
tcL6bU9q/8/9UTbeVIJ54M9kaYAH1i25MtZyVVEq9xpl0r6gd6V9iWchTmpoKmogmr9mtXGg0cSG
gbXEodzet7s8M0Rbj23sXcesDM8d8t/p0Sn6tjjfn9fGpwK+ghQ8YK6F7LBaPVwRHbwCGxe7wXY+
oaUeftQxBT42KnCW+0NtXdU3Y61OrtTRMAtTYiOgn2rhz14RPfV5D4yQhmv0vqTE/wPzDqX65IXz
8LPTTZRyKVOLZz1PTOyyPJOqu1Mm9UPq1Mmwc2ZfV2NY8yXPWCJsQBRrVxY0iJ22qlX3Oplhfx5j
IFEJZGTfqbz6UnCaA4gfhs/VgfJHPFEz68s829nOmx/E4QfQXAHhvMY48y7LTKk7YnzU+9+atgIp
ra3CB3R197x8toaisAuiEl0iuOzLv/+R7JS9bGerYI9Vpoh+d2LojxiZi6+OXX2+/+k3zihEUfRF
FsI8Wj3Lv/8xkmZR2EuA1V07qzOPRRhVT7KLnR0V4I0zygHl86H7SWq6zlmlS+/Paol7UYGSX1Xe
hMuI3ceHhKWOgszr7Z/3p7VxzRLncMkviqYLTvN2WiIthBOppXutOhDM/uIZ+KOjNT1/j7XCc3yz
8uJn2eb905TDRg4G5FX3du3WbwA+Bakdzy4ui9VvQFUZJ9JydK5ogo4/jNrMJ98djDL1Q8L/2IfP
V0raFG37CFpBPswulls7J3u5JFZPMq8c/Am+L3WJtQ/CLENaWr1qXb2YOmzUu4avWWN2TLUYdlSd
i49zL5XA6sJq56F7zRWiTUaDkLIl6Q4hwepOcbDxc8aosa+uUzvyaE6deWrwv3R9fdCN4Q3KlzXV
ZUA/53G0ym+xcMLPqefId3OXhXuHd1ns9UKAsCR1JjVBT291m4akV3Geh9ZVL9oOCzo+jT9CwTjY
ie2dtLqtj27Ryuf723DjdEFqXHBfKGzwFK62AKkgyPmmsK9Fb/9oJIE9rIh4pxizcVmAG+WBsDnB
i0LT7V4npczVomNqIsHMrFCnBk3vuZ9/Si20m+P9GW0ORocNDSRwOAT4t4OFabT4e8/UotOiupbo
tzws5p8HrxvNy/2hthaPG/ClSw+2ab2BWrWww9yerCsVHKANRS1Os2plOydkc5+CKV48A4mMXjWb
JrUwxnBOras0pyY7umpZEKkWefpEVSkVQSO19E2fVGkW0CuI3yGQjLhLOY243ZZqgUzz/WlvrTAB
NLcXJRGYYatz4zlV1+Vzxk7Vq/hxoKhU+SMMwOygDq7ZH+6PtrXICzkIhqFD7LSmKVCeNCfpdvZV
IbcPBE2txeM130mENudE5ZcsCOQURP3bXWPiDzSUFaPQvoU2aFhjkJnNfAK60v8/y4cIM+hmEFrQ
1W6HQj+wtuqSoSAJZH6OG9HVSyfvEEattjPU1tqhsADvaUFSm2vCdJy0iqx1276qjlI8DIwH5nLa
M9PcCH4WYTsgv8Q9nLi1voZHmcSFEs6RSwrvl8AmOQxCKcToS3tG/1gDtPqL6MhG6KiQOUbMVZkd
DHOkoHV/s7x+xvkly1UGUB3+69q9vYvoo7uJZl0dEEhvhyxDbWkUdjRgAOwUb/RZ6Hs5xNaQXNgm
6jogTqiv3n5OG+xsEhEcXnU4cxfITIv2DTysU4QV5cNk9HuV3NdbFf4MaHw+6lKaWZPmqJsPheEm
zhVWwXBIizZCOziyjmULtvH+cm4OxYqBm8T2jyfydm7GpBpgNS37mmN8CYtbxTsUndBT06XqTgvx
dSzCrNABI46m2Iofw+1QxF50vDH2vBp16xzVcBpOsxietWQyj1nqUA6N3RD9rAbzhDndhf9t7eGF
HIgZ2uIHy2G5HV9NDSUGh+RcJzyFQEZE7Se8rrRHdQjxAGy08SyNtur9DM+kxDfKeHyHQE/9+f9Y
cAIh8BILhH79Kwb4c6llRs5V7bTipMO4CEAh5xdNBzhwf6iNlArKw2JJQ5l32VCraxxJN9eBfW5f
gX+jWooKmP5vnsYz6YqrfM6BUpwVq/A+te1kX6epxMq8hzD6Rubq+Ni6RnPukyF9cvps+n3/p9Er
YrVvg6EFrruoFKC+AJRptfEKRVflgO8MSg+x8lyjMxEiWpmgrmjL1sgh1PdqFohyGIYAS1ZV+lnX
dW+a0FCpi5covR3nCBA28q1Ya137/3F2Xs1xK2ma/isT5x498GZjui8AVBWLnpShpBsE5eCBBDJh
f/0+UPfsiEWGanviXJxQkKwsJNJ85jVgr59NicBKWBBnFqGd6mMX9/o0LHEyWi1CzJ0ePC9Wv8LW
3wjLceWVKXZAtqme7HTU5qep6cwyEnbjfBr10uaC0PISz7xVuMiEJahpA1JaC/zrauBVa69EF0KF
TPIYzEau7UozUMkln5KsV8LmtAjzJDX6OBP0d0sklyb/LqHitzzKzvPznTbWwj/MXZXd90Jf7C+9
Yc0WCuMmgnWGKox0c6p3oOplCvvNuBIBagc6KNbk0CoNQyV4vP1lEMh2UzPbZMxvi9oY5gsKSSbM
q7yZCXW7WnMjXVfJENu5haaJX+iaceAqn8t41FLH3efBbDRxW43NAIPO7dqLbvYytU9NsxC3o2vA
sALa0hUfPFQHtNBHwie/AsXebX7htoANiskamukWWKAPdm7qd+sM4CIqXGUNkRiKFf6LhaZf6Eqq
bOy7Rb+fa3+sbuiiO+9WJwCxnwVgmHfYJmMcawRpi1kaCnxpSMfLsS/E2K7P87waHxMol/aur4VI
rzXDk01IjlHiV1e3NYS3vM77A32U7n4I7HYNoYrVQVjh3bf9IoIYOxMNYECqBBxZuCTa6pODpULb
qbHPVeRBIM7DcXAKGTUikA+a5ddYnVca8Z+mOuYgKtvFet8ItxrSsA7cSWFJOVTdbZ3kXf+zWPvm
ydVzF4SLYy/+VW746TVqLniJFIUoB+QrzASBhFLk6KFrPkIgetXK63oypXOxaC7JGcD9+mPQVJ0L
psd02AdUSJ7GaXAvhcB/+SAXowBqX6fLpaqcvg1F7iTjAQtLA796168+DTnIYGQpRjsLsdG03g2O
CD4PSVa8m4POvEpJBrVoyJy6uhY+XcqwbxstuIAvMdxU9gJedCpXr7hAt1AmkSwJ1vaqKswprOkB
tzHmJIMI2ao6RNjO9G/LDLIpveAGZrns0kZgXZvXtz5C+w9+MFp96PR2osd2WmcTu2cV9g6wrU5m
mKYgluCqGGtkgo1yUNJox8dBb+zyWq9QNwPxvCRPdl2vNaKIfv4JEpJXRW7lrO8DApSf49rp6w6D
8/l9uc5iOGhQEBRSeNb2mQX2tfuyH93HdFUbiEf3FPrKjdPcirHqWlJQx/pejd2q3SxTMLybGmR2
cGQPNH1X+XlXguxaPO+Q+ENehbJGMnTfUmn4oVWuWAA9zfYUjlZt1Wg8OssjMghdE2Wc9maIffBQ
HwPR9Idc1kEQKVTg4KgsQarDCYNofTXnNAqgRes5r2xQ4HzWYLDaMNMsXKJLkQShrrlduReysuB2
48jFq9WcvTVlA3GmkcxXgzkORUQIONcAmwVlBa9V0/sx732SzcCU74u+9cyY0o7rRobT5kdygGoI
VzSzP6Uytc2D06VznBSjgB0OhDOLVCr1Y9lb87ir+14bonKhyn6czRRxSGNMintUv90vtTlk/ZkE
7I1rYpMdgdFvIJdHLPTy0h7HrTOVlcax9mr7WGrFMMVKL4H+WAtBQ5jqSXolkVS9LgbP6M6ELG9E
R9zUDrrRG7HlVX8M0qVeJSmjB1Ww7GY/ze+dtqhD4RbndAXeGAo1BljayAwT2J62S/CqqCtN5fYR
4dcpTucyibwkkReLEv+2WsemaIF1AP1nw9nu3pdz2lp62mYT8m+NtJxdgj7xPuUQefjzFf9G1Lyp
EJHWcvlvJbCTUVQ96EM7OccagQluTmcQH+dpzN5ZydTvXeS7vv15wH8Gq69iCjqMGy+b9sJpTGEX
PuEUjJZjUqbB+NwGFLweJqcytMjSLK/b26uLNKqHGqp5DX1YwQNbtGUJN+lWYz9nQ++JsHE6RMXy
Eni++8Bl10hx7ZS2U95TP5T5rqv5+HDs55Y7wiu7nxA4/PbH0rgq3XcG/JxrpTeFed0FgMTeO1yG
aTg48+Rfcp6lYKEXvV0/Z1Ugm8iVNoK0mhMsmOvBPCmeaWx3Uzxay2AdNM+qjQvlG8qKApG4doSR
yJD89DDdrMfQnFF5jVi7aXEjx6lHaxzxnTkeMachxbXb4blys6Lcq8kFoJ7VKN5GqeZkS9T4Q61i
+JBgHCQ6+ctdVpgjQAAtkBxtfdFdDks+JdydjT+H+AWhjIuYpHnv5y2IjF52aPWV5WLUkWnlknoW
5C8fTPM8fu2ddnSj3MyGLNa7gb/s8yS798y2Gy7LvDOSC+AyurnD0xZWmkyDSX4sB6s23dij2e49
r1NvpPvGll6yExa0NTZfvuBBBUNorZ7Anvq4/xW50VxNhbO0+76izPh1autZjyDvuWPUzKbd7vJm
QF6zxRylf9AroVWIhq/Ll75zGjuGx1q9U9jdaF/xAG9v07a09BjNoMaZjnKVhlDh4Ka6fVMt3aBH
nW3N1xsJG6joqJyv3mA6yb3hylTukc7tnhy3G8sYnwCQ8YbKwHujG2PqITqzyPcjZ6aPB3zqgAEt
gUw/KIR5nbAx5/m67pCFOLiC9fOI1Ef9DGbC60J7msosRHLO+LQkpibvoIXPRtgbjbKuAY5Yt87o
rhNim3bxfXDcVHzM0qpaDrSup2vlo9x0vxKIZ7s8dcwiLMZykXRF3fkSV7wx2U9rO35EYs4MiGG1
6dFIHOdK10vtY7DwH+4Dy0Jin3t1NCxZ8rmlVuyEep+UYzypZUXwKTAagAlD7mVrBKu1fa7BhKWR
bQvrvqdnMl65SAQilbzwjKFVD9YSCavDiTMjafngTY16VtIfzDioC6AQOmjk4apM+to6EIBbw0U+
Ds0Pz/A4GBvVlF/rYCi7sAyc3goF5e39qtz8OQct+6X2DM0JXb1CgTTVpuBDLjOs21wa3EOYjsP8
oAmNAhNBWC5Dohz40kPn5sbehrYS7BFQxshOow8Uz0kCaCsbPYPCcV43R1XQuL0orVokfEk7vyn6
JfmuJt/oYsMQ84chXdwspm3j37vI7zZj7Paz5T3MRlLbkZUng7MHpQcbs7cF0bUhBkN/siS6xMeq
ctP2qofwmWhR7ypviS0EWuAQZA448kZsbIve9ogLJ5kFCYpfk0M5abAs7dGzRe1dEXyrD7UCOPTs
L2VVhIsk0rsx+sJwP87FUl5QAYMtmLeZhJ/WVfOkruYytZI7z8zz/qZwhNdGaFcHV45L/rFLtWC5
EYE+fx2LlZYfYkLFCGOtsx9EVir9fvUCTMbGHs05jtLK/maApigjlDGC+dLypT0eQDbJ65nughtW
egOCuyUhJDOCXKXucxDLR5WMHQbJKxzYMLGMEVx9XzRPE9bN8DntYZ0IdmhF3g8EPrdamwA5HBNR
jruBBlXKoqsXB/XcvH0UbWPAtluYsc5Zu3eyK9vpo5ENSbVLOV/uiKsKDzavpn9xhd/dWVqh7NCS
UjdQkWkV+hl0uZYQn4rVC32lvHsPSVkbOrPtDdeGQETsAYkf9WntNfaHlfr9Te+ytvcZFwJUmL70
I92Fhhzh69EtkWthtxk3DhvpCb/LctmnFmD9q3Y1chzn0jlvnzJNKuNgo4XzLhtgpex5t35wSwVh
GSI3c8c7kbTpHMF4mKYbsXgA7aVZeyq28n4tUcJCQDms8kXWod3pWUXURxy7r0rTTfeioUbHHWcM
1c4ysbahymG0e6fG0zTK0xFs+1iazrfBnpURNoNZYeVCaTikL8jiXfAJDb2lah9nELRfDW3If3he
b91XNUL66B01xfdc9tN3vfTcIhZjKj1YsHD6YpJv+x0t+AISjLHqcIBZf0/cyLKOg6FdPgdGl7wb
3VletXOz/CQOnoGhVcvwYaSYzznRzEqFmCF3T5O5VtWlRizR7wkKmw+eJcVnkRj5OzrHGdZ6ZSV2
CIcbWG/lo//FKekLY3jf5GXcoE/40/UBHFwmeja2R2No2iwmHNHvWl8ruyM2WPntOviTG2E1nSah
GgM3i4hIsw9YaAiPSierOip0rxZHBbmliAHSucu1al3nKQNanOD1NHh6iB3H/HPyAVig0Ikbpk+a
ctPrVBjJfRyMDCrXSa/tqhFlCGk3w3FlUT1VCsl55pTeSmeZfJ9XBvnhoZ5lA2BKpWTTWlPk31aR
rPaOSiWuhbay5ZcxbQ3xNIP9/whMadJgWrdoDjZOxkmLh6PmHYdFZEc/zZKWc8MKvkzjIr7Z+OWR
RXN26J+Xce6cfdInBtZL2aLbO9WJ5tb06v6zhWAwt/xkqptB681PNCnUGjngQOfQGrcyR2vyeQfR
Lrkbd3IGPhuqahX+pYcqiwX1XY59WPZVjgAVMrnYk7ht8zCt6ezQSa+rIUqknhypT3mfXCrIZUTf
LnnvN0jkR/7Syf6eupTJ/VLlAn2QoAjaeNG09VvjjboTtgN2bnEP+5eCtOcu1uWsTL+IUQVajN2s
VbN+MEG2XUhDeU6stcWYXVemtz72Y9vZB/DbrHHg0/NHii+WigZlekOU+QFFBahAVPFLpDw2SLOD
Oy4Bg7jFuXVdLpAp5fot02T9oNKMpwxgDcF2yScjst0J1el5sWotQ3IkWd3vjUIP5OnPce9bmcOm
rLahiSCenQrFjHbf1lMVgNYnWNgZozKvp8ZDfbIqz8lsv5GNYRwBig+CJwimU83PeYTcbsJXYz21
RrdbsSDYJWJJmguVaPKAdKuPTZ6aGg48YWTnjJJepxRQSgFOba0pkN/2SV+lLiX1wbaFLaBSe+/p
eXJlVhAv7GDUY8rpy5nkc6sIv8wnUBmkrkDBGqwUCNaXKUxlQHtHKcY6rlvQQ0dYxuaYBufKtNvX
fjUMuHKYHpTggZa8HMbwGo6RrrCPgGOHIpwcKe+CpkC3VJVT84MKanO3yMY5lJlmGGHgFsLdOK0m
Wo5W8fnPq+n1K4bng6aGzn/UqPVttf0GxvBXPKA9opYj9kLtdZBwo2imOVwSqnsPROUFwo7BEPp2
XR7+PPJbb3eTr2YC0OKhMvxyZFV10vSktI6yN/2HeZgNToWl3tuD39xORqKFfx7vzSfdYOx4CXGR
eSdPamfILU6is45b/hq2gWqholr5vkraL0lQu5841GrSi37c/3ng1xsWVRuAn4Aj2Ujwkl4+qFaM
kCThWB3dKl2Rx3KGeDZLnzhUX84MtfXdT5cWdAXAQMD2LTqbL4ciGCmLwkGcGtTDGle1TG8UlbS7
dLM+KS06n6PruWdadG9sG2CkdMsgrlE1Od2mo7vIdlgL/ajsrjsGQ/LNWfRzfg1vrBZgI2xK2vMA
mE+RLWLM2hwzAf04G8rtIn+Y6q9QRtUNavZBt5N+7pyhu77x2tBVtynOUEIASXQyl7k7SCztrPW4
lJTvdCfLL2enyVF79+szwJVtqZ+8Nrg8gJUCyF+c6SdwCrwPzbF1BuOIGcq6W3vX/LrJjh1gs9mX
PaoGEcj+HgL/wL2MnuuZE+mNud10q9gT9MoI9E4KRHlWVl5FheU4ohC368eR688tEjojaxENk/2/
2BBYTAIF/UXyAKrzcpXWJQ2xWunrcTR7PRJr2R7o8Y5HxxmrMyiwNzg8EHcofdHQNQBPWtvi/e18
6x13apzB1Y94c7Gzdc2Tz5tAfxcaU9Z/Cyp8c8K0sBrYlEWgFRF1rFnBXO2N20F1JWxHTx+xUJ6D
5uHP58Ib0444E1IQJGqoXp0uabtT0h0o/6OVmjuPPV7KX41xLsp48oX9TRiEOmd26hvHwyYmQJOQ
Q9+HHfdyMroKfp/rlfAyAF0cR13O8bJamCE6YrjcjAejARrtn5/yjT6sSbeGHYQSD9pvp9cdTE7T
HuEEHomzvQ3231NDqnp/fYLxCqKgm3oniSU3717kM/JMhqrruGykd86x440dvSGjEIyFC+NRCn35
+JoCc2/UHRfvspb7hMj7aOrS2RmdPIegeGMous4cH4zEMj+1kWs8pfJ6yyPtTtwmua9uS0MhHNFo
5u7P8/vG6esD8wLryCN5YFBePpQhlWwlghlHkwSmi7XEIXF32to4c0a9fiJySsIxcwvGuEBPxmmD
ZjacdbWOTtKqnTE1lPMmCjwBwo9nlswbQ/lUdNGV5JwHE3FyHG6iv3lSERkYjZNQ2JyG6lB2g7vs
ygEBijOb4vUEorFrswC3+wtJ022b/nZCoJSP1Z/mm8d1hBRB1uberMp2zkzf660HKBGoHBqSUNzQ
L3k5SmHrTld1qY5elp7f9A7tstys3WtngaY+6rqIFqsynv/dtfELCfmLdQKAxt0e/bdHQys08exc
149A+OoraXflsQ0G70xg9dajgZWD5wNzz0do6eUoPowo08Z584g7rX9nglqhvKnkfVmm9vuuC/Qk
XDIW1P9iWB8NJ3SkuDEBFL8cVnGF5Gs+6EfDEvqDlheI91ROvh8pP9qRUTaIGLdBMXZnxn29Xv45
KEcJKmT0qV6Oa85ZlddY1xyduWivgf038TKa+pk9sH37k5CAYADSIIQJQrLToJEGTaM5wtaP7sxF
AJ+mL9ACXYrC3KM8bHZh7pvUwubSbVN4sE157q3+4kqdfgM8qwiUN84v2cHL54SoYQ+puxiEdSSZ
oURLGX5I2dB3plhYidDRl0kPAaWbj9xuAXoUnWV/Q7Uu+BS4wvqml/P0KcEzfUWlRqtvh44sO5qz
TeB8ouD4xc/62r6digyCu1tPAsEIY5CPQU/5PdQHvBiOFuoLdxbZ0XOZ+c5nLUWPbIdqxooCs/SG
L71TrFeWLJWGsh7cj1gsIAjOvPE3LmoCT8DMUGhogJ6y8p3Cb2XJIXy0sF2gbj4jna6llG1p+kYw
zoaLP2/b0/OP8BaAFlRnVgB6RacxSwE+1JDwDI7j7HaPASzNQ7XwT6P15jOP9kpTcdNqh6XJUQsx
CATayemHQlftA5KZuZ0LCnYyMeRtpXmzebuW6N1EQT+rKxQYsFLQ0jz7rFuu1obOGNh3hC7+9bzS
swphlaH9p6hgm1ExtX37qbCTxbvtgAlHPXjlZ/yngvx771TBtT4piYmq32WuC5BhcpBbHB2jjFHZ
cLI7mc0ORe9eDG00LziMRWnlJimsc0//vC7Bis0hGqdqP1c6Oq6m6Po51qRbyUjbuE4hbmtQrvW1
79KLYdbnJ0czM5C0tcsDqtr30zgrJtHcT9Mk986sxuXWTmpa6hIp9+DCnoLcuu/MtOCMTscSQRYi
VnEEcpKnh5ZOvXtBn23Bu9AHhvThzy//9DTlhaBYC+aR65xb/VSIBv2XSmOPDMfcF/5xbGZJGQsj
ye5a4tzT7UHBmJ+CNpvTc0zhV5EaQ/9igFBUAjeHqvPLHY/Bi2lrmjseLb9PSwxVBFZS2dSmX/S2
9MYow99Eu3QVUtRHQ2nGRx89zCXUcPTSz5iXvTEL25IkKaJ5DeX/5Kt4QwFSHjTYEen4PioADoVt
Kc0fgU1DwhW1iGxPpmfu6Fe4bCYAEyKIeuDoAsQwto35230JqxEIimiH4wR2jrGt1LpFohOVeUVp
vo4SdyqfsyVp9Zt6TuEYdmmn3FgrhKTjZqTFOQ3D05OAtIWwDs3djUcLq+TkC2VNXuRIay5Hu2mD
u3TQiqOvT1a8drI8cxKcXmsMxWRvbAWygy1qffnsFecEifC0Uusbigtb1dCC6Z4f/ry63xplC4Jo
UnO+kQ68HKUugzXRzFE/rtVQx9la9gejr85RUN5YyaAqEMDHPmirbp1SjBwEqSa/5MTOoUVuiuQ6
unu+3HndYMRmuVnGw71p8+4q0Dr31miac8Lorxcw34DxqSSiWwfG/+WDtpOk62Yv+nGYquSChnl+
0cHM3ede4h1Lq1+i1k3XM0HDq2x3e4mQjDf0Mlmedwqtt0bE+KoJ8UIkNOiumYmHfa0G2TnbD82s
H0dRdjYQOnBHhrkAnhxtnTkoXAeTAA72z6NjqZ+jh3jKma/2i+3yezjx66uRQGyqjNT1TzXKqjRA
wCNT67EyKvOqLSZ3gzb63VdvxVGHjtRYzwjZASOM5Qaho6EXrM1RH3s7iwBhp00EpgP1KsS1mzyU
nqzNi14Rd0SawjY0dNEj6yNLEepGSTa5T5Yl3TnshWkZ8WB28t4l354jnQ7MZzyIpUADvBuB84Ew
e57Y+3dznRV9mGyBTdirrm5CPdWnn7hf5JRFlVfkoaOArYUVyPt7G/H7z/qgRLH78yY5jf22qaIY
SwLEWwIJZb5cO7YrkjxQcj32jpHc6k7jXddFivmGvZbB94aW+k+sjod+77W9+/7PY79xBm4qn9T8
KUggL3JaiwqoH0i2z3okM8vbnbeYzs8yRbkitMua+INOaXLXFUNRRbIGQBpvIcRTpWYsHwxbUTj/
8xc6rY0xGSakJcq2WziEwM7LycD5CWW7TulHz3EmDbDfUowod2HaZliIXIcqK0EqGrRr63ixrZzY
UtesM4nUG+cwZxVsFcDVZFOnduGzrTVpsvTTUbR9AWRLX3a6VibvCAPFmRPyjYODMicadNT5KVb/
Cth+u4NsmSTE/et8XMEK3nWqBPhcdyKaUqFfNhz8cV0W1T8n+T+/zf8n/dHe/3Mfyn/8F//+1oql
xzZRnfzzH3fiR/NO9T9+qJtn8V/bn/6/X335h/+4yb/R/Wp/qtPfevFHfP6/xo+f1fOLf+walavl
YfjRL48/5FCpXwPwTbff/P/94X/8+PUp7xfx4+9/fWuHRm2fluZt89e/fnT8/ve/trLtf/7+8f/6
2e1zzZ9FLU6xX3NWwz8/7L//4sezVH//S3Pdv5HPUsjhYoSwBKnxr/+Yfvz6kW/8DYAgdRdouds5
v4Htm7ZX2d//Mpy/wdAhoYV/t/mDboQ1KuDbjzT7b5DKNs44rfKAy53A5r+/3Iu39D9v7T+aob5v
ae9IHoa1/z9n6i8RLVTQIXxuwHrKFycpGgwz4WlZW+/zKkDAfg/JAbTkOXrTy/Tn1yg+NWbEV+mK
ofF6EhnkPrwzf5D1ng26b/zyepq9g5HNt9VoPP42+/96wN8f6Ffy/OKJkK1glzFDcHYJerbd8dvq
px+WKzCn5d5ui6x7WiQZxV417dQ++aVWd7dwiltn72hr0v0ETT+771zK9OJYykrOH0U1UWQM8UVa
5JXAVHe8aOfB8yJ7Ufb4sQ4ay9rZY58M/5YMPnPEQb0xvxAf4KBy9ZNixEppvdM4AvciAD5wp+GC
W5bnjuatMXgyOaxC14Shh9gnYrQvJ2dqNqbBmuT7Rcu/m+5ygbwhgLAyXOZ5368N2nRj2E9GrK/n
3surNQCdhLSApirdMcroJyvNkbIpWjPI91b4pQvFtRXq0RSNcRsFu/WQvg8OfdScKcz9uudePS/0
MwpmVB3ZiC+fl0KxC5C/Kvbtbt2LeNphtnjpx+LKuTTj5sOfl94vZZTT0eBNk24TPcHWPXlEVxQZ
jWEagvhQfZvj/DG9WOPHKpzi/OiGMp7ieZeFP/tQhO8e/jz2iYzJr+Wz2dqwcmiM0Nc/ebNWgBmc
koztpTEQQfnRu8DY61J87I710XmQ+/ky25174pMKz+moMPFfzq9dGIM+FGa+n6I2NGLjIkfPKFzD
JPYe013+oYvTjvpujF5mpG6SnRYHVgiEKEz38sKPvHtEvK+KB3mR7v3dn2fklx72q7eBjg+mEhw9
9HBefjevaecC5HC+r8P0wtoHsbYHTxtNF/6uvNU+aZ/yKwW5BphTaN8nd/bevNKOIJCu2/ftfX9p
XyzhuXPw1WnrIom/bXA4gRxPp/Qq3hogJRQq9v466u01HZb+UaW5VFdoyBtn4mVulpO9TtqLUCJa
1+z1VzFgq1UJeNKy2OftMFfxUpnUJ7blOZ+Z6ddPtVWZ0AsA9EAX91TgbZLwhaapY6DU/ubWgx+N
7JFoWFfvzH5+dYZQPKNUi/QavEDMa06WG9RHrfHFou3STjvQcN+ZwSVgrchqzl0jvypyL1bPNhRS
RLQRuBVxq325elaVGWklB4Z6ti/nYxVrO5Bqe5JmN0qv8p0Xydg7LHuYILfG8/oh2y1XxaG70vZ/
XsYvI3l2mEdnge4eRN2A3szpDtMsMa31jB/PvG/i+uCGwKLif6+BwdWzKT2wRUh34fzBM3z5sIab
A3HetgoCO6iER/janFmMp2+OETZnKsIdk4xAP9UGAddtNkO2cPFEbeTfVxftmYrn6WpnghxgskT3
LHXe2sluT4EVdN6ilbt0rrwwc9YgtNUkziz101GI32E1U3sgm6B47JycskE1ocyxtPWuKaQRTqKf
os7vzzU83xoFpRZeCPGdSV/95esQ3TrOvWrq3ZwgyBn3kh0RmUrXz+2n0527PQ5VZxou5rYGvJNF
PurKbFynr3fCRbcsgese1xktrMGlD/jndfzWMwU0x2jZ67CHT11+xqpSba8xc5npdB+wFRC3VQOY
5d8dZUNBkOTRLaBJ658Emh1WGUYwqGq3tl3yaaNK39qedm5Pni5mminoZjJnRFL8/7QyU0i8143V
KXYOmMX3+tSPN8Kr0RWtTHOHrdV0Rivj9dwx3hY+bTrm0KG3n/8W0nrKrM2kdoudsPo8bpYCWCjR
ZPjnuXvzqcBwmJw5NA1OsWtD0ZG6WnZBdqVvzFQNHyYHzRsbzNiFkJZ1ZkW8TFNRgac2CyqQKjF5
zgauePlUC1IrjlcC368VBJLZtm/1yaUzpAC5mq52h/TJORtbnuU0AuZ9cc0iK4kNFCXy04PIK8dc
VgEAX7D61S3+kxA671yJ34Ofx10tEBS36JLXkUT6xqNWka4ynh3k1infFNP7akWxC1xUr+v70tGB
fCNLKUdaFFYK+tib3J/wQ6w78i3amU2l9EM6SuOrlbVettOXVL8vXEu0cealtR8vlMj3vu6tKizw
PEoBY5t4g1at3aaRGkx0xfPMGlSYLaPz3u0zSAlF7xsXuCbi0AnxEJpOoCAL7VwMquqwVINMYC/k
+nrl1RwvcZMhfxKbld7NH3nHiRvVpRXM7yyqh7RUM7DuKiqsjQLt4/mB1wDuMQNfpBwfJPhBM16h
8d5XJaWvg4G7MZD4fHrvlwtfVFAFr8NstvmK89hXz92QQrWTfsXRWEJHe8Tk2bnpEl3JXQUjz4tG
4RnwHIZKGgcmk85d7lbJHYKmUCR5e42IkTUyRKy0cRnoEYrxu5UKywsDffJuXTGMiNVPdoFzeJO7
D6MoVqSSi1Wv905mjBXtm7G9bfhSItqS7ydkC3v4A1lqYXPV6l0e5r0S0z6fe8i/GU5UXmQodKWj
1cunJh6Rdb1u19W5p4Eywcdc1NqFa2BZsE1tE0F7dDsbcblUsEDRiU9TuOKcaFbkCreBOxJM4kuH
RVhuXhiLp/eQDivvp0nLXkQeOLc2HLxB6dFYSGjm1DVBBMNa1JaoLHoNGlOuJfflqhK1y/CGyPMj
lrlBWhx64IfPhbnUyN4jxE8YAt+iixbTglRhrMt8A7PbJ9PoqP6Fgw8VOh4Kp/V20gabFONSNH/O
yrXRUH7Xqz4uAqt+5/lFC4TJGlryE1HC3jJ1XENi0UDYiYq8WZLQrOv+QyrGXMCtHqz1esQ8V4Zw
y0R+gVFi4u+caZyrXdawAsOuK8XeMVrzsNTN5MNkR70CxzS4v9EUNGQFmlqtJ4+6+UeaQdV306+d
Z6/VPRHDqaitSDkt+v8eF+DFZOXGO/b06lz0rlUYu4Lffq6xiO0jjbz525AjQBPCIhh/srZWxMeb
BDbC2gYYGNelmvBFMqUOfYfGoHdUje1XkCosxNCKGQvQEIhascSLJw3ma9K7z4HTzixvuCpaDapb
+h/gU7O9OuXUadSJUm8uTETIkCAcuGKhKqERFWcgaK5ElSzgvt0Rm4IFX4f1xhobcVc4fNOQzmU1
H1JsFrMj/R/XB3Rv6d9kUefpTu8q7Z1O/TnDOznXNXhhnkNZei0SjN3WzLeizgWCFamgqKpDbhWl
iJIW27wQcrqR74rC1z/TgDJN5mX2PphTPn4WTiHSONVsfachVTpGdWpVh0arhlvfQ5uIzVo7107t
FEOEQq36MFjm+OjTOjOYRxfoboc8kzx0dqGupCaqNeTq1X+Y84Dc40QT/bYQlDRiCybgAIcKKvG7
bB601I2NhH7ssctMP4+KJS9+lmQrOl6/9pTErDdCp84MxiWGw1P3O2dwFjNu57SGsZbDaw2XvrWL
ONCHTsRJjXaKMud3TmNoDyb8xToec5wFdmOrOT9SrcFEUGCw21/4gXIt+OEyV0BjDLvZVcqs5tht
wKKHEMWg2BFmGbemzEUWBU3QjOHcSOy2SqtrNvmEWciQZKdx4qHqWel47CU9Ai59t+78VtTpYUmN
1IxVgYtcJDGtacIeh19tZ2eiGI5eliC0mIrSiBUSiEtkZUH+BS0JzAUDW1vr2//L3Jktx41k2faL
UIbRAbxiiAgG50mi+AKTRNExOmY4gK/vFWl17+1Udmdavd3XKiWDRMDdj5+z99rSr5rnmhVVMSLt
N8xSeph1jN4EB8vagiSIg6Wz2JX2cZVxCX3ju5xn10vXxq2da+x1rX1ye+LS47zLg1+aMRZLrRyH
OSEYUpQ4IYZ5ibGDAYRZCrF/DccutJhyh30eE0bR3dRMN6ANN0HNJwd1DdwMf7a+1YwsqrRfrQ54
lAwsXKMN4Y8JMLYONU4VFiN/uu2+Sew/XuzoufjsSyMXKSs9Q5o8kSHI0HFhVl4GA1u73mfMlCSn
wjzcUA7+6rZ+3aPe2FsjQsSEPSgvDdg8mcuKRHFViKjkWvIxX+J6Y66gy4A1Hp9TInIZ2JhZA7ZW
VcySYw9T/s5i9mf2p8008qgd644ZlRli08c+334Tfjk5Ue5Y6wLBQTKJMWbP7qIFW8c1G8rCi9E1
uPQiI6isHsduMYTLN9wva5syP944CLxympMu60V1yRQt3lrgry3RibL9yOZdKo61prPO+SoC8AHo
IfwT0z27xAtTu4/tvMwve3hh++3c2z/KUM3XYTBV+HlL3ijKHsewOQkafb8EXZPHna2dj72r9u6I
3sXs4zLbwiWxiiHLo7WZi5d+MfsyMgYGpkngjBqDkJbu94aRz6/ND7OVj85nbqudBBQSLgMFhJ+v
hLz2l/9ZEw6BCnoPkESYl7JkBLNhRQ6ZTexeMAp4tZrRstK6ZemeVrXzHceOWIxvk2/tWdSNVuUc
cjAF70brz31kI0XuYt648m1yB3ZeU/TUHC7yo/dlhX8Z9z2QPYzHtOUXAZci2rU5odqsXSK/emAK
f3iVzE+x2GMf+dod7Bjlgo9D1NynbwO0hDkxjLFhoOTa85faJhktbgIsrYlXWsNzyUFrpcIsl+ds
nUMzzVx4YbHY2ed8eijf3SK7LA5/LFwWAy64j9Jc8VyPhLRj6wmJB+nuhoJAvCOnbzse5sIuvg9Q
WvfYYUldzUM5ezEbq/e1rtyCHOlpym/7qcHg5w/h/rT5UuGp09bFwZPrn4Wn7SH2qmlQMWzh7Kmt
14z3O9P+SyG8LTEl/KZDQUzYdHBxrdinPSMZCvVEQUcbZ3g+vy89D+RRzab/uXNFydPREY2d1BrF
8XFcFqwebaad8bizVzhpqx33Jux76kFU0l5zMYYWe2rSDXoNcfruRweUy1s1T+same2Y5wemgTQP
Z1EzvnTkDkoeQ/X6UC9uoOIK0tJPuY37lHTG2tWJh7v7s0fGwrs4IO9MsS+RL2iW5XIzW15JJunW
eGdP1x5bXO+E03XNB1/zsi8Eu4uyZ3y8d6Fz0LKawtSrnfIzC7pBHPJZZWlbTN12qF2KIZBLFDEb
EoovzD1n66HYSgO2VrbBPv+c+sLYXunVO1sZUxgx5jJL4+feWFPrkdUxLTrZKfv1kfgBd+HlK4pF
3LVNXunbRZlBd+eQx1A9Eo0jptOYT7Y+VqQgkbDYZ/otL5g24BAgVSjiGkucdg/saErKimUXl3XP
wDjX5UoYQFH5xWNgDBSMGLJNMwprawujEgRAk9iOzH/6cgl+AaXhOJJrm4OR7pvK/TL5Cpdx47vm
N5ffVF4pS+3mrdOPu3VmMlG4Ywz6ozYu1FguhEklmfhcj+HetWHccFLf7OhQqcbrsllI1FoKwxVJ
aXmVNbCdEvqYVqLYfiz2GjrpPs37+zRI9ws0C6fDNz0xFcUS2Ru3ZckmewonnYEt22fPwoJrccSv
CemMNolGBY7OowkTevo6eaS1xXbhZmPBxjJYb1UwB2UkAMzKo93tjbyHyOTok+HubNSU936TDrMn
doRTxaLP2PfYxq0tEPrsjv2gjn6XSfYdNwtrNtQsfJkCwg/flFTbm4Hql4QZ/Gr7eSV84Ge4lTSd
m9LU+iSyxZXxCNlmITeDKFvvWO7SLK56YVoIGJrdatMRGJ31SIeSACisiH2YLrbBBmJOA1BgP1hk
nfiqttynsjG7NlrGDJRIFMJC+GXLSq3HYaDEOSsy7eoz4Bzso0pxLt+7BFcSO12NziPQFTe/88VW
ml+XfRhdWJMGUV5RV1VQEgOKQ/GtAAxJjaW5/EcZdeh0O5ozu+80O+PwPcSZaqf0osKLmUL14lDb
ypUPaBvRKnCYzzqtSxMbEB76tUpNrYgdLnfboJJsKlBQyhAjS8cZ2zom4nQYeZpgQrjmdSqLh3Lb
lpR9JCi+zdidm1hN7QZbdjV0A94+K+b7sLEM7jON0bqJcJT/rMxhf1rCOXhY59Fpjyjihp9e4+/z
mQF/VT+2paO/mhu47pRk7Ck84TCerNvZbBcz7f0V77GBAkJ/s/XmylO12K1OVTOT+yLdzLKepqpQ
701rFxYmS0ICrWLvaqwF3IzuRpNvKvH5Ns2zXyF+PuhhkNb94g8VXpBmgNPKah6RshahgUwkIWEJ
u99ihHXDRWBtliTIAcldgtncD9BTRn/uuwzgToRpvNN4rI3CSKCqdNSA5sIBKzd6cXfCGaY6cozx
MuBocynRrwe5d9/WiLauxzLfV9zUthWQrFiAbooyxg8UN2Zmgd0o9mbOzo5dB+6X1jU5FOsuW364
maD8QGD0JTMIw0qKXiyvjjf08zPMrAqPAyKRX1A85prkpn78aRsBOK9cbfsZupBRHZGT7s9tt3R9
7Ja5/DWZrh4SaGO189GM7ZJ9GXTZvG19Tlj0vhfdbVjsNlhz1HglDlXNHcWlcfAREBhWXjWmKj7t
cSenTeWd177ZrenMiRdIX123zWB8M6iiwitAirhdIOU3C7eQYhbXal4lC9qaq1dXTWEQV9rWwwON
R8zQHuC4s1X5dXWFm7skhwyS2NceKcLXpcum5cDltEeH4Zl9lhDIBN9kQXFpcG12Vx2JRVNyCtGh
xrxsUM39tAhOVxukOdIs3EZc3VZ7vakbdo8oJwXNAdrRhfxtY7WgQFWt9Zo3bAixwQ9/rkzJKZ9X
3jjdutYq1PM6Tqp4MMNB2WfAY9N4sxhcQ4bIEX0obzrDbX9cqK/0UaZuEWmjuCwksun2NkKSvKtD
a4v8seGmMBEbAOnr4BZ76cVMK5oyxkhMlmXf66Cn2YOVLxoxEdu3KMw367qQXFN/UplVrJYecSnW
326ZbjZQWQ9znQdLTGq54A6Hodytonkb1M9xkOJBCJvsznJaoT74g2190nFB+NwH4zSADUEWHZWw
Y81kn0OPvYQDdmIPcFR9qfK5WXMS21tsLEDzktzJeuNE9w1gRC2oVCK56YVMFD+7APS4cz5smJr2
GwZYJiKdxQBO9s3PZfey5VARTpBquFYRGA93Yts8czz7csp0tBmd1FFtb7DNqNNJSA46gFtEmGdd
n/ilBDh2GcG/j1PAKHowqCiitZqdLzov92+CruqbBrclgTKXFr1Pc2OBGeQh6FMpc1nEoC72+mFb
lcsKwGVOJsnutrQbSOFFdFTKMOahb3WSwenYSa3R6Acl9ycnWqc++An3h/Ur+0be2sUMeG/MlLWl
c2/T/9yWynvIBsN/z/Y8e8LWlmXXbm5UIK+Yeh13AqEZIc4VK69yqiBAy9yN6jhwaz+jslunM+ry
/KFAQ1ehe1b7OZdhZyS5UHxBXC+4KHc8azdq6pFG3gpI/QUoRkv11SuTjcjWyzv8AfeZ2mV/JlJq
5xe31mCM7ZA0c658evneud36wwGNBz6Q7uSC9bwYrwBoujWZkSyi1Mra/hW9h/nNoZ1M+Wh7zLM6
jPz8Yx/yWVRsyyQQgfCAboKhHnWEwA1Bmx1s1oPjqz5AqtpzKI5w/J513waPg8yb+1UxdokGOFtv
4eYgzR6hKABTHHM4PyYekofOKRXpko4vn4be98uEHO3tQ9WC3q/SUtxWs0md72MQcmNfCXFX1KQb
H/Fi5MZhLGcDOlyzD14cimF40N7CUQ40uozGfTU+C9lwiwpyRxopCUiEt2LiqvPIqlB4R2XA8Okq
G5hLpWR2gxeycloD1CuSnszYWd0ac4MK9Znlg5SQH87OMirXL2LaTO6NN4/M1St4QEgOh60bokAU
MNoGFebcIHpZBkebooG6R4Q5QpNcv8N1svK4V608uTsWpxiXsvvcZsJ/nxfhtwmQC75cyp7+05dw
I6NS7WpK6PXTbrCnSf4qF3f8GQ49nO9mzotP4bQb/WlLN6+Q2tZvfW429yFYlu5gaG+6X2215Jfz
afyFh8b4tswaBF3VlltNm1p4jy1C4Vevm8C5gwrEzDvYM8FVU2jMbA9Ce7gxap1v1yLbCCyi12om
hVWb56LKeoDzdUapZmdZ8LPH1EkftSj2a9H3QRWFRReea2f0DHSXl4JpUvvmphzY1B27M2Pp8Ft6
tgG4qPcLxOpya1XWSmUykO/jVnNlxbUc2p/jVqktpvSy2ClQ/W8RMUsbFC6mUhbf5QZNyV8XhcMV
S0PoEhoTi4DtOgacUmfpvin1uBVmM7C6WyrlgTt2kSxSU0JjCpnzWEM2yc9huzTPYBuKz7kUHPhw
UPyXUrr6ZZ7tZosGWXrpTGlpJesOA41rcRMatJDr5SMHPZsYvQ9giG/4O8J2uoDUeOWz1WQ2Rtve
PQtyRA7EQORzVCyGoyNJxI1D9KjQX32KuYzLbVne4ycIv5G+13x2mR5Ptm04c0pPecKaYPoGflIC
cu38IIWYReyEnb5vuYu97DlmVzps2c3kbcqLyEBd3vFR7eMByFhzBpbhf3hmUfupWbhOe+2WHZvM
3pb7yxBM5jWSEevW0GY3xYZR7x8GzPIqojk7vsl9nb+1s0Y1vxrl9j2s1g018OAzBylcr7zhIl8j
NqG3DBbRwWscl+E+fsdN5rJofWf9vARh89PKeX3FIeu4EWpqyJ7mboY/3Glh4bHuBiS0bJF7sndj
++4aRb3Hls4u0mpqFoAyvfafnZnrK6daN98CxtgV7yjFRGQuvqgppQntot3U9lc14BMq6WVoPgKz
97+YJJQg4sCU/1KYo3q1JzoZSEzXhtn9tvpohgsYZvEKsyBPlDuZDEKqIrubtmH0IiClF5ZircL3
MM+VT18oo5Ph7Fb/5Ph590NSPwH2GspLg8Io1a8dG8yrv4XDm6dXxcp08190KNniMibjyGBCUpRK
c1c/G0buKsJkma2RqwDQldZS9mnYq+K1zEfQYWZr+0+uLLkBF3s2tbx8DqtRmkFtHTzfuDiKhfb9
SAXa6VI4YB7Fb0GNEM+d635s0oa54ndh87HT6GCtan+346orJad5kCugj0PusJSyavyJrWe1+f2W
9hYQpWXixKo4ovZql5AebQuuUp8VCKkMeGJDWrqhosKpOMsNUdqsOWEvD7q3qIqqybJY/UMTPuJA
al53s+vdiEWU/VhnxtpRQCE8M9DyYbsSiW3ekz7sfXPJraX1MlozUqnS0h4q3NAa7RWOPLq8dsUq
Ewfc0frLdCyXEXZO1qzj0sVLLWvO9lTboBaTlaxjctDoIPA3ZwXWi5qHCBNIzaCTQzwgDkyxbBGg
YrcLM2fp8iItGjObTxNMuBFoFdeRW3Z/8U9h6H+Z5CIawGhIj9sLBcPw3wbuM3l9JHx2dWrs9ZYS
1mqfVlF8+ftB7l8+hDE72kecOHhtkT79JlIwKjHU89ZY8G52eXD6Pr+uoA/9h4ILxA9oUpCOouq7
mI1+0+KQBa3Rz1R1avdGd1v6VvYkm7r9By3z7woFhsQIZNFzBLyBkA1+k3WUhV3nM1ObpG1heLVG
Q/dyGr3EMdU/wa//+lEoB9COAmxgps+d+8/zaGPcNyHWGdiPHaoY1zVDXfh+jDXrfxq1//4NIU8B
UcqXgw7y4rL4TaPKeyu2CdI3Xuucrks+BCIZeov6+O/fhL/+SbiRUAgjWOAej2fiz38SVLNWhlnh
JpV2nBNZVhNzzpmt1K6Kf/iov07zwXaEBLawetH6/OEr+W8ahW4bGX2iAUroLTtPLGufw9uwm4Oa
ZP/o6NZqGPis5j+IFv76JME40cSHsU9wLnjSP/+FZR1YZMrTnVCi7Q7c0YGyeV1++Pvn+D99CvkP
qPfMy8r6/fsqSrYaHzdjkgfDcq58qptysNr/UObxh9TsolxBC3HJD/lNhWWMgaThAflM73sQVXM3
H9Sgh39YUf/D30IIGK8FOI6Luei319zTvafpO/FFMYQ5ALYaXvx2XX/9/RO7/JT/Lp/jb0F9yBuH
5pbF+7sQp5go0PG1OIkY9pXOe2ZBDN9URAfUSxqz6B/+/vP++vqxBxGl9ocT1Yde/+f3YG9HLFrg
quncCfu+8HznOHv9+JIp33jYK4YMOVGO4h/evr+uLx6jxX7hI2rmef72jYXzHsqlzh0kLFiUQ0lf
LnMBJaql+7e18j/yV/yvrok/OS3+1oXx/6G/wubd+d/9FREdtOXP9orLf/Bve4Xn/wstbXihIgFl
uqjy/q+9QoT/QhPIcYvilm/oj6Pj3/YKg/8LMRXvykW4yvZxWQT/x19h2/8iWwz7IsAl57KT2f+J
v4L9/HJE/b+lIC5qbFpDDv4OD+UQQRJ/fjUDvQxM8Zh6L/OwyjQTsOXhs9tMZm+VLGz9YtgVMe0+
geOI4vNW7MnQWu72w8Ny8EPKLvPfQZqUMh1Dw5iYvtFWpkXjotiIO0AkHlc+Qz1NxIMVB5PO4cwl
sAw9uij7ujIK5UZk3fd1MIUxkHO9QxV0vP7GNFs3YOZAMatflNV5t7rUvTpRQXvMj+h77CvKmokR
Ujot/VZ9qVuEHRBJ2gHK1uDrT91003spB9s/oBioaSD4IlW6KpMsLO5W01lfhrlR2OkY3xRle2/M
7phWzaz5p8UXMc/tT0PDTh2XoU18uf0wi8C55kp/lqbM4txfwCNOROHutOrB1Xcq6pDKMOIyrqnv
u2va6WPsMz86WLjerjYUGN7o1fdOpeir5L4T+477OG57kVQD/aZi0zJd6mnBnu5wicDGnCDNegQz
IGikDHfevOZXU74Nz/PSiZR5QHBlcpTH1sZszvGmX6qx1sTq/Xuu1MNVvxjnLmg/LWN7dLzqgk6R
xmFYi9eaee9RM8Q7+FvZPuJa/BHCY0IrVruJS/PrtWPIj9SuUQQNVz8MGbyrtaU8tc32KMz9pyNy
455bU5faRQncl800qVD1QBcqlmci6N42FsETqQYUEIExR2gqs9fK3qp3cJPhqehEl+JsX+NpCHRs
UaH1UeDreX0pkA2YH3rvqy/2YnIb56Y1i2cuINuVCJvMOTNRnJyPbKkDnxeyNYx4dBrmmHdlgdcO
1A5ikSPASfOmsyH/pGEt+/ycz4H/bKyTsuqJ1t9SX0x9fWHpBFFXsM23wURb7sHf6BK3Kbog5QWf
nSmnbbuR/jyG9gPteEMTtKEn0yrO40A0UgIeZOmPdBYYe7pyn58kDYLtOmhN4jKkMVjPuvPs7/7u
B7g59/U04/555DoaPi4aA3xhe4i8VnExik5ZHotiEm+8tk68G3MQtQg+ySMwm+mUYxa8HbKy+8S8
TTdXKjKeBcYLcjrkhhii8scxbbusNsYvY8EEMvZL4OvVouxYSqCgFloG6bdO0guniafAoFOCWj2n
DstK3uJAz91y3bBfYEiw6q3zjyPen/1EbhC2dLka15qmy0XFwu0wo5uNqX5Lwxy1Ql5k/Xgz0gvH
1N8NpZmMas0garTVFv4I8z471d7SzbHOM2QkrpTZac4MGcHEfM2H1ns3dEvXqQGHFnXa0Idt7nCi
tmI7opS10tCwQjIKlHlw+2EiAUB2McND2ByITiIYam97R48nm1R/xS3NSCB/E7WSD1kUosV/LOif
n0e3CehUS9cpg/uR4fn1kHXqqpMDC9Yb6Fiagz4E0h3e2mYzrkkccBJgusFtAH70O+xeoD0rr70E
GH1Nyitqbu/yT4hijLR262NQ6eA4jhYXwWrwi2sKs+BotkNwDKBeX4GsM2Nm9ECG6UvdVHsY3LXK
dRJ4LubJpPt0rXNtXBP86L4WHhf/ERlnNI5DnW57eTXma/9ssk6QrfCRXHr7Z3dD12KGf/xW4Rc5
sGNFegkhmPJ18LnFNLz98Q22Y2fiGtudJLAvP8EQ+tewDuoEfPh71RrF9apd4zzA1L+SuVpfkOnw
z0qd3U+TM8bkk9Rw27viSi1kwo7AjK6DXuuDNtvw6M0kzHCvd64KcjIivW72fe/T3g2Ig48LkD0x
4TjfAuLhvv/x+S1Y2q+aXsmxGvkXZi/Duz+eYSvb9cVcm+kqwCK93sray7+aLL0PCZjjVqEJ/VjL
yXwca7/8jqdXJXAkAKnMzvCmVLb/YKDWJI0vZ5uQSBRM3jqKb5VlrFcTJOgXf1yXZ2xlxhdUVtzb
UQ1FpYV0p69VcIM4ooobO9CfhTbkbTUG/nVo7WFs0Vbtgq/IkeHhX3UZUsXq8oy5TrHUd9pvZ2e9
uK1iFLiWbCPXtuBzMFSbpzP2AFzpne9VV4Zqq5ex8IC70u45TlrcI/98hsn2tAmFmMXZkzbQae7p
o12PV8qfD/a8nWbH+dEFAVkbNAOTQI7qbPo9L38X3GuHSRU3/IdA7l+XImxjp+qHuBNudUBvgPYC
SFjiLmggOXPo3QwMUkI54kecvS5FJejEAJsCLkco/mQRmlETkCjNMHU8mrmC3sxEMBbKtyJfehLF
I6/4iNfdirdx+u73lh3TR1lQHW1foBoVPP/2pbKz93mAm9jTZrKU8WwNur/jLAnjWW/qZFl2k5aQ
BNLNZyueiZtPlz2omfITv7O2ZADY+T6+bflEPg/DgGvkL8YRBAGuscFaj2LMr6yw39i43eBzNcfD
vvknkxZts9WaI6vYn0YCg66NYT2OmZMsWjiwdKzq3q4M/7bz1jwJ9MR43i+C64s2Iq6qKW0agUyk
y18zBazfINQw0v147qfyaz/tx07QABL1Io4T+p6ot6qfhVuA7hGWiuvWHj4ngsMiwx1NJuwX82Jh
Icm2thNqsz6dUXKnZriqxBchwz8dHKTbXrnglpKtFPWNrDuPmJNmTVpkqqmqc7ZBumvnBbQvrf75
ivVaHo11E+lsgXEOL3s1SIRJbuo7ksaVQ3FyHjVsq6NENBd7YGoeGm/qn6xRwNn3azNRQR08t4Nv
H5EwOKeKrl8boTtCAdKMRTKCiEJT7rvqtAgrfMzAb1INgiMuQm1fVTVQf16+HNw0hvl7FCXNgb2a
Vr+1GebjgDDx67C5oo+GpZivyIELEwpSVBiy5RgRmz2dkYJ9FEuw3WW2pW9NNdVxW7lWEnRd81iY
iOT2ngmbxSGdZs2QEZITiinJ0PoeBx+RQeAu+V1mKvgxJnfGBqHlwNbWtsks+v0dBaVx9GeGT6s3
jEgWpb5alkacNwfsVLH2xnXRBBWS+NG6dkTpnzT71cc6tx2vZGncl8AVeU1ldWOFw35gX4QmKVy6
zmLVK9olI2yS3WWTyTG+bwxiN7vnOPQZ6JXohBJZGBrlssjDm2JnWuN3zDe6pu1u26JF6VxV9aEl
soAUTHN4Vhrf2IaW8UoEG6lZlb+9owNhVlTbhYzlwKCK24FOfA8pA8GZ+S963V6q6SIeaanVAimh
x0uxoa6Zmo6IAyr1JNv19tBBtXvssvFSQq+HUVTGnW519pMfXD2EKIDTqWf/x36zvy5I8QSXxkgU
oFl2HZ4dhBGJIDDnl0Th8BF0vnlk7I7omDTNgkb6qSgzOqdZpo+rVWoOROEXSd5mE/UxZ1JQZp9h
0xSpqC/t4aJ6gwo8QvUv2ke3Ag2uVfulL4YqpRuJjmWo8peQkpEkDQ+jaguSypkoQKdtFmmJij2F
0vPJif6028zXM44ypPjBHTKQJ5L/8kjbJVNnWH7zaRg4TbIwbx4BcJAYYCAcxnjgf0Xd8lJS2p+B
3nz44fzTrAW1l2c4CfwrN661xWEm7V1MbJdqOCx2+UPoMkzmS8RJvXP67Q0m07m/h/ZImAOThmjz
Zk7aDr4HpcYYy4COrWBMF5ugudNl8m8bpewb7iLNUa2wSBG951/oAFpF1IV1cI3qzonbTk6UyjZC
AdblnLf6sCr20YG7XYSsuDsUpv09KGv+vtJU36fLG0ERf4aRnkfY58NT5hbd46p8Hc9W3V8jLFN8
TXaWDHW4nGcT+WFhbs+bCgSK3R5eO5RfpEWamXTt3ilPfA/q8bVULnQ2n0izjT5dbFWC2SfySbIw
6opFv3dPl4SXmE7R5Uv95RSAiJGNzA+y1Ws6Vf0vPRoUuj0+lqEDtD4iPn+2c39+XAz0PcgzhX3e
DSSaXh+UvGxz9mXsO6NLKLDQ01AtwUfZ+6uqGNxjiKIrRpn0c5nJucMBQmPU5XtilJldLRx1p9ox
XqrWuXKMAFK+q83T5BTifqn6W8O19qORN/JM45AsulaF7CJ5GBHfIg6dwdSknsf9qHmMEce2o1Iu
6fJKei6vMxU4OpzdfMoQF3zVl5Hlkq2Pm5q/WyiCXpUecPi53dNoOOULKVT2cXEH5xv3KszOgfnR
g2c6h45mL/T7e3M17nezvWt8ddQBlZaSRhd3XamuKtFskNEcuC1h/qNaixuT5/o1w5gXUa7zPVo6
GusiPFcCXdmQkYkzeXJLSCWoEY/V1dGbaIoi9evcG+1O6km7wXToGZXHGwKgqLIr0ILhPp0qUmdS
V8nweskk5Znx7jMevPXDZU2gvi+/MsTSX/A7NAmq55DgQO2d2L8kh2WXXbR66q4uTH3chZfdasvg
CMsCXMtrUBNiQM2T8TCFqeWD9h2V7Nvo3RPfgVFAtO0YQ4nQtx4RAvhHHO8WcB/KxWaeSAEk/4Tc
MNS4wELuCjwmR1IJTBURiObEubl/IK+/SKzzhYSH2jiul3soxYpA8jF5XLz7+Yebuwx0B3tLaovh
CreeXMWrMf3Il4JKyRdFjKrFPorCm29aFrauOuubt2vi2YLSOhde7/L+b9Q6k/u26RqvBbLKaGPP
/qoMfzjqPvNf6tE3H+UyuTcMU2gurEQYMEfY40VumHMVQk6cUQSoC+eg7PprUOTiFLidl3RL4CPW
7ZcrvQQjgoFes22Ioj+Ibc0e+OuIaxrbO3dvKlLqHE3QYOl+G4S7R6uomOQyXAsflFJ7WoT2+KNF
HhCrMuChN1aGvsOkEpln6MCZFozOtKxB/hvmtUI4kgQzdyiqjfDRderleQxsxms1SMaka53tKW+l
lXIXrk4tWQzUf+V8wxV1Sltf+lcL1sxkHnT1wlitfXKw5YwooLfgtnfq/dTU03DtkCR0N2fB8rGt
Ffs4KUEncg7lc4PNJKr3QKVr6xpvkyPWEyRPptED5pSGQItvZu92Z39u3fdCmdkh9xt9wIJEpqPL
pK60PRNZrm+dmr2dsW3AkyM/G69E3/n1Tb0xFGZ0fRjspUtLPDDHefD2G9dTv8xwsa6lzvebDFVY
ZLnzenKqdaJKACWaByylsJTjiUGoTD3DJS4tkz/b1RnTrMx+LP04H+uhuR24VhGy1N4P/qoeEVeK
T4K5kOVJOd/Ak/QeDeTaR79ALcp0WHbvSnn1DY8E0SDauyMoojAxzXx8RB3rPMxcok5Bm5nXHc2E
GD5MbUUec8XEECyCaHI9RvTENlv8QjsD4I18k8TMhZfseY+1aMMY93QZTxJPqfyjpksXh16jjyFt
Z8CHvfFGCJcL+nvPExypzTOmvTVGs9TxYPL+3FHmHMaO3iHPVyOPAh7Ey+WspEFV/ZKnzWYvx9Yp
83Sesv6uKufsbmWGGVOoNgkqNPe93filxuXCGpzMXpzsrm+edsrlVOWW8Somrh35sE7JDH7wqC63
f1POtP5LTtGtMq/C3pxO/F75VbjSJKKHUN+6Sz0cJb3sz3ov6u/K76yDrqb6v9g7j+TImXTL7qXn
KIMW0wAQOshgUHMCSyYzoQGHcIfY1VtDb6xP/PXM+r0260HPe1iVf4oIAu6fuPfcvUde5k519fI5
CA4VPYW1yQb77vw3O4v00dX/5SMvjAvRyP3qjP4ed2W7XRjHfFS6XOIih+K1yTGI/ARENb6NPiE9
KI9lcDOErz8SE6b/bshFjR3l9+E4evYfyZgoSssljdrCn1HAFc02kExekOA6DEZm8cZoKfmWMEYe
koI9VzN67TkVYxemU4P+PpDvVmqXD1Oad3tJVkq3cYK5/QJ8Yt/MmTBKm/jRTz8XI0eD7X+rfM1O
QtPVvuRCrsN5Wtwb6pbiGUEwh2t7JyrV9wa6AWnYzgRoDl2Wh7bgcmkzuuFNWrMR29it4V9KNrAn
bEE5Cq0Jkw3XSepulFkX17FfvQilZyFQweU+RUHvPViuVi6naUVVs8tcC4wktAPNHMvIFh4GGiNj
oVsiGjhJLegOduIb9GBpFzw2c+HdmKKVF0OU6a/q7lIjpK3ON/209qFCTvheG6keJQv3es8s7cVO
3eQUuFKLqkUzt2aQTsc2z0WIUpDXW9O0P1K0xEPq+ZWETnUlSGg+kjnGXKxs811idJx55XoJiGDd
KeaIZ/S1yZPGj41icwmuJtYJBpeuH0LgFxeR6MmRM7N+IKjRimunmx95PRBkLen4gyWR5yj9ZlP2
rTn6s83Q9Kw1zftoJM85Sj2G0bqKdAeKqsdj4mfmD8makli54MuVRVxVCZ8WRf+JoWH1Am3SpLox
I+KGXt2J6FngS16oL+nWMLAETSx5IoO3IbZwnxGbjdlLQMbNEB5ugKZtmyJddk5393oKYl7FIo6q
TcfnXvN5bIbyQv6syXFXrVtVNFOYGaZ57HDRRdW4vKWN/Gi7oMM9JOOhUduWLnNjJLq6GAaTwSSp
97zghM4aWnIR44jhluH1ydMbbz8bd8kZFh64dDip0gB/rlmMxcF1MSos87Dslh5hIyLxI2668UL7
Q/ytMdvfyiuKCM8rqj5pPlltN+3JF9zaysrR61vpDmui/cfVRf/sloMWs99k5GrRIK1LVYRWb7j7
KZtRWo5FSaYUAlJ6poCRvCwvUxMwU61hr6L2augOi+KDTNc68jIbh3Mxape80zBwFqu0Y1/2wSMb
6iwOcvWCzxcVDkF9uBanu6VyNMIODdG2c5MMCwZTAYy+WkRI52VNqdSHirGslH16CAa3vTTMiLZe
P9EfWTTPPSZT6etO2LuGdrT++WQ8Di9zs9yC5h6prAj0o56kmutwnNw7JjPIVNw5ABVyZz4mkqy9
wcPzMxXtARHJuyD2QgntR6hCi7TcVLFOpPuDng5POskUqCUxxpIk6u1XZE6Yd3yqOsf/9l0yWFO/
+WB004UKWA/NkZ8dFlK/QpHc6/Ha3Lbz3QEm61gD/fGkhMUDMNWMmi2iCGkTwmLVurDSlEZknYWm
fSYGOuPlDm2T9F9VlPWBeOHzOA7bwWw/pruLc6k82tsO5bWdw8UHvEdbgGyatc+2s9GEOSVQB6Mj
ZIulw8Uu2pfZKbjfematZK2dm6BE79yzCUCWOsWd5c0x6BFcpb7YupXN1C7DE9kmM9a7vrRePG34
lGQus9Rl6J7iOOXG1E9JS1hxsfgTLAl/ONn+9DosxMrS6uvbWugfBVRUjpZS7V0ZvLQupVQ3WvPF
zPKhDOkxd8RwWkfhyJuH6JuDuVIPFRNvi+5eE3HQzvnWaZZtYKovlQXPTsKoo2iLHSe9RH9kJpy9
oG9ZCOsvlIXFLg9+r+QoMJdrGObqwQv14Xuaz480EBiHrTZ7zmXzs7CnAbPv6VuJ8/Nia8YPsE0G
SCLSAdkauMZ3Qbc2OJJlRlrdvOPGxNMoeSQ8wtl2y728D6oG05L4UWN9wKH5mnSJHbWlflsTuz0W
aV2ce7x9aWAUEVKTX4ixmFvV9DMGrqQoS+wBvqdDeZFwfUC8ac5rURzpftLj5OliZ2rG78oQL2mZ
/1K4DY4EURv7ciqqPbArNkQUoqd0TJ2dRZl21t2SQPDSn/ZDG6h4cdcAyZX5QzZchRbenA+tRuyc
kwnxZPlogf0mI/ULZgs6ybx/Sldz2eFw+cxnrpHzlMKzyl440qdDVSN9tlAb7cyahY0CJf4lZgEt
s0Xtu+pDEVJ3HUZkjvfU7DuYU+2spj5U0/pZS+M8pHK7WvO86WZ5rEr52EoeQEKpy61RFZ8oO574
vg+zhSeQeCN8/FxzS6fHTFN3Q5mj3E8Q0rLSIzU0ueYZ/5GS9anvBuKVB3Fjg3az5n4rzewgsI7W
pkn6WJfE+DL4F3YCNnUyRuiDrzIw3rSUV13Asi6tjF+VPyXWGmTjxvdQ6/Daeft4NHaTLC5C9w+a
6T8D4qxCZeNNHtKjY5UxEhJgAaV5he5ubNibyU3A5DG6u1ZI7CbwgIDut6xvPrCTUv424rObtatT
ZqFtDM82jroQ09dhYsOY0QXG7G/Fh74WDxlqQY0UVq6oaK7Eq57JnIYk2Dau9WAZYogN4rYOMkiW
hzRp9+2Y4/Pxcxt5W00y68IO6+6gIUPwe4XNfdR6vzwqbZKUWfBS7pWFo1FBEVIeubLFriRTuA3L
/Fln+hTPa3IxaUccpetxjyAwZvfDaIfcUUxojymLga3fecfUz4JTN2DW2KDt894ZdBG5drfcNsk4
PRL+C7mCOs6lhYxrF6gtIwTxYffLeJ09uzhqGPQugbaSBS7Riqe1228qy90xP8kP2aC5W+zcKCBZ
GIo3uyumb7ujYB/gDEY85E31C1MlXTh1tZ1w5gsLaJQ+oKOeKeU0Uf64rrKJu7/7zHqdOKVgTRX1
F7vaWkfDmDBSypTtxRY/GdCJUFEwzQ2QU0NcSpE39JjV754BphS58p5zXy/3yiPv2h7kb5uY2wNZ
FxiKoTDI/MBPMKQabBmWyyYiNrLn0HCcoznVN6MGFK01Gs3V8mYnzbHzSlJkdf3qyrWMTU9UYZ10
bwjhrpMyX1lxAqES7PU1F298Z6T9oVn7Jeoc/3efdgYNty53qnDbF9kq7+jbxW1c3QPiImsrIYCE
1mygi7XXJ/x5SMuJtDv2ao2wfQLxbYxPUtmGcOpEgXWcDZqtl08OP1GP4JdNnTsUrinsKxaeODlI
Hc2CIayrpIxmP3ko6/SGEj6yBhRg2ZiNG26fvcoqfYNUeUvw3tfgG0jg5woL2sqUTuS4/YvxLW3l
70Afoy4JWJG4ToyZL+c5tq6ZnMS2rTArVJX+2y3zeq+5PsmVHns3r8w8SgdcXj7kB1lVp35U97BT
99B6xadG1khdVial4vjQa5O1s7PO2K5Dd/MTg1bauY2u1z8ilp6jPpndM8gBGSXYIbeq5lbm+LSO
fuPh5k3biN1ydhxVbm+RAbf7oKRsZy3OkDyhCfXADaIa9N+MoBgeiGt0LtmYn4ZmkLHXYF9K5sfC
5jHU7xdNQoPRF2Vct0PMRjIHYWz1THbYzJZm8TjphKW3eN42hYf5fMoJo5cs4gkupVAosVbx1i2w
QXyG0bprepFGW7BJKnV2KvtZrRiVZmd66iyUILqnvw1DQfpmSkq7Q573IVfmL2tmPNHWlzEFN7WY
TXXRU8gfq0VIimHTqHiLRXdTa17DdJbGLmfcCwx7tt6UJeYK8GgqDOvPauKKjxLiSehi1qpVB6uV
XnnC5+ouoBbIn7+wazX60AA32R/w0hrGuRN9huO/QvuIqzLVtGLrDAE+Gubj/a9CZBXzdzDG7xkj
uPlpYEQkkJ9PzL/4xcm5jPSfbVz57pJdud+T/hHG1PJ3JYq7j1mhC+bwtefp+xpbTLnNk0al5mZm
BdKCwehaPSqwZhlnVB0UhO7iZZ+dmGC2j47tiZvJsotqmue+zM+zA0jvBvkzoHBNMfdHEu1Rc2zS
LJDbgDU2Q3knQKIvLFz5uxZrJDvkcm1L7ZQyU10eppkkc8hDLaMqUEsDDmJMWoaJL18ZOaTpcZrt
j6abVv0YLMYKkqeYbWMk6Jvn/TFHFMFzPNWauzE0f4kmo8gx7dZ+cEUl4cO6Mr5J5bwSPohIXhGp
XUG82I3lMN1Q8aLxKES3hw+cFDxOMv2qi0lctVK7266aEXm4qXOXhnpj+PiPq9uqPOelTsuPtPe2
bpEx2DaS0IQEsU1L6+pP9Y+VYMZHWYMkcuntJxbi7THVAOeEnIZyfcMd7/t/VY/5hb9fuaegGV4n
MbocMNlWS5PfmS2NXV15u6Dod4LIKpbw58XJjSgpDMg6BbHpk5utLFdypomeuWUpUR0GxS82BTxw
o24r9LMBch5vnN86ODGCsPVTMpo0b5S9p6lGe1gHs3m6uwAj7/4lNU5jMdLud71mtYdhDpYdQvrv
RvMfMjMgJi3vjhN82B3d0cwBt3Yzr6WTxVrKOeqaog/JzWUHBgjhNRk8zuPZdC+VrWP2FXjE/bJI
Dhr08fdllim7zfUdo9pPS9ERjXO/K4Y12Xv4q8J0RHGcQxR7b0TwYy5+cZCtfGixte5aNb1kcz6f
FJOvJ6w2VexMHpmruf5FtnUW5lCFho2Fn2fTryIljNWTuCBV0f7ycEJFwbpu7Zn995wNh2TM5hjH
AECcqmPB0C1HlnHWHmyvjILFFLFtTMuuIjCDKsH7kFlBp9wM81NqwCtw7/Qb1wwKxsIJxjughRff
6282WMYXDzn4ppCr+4RWL9hPXepFLE2638lUlZspD1L8Dc7MzmUw9gOAi1PfD/QSBRvYrDex1/Dp
N9yz2kb2XXPgbWee6vunHJHMT8dCgKH9GlvNNK2PPpQPklMCB2uFZgINKT9Ll/5zyLnaWrN4Lgt1
h0LMfsx69Xmd6/oSlDh/h6CjGvTkGEROXWAssK2aYgbtEzwn4odRUPDdY/5tFwc3eLD+QvZFml5Q
Oe3TGNAcmkzrjS0O8RkVwNIWw3bUM/0IHkh8rypgHrhRfFDyepmUgpew38scOA9bN/GKYs05IWaU
oOhZXOL0O673I2szDkl5sX3RsOZqzhUywLDTmbmIQNxxThQ3xqCte2qO4g3sT4aWKZuO5pDMRw4w
Cms/qcqwFzwHcZP0E/mxEkYdoTuTILoAMkyxsUY5+z80fc0QKukEMe6q5twHZdTisznOaWvfNMcd
jr7ENTVnmnsN6nnZsmso8MRkzS0TzW+zT80LL/EdCFFpT1iRnkzPF4e+1+xn1h0Y4ao/Tl9gFeyL
s6vIL25X234S0pAKN1mCrcRNiwRtT7aOJ99Nv6yqfWWjKCMyoHFd6tqhSGiRzTy/zSULOnthNsU9
vCduU/vTYIoM2wCmydLuCrMh5KVbpwMnxNZxEOv4vCRxjWuJMBroHJHhJAY3s1teUk9/Vnh52KYZ
OzZad5bVdBL2aB5MvN1hgtA8VDnx8H7Jdz9NQ371dBt6bdCwZwSOtumWOo0cFv+vphi9h9StPdyE
/TCGKKn10PPN8WBk5QLByexf16J8w6nB5S27Hxqg8Ya0DvVCOz1jINWge9yl11gVXxgQEQzJHoUN
PEYKPQuTPvCov6cXStACyzTnRIfJdIsw/H0N6oDxbIVhcdD50Rgju+7Jbe7dxdRPOhKbZQ7G4pw6
jrNhMe69WqVrX4jKqbb3HJ3dHJhxgb5nCeo1plne8Hcz3/KLlTm4dNu4Rjc7nr2sayDjGtq3xGcQ
MyfyD+ac6w8+Qd28dTxhiYH+ZOp9JGdWCvqtcNy9xdYf4/a4YDhYS+Nhbcev0ummCya/clcVwxJX
MrVPLBmHB2vGH6T05qfheYyEzMsTPm5u+rpJ/7hZjgKoi6dx3jLRPy8mb1rQPU+qRaaWZlztnTp7
mhcZgcr2tYVQwxpXg2K8ycPW0nEtShMTqhcguXCxMbFoGFD0sFI/BtLYS1Zt5jJWUQ28SvUoHXAf
PQfp+ODV4lyb6FmJl1RbUacIZ+3eAb9qexj01kCci6LXkOUU2cZBgRT1TceWNIWf7RKcvelyP9kP
vS32ksEbnxdBFyr4tzuWJKy8jHE+3xIZxSlyXeBici5u2qC9aSOZ740ZiE3gzPjip2Xlqneuba3K
U9U47KrYhOdJPZw08n63iDyJW0HCA/2u2bQtg0qr1HGNl/5nheGICYr22zKW51VIMxwZv8dlr87T
VGhbDat0u1lW2kMCZP7ch8+HafX+GMVImCO24TEuKRU2ZHCth4Yv65I0sqED+UfU/f/l7f/DNPAq
/N/17fEgfv3P//j1X+MD/vkd/xa42/8iOQ2Xoo+fwsPmcs9E+c/4AMP/F4OogOAAKkWSSe8xHP+p
b7etf3mImqGTkRRIxPfdFcPm/B4fYHr/wuCEZ8uDEHq3gPw/pQf8w4v/39p2524rsoH6+jq8c3Le
9P/DADEx2E2zjgGiU0HfQCtLkbP3NMYRoRS1e+c7DnoYTHeRjKe0mUbbVau8r3KSPh6hjjCPnWv+
HzNxgj7mymTeAAmS8j0H1WeH7YJyNIILWIsoqKfMv/2Xb/v673/rf8sL4LP/N4E+HwKWL4YbimOT
iwoTwX8X6ItFH/KyUn8B3fjqib9UCaoExMfRPLLh3HhgY1jvLssaa0anTqCKgIhPpv0nCcwq/Uya
BJGUC5cKgJ6/LuV76sGWiwazwVZaItAPDWVZ8pfEP4XlGqMXN7W1tG7oCK+fsVU70t0COjH7Z6El
7ALBu7VXzUsNazcDP1OxnG0HbaFKqgRRf4e733Q7dC7Nij+dkHvNc+LCBW9yDxbswtwQ3ZXMMkAc
mUmmWcTtgWSQs4BkWnCC0qbLFtorPrSuYTKRJz0CO6f5azVDhugZZBkaACPvPn2zdI3TOC9Ad9gi
DiFpuEFNnV0BlVGopCEYyHyVcT54JsjIVtPNmD/knPRoMuKqmZYbLlmOF2sWy6cGUSSN5kFJ7Xnt
sNdtC5LgKL3maeJOKIscYTqa9dQlf2mXIbi2Nq3PuDTqNWgZEfCebv7id2v3wRfx8i8Z8aHaU9DN
2KWY8XPeUzvpsHswxF4UXIBla41w0SK1BsigoWF1n+jKTSowQg+TO1i1/+lqGAXPGZtX/P2OI9a9
L3Xqx2Kap08im6tqm4FAQCc2p9l6lRZ8OCZdnL7siw0mn2tuMOK2RyMDdwVFasMZSXWgW51189YO
3FVCRnN2R+YJfNVdFhzKKTGfJoOeOuQeG49iRDRHtITK5u0S0EuFrNrm7mHEpAulfhrsBS1q0NVw
PIC+HSoXRcfG0uv16JldblEiVP6HHGx23ErZCSMYR2bvWcMIGxQGer3YgZs0HLSUOdmGTVXdfU55
XfxtabRBPAEXMn5a1NlXb8zuuc1gFed8A3Tol9HBJj5CRJ6SbTKMtY+qfcmXeBjABkc97xRs29ZJ
s1fhlNM3KxQUwa2pj7xJ1aqv6NYSXOZo1qT5uPYGf1g64/Pe2tDVFsY/S8N7D8Wrr8FN8sH4dtXK
VrKdOw6QjvEpFXcQzNeGbbUR4btX2nNljwyXmSTwso2Gv2Iar2v+UDR5VRYZ/TxfZ1MvFzv896s4
jugjQaIUij9CoEScv+Y2cew9KAom7HiGQf2B3WUdUP/YuENWLAGBnDWgiGXetsUGcXUQvM14dGY7
yt2Zv3gNZvEJcmg0H5FoKSZc/zyuq9klzgclLz901BUcDf9+6MTkEAEoe6ZREaSdpjlnmDN5O9yq
xH0++L88O1VOZOdax0OvALSZvd+6h8aeiARJFxwLED2HJ74TC4Nzttif2piUjHy88dE1Jg2ddZHZ
31CcUBU2SftTlIhATcssTlnKqavAfhzkgBjIbQR1T+qbCpxw8zeVcw/x03TTrQso9AFEgUdiVKnn
2RZ1psQ5kSBPZ6zvgGwqEv19VtAEnaqklFyL5XMW8LZb9pavgfJZJjVp2n5NlR6cqiVH1LxoTYZA
jgheasykvptKqjc9EQGezam9OHIBO1enorha04iFYWFTtE/vqfGbmdHMazU7z3429wzVsxyRpq0j
j3/yzUnSu/InAMdPvcLk+xm85V7G5kboOpqCo1oFaTQkZr6GZYDnCuFg10XC8JZb2QKcoQJUztVl
kHCmQ+NnYGnyRc4sbYdkcI6LR3SWT4mLZQJnI/P3Pr+hWiuxNjb+8rg2sjuDsSljAl7wmFfja+mN
xcNiLn8ZqPTvRM6gHV0dViCgKojjBFbVJu9zWTzTAqaHsZP9mU9fRcqX8nMOJqxUKk8OZTCVoahk
uxMlj67CUgm7IC+a42rzQucqGyfmDkTUtXSKVmgEPm8uuoBuomzN8Dc5VfZXgg155sQGMSmSwG02
hRi6nR6kQC6FV2ePU9CBJZ1Yj26dFFom54W7srHmTiCOs2NjtSLhy0IfNMFvn/ha/FheDiAg6FTy
qwWNvDfqxvySILjQ8mle953nOIPiJEH12E2du9NzQhtA75i0m5h/Rj8kidGM2xTUy1qBhtKHGgeH
aclzPZGY2Qx2esQ83e0rWG9famnGEJ+BrLesIe9wV71ov7kaCwIRujHfs/8b96h9cQOtmVFtRh8t
5RHuhePtq7ogclRhdMHOPZbqB7gTq+9M/UUm2uN7aO+pR17wisAn+WSU731pZBblkT2I77GZ7tHu
y32VoidMnVMPMi50WrTOaRl4p6IQRXDSK9XdUGMh8jL8OY96INB/Fn0c/gJk7a6c8B3OH969B7Dy
42+UB96zzJSM+ruKj7Xq6p1B/KwCyahZhVZi+k/CXLxfdb90T9is8hsHZh3TLazvJc6b0+hnBqeN
SC5+Va6/B3013oGQlltzGMYnx7MD3IEjExV9aaPaFamCMpIz9BJeQNtVI/h/WWvAPPdG4V6OsR9B
7XK3XXziP4T6Z1YayqOiNFhcswn072xHtVyQGuPyKFdedpOBB4BFp5lYZhsgLoNUVn/9cUKcy2xx
ePN7l7uf44A9KbAYhFlsZ6Fq5KO5bbJaodoYgXhy0/IQbRq3sTxEqAVxRNwG5XvpwvragndSJ5Rk
youEHlS7YRx80Dqecpqw7dpRf1qgXu/HsXb+kHPXHvHsDATNWdhEQpSI1brLCDjPWC4veR0HFGO2
hKBkjP6rCgyEigCCahqlyms55sC++B9mxz8avbBTYFh2ZtfeJ6adkgMyqGxgmPPP1ISXKzJAGgZR
mzTaH9MDjbWd/DRPorSC1Boym+rAaszjltkvcQcZ5MuA605wdhsag6SNDmpGpywJ5BnimsSlmPQQ
rIaOme9t8nI0f60Cfhr73JvDpnaNyvhqAZd+SQtXC1tLBmFQLW2xY0DtatwBOp7JZgI3FfcrVjD2
SAJRK7sH5mkiWXADpI4MmK9wnJfnoAiGj3yx0S8bk6+Odj61uEuoOvBjVDk319IL8SMXBgQ4rACq
78rZlu3Wmy2uj4qQMvQrE0DkQo3wg7IAkxHekrswfHJcjfWITtVqJ4VrPFWdjcYuZ959ZYrJVKvM
DLFDDBCcaiEDPzYp8FA5NgiJl3vfwWGSu6clEY4e5uVc7C3QvTdTztyrtrCdvxRHD5DADbBng8nu
0bAGembPXSE6ByIYZh7JXKu3WjLj+WLPeKoHX9g7nfzDEuDQUNqg7bDQxZp+x48F2tTnMPaC7tMT
aGs39oqTBvMAChP4tU92kpFTqEs9AD4idIqOWVmo6xKNUmzTaPZihX658LJXtG4x/QzFOmKP7Fff
oBmqipVreR368gKK1/2TYvYijYuVL3NM1stz4WoPZVWLr8BAW7cpWJzx00CUaLBFFuhl8hEByKZE
CI3FiKg+c8NcnCVLNjg8pNCIpMKWBlVwgxKxKdln4uxgKIdahnmjo5115Kog0qWjIbgtKybxwpL5
WwCN3kGV0PgfU92nUe7YC9PtLPffOkvPav7RnD3h6JKVVqjMOpp4pCDs1x6vbw/8gf7Cas03H031
GSU93/9ijQ6xybLw7nNA+rtUl/arNZYtjFOhdnRSxZedWxTzRtXOP+ZodE9+h5WRT4wO4iA11zo0
Jlzjg17pTRk6UupfyUA0z2b6pwnIGMOa56Us3wq0/EkMfLdDhrVOrb8f/Umgv9OAtdGqJHekjJH8
BW6Wn/Rcnw/c/z7zNn9EyNq0jNdgogtUKxbOPSY2aJ+p/oYwW02LFZTRr2/SWJAzGSxmnz3Ve0Oc
BbV1Am+b/5hWAssfMKh/neDFi01TARfW74eFY/SWGba2GvaMuftnym+4Obz+G3+Z8r1AaY72mv04
0mCeC2AX7CMyrY+F52UHjD8/jjsK8qjz+cBLB5qs8lOF71Gv+SGPmrvHFVpuWbpkT3buFH96u7b/
ShiKtzrI+69gRiSTwryOicuyItMjzSJ0mhXVjN433hWm/vQnmWao2YKW5WOUaSPCNlshGzT5VOG7
7Rfv0+hbi+CGQSew+d5/+Rj4+N+t3y2PCkVVaGbtuPVLr7GROLRs7Gel3cOZLLVXpt0clzGfWdwx
81roKbH/eGOYQGxjZajPV53KY1cE/XvueemroZnuyeyh+Oe6BQy5nvdUb8ujrXXmhyMmsW7qbspO
RjusVkxx0u/wOTVX4Fk9iDIM4elutmd5QKs+bMEsqte5Mrydl1LAd7q1bWtHPQ6jiVcep05whkn9
g4qTmSx7WZ1XNFjrk0988h67B+8I692yCIPc9I95O5sHbp8/GQu5H1fr1H7J0DH6HKpNFLSae9YL
r7ci8kCRvY+QkHEMkK1x45SsLjXj9RgZYsARIXg6uetJRNhYRBpuJ1xpHy2rklAOaRFZwqC01S0/
rGn80MKr/lrneRNn1qQu08qgfeR3qWXUDj06FBBfmrlXUKpyLjQ77gyt/uMXwopzb+hwjg137G7a
9s626IlM3+FTGR/sdhiemiQpd8h88aVqaVrBGgDdqEkv83CVpQjMiLMV6aYKVmuLnJT6OhmqDGZ8
Wxz1MVFP5tD8WlMxHykv0KYubg8p0tPBPfkkvddD9abqTHUxq1lWnSzfvHeQycsucxIW+wbAO6Qq
AcN3q8p5lng+D4nocwuf5hR8203e3ppBH/nhW/j82BxX48kgGlljtYTXI2bZp/6ySqZxMahqOCcD
bA64aMvdhJ7728M2/DgIIUDVuo66Dh5iH9iKK8e9thb9jz5naJn1EhY52RrWe89QloGvNJodyJf5
OynhpbGLVw5v75JCra81GhQe45WaHCWtjhk3l8+2X2sHinHET5nuoLYQmHO4EXUnFghqAUlLW4HT
Mj9xAhknJMtQBhtj3DIgL9ztrGlf+ozIyGSEHRpFMZ8yDNyHmf4DIzICOGoU7lYkE0i10HoduiWj
NzDGZtn3nmW8zqOXVyHnglPG7si/eXYN4134iG/CcQ5waKigvAKf7r6clBxcuvOhfcH/8NIP6fhY
zeghDlOv8eKAyZXFS9+ommUYcu0xlG4xXXNbacnjgkCbkbkK3hqyRGLfZS+/DOTjbOcU7Q3dio4q
ZS6qG/XgujUQl8JzN5z+u0TM9UuWac/ErFO/52ks+4hUkXjJtWqn6sreUXlq6EqDifg11Yl4qJX2
wAXYfUtDK6+Zk3ZhnyiQ8e46mReT1r/daUwLD1NVTUg/8uKpVmrrofxf72SJ6nu988TZLpcBK5r6
VFrwzQ1I+nuDbIMD2M0MeTszlIliXYaNK/0/7FKWIXQ8mrZo9NDshMrV+nE36+765K1KfnTOsuxb
VgzjdemZ27fZ+MV1XD8XfjOTBlVX13rJDpJPu5Oa5EX33VL+sSdoi8eV9bV+TD1/QHBZz9oXgMvu
w6/HB1Fg2G2Z34YwM/OPPG30W98X+GTWkt3coOef2ADEXksl80JPAyxpzxvMQ/Wyp2YOFsYYGtU2
fTJ7D+zDZ5bx5YF2stlZfeJ+IeVDkp1a2aXgpzS2ysVvBUAbUs7qsHw1nTGaBnM5yMzWbkPBTUTN
4/AqWDfDk/LI0A+NNNfUttc0+4KHcTm3uadlsbkCBwDlZrEmWH1joQRwJOrZPjA+E0llR7R5n8Sy
1NoTDEYEdor4AC+zqOGq5a9Rz9MW4WL+ZlbQhxMtyaMxcIrjHGT9hUAm94EV4+uqUf03qvnxWl9/
cWABYJWvh+YRevrGnubhbbSbLD9rfjO+DbajHTsiMj8hG6AOR6fXmteCOmL+AkCRMoT1pF5FOJgL
Eh6QqjPumvIUrI+obT7jfdHSXQE5M0z1Km6eKNPhC3m1SwVo9bQvm+U+CcIIqHf/i7nzWI4cydb0
q4zNHmUAHNLszl0gJBnUZFJtYMwkCa01nn4+sKv7MkB2xLBXY1XWldkpHO5wuB/xi40vJpHfQnhE
qXadyYgmxpL8ayhAFkHryGPHA122k1KZ30Bib1wNWpfcceOW7RrIBrEUhrUeoDkUMb2TlmQkWSp5
WeS7us5cyCQ+QRXYQXozK71X+vyMyMQGDVaXHDO9ZpJ08U4tik8+ni9HdI++q5gj7KQTUMp0K4xJ
jemT2FeRaRB5hP2G8thwaiWNrG+HUfMh1AKLX2hZ42YU9Mvhwoyk/PFwwX5Sr9trOQike1TkOGzF
kE1rrl9lQcErlGx8sbIqPQ9s0Wy8gf73SNGV5nLRbDPwqDeSG2kJAhCSvD48/NeWh2VyY2HZDDN0
MjWezd03dV/qDSrJo6xAjk9A6VNAtINg+OMmmt7e5ZNgGSc/GipoZ8ry7xDNl2qNSAURXVc21GeI
+YEPAXHpoxMcY4Z412Seq250X00QD4iqor/KRsUC5jOEQjo7MoWZBBhwRZPnxv0Of2T+o80aHpi0
IMSiwERTAQobG7/0qYNDsFBxpGqpzsEjVZSYUCmip+OnFs0YDzF1khGp7+4hPCTJZiylHiOSj66N
VEhGfETQS/nmIXFqk3WiHvYYz7m/x4TgsDVdVBcMMHLtxhU0b3cJ4vwbk4v7GlON4M2Oano1YTSy
yB9dJBuB1XKlFp5qrLA9A3/am6U/UD6cDCGPLONMcwzfOuiWBOO6peBHalvTDD59BRS2fTrTUYBe
PyTfm398dJVahdik5dSoLjg39GptBNTrl2ZWDsaJ11djfGHjTYZccjHUCtlxHxE+xEXKdqnAOVf0
54Fn7pKgwMmF5m9tWOeHn1zMdMt4cgTgMEpAoE3HUFCeaTfmoT7G0Lzw2dNQHYCLN8TWM+o9ebuS
Bj7sl6SYxPM7ydcATaiqpzgcl3544Q1G5u90ExW3bYyGPX0sUPtAClJysmWnV9Ak9RIuSx5O3SAq
Ab6+6GDq3+u6C4YXshiS91YVRtq6IG7ul0lCqkEsDZBTsrIk4y9MpHcypvBGyNAvEcWnZ7JAMUN6
AfJndddd5Rt3do+YOYCWOs+OfB2TmtjeAWMpGuoRlibbps2P9NkHjmouysg0dZyW1+RfSIFFatNA
RXYXATFTtkp1MEPnVVmTUJUBTNndaBtedKrLKT+Gn2VeUv2vAliAtGjxI9FBAHCIRuFONgZLW2Oa
gIIOnV21WhZRQ+vGSjz+qNpbWUCElMp2t7TKJrRecgOx7xOqLuEjBX55uDu8E/YPU1MFFUo1En00
NgOumfJsC/sdeHENUSI0SLp0iqDhGQd9jBFAkp8aAWrbnowyEJgBrCgGFBiqIx+Ruv+Z8wQssqGz
DbEG15GUmK6aTx/R6PdoF4cV9WTYH9na8BSNIHK0qCn8o6XDMpvaiQ0g+zEAy4vNgl9OJ6viqX90
H2moBcRPJC5VirNAE2NqlesEWvtzGnIJkn26EwivA0KCe7a20ZsozkFg9ySwWEZJuDMguC2tdI1C
5ebw6n5YZv7PXWVihiyEgvihohtQYAyh7k9O9w04Qkb9SmZSnFNpmUwLmpinp0Jgn5NFQtBBr0Sc
uoCYX3IZYtjSBPTnrmTLcsWqs9NacTLZgLBBZXTZDmF4q/Z9PdBTUvRbKJDhDlI+Z4rs6ij60r1J
SxiunXIe9DCdKQlTNrdA40S4+U3mewNH0iqxczB7+Kvli8MznkAHnz6ejxkDVQBrjM07gsPW7GSJ
8YACJxe/1mLqqwm6HuQQYJiJm0ElpAuL0lO7Zo9l53Hr9cEG8LEcEpOT1tSFAJx4+IFmzf3pgSzV
1lHVpL1vQESavvZP+yvRtIAgAkOBuuM6P8maXLoNMd4yHa9RgCz3whh+tUULxV+v4Q2uOn2w3DMb
LauAalNdAX2hUR06iqfb76lvhTVmYLJxYYpIKOsGm473Eki8u9PzIjnHm7KIEY6yevKrqcHJQZM/
qXml3+kN9XpnkGWqdx//L9CbnGK93CLYMHhtAGgd57F4XbkSWySrsUSRW7Dyjl5l0F70PCFYRNcX
E8mONra3cEcRBBs4qBU7uk2p1sUE5T5/ZacNi4RTpH7E+4K/LP7oQKLgJbwtKkfFVhiasrZo+5NI
6m6D1xIqKCQKkYsHpAC0mS1TM7G1E9xmp1Y7EoVn2F0qvyr0/Rsk7sh9HCxZkOFuE/scpLWhLFJw
mjboK+w96ArGmLnmrK7kDEpDu+njxf4IMHSXJfz7X9Of+UOhs4StUf/3f+397N9KZu79oeq/P/4S
7y1bvtQvez/B7Taoh+vmrRxu3qom/scAf//O/9df/F9vH3/LHY5m/+d//8matJ7+Ni/I0j3cj8bm
/PdIoV9l4zUvw5c/8U8pTPGXbGLdawAxVLElNjhs/oYK6dZfmo0UFGLNKpEKYJ1/QYUoSv+F6wFB
Ft8sSSyw9n9hhSSh/cWf4SP+51/6I7DQftBhIJKKYDSQI/oPqDqr2kyWOiMr1bROUiEVpvITJk3Y
qo1ecVdPdZcj59B+gvL3WFxnghmb3CqzsfjIsKUpIgHpwpzYPEZw1aqmtRaUMzaNJzXAgzO28RSq
fHon3+CJ9u+zv0dmTEUFETHBtvbPG6sXRdJCr11F0AucTE+oqWJUd3iQ2TH79yiCCVpwpUxVzI5Z
pQU1kduM0oFouKCoYKGaVUp3lBOJR5EeajYZRCqaArSOpw79A7XTa0w5vcvDT/LtS/30INN9sHe8
NrSQMh4k0K3bCkpX6rbnGCQfHuXbRRWaZvGPxl06m26a4gWpSTF6ShMFp9D1Mwna/pFFVb/dNJ9G
mb26LlaAl3Vsmm4hL8SyWmTn0iLY0MTbKPwv3JVurSww/VhQXFta192CsuxvLq9T4WD+fWQLz1eW
UjxJBekZ75fAxOJz/ryydJK7zm1SsYJpoK8lNY4v8gB+3oRR2f5seU1DTDBBknndgvM8j8E0UXmJ
WoeIGiWKuorS7HIw6+TIIML6MiOCIBMYIztWs0lAZ4G13MDnk0KGicoe4jF2x/64VSlmomLi+266
0drG9ze4Lmi/hdrZIxg3V+TPEFmRM3BM2arbE1vGvsvRu07GdNDy3Xwju0kfXUct8mUaEgWydqlz
3XmLgOJ5gNaqTyNK1ipFxyZZNatdie4a8SamaAYhYG5k140Iax2Q+SDThw/bCONGKVat84RiZnIC
2l4nKs6GC8s3r1HtPAvVkYAA1z9cFRBOAYhuc9mvu9RsEe8GGf3L7GrQfWVbaNay16Q63gbT/04g
jsregqPLw1uhkvkg8F3U2gRZz+yllKf2Pa0+Fzds0Xj2BkaqroJQ02GCw9uUwj9JOmqy03So5oxJ
Te3bj3M5WnmuDhlGSnLpfor3cRen8bksvbQKNzUhULlIE3QM13ha++oCZxQEdAs7gV6kV3EKi9Go
6MAPIUmp74rH3lcAP2AMV5/0SZw0W2+UpPN4NDPgzah0vmoZJF/aCV5TLOzaq+FUYdCIQmKMjsdK
b2To/5piFRsC3XZYdUZsvdqADwV0PSjTO08amK9tDpW7luAcyyvkYOIXEQo0EmhMIJyYBj0iVVFc
oS5K4StdJV2VSpDoPeVKLdVgcgQbrKsCIsIVsZ15jX+W8VvnEwFbHdfxDXBw1Ak7365BwEcC2QcX
6nO7FNJQvfu9wCRX19EFcfD1TCBaaIggR1S9erpTHbj2xDfxcvKVArxRm6vxH65PA4g82JqnAJMz
LOJ91YcdRYHR4SbQ/khQYi48LZGopgAMhdWS43JBF49+ilPXXvyEbQbt7wZEv7fo6Ne9wz8acEcP
3D+ox1VXfjKOKKkFWI8tABO0l2hjpQ8DuilwXXPPuwwwrUYYKI2s6wqHiRHOTEUJhNpSe9u3dfHa
VWgknwx08zBpKqQS021D8h/GooepCrWV1r4VdIR9mlLGFzUO1tRIClqgjWhpGrRGRSenERR7ECTq
LpDA7cE1Iit4W6oRLjqeKle/wJvYJ2UD5BWIiIk6WSfLOpePTPcsGBItWkhBK18PKEthvxmW+ZQ6
Q7F2xlESyoKiYHqpSiWU+iI2pa0s0bbBQQusgVMhCPJqKlor71A5ks8lzRqfVRh1yoZthv4mgW7I
YlIXWTRmLD8bxPIRKIrAzIEw5tqN7cKJh3mrZe+YhhgvNR7C6O+WGeRHVh8SkZsPv9hS8avvgRSC
5zQgHJh3Ay6lpoSiT+gpLFMI0fem4gzBhQYCdroo7Amyi9S8ce7qiOEuhCHqx6G1kvMcpgOlCnbM
DdZwOEeMUZm8IaBKH7gMsRkEiWMBOQkGOedGSQF3IAMXJjtd0RBlgaEb69tI5ePGEybHs0lRgaKu
tMjEDHcouypZNGrTAAqrY2CBOL2jsaD6efZMicTkFIBVedUrqG8tY8sq3mRZahqHhBRqwYCxFwZW
aayfBSClKhLoLhjWZoCjAeJynq2R89gB7ox4v2pO2uoqiQDQiv46R8QH/QzgY9XWT3Lc+dSs0i1I
JzlN1lEvJhlSo5e1jTYWOMMpuKTd0zcF4Dd6CFT7UIf9TQoABDpL0IpiUVBTwyMersx4nnthezVK
PiorCohN1B3S6lL3mjCnY16Z/TZx3ZJwkeSpQOinKcKtPAx4josy7sVWy+DOOaFcp+DJDS1HdJKz
j91sT5IQZkBBqkDpq1ukciob4LM77OLT0pAkJ0PAu92gczOaaMgJt1t4Q4asXeepfk2DsoEZlBR0
gB0Ec/FwHSZ4A2W+PMmn/rbZraJAJouKQBjcaZGOMlQFV/XGoNtI6del8rYbcS7pJko1mOkS+rO1
TTU0cpbo1+jAUjucj3Ka+frKRzalI3MPQCQqGQ+/TvRMlXYKvtrlxH6EmV2YnKhYG+e/iC89BFX8
tr2QFVkyVl6ECcZKllkBxGxxZVjFtdzUTqQE1K28GkjFAitkQz3TI6CpAO70GNSU7It4lWehWt8Z
kSJ3FA008aCDrja3mC729o1kuCwYZeGiX/uqPOHUqXd2Dt8XkGW+nGZEldN32xMcL4W0ajKSDUen
XQohCu7ROccqFsBWmRsIrqrZVs698VYxc3qVduvqQGEioDClq6ZEpkNRLvUmtw2n7n0dCR5FxUzx
zLLa7j3H0BOCZ4LzHH1whEEda0yremMiUVidxoqNsvZ07ACRYG6IWqWm+uAzz8shUo3Huk7z4Qzv
3irjJJNyxXFDTZwVAsdjh/JAHQEcj7Tnj6DqRwnqv80+93LUy/wtva3Lt7f6/CWfZ7P/X+appFP/
Pk+9f8PoqnmLX/YzVf7MPzNV+y9LNgz6OKSD5GefTBtM8ZfQoJRAECWXtehN/CtTVfS/DJP0darK
spuFRvj+N6lFxumBIiakUrD5SHxqGN181AFI0/9O2cjwWfP/+flnSoiYAtH/KdvR1dLJoWGxqpQl
TYWgdRZ6g+U2dKDuy+X6fLk9X07/XTvO6mS93iychbNa8BNnu9z+KM35Ou6UoHxKpuRE7aURZgxm
R/eK/Lv0rz+9h29yU3U/Av86wCwtpr7YYOXLAPeXwGec1+fAuQqcS8+58J2Lq7fNr9P3x9fT28Oj
alN2dmA55zVBqGVcl1Rgl8+Fc3+dOXewMJxHfvL77QyLiunnb5vV08PLxe7+4uzl1/vtr93rdecc
eQ57Vtifv1ZrlquqPUVsfXqOzHm8v06czHm+f7zf/X5DZcF55N9nMG7O3e/Lm5PL57sTzzm5ca5O
bm5Ozi5ubs4WF6uzzc3J5ubmdPrR6vR0tXu+vThbnN6eLp5uLxa3t7vL68Xp++724vR6udu9H3l7
9vR2Dq3jLCNEBTTKK/Hx/L+npeT5f/++e7vynDsqDTz6zdtdwPPT9OeHEASdm83b3RtTuuunN/zA
73zInasn33l/ebp4f316ufad05drVvzp6p0Vv759v39/JdTkn/vr93t8tZ3H67Ozp5fX3fut71y/
HpmTmNb80JxmOTfImD4OXGifDMQbuH593/2+xKrZ+U39zLm54JFT5+zp9P7l6uXiSEY6fU6Hxp6q
Dp8+NzApXgQADxtHY1sYD/DpkWcOIBDDPaDofn/4M9Cn13NouOnj/DQc6JjMlBqGO38+f7w+3Z4/
Xz7vHh83m7vd+aPnrM5uzlab07PVzc3lzeX6ctphp9e317vb1cXpkZmr3y07hULDhDvIAfdRX/r0
LIYlBxnIIhd2mrdsrLvSTxZBdyaX5GeARtBCcQqU0zsRPY/9SyChJdneaO2DpiVOq51KkOKjX11/
5zV3NPouDq/Ud/v8H6VIamhUCmenFBiIgi6/76KLLjm1/mAjithIAPluLZs6PqTvLD6yD789GT+N
Oa8wIcubyiaWGZwNd79h7jo3gfP799XL2dXL09XF663s3L8e+6C/nMZTU0iGu4nHENeaPpsnUotT
JbLAgwBO8hL9sBFb2aTzlgOIwz+H11SZH8ImWiTIwlBHwoXIAIKwv/tokYkI+VMT0lFvrFGQEQ/A
Bz2xSOmynwZJibcICuIgSCKgTioYjD9hitrlkSLbfM4fj2Eo9Hq4+bnnv5xhIkANFm2AGHX/W330
6hBaENbqYPSTX4fnPD/vP8ayVWrARBuANmbrizGAWdCutjA+z4tVAc9gWXWDeGm1Tr3J6ege+ar2
q5SU3lliHScgKu0WyzwvOkMdSButNM2lVmf6pV3pSFMadnzk6/huBSksK5YMJgLS6jTrT58uQiq9
T0HWRBhnCJeSVb2kdd4t+nCINofX77v5TLAGy6JcZxvz9YPLUGiYUJvLUBqRpbNbZDaq8ZhH4ZdR
mAgtOmI9utGoMEyn9Kf5VLpfmhOBdtlUZbCJrBHiYJf7P50LhePJJdCgLCmmVsj+KF4Xtp1voPDU
F7JMUTClrObDCTu8Yur8jDcZRqHLaNEAgAgxh4TYdmwn1N/65VAit+FHNwlN2KKa1CvdkxC8OMjZ
hwxH6gJbem/Mt/RLVlIB+bdvtorRbc24B881vtCfW1IhXocCQB5N5l99eHX4Wb/so9mjTr/+ad2N
ykCpoeVR006xT5HEwimkFtQWPPKz/2AoIQPZIgbD+HT2inF+BWCuMpQA67pGmfhRWD6QuLA85uH5
dTOx/hqvGrs12PIf7+fTpMjHE5jTAmd2kWAprmvymcR5uDg8ny8HC0s3QSd06PckHR/wmk+jZC6y
FWhW9MvAas2VEYJZjrtWvTAGmqK55esnPxuPThL5DlgCmXyEitDs7IZrofm4mWBxUeCfXadbqNVr
uLinWWGuDw/1ZQfPx5od0AFS5dxXqMkpZ+WVftncp+flo/2qXcAErh/KXXg/XI0X/sv4HlzZp/At
lt2RY/RLcDJ/hFlM2PVFLMUdj5Ddi1v5xrzULrJ3Y+OdYrMCReIKGLT0C5HZwSlOqq24FHfakTN2
vo3sqXMITA69YihGvOn9b0MK9Vyuq7pbKm0iOUqo9w9l35ZH7mTtm2E0XeY8wIzFhHI+u6A8gOxK
bo7DUvMRdEV4bDm0yqPVqyGV49bBd2chRad+/ksoWH3QJmjsX3CmIJG5KmbUuEBZO7RQHvHGaJAL
VfxdXHbbRKuWiQQg2lgo8giCWnJE+GKDghuq33X3pChPvZ5QID0B/LMZ5VeVVZWlBxP5LOh2KxO3
FfgsWZ1TW43X6Kb91AWZ5aUJbGCJQ5eUs3L2grNQs9FJZboJzNHffeQhYp7Eq8M7+ZvFJbj6QLmZ
KuoOs0FCSDqYMgzdUhsSzBfK9tqEYnT6nwzCxY96moE+yvQQn06C3hjKCu+hbqkDvnfsiE5AXFvh
fzAV1kuZChzc+xNM4PMohg1Ew1TDbkk3RJzp9HUnRSTryCkzXYGf8xPeCkglgyPGImb60BP5PIro
eAK/aLtlH0UNcJnYvrVpjJ0jrkQ32YO/HQ29egSKOB39XwalnM/6YUYr67MFdD2k25KYrQDQJTs1
y/KlgO4VLMZYktASgpXsKKOP5I7bKEdupe82iEInUgEaQWwsz0ICHbuNNIlSVhUw+LIuJXc5dIZ6
5DT7bhTOEpAPTJJu/ezdQTEIoBjDQUcX00TsIm5OFS74I9bByvxKml6eNtXGTPCoDDTrkEsoLpZ4
4HbLEElp2hy0LItB9a7abrBOI3egkRX1yboyUpXfIpRV1WXVk436o9Z2k8BWZ+J8lNzlHTadmnIE
U6lMB+b8NaNITmxMdAwwbLYKHnxNcI4WgGF6zerCrcv0d4lIDVj9SGApFLk3htGm2xE2Hhm/4lXX
VY9kI9C1xMRsi2boy+Evdx7+sGA2wDA+JqJbwae7/02VWmjkloJwgNk12jYZhAknwPTXcdMd+3yP
DTX9+qdDwlfsrqEO3ywblDcwU8yy/jqEJkpFPHOr9shhMV0a+0tNCdRUwE6zHwgcZneXnlteTvus
WbaBpUDxxT+tDgbEaY3JKSVPg7NRyFu/JwWS5X7xw1VVZJl8lsoulycR/WxV69KFpCQjCWLTqPYW
phZPbXBE+NVNh1aicmSuX3Y9X5UKZRHEIQcjWcT+ysoKHlIxLTW83IrLWKofc0Enz8XKi7bxMavx
L0eVAkUcmCwoJvo34gM3/Ok1ShKdvdIyUYMOTRTqBwn73mZsToy6am8qE/heknXxxg09a314Vb+c
zB8jT2ERy4t602wDxZLdtGUF4dwYaHKqUn5WNrm3GHP/ubTzbZql3pH3+OXUYkQCdpOYZMJqzG/o
AA41RXYjWhaakqGdFtEiic1keXhe03N/2qrGlCtPQCk+QSSYhDU7gRN6RXGNp9WSWpQuzhIriKub
nqO/uBwQE5WORHVfhzOnS4Y8E/6DKcuzMDrVcw8CUIlHQZ5Xf4K4jjY0+eisN7ovjhwvswVkaqYO
ru4DT6NrUGT2d2ZL+uGKCGm5ug6Ua2SS3Du4Q8fgtt+NAlpdYzMS6iDAtT+KO9J1zqsuWYpSRBtU
qsKXUsDo+uFrYidY02cGZ4C1+6irf9r4ePd5RjaybnreJBbg6ip9UOUhj1EjLqojL+nLlATxB1Bd
ZkULhm7w/pSKzg6ACYVMaQztBfaF6LaGmXvkVp7nGAaNJ3tyBZ1AwQRu1iw6HEZw2EXLMKCDhXVi
5hpVsdQTiDghnhtr1/IQoOXrpMUwGpd5V6ZPY46RL24XYK5XoMyzGoVY+NnPSRmXWDdHafhmpVJ5
nsU+ahh+GtQdWkM+WIIlljYtHOhRraylF0b29eEXNDsG/zGZKRNVJsA5sfX+mhkDKiyDVMK3wIv8
GiFhC4zyqCKxCZ0tf1e4dvSfBb4MCaidrYAurGDYj7r+pz1RS1aLpnuKdKJuIc4Y2oMDmyk7cgwp
02vYOyEYxlAoE6o2wDygqPszQ+akcVvbS2CRjpaTWr53gURlBK2+GE+VzspvixjVYs8PvHWFb/cK
4fLeUZSi35hF5eHOMSgPhxf76wadgmSifc2AMkHwsP9IiVVjgBf6yRKnBWBdod6tQ6kUR2b+7ShU
vxUSGNxo5vuz79EpSQpGCUs9uLV8379CrbH4WQj88RY5PaYqBkQ+Kif7c5FQ4U5Fid53HqjjLoCe
ulEDJf0P9goRtqpO35oKOnl/lMjPdCnGbZHwug3X6OpgsmNKw38yF2ZChYmBtPmVNUrtgOieiJe9
q8TvCH92qwo/8r+FKv9tc3h2F38sGRqB2BFqNmDpSdzxczDHhVlJ9TRMXGXStQQ4EIdNdOcVlO43
1P6iEzOIjiURX24uPgPuSOoExHVTgrY/KLxlLwu4LJewQpqlEvXyVovwYwdaldz9dHurkJ8Um0CH
WVIu3R8qAnqBRBNevZRRyYgUxHbPwjGO8uXhcb5Oib0A8UghqoZJOr+Mu2rQAKNRgU29yHjMO6J/
/BuwCjdWtl6r4u3wcF9fm0qzC5GziTgqALXvTytWSqPitma4yRGh5JTQ10M32KmTp662iYYu2sq8
2s1Ph53uTq40k7wMrczZ1g+hNgE3jCUQOKi6rww0nAucpKTssm5K9KUVzqzJ3iIpj1R3Z1kA23Ta
MuxGQXJDkDy7EtBIa+teRvdEpuG98zMzOYmwE9yM/YATRToUGynGlhY4Flo2SdodmffXtzsNDzmX
w4te0bxiaeNQBRhcdRc9vhLdGRZDVK9qH/DBEtII5hKHl/nrBUglSYYtalOKQQ1jlv0CJSn7OJbc
hQkkF2lMe/STdZIoIRI0iaDwnKsWml2HB50Ox/27iUFVytlchFNqP7sIrBZ5bs2Ac+bqlrSSmgjg
JmINR0b5spIQdSHJkVap07mmTL/+6aL1JuHPxhqlhYYpwKZJwvuYLt9WRfLspwco+wRCKyquHDEq
zbH9kaQKh63Sd62FXPv+2hppxLhK1B2Zz5cPcRoFoCwbk8iVsH9/FBQBi0xC53bRdkV6o1pN8FwQ
TDwpgYZglGcPqQPAx7g7/K6+rCKjcsNRapz6gIRI+6NCULDB+6qYY7k9jg3AkR3sA6Lrriy99eGh
ppNkb1uweDQHLPD09IDQgt8fygig3o5gExFeNct7spG+vTaaWMK0PIyE7J2Typrapg5rD5090Y5p
fyRe/7IxJ9QSetO6NdWUvxRb5Hrgb0X9Z6EKpXqsrBIvHtTwgiMf3bFhZvslAs8ZjDCcF5KXdjdd
q+VgTePqGInym1dHNWMigps0XL5E6vVY9Vnog8/viebfRaILPO4GG7o1OreHX92XY4SFo3kH2XwK
uhCz2H91XqPFeAsVoP1t3FwmPVXxXGeivnaDKjQcyeY8OTzid5ObKnYyXzaUyS+ZfaWVtBNjfSE6
oiIJeZgea+2kvs8KS/tpSsrsOEt0IB/8Q7S3P7tBasIksxJ94YdNfjqJb5yrWhAf+b6/m5HNXNh7
NEO/kOLDoU0TiTR8kWRyVCAKCGkY9YCsR8VV8cxjRdyvr4x9rljgJxRNh6w2u2ALzbRcKy3wDzcw
fKnSZlLfA9QLDhxrmx82LqBlMxrjwSq1p5rubIMAVW5UYPPaohsVxT3rfc9MNgFiPeGRnfj1lGQg
QcGfs5z0Z14v1ZIkb9FS0hDxkbW13YrhV4cD3o1GweLEGAfpQeT2MSnsr6+OQfWpkjBJGnCv7W+Q
SeUaEima23IrcJhtw3ESv1Zz4MUQpTPvx3tfoWzBUTW9QDKp2Znca9gDe8SgqHQY7S6MVPwX0l65
NBMtWR3+zL4eVQwFhkGxp0o/kfT+zJQgx9CrRgfY69punaspur5p8fOTan+U6Sk+X9VUsv0Y3+pF
IhVI6rR6oT0NhaTn66JRpe3hKX33srhdmAvBM+f87PQl9kBcVsXDrMHfKF6EdWneePAPzkRp6fWR
9ft2MKIdk7QAlvQcOYkDMOCPhpn50LrXWh3LKxlC05kKoWZzeF7ffNCC05D8WjAW5br9RRxd3BQw
ONXQSGmqa38UwHesSD5tgnhAMDhNfnxZKpSPiXcoVqOKYs9Cx8ZuS4EGNULzQW3etYnsbW0zyY6c
it9sQBIBvmOk/Lnf559Wpdh51gF3RwJVg4ASxupJ0oTh9eG1+3YUmmkgXWg5oauwv3a9X6vYonA8
JWaGV1GV+hulG4cjm+G7UYgrSOiJesFIz1IpuWyqnnaztoByUbW73rTG4KQMIunION+cgYKgDZUf
mmccSLM3U4rM82rM1xcpYlNhCtleb2PMSSeEVYWYgZMoxZHX9M0+Z0hBTM8un6a4v4A2HtU6LDht
kfddtJJShNNDTboLUukYUOW7kThl+YApQwJImo0EbSLsJ+UHbFNzLVn3tj5Iy7rRKjhSlRU8/Xxj
fB5ttjEMTR3DrtcEcrRWRrMrQr3ahg74H4xi6GQPE2wTiMz+6smlgaH8gPUDzp3quqdZvYuL8Jhi
yDfbb9oPhkFIiE2zmJ/lUDVRSnfFwsStcFW36MPREFOOXMDfHEOMYjMQ6pIUxmZRvJC8olZaRlFs
JNA0JUcUrPbGe1dk+rlftekRHvW3syKRhKwOOZ5Swf7apUZkQE+aZiUN5mVoeUh8Wf0xDu53o0DA
p3JFM5q4czZKkwkfXyt2nY6L2kmLOYfjplZ05Cv6dhTSLPpxU65lzvZB2Ifh4LbsA7tTqvNKklS0
KQP/yIp98wVREDZhkU4AWnt+Afplabp0cAX6zmP4CzVwq9mUQxAjE4+okXQkWPluP3webXbocZ6O
lYab+0KqPfMVxFC+agxvQHq8+rBIqNoji/g1jeQc526nwgANnPR/f0OojYk6fsEnm1uRtAwTC4Pm
BOspO+yylR0VNnYJSZ+1S6Tn0OY5/CV/c/TCs1cnCjrHrz3fJ1GHzVMRMluz7Ex3PWLsAJyxyxCt
1qEaVlvKIkgzS2ZuZUcW+rvNQ9kR7hqnIhC72eZhQ/l1WKpigelY8t7Xao+L6hD8ELgzRfITdhYE
LTXBKarZX97Mw5YPYTABSkKRlvQF2yUOasd0Gr6dzKdRpl//FBFakNUiIxgF3OqsOaWQ424DC+mZ
w2/ruy+BGBBOFZgGICazrQIjukTQF113rilc2eSxMrHmogH+BqoDsNzh0b7bG+B0aUOTKJNezW6u
oI1NvfAYTe+FvcATsuZObjv73OvycFkiVdR2snekK0hzabru9+oqHPYm9XY4YPTfOVz21xLR61FF
+rIFP1HUdznaPd22FkF9BnIcTwREEtDbSNVKehJpho2pkXQATYZ8soIbQ3Md2UQOOK/VwY0XisHG
1hZebFOFGo5npW5hTIFc422EpJtwjBBRHaSuS1zpKZRiYwKV3791CRV1R0eCcWflkJaxevdk9DYM
Q6eLjP3jL7XQq6cELQW8Eb0cInBTZ+raM0cX0D1M/D8af/g8yrXRWkbCDDMn5oUiZe7lEfC7xqzb
NdZhwx3SpcpJ6U9YYnxVslM5lM03W7KVkzQRbr2JCjc804PBo4mNfjBKnJUeXoKkTvDzKbp4W0pd
5KGpJBu/M41ep9M0IBWcuoqyM+i76JP7QSGZ66E0VWi0Yeg9Fa7MPYcMM3Oq5FDsBkMe4lNkKCwa
pS2OjYt8CLOHyG8pjxjYCN3RcomemrZ2Yych848cD1/XmybLwwFuCZUMB3G/4FFXrQquumpkw1oZ
++rVUyTsVPSuiu5sKxbDSZrW1kMpjSmqqrYWYTMsaXetyIKHvoqx0G1yw8wWYWu2pVPA8d/G3hjZ
KBjmyQg5uO4RecgL6UqvxvDRU6gjLmo/sxpYzZUFEgUMJwIJljLGyCRI3flYGUmxMWvPRX06Fsh3
dj1+6lC9824rqfiHOpaviQ4nIj94GhTDfxKTzqFTVj3+KVJkceQ3gH3fKmD/Z5R/WbShKrNzWS/6
0sFYwjuTvK7Gric0rZdQ1ihHRB4VA4TNwJ8u4iqAuF5rcf3bxBXGZ8qR9tCWQ/nSDZV+Hru18VwA
4zR3WYv0ndO0ZnEVqU2nYmVqtIqDIEZ147kSjq0qNtfhQkUVpl+NhukqDjTyMVyaQ5tYq7bKxYke
jD4xJuV3gKOymLTdIgZbCBwWTyq4zb8jtY+vbJz1Xhs/th/Qjgn7xQjKYOflZfKs5Fr1AGxM+hUU
ivaHqp9poj2fWXiaUM0tVqbZyid+oFFjMoJWG1YahhZgSwWCB4vUb+XL2h47Y1FR+rizaixXYOzb
9VXVBjn2ymwSY422Z0VTxjfiHbKE8ruPYggO755UyY7RuRlvKxIeLo5C3LXYJD1Kloy5ql01Q+NA
tu6wE9bwn1j4ZqGu1CHUk7WmKF64zqgh5SyiPz7G3LjdehilakN4J2GGBNM+pQjXYFLUadp4n+Dm
sfPo1wQrSeTa62C2CMSbSm9GW8NGxboUPdLOJbUNjaq1O2Bm7pWQpn17bE5lGraIW0ujvk5bIZ0X
aI08SynmWydkTukOBdr/y955LEmuXFv2X3oOGrSYQoRMrTMnsKwU0MoBOBz4+l5BdrPJa+8Z7c17
cge3qjIyIgC4+zn7rNUXMVvl6b7w/doG+TVlx2obSkSeihZzpEA+QHQnyi6PmMamGmH1Vl+PnnR+
atdXD+7Qbm7oAwQHSMNHAEOlgf0am+ZWP2mDn79o4JZuTRC+3JQr4EyS4w0c86ku/I/NQCzVlNyP
lGybLEgI6HXOrhFGc5KWUl7Uj9oaJAWSUj+2POXBXHBThv6LDv5CDPi9Zc6FczqfnSOdP1SrFlih
5aZeWIRcbz+Pq7woNrRW7WC540I3zUa1O4UV985cc1+Pl9lxnmZDjluMnx1rqprEfDNuTaP4QkZo
/z0cdzuqKg1AuM1Nb0Rw3wkILsi99NgHdnv29Dz7LiYHL4tX59P7PI7j3QZy+75rW+3DpNX1u7nl
wFND1TM9bqNBsrMGVZXo9SjQvaJc/ykKtlqh6LY6vx10prLCaVvXx7JpCD9PfZl99ZiyfnsurTVW
bJvkwVgvYBmVuwHve5Iv5jSPeDUAf4TlqMonexhdeOg6Wk9rbpYboq7Gb6qa9lYr0Tom/rp2n8vA
TR3O1Wj9CXDXqMNMX6cPq6WqP3IowzpJ7sDbZ4pOU1xYQ9ecpqKYv6zUhiLXb5rC91wrfYenYL12
SvCnfHQNV63LzNPOvUg8k1QJfqaRaRbsDw0C9N5sCkR3ZardEwrUPld9W24uXZ+PpUsla0RjGS8t
XAvY800xE3RxUQHskBCTQMgddTGdbQNRt7rK7ZPVNvMXxYbpaVE4VUPXb+WjXpT2V55brAiY3QQ3
aG0Mn5krVx6NZcpK4hiNydLc1jB0/DFvI6kj4Ivo0qQYnHWEq2eYCKzD+2lCMWvBmAeIvY5WG+Md
R01flUDMhT1O3xLI4xEq4viVw06sMT/xxXG9XQy7vYBwwMLm/gly4DI8vg31kkmrfO9BkYqdxUrU
Rl7GZlNTwv0IalSAyK170BbWbPcXVLQmP4yqsLYInK+bcF9tTEGKrr6qvBL3W+4twHfWbhF8Ot4y
+tTkquq5AkeBwXPSkCWBsLTTUB948oHtsOeXOlfeAsyG3zR0trTKd06tFF+pAIl2WvJ1cEJd9e0W
r5c5FxS8GNtDHxwIMpHqYpwLCmnmO9vtgUfwfHdeUn9zYH8D/ng0NTb1SaYhwouw1lgbI64dPJp0
STMrtIZRfgDd4V0IP++6PU5bbwSNoIKOh67tv45j6nMZIDaHyt5K3oDNiFYZroVs4DuzHwGlMgTz
M+xa73sklihiLeMwxscywpfnkOJ/1Utrvg6D8s423MoPmrHiVhuzDdp7139puQHjhs6fRMyUp6nB
4GlQXg+tls4R3JFKC8Wa5zfwtNkCmeYMsiStkOfszMIt9Xjr++qp6nKlx1JovcNOYKkQ1tgdqtqp
Nv/0k9Gh0akEFQh9wMphrpiYdYbacF9DelzxesuF63DMUuZ36kpReknZV/rg8LnlebeLnIovfFW2
FwZqqLRdJbuuew+oTxYx9wLJxZKALdJq3aWbd3S6VDPvqgwKZpwyzlZedOkr0gi34wKx4Uq6507r
uxdiqlsVVxSBRDJOFTeNsRGGu/LSrkgPCvPdHC9r1/kh6R3LI9nXWq8lJuV5p9kbsiqxuWN2t/iW
siMG3uoFtRRq2WovyTnYsVqY+mCHxqPUo+8y1s7FAD1epN+lXp5RSxQN7CuIKPkcFRrYjQe/7wwt
sZep9d7U0GRPXqXEEhFSEFUWo9VysyNJIm178TUxuLcTMb3t2LfDVp+8tt6gQRZ4INGRs3Wvzxr0
R5AgM87kvZL6Wt3nVi5PWamtU5xZuqafJPtt8+Q0TjV92zkbTUz2QgO+1XA4qMGJNMi423kq8bLP
oCpNNhJBkKLpKVBI5hKT0smumOB+zxjwTNWBONOAKdG20jU4kTdvxithrGz+eKTY82PNHmc+K4kx
795CBQjXpXBrE29BwXzaDnT5EjxvqAfWaHGkj8CcxwRtJLY9abSQhCsfuz4TzbO/mBXfquHpVfbq
zb4CDeMVvv5WtoDFMCC1c12wgDocG/ibjn8c7UEOITbQSedYQEQ+rPpmwh/EWoqizqyEE7JRwwNV
sSA4u8JjydyLhmf1kzHwxV3NW5O7J6A2Qu7Lbkr1eB0KTz4bRrVtd3ZOL7o/ZrVC8hAujPAW8E1b
L5c/foqvNyyLHk8w8uxGZ95vyrUXzxyL+pZ4L80WT2Szs8Vu76T6iYKxhVFkzsbiY+qJSDbsizi6
GJFno5iNnDUTL91iN2uSzaRgn/wMWR5PDzrAAHewEDwWMujtIVSZ1HgiZF33Ns4Gt5ekeFDtrHQT
7PZwinMoGyceaxZWTV6Yr6849v2ssaUKQH8bocEOY7yBiyu5f3TTqYedRIK8naeUOvsvNQhKgJYq
LfPTbVvhX3duM8mH3q8daz+Jor7sHMdBvtA49C5bgKWp19fVmGQ7hZ43p+K22VqCMeGgYTiM4O8K
jn1B0U3feuVXbNcm0qBU7Z38pisZVYla8PLHDljrdjRLzUHtLY2xWeNcG9p6V+R5VWITgmV8PS6o
Qu4MXWHCmVx7fvck07S3yBccP0RSo8/fzPE6beI7Ur6qEslQ7CMpGWIbi8MYZvUWPBDFMtrEWgu3
iyhX2HkyIBRs9xhEDTMDXoSkES+UI/TdpoTyJjxtYPESaolDz7Zu2KT3m3aekd6oUWOLJ9fNek4V
kvOoZWe/7uapKrKHxmw8K57MTWlnoh9M+eqNhc8q0OxSMYdTSvNp4ktET89m0ojTtGz1P0aAJ/Dg
DdmCM1ZMk9ftt0Exnb+CrRXh6qAKva5KPy2uOdqynXCKpVUHV3mzuGYpT+tbVUHUe+ILacxXxPIy
o8+eVv5XD9e32AWMSRRHzDsX9JW1WNpuWkT/mzpqfDO8DZFcqonZO7qrk2FuzUynPMhsyR6CIB8x
9dkk5KJBt5Ya5NxQdVHRZwAeZsIXJ3KP1oS+auYkRbNJM+7GlnQU4CHFsbX34c+Ferukbjy7bJDg
aJVzsJuE0d/WEwadUJVwooaoU6v8o9aqDe5gl43pn4LHdX4qOVX6Z+h3foXnkYLGuUC0ge7TGk3n
RvIbbzeabS7LdQNTi5NnUIu5xdCUQxazc8aTDr2uuO7HpbddyHCOVwpeUyHIc5sta16cOdf6j60c
1E+hFsdpD23K6zx42bSmEZMeRpM0RqOfPF9sPLDY//jr84yka/hdM92qsgOOnNG4c/W6eaHa3XmJ
mvX0zu5bzukFjs5k7kumk/mkyt+MWylI0Cz61i4HcobRGU0KC+Fa+eea+ut0DoTO0b0mSH7Ctgb8
qVLOfOU6ApDVNLZ+mwwOzDXMaK35Oy1GB3wtRSzHMt0PX47MfA5ho6fuSpy1K3dNjRC0c6vUoZuF
JHfHz2PAw9Qy543jbbftt1nVz9Cf8y1pIKw1ESTFEbakM9lXKyZAK+lkZ477kXlhPDjglef9qHHT
kC/3TAR5svJ+N1HuJYQqRHRuL6+62fDrsA/y+YNFuVnCDZDzmKxUUbQQZWd1Ri0vinhmwV2SwgQu
YAxS/2ONRWseuvJyfwt9gLHnl15Q7Mj/rfgiF++J+AUVBOau04cpr6nV5c6CM7EcVvnlLob7rbwM
Rrgm1fbQT81KfU03hmtPWJiygs10XidR4qDxHOZOBtUYWzQVZvEJQLAbESZK5e85T7b9jdD0Hi7f
JZuQhWldrN+eNzLYFVlF6pbRRQ306WyNc2WiedqiQM2Awxzsjo9URwYjsYGNPda+tdlxY+IdixZa
IC/Q+8C0tQtTbPHC7Ma78DETRu5iCzNai2ocQsPq9d9BtaudKIN+frQuOkKlUjNoSWqi7H/44mqA
aavWyQgiRfbhw+ukKGALrGjAn8o3o2hAP3rmxKKZBahhutGorF0vtTWFCSq196XdSi2HRYmo4jA5
pDKS1cL7SaG13+ZoHFsDaCN6Wj5iNdp0d9uu/+NZZddcfDJ5gtW3+RnNgoSD7OY3yK+zF5Fo0viF
LY1Nec5x4Rl8w1KFPuxQ0BHokQGXKbd40gukQeE0kaOIEMf+5i3FnWjtq63fB2Vmfwsra3MaE81y
a6UK+KPLrpjKpT9VmPuCdj6vtmN8a045q3AJvPkJkZV9rypA7ZFB5R1l6awHW+TMTW+czHrJ8YrB
vv1up8rrOKiK4g3ktFdx1mHDH2ulvrWswfbaJbkI5HuKGGrA7hqwz7ChIVa+ZHwYoe95s4TVh8go
SzgvFhy8kAfLxOG3Cbp3ZSJ5i+yUpmRExz3jbGZNkgNpg+cmFovGU9ZQvi7oA2Q+OmJ7cShkinUR
EbP3Bd4xaIvfClYf+qfUxhRe5SWCt4CI+x2boB4FrJ9S02dTOP4MheKVbby04GfQgtXg2ASZ4Gky
supYQYv2Q7cpSjcBIVn8aoAFncjxS+dNVUExxmkzD9zs1bxo8dwZFIeHQYr8Rsq0qJKUR9pyXfg1
MEuU1fUSVaI32W9VfX/FHnHIIwSkqHNLfdxebWsgC+itYpZRwUOPA+Y0D6AFoRf4l8qS95PN6ZJH
5Eob84CPqLLOthAAHFAsjZ8rQTXqjPICnUWXANK6nawRDh+RkIVJ7EVh/6TKQjXGsevHXq/X5kbT
cr9K8LQXH1yM9Rr5LLVG7HIg2lt5X85HObiTlvgU+VseHOwdIpWhPsAn0mPcXIKu35Dsom/dzaNd
cNTRvRZB8aT6MSytocULRlmOR1EbUK7A8Nzl7Fw74yYQjYl3NJuEjVXMrFU8k6FsEw0u5xSjcMOx
21V2Lg5a2trBEbyf8zMXEwDvJqdIFQd+lj0sNGgeg6Y5UYIa+pgfb4OQQY4LTQbZB+jM2VnNWJdG
g87QDOQamzPyp9gcbIkqt9qQBEtnLX4bFCBFpNRm5ccakkTmxpxSpHqEzTfOkbzEHRFSWd4NgS9O
Ji5xuh+/SWvO+GwTz32jq3FvbYy8YKdnxxhPlikfptmznrk9xMUux/OuEp0B2xXT4w30G2oYmK4l
4Q9NTzqn7LMY8i23DxWv59LsTJNrwdffUwbziyTo4AkCYCb0D/K3rOt9YSj+tSrbS091K6mCG50H
QVbkha7Ffp1S1qVSoj1i7iou+sVO/zLSwvXZ5CiRH7dlqtW+uKBlQlO2/a1qqQBcE4jSZ04K8wqJ
y5TBudzgBJ2bhY14xMFXbw/95DRZtKKtZJvjj/6z3wcay19/OZvi0sim7IGmRt7cCU4ZN4XHrj/2
YC5fO+naffUamvGomYb6NxiG7cmhmbkhrR8tg7paUYMKlcQrDGVfUE9ODuZ0hmdTzaI9eKnvFCxo
fMjUk9bxVs3zZoU889kUAXOvzgJKaZDQs2S7S6v5xJNzQ5QGuiIk1UZ+Ix942O8pp2qHSVmAYTsV
CIpWuFfzf0yf/H8O4/8yLr23/57DePcpPv8qDPj7P/m/GEb7b6bDmC4BFEI2l1TSP4UBrglRUWdg
mxAg/yHk808Mo2YEfyNUTN3QZtDs73/4Tw6jZnp/cyE7XUbRiHDD+Pb/JxzGf+9rkpZi5IsIAZl0
MszMUv6lr7mCKzUXxDqJldWPrWFegLYNDfE08/5Ds/2/fqXLMBthMKLpf+nT2rJyDQ46VVJ563rT
z7pzR4HGTmgC/qf+9n/1UgCpTKZs0P8ym/HvbUzT5hBtTrwpPTfu2AMWESKXh0Gk/yEe8e+BhX98
eBaTECZTIMzv/jXty3T2gDUkKAFrm2MdUZF26I7mxrn3J1qYZVa9/svFdfePTuy/UjP/vS/8f16Q
pI3FyR2YmXv5hf6l1y3Z95BtY9lF7VjfBp3/UZJoucaQae+qHAiJk4//ae7D+Ac/4f+1hXlZQsbw
vcgoMAGOzOgvodW0AXIdjFaeUMnw7hgCq3+gvaZJUbX5gbiL/yhVv9ysFSBua0KYWLC5P4FoZh3x
Zid2aPEy2Fo1r4FRjLsyE8tJerp7t7HBiexGOFf5OotjoGv9gdqN91jKbQs7g9gHrYY6jTYcu0ZI
9Z41SNb+yWWNf69Nh7oKC3sdVUPbgQCu+ollUKQNHRdlvKWbZEWCyfYuAdgjDNSYkBmXUbtlp+Z/
pXpqf9h8dUXobQIasagU7LsZx6KXNtMnnsrvvJJlpLMgytErz8wdsP3pq8CIN2sq+TzozqmCkvrQ
WOrsC1EffAbmWewL7dWwc//G8ZhJMho57Vx3Hlh8OXq9tJ4z7gtkK7fVwg6v7t3iaAuMro7efOrd
YB7ovGOxHOSYvehUNj/FXBmPpKPogeuKTVPYrOuX7nO6C/XFp3PlLPNes1MaNzVtbWrRDFxTv+75
gGuznG+dUh+m0KVB82eiMwcewh2ucjxCuBVmnUJpo4k3WY/VA9K65cnLe+Po09mLTcBkYyha84+7
WVpUFkwLjy2oknhLC+1KmZkfa8XFXbv481d2cdGkeWo80dKbEXB1qVNE69SUV24nICQ0dUqQ0dcR
WA5ZnIpgPOWZVd2WtcjuWNLSo+FNVDoN/ucBX7zG1rGpIRN3q4PTqER5mvoK1nltylMvx+lxbZzB
DXGcLUY45o13mkonf88gKBiYMdMu2mQNUhw2x87adOtEwr39NLORhkk3leaXTI0Z6Wszzocl9Rn5
ySfhhhQt/YNRFNSoB1pYlFkzI7abTqJnL26LER9txGD798Qj4NSoYB4oUAOGDy1LGA+TDot41vXx
XKaZe3R1PtwNduCuGDe2xHq15LCHhmWk/VbWcQlD+21wZXZ0ZYlV15R5ghw792JrhkxdS5KYsikA
W69yOVCucl4mWsh3Zu8OSZ7RxaNpm776RDkjw8RurNmUJPwmr14cHU18OAz1x6r5XjIA9N6Xm/8z
GW27m9rCezM614gdd1qfiqDJHmCTu5jE7eA5pTG3hJnr78dMz07BlLfXOncfx7fU0J+tLddvZ6tP
bwyjQHM9MWXzCJdbj6tuSb+Roua36u/CrNWrzgEexnvNGcc33+q96d6e+qFOGPNsR/oUdo/RdEWW
cIDxo3doHuSkx3QrNvy7ay7S7kHQwBv2mTSH4eArVzX3UjfLPB5mkuDfbVAv9c6Sck737Tb47Z4K
QYHwOcCPdZ3rY3qoLPaTz1XFVB/N2lr/HmUwk83QqbYlWWHoOPL8rsquWVL4vHHUVT7hlsn+2Mgk
TLEyN8/btVUzT/FFfbkgb+u9kZ60f6ej8vBKhr72tWln1Okozi7xFlDPOrQOv+ynj9j2qZCdXcVO
sFVe4timfe37GyW0erWb5USdIu1ObbDK17bRbbk3XEt9Irpx3HCwL3z2wRzVF+gPbdtfdpEvDG4H
3qmiRPTb9OP6aKx41Z/KKmWSp23oUkUehYX8iDu2osbgNT2a49IyppgdQf0gsow9cpE+IzYXe72n
rMQwqRal43Tl6CKIsVVxDh69NKZEm+448WWRCDxEWN1yyvwcv/LMBdeu6QtiAzFHTVn+2vm6RWQp
6nAdgh7bAW+fv9j7TIzglttnjnUSrZ9GFeWQsza7PC/4PPDHaT+l48mrwdb6O6QJiN3r2SmjzqHg
oy1ryMX/WHF5dVT4l8xgmJTX2xMX4NrLg6dxHm+F6x5SNBx0KMgs7Jph3PeZeyoyXybrPLeoc2zj
1rTXl/nyGW35nhUo8Qd63NNydnPt2PTemaHzl2UZ3pxuKPYqXb+cwfi0KJTQi98bQl4Zbv/s67l8
Zh2is+cedDerj65gb14PxRzORFLC1Fw4WWTzkbrInrqSFkp3e6lWbpswzbIYKtlnXYirrqquWSX3
UyB+x87Yd5Z9awOaB9n02A31fWsxQQtqZ7+41r7wqJjNPBtQZ6RjTPzu6EloslU72jeyTX9ze3kq
xHTrGVwkQXvfm/NN79GB6fKA7A81H4IUJBLo9O6ycbz3e64juR08fTjTDd+n64BZocy/lB5E/bxS
HPqZe3IfgxPE+Va/dH0/hbVD8KCqS47eFBTSS4Z3aK8cR70Xrndg2IZ2qYqsi8qhMpKa8xOZrE8h
+Y034yqv1tvGFieRU8zSVvKlfb/xN4bdKJbEK73bCeBG6GCAyzqTdd+arxk5MR9tTyQoV/dILXGC
LFVE2bO7Hvz00AggcqnZHOCd7NA2YQuq1/fU0VCXusSrlimxqVLQwbw43TrNjBYZdPHSafZ+VpjY
MjQWQO1JzhiLoP3j44j0nJU5VxF1fo0bxjP33QDNHmrKnZaXw6vho+buLVvcIsa4s6Q992GqrO6q
RhAXcviuafHQP6NVE5dDTjekqp8Kh62hXrXXLgr4fVW3CLqKo75BmRvzz7qrvltLHx5yO0tWD56c
bZqUuTPuKCvMCregEOCf1yGzbkutxPW3aMGBF+DNlxS20zXuhaXvvOmiU1b+65quPzZtx2hw3DnC
gJvzOJ3riLEjGbqT4d2bXtnfFDqYjpoJMmob4qanoIXiQZvv9akPjkHnvI0aglAGys+BV6Y7t9aP
tLb1fdZP04MUc7ojSLvssLIcKKEun6am8uvB27zTvC53adEeVp2eMyXM7brSnOPga92hWLajyHDo
KE/7IL+hH4yZUlnjG9d0Z+9b5gMOwsyY1rPL8r3S/Yha/E2Nduct54QULaJG0zOae0wsD20zAhib
i7cpcBEBK07TLq9ILGKMlK/uyT+9dMYCLNQ+B8tI1c6kK0aqaN8vpnljeNr14gVw/9yJcviUP6pV
vzEsebSa/j6wVoZjxitpCIV+yxUqRpGw7IfOvybttiW+3nzUQ3Z2bXHo1HLbDU67W2fzCsPHU78a
v1UBd9QaHlD/vGDte7Ac64Zo2BV5mrsK9NCOadLEWDeduv1sRcWqvlyd+NJKv7jyj8EkDvS66PzY
Vxq3a0hGZteN1XUHrQPHA8gHv7jppPHHomq0zfhPptJHhcIjyND8D8MeHlA4Yza3Sb5XdcII786s
jFsx1pA+oA4Z+aZdMUH/hCz9T0tiGcCZpOOmirirO41LdslPo7WSZ+CNZz7QuBWCBrm+lmzOMuOl
5nNhXdquUOteAWMZ41EInoUdgGOae9aDN0w3Bn8YYmmholxpRLAobod9T2hm6mcSAL35rI3ELzu/
T3SBOQTN4YpQ3TYjTZjfus+XWJEXoWWmIqPSvkgL6Tt8Ju6pBK7HQ3F8rjv7sYXlibBHlqG5tE1I
NyjIQ2GJ4t4RAyVfprAo+pgb1W1KtLMvv2ihppjOe+pCi3YqFg0ninW5VII37E0fCoyqN5bb46aY
a+4tQRvZY3Eap23Y9Utg7CZZvzqTXPmRyzvtu+umZr3xXPhERk9aTzNH42BvYxdPdLC/Ten9Mad6
v47aeRXdJzMCa8I0/y2PqYS0Oi2erJ52vUsAc3CNbVciOt0JnxTGkMlH0dFQzbB+8P55K257Q/v5
p1bj2depm0tXrZE+APkrxpQEZ1blZxXY7N/KAAhbMwL9NpkdIYlk7xC+asetJqbLMHrXHtwSf31H
oIs+tt6X7FkzqlSDNYdWt/4029wDSaTc2Vozccy2bxOzHoY9RUGnpfJYkoMadfWyUc89jZnmfGVB
Ro4kEDfjWOK5XUXzuM0I+7aemR+A4OZVU00cRPTJnV9wfWMvatgf6824/GmFSbrAJOSRNFbnPxYw
NeIu48x3uRe56rKM5gjpjx+639uV1hfOi8zQiHrY3/cT7UxSg00Jvqygoujn1RQkiGG3KJN1/pBD
Vvis9FodhG1db1aa7xbdr27q1Sx+ynnzptgKRnKFbqBFs605LA9sqyMirRVdwyE4wsuhh5mP+nok
90Y8ulSmv9/alkNTRhH7KqdLd5p0Ktb2gn0GZNF2l8Je37mLo24Eqq/HaRqdW8urmmtRBe/dZrVR
Men2T1ozARumxcTxxs1csqRcox2u+yvBU3APAru66kXlPgoYGAkRUOdmarUq7Kg0Y7gWQ9xDtI1S
3ZG3bWG7Lys5wJTG58whau3Ha3eR3nksjJH0gj+m9/0FA1QZnRZZacHtJIf5tVhz89ySOL6nONCX
IT2b6trcmuIJHhPb31TXlyGqnLTaccV6Xzap46RnAX1VXIW/JABEIkET/1GBVV/p9G+i2V37c94w
zxYKp2RvwVAYQ1m0uJnWd7j3T9WyZHszk95hsNOJcupUJ3Wh/+A49XaZHkyxneb+U6mUdTsExvC4
bKYWr+PC9qwxjjlxr7CS/rcURppkPEhO4xbwRStTxLned+vZybb5QTjNparhlWrYMxI5tLG6fFOn
ws4I/HKD5eyazLta57pdr3CHYEz5bcfV8jsSBVwOd15urut8rdtDYSzx4G4VeeBm0vWatJrrL1Yy
rNA4opoed5OoGj4qFS/NQG3tpPadW/nG60TOAycVEQubYGFHUMBer2iH8XDFx3YkfEl3yMRMsZ/M
wX9tV8fisFVk9JAWMnie2yVwpk02ogQIW3ROO8zyw1Xv03t1C3+MfRpBxPoGrHF+vdJIbVIoF66z
Y0B5OchZZ3uySeK26xDxM2LY4O2uahiiABpH+Mm3JialTOZeGXmi25DeDQu7JUMFY8ipTe07Fv4t
KktThIvH11X1cs9bVSeCbv2eI//jKtVy+YL9I4MmtK2mISmnJbsmxvmOfezHLRRhMA3fuLToxUgt
t4DypnspxbFlHxu23sJ5X8kpDBgsuVIZHe16M5ydosafyJ75RUIWAkuYv+zneqvPZJDqE10mgy2m
Zb2lgfuluKH3me6Ysa0X7Y7E8JwUNMeTrrWfUpNdMHGK3VyUAUcKM6MPgOgq8iYyZZPZ+pHjaPJa
NF6/A/IojlPnuETKU3o8LaGOm7lJ3MU3dmrqNAB4axU6zvYnEDmXns1wfuNb7m41iJyGqzk3EXGj
e8e2z8JZ3YQ+8BW/D723NTAJn1XlQHun6+Le149b0XlX3MuKFZM2iFYZfPIEQ29F30ON7oJj7urT
LrNVcBoYCVtDqljl60iQxwrHPluOs6j/9GjVsGVNVeL6hkxGv+r2SKHsxB6zi4XcYgJhGT+LdWt3
ud92tGx8jVGJrDjmmz/cDt2Mt42mEWGmF6nT9fZg+iRiWD/UNNhhr8s0aZiPPXDDe4dMuSvpmIDl
Wuq7rqEOIVvDelubdtilku6dolAQkrC78UhN3AyUamOOlQ1ROFJkTkU3zxorGLW146w7vEW0MFjX
GuNiltarNBQ05UMv09IzJ7VP3ax+kYidafdNCKWb+qZUq39dBOkt7W/OE8KU78TrymOw5goNpbR+
DdtMh3Aw5vbZkTwGCWrf95NeXEHt4qm2XWJaepkffNvR3w2ezEc6QyJmst275hlfRs7g420bqWWw
EgDN9hkUV2WByV14zlEfcS3WpqHeNuqryej66xWF8Oa2VMvKSads/2hputxDUHUQRdLwfIdyXCW9
b6THlDefjL3aksGcCIFTw0+Pc5M3J1NfvR3tNv0h6J2StrjQhihrNP3ZH2ZWS81yk6Jp50fi2daZ
w3ifdMIbXjOGJSJDG4Zr8k3BUUsDg9jpVlLZLHviP2YZ9BeXrp/eaK4yonEYXlaEargOKyuSlsfV
aYmeqKhJR2ypPyGZsRB3gMbmZnjZbOuGiRz9ll4tuSYvYFvmDUTyaYIvdcGwSuC9kOiq42Izsz3t
KO2Esr4ON61uqEJ0z8HFk8bGkT4XeKy07Gx2i0C4ltQ241XRJDYcRgscIkijQNs3LSUJLSLZUFgl
e9Cc2yN0JFeKzU55ND4au+sO1mRQdWa0hGdHd+cqOYa5D2VxrijYl0ZeRYHfu3dyqJub/83eee3G
kaR7/lWEudmbSSG9Ac4coMuRRW9leJMokqX0LiL9Yl9ssXfnxfaXlNjNojRSq0nM6Cy2BhiAqurI
zMgwX3zf35jCOBFlnsrZ6AzqAs8+e60U0XWdateaS/EXxjcn+cIiAJwAxH4uWCUYEkjAqIANk7lR
2+8qxZCzfDJLy8bVyDGxS/K1B/TI7MuPTuzux75xZgzuTda3t8RSFjFu3O5VnVufYjB4b5ajuYpN
mS190+HcIeVtGHSLOimHdRUBdSkrtV5rorPOmHPieCyS+kiwx+9nsSYXJWXu/bAK+qVdGskqiBxF
hdVSJAdDFx1b0fDeqIaNElcNR7ZuuMxHVV6YHRmOqg6CYZ6KzF7qtX5aonwAAg6s6yzrtA7oQHeI
SWK3yq3ce+/LoX9vGeUEL3SVY3zfj0FlmjOnhAcUuHY0T0Eq2q2LRA+oXA3f9TRDZzqx2OIEKDQU
/j/m9lAtdL/bK9v+AK1HRHT7BRndI1Qy3JtqYCNNQnXBgWq/dZrLjhJm3buLLBkv7DItKbQ7Kysm
FxKpxbE7YqDR2vnCsOIaI8IoOu+EXJABXwj+I6rP/SxuqnWXR2unt06cyPsAoOow7qx5aep7eM4e
BJW5747ZVW+q7iqNsrkaNftNwXrpRedSaa6w6LsWeTMXhbtPUnUV9tmyIR/iZYBvZbRIQ3vV+dq2
pkIgNQcOijzL4anc6LoBvkNbwKZtJ8tFCvQKXoHgk4thfB872f7Y5tRwrHmKoWtJpI7g1qGomL25
d2g42irzWxyRW3fVA6JhZJy5nrHyrOwdDK1FGImPQ9DNJOmYbjrbjMHBhJHJUMdgWq0oTNcf28xe
oTZ/aVfyAbc/Q7fBOxg8+9ovMev29GVqNoyicQEBdjUkJRFt6M8cUv+2zv7mOPOO/PssyO4zo6xO
+syT+51eYA44HnR6V37oDOMAWem9sO3WZsi2jvfUOgiMRVjgHWwmxAh5e1QX+R4nU8aqbxzldbcm
YzDvQyRRuNMkKD6WsUDHM8YRNFpkeXlGOfSDo7AMugGbtmofZVZ+kUsySJ5ak1sBgQubawXsgrKA
xsto5rFjH/WO3AvtFlhIemYYJWIAMaihkMJR7a4UL8mP6Mpjz/KvgCsfJPqd0elHMopgYiRnZmce
ViAQFzKVV7afng0uVptjTyOknznteHq7aoLgKPCQKhVRdumr1XE6kP5iRzdqfTFWWbvobRUFw844
D0K8fEfvZsiUecrkC9g8SJAq+9gRLA0DlU3b7oFPAGx1S9YL9xjc+CE6y4sUNoutFOvc59zfMMe8
nsrfrOwagctydl6mwZHRxjedbM6GIMeeTK8P9Bg4jGa5CBFkA2FAuij8pl7aln3cNCZQMWXKYMKo
QLCvPzcS1JF8/FnNsY7P2PDPU7s+FsSUo5qQQdDJrfH0SYt1geXVh20eXlRRCd3DaQ/LVC6Bd+HY
3Kl7Ef6apakd9lmTz2XnYYUZhGe5lR2ZRpbO7aC7AI5yGQIddmIdvpDaznNDdssG19FZ7bGago7K
Z2FhNKs6UvejEMCJwbjicIsXiAmzwndJSTQfC7N5h854i9RePy4SCRFCx00nSMW92jXsLs2nPuzX
oPDXJm7IfR59bCeHaau61q18whw1N6nRHo6J660pRlyZrFolxUGKnMe1F94O7XAQtt7Kj+2zwYv3
A9dnuaTaM1l/LoTvrRxNXHQWWQXstGGkRv1hZWprK8n2fM+6dkflFPNxOSuUMZjJwLxsohwVHrAy
ZpAed222jQuAHZW+V/bKqWeHG0+2ypzEyxo9HRvz335V8OjdJGioagtDTQ6tNDz0vf4isasLMGzY
oVryIC/lCfvfTRF55tzW3Os0CPu9TK+JnxyYKpQF5yCxTx2RHAm9SYDljO8pYcP06g8zrzlFU3fk
YOGrR+6oRpeTktRcgZ54Mo6U5Tq3CIg00Ki5HKPsKkHsAhdW8iSJqkDSHzhqrUPsfNdQbb2ZpibD
Uaep7Sz1xpMSuNO+K5kXzI90LYdq4luZ7knKGrJfV452PUyFQXUCDucatMUZyERvnfYmrrRNTsbH
FSitdISzH5R4iEcGnYeaqmpox7pl1eDIJMD1olLCpYbeHCEQPEcqyVSRqzTZT+o0vMxGP75NDD0+
S4eKtE/iDRWMe3D+mKvqFy1qxGfI06s8TOQFOOMm6rZtPVIxitY1LER+FM8Df0RrSA1vYRf5Yt9H
Ug8MVxw0H5WuAklrdkV3plXNZBfloby3rHWkSmn7tkl9yNJZLs4ryof7RaI7l0bkje9txXJPS1By
J4oHNXNO4kgsvSgYF7I1VbCGaX9G7tD46CuhetORSt5HBN3DoT31y5VdqT7yTkaZgpHzKso8dbby
nai7qHgzy4HwZumX8P80nT0sh5ay8SoHj3s5Ngu7r3tUxEqDeHxg9Ynr/tBqemNFPUEnsPO9C8tP
U4rMkoNjSnCBQ42iGyuNNAkLe9sdm60eHbuDhdG7m+vduzT3+7nP0f2gtTp3E2Ye+7NOGjRIGkzY
3aZddGbaX6uwTmadEWwxCJSLYhiiaoaas0QNRC33pZ43B27DmaiL5H0Mbc6prfo0In2whIRUXTWZ
qTbAGuFteH1SrIexSS6FRWYVFiFZGRKri1FoMCoKK8fivLyEKO3RE2lAVZIMquWMtznFwW4Wel63
7hWJdTykpVmtjs7KgeZyWBUiZwKxtFWBujAB9BUk3Vc9ebcLTx2TQziReyATzqkNGRdhNhIHV4Kf
q8B6Fr2b58uWaBt2dT+uUyMhUSbrXC6IYdulFaRk1KOhXQLBJm8G/HjRGmQbQPa5x+DElZOhCAt7
5rQ9jFyUn0ldFG16it8KNTOQsiAj+469o/On3WTCU3dl0JxE0jDm0PziQz8043O0SG4qoVcrEkAS
0p2d7hE7eXPFseAnqQUb++SccKK2ThExAiSH7cSzkoPGSrxLr048KE1NIe9HzVdh4zciW1VO15y6
pZpxXLPzcNEg9b2HPsFI0E/4xhkf9cXRlKImLIippgucgplr5E+OfdGbB9DFa4hFJcTEohptMh1h
mbSrrO/j/YYKqFh4QQzB2tWFeaWVgV4urB5yICVDqHiIxHinWdYoOMoPykDEWA8nkJEoa2lB/UGT
WrYPjS1ceFYXktKprWMIbgVtKvZJ6UtngekeaUpryPDuiQt99vcR1XqrbDRYHZqGw3ote8AaQBo1
Np1A1X2Wbp9TRZH62gfPju3wA5628L8wiis4EGPQbaz/XuNkD5coi5dBiz4npQ430KiT1ZV6YlcO
dsp/T7IklrZBzqKMPWpbYcRl5wPDvZ/H5RC+C3yD4/EDbuj/4/PA54GR+g4+byv+638/9Uh++P0X
cJ7tvrUt3KcsDfVcCzo+uKZuK+t//A2NgreG7kJ1Q1xX5wsdiFleiDrkO/UtsDxnMgpyHGBsBjon
f6DzNPcteDNVB56nTaA+zfsZdN6utgl+ZMhJUnJHfgenA9V57nAQWj4ndhEHEJJGzuWFNe7ZWuL/
QJ5tVwbny1XAH1L0R5FL0yfU2RNUmaAAVoBjp+AoygsldvdKL9rAnT02yX5C1GzPFKP49OQ1/BjJ
9vBkDuaKDjaL+ESYzyB6uYu4GOVfBW7KYC1VxVcuArfxj5CW2PRtaxz3Objg71/zGSzw4Zou6A7E
ojVNU+1nCMSuTnCgJ7YiKx69x9C8PkihygKbR4Dk+1f6Vo+Sy0PABXtCz32u+a4VVuQEbk1Gupfd
uyIHp2wEanoC21GjYuJr+0in1ysSYen6+1f+6hm5nj7JCuno+3D4e4YQ9MbYsBJTr0i5uy2FErPW
LrMCecNF4usQUb9/ta/GJ3PHAs6pWeim4/H0TOHHksD5pWYKVClIDZWRZAnXOML/hatwJQc8Gymm
589UD86QpjHao03a+8cuBMIFKqHl8ueugreojjzs5ImuM6nNqWefzAIjLw3A/b5YpkCQzrxWV1a6
Zuc/6LHn72e6yoOgn20SlxKa716l1EJT5mkgl00NnLvItO6yMHz7oKw0f++nHwj3YSCZCLk5BqYA
u5dKDJAG+OlAquJ0P/cCoyDSb38kjPR8CPBALtVTnRdsIX/nPhsCYkDxwY1KuSw7Uh0KUd2sG8bg
518OSmcqIGpiBI11efdZUgHOFg6YXHbE9TOZAZLLGoowP9djLAys9TCs8fiaXACeTZ7Bis0qE3G/
rCpOerFf9tqeXyuV+YPlYWrnCZ4W6ybw28ix4tMwabJ6zxZcXoJoG69S4SrIfjlxKvZRE0g+BiYs
zpmbmPnZ9x/sAaG7c0W8J/CsQ/aOMcu68AzBG2ZF3qAtpC4RWUYOqTI482hKssJ+Iz4w7XITmJm3
NxK/LAfOkoe6mUZHDsC4Hzy5hsLYs4fHXJPxwu6IER1d8FxJS5rO2Dpt1i67ALXQeSFxVZsp7eiQ
Wo+zsgQfV7LULEywnvqqS4SXvZuidvecAnMwcNDvgu2gmjKFs1X18rhC/GJE/Yi17ox8sZsd4DEQ
krcyMsHy3nSdQyQHB/BCgVgYLXRhI+aTFeYo9lO4bGcQ37p2lXelOFKLFlZwb4S9C0AE9QNA32a2
H9oS9E8UgC+Z4xrihgvSaDoGMHVjOwu1DEOOCOgmaAvZdcO99EU8LhFsGk1kklCvK2chFKtDldRi
Qq5AAUcjk6A/bGKrQ9iAE1uLYUDYEeEP5TicQDgvEuVQN5LaPcKKMIFthGDKEfb0I+QuL0eWW1pq
cY14aCTnkSrLpZdbfrOMgYcfxrBE4kUSJMlV6XF+meWNKo9zi0PiOTT+xJzlLqoFM46nTFw7iZyY
jKMv1PnYIA2ETEaIGEyR1hnCLL0NGwnVHue9dASwNF2vhbukPKBSjtFCUvIW4MSzxESNYO4IxTxE
ww9OmcGBDN8DSKKrQpFhMMf5Rw8XmYew2cyIdHRCJIBAawHrYOw5GfXOhZo5kMZlP7WiJr0rllBo
hk/KKMi1qGZE3aeVvryL6wpCZZSFTQChsg9uQk0ir0B670YJOyfHTnRoEY4xoaKiLtqp3Z6aIGOF
Ha7WgQUqy+6jDMr+02jm7M+NGXxoKlNsIhW3uEUWdWRQ/SJo5Fz6vf3BjFE4mFW+Z4bkhqRzZIsp
K0COQTnFLqG8S0BnhftQCtVxhaDZkM6L0naqpR7H6NVw+OFo69gMSb9gcIMDC+XKGIqIPKEOolsJ
HPVEVLZ4J3PoDHtGaweTNWlUqtSSfG+PCg5MMVVHN23hs19YMyqhUbJosXvYU5LYuamDqPygZIP9
vjOQbsnO3NaO3eLcU30J18lDp6NZ1o6e70VU9rV5FOreBa9MN0mVd0q0TAiOulnu9d47OyF7gWyM
5JQcdaQmD10FdMuecGwKg4lIgA9EtVvlKC9YFTz1BtoxiEzLOTXRgDZmqTAjBS2OQR+PgjCIwXMJ
DT3RjzhPi9Mg6DtUi8zAvh/1tLwq6x6ouhzrXp25XtdPZ9uqvVG6xlKWeQlEbSjiEWyKcMh7knLI
L8OOrM4MAl95WhQ6Ig8IkVCN1IFCg0dFYvvKaWISEsKNvask7FJrDQMqOQlFZrbkYOAhokaSV8mx
0bnmR2VsoThqda+ph6Cue7i7wtaNpa/UsT1vEMoheZ2H1rEOL3HrROgjLRoTS/fO1vV07oUwWlaW
JmoKVR5FZeqzwpbBMTRDTZm70diMM83XnG6lF64PWl6PvBliCi3JhlAh5aECjzp0ElYtirKg0JZe
qMAqjBXyKkCg0FeaOKj1p87s4e+B0IyAe+SW1wIaBjFLkbwaDnTPg/iodwqyaoUugvvBc6sOxXah
msdWWYa3iB9RGUYELuzRDeihGppt9g5zIhnsoQmEkrZrhjdAbKN3o1YbH9OxJ1HnByUEhyHI7HhR
hkF/iVA1paCKOh64xQmxCk+ACEONijRfIl2hILThOObHtDOG226oigtgN6huGapfVxiP904LsmKE
F4BITmoujUL3r9AdifQjbCuGdl6GCRpL9LB6V5jUIJdNkDF5UmZFB3TWwlnXjqT9iWMasv65oHC3
75sDkKHMCpxqDTjV2EdDkWCnzcLqfQp3IwTOSaITBrFZbAU2TKR8U8wbUSnUPlqjM36Y6B/eHI30
Ei4uElPwfoOoo/xhDsxGB9GecO2WrbnHWEbAvfWqfjOqndQgWJDVIZvQtPKwMdThws0T95OXV6XJ
gkwsQMEBG4cFkKPy1mINuMfTSJEzw1Tsc72qrQBBtMSY4IhUp2ctO9FSN3RJnaNowzNP0wX+nT0k
FdiiBZT/rjVCFHikAqjIjSiw+6JpuiWiVxpAXxxFLn3GPKT0WFfavUikAaJsRtFkh6VmJqcJKTvw
xoZduOA90iZd+qGoPmlhZLQLywwK8KNOBIKmjyr9TEWf8tywIPikuZrdoQJYnsWKcBPqfIM7zMYB
R9kuV0U065pYQaFqHD70YVPX88rXGfoQzY37oIucYZ2qA/SR2Ed6n9RNBqVjMEsNGq+hUr/RSAnK
gyQYTXQP6jA+a9M8ATYRN9q5ihMjunTgsKqV4erQfemJ8qLoQwpZuhpa5qRsPzEtQd3PMI4yoaXD
nDySjdE6K52j37letwhA6lS9QyCLqEPs22ZYvkeFgiwgdj5oolVKHb1Li1ynJuwUFLsQBBk+kcky
LFSamkIcmTmAj33FTr0AcTDL8Ba2UDHEsQsnqQ4lqp4XbhoytQdhOwewL+0SEYchP9XqBG5mRqIb
PGkDkiyrU8M+rlIDJV1/VGOcfNBDPsxAd9e8l9A/79niatbaRj0WjoNkS5X48po1JzGQOUy8k7hD
dx38ZmtvK1Xv9tJSyK1tjOilodyMqg+oxuayBQ/jzMK0DkGae5D1Z7CDCw8pxU65EWY2fmhUB1zW
YDbyAv1N8OdVn1hL1E7YWdwwJbvask/ltqYDPGeluxnsQZ3Sx2aNWoBfm+9tvdDvRtUv9hsKiPm8
THT9XQEmFJ9hESmnYK5sOXMiIwSPXMlTwgD11qTmVCFqaU0VZJ3hQDXQRPJEmtpZGdXVlgjPpJQc
WPW14lcpqiI+kYwelFIsa4y6xkWFR142q4AenGu1r1wpMMe1tUch8qgRzohQGVSb2zFzu2rR6B2T
DBBrsvZxa4kBHteEf4mLgGJdk+okMtaadQ7JBCEx3U8uOGZCRLPj0rykwGSLuY8W47jshJoQPtkK
fF5sQCgEIkOapTNUxKoOCUUvXksRIoYRSbIcM7cH6zSH0uueoZrsDXOiLLtcjqaXXMUkg+GvQbq6
zRDCAHftoxYSdhV2RMBPKHOFohtJnMcxEmG6MeTocnVSXtdV5h4Lk1LGXqVUfrpEkk4jLz76upzH
GXDrfYW4IVryqiQ4ckrH9gKaN9bFfqukIeFsmfdLs0V+jm3IDdUZWtURDpQF8MglRJDGWorGBhBi
5cCMUVkTZkXgoUzSibDT3wWGU9ZY39p+BSQSha2snRUebNIZOBnrY+3WiFGOBbUvt4sJxKD4MQHo
feVWVUvwQkrfZdfkk73ztNa0jCIYbKAFws/tmZOhCbC0SD61gIaSYiWGZhRL4UdpvMrDPixWQAkD
qoJVUiqcOylwo/LQAgEw7R7lEbRx7pAHQYbB1qsMoC7i7+yonUORVRFexDmL2Pi+ctpmoquY5n1B
xcWeVxUF01kBco+92J7UN21HQT8NnmCirczaAC2HDEHN8SIgX7tKqsq5IJ5roNRVeXTdckaoloUr
DQqOmY+QStAPFLXGJL8TshVHClmBYgHThVKnZRfh1u76/LQthPyAYGh/Ta9liDaUFZaLMcWmmQkX
73aUobgAre7bcz8MiYOjNPduqF7oxUxikA7xFEmpE85AKiomdkFSvoviSckXUQVYDGafIeVg1BQQ
UWLIr9t2yK5Uh+wb5fPKeeej3XDfQ6CwAWwH1dprXRbhxEAIfh0AT2PZTDueI2JtOtYbAd/PDBPn
soQRoc2AmQLhtpQoBbEV+fmNJrDSWqQwK0pA/xZcfKml3m2qAlKde+kE0CnQ5bhmfqkJcU7efwrT
ltA38Ua5sRFbc+doM+CHQlkgjVZV1cW4bjgTySPpB0gMVAE3ZdO5LUivuPkI5Ut8cJAmTGbjqA/3
Qa8iMxrmcAlyLYFnZOjDFdoDnTlTLZAwh3WtxM4yRw7n3k2q7MAwx1GyG+nNTWMNOVp3fuAfIYqZ
ngaDZVyZXtmdIgHWgAB24uospGZSzw2gVsTVnEb3QxN5QyoMvZwrrSx84GZF/z5ELRJCXz4CXBAG
sPRZ2UrjrmEkcBqJdFdFJ1YPNlGQKKdKkbb3oAVhc9RNTkDbZnDKFjKIrWVWR9Tw8050V0Pe4KIR
TzMzQ6Hlk8uh9bLXmjQ8kEPQhITincnRxYPMuBjqIgM6pVF3nOXKkOOKrWY++P8CJY0+6Lp4nnXg
B/PKz28RegNq6to2oMnYQolhlqiDQK4JBgnic7mfD/NQcfI7K4GPimSlcImY7BqP6wz7cHQcoUpu
fKeANUnpw/tgKBHwG0gBSNUAtnUo2CS6yUuMSkAnnUMQEUfReDjpWUYzA5GNuy6lzDSrcBPk1K6l
6oFVAnRbQG0pPliItAyHcemaED/gp+jLpPWAzIgWLs7MLus8RlTK1a7LMbXPkVEaEArlnpJFIQzl
Y4lw5NYDyE4wWCTNKTtKX65YqLNTxBKGj6P0smsHkDvCllkfffJFJcpl2+f1nVHXwbZpe9T8k3zM
64UbKFEyAz+LzhNdCuS+tR3Amr7Nlil087LTONbMRV4E+zpan+EcBmB749he+L5ByiaeBSIg1y5z
L4Tp5ta2zqpDiXllN9KBGRt7xlGdm+QubMJtKvFYbwLiMAyvO6hLrewBswdIWlBAIkbwcpvEhagL
s1zabO7DEpRhyFGsAHbF3G1Qj9TR3nIWYpDtJdnOGEqXprA9dz1Fq4VRlfDwW19aTGQGA9QbF4rV
ykEaGtaaEgRyMdrYdeHvkyCBVuB8sHU44ZyrTtRvFaWM5RyUShfN0kQbJWM+APWigwAbZ22UVem8
am0TwKQY4xu/Up2NGUtkwE27QcZM6m5sL1QCfxA61MLTJT4KMGUbTjDcllOnuBXHVTCUR5EnjWM7
K/1rM/a73Liqtcq39WskudQRwdvWE/ASGhTa3KuxtiJxTg4CVLMX5wCyHL597yB+ug6TEBaeoorq
Fh2CXgPMo8rgqI0kG6KbpXiURSm4BRU4NBylEH4BsB6XBGeJAkt/YMbQtpc20jH1LA9Cndno9PGd
DaEXr6AMqCdCPXHuzaIw5/+91unh8UW9eqyAxX6nqKjMzfRyKN6p/WhexjJD6qi2p4mq9j6a3Akq
Q2QHCyCjseg/6Z6i39dxzkaHzCZnINPtJRAgyVEfVeA4TYhnLDgnqQaWcK6D7vPmmZ10Z7URntUo
/hFzZ6EA/WDYKOTAIgz3IFuZH/pGsRBL6J0U9nhBzngesN3AZUQdFIGGAYISGZsmzdeBk9rVBy1u
XPXIG3MrWhaA11kBJTUsCGsab2qmixQq0LS/jqwdpo6W5IqsScfSktpKbHAm9N34KItzn0Lv6IJ8
WLewKSELWYjNmHtuE044X2l1CO/5QwDmPmXXmxeFUdQcPEP3oCs7T1z1UdgUJ/jWFO7CgrVJbhMw
iqwP/NG1misRdsi7ks7rYbeNCXlAFMdqs4Fa5o3+YdnDnD0S6DYjNKbYuStPSRtJMCtDVZNwnheD
acRnAvt0iZplmXc3rrTt9CQou7r1V53uoxuKLqSnLrSG7luiXSRIbDJp4X/2eRK4CvMg9BDkpcY/
RucADFx1b3Jk91aI5mgcL+vB86hJ1X7YT5I1ZqlW2ZFWji26yWCGkRFctNSOOdTUuUAUcTJi7nlQ
NJziHsqUwakNMSj+hAgVEVWgqBei4bNyzbFMOUYb/UT5SRQBX3ecjiAqBLRtqKvi2Gg7i2WtyvNx
qTUdVJ1Qj81xb2gKAse+8OmErDPITuJF5HD45ilykjVRFQ2QcNuCU8I1y2GMQJkymgNu73XShK2B
aHcBm23Wo3nYbN2ujRyynwOAK4oSRbbVW981xCLuM9s5BM7tpYeqXsX0mgwKCkixpCPuIkfCDc3V
NtJ0xnbUV0e9G1TdlQX+1m7IplEIOEP/XHXImekpYuEFMuTwu12AGk0y6xQzjy7Zt2TyroZGo8+T
EJnlhZlbVXw9KHAA93yjcqtD1EGt6ALlvwGhQrs3cI2E5+Ae9iAzYbmlTSMzyEY+xYBFnquFPsxY
5AvbQNHJK3J/VlWQKffBAijGOqHWos+tjNzrh8wX/gU1n8LQl700vDTaCywRJ/160GSvjbjr2H3g
7kEeqhUExGUUGCSPEwNSJUllDkwAyg1V1mqFWK7NYjvryzIVR50jDDblVgErm8BfDxs5Lm0noyz9
uWb13wg98OVWF5t6s0RyrR7Om60YLpD9T2v5n//x2Vh6+vaswOX2qvhrP/p+Q2+2D1e+GsrtP/52
VzR5Pd1BEBX5U3yBTq1nB47wcEcPt/u9BtINT9Xc07KiOW8p2FEV4hzw+fO3NyQcgsfvbfMt1RO0
bdAL4kpPuuafPfz3n+tzL37/N9+79c/dsr7/x98mY8gXPrv6FhQnH5Wmnj60ZbyF18eH9MnD55d7
ePPFL97Q3sIGNQyHmti3XrwDJgX4ioNwya/25i3qiS968+bbabCzNFEtfPreHf2tpxKww6v7/N5/
uUfXtecApJ+d8SaDHlEsjdrs72P7aR8Yby2UYRCX5hcPn8+d/QtN/EmH6kWvX2FoG/iy2Q7wgqfP
7nhvefIJSPWlb365Z8cV94UP777FW9R1eL1fpj0D6mkf2Pbb6bsH2MPDLwBy/FoLP17hL+wD0i9v
XRAkFk+5+/SW/XaCfVgGvlu/5tNPYIuXjX5j2tLtCSj2ZQg8HwF8b08W1oAmHj700a81ArSvZBJ/
dhUENM72hqydAc7rcZl7Og0s9+20PyBG98vtAczelw4B+y0RH+7JZK4+f54vhBaoUwBWOj308OH7
PzsE/sRO8XsQPQ+j9P4hfI628ltR9j/7wWMA+fX3X4LHKULE7dDVfwfEPvx0iqc/X/2P+Po/d8Lr
hxD3yZePIe/T//zLI3598W/e1uM/7kdbsRF34fDwwMOXGz3ZZMThs20ajdud0J4u/+M2vjoD/L4E
fK9V4Ez15s1FdLd5bGvqFusVWl6mby43abu5L8TTph0C5Zfe9F6zqbfZJt255wmC99KG94v8vhEb
+djS1Bfgch///OZR60918wkd/CDM+tjUQ8sMvRff8tkm32Q7HYEt6o+a/dbo/P3k9vWY3T2R/fz3
Xx5yemYQjUC6AZyamq5pwA7Bqj+O/qfzhxP0Hy/zV5h+e9tCwER67NnpWVzinj9u8q/Nv4tGyt1W
Qfe/vNmr//o/IomG3eXCsH7U8L9vXKALR9jy32IkzDYhwLudJMt05HrpSADoI5qdlWfSPn5pq3ub
cfPmEteb8rGtz2vaD5eIzyms720da7HZ7YQJnvzS+wWGsNmmj+083OtrdC73Wu00qmuPf/71Rf2g
EPfPumDKtr20Cw6bbhPVj+08dMGUYHlps0fb202+mxsEt/7ydk+zZ30w0VheerPnpE7FYzMPXTBh
0l/a6uWmuY/e/CY2t8+X3B+ujD+eDpeoI+9sD2iOvPyWr5Hf2t4/3PObZRYJAp+dNULXX6G338Mx
ezPb5Mnj/U49Dhvk8c+/PkU+brPtziKBAvrLWz0p3jDo/od8k27y+8fmpnu2pjTtS0fJXkGzby6b
2/tIsnDe7UxFioOvsSxfNfntm7Wc7n/ndRJsapozsSFe+hS/3TZvjhu5MyK/tP4KffQ/L5aXy4t3
y8X/ejMNnq2gw56Pf0e3JrF7IHho1nGONKfE1Pcf698Xf0xkS27SI7E70a1Qyv9Xx6XfevYn592d
0Gg5VX52z8P//PsvfT7NDxsWGTLOmCvoNgk+BwrOvzjm+lc8JclrR/1Tz0U35ozIrw70u6eP4m67
yX/wm50Egfzqx08f+0uC4ek/7bzPb77Jx3/8XkD22ydWq50J75hfzfUvj/wkPfTdJnP24TsMT3ea
ZaZ8NZV/st3nhx5Nf2GLy0YU5c55BxvFyQBjd8X5uds8mRjWb37LwN/v9gBTyH1h27817C7oae/0
7JSPemFHXBYYcn7rnqd8/Vdx5M/1x+k0E3bveCIOonQNX900wN0bD+TBl/T5GaFfUDy/yjcWrmdv
tvmj/s2W+qeyMoyZzbOB+K38xMsvNNukzCHOYc/Dt29tOy+/3PFWFmVRb7LdV8WGjIUW5FhbRYPM
oKb/1RD+C514vAlCsb19nGjTNuNQM57+h3ELxFVHo1zy+PU3Qsk/+7bmGxHd3jIA35xs63Arvgqe
XIiyrsHmbVADhVfqWcYPL/utVfhfkwn7PNUf1/W/mvva3al+iV3oW+ua9tU+9GSk/cnZymL8qUiT
L2Hz45t9CGtg8HowS6nLovfqsjb/8LD473vvn7el/wffe0p+YXfB+Wq3+fmX/ltO/UDs7JGvkHV9
2Ht373WSxNiyG+Iq8y1A1Z/aTyjRBFGTPTY0Dc3XyDPNCknHvuGs+GZ/K8ZtAKgy3+mSSQ3mFW4e
06ad0+jXMdnPv0D8RQMW7p3b/XEi+sfplsU2zzZiJ2PxGqmFtdhO+8pjdz6sLq8w4Jbwb55NDo4o
L35n83F7F+72rfMKQ2EV5c87wfnhivrjV7baiGL7razHd+OQP7k7rMhG3+3E/+4rzOi96JYY/Vku
ctJIeels2wMvmsvt8NjSNNB+XLf7cR/vbQWpsd1mX6MfxHa727veK8wKBGmBme4sDZr6Cu3uNzlr
zk4nAGR57Oq/vr6v775aHABCvUK79SbdvVvtFXrhYAu1drdZ/XsB8Z+caAcE4MebYTet+6BH9tI5
cbSp22ejYZLhenGzUR02z0MT7evUwM/vbZdp0W6S57f8Cn18FLGu19uczOqzQuOkAvXiDmn6bXZb
NCJ4bGtafXDKfPzzr8+QYxwo6ZPHhh7atV4h9j8u8s1dsdvsK0yR42lt32nVfoW390+Op9qklvfS
d8chqNvsTurX2JoRyHsW9WivUYQ4I3/WBJvdeu4EqX5pN1wU7HK7Ew887svbnWb09nnDr3F4vXxY
NUWU7wxi/TVOHZflMzTCAwL8pT182W440ImdSBjM8yt0cbe939089Nc4JF12+BR9Tgo93uO0+qBg
//jnX1/VrpMJ8LETXIJfeoV2Pxd3D/8vd1ez3DZyhF8Ft+xWxWUBEk3rkiqRomQvRS3XpJUq34bg
LDEmRHDxYy11yiUPseecfMgtb6A3yZPka4DjoIewKBNda5cvLkt29cw0Zvr3625Uns4T7jbuBu6L
/8c3n6ipb2Bchbh3mM3EJEbwaFzsicQhkaGg9CLlF1rCq5no1E3QdwW4jXSr9pJfYbywjDT6RUqg
NqpUwUiFeu56ehhaJGHPDanzHOM2ClQwh+W0/UV8+CeJ/ybXrHuCEh/0H0TFy0tk11H2sne5rxda
a8pFfIeBtiodhYy7uk249SIgnntwIIs5Iysi9TGTET0dm67YscCu+0mYZN4PQw2Q9GrxY9MyJwL2
YvnICewwopDWSjWtI2HuonDcxrkz+7pJm3UEznBh3ps6za4ETah0gibNtymuUsyaME1W2smvvRT4
2BepXoWRR02dd+kLOBtb+mUilT42icYzmwj3rvAj+yhUadLW2gKinel/CbTbKw3zbXtDyzOMwnO4
UbH9HTsEshLtTzE0yNDB6LCUSveP+q22ZU8/SoHFulXZ9jiWYrWAwM6v9Z3XV3GD7pYwaK5NwYxH
X8KcuVErlEEUjBVUrdiW19eqSDlViTdLDH6nUbLBY+uwLdrveGzyUBk81CZAHRVntWXJGI2bFLLO
d94lZuFophz9UwGej8EYzvPTTvttQ0nRhO64kS+7CJ7iix2MCbyiHDmpWK/UX72zLETECu0HSmEz
pRcL52OuPLQCjRjPUPnR/nTTZIloLONaIGFKTNHagO+WxjC0vULTAv60s1mBm/l3fF6TlQy/KNCC
i2+8I7DCjpGJXtnt2dGPzXqt0f3JPlpLsrRygN7AJAvk8eHgYCpCRyLCtQVSVxAcb4RATOr9XOTx
BvZi0wPBolj5iGocgSygeve9x/56jg8K8QF9gZxu6+3Uj0DxEhRC1n81oAS5xZ2ytey/2F8+CipM
ixm7qALvC/aZWUBIk63WU+nMdWHs/To8CHS2WhQm5jWHvoCUpt2iSJJbYwI2+TTS4ESE4kBGWqIo
oa82CL82vRqJHELfuR0SUuw8uTUrB8MpEeq3dFfeG70uZrEJ7UUjQfZC4HpcwtlR3B+XiMzD4Zjr
GANQdX3Du/jQLzcKXqF4iXsAEgWNP+EeO9/Plyh9gY0EDLj5zTHQOwJuKkVIMw3wUl5nsS9RVjMG
eiBPqGybxQMDifKXyqjDpLi8siuuNRoM1k8QHAkkCqtVrorQSeJIBEpheq7MXM0rOzSZAU7M9i+B
lpoW6bLiTx/3ErGnBt8DA6zsuoernYpRNwbgFtjapN6AffUqqQBfhH8ZiRhXD6MvTRZ5Nwb1zo1C
HnU97c/1dvLoCgJhnB6CHSZl8g1TqNrvvA/UeKj4leoet6c7UdwqwvAnAaLkoQ0AyUVYxgH3SSDF
qtsJEyaPHj7G+nZjd1zZ8QL3ZEIHGCmswJOGx0foQGNXa/u8Ki3g/VCByH60ZOkQ1P1lrxvVZCM/
YjkL9lOoijqs1f0docjTBeSdA3OVCBtgSpBxUEYS6b9equ4NwzlQ80E6QhtAMX1PJsCor1VropSK
cRKs1C+vLd1BCJuSN3uhPmxtyW6j8Yi8IeFiydHLlIDTXKh4+dnUp4D2viw2zq79R2thnph8nxQw
cdAVqM4OjIezPx4uDsdVlxomxstWWm2/4li7QWUB4f02LeDzs82Wnd/abvYGwIb7AtFFy1C6bmVf
vccpfz010FTa1VYp1E9DN+rxWFD9fw/qYSJBZVfWnbY91jdYMWVzi+y+db5ls6Oqf/3+PkUf0poH
WyRapMBb0zsVFRIwyJH+3QkB+BIqt7Lqx2hGl+rS5RxRgAS9D5k83H8/95crsKg8o34i4Pz0Ia5R
vtFUDF01/vu8cQK/+kklX5+KUuub/xSO30e/SWj+OX5DU4lu2+dcP823oTCo/0HbU32D+iJeoCEB
UxYCjwX5DYDA69dYwP7tJXl251rAEnQB0ubSSCBj0gPwYTU3dRYcC5DtR2pepymBHLbZBgJaUTyw
j6Q1i0idCASkzvVtEiJ8jc4F+9cTuIF9eDRpwrXM/p5B+5VMH8jDlCfYJCKYn7RL2XalOQMkEezv
q7X2bnQ6Z+4eOvd8Xrs8UXmdvzcoA+LZGpri8LiXs5/hA0w9yi0Z8p0kInWD3wB3SiD34gYUzv7k
/BN2jcB3ysE9EjitQR6ZZM3FtUS4mPK7l8oN5EjAnS7VjD/C/e0U9nP3MnLUwH4g+ROI7sKxJKqA
+g//ybU3/8vrD4mTQPB9AeU11KsNU7QNzY+KLwZjXZmZaxX4ElUkV2gmk0dMuaDqwL7uw0NN2K/D
BYns1Qju20Jl6LZsd0jyx5dQIyh6TfKcCWFMAbDLHM4IFCGqO2Z1+BKQB5B1iApojBEUaciTzr4E
HmwE0CnSjjxDheECEtwlym6xoC+h5kbJPclfFzvwQsBmvDYw8e3hyxssoTJKqlwT+RJZwAoVi8lx
WcYBmah8soc4/H28efhYrJypVr5E+4E38Ex4sCc4EjBjJ3oTRjqONWIIlSVVho8lGhtse7vt9PkL
JLobTKicj9fqBhLdDSYUR1LelUY1COMITVZpa2pOUAjs9tCT6EM9AYCQO5gSmn+acC8tkEgSTh7+
lXjT5PbhYxmrG6cP/16FhgO7AokqDDStNU45DwoC23/DqVrduwI6kIi7vl3sPHCJhhKIEyyRfvMu
VMbMokCiOQOGfRgnORuIjONAHIaQbvZzlTJJQsG+2/FBAglk5TtzO1OzOy4xJFqLVzJ0931LpJN7
JvWmMOYYEAA9MS3TD1eCZ7ONZt+uGwSoyT06PXnZRXkxBPV+f6oenx1sU3R/TrQ5IA/nOwzE/rqA
V1vWudgvTM9KQK2doZXBTJn3XAd17Cot7lGKhuzcBBRwC9A7fhEDUJxFdoeleBFgxAj4iVvuzAUS
G44K+AT1zUoosh7ix/yVHgvsFWHRWTLn30xCjU1SQ8WsSxaKkIgYALXEkToSehGjmRbekP6YnL2p
fzhfwmZ/jTaTO7XEvgTeDJT5p/MlzN6f1JpfX8zftUw5XDgMN+lic09le5YWPWNoGfvj4aSr9hjD
xAmw+hK1dZVGb6AtYJsOMT9nGe2yROBdXymek0CHjfZ8RgMSlew8EQl4H8oZkCB07rKEZYpA1dx8
4N4y5i5K8CJWG8dh8SVSEdd6zf1kX6KJAmHv0GCwqZLAlxg1Nkarup2LLNHLcgyUKso5d6oRRJCO
KM9Ua4gNex1Kw0Ki7m4aKeOWowcStsVUvTe7nIa5bo9wuBSdKoOYlaVT2VgCkoiKWcgsdG9HICGR
3t7PdAM7JCoFb4zOAYNl/JAQdT9jMkPywXudAxCw9p57A+Qdk7zYvsz6cn5HpBpqu+AQBdxZBB/y
uWf/apoW7Z5IeNiTNXL78aZJ3mAWjoTtMzLzOXpuDVTGssHVrL/Ph/4QN30S9mrLtUlklhh2sALX
Pv21qsaqfymMLMHMg1P7q8PfIKVrNgofKDXxf//xR7akny7TDRJP2MEr5E5RqdjEVIz2eHEskTmb
GuAZniEvx5NR3eD09Fii1hKB4KVa2uuePT83KtnAXzLeL8DHKBbzOu12uoFEbuI8Wc4TMHCqlnAj
DR9piknsGFwk8PGGqkCPGtY1HID8oxddmS4ez2LzLERD7mdZVtibVprQ1RoCcSD0kVw0UBZQAldq
naNbSAPxvYrr6wWWmkZ+tI0z1U9DYqIl7r1OzkbdanO9ttTDGN2a/vY/AAAA//8=</cx:binary>
              </cx:geoCache>
            </cx:geography>
          </cx:layoutPr>
          <cx:valueColors>
            <cx:minColor>
              <a:schemeClr val="accent5">
                <a:lumMod val="20000"/>
                <a:lumOff val="80000"/>
              </a:schemeClr>
            </cx:minColor>
            <cx:maxColor>
              <a:schemeClr val="accent5">
                <a:lumMod val="50000"/>
              </a:schemeClr>
            </cx:maxColor>
          </cx:valueColors>
        </cx:series>
      </cx:plotAreaRegion>
    </cx:plotArea>
  </cx:chart>
  <cx:spPr>
    <a:ln>
      <a:solidFill>
        <a:schemeClr val="bg1"/>
      </a:solidFill>
    </a:ln>
    <a:effectLst>
      <a:outerShdw blurRad="50800" dist="50800" dir="5400000" algn="ctr" rotWithShape="0">
        <a:schemeClr val="bg2">
          <a:lumMod val="25000"/>
          <a:alpha val="20000"/>
        </a:scheme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1">
      <cx:tx>
        <cx:txData>
          <cx:v>Ingresos según País de Origen</cx:v>
        </cx:txData>
      </cx:tx>
      <cx:txPr>
        <a:bodyPr spcFirstLastPara="1" vertOverflow="ellipsis" horzOverflow="overflow" wrap="square" lIns="0" tIns="0" rIns="0" bIns="0" anchor="ctr" anchorCtr="1"/>
        <a:lstStyle/>
        <a:p>
          <a:pPr algn="ctr" rtl="0">
            <a:defRPr/>
          </a:pPr>
          <a:r>
            <a:rPr lang="es-ES" sz="1200" b="1" i="0" u="none" strike="noStrike" baseline="0">
              <a:solidFill>
                <a:schemeClr val="tx2"/>
              </a:solidFill>
              <a:latin typeface="Calibri" panose="020F0502020204030204"/>
            </a:rPr>
            <a:t>Ingresos según País de Origen</a:t>
          </a:r>
        </a:p>
      </cx:txPr>
    </cx:title>
    <cx:plotArea>
      <cx:plotAreaRegion>
        <cx:plotSurface>
          <cx:spPr>
            <a:ln>
              <a:solidFill>
                <a:schemeClr val="bg1"/>
              </a:solidFill>
            </a:ln>
          </cx:spPr>
        </cx:plotSurface>
        <cx:series layoutId="regionMap" uniqueId="{B5EF195D-59FA-E047-8C64-E3BEA04A0A6B}">
          <cx:tx>
            <cx:txData>
              <cx:f>_xlchart.v5.6</cx:f>
              <cx:v>Ingresos</cx:v>
            </cx:txData>
          </cx:tx>
          <cx:dataId val="0"/>
          <cx:layoutPr>
            <cx:parentLabelLayout val="overlapping"/>
            <cx:regionLabelLayout val="none"/>
            <cx:geography viewedRegionType="dataOnly" cultureLanguage="es-ES" cultureRegion="ES" attribution="Con tecnología de Bing">
              <cx:geoCache provider="{E9337A44-BEBE-4D9F-B70C-5C5E7DAFC167}">
                <cx:binary>zHzbctw4su2vdPj50I07wInpHbFBVpVutmVbvr4wZFnmDbwTJIi/2q/ndf/YyZLdHhWlUXXP6YgZ
RbQ6uihWIhOZC5krE/33G/e3G3N73f/iKlMPf7txvz3LxrH926+/DjfZbXU9PK/ym74Zmm/j85um
+rX59i2/uf31a38953X6K0GY/XqTXffjrXv2X3+Hb0tvm4vm5nrMm/q1ve2XN7eDNePwxLNHH/1y
09h63L+ewjf99uz9bX3r7a25fvbLbT3m43K1tLe/PTv4q2e//Lr+rgdyfzGwtNF+hXfVc4Swkhij
8PuPfPaLaer0x+NAiOf7ZxTTH8/V77JfXlfw/h9a0t2Crr9+7W+H4Zcf/z549UCDgyf50ETfjRA1
+/W+39wp+Ouhkf/r76sPQOXVJ/f2YW2fY4/W23B52//v//3dDP//WxCI50qEoQgVQ99/2OEeSP4c
Ma44Efz7JsDz7/v/fQ+Orudx+/94bWX7H5+u7X75n2D36/46tdfL79r/BaYn9DnFYFaK5XfT40PT
c/Uci5CC9cXvUn/Y/A+s5Z+Y/eeba8v/fPDA+J/+/U6/ubHXX5v+dyv8BbbHzykNpRBy7e7hcyoE
RAQhP/fkvrv/gZU8bvmfL64M//Pztd030b/f7u96+xf7PCXPleScA6avnF08R3CWcYrYd5xZYf0f
WMrjhv/54srwPz9fG/7df4DDR1lubv9Cd6f4uRSYUknkj6P00PoS4gFOYonpCmqOLuRxo/94bWXy
H5+uDR5d/Ps9fTO01//7P39hbsPQcxoiSF/Aq+9+yKHF6XPOGUDN/i/ufgD8D4Dm+IIeN/1PTVbG
//n52vybt/9+8+v+esjN7xb4K/AdzH/3g1Z25/T59w2R4rvd4fl9ux9fyeNm//29ldV//3htdP3m
32/0/+7Tveb1X+j1AWXPIZtkofo9p1+n9PBcSKI4/mF+OAbum/8PrenxHbj36moT7j1Z78N//wfs
Q9SYpvqS/4XbwJ7vK6p98ngIOpI8D5FSmDL13fnXaP8HVvK48f+hw8r2/3iwNn306t8fArox+fRX
Wj7A8jniAmoq/ntRe7gFYh8gmBCxxp3jK3nc8j9VWBn+5+dru+u/xO7/vML9WfHH1+P15o4quFfk
Pv30TkUgMFav/oCIR8+F7+hx+vW3ZwK8+Sf/sP+GA2T5mWgfvnB7PYy/PQugzMUhCwXmTAI48f32
zLd3j0ICNEUINRqnBPbt7lHd9GP22zP8XEAwQagxzBiDguLZL0Nj908CKJsx5QCEiAnIeH9SM5eN
WdKm/mmGH//9S22ryyavxwG+FVLf9vuf7dXi+8QMwapCRokKlSQhPL+5fgP0z/6v/0/gGpuVxAcb
XzZbK8srOs5RX32rOTsxLjxt6p0113X93sgLJacNFr0eXXPaBXbnOrLLSL9Bbjm9Z75HlgXWXa0q
RHDEYqAOmGQEQSV1f1WmcYnqwiDcWKTaaHJlHc3DGG6GjNpNLsJAPy1PPTADgBaF/HVvCQH12X5B
98yQeFZMCCrqTe7NEOhO1Lx6OQovEj1lZUt1Slnf67kO5BAJZItMp2UdvB1w4VGMk2GqtUs789L6
Je91lSaIa2T5UOgZDcFr3GXjh650Sb+py0KVmgqEW905Rj62zhepTqfMf8iKkX8OrHTpLgmXpY0n
pebibT2EHm8qwn2viybvku1eE7EZjB2wTgPGs52YUW90G/a5OqPdfjdNUZeT5p6Mb5IBSxw1i/Hb
1uGJ73Kv0l0gloLHJrCGbQ3J7DarUiR001Jx1jWmnnd5xzuuna2LDymvKNWEZVjEdVEXXptptp86
JoJUF0OXbdukmFLdYGKGOGulaOK8ZH2la+7CQoswGccoTNNu1BmuPIqKqanHLcuY4BFLFn+jks5l
OkyGLjwr05a3UV5JGeqCDk0Z1+m8vBqosu1GkAXMy2jRZtoHphF6UrIaN2kfzomus4BnkQ0CLjRC
hr+zvuuXyDVKvHdBV7NoNjMeT1LUFi9xQCZ/zJvW3qvgICQhcFsCUhWk4KS870yeOjahcqYblUn0
WpgOtboJMAuixLj2tPCZPcuCvkviuZ2WIDriyw+kY0oQ1LrwD6CN3Lv6PVceSNoqgwXeNL3slsjk
42CiwHbBcjqWQX01AkvaxIlDndNOqnDYPi1/X23fD14uCWMKw8ZwRAC9yFr9YQl660u0mfOZXtmy
Gy6LbJjjxVb9hZ1sfRqatN4mOA8jn+TqIpjdrGVS1ZE3WRpn0yiP2GSPF/dQjkuOAUZgRSFhGFa0
whMZiDZfUIHjDCfmRch6+yrkon/3tOaPShEhDlFIJBYEyq77lk9dSorC5jgm1NXnS16bjUk8/c5A
fid+H8FGjB4oQwUOsQI9BNSBazFdgcakSUCZtinVZTgp/sb2I7vFLI2tV+xluIQfAZNZ3LJ0iMau
zI7A8/5QODTn4QrgQLuvaLIUDcvzCsdTZucz34rgrOjY5y7rbKrHtmu3bZEuX5da5FlUoWa5fNrQ
K7SG7TyUv/IwhRvkC1fieHb4m2R1GzfDOEVF7nUjOhnNabLoolvq7+nKPzX96li6k0uUQjgUQDJh
sZIb1EHRpixAMTh1uk1YlURZxu2ldIM5kwsVX57WE+89Zm1oykgYcoLBpeTKo/ImqBLiBYpJ2Jeb
APAkHlBL3mVGoIhIV5xyU4avpzaYXnrM3e0iKvmWm9SNRzDtoW/TEDg0SThkIxBHqwgijLa2hmiP
+9nIL6wJ+lcZRtWROIWkZq0vRCgJObBFGDBq//weds2qwbRpJxwXDBVXY7j407p08opnPtRLAx6u
08wkL54280PdGGRSBAgsxSiiYqWbDcKlNC24E29HOGAzW278lE9HdOMPdGOIMw6RS/D+9z6s7+nW
NClfYDtRzOSQbV3lul0zASJWuDCfnlbooZ8yJEISUgXHD0H73PG+KK8ySK5UiGKfTfOLOpyb94Gr
rS7bgG2aNi2+s2b/NC4eU01ClkY4BIciaHXkBM7xup4Uipu86XZ8Cgykk3MRW1dlR0ThFfYALAPo
7Q9XdJdRk/1a7pkxk6JvUZmKzdgNk990A+RUmk08/wIZE3uzsK4wgAKk7DVW3TTFc8Hmk9aRtIlG
SI++TLMzX8zUIRpVskXjZkw7dzmnY2I3ZTsi9sLlciE6nQPSHvEBssJuWL2ke/pCwNlMmUR77e6t
HnvrbV0uZGOFRZ9n74pWzwkf3vW1DftoWGpFtC8zQ3e5czSNylSxMyyLeYlUyFCvh7EsXSxyH15X
BRwAW1YmaowqR9nVMBhUa9EMhMVe8qTWCV4MPn3au1a7vdeBc0EJU8D5htDQONTBpiOTfVOQTW4S
F9NxaeJyLNwW0To9gjqPiAJGhwkkOQkl1CqHosoydJjXOd3ghaoLYqg686RfzuVU2jdPa7WCnr1W
AG6Q42PoRyqsVuFZd9lQ9gJOazZmeOcx86+5TwZIMIt+2OAaJVe8K+zrp6WuoOdOKsBcCBoSSaGy
P1SwVuM8zAiSe9Kn44vQtmEsnc/ip6U8jBkpBVGgF9Bn4H4rMyZtNVetU3hjxtpciMmKr40oRLrJ
R5Wd0aTqtiWf/UVtWXhlu6U8ArCPyA/BZ6ADwDhVbA2wFRxZQ1NwwJ60vuh7et4SdpbJ7mUn8tvK
MqtrJd/DEXPztN4rHNxbd88YSooU5MFqnQq3XTilw7zwjffjcIqhQNnIFvuYV7Y5oXzkR/Q8dFdB
oU6Hmh1Yd4huCSanh7s5N2nD5krIuPINOqHpIF6QkJQvUSPNu6dVO3Sc30XtiYF9WYrZaks9brsG
dAdRg5ARNyjTKF3ckfg7TLR+SIFkEzyHELDiKihEwPuW0UTGmZOm2JIC8090SOtzVxXc64mE9pVo
an+upmQ4hpV7a91LfmD3FCRb0LVTsAIoAlfJT2MVSru2opuqzoc3RdcldZSHS/++8t7OkRVFeTr2
eMoiKZmD4sbhORorgruoSLLR6ZIOtTgZfY+lpokXZ7kofLOr+kpt8nTAdTQNYV6f4ZkYfu5SI+ud
4qorYjVOyugSF2r+06GoADnJnsYGIjtcZ3QV60SYBg3ZlM72F2FDzVtWZfVpNlSp0b7CahMGJNix
cJkjmTORHdnSdfmwNytjSDIG5RnExPqwTvKc5UR2fEOXsp2igZmu37ThuORQu8sJqB2BZ6OrsVsS
TWS+5JGgU/2uywWfj+zxoRfz/VqgMpN478NgF0wOA6bPoMIJeso28JRHqqu/Ua/MESF3Bec/HAm8
GGMWAvZAWQzMjhIrkJU8GIe6DdEGlUXiNUkFv2mHDLtYJbVk2woO5cu8xrzSZpSKxEPJFNnNqM6+
CdeaTxKHjdHSOt/qoOIhcCRIDudZ6PNhS4u8JsCLNbiKWObNh6EsfXWSlqrIdV+Ec73zw7jcPh3/
+NB0d0oJoP8UoMw+m1ybLkyTpq1zRjaTqbZDSqBGKMSssa3EjXfeIe0A8t+UTQbLDabO7samcKHG
PnebwbckYnnNXzMVlEegaW/OA3NToO3A3kCCSFjimksLA9jrpexlrGTexdOoqNMEaLHXKsX8/dNm
eGAFBif1Hv6Au5SQuu8x5F4+FZA0MRknMnZLReNpTnzEyWKOBO0DjfYlmEAEqA1JIWRWMBhmbFz8
YlUM9By9KN0sN0CETTsujbx8WqEVe7KHXJAFhDDgXcgpsBaHGhmaKuRbkIXq9qWHVW3GwE6RrbC8
CSnwh4oCJddM3m6RDclZBjCow65Emtqi3XZlyo5UvQ+1h6IIciPJoLkDjM4q3yNjX1M8SNA+YMt2
wCMHfnQWp6pfpiPgdEQUXxlash6R2oCoPGv6zQJcUSQHU5+Wo0+PoMJhvnd3tEkIGzisIe/ieA2D
RBVVmFglYl+j6XJC/fK+kWnwxrtFvZ6GFMelqemRBOFh1DJgmSETA6eF4Ur4dbi7/VIvWTgVMl7S
Wb4tURHo0LHiNPQDOUlNoqJWNoOm2dJsRD5kFwDkzWUm8v7rhHvC9RTy6Y03HfnzmwzFogCQBNad
PTjpfT0VZV2OMp6VC7dtN/rY9Xbe9nmCNkdc/JDVuDO9IndZEjCkCCZ2Do0wpKVnWWpl7AW1Z8Cl
221aduyVqJI2NlUW7lLF+XvgN8y2kp05hZw/v07l3HVH/O0wMf2xEiBLKZQyQCrR1UpQnSZt6GoJ
TPViXgw+KW8G0bmXlVPDCa3RspUNad/JGdmrdrD1+dOWeMQHFZCRUDID+QAAtke3e+hV5h4VwMmK
OOSBO68CRN87ZpNtYccr+Gu75aXNPj4tc8Up/dCZY+gSYkYgAPZJ8z2hBuFkMmaQMW7F/MqLKt0A
eJJXGct1K7pio/omjEwnExMNOZ1e9PO8NUb8uaLk4TpWGayoxRIoVwF0N8ZHZUiAxYP6+7TNVPAF
TqXl3DNcvZ+Hxe2KSrirp+3wCNQoILNgOhUqvpDQFarZEpdF6DoZJwp320xRe+mqMnkxEmK//iui
9q1xpPZV7CroF7akNp/By9DSzfHYQdCjtPkGh7Y7ElqPK/UPSauU2QdpXQPHL+PahEuUANe2qXGO
oVWDuj99JtJ9QQnHFUwiQeG88l0rIOECyJAxnZY+9hxOXjKPdOtwro6IustlDjIKqKsohXQ15NDV
gBmbQ5dFbTP3yngZT7zqNRAQ/KwpBrpLoa1xvoisP5GlpNBd8dNrLufkJUpd+ammjXhhyyX7F4wM
4277qmvPBa/hKxDdJKYG4AsCKNyafuRb0jka487xk6c957CA/R4j4DU8lExgcNcVsRaaVgXCQSo1
19BgZJmoP4eot+cirPstkHH12dPy9pv2wNBQHVDKKBBtcoUN6WIhm7UNqNZhGdkpH6OGEPfnj14F
5BfEHpB4UIWsIt/RQcp+2qMuBwbdDJnamlJUu2zmKCohx4qAoyl2T6v2GNTfF7oypaxYRToMqnmP
h7Nu9sFLmgFJGKCe6r4u0ygcc/qiYrR+Sed5OHLSPGpZmNsA2g9cGfKoQxfmU4qaAEAVdpIVsWG1
OV3gwD2i5GPxD5MBUPFQoNBh0vhQSpCbqmUSLFsYpHaqdnyHUqulTPi/oo+ETgDwvnuKeYU0KFtq
Bw1vGZdZ2EbdmDJNKhoekfKo/9+TstKnZb0c+wGkFBNUOmjuuxcMpLwYCtrFdh7t6dNOsve8B/4P
5B8JoaTY3x45tN+EDWq4hCyol8AxQAWl2g2dSbcz7TKejGU1v1gYhYb302Ifcw4GTSWgVGF0DUrz
Q7FjPVc49y2EnfDZzqaN3A6tz4/g1jEpe+e5d/An1RQ0FMHBP5igeoP7Io2DOUNHTPhYnEESSfeT
KZzBtMuhlMEBAVMHEGc58Apni0zzQJddMX+aFmiY6YbmHTCO0EvQsu8w3hky2SOKPnZeQO8D+EbK
IbfCaAUwZQ+kWAkVY1yGBtAr6IBuBLdpd8UQ5HGd5MvGkanZegZ7atuPHZf+GmY90AJEiMBH4O6R
oAyZYsAHgifDDu8tds/uJixoMlW1it2c2nObWb9NuqyMaoXZ+6cd6RH/DSG1A3oJDkqs1kmNQEmP
XNCAKJLWnybTO+2BWBmGpv3cw0m+NU2Ctk/LfMStQCaHqphDRQPoc6je4JYgMAvITPPOx1lR4DPE
ybHu2aNSCEQHtOg4J2u3kpPwfumNiu1Q17EizTfaUXMkDh/LjaHVGkKLE04mKveXY+5vVT64dDRN
quK+duX70ed9EnkSsFr7QfhFpyPCVw2p2XVgoLemx8pXzab1PEVQoUvgHJ+27aP7eW89K0c2A7WL
wOA6Oa1kAmeVKjfg9PKTl5a8gp5B+XouMD0i9VFbwzyYQnBWQXW0sgKUJFRkE0jtgFd4EZCcnZfZ
0d72o1I4ghqYcAK2XiV1A/G5rWDmMS5nV+68ofnLLmHDS5VV/qINxvGq8NTvuhr1EZTvu7rmabRk
fojLliynAzEl10HXHaOUHgGwEPpbIUzkwSCr4CtKKcszGUA+J2O+zMOGtFNy64NWbsox7OIq7YpF
S9qHelZ8iUan8iPWX3U475I+OFYRZF+QHcEE4CpTGcWYUYeB2od0GiZIrEClJqMJXkK1rF7mJsAf
nWWAZaOJCpJAD5TbRfdWLFd+Zux26JNPUpokCoqcnXZhWmxRropXucjnXGcqmY6wGo/tpITMBtrn
kAlA//cwahZuAlXBVbMYxl5oJFKZnaIkEUdg9LFYgC+HpAa2B+aLVlK6rO4oQgXEppmobvM5cDqU
ybzFNHW7kZYwt6dskfZH5D6E7/31xT2dCSSjoneUzj34ruu0KGQIRY3CbRplMOWz6WVmtsXYpvHT
4b7f2cP0A0TBpTwK+AYVxro7PBdtYEMYeYvRXFeXw2xxqYt5cg7mlhStNiVFxYUdkaw+y3JyyxHP
e7iPDBHgQmCACXYrZKsEIYT2KqkLqDZKns+boZHFmx54qT/NNIGU/XwCtMEBqtZsfGt5ztOwhJ5S
b4GBr3245X66LUnljswKPGZOAtrAeXjXYV3po2DYLhwsSIKhzfZUFpS8Q9bTLW17aF4FznbfyDJu
5oDTy6c38hGeD5SE3hXcr4Q+Pxz7hyFBxpJVFQeeD8oL3OjZtcMG0DTfUbTIj8mcdjsp2lanSg7b
KQcA7KEJdQ4xjTdFBcNLQZm85m0yvz6yMPKIi0Epjch+gonCiMjhwsaBw9VvMwHtsQycaqiFyFsB
85BXQNqzl463aQXzB9jcLCkNJt2PCmYIvQIfjJwL0i6qhF3+NA0GeQODQuKuxsV3M8r3IixPBPQo
wkXG4JXNS1OMibZ28l8xa5rYdd4b3VXpsUmSx+IarmPejQaGwHquztaeZK6dGIdE1VdzlBJeb6Hc
+IodVkcQ5I5SO4hrjmC4QIArQG5GIIoOjd4neAhDIPriDilzpmBgV7fUpW+WqrIXucoLq4NsJp/h
qn21tQW3u6ZWDKjQrnhDfNXeqI5lX2GGBV2KwHWNNgPLj2DPg+DfrxEcA8aCoKkA4wirNc61yjir
g9haA+POWfjOT9kx6uTB2boSsvK+JE2DrIVptbjjxl1a3gc3SZ8k10Mp/KiHOs/QrhWZ+2ZB/48L
8cPuaf9/AAn7BUBZAukdhvhcM67FKHkxAszGhQou4A7vWWloHbmAXvR8Oh8Zf8OH/sjxuE+XHuy+
gJQSTg+g/+nKsnPH2kwEeRArAZ1ePadVCrAneqi+uh0M4gcfn9Zx1eGFBGKvJHTO99kLJoyvBPIA
JvlkIJNYIpvEqU15XAyhM3opWP/NTVX3pW5CmIqYqkkvHczTiepY5X5H4jzQ+t4iVltd9TA7YJYs
iAOb5X1k5oJe4HBJL4saaF6d9E17voCb6UQs9GxaRn8SdGY6UXKcL7lXXexMnrzNRROcBoP0J6FN
5ZvKhxwOjjw5r/uJaz5NdNfA/6JiVxSMRHONcg1D8Tbu/ax0UQ6+0W337mn7PhopkArsh0oIFLl7
H7sHV9AFS4EZhUipa8fOCpm9gba9OXlayAN02u/hPSGrotFBnGYpb4I4h2lXncGBAT0/xF/a1rZv
nxb1mH+q/cUiKMug7l4D4SLZ5NKgCGJCTJZsat96pVWn0C6pBvTBsZx+e1riwyjE4JwSpsRhxGPf
eTm0YBCMXdcUXRgPdZCdZCUe3gapwdvaV/3OLNDG9m13xTpUfHha8EP8AcEwcKAA4gAC5Mope5h8
HwdZhXEClMDtHMJpGMMcEHvbuBHFZsrrq6ym5iOxHu9cw8n7p+U/3FWQD7O80B5nhOK163hUl8oU
RRjD2Ff1oYKqaNAKplR2EIBHhyseFQYnG9yXJApmIFZWLpMxnczSh/EUhs22bDOfavhfpIyXwTIk
RxKeB8k5MABQMf+UtfexezERDMsCs3Kwo3WSDOdYmeWFHKR5bVya59rbwsDm8urImQX98EewVYXA
PoQK5kKhmXMod8bVAtcdpnST0VGdpzDxgKPUNd5uCtkiFAUIUqhGtvxVkWI36J6Pro1QPhsELk5E
ARlYABd7St4Jvqttm1O4boLMB9jB7ANQS5dNQkOrW2ijsE02ZD3XWUnrOgqTpoOZqyZY8k2SN+xj
Zm2Y7RxtJPTjm6G/7FBCma4DPL9mfEKvLO3LXBeo6m1UQuXb6HAITBl3g5qEho4FDB/bisIUSotg
ZEZX/US/wtUF962GEfqL0JdDuCllX3xwI697XUOnFKhy59lb2i7N+95JBPq0S/eelxK9SCbpat2Z
sA51Rzn8rhMPbaGllsZENUyP3/jRkUxzMQajhts0IodLIw1zZxJN06jHpF+yCDdz64BQzseTsDId
j6RXFdSRorXpRQDTFjhOUN99CYVK01h0Hp3ChIL94GDiuNiMLc1pLFrVZK+DmQxRpYpSXZV06ctp
081dX0dAQ6hpirgKTlCXhtB6r20PY3otwIEk7/Cw4DYHutDJqosVzNJ1c8SrNnmXpxQY+1yh5gpn
KVxO3Vk5mgpabHPf6JpmXQY3i6rZbHBWhjRCiSxFzIXFvU5NBsR/0CF5Pbqs/NxP0M+KChR2JqKG
OQ83UhSH1N2W86gr7qB29jgvhwjL3N1OMLf2uoWm7m02l3LUSFTIRCZI0yFWcB3Avx9Ulc5bUXdJ
eTII1k3aezS22jlorsQtDkQe9VZB7tctw/QWDzVwDthY2cftwKHyI2UniTa0H/1Gwk0vfwYJuBqB
zWcm061aCInDjKYBDLNhGAIZvQu+LQCa2vEJAy3F0v4SGKoeCMBSJoOeIf8ItoVJRnB1OomXinvP
ImNRT6Ks4Ub3LbRhGiMGuEmWBctXoN5lES9Upm86WtRO4yyRlxOMrg16bFzdQRlBkdMBr8qPS51C
jjH1xLyCHFW9HpeufQuN/bbRvmtaoO5IjS+Xtitgipm4ft575TxddEkziO0sAwzfDw35SQ+oGUoN
OyeyTcgd+kQg2N4hLKZ5wwmwIpFPRX+a9whNuuAN62NIstwX6PVN1zQc4IugowY39YKq9BQutE3+
LU9S9BZ6meQzB0op08VUNoterO+vajNwtwFGeWIwM5gIERObo1TbdvEQ4oXKb0eaLGfFBLQt5Bd5
dpkw4sYziqvqrAxaAPABzlelG565PkZZMMOg2NwV0KFMYVq7kwinF2pg7k3QB/Kzn0p+yQc5Ziei
yOAaoElKHleJIqXOoNR5wYLCO21qKW9mG6YU/G+e0GkQCOI1TIMVVawWuPkTVdAT9MDxZqzRFtHB
xktN2W03lt5cTgFN8yjNimA+EWjBShsoDKmWxDX5adaX9aeOtPUnnKT0/RBkS6pR10+llgMPP6si
nRu9kKTt4rBNjYuqak6A88zLeoyAEktn3YwcEpOeZjtI7+Yr4UpyMvAsgMuQIfW69We2NPkXt8AM
kcalKT5mHOWLztqyBwDmvP9STWl7lcJMO45GJcaPeDQCnwguF7kHBiui0pbZO5QK8Y4Uthy2TBVu
iJc5r9wnYJ6oiyfHeLlZ8oy8dnkyuR0ERQKrzimyN3nfGRJVCwxY66rIB3mep0swniYMLvhA+xbY
HY3hFoGPwiEZG02WRAZRG8D07mZJTZlv4ZZTYyI0OnS2J+2MFsC8BjtYF/rcstLbk4U1FdaTCcYc
aCKoYnQhJrTEcmAwjOZs22AtcgK3EWrES6FVO8rPkxvS94ynMO/jhyxJonaycF9rcSgAjrMQBp02
GUvTqIXRXH5SVnLeqUIUKoK7FaU9wUbQ9ySYbLJrG9FXp4OcbKsRzAKHGkaUE/g9p6ncWpRU+TkR
Lthl2YC+kX5/O485VNoLw6u516qAtDKyA5uTd+UYDPWl9E1ZnhghgenMR4ZhJgnm4h0wbDApChfL
vFi0qmv6oWQtNHFnqKfQSYHLJn9H4Spp9XUsi3mOW+XyWldiaM+xDeddKnLx/0g7s+22kWVNv0qv
vsdemIebvgDAUaJkDS7busGyyy7M84yn7w+q2meLIA/RPl21bEsixUBmRkZGRvzxx2extKavKp6B
ssGCqpMdKl74RVcq6mKjnhqGh7ihDmgTq1kW/fAETh1bkilKBmRgtUxhmxDvVKRRtOOpaC3HMALh
eyfUVkowh/iGm8RRNbiTHIRvwLyGhymN+vgZ1e5zN/ALiScNhT8rVW3bg9J6+XeRMHvsUK87ZXaj
ez62w2qsSTmGbcIhkGdCI2F4rV7d9mBTtA3YOzLycVU18UYb9fFLmDbSH4LieYXjhzF2QsAP+W6G
ln+vhnEl21mccrSLaqO++ronfC1rtePerwx43kLdKZ3TEGlsnKiKgy9KZki+k8d19jkFASO7Zd5J
fwll1/zqlWn8RtVxz8Yr1ejO8CoDlyEbjc62JtVgdwlicTdVRGO3mZeP/i4xwuSgaTVrNmSZ+olo
TPImG4H8UGmZPLjjmOfNZ6WKwlOTTUrlWvlUPtS8y7NJ7xb6RpSD+EegSEHghFGWas44dhNFvWbU
/ZKlnsPaFz39PirE4q3Nq1awB1GKmw33Osp4zXzQ7prMqptDGE5ls1OLWDAdKclkoCPtYFSO2gXY
T2uatGpLhYz6pAbZ8OJl5ljtjCI0i4duUnvT1ftirHDjWssgG4Ne26DE85KTtB8bG+c7C9yR+ivP
0YVu/B43WVbg2qRC7XTMy0kw8sGyjZzKawq2k7xzymg4enLVO72S/lK6YAidolSFU6IEUewCqbG1
XqdGOESFOG0IRHW7oMnju8QsSnMrWn30LWc/Nk7XCgnpxapoJydpVOGrWUtsQq0J6u/VOA6a0xEG
0Da6UJjHLFfyxq4EkRJJCQja92wwd6KSNFSC87x2msryLsorsf6RDoYvbsI0kUNHNVOP2P9ArZNb
6IapOWlZeyGHvzEdlajPRTeahP6u4tr9AK4/i12xMdTnJIxtYpVT7uiayqjTOMI9VkuZo6SXi4Ty
ui7n+M69KW+APgr9aHtDkZUbJfeHOzMyRW8XCVSjbozel1obyz/ELlccY1Omedk4ehCWP9V0aP8y
xRKPKPP19GQBxNdsv+rAXSdjpIvUL5lC6nShVSlOJU+Vh0OkWqLteUT7bKnU/Nah7jEuHDxfzJlF
xrrZkuvTVVcGiFralAXK+eb2xezyTs9VlNDMzNFAmecyGVXG06QPgey5ahQad6qY6feS5CeH21Ku
3HvxAhTSXfA5kPWabzMfbkk9ETZzkjvPTSxptK2AWXACFZRn2E/6PK7U36XxOHKw4m+vRBQukcUa
Y/wgfXFXigUcuCTXPHe05OihTszacLqsKV91pb6Xy1RysqQsDmMdGC9FmqQ/Y2OSHR3877GSrOBO
q8u1TOOVK6oKVZ7G/U0iYrWM/BqD1VfdkFiuKieN04tR+4wtwl3PxnJl7pX5bn8ekOLaPVOUUfkI
wmNZedEXLeFW0/fcuPVa1YnDMv4VCy1AElJw6kOUyJZvh62o32tM1LTRm/5FEFMqwGql5v4RSlX3
JvD9a+Kn8dES29R01WqKenRaq77KRp8prqc1kb8Ty079Hk4EmJ1h8rxmSzpefjBHP47mkoqq3/iG
WD0Df5KfZsDw99rvhMmRpiTPt2lWV6qdp+XwmDVR/T9QdYpP5jII8AHQhC3yaHqqVj0pXot7UCVv
kjguNwIEGysb6urKkkInugPgkdjnuapbYUyVfUjwQY2G3K1ycpU4r8/WyNXr9qa6DAGwrh8kLSJl
eVoF4JYJPbB0wz4wvHxvjsMEJNEAQOsXVAoFcfB6W+hlzGyOYJG7JoZEGae8iHdobe8FRdJa7jhV
kjvKRuyG4kNQ3Euet1axc81qkJGDDIa02VwzdD6VRaiFVTazRUSVZbI18ng/gGn/w6ukxnNUOddO
Zab3qZvJHMm3x3kllkzNN+7lXPSpwvO3GGg5dVPvNaLnzgUfO0lv1YMqTZJTFKp20q02chLJix64
pweqM1A/+VC3evC7sESKhIi0yhBLSOqcuDqfgV73uDvIRNAVuTf+KJO0dQwl7P5OTP7DJvTpb1vw
NznOnzleQugH/1AX/9e3/+f0bz7kd5rd//x8Jj/+z3ePxa/spal+/WpO34vlO2d5//VWxP0jfyYN
Ovvmgr7ovyEo+ptj+b958f+NvWhOOfz37EX/5pH7D3nR/P5/yItk819Al3RgS6TnqF+f0Uv/kBcZ
yr8sE1SuCjwVOAIpuv/9v/4hL9L+JVPLOsevjZmpUNHR2X+zFynKv8i5vRdekAOmoMT4HQKjczsD
wYo1U2CgFOBIZ26C5e5XC7HM/XK0RXhPum0sEdA5tm2m5ke8la5dOUQvxQFFJpLFmInfysv8kVdE
FELiWdtizI5884dwVN/0ciybn4Le6EQEP6zEPyr5kZ/p3C+Zh0cyBygiM6whVFvsfTHM4mpMYGop
BTF7btj2r9ThrWFjFwlK0hisrgF0iyGRM+KMPN9gKuE+LwqkJ/er+7rd2Rtns18J1S6gVQsRJBgX
x44ngXufEHFy314PCHBWshjK/AH/Od8vBSywm3VZF4GBgK293X49PD9vD7Zz7yDI2d+d3DvHWcla
3540RsSm+ejNNXWVyNyJn7bu09cfj779aG++PTiivTJz8kIHzhcHOQvrl1J/DhsGM7d9fDtsX7db
1ue7sz86LyuSYL1YmcP59Q8Oqg6lqCAxpLvD4/Zx7yLK3t6dtlvX3Z4cvj+5/O26jr3nK/d0xxwf
eM/pxLdH1+W1vXvktc2RL3n39nB4dPe8euKXD7zVcQ58GirGR/Lx81u2Ob9/eN0+Hg58ms3H2Zv5
5e1h67zxFh7Bduaf8DXfbGzb2Tt75PJePvHT7pGPv3NdPuqNnxw29mbDJ351T/bh8Gqja/zOZjOr
nOPMb9vw+3ze/GHOPV+cGAlP9DyL3+2d4x+b4/zWzfHARD84Ll8z6v0uZ/AOT7fd7NGr7eHEQrw/
247ffHa+86l73np8eNnvX+ZpYqLm33ZPp9Sexb44/Pi2fcCUrizZbLE+LFktF4bXhWjH0932bp6s
7en9f/59fNsy74/Mw+nttH07PZY2i3J6e0OJ7PsdD3143h12u91mt7u3H3j6o3O3Z6q+3d+/D/Xe
dh72KBqrypS7ztOdY7P2m+OTc3fHyI77FfMKRH1lOAt/I+4MSpBR9jsWisV6fJzn+WC/2yR7W9qP
LNuPeYUZyGl+hTeets/b53kt0C3Wh6+e+YWD/YAabPlqtmeHw+6Bf/cvjNE9Ok/v6vzITM0biYV6
cLbbw7uS7I/HI8vo3jGDbLfH7TzQwN4zk8wB87h1mak7PotZ+XpCv939o8vv3F7Z1YVdmH5uKrlg
MBOIZIw8nb07uWgaU2EzhL91y1nRp/filVtWdOG3Tz4litpsAbZvj/6GDcFGYw3e1eqZ/5DPpM37
ybdZ/+Nf+8Lp7b/c/X7/V28/vawYWYoPVxRicTRNxtiP/Wxlv7K8p5e9My8KX7iPrnN3OLB5928o
OHsXA4DR2G02Jbttu92zxCd3PxsF9+t2t92+uYfHR9SDwTw++7b9haFtWVX0ZnNk43xlEx/td0t+
2B0eD8+/Dr7963n+0B+vj2+h/TrZP3z7gKnneHl85ttfv5gizNPeeXjBHvPv0/5l87L/C0XDCNiv
GJXBtn17x+76cv/w8OXhuN98Phz3P1+enM3OecI6OJvNi2t/v581Cr1/YVfZm+PxHvt+3LP8LsaN
/cduOGz/4l9sLRIxNfsTZvp05+w3D2jm+xv/eOHH8z5+ce+evn513Rfn5229fMe/3tCQ9xvDB4MT
58KgUFPGg+1P9ldmp5un9Ntuy66bt9+GFeFh7+Yd9ITt5elvPwHZ3ds68e5rfHiElJLyKJ114vHA
/nT+2h9CmxWedyIm4ZFRs/H5lv3MXzYnErubVx+3r+7r4fnkfs155J399e7HvMFR78edvXv91M0P
jx15Rouclw1mYFPYm4fvkX1E8TjgZNt9woS+WfbnzcNseFx7724YpX2czdWKCVDPhqmT9eSiDh5D
1wEwAgieX/8wzG6aLF9sMyACRPndsSGawG202dyezvMD5B8pwLwp7zaBSi5hArlXFx7g0tr2ssja
eK2gUQ41JPi2U0ldrCU83JZ3OSogGPh/lM5RFWEuS/YTCWYiazDJdVeWug3NftgGSSf9luM8jwou
n5mEhaASdTXWwt2UWlB1FeUQdqQG8hcxLNNDA9Hmiipezh1SgCPDCkCMiJr98xUisyQGjWFV9hCr
geEEFnSqJAU0rbVzaySxI5X9Wujh/AryPjKJ+zgl5FTYSKBbz2VamQIpCjWXdl5m8lEUSs3t6jg6
iXMx++2luiKKmx/QkZmJQIbA9lyUXMDdl7YUyeVJV1B6nkEfGpIoqqM0WbniX5lJOFGoJjUAeZLB
Xji5WqFnppBR3dmFdXRow0gnBxg192quWI9k840VT+Pa0AAfg3bkCguQa+lneG1BkHcs7V4jPyDH
wT2lQdNDEVbq7vYkXtH3OdQGARPKyI1uIUlKOzmrW7m0rYYo0ZRXo2sZsbdiK66O54OUhbfgpSYM
G7mGlKQMOseb06xuLAvjm+J35crkndvfdxXUAVDNBTLYC7IM53rRTUZR1RJDIp/wGASGvzNjUCej
KcX3Q5JJb5XZfr09i9fG91Hkwg1IJ6UBjiWWtgwWcAOmQ3/Qq0SzCev6/3+ilrmAQgMA1MyJBj0P
I2fo5MppjNrfjIPy6/agrqkGVcRzLBbiQTohnc9jbRVBNQlBRTWD1X6K8yJyBDNTVgD3V6VgAtld
1IVxkJxL8TRPLQPLKO28Jl2mDLm+Dbtc/x+oOVEY4kEKRYxsqnMpVpgSROiwFVJGBv8pq9WgPkDX
nNYrynd1ODNMca4yJCi52E9jk0+5DnEip5Q0FftU8gphE3X6Wr7kmkWC3I7DVyLuCDT9fECVRZw+
LPXSFipin7DvJfExgaLirxTuoFcLi9isjOyqjhOZpxR0pitaujWRECRVqCtkuIjI7ZKu/UbA64dc
ysbm9/WOoDzJOjawSVT5fGi6JgZ+r2EsAk+ALTWtSWQk0hpl6Pvz/sdTnM0E8QIqHhUm8f2oOhcT
COacPQepVipArepMAbY1BdGmKAp/l/U5VTyA7jwvjneAMHtotztIKidRDVaM40Xqa34SyIHgf6Is
lDTY4nQBaGECXsgrm+qu+ChSc7oty0J5zbvq5AOpP1Z1kW+qGJiGgso6wxgHDlPTSI11aEehXPGB
LnULqlRKdmYMKqHtZXlIlsteTFqztGPf0p9zcyTNGtfRDmRD9KMJq2l7e8EvDTbyZNj/TJO6Nv4+
X4mxK6zJL7Ge3KQ6t/UBxPSlJ+xSCFVHi/R1v0YPcblLzyUu7PUoK0PaSpyvACJNB7rI2JkU6Hxu
j+uqFJZ19iOBRC7XFei7qvpURNip0OY2id3UEeDTWZEyz865HjMWlWQ5TIK44kuuvX5EvNAhpRDN
XgHAb6U6FXm9r7i96MsFSE2AJj30gk9126S/WwTKmgEWnivDAWlTLLk4JfTWH4BLq6WdpFl1R4o/
hyOlnU5RK1R3rampDrxm0oqJuKYxH4UurGxWwSFGnri05xKu3u1KU7iTPdF3TDOtT3I3Wo2bTwPI
g9srem1nzL4m+CQ+WV72I6DiPi2TKmNnhJL2Feqrod3IMCbt+swSCzsAiPPltsRLq0v5sjQ3sFLx
q6EYOd8breL3mVYDY4PCMHP1sqxcJY06WwCPuWLgr6grzNUy9ue9NmN5dMXqBC2urhb22LcJbHRw
eAHl/X1XGpoUuKJJjFCLqS2nMBvrPFflEQSiUfQ7hUo0O46MJ7GkXjap1sq/r2wOAPxwr7FoXLOW
PFpqk4VJEECMB8dMfYS7BwBplorHPNXMDV0AutehF4TYToni9L+vLEgkhYQOzrfkWYk/XJCNeDCn
uOHAnITGepGDPP1ZyFp5yCFyjUCwetrKrriiK9TOcHFFFou4TMXiaeh4hiCvABgBClcscLISvSBC
sVuj8b+yAaEm+tvBnltoLtTSLOqxVv0C9yPIuzu9LdtDqkB8E2Ko9o0HdtROyrpdmdErq0nIgTgA
xzYECkupVVDKU9MgVWl1mXKBkLrXPszro5Yr7cOg5hFUrVbtlLS+WRF9sTne83iQNM60VBxSi8XU
vD4ryrlVgh+ZhS2LmbLFCfzdWmUufJx/oPdndQWGI5+rTO/Lej3o2Gw8RvpR6OAuUhf41zT+rqog
CPYJaD7J2cPtsfCx0qmWqqFhX4SZ7jmS1MbPAJNrWBqDeKWo89rMYVdwCqEsQd5CVKzC6Al1eWHH
VjaAJm6F6a0T5GSti8KF9s9DYtJQDSIC7PbzuQunqDB7EUwW6PTRrYtRvROTNj2UQ7vWROKaKEDR
1IVyYebYW4hqei/L8zRFVOnXNuEOgWqA8VuQi+Pv2mQGhVPEVpsrWEBInQ+qTM0gHGRKcStVDDeV
gAca9EG5og0X+2ruZ0PBEw47hWPGktjQBDE0zpARuxPNe3OidFvUQRY1Q9fZfint48ncp5V6+M2j
Danc+dAJZAJ5WoxtlPxCjmqPIgatw3uhTmiTD2b05JX+9O22qCs6qBCtpCsRNzI4IxYedpaPpTeN
EXg9vfvDNDJlk4EcX3Fjr2jFmZD5IT7aezktAwD1ha2WsOQ1cVM7sdJFjixZK3mHa+tFmJIBEVRg
NItkstQMgBolAZ8y1AaH+yYlC2rcPsltOtmp0ucHy9dU2k30w7C7PZOXlxVWbSZxoUYM/hxuK+ej
nMokSvoS2apvMcpSClxQu7Hjgav9E8evcbOBiqcx1KwdR570qFYQlIQd3kutZcU2UMA6336ma6vL
us4FzIRtcWDOHykQSQmZA4oUG8GbQWudTRno3UoI8JoQgxZYIDC5MhJJOBeiw8kV1gVo6yGsQLqO
faQ3tLuwijUmiQsfkwk24B7jrIHNBwric0GeGmfiTH5s08docCJIiAHKC1tJ6/ZZI4wrt4drw6I4
DV0yVNj/l05KO9T6kHZ5YRuN5t3FHcjGAiPr/v4KQVDBTUHn+GQnno8JItpKGX0MZlTTU4KmXulm
0JTw95eIaeOyhcFkoZYzF2cAc60QMzb2RvCQ9JbqSKEW/G7Aau7uQNgArjQuPdTSno/FnDqhEeYN
EEN7c0rHQXYLkOArJvkyPDGLAdwGU5oxU9HNC/fBmqT6lGtiauR21HrhfV5H6lb3+6OiTJlT5/0n
2GfhoRE9dN3w7giDH3Ww8Pvb63bh5s3IPpiqcPAIkRAfPn+IqaSQoPGTwp70Dmx1DFe/coj8NBUf
ABn2ijP0VhIeqg5w4IpiXtkGXBOAaNFHCK7AJVmUkFOL06YWNT5ppMROIOojDanCe0X1VWpBPP6+
PdYrO4GzaOaRn/HPF0dtC6Erfb+wImoQhHZfK9XWILC7shMuD4mZ/G4Oa4F1BmG22AlU0PkwJrKs
ANJ9JzGN/DBmk3FQPWuNzuByBhFlgkcEnAh9xZIoaaamFiuNGcxhTBFckMulaYugnD5btaL9DHoK
plZGNzs+Z7EIi0AW3XZmPoHZSV44RkFcatDuKZS1Z6ngqhb0R2XbTz/K1khcScrkH4RLhrsiUHIc
Crl+u72El+oqwXw5s4eASaPB/OJcTLNS9Gn7llNlVPku5UE/k8p40zICIqWVpXarrjmdl0ozS+Q2
S5JtDo0uNkjdh1EoS3BeZILMbbZs2z1bZQ2ufHne02WRoCsbASpY7M75NpSjBnRcTvVXFQnV5JhZ
GH4tpzFV3arw1E9l3E2hHZtBk9kUz9ZrZ8QVndXI73Is0T2VWOXi7lPB/QeVapfbQuKVgJbjkVZ5
nhS8UkesRCvb8IrhI6WO+w6cFzK1iw4AiizEat+IbHy9/kTkK36lTCV2O7VKJJdyBO0lVlIu64PX
10DXPc8zbKGuy88Bjkaxcu27MvPkJCRCaDMlB4H2xcwndVNNJZWGcRmwXbu2+dHDDEyVF3U6yejF
p9r8Qyr938UUv1eNk10npAaOE6rCc7liaiVaWcxRw1FNaA3ke5CNWZ0UrvWxuLa23MtovKLA64St
OBeUUsPmAUjNbb9uvc/dGCnGZpQs764J1dZYcR6vCaNbGHEDoj9E4OfXP5xpjSrLgdDEVNxCzH8s
pLx9gHhYcDs9719vm4Irxg9uf8TAcQTMf4nwHyKjmSItRWcjdXyJGmn8bDZGt4uzJNlzMy5+3pZ3
ZWhE8AEjkyebk9+LoSWqEKYthWqk5QzTFQJu1VUFuWnO76zskCuioDIjWzsPDbVcWLlQTwu/biIK
9Ee18m11aFuPXGemHCRyuZl7e2BXbCo0ygwMKweX8hLfGQ2ZnvgtNbNUE0d4+QFNQ4Vy6PH4zVr+
2YxVJ+6g49BX7jjX5M5FDMQ+Z4zJO/Lqg660TS8lsHMgtydBTZfPUH2QR3q6VfDwfO5zNb83qZlb
ce6uzS33X1LVOF8G18VzDe2MTk0bwUdtGoIIXsYuL+Iyp4az1ldMyxUNnTtQQBZHMPmS7WNS+tbo
ejTUqycq8tpJ3o16Z+7byovg4fWFFb6xa0ODoG5Os0DZTMej86GVvUEnMdPKSLSq+kEWJhm+QC1/
nsxwrafJbJ0WbgAe20zkNbPE4ISci1L1Um78kQZfoh8mD2oVTbTM04Ltbc28KoVzV5PpaYIrtdgH
YlrEqa5hTeipVm5KTzTvAoiqVviRrk4bDbAIONL3Aij6+VjqgMScPsISUCbaYDgg1JNxr0Zk3dyR
Sr1yxURe0woCWPM9BqeCXXcuThQnvWpD7DEUky9dMz1RvdjbOv6UbZRRuWJKrknDB52RVQSqyeOc
SyuyOtKVgs1djaV/zMJK2daxbxzEYaBGt5/aldFdWTIs8twjT6Ru7CK1Gxty0Q/UCth9VxQkUwNR
7lw/p0ZnZWBXVg0Rc9yMUDF1SfODfLAeQ6FKQROyjwlhGambgmBwjTg3KZQLverltiJemUUmkRQm
UAlanC+FeQMVso1v0tvOCrTMJa1a/plVqubZnsBtmNyDGvy+deTEplsa9S0w9y8JrqfcTIdgkDMC
xaHnxIJPjSLZrrrVhI3qQawLj8dac6hrc4pDwt0FJ51A4WJO9QIMV6UzzKJtwu6AAW2STTbGHZ2Q
44IJvj2rV8Xh8s4hcaJcS97OoImEIp3JbemxcpRJSW+SVPHtWJXX0gpXjhoK5bjLz74J1815fT8o
S9pA3x/QcIuA59TsplETPkG3bEEDV8/Vh9Z4NMrQ+3J7eFeFAk7iUj2Tqi7DCFVq9fQiUDK77hlV
CH7jczrqnyHRr7aiXirbvg7UFZlXrmdztSgWk8YA5PmWtsyciCMokF1wU6Izd5AdrWJIvoxeEP2Z
p0r6pqVi5WqwQh7kflhrn3rpS8/JKeqK8agpx1riOkQ1NwYlgXCBDuLSE3Qrow3Ljf8dMoz2NJmC
t6m9sj5BWLJy8l1anTlKyk4hK0BAYZnsGGUrzj2ClHZP+u1J8HzZNse8/eP2gl4Ob0ac0aKdO/ec
cVxMbtCkQiBWnOdpE6awx9C/6pNFp2nfrsiBbDUl02wj8+GE8cjFryEaLm0Q0me8ETA+YvnL070z
sjYMyTHauPPBmw/9c+A2eZ1DG+kN+VvTav732+O93J9z7S/lc2QNuDosq7L0kuybKmMO5CFWDvz5
Hhdqv5NhStjelnRtZoGHScSCuA7hLp3vT4jhxVBScXjFoggS1xAwNiQN8qB3rD6hgUgIdRRsHoNY
xHti09Kv2/KvjBRnm/MKXhcwmUuCTO4OsjUlnJKZZxkZzbzgGsMtpa56o3faGKwYvstdShcvrhEM
lE7GF95TDbtqNNATDiKXpPzJAQIHNVwPUuxJm6bJ8p2fjuW3ojdgjB+VNZL2y82CdELpIJTh8aJy
8nyym1bX47ZGOnCv6I4mIqJNxbn821tylkIfehiZxbmK8FwKOmoC3u7xEHvBOkaj+tCZg3C4vW5X
h2LCVqwii0rOhV2vuc4LQMmYyH4qPoFVp+92CCnTGoDryt4juA2bFj3cYQpfooPnfmlpn7WZ7cNc
7FolFZCWlPoHQHrD0TQb4bddUsBrNCUkbUaB6QVPH515xrycl0gQImWT0AzyQSPutUn9Qf10ewqv
6SL4T5KQc8CSSMj5OsFIJHLfGjmEjb4+iFGpOgQTUlce++RQ1JV4LEn7P2lVVHyjvrFY2QqXh+Ts
KXJfIZ6v0+NtsYK0D6dLgIjz7cEBKdslEcVPqkkLNngz43Jwmi71J1oF+mO1MvBrkiElJGWovPeE
XXjGuUAPQo3QCx0Jc/EbCxHqdiazEanX95MabGIcPwPu0taM3RVjw5UeiAMLTDB6GfdvwrAu/Y4L
wCiVUITxhIfOnIKvktHGK37rYozEWDirNBIynMV4AxfnolRTtT74cwIvp+2DAi/RG+M0jYcMainz
cw1DV3Qgqz6uRcEXO3OWPGfrwMQRJAYSMr/+wePyuiBLLXUMoRKvNRdCxnon5V30e+fG31IYIcPj
JkC597kUtRD7Bt8ydMOqSqGdM6pd25TDztQy1Q2yKXB0+qnZGjC5ze1tswxiXoie99WHAWa4AGKo
KKEbkZNprKR1O38SNjkt9ZxSr0UIPfrsGCvCJ2/whm1JsvfJa5u17btQpvfHAHoIVAdAMn77Qosr
Op6HkdFC++X77VEr9XFDx51um4fd/2RJP4paLCncCsaopV3otpYVbmDBM115qPOVJV2Y2nlAc/fJ
mTSUFrEXbBNaxq0/NHXfDQ0qJKItPXggVnMCLVESals4RBIO5aysNef2il7RWIOjdraFAPHI/Z0v
qDKqZaXllu+Ck/BPzSCQ50aDV6RcG94cNQH8w1XyooC/0FLFU3sZ163pDfUHAd8g2zV015D3Ul7T
ybgYa0NfUdaLoc2039z+uRlAeHuBZqk6GJgEL1MdjUZJe7HyRkcHf7sytAtVJHxOO62Zu5+rBxGA
8wkMJjWRPYHGrmOsdnbST6abRXLiaHAcurfX6ooowGHwvaLwoNWXWl9Q9lTFNFFyPLzgjVdmdIvk
lKLfTrnWfuFiwWgux2VYIZwBGALP+3xUbRIC9s9laF3D0e+cUUnyx6gcLFrCB+SD5MlfOZeujY1q
HSwnmHHaPSwcJyvKRS+OUsWRxDyQPsla0ZV/hE1DGxi7hhiuWUmpLRwAKgvQCOgyFP7AcWIu3MEo
1ktpaHuWDdrLu8DLip3gTakjC7BucvzCld1DsxKlg3LfK1q/Mtxr84vXzSV5xu3Q9+Z8fmUBZvom
C+S5h5e5E6ZGtlW9Ig4tCgruQC4+3VadS3lMKilnzl4uHGA3z+VBw2oJJSybMCyKhuObeu4kA1y4
UmA9dZ3ym33KmN0zccubTQFJmRd5qufQLkbd09IV0tkwaFa23uUGJxZLE1l6LgGzIrJ9Pqi+A8uf
65LgjPLgvZgSyTO5penU7am7lILRwjZiv+bcztJxSfIxCXR+7IzY4m+WmGcuyYNiJfB1KWWO9OLM
z0i/Of51PpZoSlrPH6zILQx6QZR0W9xBzB6tVEBclTKHZnA5iVcsq2vqXOkDmhtCLttP4s7PzWYb
ivXa6l/uZWw8uCVg0BRpAts9HwsRcvhpSzNy4QKERT0QKTjtpWg/eOTIby/OVVEm+whLP5d0LFyh
amKsfsmAojAoSZqC8q7lzLAH+J9XtO3Cq5Rmch1yGlxP5t57S1H5XF4bhjNzdOP/OcVt+qrBw7ot
I21wazMXjj5hUvv3xwf1EllyrgmACucF/eBvkS4t4askcWJNZfVl8iTtkJuacMDL8lZEXeoG6X4c
kbnegWjaRVfeqQzHojVjt+infGfVyV+Voq9l/C8nEQQKkA3SNRwt+tIw1Ar0lCp1pnCZGuPnNp8m
tymy4Z6OeNVJhNzrlE1CtZaSujY05DE8slKcMQtD4eljTnmTF7qK1E37XgVtFhSp+du6SC4RmA3w
Nmqv8AbO1yo3xDSTmiByxXbyaCbSF7W8nSAWTfdlKjfN4bZqLKJH2FjEgQfBHaD+XFIX4rRhDONS
wBUXzDb8lMbtZI9Qj0NOXMh3UhB5qR32nrJXg8b7flv0tflkz3F/pXKdgujFBh+muhCEYeAWoOuD
q7dyfB834lq86KoUQteYQ2nOJ86vf9B9LWoJnXla6BpQ+G6VIo+3cHivRW8vT8a5Zefc8WsuJ+e+
eC6l8zO1LCe6g3pTqe4gzp6eMi1M6KtXk6CiTt5aOU8uTdbcvJNWl3O4Gm9ufv3DsBr6HolS2UWu
T2Bwq2XRdPDCliBqTmHOWi35lf12JmwxuqBRVaEz+sg1DVyMppHISxm0KtxzH2m2HdDy+86o63Rz
W0GuTCoGWYcbbGbQAuZ2PkaLHt6GRdM2t24aP3c64AW0KAMTozuhbtXBPlbzMF0xYNfGSiyc2Nsc
Z8BTPheae4YXQAwWuukgRh4w06INJ3jz6x72w3gwBguu66CDDrktAfbeHvGVVdUpMwchQeSBVV2c
36pB89q6baEDxP9yiCd5r3rfKPtJybs/b4u6si/IHr1DaKmOo6XX+ThFGqIBr2tSN6B6YxNkouhm
vTWtWLMVKcv65aY1skYNuhSyWTzGTuo0J5msn7eHcjFrrBWZRW68JGoJzS5mbeDeRkIxyl0tFsqn
hAC4K9ZVvwtGSf9yW9SFuSSDPUMuLFI0QBOWs5ZB5uhn9HZyo1xTXj3QWN4hnEYqpd2c/p0Qc/ol
VLGO2hOCe4sggF+jXSVtejFezBjwSJzj+VGIOy6WTpVjyjPh/hw1MaYCXZiURIYyPplqP3YgCa0B
uuthOs3MwGZVR4ktmqmox5AVW6NXbqxQlFLpZUqVMfge0pnOUg89lMjCHwENiIvmizfGURbtDaGr
hZ9ZGgme6Qih6AmRHcZdFkcb2MlpkeHQSrgrRbeBi9aPdo0VVcprR+s2Aa7iIOjn9wdTqXwrjSBt
/pIasei/TPKkKw9ValTpzzJWm9aR2zGkd5qQh2VkR1ITpce2iMKjaECZTkIs6savQ5A1JMW5vYqx
seXw9VpnlOKut2yyaibnfjLKsRspQWL+QYBFVu8oEKrFn1ZN2dXnmF9UIjunIkvKnNDsZH9TZ0Cx
ErewvNS6C0qN+zbp06x/kUZBp2YzbyLPc1MS47ETjY1VfR5UiLYfq1wTlH1iWR7hOcaSa9/KhPbb
k0uehIz6ngaHVH5vSGAoKeECSFpKcV8FtdDvmjSKWJyEB6DB3JyWMpzUKq3UHsfCE9088JTxmYCj
lP1MikyXw10DaeCXsubS3rkJrZeEBzCyuffQhNYEwLmV6pAQT1fzqDpokq9S64uUJwOFzqaXQi/A
sVq+atI3txbhem6N/8vReW3HrSNR9IuwFgOYXslOSlawrOAXLklXJphAEkwgv3625m0extfubhKo
OnXq7KCpHsefSJr2IHyoha9BvkXj3342jZozJB49/x67CrE1XXTVGEU/myfuRfneZJ/C0k41LUyx
z0Q3NpUjZJU2npn315CAxeJPGcTLIE5kF6xLc9XMy6weIzX3rMtECpnlcV2jrlnTqSnWrcq4tSMK
/HILbfdqACw7KFa6T6aXffPX3LIdEeziMR79ovmS3N9ekbVCxMA69tVUXsyU3wnm313IqsO3BxWj
qBGjx0E5EB+XqCL2PF6MSzr/PHRmOhRJt8I/mHiRk+cqJ1n4rp37MN7PWxFo/T55rVuTZs9zu3Kf
QvVY/3KKLZ6TTjPIgIdhjj00WTLrt9FPvUob6KZ1MfmzSUtConMwntoLeJTzcGRVQWyb67zFcttH
ttjBk5glKyoxbO+9Snb3mgxvuf+R2szFbz/JJ/3M9qJtDkGSizVDX9kjktKnXB+Wrtycu58kZDbz
EeH3l0bgGGGddw75y806RLed6gbzQl1XeqcuVgj1GVa7UTkHtoncQlyGrWHemepBbtu7loA61Kl1
tjCGLlE7O7YQXQltnBvfeG2fZDu5yM161koEESgFIKQiTneP+H7vZhbsjyaZu7Tz/h/wCCZXh1yN
OH9St9ucTp6wBem4S0dX7JsLQWfX6zuuSlEVJMbzOW49rxA4U4n8wYqcAiMu6o9gMLYvM6LTd+cp
pMoe4XOsW55U6T5hi5lTDthg/mqrrVIqFV6RAOb5cVuM43Xk0u5Mv+rOCRpzZaZG9fPZWPaEyZGn
I4nCQ++HeXCr/SpsZ2KMSqXV1cRpDVa7cRO28XzibILMk0L0dVbOa9x7V7vfcnz9yZtgm+cnXftD
nXCGJNHq/jF5h12JCh2uJOCcSYvojg1CS/o6RqHRO/YFEfjpmmyzexzHDZPkIRFrZR7aigTSy0CS
SFnhIiScvkrhHK/JfzHQ+2I5TdUW/ps4UqIb16lH529UemP33EZkAuD0w6CE2ZAd1u4/z+dMTr2F
aiFbbbksN05IwuDzRnc+vzhTZ5pz0xShd0MRglfWsUp8RlNL1lE5b/2VyffmvAa5S5rDOhRgL4q1
uAtzT93/JGafvCap75ml9cx52ggA13NcAo85ojkZ66WMnzt1H/bLyspw75PD/+b549Z/8ZlK/20K
ycNOAxaQkjP/LAYPgH3mHwyvbvwzFmunuRk3nQdwAijas7pKvOHNn71YOKlo26GHWAQU/MmrwZPf
utzA+cMgS7vdct71b7tEVXwpdDLkX9Fexu1jBaggepwGZ0/e8P8M3WnsRAm81O2X7UztCnVgsRqj
6HEQbf7dseRpHrCqlu0JwoVNPnlkO5653MXi8mhCT+v/klxWIbuGhu/h2O2L8b9LuVArpqIzHk81
z4hjH2tpA/3aNlVd/dbbPuzXCq/tDxnH5k39kgMDcvRFrmM4RicnMIV1L5ZmL7cZ+LvK/FvibXW+
l1oOek3V5MpZZOMkpPfpGWtnn3V6TWbzga2MZWwyolWKAnROooicTtcOWEiVGuUPdszCTQ/6O5pb
B/5JFw8ji7qq8KbkAwaF079EpWxLLqWOB12luMH20Msg7MCdSmd3bifNQRpbcwb11LCQnrjJcAcM
gTwFzDGzTGFEcJ5jdxjn9xYvKAt3oS1njka3drMa9wW+SrcDVBVAr8FK5NSljF9swbD0JV9F+1+h
+ypGsmyWGs27d19cgV6X+TyLfhYNhWm/xnmPnzB1zfqQtI6yj6Fe7aXg/cpva+UrnXH6DG+xy7CX
2Pelfh8x8jyBN6/+C8tgai99Z/3Hfl3DR3ZRi+n/18J7EbPryxbiGF7rdVDzbyqFGOFdBUl7Hnbi
Nc6k4uTT0YlyaTO/S0xw2UcHMwkW3/alcyN+rG0XV8ZsDjytKlcOkBziDwA+SLIJgqFpqlMVBvmt
EzgbvI+22T9KeDPJVT95gzz2alwv8EOm9mgGtz6F8ebKEySD4kznQyhFv9W9g5EN9vyhb3XnZAtG
8YNhcDGfV663dx//ZZMNOXdMFtQLP0q5NWQSEU3vTdlmQGFdjeUCYUQuMc40apKkILvIrsuh3MRo
r4v/o1mqSkfgasxkyZZZY/fgCK6h1P35q7K582p8Hu6cyww0bkiot/Wsi7GuUE8cd97r6Hd6AcOT
jH9kFRV/AE3k/xRLvI+uIV2Db0QI56TKDgOOExno2KylJ2uaxCPFKulDfXjb562tH7tu1+PZk2PV
XwGFU+5p9ifP/qlZch8OcogEPLZgBIBTdzyaIQAZecw3eGJZxZ+5//kdkMO3GmDGlOeel1GjdHBq
d2oRvIhbyyVSRVA0Qz17H8katDeFTyzGATdzyWdw7OSfS7EPLLTvZfW346cpM+hz4uSXI/FVmviE
E9plr/HetbWX0VG1p0o2/E80YGrwoo61gmDiFi+mrqr8Iot89dKISgXbRRUnXZa4TX9fN2GsTpEH
MgSu3BxOJ78bHdaR4MYlabePHVLTgpsXWJerJK9+64AAndv+aY3GNvjd1kXlZmsoKjhJNurHtFaD
tXdBVMBL7Qs/KTJdrJF76Pg9+1+A3rxLV1QtQqDf2Jw/JCTVZTS7e+qzDQQqKgKGkI57KcH/tYu4
9zBwdZ9uV2+piDkz0wHGRwGSZ+A/69dRUh8Xqt/mKoyAROMO19FN0lSRPMcNZzile6KhNuy+Xb9D
InTe2qbnPqlUCWROA9k1p2mH89WClNQZ1ZJsUr0ywLrOrQlevGAbIa8A7yKrz1+Kpz0qtJP2uO1v
7JJTXC7rSpG37H3iHcJOFjYjxCchgREszMM2eN7fUSbwOpqulenk+MXEYZhUZabzhYNx3V35x3jO
9ld0NegXscjSffLmibSEAGtD+1abYUEpq8dp1r94Lbed3EXLzRfmpSMeFHXt8z4L2R+czitvOhfS
DRwgw/9vrLu6OBSFiv0LP1WwnPZZrSOPqk6eFlZMqmNuS+DJBVNidQGQPoSnGntOnS6sLkWnfMoR
iHeRtypVnXXf5ArqiS4vUNUJBXQ8Jv6C1zS3Kj/DKXHIugmKoj0L6un+VYH4Svs4qstsLGbOLmbC
Ud2ClUv69mLYcX1AifOaA0Okxb2CAeOyFSboWXi/wlIsZ1xKtrpoGZv+hlqFrq3mZ6kuiAz8d6B/
BONhtBL0GUsr6pXBegtdaC/+U323/kcWjPpYi7q51QEOQNwUon/YQYI961w09uDwQL3NvnbGswOi
8dnUwuHMbF2Q35ENG4oCmFjiEFBQ+OfQtW595Tft+JyXFN97Rr/fAjabtP9k2Kvbjmwd9QeVVyF3
geDWyvDSEmSVNzIuKQY1DerS+OGDv1XkYuwsMCUnfPmOOYnIRPZPpZO4vppkTTk8LU503AFvD7wQ
pfanY5+0RZmGQqj3qmCvPf1hdbTP1byt4wFGb+6fOYq7u4iJNWu9/h52aTQnYSr3iugALBXJP8B9
9p8zieTfKAM626XKwXXPzhwwmo1H7jNMdU2ZSrf1jnlAe47f5Sc70rrt8LGuK9sthfJbqHbArr7Y
+qMHmhLgg/skzJ84j7rPVm/Cv/ZZSz8zM41BEIWxGYgBQRM+sa0CqacKcvwXSg3uy9LlC69Ltxd/
Q92vv8Jd5h8gw8Tj7HvzYyKStT73VDyYNKeATeKoZeJ1LKtqOK2yHctj4toY7NRcbnfr0Fjn1MjV
fkakk9ZpILbpq/KHriVfRvvhIbdedG4cNmQQbor9Y3Tk0nBzxtpelnr0P9dVzhF7PFv3AeRIQ1IE
uXjnVR4YtLldfy1i6XmUhjH8WIqmelYBwRmsMTbj9RwWlEgB4xUoybgllkuD8XY7DJDn/tnBEZ96
tJXH+bZtv8tuIhFm7PZG3VflIJmdtov+dpvRbNm6JTV8OiEblALbzDeitb2hQdiGf0Uo87+b3xeP
M1f4Q9io6R1mUtymC9/aVzRM5sa2g0utr/nNU7w+oPKaWlAHNo36WdWVIyKiA2nuh8+o5l+JoQ1P
K4CidFWb+mkT4qB8cL0WIljvlAH6vEu80WkZt2VOq6EMojOeD/c9nOogTFnDF4QKBLzuHquWEUIV
PTwYO8ubLCMb0ZUyeI+ZP4ktOa6+ZW2jtra73hn8QkiDpLMfvWHCMDLJaTpHFd81+ZftFGbd7M2g
FceIhyxfpLzPh1i9oIM2z6s3owPR+M3Q5vpkAApFCEMIPi62T3VTBN9LlzR361iOxTV9hy+PSUwR
czK2jSc4gT/jHCd3iyt3iJrpZG2SPHOnd+VhCUp9A35qma4MfMu/3eKLO8hre3ByY6VeCwrW+Toq
TPKkknyDaDnW7BWMvg3ybFPDcIxdG9WXwZW6ygrZy//iwbfYcHTe3Mjd7C9ynfspM8EY6iz3NrGm
G7/MuWXaup6WRe1vjFU3e8tpEbSnxKu9Yyvjac0GHAaUs31Bc5fz4fl2tmR7Q/bzn4PaL37XhuVe
KHyoSymg5io/ePXm/GvKqr1hxe/nCEe9Ck9mKfsoY3NmeoimDTw2P6HLF7CvYUbornNPAptvGTjt
oU6XWITDsaBsDzLRSOcqWFY+ZsLiAymU7RpFoChd+cVMM//j9HJ8lVjo/zKj2G6KZq6wBqomeY3X
pfsPJbB5MHPfflbB7l91fEyTMXyj/bXMjIjJwOePC21N8itfQ57i7503niiRT+sxd/zFS12ZD3yz
nBnoIF4wPjUkidDse1gjOD2j4WGhS11TMn0rF5eOCP4u2xjcRWFlPqCbyVc/EhJYk2ymz3osofBa
AIl+NrZdSCxcAOApNfMYf+TFSpE8K8h8ezBYk258iXc5NMeSdSo73xIpSpHiuDNknzxqOla5BhGm
G33HuwhU+R6XoeTf7fWsgeDe6ODZVXkNQc2AjQ1ZJaX538tuAKAt1rs8hutEqRbYKR2UFxXZqLp4
PlI1bTqT4169Yc3PH7w5XJe0pT/aM0yXVG1MXLuLDkkpTBdgb11W+CzpX8dmMx/essnncE8kZ7fY
9SNg5/g1KHx3u0rqon7up6r7mrBV37EZ0W2nMiwTC8jQ8d/o2dsp9biBWfgvB/epWTRXQK7IuOSI
DaNHq53odfZ7Wjmcw/JFLQtXx9ptbPqEprbN9eRU/k1DFitXmPa7+eBrV7yVcUdkHD1DTkMaS3Kk
RqqW23bX05j2shmWlFc8/BRibWA2D2tz8Ss64qyBAHqvffoJdCCm6OdmyKtbsxOOcM5F4l7FIGy/
i1bqazzzVDHNQonhTrF9RlmOhgPW43zNbCxidYiDHit7gyBGriW78ncALOXX2kxJeJqmzjsF4UJF
D1xrLzPPmPHdGdbkIcReh+tdE0MCD7ptTJaQCHnDYLMLUoan5W9SfKY+6yftNadyXKi9YjKr/HTy
i/b3nIhozdq19/dskq69lXGxJVyFU/kUV9sQpW0/ldEJpql74jfudyo31ptbbxTvWKhYcWfR3RsP
QROMtw0bceulZkT1HInVqGvIPFyOirJapZxF4pIoxy5np+ij6GCCmM30oOCQkYhl17nb7Pfj1AzJ
cQdufLPpzQQ0YMHmpwn47/sSFvCS6qhgqNnMRl/KiEHRca8D9Rbk/f4xJNYZDvyG9e1sJ889JOvI
w93Uefs6Qef7hAUtiyykQvliyLDdVdE6qQM9s/412U00Dw7xC1PxlPSIwAfb+ZOBKDiX5t314dyl
nABy/iVzrwgPsY6H7bPehTOCyZx4C0Q88Ss4lOp0hqNf+2dYeRFrzSDFvsIfINZxMOO+vq/57P6O
GSRetsVRvDj7Mr917Zp8tUBb1Sl2tX4hR12+zp2oTLb6on13Sm7d1KHj/rOLKlG0IRDSXRPylCbh
DC9ajDOsLTvnfXkxaN1j6mm4V7dFk1Cz7LTFv0MJFY5piEcagI+A3RzKvo5tSuZtZ49xXHU1Moff
/q4tYQkkqe8aKqZR9n2SFWWoF7k6OrYN/5hDtwz81TYeovHg7Ju9o3ge6GW3ZhuyFkWvPLKR32LH
YSb0IbYF1vZXs/9ICpszDI9xJeL46MXYXbJ1HbY128tAo0xF8wQEHRwaeOCtN33WMeH+523Q55DX
trb0LkGy9n+HfCb7NI/mwc/QmGlrtsifUXpE2PXXo/REQ1CoD/iIJQCOI2N61WYaXOfDDBfzdnHE
yt7GtNIKFXsY0l9ZQ6a8MlO/njyPGgP7TeHTWvatQRhnoe+pMrPn8H9ful+uX1G3bWBN29OO6iuz
UJfhIxRCfDR2m3sUNwC4v0jE86N06sP5PzxFdob4uTn9ATur7g+tEQrBqk+Kh2UjDCdFKKmd84Jv
dj0ElqxVsOFJbHh0PHnXQKp/SiTdezZtnXZ/ju/mo7Ry5phmPs8fL6mmU5G7y7O3y+S+b+1kz1j0
q4dRF653CMiFeATbuM7Ebk8EwINh8xhXuWqmEnBGzxWnOUEyemlVVYCkq4rFzbpOl/tdLWtatYBr
sE1jlofssd8FoZqi2dfmpjSxezF9Py0pNNH8WfFUTXiJmlihVciu4DAueaFK9iWK1ILLphENg+I8
F368H0gR7hll5tVUpDHZ4NBQ59x+SN1MzlnRpV6hqfr3XbSG/xSUwJlzq5i2bOQBitKgaXbnVO9F
vR9M7i3PayBakbpuuY3kYcgmYghTRm3Wtz227w2Cqo2xYPg7xtp7rLD1r5VYtSBjGLwOVPtrfMeQ
yPzJMRc7GACQQlIgiDuqnzsxCCjXYcc7l4/YLV1AumnjyuZTqHJHlJRJ/ZzjSuiPbSTA14MJjx8S
W1E5hZ5vAHQ7447OvDX1Ve57WCUmy1gmDVip0oeIytVkMzO+ll9y72gArAxMFlS9/J0Yl77aZfPx
iZGPi4QxuDOF0DxDU69jZlJbNPUPc0nJewAtVl+1taLGWAqxDIdlVcunl29w33Nv7W+rum3cK2/K
xbPZpf+I7Xdv02DKExRWRxtzbJn23e1dgACmimD68/8hQ5osSf/tzcbeC51PLwLWeXNMzFB9B37N
ddovdv9cN2Hu/U2r76EjtoPmwM/v+00DkXfzzntZGkm67oL6dIm8zvvKZ448PirPGHPRfT7MVpu/
kRYI8/u+kLI1x6phDZn4FtLUquDIPSfvmaCNT7Sqe5/5RbC9YVkQfzWTCS6yRNkxbWZXVHfElzJP
KqZh+d1vsdrOkb9DQei9yHwbh5wWqvXwW5Ah6WQ0o/EvzwMQnm7Gjn+Ebams1TQ7d031c9JYpfJH
zfUJAXRylxuGI2zc4vaNRJqXoxve2WCXIaOZtnm07ka9y1+p7z0rQtIOF+67GPI19HoWE5+GWFfD
zZgDOWfA1C7BoYgaZEryrmPvMg+SeKyAVJXgMEEZ/cc39HNYUWrWWY+c+uKuCrG0num20kAiexRr
uAUXLkEXXbvNGYR7e9s91j/pAqdEe9stx56vaT8o79MwFt0/kNVSZtqqgVZ48bunyibjmjEvL8dT
IjVBL54t3UdDCeJkIU6th5Hy33AcxIrhE8sbM9vw1iF5XhU2OJV52y9pzVnHStJSRtuVZDfvOw6q
SqatO0uIuuT1vi1zJZ4LtzIlo2BjPnSdo9YuRPjX6WyX/iEkGfXLcPPcozS7DwQHd97DgDMlR7Jr
a0gcPxNiW2nXvOYof8658rf5oXXcsb3Jw2nf04HXKzyxFsj8rxI/8dWWGfmxHUdqeR/gNTDiCZhC
hptXfeoabZZVTUNDK0xdMybqa/XgsQE7H820mGORj4z4rax9vt/No6gwjRM+1sxPSfvfC2qFzvO6
T6dmMH3UI0dxtlWWJzbunOjf5Dvbk9zmZbzp45ArZ2Pjxc2iJbAf6OCRzEacyOeQHFx1VUo85D/X
nO0ZNXU+5V9XoNsRPeOB0oSh/FbZxX3f6iaG5+7V4oZF9+47jFaEZyK7yXqtGAG/zk20RBgJWmb4
QRENV+0o+C+3ZhkoaWXUBNlQx8E/5h4B0w5cBD/D4pY9Ky1H2iwS3p0vtBNkcc2htmQ140PvdjOt
86cRksG/KPagzNaSKT86cs4wPlLovwfy47qnevW3T4sR+Z0PBLCFZqPRx2irkhCm8zJO55UQ/msE
HweWMI/Qb6oljZXMz4WTdfEu/PPmTv47vOzyBYus+jujzb6T8OmqM3Pq9mWoyuDb7J2yKUWPg+bP
bO6z7wZ5Z5N4WM0xWBL3C/d4v6deXrH4z2anrK+cullfNSCp4NpTOjeHCTcIDzLJzf94H+2Aejgw
Jy6XZqPEw3kzHMNaqP44mlLejCRMMG6yWn7nfosS4HZxflBmDddTVO54C8s5cAQdQyfG4q4IqpbP
zGRAZD+Y7O3UzbPfZC2/3bV2O4dZMkuY33W/To+93ilqRT7mAMyRq/1joANbZb3T+M7NnjfQqAkj
Ct6FZ5kI6SL2plNFA/sU1cLtsyQQYrsqjfKegcKQBuC4itog6sht6SYXdab4qQPSAgr8faP9vuFw
X/VvYRiPcUtXpBLvbh89OmO4FKdVTO3fqKc6ykqNWJ02ogi4z7ymf54GG/yHex59RtdzF6UGfrqU
b5L0QvfO3zZvv62NLEXq1zlq01IE0T2G7r4+xNzD+0FN8cChJIKZtbqFRIhTAculOefNEFU3HscH
yrMaJvcoE1M+V3UBdtoLVlEeO3xJrG8pD1m5n8I987YZP7Fb7/WL79A5pC0ZFgV/3OyHEOrslHJF
MuOYuWm+R/J75YGJj3sdrm1es/uWhNdhHQuLoL/a34qv8qXfdxabbZWUXSZqzj7w7J4i7Vh3Q39C
EioeRvWTydGsofsiHDW/stXC66fnHAPK1vZ2PCgZjzIrRI8VQ+axdzVWvH8f+AQ4IGUECr73fA7b
mjKLlxPafJ+6JRIDgSakrZCVONLEluEwgQlqXf/cTOQ3cRtE+VFamohU1lty0sskqtuAANcwja1j
SxDtpBFljUZQBTYcBt99MKhXzZGi+BKi+apzKYkOMR4o+bTXzXy7Sacrb6nOwtu1dyJ9Dha9lFkQ
tJhqqBxQa1x3cc0BXIxAgNkLHh4VBN37ss18kMEvi8eWpuvV0hOwByM6Qg32uM//1HHRb2xR7hE2
IK6O6sio19z0PWXKqUVTr7MGHO7Myqxvfrnz2n2JRgTljWUd+8LG9fwVLix1OZ6ah19I98y8JpYh
Nw6lIfyXLG3538Zs9btBfX2RfYh1Iu9J8cn8uqB6mwZK80O59PJ+wu6BQ4wZLNlJy2YZOSyyZiuC
THKCNlfzEVUdh+CsUMu5SabIZFVdjvwUa8SjP8W9lqlWo3xJsB59qMa1L84QxXPaetp+aPKp3UOl
FvFIPbG/TNXAPz6K2z9Szualtp2TpJzVbsWiEL4TnGPSULRsBQBvdw31Tu+2j1NaEvqC1ECcPDJX
H5k4dWcrPwJ3kn9YRZofpaBBTcd4Gb88p9DUIzRB/SFnrHnV8gEp6fLZvykpScOsIXy1w7NCZDYB
nz4puEuPyYJXv+3P3IXqM5JrMJFsve0+2U5DGR4kTpjykPMFuhme4Ih3Nec5yErPLzExkxPG/LzH
sJX+nMnsx/ADy9RAmLrVMXInE7m6fyHepvmvtovp2DvYm3vdUHket6XoGWsx3m0PSbVIe7IVY+3B
hu2QbVEt+WQ5m5LHPeeCYTYe27997dQfNATsbpet2J89d3PmNBbD+iyLrXrytgVCiOeuTOG4Pro+
w6/BZLqJp+5+mfLhVys9/4/RdPqPyE6+zAacV383fK7vRbe1v8ewpsTGD17hCStz/0UFW8fW/Vb6
vwRjbnXpdDF8qKX7cSDSg9TpSnTbdJ4dXYt0mRPuC7HNFeMkhonPYYippVJ4ftN10NP3wrbH35AW
tKDe8Hk/fYqEAgXS3bdUxVbivUrqOcw8NQaPZbQH9E8tKdTpPHvuo/VX+9jCJuuRK2X1gYuOxmOb
lv8sGJo2VePPkzuOsuwue1/rt44hMA9x0tgyE4gBTsq8QCUpQhPy0x7W6k6xUhBlRnqGu3flD50G
JWcFNkIhiDeO2JqLbHPMQmNhp8dizLFVVD9W+1TKVW140GbxRj/e3PsB8jbfdiXuezMVDyzuEJKb
u1peee6E7mt+bEm8ZEFAEGTdzfEhQkh7QUjs352CYI5j5DRosYsp3V/4JHWYsV2CWEWPFjKJrtxo
yzhbMWxQbunHbYbfchCDz4+sJsbHBx57dlkKXHpvQvm9Pfhqcy6rYOTOuV3Yj7gP8ueAyoXvKRTz
p+vvTPZZfC9hwLjBRnMuVvXi5mWQXxO9ut7rgWSYE48/hxl2PO7HLsDIzdR1GQqqdd+gMbV9yPWw
deZWSM6TNJqKqT5MjRz2VIRbfu8l3vK0ePH0uchJmotLOseNbhi/U611OaNIGXyg3a0ceZEpLp3P
Jj36a9mdnXXAzWOl6G/4qCN2BkjmKtsw7n6X4YqlReSWzCanDf/1UjXhUZhFf/wcCXRmzDkAH1A9
XEW5bYkvZEb6PsSry8aD8gvNrSRiJBl0iV+NYb0AS0yY/9qjBqDfjviG/0Dt3XJI8q7oKYNkeb0H
GtW6z/HjI1rg+DgNYqt/1UnHhdkO7erx+Bj/ug6YM5Ft43QNfVNYPzmTrb7Wbo/+KjzgmDCV77yO
+0AjFDSk60ircNgUnsNyYTE7OaV4uPivPIXVLXb8L5uPzZD5uqfCi0pq8miPPZIfdeNcKq/Hw2R3
Bpsc0tWgjlVMmZ4ugu4zrRjRYTBKVu8KI46KjyTasfYdauF/aAxwnFA+V2+lF+eixoFXArE/eRi9
3n/oUZ31IV/99X3wuCl5+OT66WlYQCnGp/BmGfF7pTrpypd1Y0SGDrUGd2w+rzzhGCrVccbMZ8iA
6iUdfFQzuQiN61zzwxn8GbUVz3ViC8xrP6bDLgBVdV6GpeSQzfW7YT32bfXH7pd2SutfqqZ3TlrY
SZ45UIc6i6ZuUhKnBDIgUCA0hGa5rjUzT/dneoiPLk7ZwPeXi02ClhlDW4ZjZoSHwAuhhWUHIvMZ
aS9+zfvEj5AbvEtTEDLsWOK7ei2dBt0USfyOLTYUA23rMIIMZPDkIkWgUHBXqOm49FHjnyDQIGNX
s2/euspbv1m/UiHJW0yZD9W0Db/ZoxXNLebe8qbitGizaP3ppJgr84/AIlMWaUS99UbeqLhhx5vR
dbSv1YdUcv1mrsffauqxTg5oVU18b2SLCAzgcKcHIOeWSauOA/PK4l0f3KigK/9gNJgmiqyln7HJ
lAKfiGUFqc5Mj+vqUiCjjbcsCo93C+byOYuRuPYLgMS+VPfMV633jKti/6TYWvDA20jm48tU1KyD
HP/H2Xktx41k6/pVJvoes+HNiT0TcYBC0UgUjUi5GwQlseG9x9OfD5w5s1lZ1cQmpyMmWk2xspDI
XLlyrd80SG1ZFxLt+0fUvMdvU6hN/Rl9eLvcOdyEwVX0EiqQ3KkpaIfWIn13kD5Dnss2nU9RnzoR
CLDIJqEuy88trXvAVHIs/5SARBS7JU6NwAcQ4gCH4jqa7/QWXBDd7XUD6P2MKKFa2EPt2Y3UmmTV
FugyunvOfVfW9u3Sa6NMg3LhMeFe12ega8erZWgXSm4LkWFHM6S/CwFK9/SElLSmjmmnX+KS1tSu
L8sGzR2QfySWaT5TH24NQk6jpFz0bcAgCjCxruvAokhRSltBYtnQs0WuMa0WKzivqSfHyB+R1Hql
rNImpO1WmHv0vqrQT5BMs/dU61POJk2lHacDHUelqcGdwiuaQaVRpUnhZxLGcfAjaKGXiMYoVFXk
QpK4ELcs33GS0TKok3wO3HQmvNM7pMhzgfo3F2hAJhZ4riVRHo1UTSEOF8hloqo6pNMu1wb9d7QU
xEApxo7GlbScuqyTgPt1e4L1XZPV2QNgRK3yuclPX4YwyqMLiWSbfkZcabdWqKKkNSkVK7Izi06h
U6goVyMJzWOdDPZnZIEdAEfYJAV+5ixwSBdN7T41dqz+iErVMnZJMskXixGW1XXjlM3tOBeGDF7D
BrVerul8Hmhp4+lyDxKMLFyCcl2Y7dciyrjbJsh/EuQBbgY7quH6LeGAvhEsM2C4WpFJkpskUn9D
mFoGT0tScI1VInX7sX4+B/TOGdxSLrsrQiO9YbBDwTfYF9n5rBvztAPkQEsQaE/9fYYh1+5qQG71
JSJJ8p/hVNjamSxR1/MoDSgcJbKZzDuCi2T7yqhx5URgvPudh2o7kkSn4Re0dIfbOWoGTpjKDB+j
Ol7+VAK6Jfu0cdKfDod045tsLLoPdWLXSM0kFljQmTTTY8XT4NYjiX0Dc4Fkj+t2+ou6fPFYVlY8
ugoS8F/o3FKXGdtuvirL0XmEewWChy6xUVP5XxJgyppk/86SfPkZc5/iqZQMHFufW4PuJXFidGsL
zxg8ObayHzEarlgEKQtCAjrVOTqd8crjaAcHgGhRLjmAE1nm5Ye06i7bcVY7V7ZUsPVIYkkRyKIk
bHy7coBac7bgqWSH+hJ6NGHrT/idyfPOkk35oxEWmArEypiVZ+SM6de6JCqTxAE36tWK0A/IMf8F
xDS5gb3bgS2M1VzyQYEHNx3xKfJI7RWuZnHZf1bBhz9U9GvuDcwoH3VOx495mWl3SabpxW2djD2S
Ok48zOeqPUyf26htkTtdGg25nyrrgrO51JK7vtJaqk3jDFFllhcqjOQuiKMuqp3aPjcjyfRjveSK
OLW12ezUjl3jh108ER+dsSkuCn1Se0jHo2471FMN4oOhdfw4gsLzq4qXSvJQNSvRakiUOflpl4Al
ziCpDcHVwL0GEBcu8ncTWLknnesAr1qRR4ycQurrgR4BIZtBvQBp6OTs59hMwX1Adv8b8ae1tDpP
o04gIAf0od9o3+GAgO7IoQR9r+OJg7zpFOeszsaUziqsoPx8AtN5x/2kwtc4UVsg8waEoFFZasVr
M6iPbqqqWQaqhMLILgigxpBHWtYN9WiyTQMmwIekAXK3izG0tGkY9BxPAGq0L+pcxz8nGzSvl2UW
WS4sx6b2atkObopEB1tUjilJLq3WKN2XWm5+lnIV8E4Pbe+mlZRu8Wo76KFc2iYIpsqSy3s1tpof
QM0WaT9Zc3MWQQ1ednZYB5csKT3z0yYnM80krbhV7M6+w1mx/G5rtSHtB4AET70STz+HiHYTRZZE
/9QuUnrXziPzNLIeHiua6xP3zbG+aCBdDb6Cznvn8b3ke31xqvNJSgIAMRRPf7dpHH6fqzD5kXez
9pBz6f3d11Me045lzbmqlkuzG4LLpphkoNThtuDgv2YZ3RklzQNquPmw0JC37OoMrH2tetyRwpLT
kD4cKTPgfLfXUEnzw6azPnWJIU0E8EwxqAImybemSuN7J0idGxqI1F7GIFiktdQ1la5tSpBcpljn
EjAT7x5JJbiAqOAtXSxceY9QrIKfZkTRYt86daLvZlARDoivbr7UFzNH+kJez51ErrPY14eIAm0G
tkPzldy2rtcbqEGo6ZeLtmzDxgt6THV2KDipH9th0R/ClNjmIqQZY0/EZWVvNxVJDtLNzZ8jqjAf
4zrv1N3QyHTOYxt+gYuE0TR4RleHmTsss/QNrTre/DQjiG7Hi3KvTRZ6LTUITJX3R+LmjmmpQsFJ
C+e2S4PFcLm2R6QSgaKwTWRVehhjbXkI4qFXgIavFWe8EfpHPWm12ltGKjLegv9EsOoYzrTeqB7d
5LxVCSAtF2x31izlCuJY88l2QqDHlpKT74c6sts7OkbjRPynUa+2M03fZUrHYA9kVA/PM6V1bqUi
QuXCcejdf9CGkb4GjfF2F3Tz3EK2IAO4UBPdkdy2w2C5KxqJG2pHA97nClskEBKTsrxVZwWAAOix
FjpNwHKiTTL0fj1Fc7Vr5EnRPXuBGu1Nct8/Dtoojf7YN0qydyInZadFjkn+BRR1AUgXhslOoTgY
/55CSjR+v0jK4OUlPHzStTkFfOHUanyJ+piTX41DbN8YcZrVO21YMghbJWi7a8g/tLd7GAtMRq3l
v5W0UNr9HC3BtJsnilf7MCJd3inMYrNbCO1kHAn9KiY2qySF+pAa3MW1RYZRY3whAfkcSE1mtvBT
Vky4rMcwQO7KbkbRpsYE4Ao7hO4b6FmddmTZmle1QQfa05a5AmRsVwn6iHqggMElnnFlV5O7TklM
kmZqqmDyRgDauwwm0e8yqOaHMlOSax18urxCB6kiU5e1uJ6W1Z92MHAlpMJL1ZA6InlYYtC66axM
/kEeOHYeF5eCxHRo7Gul0mrlLNDt5UcojfIVav+D/AFamfZ7NBRtLdNkADXR7ggvKBFHC51SubiG
ZqApoPm1PqLhjr2BBxyIHWVNiXwbYXmQeqUu88IGWTbu+7ahwVz3Jo3eVG6di1kKu/Fs5H1/XjjX
p3OdGsdF0kR0wrWBahJaY/1HoBGcnSU4lE/kDBwimdyWg7u0lDbO7LhugF84URne571D2wmAvQpy
qkjtWzMvgcVyCIXXdQam2B2Y5a9g1Yfr9foHKEfOYIZJUtnewJgMfqUVtWRv0CbuHfpkZwBGMFT5
7kQorLlhFc0WSK2MIkaeoHPrr/KCvzLKbujCqlV0H+lFx31Ydurv8MfNjHJbkf0KlboBDxGkFJcc
h4I86PSiuldKsABEWpAYuoHisRu3OJXv2MXzD2c2l4HsXgMVMlK0NcDjkEyCmNazOz2G1eDRjzJ/
GnZj3XIytdq+DEI63izdxpe7sCHxbyqt8tboPO/VhJKPn0wdBW3DXoBIRnZ+vaJR51001dMV+UzR
muchve3Zj1AoqJF4q6WrduAsPU/LUruwqZQgxYq8PBf7cqqU6xZa4O8mkJdrM7azzh2BWPTnernY
8Qe7iguF8nzYWR+XzsyqL9wQpC+SQ1mUJlAlg843E/LdbqyU71mxUFFTyOuTX06YDJLLRQyEYqBA
mTqrajDjXy2MSx0aLk5hEBg0imSgbENK8MB/4vkBbOmAw4YDcWmvVTB53LKf8Yx9nW8tCixB5kbs
E+kG2FiqjhbfIdU5U2bDqYH90A7W1R8YxQZun9b9mZWO040kZauFQRDyurp+l6W9cvb68CLdex0e
21bI+DbSsabo2AKDtekAreQuxCsuRhlA5v5cBiOowe2srulQOO5i6OGHZsoABb8+uCLyvJ9HV2WZ
niNMc1MWeN66UpFd0T5202xIEOXt6H30dJobuF5+1o0GGmH2fFYU3LXVMQR4PXO5B63huGGpExtp
MO5SkCUeFVR749ud/HI4CapICCioQguaEPVEJOx1LqRFHlLshK0WAqXIqAWmbWmWu425WDn8L0Tz
sasiQ8QGmY2B8KuurD9/oXdRyNQ5aWIWbhqQcviNEhBIcjwT/ZS7VgzAi9piCEcdJEHMPRO2rJ8W
4G7I7Sj912b37fVvJIpT/OsLOSwLVE1VVbQqqka9GOlzF8Rhw/6px5YGRA7KlOXGkzH9DEgxNsQh
Ti1Gi6aAaaw6uyh/CFMA5qlMW3rxUALVGxOoCWmvAh63k6cLEHTOWVXA3y41c8P24Xhg3QRtbK7r
kN62I8z9bEqQRaoKMmAhj6u46Xw100P7AEZCA79dd7varus7x8jC/euTfLzIDkcWHtku4T+CvqHZ
iAIfhC8K0XH1kOuNOlxQk6Kx/vp4olwFG900kKMxZFS4Eaxdv8+LVdbORqnEOuEGZyT5MgTfypFb
lRuaO8dLh1FwCGTZwMrg3w5HYehYc2rWsjYq3aWxwt/sXLmkMT9+tsBcb6ybU5OI4vYqCUZTEPmn
w+EwVA2cXGKlNh3nWEep2KMC+RWCjXL+9ukjXOsyPqZI/orhcsQmQae1SekcIYjRS8a5s73Kaodi
Y12cmkEbB3YZ8jusBFEACt5Y00wxR1FQq/UFSRLEL7jKsQeaFAp0Qx15Q/Nsa0RBJ0nhal/nPeGu
iqTxVzBTYXO6ZC1hNlF6gyrklg7UyQF1YCA84aoFLZx8owWKNo14xI7+PQD2qF0uEbfoofqPxieQ
Fv2GmOCptY/XEXpaCuKhCM8eLpO4N0eSFwZcaqsGYN05AJ2m+h1vzkFZFyMIkEtEk8NRzLIxwtlm
FC0IqeMNTnQxFigteFMYWpLfZ+Q0G5t6PSYPjw7w1SqBGmm3ddutM/1iU6N4EibFuioDNVUmgNNp
m5wBQXfqPQwX5AMgHEKriZQ+cfzXN8TJoTWLzWAyobohDF06fUb2DfuZ0o/yY72GdlTXvYS/fW63
xerILHXDlzcPihgVS4dlYyAOJSzVAMD61GFdRcV/kL9BE0rpQqRBfM0aUn6S7wDSHKEgBhu7f30Y
YZ4RgaXfjSQVoU2UpBrUuIzsmjjTBr39XYX6nZCvKMM5Fmn9PoShvTG7J1bsmhRiCKMpHIhH0Xp0
OlB+GZ01AKo7A4HNfS9pbzRJJ/PQOQkYCId5rAnFFbsE9qIZ4H5dZCIg6SpWcNbOlNO1PNnXWWBT
ZNL0M10Dw7qxcE8EbosnW4cneEOSPly4Ddx3C6opz5dW02Xd9ZYHcs8Alq/3GzpNJxYqloAadiKI
maJlKhzxdSary2jkrBlIgDupAWM2GQ0M3Jiu0m0FXvlbqjhb1hMnHtBZheExDzLwcBZNEmBOI4c8
MLUxO3AnN+CS4LgEZ6EMXeH1TXFirTirDi0WG3jeYGB1OJcJ7HPKSTxggDLQzukANI21sSUDdzwK
sl3IJSFC5XAOir5q8mBj4VHjyiKhJHCdjinAvigZNvKxE6Osknn8QwhFiEq4F/QQV/LCcDhmLcCi
lVIYwHaitwof2xiCkC+gjM2BgM/C+vJehM1JjoaJmwZulaBH8usGlZ1yVzZSF23EjROPQ7xTkLKX
CZE4Vh0ORJtJDwsDA4llRB81ztXGA7m4odR7HJxWPUrUPRESsWzdEIKiCmNjnApqnKpspJfEsHj2
4xZQSDVB//ehWlfz97cuOaR5EVLGJQLCGc92+Fy0t3vLogBCB19qaZ/hugkUMFsCaf+OgbCEBBTP
62LtHQ6EST1eIxlZsqZVXI0iu9pX8zTtXh/lxAzi4ELGJXOU4XcpPE5fwmMtk5qzbLBaD34OUkPW
1IKxTOnbgP3/9vp4J5YF45mrsSSHCT4Hh09VmmowpKsdjwQEzQXDoexboq//5lGQ5KEaZmjEIdkW
8hFK7qnUVSQHdNnsW0Qo0ImAHHD2+ijrdz08Gtk/xHFORiS3yXwOnyUwI9SmVi1NDTc7gNqIskCa
GT+TuNYfIZwOnt7EK58mGcINL5HjyI49BAn52mHhBBPd0NMWIoc8wYjpx3Y4TxNjLW6BmfqRSfQL
P0oq1/cbUoYq21gvJ96fjS41srrEW9UQtbHxnUwiFYFBd4g66VNi6LnbVtW4kbWua1ucWdyS6Kiy
z9A9Fs7Isprg1dsAspzMLs7gGAYdzfTelH0dRNCwsdNOvUeE/6jHrTOqiFWIXsOSCswo90N7is+o
58GSjFNz9kJLVW+4PUq3pmHWe40k9/71JXRqOtf8FbcPG3sqTdgOVkz1ODQNkPiAjG4U9Jf8En3D
jbviiU3OeUySTHpu8P/C0YL+UqUhlg5K2EwttwVI8EObUBUFC1vTxjLb89ef6tTrW6+0SNASKW1R
935B2qSErgfVJo8McIp6SK/QpG0KBgvVqo0k4OTTceVek4A1Kxcu3khFgdNEMgFJlQBQP/a89C3a
0pmy8zQ35PZugYrjvH3Q1a2E4dYZPdKIX1Rww9UC8WXGNo1WEZyqmaBZIjSDVfjGpjsxn+Rv+NBx
3pAVixfjfEyhvaJzA0epg+3jxctUZ98gY1n1BGV7HtWt29WRmQcLBQsRU11TY4U8XNiBU+5EoUmH
wHXYe7kfD518NU5IejlxV5wHNh0cJa5b2q60pIHO0iVyw9miL5cjWrexfk/sEgclEhvxZKbAEmsd
0QhsEoumEuBLE/q42YKvC9Wti8fpZ34xzPoaXuRGidllgxxgQxMsy2S6Tb+qXeHXqBterjndNatZ
upBH2lx2hn5tlSEGhIy5jT1OIm8E+BOLmkdeLwir5rusC6l7ibpbYOk8cgiYm3PEaZ9a4EfXPb3X
86Hlxvv6lj01xdSjOVB42QYV7sNn180FbwV0El3L0GqE0KD0WHM+bjzVqYVs4ebNtQA0Ffq0h6MA
29WzqSdfJ6OLn4rIjHwDnA3Uy3HekFI+NYEWKDGqyrRlj+4+QyzHdY2Ll1uaevgNjqzxbekdvd1n
JbpWrpmCv92/Yw65bq0S6TJdDeGdoZgMUEAh62gwD98FDQhB2jXRxoOdfFMQS4h1MCZIRg/nEG5T
UKnYpWIPHMb2Hqkivd9xyYIF/frjnHpZnIYc6bQC1sPjcKCG3NeG2MpAUifvJdDpO6scrNsK1vDn
9wyFXQP3K04NsQiet1PbORLropq66toOuoj2iA2sF3TRmDy8YzB8RLkAydSQLGERImkTIU9NBj/Q
etj3fYfhJYjx3dBl+TtWBHkhc4cO+zqXh1MIpkk325ziCV4V+S1yFvYn0x7sjfC4foqQLa1CydZa
oOFQsoVRimww53hh3RUtOEq3Bzt6QTwev0SUNPZVD+Pn7TNIsQ/IIt6SJL5CPqFRXgtzkwYamlqF
lyxQ5JoEgzD8n6KNl3X8bJT4dBYFZy1FDPHZRhLvrAVjvTKqAfkE9W1pN5eo0pnnchMPGw92YjR7
dY3SWO8qF1fhwcZek3AZp7FujJJ5GeaOdJ84sDKoIi43yPQFG3nu8V5GxVrBIojUhWRa9NyIZRMA
v1RCbKe7/r1aaRG5po53r7+uk6Pgbsg2porBSIerUJIGc1pQaALhhgqrPoTNJyCdWyrnJ+ZuTb9o
tHApWYvBh6NQRYchZYOzL4Z5uFGUYAVLwPy91PPR/KrWQfbnmx+LJajSuaKQwd1VeCzNzJo4jLiK
oDLGJSFXf8eF9UZvauqE3EMwcSKgrz1R8VxUJQQnimXgjldqKOm26MdQ3dULDxAGJDWZd7axm4/f
1lpTNizKGugJHsXCeqhg4QwO+L6s7j9aSxJcyf2I8tPrs3cc3aFYkCxjnEp0p1By+LrsHKQP0I8U
dYyu9PM0f1pWkFljJlsuWEcPhEkJ13CL7pGi4oEnXMZR+22kXoaMqNRz/D0vpcpPu2irPn5qlHXT
mjrHkoYnxOHzZNxvVsotqKEmA6MSN1r0UY+NfOP0Pbor8jA07XHAIkeiZS0MA/4UkLnFMA2M39pN
CxvVnXEeU+1q6CtQgknrgNKDkk+MQVSzfns7juNkdRPjYOZk1sXjS0YivtfXCh7UMHvnaONTAeh4
4wZ3YjZ1ugwy/XnqQgBRD2czoa4/mRGDqP0YfIARA2pGCoMNU881qTw4uAjoq00J+Rk5E1LUh6M0
cdE2XWv+6GEjV+stOz7PZWtfKqpLRZE0CnoZbhgbK/+odrKOCsWJurGONJEYN8Aqogs8mT+m/tKJ
7I/54Ktl4GVmsluWb69vMjEmUpyWVRNFeG4uXN8MIVdrkYiZzXoB1sXK/IquSuD1Yz58kFB290M9
iPzXxxM3tTiekMU3ZYl7mLGiAqNgdFE+su84Xji/pi7Y2Agnh8IKCHsUutBko4fvjlZ3iPDwjG4l
5CrGcqS11otekweDfQsoIi7H5+d6Mdj68xc3s3BWLBt5POioGHl9jAoItMugZRuzd2KUtSYOx26t
6x2Z9BhmEFhLzexBgBxhTeTBGQoub80JeRauIwbWGDoYfFPsb/W9EgH1RwISDIpxNtJ3p5+2WPvX
V8Lxs1AvgHZBJ4YyGunM4YxBcVgSw4QNGcRVxc28jXwwj28N7c9ViRejCO+FGw/CA9OAEgIgZhdx
ru9yqnx//UmOFxolFvRfbbRj2EKmkJNNmdSp4YJeW9kO5m9lQjQigwW8ildYW2ZQynoWvYxIZDAM
RtmDTgw+HKpwKo4IMejzQIcsX+z50gllyPCc1e1HNN7zG+xWI490rvqAwqzqTXGiXiDFm70x+HJn
5UTGhVCmGimr4i05r/uizSPrmxNDOajRcvQmk2r869N6tEDWQXQud8+Z59G05mjLoFUcfk/nOnd8
rdaMy6LQZ+fs9WGei6cvZhTMDf9jLsniTbqdYh9IXgy1sRIJ+0t1VHbg/pSPaK71n4w+NM4irpZw
oiYDCiPMpzHFcgRacR9eOCHSWDL+32/bFysEaN12KpmPbWP+KUbIwi7GqppGdwGM/LGZUjSRWq3b
qHMIk/uvUcjo6RGpjCE2ibTAitOCRJ6mOew20xzMXZ9JykYIPjUKiRsXMbIRnaB1uMfzvB9oakQo
LRRo5UC+mD/kc1Pdvf4Ghf33/CxsO6jirBQyUiHNju1CRaIPKQroELCK0eH9ZNbpuIvh0W3kA+sX
Plwr5Br0WMFmcmGWxZYXXAn4tjaC97LSONpTjpprelm0tCpvxhpfpn0aL7l6h8Jb/GuJ0ZbegAOJ
2MznZwVdQdKjYOioi20VXUfa35p5b1HS3PcQmZAG086WID1HkvncKJsffTz+6BXsgfTgc2H03yYa
6zMZbd2lF+jub9VgTrxiQJicsOpa9gUkefiKa2VWoxlOK3xvU7pIeUsfyX/7z6+/4q1RhKiXD/0I
YAFSXF12lqsppeanSN2/fevxLM5azCQbIhocPksDezYoMpZrv4TRXnUmaV+pyFi941nW8hshXD/G
FjsYOGSouvEKyyT5Afm6/SQNkrmxKU6sVE5uboXPZXnLFmYMCEdYDTnk7TRWgB3lVWRBMVFCkrqw
+yhXCEaofVVdakMyPLz+gKeGpmggg+paC/O6sCRgcBfKmPOyNGp+V5NijI9YLkgXMMqNmxzBOlTZ
TPMG4PEW5PB4mYDE5xqHKgnZM0oEhy9QGulUSU2CNIit11dJWpTnkdNuNY+On8+moUk7jLYtDyhG
tUiuB1Ou8tmF/Xcnm8bjoNv3wWJeDojDIAfbnVt68zagDPt+bfshSkD1di0ZCzkGhKaR23wxQ3BF
E+GbU6E5fl4pWmx6qNdW0U6x4x5dkjGwpKfXX6dwRXgemgI/WBkaSZopXueA40SOkzK0bYJw1qYg
8csqqn1slGBPdM1WQUO4/fx7PJ2p5W5H7Wn9Pi9SaVTT1bh3kNoJVp6EgrDe1ywMgz0g8wQOpVWd
F6Udn7/+kMdnyNrdBOZNM4Oiq9hNwgg7gX+NdCNaSZKXyqW0Q72924fL2G9EmVNDmaBb1lsJ/WMR
rYoG3IIxJPo1iBKOKrFbTmU/cOIi3yvJopgbT3a0JwBxgkKn3rB6v9IPFKZzgqJtG1A6jAmJEKlB
OqtK8WR74/ytkHyGWDsLrE4R56Rl0PtsnAs86J3VTtHTp8RSul1eZ8PGSEfP8wz+NxgGvxfC2/rz
F8sjWuZIRvoIzdC57i/QJ8k9mD/F7vXnOVr0jKKZrD48pwHhiTm9E4DJW5DrQlMwt1t/HqOk2GVm
ZPyGPGcjG1cl+sa6OH4wyiUoDPCKOE3518MHQ7B0SKwaMrSTtoZfRwNk0cBcNtJdcXeRNrCrgAXo
lE7YY8LuguqlYCcFIqgPAhlPI4Q5TTII7PSI146j3UmqtZEFHg1JXXc967DIpF2oiXjCDC/BSWsh
DsVto+wmpNENzyk76UZBtOnasbtVCm/u/NffoCrclNjNJtkgne/nTU1z43A+J7ONYN9hMqWeASlw
cdbwlU8IsOxwI/EMnyaY+6FxLxGzd+evr48tNmqPxhZSUrK33qzXsavdjy/FDq8P9/flzePGKOun
vMxGxScUjjstbhQ9WUe5qv2fqXf/ZJw9fvm85fwo1MCOnkXYcNk09oOcMgp2227vjX55pl2pu63K
0DOn6rWnWePmi43d2VrlRAnjDDuyWt5X7H9d3F8PnyL3pt09kpW5KCluRJNnZMlrowr7IW+L1kLR
snVrH1Enj3KEh/WNZ+/M3ePZ93b3gPzNRmxR1vfy2pjrhnnxpOCKs1mJn8cEfuohTuB+QX3zGr/X
BwQ9LzaWydZwQmDREJxQs3W42fu57OUzHJ38dh99ii8CNzvrN9JbsUJxtF6EC2yqwwKEILe+x8jL
+Ud3Uaz0EBfbmMcTceXlBneEk822ktYu1uVvG9/64DxGgbfCS9MoUsQutlqYW8vTEcJJYkuqgaTV
vx4ru0b9f2ftcRbzHuJdvPsTAjcBRXb/3JxP8SgSdrnYHBvDHIX6moG1z+pl+6X8VF9qP4Mb6kvN
7FaP831xGV9rN8b9xrLZml4huoTdFJvl+h5RitzB4mfVDOcciF7gWl7lF364sz3b28L/Hl1xxecV
4s2sFmnWrsuVltY+Pld297m3uE+BWzG95V51tyKPmJCJAwqBR5ewZIro3rpKgcT5EMAEKZv+ckit
zXe5EbHF3NbBTZbzl6FG7ycryf1VuJd/ep+/vP7q1g39SnwRgdoImySZtI6y7HFW8pBd9Qpva/dt
DSJElSkrEAkqGES/Dc5qtFa+wCq5DDZO8a1oIibmVGwzvVmfRTrXvdGDb+X+sq6sy61L3cn9TZ8R
GOJKwjNVISi3qZ0X8roK8Df2FUKXtnM48HTP+ZB7uAPetjeIZZ81Z/pHZytCn1oWL8cW5hLZmjkz
RsbudqNvfsn20X7cz7t0316o51sl8VP7mi6Cxu2Vlg+Nn8PTJ0EDO6EI17oNwvKYuaNQPWBY99QX
zS5Zbl9fiuLeIk1eYegqjX1oA+AQDwczu1gNokxfPEnrtD0yTAg2K02Mfdu8bBwHa1x4ueoZCqAq
+AEuObbF/fFwqMxWzUkdMOUKoL1/KJ2iAEmlZRvHmzh76ygUbXQuIJBwqU4fjqJjgI3VJKpKHfTj
a/QsrctmyDA1ndX8Oqny/AGOknLz5lkEBaTTCqTwQFNceLQS5YWmrbCBxMuy8pF8JUzpXX6LEn62
tRbF44YH5A6n0BR8viGIBT2MfprFsaTZs4qhcDzENNoHNOaQamqMUkvvM2Xo0JLNLSRxKSK3kosE
Y36TJXPwxeiKrnQbdKSGizo31VtAKjX2RU1c2W4lY8n0+rwc5dk0WWXutgqlJhp8LB/hbeDPUXSW
hWmkaqVGtVObyEm8ZnUB3U0tFrIoTBvDlOwxTx0eGwTQfoWtE9o7hXbgsk8qzdyiz4txcf1KfBOD
u/0KDBK7ZxJaUDEu95OHe0OKhrGmuvhc5N9bLUbpYKwG+3KuVDKieJg2guXxZtN4aaDenHW/0R88
nA1EYqVxhm/iNZ39owYT8tChcXSNsOcW3vXESCpNSJM6BlUFbv6HI4Xt6qbnqAuqfatoSQR7alfO
CaKkdKeeXn/Jx/sa9rfqrDEZLAH2McJYljzlJYpZnoW2jt8102+CVrhxRz1e9YAlqF/QqqCAaMjC
tp6XYQzLmoVto9Bs+mEZSJ/1VAbl53To2lwgSowsy5sfbCWkwqWink8rVEiUS6Rs6DHhJ7+MSArX
Uhufx003714f5egEZUFCA6VTaK/vimNGmD/6Z1qy9IMXSFHgTtiwukkeam4Wzvll3C+lb2VB5qty
ol8BTMiejHxWNr7EiXfoANNea14UhKmsCN9hHNQimpMB3RisQpFWQsAYn+6NUY5XpS5rFm3xlfEC
olF4iemspVYH3sSLx6q4yvRWwblcMS/yfnprl26lWDHYWmgGAU0V+PCB1FluMxxuUZ1f4vAyKaXl
IsDpxXv93R3HEhscD3QImiswyJ5f7YuLIjxeuCyz3Xq4zhY7WUZLJ0Mq6JzGlOTbuTGiPTu1w0Ug
tf8Gef3Xr+n/hE/lzb8Ozvaf/82ff5UIR61ANOGP/7yunorPXfP01F09Vv+9/up//urhL/7zKv7V
lG35Zyf+rYNf4vP/Pf7usXs8+INfdHE33/ZPzXz31PZZ9zwA33T9m//bH/7t6flT7ufq6R9//Cr7
ols/LYzL4o9//+ji9z/+WA+R/3r58f/+2afHnF/7v024fkrxKP7K02Pb/eMPydD+btJ7W/HTVLRW
yuUffxufnn9kaX+n4UJll/9IpKIg+sffirLpIn5NVf4OjIjgTP2NviF98z/+1pb9888M4+/PKSch
DhYz0dT44/9/vYP39D/v7W9Fn9+UMQ5o//jjcKsx0EqTIzILt2G9RqSmJNfycdr7ujjzz6D/8mIi
/j3S/+KTDSGAYFYhdyhQZz6hzE1iPFLQPn/fRwvbKF7mTq8nDaNLx7qRNekmUzTpnZ8tJPRVbyG/
mQapL4/aclUa6uQFc2ZuxJy/mG5DiGhItqEMFdsA6QY01AzEJxv/fXOyRrmXmz6Rkwkt6RQbtmK4
XAp5lRianc/v+/T1eV58uho0C0a5ZeZXY2N5sZ5gxyDpX9/34UIAtmZUpHVzSv0+T1GZKrrHUUaO
8n0fzu56+c0Xu42R2ZUzX2up0oXLxxhZ7vd9tJBGMr1VBYaBsljYqp9ao+h/aUksb4Xzv1orwta0
6rEeTfIKBLD76UOZ9AoGj9IGNOAvPlxkIhqdhY3BzHeP1F91hfR5aLxvA4ms8sA0A0ys1MzPIKmY
lZ0hKp1v3af+6msLuxP3g7TVSyv146q+Dri3nRsVxr3vep+i9AZJSFm1SpX5zTxnv5YmD7H5ULeu
7X/11YUNqmfog5cDunAQdvC8ehui4j8BXITkBMA+5jjhY8cW6kcDMBcxZeV9m0fkrxQ0nmqrYJWE
U3LWhPijYqvz3m8u7MwhxUwAu6bMH6wQ54wJK67R7uuNm+lfTbewOamYBUs4EmmxGj1zWtykEXjZ
urX91YcLW3PJ82UM2wWNvzBGyNsw4UtaXfe+ry6m3rie9Dn+cQTb5GPb32OL+K71LbYKdRVH4QUj
CD9Wh6s8yEDFF9Wb1B7+sww1YWOaGnxCh3a4b+vY8qZ5/hjh7fPjfV9cODVr027badQSf2VL/mjg
b6au0zZbOk1/8TZFKB80n7heUYN+0Mb7ZSz1c0yrp7P3ffd10BcnZ1bOvRLKTAwiwzi30GY4H8zu
bRCW/5l24ehMoIJ1RZIHu6ahzq2Pnjr8ft/3Fnanaal1EsVd4re93sLB139rwfC+I0KEoxXdkkhZ
ZMfIaMs7DMp/RApiwu/73sLWVGjB14tWJz61Kh26RHueW/lWFfsvVooq5LSot3aY3fHF0zG8zDUj
cbMkvX3XF1eFpHbAJCBXDb54wscirf/Q5vnN+z5a2JwF/FTHLvjoxuqsi06zLuVmehsy+z9LUBU2
ZwpWXm9aPhznUdcwdo3+zm8tHJhTq7cNBkiJP2ejF6kEb9NCAPd9UyJsyzYpm1k2I5ZJLWHcBxna
N5354X0fLuzKDH8GrNTyxDfxK8EITXFm47tVjmX1vuxNFTanZZVdFXUZBIil82zpa9Ro78uBRKD4
bElUPTQ+uZTmyy6sFBzYlvv3TYuwNSsjSvrBWnB0yUeMufuPgVHV3rs++6gqJlv9NKHE7iPPa94l
8vSgG6H6/9g7ky45cW0L/5c31110opkSEURk70x36Zqwyp1AopFADfDr3w7fd+s6cJPLjN+0Ki0I
oeboaJ/9/ZH8+Z8hvk7blJ2q4YFo6gPzqzt4oOEQ4blx2668NrEIWOSD2d1UB1TRAnTUdR9wIKq2
DfO1bgcm7jhJaVodYJLcHVIyQqXQDtv2/G9Xst9tbR1BnqP20bisYYIsD1XlbYuA/NXsJB6831kY
VehwWMEO0s9w3PT7jZ9zNT314BiB9Vp1mNjf2CvAozdia4evZmaT1r4z7flrNkF/SJl+N7Is3Xbg
/Hav8V2Hw6e8DQKGxhMNTjw9BjC63jZ9VlPT0AAh7YxP6bjewdYFspkYhJVNjXurXRPWYDAuBKL1
0KbKQxYZXrMsI27bWFlb2wK5gotJElQHGBOh4NgxUDan2m4L39auxtRaY6cUrfeeu2+E+wJ+9EvV
Ob+IJtb1MLwcStgotDDBImmU44rhIIDH3djpq90zYqmzsFmrDrEK+B6qZA0qsKq2TaG1vVYwMMPA
PK+wpMjdAtqvfN42VlZzc2jTRcNbszqEZywSd5l9tC5NN7a+mp2sd7BBVoCTgKy+n4dTA8rwtvde
HTeHuQTcLkPLLQGZswo/Tmf71W1tryZnknhzQ847hHBQQsI2u9uZqX2hRuXngxAX+5fnEwlAbgNX
IwxwkwEdBmN5C/nxpjfH5fdl49XYxPCWgQN2r2/r+djaTXsmjOQv2wV33Gi7mOqAAp5b2TTgYG3K
eNC1zMEb0mVKM403bnKf5eOmrRKlQJcv3EXOAMkzYB9Op6vY1zcghe23jA7cRF42nUHfn1Zgnh1C
1BK0DsTe+oUqgl8NjdVcbObQc0DYV1AVc/5UhePbznRi0wryg3nD1A7Ark34hH0TvR7SO6nKTZMc
V6WXHTKhOFoPoFAcovkNM4fuz4xq/hMFYhO8bNdvIoJaH0xDCAo+zT4Ar0u4LaEEhsBl2zqLmdYt
ht0kS+CScPm6Cx2AR5uGSLqahi1rxOhN50Hdk+GwoCx8nxqyaaP5wTkvbJNw7lWHxlkn/wbox7+t
6EJeckP7xSBcG6U0WTxYnqF5o5YU9d/TUTMSbnz31bSUMKOHRhJxJhWDer+UvYmLMDF02jaDfhAh
eJ4gHGSQw9BwcOYBCU3n07ZvupqcMCyqGjti/rStf6qaGbg3GO9uHDDB5XDsVWyTwZ0nZ3tMovlh
nuS27WYtr5+BGqlRkonVqktPAl7aRw/w3E2HV1SxXb62aAUf4xCr7KwDMJ8StsxjnnAzbRyM6yKc
wYPGAZirc8QWLTdgiH7mKoieNn3RtQEW0J0SpbWgjEb+G5Rmo9Bn260jdIqX/WLgIuzgBIwQucp2
VQhL/ThrvW1jZV3olai+JqAqVofGoW6uvltIvSn2RiXZ5WtDmqeRB8OyJdLxVZMSv4jB2Nm2ba5L
j5J58YOyM8nBZtreGvCKbmEVy7aFEWu9Hwr9mGhh5lTUfGD7wUbd1QwH542tr6YnMFQcW5GOCxSF
tsds0JCRaDZv7PbV/pkkUk++rrESlg6YyYSB+RPzl1Rnv1jP14VlIPYss8uGuBDZaE4DW/xiwmF8
24K+LoP3YGOUDZ2Ki9TI9j6jbNk3EJht6/d4tY9K50sFZlRcaCPIHj5E7W72/T+r6PonvviheIxZ
4i2geRWxqMkhDMr4aghT8WrT6rIm4MiSg2+YprQopxpz1UvZTc1elDH+4qvGq6naz1UwubmPizaL
gaOMVHglGng9bXv381O/y3vAVsT3yhKtg6vjPUHxiujIdvHGnlntpDXcoqCzA8rWmTTecavT5xb8
pG0b3lnd8/27wzmxmoBgjYtuhgSLiCp8ZZXWmy4NYKR62XrStpkONMYMcIE97OgFaHYBJdvCl7U4
iHQkVB7AlkXLTQrzcVj+3Hmakm0vv1YIeWMZkZmgeZSF92CPp/6+Tdk2kRAkVquu8WdQNWuJz6qq
R0Wm9hYiWrftPLd2CkzrcQm8Gl8VqUl2IML3gRG1L1FVfjGb1iohSPrAimJYxWg0qTe074KvVV8n
22YTXc1VM5qy7SaswFnWBPuyR8l9ktV/Zjr0zypGV3OVaGEHqfHuYSXIbdv0ZOeDBL7ftBLQ1Vyd
+Fy5mrK4WHTpHyB3inMCmfe2+JGu5ipvtQpTWdKi9XRVKIeDgWhiui1psTb1B3McnKEIu7bmIihG
G+rDCOT5xq+6in2nOIUnfF9hrg7RfJwW2OkmLLQfN/X7Wi5kAXFYaO/QukHpr2hos5v88M/ssP4Z
M2vJUCyUGnnSYrxTG5wQQKa7JZjFtq+6NkHIgmHsKuvFhT8Tcz9pD/xARsnTtp6JL5cZhaCg9zn2
pl4H9IF34mMAB55Nue0fXPkU87NubBJ6Hu7dPnSBPdCob7YFemvpEDVY25WxCFJp9CoAneOOxi7e
NtrX0iECnjZqKMa4qMZ4Bpu+Xg7wFe83vvp6pvrKJ7CMxeLud+zWq31y8paXy3Z+sQCvC0TgKoby
covhnsaa7mypwIuMgKbcNmRWU9X6JjA6ILSY07L+kkV9dOyRg/0zPNw/s2ktH2KeUNAUI5OBFKl/
UJbOV8638oVNe1VE89/mV/tqpx0opQJdPxqXHXxQzXMeeuaUlIDrJhVFiQAdx6vZDDeZ3wbHQfDg
jUCIv3GlW0uNHI4LkvTYe8vF8Od+TsavTeTabVNuXXNgIgdGbesDzgQ3vuuhogzSS5m+sH8lWBX+
W3X2385b7b2NasJxhEtqAYppd6U9M/EdB/G+zkejmr2w87AHK5NtCz7XrhdAnRucsrCwVhHI7tEY
1AdoVl9CPf5iloSrzdjSsgfYYaYFcNMoZaMjSi0jujGvuPbngp99FY8LDltZKcsHxLfdToNovW0B
WUuQKvhnA2zYJPCHmWOc4kh6StJ0220QqgsvNwXwPF3NOMIUT7fy8yTH+Max7s8gG/8Moh9USFSU
1j+HKToMgkNAXHYa4D23Lej/QYcER9se101xwbWdUQjMk+GLZH2wTUMFs57LvpmSeHB0Rvsw8Q6i
PF2S5FjaiEzbVte1HmkiUnQ46uKgy6R+n3pjfbs0vX0h7fqLCYyii4vjHHSItkbxDt4+FJbtGqyx
YJ/32QOMB8N9KcYlN7ivY9vyGeuKOYs0PUeNYlKEgeT7MRrkfe98vu3ku658gjJhSTtYUBWsQSk2
KO1wgQRu8bBpm1uLlOLJxZMnEXfNuDt/29XTgJrhJXq9rfXVyZdiwMwRijWLEeSKG1yt6WIB/niT
wAqWN5efGfy+QUyM4nzHmxQcrEyfefW4Kdi4Mq/1Sj5unhuGpadQbbC8M2kZfR2ydNr2YdeCpQiK
H2kDtA4BdHaABeVzTZuXSgR/seyvBUswgHTWgvpbODtNry1gxg/RyP7MLPSfxW2tWGqDPhAJSfFd
A1+/smT2dwlOkdvOAmvJEhzaSEXg3VJk2vXlVZn6/WtYyqZk25j/QbiEShbpBW1W0MFkeYlin4LM
XbItpv7mEPNdHoyryKSR7LNiHHl4D/aod5uNInneNKO+OZ5+13okaNpVVZoV6YjiIWKS7C3MSt22
UGStXRrhlp76JsyKJFL8Ss6okWVyshsH/Gq+dmW/mJTEGWJClJyjHL79BJpH/2VTz6wFTDMk4Zk1
Afo9JvM7CKNgzg/2WbvtCLlWMMVJJbI6mbOCiAB4aro0MFoDBnnelqxaa5gGUbXTyGRZ9AOH2UzX
xq8SSJm2XeSvVUxtWE7cDh2c9vwh2NfxaCFlkuMLAfMvFhtvtd/2XszjMelL5EsoNFJIvOcuDF/i
Y/yq9fN//27I9zXNerjEZ0UoNLICrUdOUjfZxu+6io+ZQD0oFDAlkuLd8CR5Ut0bTbaV5MFb9vLd
2wb1SkwMZVFJhPXwZQjvdWeijZqBtXlEXQHDnVa2LFTveQcSEv5327X647YZtZqvQzjOzAQdKWoH
0V5seVBQi/vDLa3/YMuYTFlf8mgkRZW1/ts47Ju9dNX4eVvrqwPwIgUcbXVLirKdp4NB3u3o9B+a
IP9n/wMnc/VZOziRjllTFmwEDowMs3iVhCL8tO3dV9mqeerFdL4kK5qwCe4qn6g3Vbs0m6JV0EUu
332B8YGOzUwK2AJOz8HExHWZeMumk3m0FjpFCZeBMFjGumUJCif5fV222xJKP9j+l63z1di7skgo
XI/9eYLnwVJVm8ICGG1cdkxp404SYUkRWSoPGjD7owtgx7Lto65C4aAMkc9cKCl017DlSjVSvQ7L
WIYb3341WVmr4cPIQlL4iQgh2HBO+jugurxtE2otfuIwtfQVEgfntHu8BzK2fB9Gdb0paMIV52Xf
C2q6aayw1Jh5UDfVPPOriE0vnQd/voMA6HTZul9FWUUkLQuLPfw6QLHUuzSFf80Ln/Y8L3/MF8Ek
4LJ5KXHInHtHirQylMGjaPKOKHEyhVCVgEtNHyd/xun5Z+FZ28BAgpY2bQTz6nlMYIrOwgDVJf24
bWlYK6HqPvZwC7RgSYar57UXsQhGUnOzKbiEu8xlN9XQQgGzxthxdNRF1x6AC2975HSGTceGKF3N
3yrrZz2lnjoCU1kW8INxJy7HjavDWhOlSRAhkdaPRyADm72ZLcBqS18vXzctD2tVVGRoVfuobD4m
2TTsdUXHPShZfNvisJZE8WomcR205BgZxK5V37ij4rCj3fTua01UWWWkJCEtj3TubIUUBYm/RHZg
m3JdMCC+HDcepP3VKDQ7iYB43V52uOCOxQDg8bbXX01fO6q+L1MYDiQSOBQbWHOrpWDbRuVaH7WE
WVJHXjCcRqMjAm4nk7BlqNptdbEwCLnsHWG6sBUmVScnKEBGKb5qB+eHjQNnNWfVGQRdCkZPSLFk
RygB5KMI9bZTCZygLt+9FwaLcD2RU63k+9nR7kuTuPHDts+62nCH1HLX1q28smHU/EV9Lj9LDXbW
71s/D46frPlrKuyQwN6E8cldwU9NucIi+TSdxtJ3X3tP+2IvUMfxQqAcf7v0/8nDfpBjGQ8YY1j6
X1WzDtkNRU6t9I+JBtixuwWkwZAMFTsj92Be3SfRnXCOpEcYic3lFwcQejjnTceHusoB1ZUGVutk
IfqORGcfuB2BuVJSJDGp+EfVuRmovsCbZhiKz/B5u656sCjaXbiUmVfw2obiI5lC2QfwA4ud/yE5
/5MJsWqtlqd4AgHtuoPleXuXVAnvrilLJftgOqNMDXeocRpee0qZRu7ErHXEz3TKkn0kALSwMhde
0PPPxBHtlt2UmYm9LaEmgIF1FJHqDOqaB9wzwBt5um31BEO73QiUnIYteSvKJ2lhhnDXe0u6kD2H
vJQ/JcoI3wLey7wp2c8SVvPvmmFoqiPKEzp5BdJ3SgG6ta3t99Zrmha/vzKLulqGKEN9gUcq9RzI
Juzu097PVL1zQxTrW0gyAtXunJvS9HMbSV/d42JNec8tSL6Bt7d+W+Og109Tmgy7LqgYw4/VqZjN
lUWbSu1HBXv3j0vj0UrlLlW8lrsZLvxntDqF/SCYyykqB4ZczdyTB1a6sr/nc6fp48DoiBZgFgXv
WlzmASwwHxi49LjeHjvB7+HgZptThmOQxA8qo34u9Oinzc2SpnXzyKdWumCPWKJfjmD+0fFuNCGu
vvKa4IL/9QJOr252Gt6FTMFfHnjFE9zmKfnQhnoGerqGADEB62uCTKVHMmeizgGkI91o9pA+hoPb
ocZuDsObmTdwo4SF2KyXvJy6hPIjrIAaNu7UMhJa5ksHN/R6B3+zSP5tw9G5t6YO0uqtKqmyAyrQ
4atS74BOmlCUD0/XsLqKTU/jv+oxaPhX7SVk4QU050sAhE9M8M92cWX5dOITfpV/nNtybEjOUYXv
ezCDTfDcQ5fVrMSccL1Jv3ojq0Ke11yVKDZUqenIM1m0ofAcrJZw+QSkwUw+A+zWtHsUXGi1q0Cg
ag+hdGrqbrpZnCdYojT4CahbBgJ8X3W9zaYbsAFDfyg44NK6O5Cs0qG3oyasIBdI0rp1XwKkNsyT
9iCN/qDUIr0v/VAHTRGUMixz7bjK2UDG94YjtLQk6q/SHmFCLKYYMEC4IFawRY4wzb3Bw2QYVFLr
T/6Invys+BhIhi5u/fm6Q14puUVJ9Rg8pUolqBzGQbZ5bOO4vna+8F5lQdZEn5WR4/UATcZtGJhw
F6qEFzKGF4Vfw/m/quuSw0LPd+wzA0AmOrIkq5IlZ+FUqfJuanotbp0Wc+TMborKTLBnA8f2XtxF
S5UF9XU3D+Cq7uKe9cO7EYtJ1B8GPiV1tYek0vXXDWezVXvec8bVPmrm2L2PiTcuX0hYsuHtaBOZ
8Rys3mABdTaM9PJY+SUChX2DPcvvdo2D+feSY7Ehk8p7aClrWdhItENwSjwLF6MjSh3jsQSYvpzU
V5SdSYCGGIxCYMQ5a/iFpLmO5jSA9Mpwrj7AtKtMw2JCmNlkOxjbCLAexy4zLMsXEilP5d4MG6Nn
ipU3exqCzsUfwploFuSZheQH7+asi742egj7x7oaUwWGT9v7bR5NkTT3pQcL178dsxwCHj4D5XJs
SmoHuBcpWZsm90zV1n4BGEoyWaygQyiCW2F9z/p5E3UKSbchLcN62oFJOfrPk3GzdwDLO46+GoLj
YXM19izrmyIRuD0pYO86DvfAHBqQx0U92aUATytKXlcwDPA+4rMCwZinU0rrNsdO4rJXk6wjOhVj
pW3zeeGTIn/BJ03DbJYFqou6nLBuCsxRKKmJgs+NjNlDXIVE7QNNF+/KqyON3SWJbcpybJ7l51k0
tnoUSePMQ18qGhzRNSz61KRR66PAEJwW9hYRiOEib1LRMiCJxrZzV6mKFjVBKJ86j+W4c5NYJnRk
u8DtEtMY9jbK/F6D1huM7nlsXNSRnaJ1Jdyh0ZPSbifd5NlHo7Aq3Y28as52MZCq7GBE64k9a5Ys
bfOx7/3HpIq0ybtmrgOeywhA+vekNPHSP+LQwXFzM6BSjcubOZFLcnD+KKcb3J4S6uVB0I3mCB24
HwFDgqRdk4JX3M/tR9pMAIXmXVY5V+4rNUSS56aCT42AZwCrHnhiBizwZTlFf8O3quna/WK5BvUQ
RT2DjPMuQBvvxzTJxodWwO++O1Yer0R67Hw7pN7BB6Cnvgn6zhvnB5fa8yV9Ns7g2t2Fy4JvlStf
A2eLrOrsld4eGMeWt/suFknX7ZQ8n/pzvYREPkqdjgnPy3mZA3VYHLKPXa4Hyrr0oVGOfShJTxFA
TIMOpi8+fvsCR/Ew4PZz5FwG7dg0+p3LGzJ1+gS+gwt3jHilU6A3apc+ecaHOpZlY22zHLdhyDV8
rcvFzqoAWWnJ3mK99OD8ChxJRgrgL42Jj0MsrYBDdQdDxY8zls/hpgzE7F1zlSzuTdcso72LvLnX
3k4rUdMQkciCNQCm8piOS/V2ciMGyC4YdeIPu5CGGui9eQra6R32AE7+MsmcBCznQVsmR8azsPrC
s6Yb3gypCXt2jPqwSv2damKV3VJPpSzeGdMLO+5qX/b1ae6m2sv2mfU7CdQVweL0BGtQi6U5ilTU
vQqh6jJXZTbp+HEBNsYyOGnUdOG7QGvWjTsQrGwKISULk/MJujNuJyrWo14JHLiweZ3BsLsTeU8r
qv8ik7Psi+RlNEoojltn5txC4cA/ZELCvwS+tQ0P3/s242GVq6HHySovU7OQPp8qOBv5h3HppMB8
mxE+0tw20cxvaGyH+AkX3mH2ul6oAvjDwlFZITscq7pDXg5sHPDtFybkdRqVlL9rFkO7T0lQy2DO
oy6csFA02eDHnyAR7e2UB3Xc1O/ZzMqB5QykzaDKJyRrzuSQipew6Q4hXH83Nqr2RF5brwKRTMVa
Y2iVc52wI60R9Qa7Gs6MsB5pLCU+CkbgTGIQbw04r+d128jyqqrMiB4U8+TfIkKJ0ndhg6WxkIt/
NrcCaXkUzzOMkEUxqcANIo9G3Jx8aJesHx/xKpRVsCFo2vHGef0YvIrbKCV5Fk+xnydtZ/odyYT2
mx2HI1z51JfRNFz5U9MExRLh+yA8t332VifVNKCWcmTzh3JJBmHyuSJhq3O/8vrojiyYE4/ezCUP
c6myRQApzGIwtlAn1egzKm3uGYdv/2Q7cOs9F9WROITZyJIvo4Bnl4QjM83w9y3HpfWJttik3i9z
mSTXE097+sx8rCeflh4d9igGTe1D1behvZ8I4pfrsukS1PHhXO/Sa33m5H715dLZA/BcCTW5BUa0
P5U25OZZSDhjvA5V1FRP1pHQgA2MCuj5nahHoU64hq6cn8NoOOnfDR6uij8vbep3/iEc7BS7PMDd
qHsjMhUg/LfMSXo1K+7q5NQy3qCita6IaXO/lIZ+8Y3gFNurYO07h0UE/YNUYU3RBxMp8RUwn5W6
mZa2Wf72pOSPM86A9DYxZEDdtDbeq6k3qGYBX6XO3tZ1zW27w3lqoHdEZEJ8COB5xB8EsiNBMXDM
w7/ZqDAnd4KWGUW5F7BCKM70oy+27En2OMMgYMJRyxGPnjoP9jFXuHtP9Zu+CXT1cc6GFD8fS72Y
HxLXNS1mWzPr7o6RmZs8YJXrnsMJQWcuJSg7V1wyqW4Hr5rCozW1EG8olVUrcitgQ35qZAQNIkFs
985kNpYPprRWHEeuCVG59bqUvKmkYsEXAYmaOWLnUxNQ0MHs59gWE4xKnwfj3tOWe7dDZMrsXSe7
JsKancJl269NKt9OXWSaK/TygkkwLolG3YKJEZE9ktFp5MSNKDt+sIAZi71NrU6eCBun4HqwLEpO
fHFNg2qHKWvuw2YRCwPSFKvPmymbJ7rru8H02G1YCYxBzEdz43muip/gLtdaAfZt0mgG3Xhqoieh
vbi1exfBWayIFjjpHuXYpsnBk6Nl4x5Vz5E7wKGh6m4RdSb2OkmZHx/a0TBW8BBz87pduriEJnfh
OBQnta9uSyu8s9Ok6WtxU7eRa6Cs8UEAvfJmbdJ9gHNxc28XKscrUy24VI6rpm9ZbvBu8SnpUF90
P1G4Mt+2Hm5p9jQmXBZ8QkUZGIYsXbybcohF/4nFYEw9mwRa2Ae/CaMZBz1UPcUPTI5iOAyjHuxt
7IJYXkWl0ljtfSB5QHgc/OkWRamwnshjrqPsL9HXcirSerHdG4H5Cz8HIMXUcQhx+HmI7RhJBFUp
LjAtklhB1t41oguWexuji7tmZ8jkBfyKziwiy97GZd2B90HmJIMLZBCTl9hCv0i2r6u7aAvVb88j
doUqmo7nmQClN29xUf7X7zMvv2p/dVWgghIzyg4A8U6euoGewLsHDFBsu79a13cFrTYJIqTlivYV
UB6jr97MqDZ4QZf7q3dfpRoTugyqC3t3pcDbuw6qhr8/x8ovvPs3fdtP8kTrAi9OQ9EzUomrvipp
zA5RvJzPbNFQXlEou7wcFVSc7XUcEAz7uV1o4cEw+UudCRyyeM/ofY2BpJHDRdC1TLtIZgDRkGiY
Q2xBKSoa95FpU/wBkAWsPAaqz2TOhQySvAypx+7TxNT2mtnarzCsR1zTcVPPLzrg/KoDV/nISYmQ
2HEeryzM0cg10EcZoXsYHHn9PusX5FByWi4R3SMVQFKzw80PTsVQAfqEIp+1eEDzwUV8PPhUk6GY
mnIcTlkbBvQ2tiURO9mhRs4cIi1IBqW0GppuvMdRPEZ8pLU0cFgv2TjK4QGaSIdKBVlWiOWhRVfX
Zwkd4IJJKXDGPdQcvAB6aKaeJ2d4wez4zmExCI4iZsF0tGzw3RvgT3AHkjexbaspL+HW7gmcLXGa
no/AIvvIoqiFjdXOK2fV7wMHD6BDywiswa+jdMrsfZvGzIh74UbX1ftvc+z/ncL/5+wb+2un8F1V
N1++dwk///n/uYTH8b+iwEszeGSek/n/ZxAO2/B/Ac6QRlEY4+bKP5eD/ccg3E/+hf8D93p4gMcA
D56lSf8YhMf/wh+jeBGqNj+hZ5jrHxiE4/nfZaOR1khBAYB1PciT8K8HqwL//zupTJg0ISf+tNyM
8+SFS+7KaDZ/BR1SDG8rxvuP33XKq3+vKN+7huO9Lx4XgCJ/pnMAQ4AEIzbky8dFs2zVkon0eike
HrLd8X7Is3+PwAur+u8f8a2N/65lMQjkl884v8N3P6kMKt/jfZNei9LtZX9MWpzBl6qIgexOgmFX
hu0e3l1Z8hpVDjvgI3OCEAPZvp0WSx5G16LNciPNC+/1wk9fa0/V7FHQpPBabf5XtXuj8/sAILTf
d+83qeBvfvsPPn/xf/p3PDw+3715xfevlt0HL3+pZPelH7O6h8kAnZcxxXcU+fNfb1h+W+Yv3Ouv
ClF++IxrFXM9UdaWDP2V5A8sf3p/e//68aWfscZhrMfKWoitoqFBpQB+x02Wgy1W7fFDkMh44bNc
7j0gBCQgyYOhg0nmYzavLWYkK5epzRJ9xFWLOyABll4pRpIXRJKrqfztKfGZ7Qrm0Te4x+W4l6QM
kGVU+hguifkwzbV+5zKncy3US6YQ56jju2EWAVoUIvccQ+afghq/voZDmpYvIqbtSY3+WCyei3Nq
zbCHj1133SJiPv5+XH+raFk/8NyLsQeRp5eta4pLAkOOIcBpRrUGsQauUw5RN8S7nopkH7p03sPR
jR41r7JDpVVyQ+kgT6Pv0p3ImCqY0O5vKb1B7rTvm10pu3Tf1PUEiGU9LXsCkPETQeSdA2aT3SUl
i6EbrPsTpLLpEYJWfaiRQL5CcrC9IVyoA5hQ4T40ShUc96j3QPv4uxmS5oO0LS1+//PX4yfAR40S
3O6BRXNmza9imF7D67Y1GStCWXlF1pyPSr2zf/oUiLv90D+zbgHSxe3K5fiZQbsohbeoYo7bYOdo
aYuBmJe0FutRGmCXwW8JYuDOvQywpsunLAPUsEj4RYXW2fBOph1iMkXdawNy2AvXnz95FEqUQh8T
EDj4dH0JGoiyhQa3jIqZJd1e4MlvZ0Trh3SJzNPvv9DPHoWtPAboCVxsZHovf1Xfzmlfg8dULD4D
rnegfB8tXVXgNJb94WISAG0FVBvCBnwun66nAg+6RZY1KoJx0UYPC+7P9roh1Qu31GeJxPcTLgTe
1wsRYZyHQhasK+HL0dQjSgLP9X9+8LWT/lLthiaqvzZlhjVsGRP5Ohtt1rywS5476vvnIlDCo2FY
kYAyjjl07ujvNm8vqDyFdHx5ZIz1UR7bZnhGvZsTRefV9XtNk+FDjZgKKUF/DF6KHdbrGhY2hFxB
Bq4Uaqyw4Fw+vW0DFFhEY3PCxZZiuwXJUnqaxj7B5cAgQEi2GXvJqnjd0xEiITg8IEUMVEwSrSOw
tJ2GVnckPlpY7pyw4LJnGbt2Nw5JiKtXEJnAtNEvTI0fHkoxJwIfyC6aBBEYb5c/lPdqgmNvJ096
AnZhD6BVUhWetUt6IGyI/R2uzMgHpvruz0qesI7hyVmcReeKI7BtfzBBaMsFDttpf2q7mYEVRvs7
ODfWLyjG1vPx21OyEHAp2IH76fr3+bHPZkz9/qT02N74bdnncUN1IcbppULGHx+VYJwC4pyB5xOl
a5k/HDTKSQTQcjgvapBMD6ubNGwBeTau+aOypXPfnWk+NMW8BNMHzPPLr7YYovuKxvMJtinDPS2b
4ejJbHoh8lrvNuenAKgepxEmoIdI4vIpJM08loDBffJbaH61q4cTUd3H3y+YP3kI9c4UqyyEsQua
vHyIW3BLmKJa4aRrY7GF9jOu4amvP//+MT+OczwDxwyguXzsousSjz6dJhX5jTtBbRY8jFPKD8R2
tlBezZ/knC47nHvmT79/6Co4Pn8mmkCmDyZegovEtXWWTxvJzNxPp7iL2GOMGoSDH4oBgptW7VXm
xF5LHRxSDisgHdb9C9/vJwMSkE2EZVjBz7vfeZH7bgkFY9BPqsC600hhOFTKmtS5q7wpb+D/9vb3
P/UnnzE50zxj/FDAF9eFUTjUtE1nfQe8D9iQ+dxkwS7DbehLqcGf/SZoOfCIM48PT7v8TaUcQ87D
bD6hOrD7+385O7MmOXFtbf+hQwQgQHCb5ECWy+WhPd8Q3u1u5nnm15+H2vHF56Q4SZRj3+2KtlJC
Wlpa6x1YUdl4dt5E2qVgsOJ6f1brt4dBvsXqWRbWiTyJ2UK3wzVRB/FWpIpHe0HY55Amnf1eVYLi
Sx4oyhM90Kz5HmeO/YldbH/M60LYyGmiUnwoutSJd6LZMzvu5lYk0+aCYOaOjnPpOgEMRis24kFV
vYB16Km1jb1zUSSl5bM+o9N/rFrwOBiAkJke2Rqqdk5Cqy9dA0iTvCS40eF/akrYuBm4l/SI8Z7y
RQui6b0+5iI+vnr9eBlghMe9xoVqr2mQI4r+XSbmyYuxZ/2V+4qKDV8+Z65umgFSRkF8phHcvNUU
vXoc/Tb8UODS99Qack+P7EUAeH6j4HjoWHxIWli3X1K2XWkaWTV5k6j8g547hqshuH0RWVZ/g58c
PeYsw87+2RrURqaCXJriCjCf20Gbqi4lssGT55hA2LB9iXKwGVHnOUzzROdxPLWjEexZM704JMz1
92FXz4S5m9sR8s3kNXqMQHkV26MbJE1Bl0zL/58n4P9ZZ9kcTZPCIl9jR66FmMohGeveMicv76P+
KmPZRAc6X9LVQ13dOwCbg5Fd088iWSEJul3RUBPhLJtx8uaiBdw2h2l30VvhvxeRPRhoLeReOvXn
spTJV5WW4DtjxLczF4krMFHAhaiP3mq8NaDepEGr72RTL9JGFp5kA+vwJTZR3Lr9dUoklXRQY9Wb
oOi6Yd5Mn0CSKMNBadv6jVDTvefG1gYjhVIxGOQhoK1B/b6MI1sdMtUzUyt1E5q1byvRFJ9LowpO
XQ2+ClGfPbmwzUHxK3ZIc1TebqugSNeqV8xQn70qHVJQJLGBl3ivV39lzqS8D/t2+jcuC7GnZ7Xx
6ak1UDfh61OvWZMA6KvzEGoj1YsGp8R3PnQa5ZT6vf0L4ED99X7k2pgjL2DeAFRRdBVt9tWXHB0/
TaScvDBRFTZRm6YHM7K6J3hm+Ynf0R1oKzevzessUwC2w6mJWKHh/3o7qtVDZRO1NXsqVTXgeZpR
Va46xK/UrSSBfB7IWuBsuolazCowISgtwDaOs5fFcIF5BCUePbE9Y/sXSQGjWNxTTIpUQ1vTotTK
lyhNFprXznXRH01/yNUjtyw42ftfa13ufJ4P7xc2hrGkeOu3U27BD/ETRfN00cnuJDQQS0eE4Rzy
Oj/K6KxkQ/S5cKLJPg4zEJ1DCa4rcAEGy9Bth1SVB7U0E7x27ch8HXHrv6vN24BC2eIKy819+1l9
x89L4OSah9hA6RyLODGbs2WE815JYOuI/D7Q6pLjfZn6k2AgMx/zBblZKSpesFX6Uasrivr3V335
2atkhGqUqvICwepWWxP2qqrtiiHJCT6KIl0wsMpX+s36tRnH7K/MbOS7CCDokR4ZqKn7Qy8TWQ/N
bFSkhB3B+VyFoMkfkimVxIIJ7u0nE1MB1a0rZ/zItQByGqSL+hgo/vQgHBNgdJ8Cjbv/Czb2Njo+
wPIsbUnu1ypMi0R95ViN6llZnC7SjE0z4JvclM6reNfPm0fqZKAUlHhVEv1uN08+gYLIk1Z6amAa
xzQtx2Mztdnrby7eKs+W6UsvaC2814huaJ3Rl55vKqiGOtkwOsd+iLK/CURh4jazb3y7v4Ibm1Xy
MOHI4sxnAeO5nZieFKBNwlR6BZC2Yx1IFDgmoHdt2/g7LyHtuX+92jBckY6+hFeSlDVHnrqxmalz
bHlwEJNfulMoX5ORS/ncam31QVEDw3rS1FrkF6AsbXyJOgesSjLq5t9tgD3vWU9aK2Yn5b15snB4
/RIHIV3VhkhaXKNYn+oDSMjQPvWxaL/keVR3LmBnPToGvRGnrprP/l+FrqVfgVRmT4B0muqbmJNa
gLTXxneZJYfStRsKJcee0oh1CaH0l2cFsJ1wJ10xhjdhUrVI5xk1RnBOP8nYNe1M+1XXfQswWKmK
xxBx0Ab8sp58qZQwA2GWtVKeorQpPppdbwANblChPZRNI/tTobfG3z0I2AkEnI/oQZVrLMkwKc63
zsnk6CJQmdTHxOwV+zyyQwZXARpfu1ki/Hc0MvriYyxs0z9K0TvzASRTYZ5FXDW4gvIswl2qsnX/
NOfG+ENrQ6V9F0dd/bYfwBscrNCsf4BUk/xiqSk/Gx+o9XXKogFALKSEL21fdp9g3oAFEc2sfRI0
xv+Zat34G+hOXF+0VJk/WE6K4lUyxmBYZl93JlR6eOuQZ4+m+JBqFgLN/aT7H+pIVSa0CwLro1+a
8YLlD/y/wxwywqGPfV4dqt9Ljzn1n4uuM/13VhcQRU0rVqtTWtTZU5drZeNmlHlGtxYDYvugKbMf
A/7q4iIaOwUOCsTs5FdDB96/nwKv499IDpnWhJib+6r5NxijgflUZZ6/gU+t5q6cxyo8BEVCOd8y
OjCqfscPOjdZYFdnnktx+kHFt7A7ZHml6dRCx6bDkl6o/hW87dS7ra7i3RmKPmncIAt1L6nLQr2M
7HPfLfSsEcegwnQXn3eo5oUZmM4BTdNBuoms++wBl5f055h149+kUvN1kokNKFbT6+Jg6hXmY7U9
+v8JbLX4jyHaTENpoktVV/qqkp+KyYbvEKhWc0yatAbpOwBBV2EeeQn7DDiW2g4ASBTAE+yQkfbQ
kI6ZcQq4LP79nz4Zh7GJK8E10iz/9GTVziGYonKPtr6RnfNiENTNeKWgkq7fBhzeKbaWtppB76ht
f2RJAHTW8ZX+6FTZ4q1ayHoPT7NxRXI1wG+WSzZpvoDViNKpFL8xPEBodXio1bRKTglOZt/qALDI
ITDr3KuhpZBO9q2/+/5e7sFV2HPgtpCGSceiGrWaslnUJQrWgeHBdajkuZnQ3TyEVZa8r7WweoPp
c/kxqILuX6MVA3CxOdI+FH1qvU758/kSg/VDHm0DcICZtLqvM6H4+aCWutdiUv5UUwg8Zmm6Z5Gy
kbTTSKIzxnSXZs+qcTVOXSsKkeme3ih9MR3IEbj9bRVQ8kHlFgXJBmz3P6GcMK2/f5lt7S2Loi/o
CQql+rpWanRFQLogdW9KYzDNeWROl0ao80eztOUFHavv98d7OVULd3iHNgUPTlOsW1pI5uWKFg6m
N/tZmxxCtMUjtxo0S3mMDCMiFDfmPJ7DWQn2COQvh6bGDYAFTykqUS/I0iopbgQxBpGfpLFmt9c0
YPs4//lwwgqZd6cOwAfo3BAQ8A6Pd92mJ8GnBkeWgvcDNaUXtM92Ci1jsuLsakVWGOC0aoeQVqMc
YKsISLNPLRwcmElK1AhvsjsxvBnhH4wHQ83zZKcB9zKBIWHSSYCpr9KRXRc+EiWqxJhGybWqwZUu
jrXOm6nRzIe+juyf97/3y/3FWHxuqgvsMbne2mVgVnmhpsk1t0V3CkWE8bGmd29DY0CMyu7Dnblt
fOSlq7hUGqlev2i/DZlVAbxUbS9KoNfVee17gw+6rWzleBHxpF3AaO91wDYWVJIIqiwpW5v25m2A
FuoIbMIUjsddlT6RugDynaz5FHSqujO/l+k7+o/Mju1gUapZc6vrILRkazaOV5ilflaMLnlo42mv
x73x1findZ0VZM9b6yam5uPFA4AIjJEaK1yavvJXEw79KRrUgbOphTv1g2fNvdt4L4GDcQRZKMEV
typbxOMshpH3GvVhvUipedkEPSoZAmT7UIkPGPkM1hV+XQP9VPN9/xKHWviuGWr5PoIcKA72MNKO
A5qufPKRXg2O4MWz9G2sG7kJUDOau0tTmu2HGBi4/yTzyfje+pPzeSEe7MEdtvaDQ5fLprDIM3N9
wDqzSZzZT2xPL0WNs0lhGDmSvUb4HlvHds9tY2M0m9eBiTQobWexljuNJp3U3Wx9D7DzqAEP8TE2
Aysn5WEKzDE53j/Rm8PJZZ+bumU7awsRpbGdclYS3yurzp4Odp5nyonidP3JSLNCefVzVdqkIPQ7
qSvRP1ltjArxLkXCcvTarCF9D3rre2dl9fv7c9o4VeCbdLqglEAlFZ/bA+zUjJCmk+8VUMJJ9hJo
Hp9VOC72zkAv8yqmwwWk2ku/lbLz7UCJNPrKMkrfm2Uk5yPPEZ3s2l6oTl1mHmqIoKfSHkNc6eZs
r/iw9eX47ktHjUNG+eN28JQ/gSTWfU9V2ugTFYZW/5bEODrrChy8T/eXdGswEBAgnYBBgANdfbgA
NuPgjL3iKTUSZn0VQ10tqkq99poTne+PtRGubDiaS9cSrQxnHa7mcc4TAxV1L0id7Jj2bXtUA304
tzXkOI7HTgzeuGNoXRuATrWl1LqOwabatiMCXopngI55p6sVtOTZSh+bJM0PcN2Ua62hZXd/ji8r
RyDV6NKTR4CygI96+/HaPmxHkgSFmJJZ6iHI1NB3k0przFNnNbChrWywnIOI8uGnAmHgojfNZOzk
MVszB3EBZlfqEtTF8tF/78zmo5WZVqd4FEgXe6/CBzTWB+YwnEXaT+pxdgI47rY/1X/dn/7WCeUp
wN1OtUd/IbLFUQz7rskUL61m600Wz4obUC7Ymd/WKOTCdCnBIDLWcnx/mx/Y/dms7YIvm0yhPAw0
/sQxR6t6T8R4a8cCHqEFQrPdeFH3tXoHWUs/ZDrIDh9ipy1dJ4IxGlDbrQOoT/dXb+swgiEBEAGA
k/t1laC0ThSnpbAdMCuNcTRE0ZxG2VqHKe7/4HAsXXsybCBrHPzVUIixTKrepb7XJS3Qsc6Ouw/o
rxnVMcm6DMSwUTK9uHKc1wcB0lmQGCS0EsugVcBBZR+y+swcO79tPdq26WHWZutz2lP/oqibn169
pkvFHmktehE0I1bjmSnFe5s/e6lmQun0NZxbQ1tQ5GxeZ+u2vEL5bEukAc7G/xZk/u/bEvBALrS0
cpCkMaOnVMc6skOb8HJ/QluPFDJ1Xt0LPgcsoLgdxlL6Ic3N1vGadEa3Imt1kbmdHhrzafLVGo0s
JYuq6wjlvb9mQdMXpzBHA4Vi3TjtmT9sbFlQe+DJwLzQN10/TAOgEUNBc94LknR8Y8P2OwWVFvzj
BGZ+3Jn4sidX2aejU8zliDhAbdb5uyKcqIjr2PFsHL4fDKppKB7oMVIfTla+SfG4cNOgA0rY9P2h
BDHztRZzcJFxNe8UfDfyAxIrPrEGDkuaa5XhlApWVo9LItKUCY1RuygRbamhF1EwdSMlSE9RbZHo
crNWO8uwteL0eXheLAeXu+3280cgzSTyJb5Hc6mOH1HJBg5m863l1cJJb4/QtD2cw3Vi0De01mrx
kYhKhJxM0lbFQebHGoV95CQM74dyMvfUQp/Fn9efmAoOuQ9oKq7RVWSPB6MxYujZXhMPmeE61Fyq
hyTo/K9Gsmha0I1O9FNd1BSZ4ajZ/inCcke9WpPVfQvRGGoPKPhYAcIQUawRo7Usu6gw5x6QKRLY
kkPo93cizMYlsbwiyKA4jTZZ4+0HGfzZQbuAbQntyoKHOyoH8kVxgDQ5HZpUdXZuia3xpCpJs4Gb
qJSjbsfL/SgY1Tn0PfyA0NZ3RPRdTZLiOxA9pB7yuDf1nS33cruDMQMObkMsIIyuJbshvfpmqGW2
R82WchNUouiTDw9ePcInbssjL+syPwEBMv6am8Z5nf3zEldBm/wXYMllzBC3Ew4B6nZtYEuvCgL7
ooRpfu1aY0/w/+VGZxQAibSSebdTY7sdBYnKhRbbMEoSpmdt7o1jVgOtBqE47oTw5c653eUMtfTG
yZR0Xp7L33/LX8Kp6EJgxdJLfXAsDnB+r9T7bif/3ZyQRLhXQhEAnbi6jkCmqnMzWdILZZ0fG0er
3LpXxVUqUKfvh+bNocjIyDk1qANrHzldBLA4y4HuBheQa+fqdCqdcHTnqdD+ZFaUeG26lbyj17lf
DsMaeIMqPYzxvmqGP4CbHpqLnZTDTpB/ec5gvi1waRI/6kZrBDHc/SiZrVEC6Sraa6Tl9lnNksEd
nVyHuyX2CgQb48FYM0D3gumkArp6Ovih0HNwRZwy1C4fCtTtIOTPzSkXTe9q1vD6OGIvMJBlGXX4
4GsOV57kIbdna3t0+tT3HV3uDzylqubRz3rzb9UvYn3ncbSxTTRWlC7p8o2IKbf7PoCgj5NPaXsI
J0yHCEmCA837Z+2zPXuQraEo0fMQI/sDkrsqFci2aFsFtKQ357P9gPBIc6TrNR6RAXqd+vdzeKJs
CCNjSQZ4+K1OMwIRwmq5ezzRU6Zta4SexloZdvb91u74fZRlwr/FDKHFgHmnxvbg9oPAdPSJNufU
wwGPWm9EJut0/0hvjkcr2yJ8wPZaJ7MDiQwqeDXfqphz5FEKFCXQ0DsEY5GfDSNWX1/2sKl40HRw
uNqgbK4mqNi9pMhXYKTT+8FJNk53toDi0dgb98gfLx/pdMw4Z1QHLC7uNVgT5bSGvAAHabNWdbfF
3PSYGOzIJJsTdx6E6pU2DfeKctfRjGv91/2lfbZCWMV/8EoLMIHH3EJBuf2WbTGjQGCxtoOMjdKL
tCD5x6nmzjgmkS1TN9Otpng/VUk9XOxax6/UGUXzF5qHzQOE9qXBPoQIId3/WRu3PCxdXhZL7kV2
vOyI33ZYXiP7UY9CUgoypxLid6G9jWtf/uy6CgkiOu1Oc7BF3/2rVSZd7/ujL3NerwkVE+ICVS9a
Hqvol4GPtiqHLMpCTu44prQF4N/uOeFthQXytAWetmSZ6zplGEhjjJSZTZZU01PdIRUS94C27LH8
+/58Np5pNhwjy+Z9zR1Mwfd2OVthmDM1F2zKR71/N+S0SF0NzUnLHfPU+m7kTYxygRMMV1Xl/eto
Aw3uFqL//d+xsa4QlRd0HEA5qqarn9HhKwQrZXI8hLySJwQz0eBADPfzH4xCrZL0j08Hwud2srVl
JMgSaY6H+ErkPxcsBjec7DbdyTSWbbDaJjoNFSItbQbu/1VcD7NggZIEtIsQJPKPaYPH7LFO6+RL
mqLU+DDEafVWaAgW7uzPjXhIg5k+Cy8hkLdrlfGpBmyQFyn7M020x5bVfkBlMnhrBHXr5pNt7eSI
m/tH4+YC1ceqWus3piwQ4dASjcKFIfrvie2Xby3EHGiSUM4PB388mRE5KsRU59IkcYaXIcps9z/r
1qQpnlIe0SVp0PoSGNEunJuINhZKb8n3MS4a52LJLHYOZS4MceL/mJOdi2fjiJKCU65FmGC5EFZf
mLf/IDKHi85uZefWcxgdBFoe5xjlyp2hNiIeyFFgdtzeggLRcnZ+i3iqOoy5OfGwsLpQNVyFxPh7
N6fNdQTGkR/COdDeAzmx5aEArzt69xd3a6K/j778/bfRhTmhPWuG3LDAOD6nkWP803A1mIcwM1E2
vT/YVhjgxQg2BTQuNfjVAdVpPhrAp20POdviCVGu4RGwvr6TMm9NiTcUpb2FR0LYu52SmhiqVXYT
4RUx25MhosAdJ8s4hVXp/8GEaKbxAia4afS5bofCSmvGpJasy+/i6pr4c3S0EbD5g1EWXQz1uZP7
X9zfb9+obeNBNfLE8kL0sS6YAxXHOarKnX24wbtZ2DZLuR7EO53p1dVLTXksZyuzvAL3BVh3WvNx
Ekgnc8ADrsHEckt/Ci+lPkbHpvTVA9KN8hG8HH1Eo1OOqjKg8yar+imLg+Lgz/Ge6/BW3LWo8JHk
UuGgIn673FhQ8GlDWKpOrHeuWmToDx9Pah6qp5HdtrPsm8Hv9+FWZwPGaBapQWB5Zd9rP/3WEL8g
8cUw+EZZqW4HEvNC4jp/k6JKzTcDXt3GcUQ0rtxpNWztaN7o7LOlb8sz8HbehYENWmn1lqcMcfvN
CVHxBLIWvEvM/HX6/c/vCEj3PDSXSioQ0tWO5suHCLtOEoKnItwYy6tjEALzvB8ItkK6YyJgudRQ
F5DC7YRAUA+RTUzzwnCSV9RM9aMALEaZo8jfV0Yf7izgxsYRNIModvA9yLpXGwfmW9mWjo80WT93
b/we4YR6zpQnbtrRHU0zBzXW7AX2ja8GbJu1BKuwdFBXNVI9cXz0GhlUtCnS3XmpHxEeNz29M6Md
/PTmUEAwKP7RRZFrWa5U7ea4j2PpBVYEkiXS9Se8GEYy9ireuTA2Ph3d7/8/1GovhuHco7ERskGi
0nF5tEXHvkTiM7SbxIU02B7vb5XNqS2iQTTZYB2tS7/lKNMOiDGg5jLGbg2U77sBfdDPheXvjLQ1
M3YJiR3vIgv2yO2mdIRoKkBdwXUoov7gR0OF/pzdvpkHG4NbIDA7ydXGAxDxdorZiwAAB3t1CHoo
GwKIR3AVtZTptfX7/HOca1rhJoUYftgW+oCnhfAdHOi8629wpY+v9xd32ferRHYpKzm0iIEjARq/
nXIbjkhB63ZwRdBaO5kljz/uoD3ji2VLrEeB6g/vmYSUjvSqNm3qaYQ3pwjIaNryEVmP/q2FPNhb
WVvWY+C3hYNQu2yDg2yd4OP9GW6NjUYFLx+SAUiKq0XuwJ6L0nRo9yMRgP64rsiz34Xh+zSa2wdH
BfBjJw0a0FNmn+4PvbVzgQ4ulGG6U1RAbxfXx/EttVvsG9RMHY5ON+sXPzPHY1Lgi3B/qOenzXqJ
uaoW0hjoQXKr27FaqhYZosHhNZSFU5HvAKin+5PZxmPXDGDHNVw8NBfhWFRkzb4J/Qcz7Wmx9kpW
opvmd8alHi1jPi8iFDMC77HsLtgk2MnRtMsaeQhtgaDLATXeb/d//NY5oIZKuxmOC0n36hNJDh3u
0XN0zTtMBC8VIIzZBdydtj8sX+g/7F5o30fFABQShYb9mGi8gHZsBbe+FaFzERrgVfeCKyZSp62N
qAuvtjZGJ8eu/dMkg7+bKZx3osxzCX/1qQxKugu4kxhD9ef2UyX2HJEjmHwqdMGzX1WQaNGbsG1g
2xmJiJRDJPTAeZhaJx8vnSpn5Vp0A7KyqPbj+xQgZhx/rQwjjA/om9fDGz/vu6dwiKzWbUVfmu40
x3ICnmt104Mey7L+iFxhbP2jcMjaw5CVI5+znII9Lv7GLQtGgeqZDnhgCSm3M4uTOFCNKQLG45Sd
dQjxSnLcCG3Z2Q0zHniH3sKy9BRVQxe79/fQRuwmCeeVyGNtoQWvbiV9WCJA3yieoDTfvc16G0+A
ui8oZ+A1bH5sjLCrXn/pEtVQSOTlRqXQXN0XYxjppRMnigfq+3OKEcVnNc0+Z63d72zOrXUFjQHU
hGNCO3IVpVNpdoqmF76XpvWIIYOS8SqEoPpQDbKvD+iYODkYjSLbKzdsnAqDEQEl8jlNqIe3H3RS
tbZr04EOc9qG9jEplRyxdgtx6IMc69f3sxeCL9nZ8uYWAHhuR0uUPiQU2D54DF1Z1pHynjaUaEk0
5BXjY8d/XniGHRf1tZqHXvlyfw9txCHip+Vw0cNOBWN6Oz61yEKb6ji8xlkv+1/QU9B6Lthw/XHW
B3gkoNzjHDZJgioXbnV1iVhmU+41DZ5rzOsAwVOSHgV5qQGI6fZ3FDlSIbMiFa+uLCV465QiUM8w
AkJEQyZhXAtZlJANO6VBESG01Kz56iAGPbqqHmAGX2GlEF8k3MgHc1SU7s2gKNPTiIOB9fqHNlwH
8gdpLeomzurSAaFXTUkJzgq5zeBNauOcY6cdHDEZZH9w1mwomFBbKB8gFHm7JmY2lKpTB4pnR0Nn
IliYBD+Uvq8N109qpJPu74StaLIU/+k4gJaFbHs7GlY5yGlhdeiFucWjy6wKxMTtcBbXQJTBzwhN
p+l8f8iNTGwpVZCCEcWIJasJUsdCzgAtkasxadm5KWVxngdLP71+FG5aMDIG8RBW4u3ELE1p1EFY
0VWTfnmNKqt0wxQ82f1RnrON1Q4GDI4MxYJpQsRgFbAGQxsTonV0LfW48a8C0ttItQBsx6GaJid4
2+HXU7u6j3qK2yGvVZwz02j0s1FX6Q+9io09Gu9GJFukymhLUDsFQrCaeFXpNtL8dnTNMLJ4UMlH
3yftXF5klGvf789+60uS9kGFXhpy7NnbNZ4znKTqmcnrQTBeRgAJrgblcWeLbtwJ7BLqIKS0izjC
akKpWiUqhbvo2nZgnRXJwh2Gmm5+UcJRKw29fRtoYXn5g7mxkBQsNVima3vtdO5FXrXsUj3Qguzg
TIYSH4vKTnfWcOMAIpq6CD8Rhpfe6e0aBphUjEaCVIkx1bxLHN1wq6wqn/Ja9b28bUPv/rw2x0Nk
DhgEUFVANLfjoXcQlJQUw2tmtvF5BqrqGXMpjtEUTl/VESX6++NtXDUAkG2VY0jWTiZ4O54/2E1h
BWl8JdTU+jkMEoFlVDzHrRtJXZSHLMn98eL4dlQ+0VzoPyPrEr8eCg3VelHopJYGHHptqghkTwLP
rwJ+RVOeEPY3D0Mc5RdUlEZPrfK9+2JjlRmPwLPAd0hoVns2bqVikMYEV2nMdXfqG1/UBwxkuvBM
KjzKn7kCSWVP3G/j6NNB1hdNYhMyz9rdVIoBXVW/DK5TXwMGadPyjEORfoYuu0dN2R6KejBJoU71
b5VBkNjHQ1glTDCnMTrXY/GuUkvtWiIrdr2/gzaHAqfBYNRCARjc7qB5jLW00HnX9gPs2hmXqjd+
FdgPStYNO4SbraF4GoEJWSjsL0JNAtcGkEbveEOFfWsAB82j/5Y+kO3uycttlVxphj9X7cG96Osa
jGLQ3adH6SxAWf0pqiuD3KtYHAyCws0qzIyHrBlPlR9Fx6oOVbdCUu14f2mXr7S6vZCDowpOv2nJ
NZb1+K3c3jT2gLVFvbQRy/7fohj7B9QejKOPlKY7GdHw0Tazf/y46r/eH3jj5iDDZ0BYcDTl13CR
OTQLRFrpXya933qIXFjv5Tjs6WdsrzHdy4U8atuwhW/nN9lhUTTkMB4SHVUATV4x/CMCuhxDPRP1
d1Ad8ddsFFjnZAGwo6syh7iBGYlBA+z+jDeXmnKzujwwdLLu25+C70hKcgmMtB5LPbg4WL+EB3vC
sdArYrMu0BC2rX9CmQZ/5ThoTDuJylZAWpDuYmlxWkiA3g6famkT0vwGxFzXyVu8cuZ/LSeY0ROa
wkM5+eW3V0+XRxzKyGgnkTavK0LhIANgi7SLhprWhWP9K7XoXVhbb6vA+lpr4meB8dvOVbORKCwv
Ks6uoHFCaLqdYzMAda+xGvHmQBTfG/zeXTzw9FMwSiqdc/lLTSzj9REDZAn58yJvClpz9VktkYUt
5QUoBE78nWJN62JHRru2nuuds7pxkVJfI9VcUiAQXavZWbVpoYps0BuOjD5ylVanjIKPUzkeqgqm
9qGwcO85FqFW/Seo58Z3naxWXo8oQ/+NdwJAr+VQraZb1KnSRxW7WCsVHTfJRLWeGmn60F2stip2
Nu1GOCY28T5cxoTFt7pk+kjpgzHrfS9q4vxSdcp3UcbDedKSYed07o20umPMZpx7w+D5P+CtB2yk
CL7UZhi7keirnSXcOImSvAtMjMYT6EVMylCU0GO/gwmSjQrPhlB9JEUIz/ZUtK49NsZOIrs5NSAx
xD/4dRD5bk9FKQRFm7TyPaEmSLkhaax2J71ps3+Ehp/NH5xBCikcBXoLHItVOhvlaqU2rUXEtcwm
OLQY+eBAykWQHPVpKqkjxLoWHpCsiPa6ulsTBTAPeIMsmULOKsQ5AhMp7K05/naMQRUXwlNeZKor
CqM63Y9uW0OBnNOo5IKTopB7u6bKGFncLbB5qiKYzx2tSrcxAtXTOnuviLo1FIV1emtkPtSllr//
dkW3Ya+WI91nLymG9H2magFnb5JuP+PttPPxNu6oBXCO/BMtWN7oq2kFRqLMQ2bysgp9X73qlZ93
55nH+T9qGvj/VogoN8dgSMVXEoR0D5G2NdOFXobcg0XzZK2259CFggXtSE9mU/auzazxXNoNCvSg
oL++/vtxGfKspObEq2sVS2VRhRFew7ZXoHOAu5eYj1UfJQ9qo/8Bylg6C0prGWgp6dx+P6FPYD4V
hmoce34sLYG8CzAtN6xifMiSem+/bFwTizyJyTXBUr5Q1Ec6wfQB3IEyjnSzWbx45s8VOLyaYnsR
fLdyHQsZqWfxvxQPigfH76Zf9xd3WbxVUkmYQUkQcjJLvM7Xp6CtZ1EAfdFLU7p106bHHsH20/1R
NnYLJRc6bUyS+8hYBRpho+GnhwCOu9GW56EyQnDwmOnEdWLtHIuNiA0AngcIaRuNjDUNeqr7OcYy
1faoMijuMMTlVRH4C2a5OV97Pbdef+0xHtVvisOwrtaOIhEJhW8OUOjMQZUfCqwJHtoSJEqvOv+8
fhHJzRC8IlsCCLG6ztsezQtEN4NraBpJcZZdHgQunnp2c9ajON8DRS3xY70zlmxcpz+5PE9XXZOp
ovtLrFO8DqTEmZds8MmcxgbbqNA6xoZhHIHGDTtfb2uj8NYA6U8yynlfbZTKqqsG6RN6F/3QXPl4
/hM6StY7yJjtzp7cnB+PYRozi5ivvrpqGzka09DUkJFnIP1HPJyR5LXNOrIOcdvN6ruqQTbsGIeg
aLz7X/IZHLBe20XogBADngku8G2cyaJaihb1X6/mgp3+6jCZ/EE/Q5YHo05woKbgjzlOp/s5xt+R
Ej8GLVVthF4S61uh5WbvmjPAete3ZTgc0bCyaL+YQCCgRyhG/AHbSSd3cW+R0UEJu/pzleaJ7Q5N
qyIGhUlW5ubaFP2k4xp/IQfIlTNUHO0Bf5Q0xNIceaw68KM/YMIQXEkNNTQ2EZJZbSm4whkweUpl
ZTgEn8FK5vgM1/aXTNGbnWO51a0gheIJB3aRjqazSjA0M6l0E/D4tZjRY76A7UbnabSd4hcWyPqb
ZKR3c+5mHByPYNqnxTM9rq2zzEMM4zG5LD9UXScfO0uUxsky4+gpUE0j/HJ/J2zsd9AHS7ELOjxZ
0GojjIQVBdVVBZGS7HOSCOdSThZSueoodvbcRqAnrwRHR8dR412ySs/xjdQdGO8c56RNESTP0Hkr
ymhv2ZdPuNrZMJifRyDlelFiL8rScOrMYGdHxvhYFQJdAXMRP3Y0Nl2cG8Z/SsjMp9FKvuExGqEv
o+3EyY0bgJ+wkCXoDQJKXn/5jspT7ijEEOjUnmIk6XDAhHE+AevQzlqSBzt90M2PuHToJVTfpYFx
e5qb2UqGtEG6IQGMfMj9PnUNR4kuneLbx/v7ZfMrksYSk2lxAVq5HaqaRxGbnVA8EzcVDx2myRuc
2tyBpW2t4EJWJDotpmgvZC/pGfcLdOM6pEH+McrG4akxx+inbvjJp8zIxj0N2a1psf8XvA96mxQp
b6cV5RWeH4OveE1gTG5Tg5vWWyCe9xdvI+KjGEPKisIM1eo1aHx0hgyTloiKazKG3gT7z8UvKT6R
cCHG64zdRQj6Bq8fdGmXLsLC3GprWEVFwyIzgoEOYRighq0q/oPQmvxtiqAkyvZ59VHvqvZ8f9CN
vHKhi5BtAYsCCLDaJnVTRdb4v5yd147cRteur4gAczgl2d3DGaVRlk4IS7KYi7GYrv5/ON/GhprT
GEL2gWFYsKtZcYU3zGhAJGnWfNbQyTwlQwt4bDWycFa66gE/YTNIZx5wTfwXZDzKe7QsICLAit0T
HlTkfDbRLE4gLZvXYmhEqHnNv7FL+WojQx5M8fPdw02/yTxttXtWeLd7cm3QGl3v47t0dfSPDr7T
Gw1xOTjlz/ItCgHoXzECMnl0Cbdf8Udut+jtgPH8iH5807uP3dhh4uthyYtfvfOmrQwHchTmuD7g
i78OnxmayhwlCIIGgAC7D8R1KsbY2JF385hKFfPdtP3e4/S5+I6w4iNG8Y0P3RIt/Wm/kmDuRsvz
wVaTXIyMJtAVLYAwV6eE8b/kqCV9ddVWmuekN5zJX1LLO3q5bwxPYZCYiD4Utbp9HUmuqTFOdH/v
iJKMoB6oD2Bjb2P0XWTjq16A/GrK0rnXZXWQaN4aGXlaCuwI8KBxtF2Lf6ywh4vMiBrXxOUad+gW
NOWDKkx8mM1KTBdtTdyHrmtlCKg1jl4+sE+75+rdRIwGlxwqzgRGpIS7E4t8Ej4InjVhwowZctEN
ZhEuAlk/fUzXy6z1yqsml8Y3b5EjDYesP+eqEfut3a9w6dFfQRgs/SljcSRJ8rwsv/2yTYedTU/I
au1C8mRxzRUqLO4t48gV0spaKZEIzdfk7ejMrR1qDZMZbLbzi99qTan7pT6J1ef/lecHeItnV/im
2UOvh79BwoPmdL1EtQFhNc318U5Oiv3ZFagFiWZ1LmDD14+dlxqfpFlOn15enGfPIcAxLir6Li4l
DUrH14O2CtVBUNLybsolyr1K7OXRgs/7x9kUk3Hq0HgVB0/VsyuNIeFSkXXxF3nQNg9/bEXc7Jjy
pBnvPNEMgOqz5aRS8Ty9/GG3RwH4uoky4TW2u9J6Z9Cy2u056V7p/TA8Qt9BX5ODx+g57IKPoW9E
CZrnj37K7mOaNoPXCG/6zpwc9yL1OulCge37u9Jw+EcnnwbVn3phvVmzun6Hu2DthkRsBizHcjCn
8O+/msoVwNdNXQBY3vXcYnnvii4rxrtucq1LP841/i3eUTn81tx6m5oikMPt/d/t1H5pcDJEH/hO
NLWCP3FuB4vbOQfx9rOtSemGejsukJvTC+Sl62+pHbjVmJSvG2m80H1DDDDChlKtU9/2al0h45n/
umS0jUljzNl4b0gk7bK4oanTsQe5eacQiL6T5tC/qZp4OtibN7+M/U+dY+P97AUGcPKzrDEzV0IY
VFRrExc8LKnb9/Qh9YuWpd4RxfrZ7U9jF20igE7cdRSpds9eMiMHjYDDcreWZn7ywKG+ckSXf5iN
tPFnLXEuula3d8mQJX/bltpG3rIlHjymdZ+w2BkdBhr06p2itM3ZrIzs0VwoUNuegmX3y5v/Wa6y
jcXrCqiYOJsL5nrDkNm6ztAo6x24TPPU4e/+aujs9MPUmdURC+3508FgG5qYm4U+5rOdMtN2cgYb
s5KpVNovxqSnD8Sjbnaupm70/NFEIMkfemv4OSWe+cYdvfltns9ef/BqPDuL1Oae0NP8kE18bnfP
KUoOjtkcjTuhFGlopvTnTdkf8TSeTy2jwCR+4oGhdrM7F1s1CXwQWtoYoLaBvpSYgBtz8yGTpjgI
F54fDhoZUHdooAKzgvRyvYq8jMYMG9KgQSyLy7L27mmoqiw0l9S7NwbL++vDuMlEbDViNJY3FYLr
8XgU0KWWqXmn2+Vg+XWdo/uYNEl2ykucXX0gX+pBDnprNmFiEToQ0ms0iq+HrGWNO0iFejaAqzQE
VTIGpUZLqlYM9eBB2H79VexFRrjVVAHFkVbDJr4eanI8Uawq1KHGlM67FtXmSMam+lh6taj82lm0
1zDG+gjhyenbBE/kSCD05g/wNuw9DzFLuvtWCyHGrEmhSU161v2DqrHT3sNSBFhrNFWNuiaa2tal
7Cp8najIRgK40s+X74UnSs2zSWDjAA5EQBS6xvUkpJUra0t63t0oVd5Ga8o27NdAuPoDo4jJ+0Jk
RzmjlLLs/k2UwXq1zmb2Rmtio/m8mgjPn8yxcaY3E9r883ka2qX8rEyj00XFsDga5gV1Ur2utLT6
UDdUGPy869Y39thLJVimrlhfjY2mfpgBd3cnBWdMeVmXePnl5Q0Ky1nc68ZZn5Y2lIgBiGBaeOqi
usTqdYMfa5SzCB3T+2WK/Y5w5qvmTMv8qKDJlfvtkLaqn/bVqIUi68sP2tpjLtwj4zmGeu/Vv3tT
lmhcND3hVl4JHXcTOxv+UepWj/HHkDTx3bZP39uFu8x+Yxec6cSzsuxhK4f8NMpY0XxV5kQyqIG3
00mrGosYuHHNN7m35MUXzFEM9eBc7sJhmj704ECNUjeh9MTbdb1o0G9BV2RDE62yUMJejkuEy408
TbVZhSgVcj7nwTg4mbvbdBt0g0IBSccFBijy/rjkdYIrxFhHU6IaZyOWte/N018iY59GAUqwVdU4
/RQyrj/NQIKU+lcsolQrTb/ImubSGDriHooyHszirQ+iTmFvfOkNyb1dRX8E23OVJnLVFoYaZ/Gz
1acBRg+aAwex2s1h6NwwYzA90Zy6HkbOPbIaaVVHRdt3j8lUOBEGWsrBZXbj3iR/VAG3PAVO+y5R
rE992WQCCahYU3zpOfgPFrF2ct38r5W6uDfJCYG4gAkgQ9o++I95W/gYoScQs9GtTC9wyuxwpZ5w
sDo33jqmjHcVlCTugXvQttHhWTVS5yUuax3uCAsxh8aSIfD/5oKZBcaaL1+FN9aJHbfBElD8pQa6
O1QOV7+gpVdG1JDcV1aMhvFgpkd59Y1RUEDhwqdgvLUpd/dt2UmcNPuyhNVRiDfYH3bhWrtHNMMb
F4SOb9tGoIenDdP4eokcsy2Khu5GZGpC+qUstBMaDj+cUVvpNS2on/gJz9/BDO7es+3sbkBsUAH0
KgkzdxtDDoMGEawro8nKxEfMYPr7McY7FDHavPb8umg3IqvMABQj+mK8K1wamP/lNyAyvJ0EmFD7
DFoxzGU2zbmMkPR131PYm99iseT4bRLngZ2t3WtF8VrfXvLqa2l2zaeXN9GtiUcbG6QZk4/s1e6S
bEreoLHu6oj3DqnFZTK+xY7d+kMzDoGu6OI1nkuEM389Krbx2wVNkx3U0m6516mbe29p62iFkvSY
DKp+ae25/9yrs/s6b4p/MzAUX18e88ZGhsNKyOAgNEHVbJdRaLUoh7UbReTVrfG2rZXWTxW1vHt5
lBtbijL2ZnJJGQrAxO6ORisI1FeriAiQgfvdbfO8OE3tVDR3AmxiElZ6ImqshJLc9ovaQ2Cj6eMu
e3z5V+wu121jAwOjKUcdaMMx7OZ3GlxP4ixcRyKO+6+xOf5cxGL5Sib1jy+PdGtWGY6PxeoRKMPu
CKVas2KVx2PRxvFw9srEOmOlUVxeHuXm9wD74KkAU/8MQp32WdqZ3SqiPifJptPc+bURO+RkylGM
u0uvn6ZuY3RzHGEWGHvqRG9ZdS5wv4kcZ9Y/T0YJcU8qnN3XCLNafZTp9WhHSZ7mSGbiUXXUYtrr
iv3vB2AZR9sZpSfqvNdXIXyGuLcSVUTWkA2t36v4dT3gIlK9KyfqN+cGlPOrvsV6IOzi1R0fdOiw
ygk3z7k4T7M2p0HVNYc0gBsLTVFsS+Y24tMzWo6HkVWi9GuHJLFtfFSserrXPKkfxB77Gtz29SQY
QFLJqVSQMbtHjar6hAV91UWJYqqfPKWL3zad6lyUTuuDpjApUWERFmA+P5zxafICvZjbj5ZSFQe5
+I0th8IG2DBSLSAAezB5NstOH9Kki+j+izd414ovFCFatNOS8WB335rarQvMCYIlwKa7XvG8ydZZ
y+02knRMTqNARYCg6y8bfNwE8FRI2qhtMseIlFyPAucxVkhji0h1BJqNJfcyXzN5Y+9nXFnqZprR
v0v0eEpOL5/eZ9/HyNy7RCq02YCL7gLKUlCly1vYOlTDkvfGAM8Rtpo8YFPuOfxPH8hzTmmMyxfF
z12kEjei1520zyPRLMZMbqHybi1mUtF+msH7ndQqXqKmq1fHT93c+2nw7MY+2As1f4jTbOtcDEXh
qx3ue/5sG/03bYHIcMY+Kf3Yd00hEOgosiOE+a3pgdaDyeH2PNEXvF6Y2OsG4WpFHvW2I30BScwX
S3sU1T8/WawCrTIKJDy8MFG2l+uPKLgqk4xwJs6iZGyJ5pcKwLdvdZXXvBmLaoo/6emwqvfTpPfG
eVTHDOBwZQnlRCF6LVwf/YBcj17eGc8OGb+JkGeLPaic8I/Xv8mUo0gxVCkiVBHmh9wWWTTXJTZ8
ZeUdZIM3hyL6N5+k+UHyXw+leLQgK28tIgMR6ru1T3V/rgvnLlvLT3//UU/XN4VuALZ7G8mkqpt8
TIacg1bZ/mB0Q1TGswHluVQOTtbey+dpzyNYAdqOWjDY793RGtEpTfANKiLed/1XbdKFgeFjeJ8U
iC8LHqdl9b1l4r/nuVrk9zYkONfX8Er6BheoK4O2k6ZBr6xQ5GurGa3HgbqZcnLKzKmDWXfFDzWO
Tc0f+9n4XLuYTvp6WVFkmBJjOfqaW0u0dY6RsaDChT359RLpLeBjGnh55Ez4EoG7pCCidm0wUrY/
CEBvnTle2I2OBfQK1Pb1UPjqpQKsZx6ZGV5/q1yyV0CAjjpKt0aBMYuDMg1JwMe7PUcdZvBKx8kj
O/dcEHrIgNTZYocv77dbo2wFQZCIhEawzK6/pUeTCSUSmUVWtVgh8APj7JruX/oibDuN+i2sKpLp
G9WUDIh9WmNcF6HdnrybXbR4cSepDi7xG9/CKPThENukZrSv7i2KPQlDJoyiLt0JlkZxRh3aOIgy
bmw0alGbUNFT8rEfpVO8esnJOCPYuItzcjbfez+eXVf4KN+5+fnlBdo20x8ly6epo/S1dYMxO0Fg
5nqBiipFeG1Y84h283InR5dqrVZCJPLwQ/0yaylSwGpu/KOW+VE0u/2v90Nz4RE2o/0OFWybiT8u
/ZK2n4GEfRGl6lhdjLnnCtp45+8HLRcf0iLP9PvW7P+yUr19MSUqghnqzRu2Znev27FVCNF5RTSK
ql7OBHtuBy6xlG5ke0WRYBXWdo89YCp5WpbVMM4LBY4j1PqNZQYuSyjNKtMJ3IfyyBBPaE5aGAFO
lrEAQhWt5WcI+oIqpYb89w8MpFVgi5RveWX23TG87HsntYSIapzpdF/Dgvd967bJr9lY7KOQ6sa6
Xg22naM/1rUw49ayupgsRRbVg+LmSYg6tur3+SclV7/WsVUfbOLtrtrtJLK7LXQkhsO0YLekMhum
1mvMIrLQaR39osynj71A4xOr20x1N42Ran798sF5nguxj4jAN1E2sLjoG11/Zt0jojdiLR1Vbrs+
oq6coIozL3doL+FWa4vpPGKWGs65reFmV49BnrTdCaBg96NfxBFk/1luv/0a+i6UqEDnIQJx/Wv6
1LG3ilAe1V5nhJ2RtArMJ4321ozr7WstnafPAjjgbwSAnV+tav16eTpuLTovFjE82hroXOxyI3Zv
Nve6S2Bh5Uy4Osr72XObVzJJ8zAmbzpLDLOXv38qKU9tuQk5CoCf3VNpqWohbKUuIsyf18ehBuzU
qor74+Vvu7W9UI0j1wK8Rv1vd1F1+op19EAgs6auchb44Z4BOrcfOnrb7wv8oMOXx7t1N1Cw3yRq
Oa/Ir1yvpT0Q5faewlwa1PjGda5PViIxprCrI0num0MB3N+MMtl6e6MIdbZn5PKrIrI73fKtdv7R
mNoaLHi5H7xr2wbcn1HeTO67rXsMi+X6o/I+U5QSOHyUyly8Uh1luo+pZ9y9PHU3njPjCRsPAo0r
/pnOj9r10pnIV3DvXse3Iu6T2Z+9bG1PGVrcHb6riaGHXjy3zr1I6/T3y+M/JUS7zzQJdze3zE3W
fg+ZX83ecfqVUL4QLvpzo5ouUY2rrBOWZjo8chyUBdNr6TUPhpY55RfR1hi7utQ0Jz9TFuSn/cFz
6k9LlqM4irt41werlZviJHC3s89e42lHFjw31oYfvWkwbsuDbOH12gBoFUbacYz6ngSnKLPqgTrH
wSm6NQhLT/kKY0UC6N0GcIXmKMBCksjFF/USp4X0h8xIDkojN87q1gzY2MkEM+zo609xQLLhGz8m
kVLXbThkCPMNc7K8dpX1m0GT/3Sw3lvFa7/eVMb1jbkE9lrdVcSobmWgg9DZUOPOiTwMZO7EbJhv
RxupCMub198IPqm2n+F99qY0kNwK0Uu0H1/+GTeOMV0WSIQofZBt7W+MWhemm1g5RI3FXE6Ti4nI
JpoWxkO/HFxOtyYYTSjgnUipUIXcPXsltmET3TmUD2dNuUh7iD+0/Si+OxIpuKxQ9CNB9tsDwuPn
6qW7v8dpxMyWWSV4DU6adMKkNt4kmkn2Zfbj/boqzcH33dqm5HkQ6jeSGIH+9QZaq0KVowo7IFbV
PswMKwkbDCoO7qlbowDMAg3Jk03XdBexwA5CNtRF4qM3yiEwlaK6ODXyLC9vixuP8qbR9P9H2Z1r
XOLK1ZxRGzMUswmaZNJ/WGOrPfRVh/7z0hPwt/1RWH/z06jjUVRjtchkrifQttc5HbcTkZRd5xcc
0QsdhSOTuhsXPfEepw4dJkKAvYxXmaVziYR6EsWOgTx+oSknqKXZGZSBfl/ZXXpJ3FINk3LJDjDs
t/bjU+IADIrgfe/3J9VBh2bBWZPzksGzSIoLjvOa7xV87jRW1sHD+UR92V0xNBdQ0HpqEAM5u57Q
JsahY6rHNBqqtn407DU1fUAcqRWCHhIftCke69durNqgRPi5d5NcR/op5rTc28uqW2dDFm4eCkRi
rX/yvDIq0FV5uoT2UI2Gry5FEgdDLmYzkLOuAUzWjDQ52V5mFLQRXIMiLNw5xRdVrilBzRejmbsJ
75xLtarPnpMr3X0bu8bgd3OZG2GVO13xKZm82jl32lxnB2f0xr5+0hSlZrw5ve6hVB64VlJWB0kn
c1EezV5zzwVF0vOSYEGFQkQJ9GY5It7dHJSOLHkydxHX5/UyDPTCytxy02jS9PhUTOsYyC61IgQ3
nHCsreHOo4rpv3yCb1zsRNOUnCjCAr/bS9w6vd3GitLDIuL9fNMU9kAo78jPyugZ5/8wFFAUNB4J
Awjhr78PHQ57dLf3WWSZe5Z2XPqVUiVv3Hb89R9Gosi/AXs32O1uQ+fCq6yqQbXJtdpWBlpWmo2f
tXX1rcI+7wgEe+OmgNVCTAAjnR7DXrogaVqnrUvkczOtZWsW6YDjUKq8reZ2ZFitdgM0f7iJY9n9
h+gAfA+54QaOey59scxJ2gxFmkb9IOUr01WKs4M7Ni7lbmJ/6CckwE5Wta5VYMa9+R3/8vZVu1bV
UePuxp21BUVkSSCOTXLE67WFRSAma0aluS8kDM7c+VUZeo9KTWGRK9rOf9i19HgpnvMAoC21W+Cy
nkw9rjfP563+F9azzGClDemPAXTukVrejfeGF4CG8lPYre0LZnO94v1QN8pdVk1TAC+su18KVY3+
fs/S/3uyLgLbvM80l6q1pVVCMp2brB9DCwzN3VJAKvJHothvLw9266qBJAHGGAI3e2f78z8qKOmk
2nWtw3cbO3jGflKL5NLVwxz0sbZEGhl2mEiYPAfLdmtYIMa0e2B0WxAkr4dtTGcGBQKbm8TGaO8B
VjlRNcr0H6fWWjQUmtazAqusHPXgibu1hHRbKN6gB0jau/vetlF46kuZRHmWcxQq0wOsbh+Ncuvz
8A4iGqJGAbJrd8HFcFzISkgNOqFI2uQ2lrWXDhrX2R2N4WGgX4FVsJFal5dX88YdjhonoAdghki1
7FfTmyiDpUJlg1q5dp+mdXYqjMnxY5KHgxXc+3xsxc2N9UWvjnIfdcVtpv/YOehorYuXj1k0pjiD
X/QqHtqwEmW8BnLSO+VzPFmtfTYqvcruhG0pbRCLHtyCvsYAF9RcdT+oLkDPM7KF9V0hq/FTWfW5
fc6t2FIPQqlbM/Pnr93+/I9f2ylLXg59BQQVBCTA6xFlrmnQfWAWf2lH/b+JgXcES3zTr9lXQMs+
ZwPSzaZStI4f1Xmtg1rQZDaUvn1by8YM+2GQByu/3XO7yI0KIWjkp9TwmZAf2t1dW3eEDI7w8sdh
0hbfVrQ0kNi3Bq5dKiGlGfMby6OGo/Sqg6zwxq3Paeb63aqiBr/henrHOrWHKU/SyNaFIcKkK+ku
u9ZQ6ZdkRrjfX1RHHuWHN57bTQCNpGaLJ8H3XA9aobYETA61dU/RswdN1v0ZW/jCX5VSYxNRDNaw
CAPIlf4lBeRpiakuMCT3NEj7XYA2J01e6CDkIqWJ7be1oza0BlMt0PPOOVjYWzPL4bJJ3LiZOG7X
H+ksNkiqauua5PGW5LSGdqnsQr/YDTXORG3Xg5Nya1aprpIGbOgIEu/rAXNZ5Qb4rTxKkzH5MvVF
A3K4zU+dpS3OfdZLr/a5Mr0zob5SHQz+9Dn7fYyTofb/BE33N5gltZj+d8vMyjSX0CkVbNxLQXHr
3uhRCz8leT3SGR2TNDSGYahP9DBV3e8MV7xV0n76lHQKoMUi0XvxFiJmZ5GNavG9Q0GkeIzjbHhs
m1J8abt+Vf2mcZv13LlWLQ5OxI2HhioXtTn2ySauua3rHxfO3KWtibZjGrVNPr/FhFBLfIlFzfnl
G//WMIi4UVPjFeU0bKv5xzDQbwqU3Mo0EqOyvHIl2HthOunBKDduT1IfCIFsQRQ69pRKu7dWaU92
FTWWOa6hkTQesr1KA9TbpID8/eVvurEDQUHwdMKy4vrcF9barNS72WuBfo1eYfiC58cOjUrm2nlI
0uke2sys+Pmo5Jdax9vz9PLwTw323R7cYDp87iba8Mw9ecTzBrl4ukqx0bvJOe4bnMgZR/+QVeYk
AzttROJzSgZOoTZ5ZphALI1w7R1hTOhWvp6ZxawMl3yRvwz0vNbAnPWuvHNqh/9+rhQMFKTnxv2l
XpP5cYKPM7011TSZPgy2nRSBKZDkD2QbJ8o9AqUt7+UoywczkeIRm7W1/fsFxrBiK8oiXgxHaXfo
Ef6opCONKhq1vOzoC8bVXZzMZQcgtjcPY4ctvNvP8KYAQKICxJCu/fWuXUsxjHiPMcPZqLkBPIxS
C2SldpUvLHzvqe6pBb28FXti306cTA0AGvaur4ydJmkeGOjcTWvV/KUh/XaxE7Rxp8MrgAq6L8kJ
VavWeQSALXKXNVcbeVbmpfetsvxL7cCnoTYJEmTEwXsDkrmeg8Gs0xQnhjJCeFI7Q9MZfsZVLAKp
r+L3yzv6xvGlUwEfDGgqsfa+cpxsrfcGnZNIHWr3vBSGHQ4UkwO7EB9fHunW0eVVNIAMUm3z9vn2
FBeyWPuqjCiJfS+rzD15qPn5KpXpR9ObxgA91iKctCb/9vLAN+7BTWuOEREtA0a+m814ACtaWcxm
XQ/NyVgW5/UCwOvvm9sEWAQcQGaA57i7KLLszVL0Xc/2wEHqbi2U5pTOWBApUjtSub6RQjAU4RRl
x02fc3cis0GNK03N+SA3Se/TahJBZ5MOZnLRePOUNCgbtf708ize2CgesRQdLT4RGNUuLYsH+jbW
CJciW7oepFYfP+QaHlK1kx0gXPZk0237s17ozm9xDW2N3YINme51mqYBPlnTXI3MdcWlcpSu+tUr
8qaG/TUvTdAaM9D/Na/n+c0IJtb+kCSuHh8khbdymU1qhlYO7xtpwrYYf7yiw9JValKrsDtUM/sZ
K9QXsbpN84+aXZaAjx27+gh7muJYm8u8e68sDSyMjoDb9qVlZm/1AYvhywgr5gEwGiabzZQkpl/G
Y/WXQmj/mzgHdDAIYdqO+6g3c8xR5gVtP1wR4kulz7Zfq8V6V1vGGpQV6UWczeMB5/nGuSbc3VRp
yV1ILHcXttvUkxo7YxFJpzS+oZtpflySZQ1R2RgucWl1DxW9ON431Ype3pK3RkbRgkxq25TO/qlI
tXYR+EwWke4sae0v9aJGGlYBXlgirN2G3OdlSUYlUdQbU1d2B3vj1pHYqv4UxTeWxr7HwI4sR45o
GVWJozg+Jq/61ywxW/08xp1yZBh74xrbeCBkj6Tx3GT29UYkr6/SuuH9AZbohL3sUUJEVi58eU5v
fRPVbIBQG52Jm/p6lIQYhXKhZJRScx4Bnhh+qi7ilPAsnl4eavvBu5cetWhEOKjzAv3bo/JwCita
ZbBhNFlxcemryskCY06dL3MxpQY9Gyk+vTzi84/byOP00wAfUanb+4DBDIau7uVVJIA7i2BOFToJ
cDxpVHTElQej3bg6KPXqQBpI0eC77VVohEkJUom5OtzRRaRZ1vkmzSum9G0Cgnq+mFXvtsEAYax5
9OopTfw49oC2L52lLBebd3jxM0eu8WlqvDo/2a05iVMr9CH2K8tozb9eEGoSmwgsHVwayfuTrPco
aAh0NiMLZNYp82br3ioajFpdvXg7eMN6MN6N5YA3wDVPTxXa375AC9avodJT51Hc5UZA1NEFuYsy
vzBG5+7llb+BiOB+Im3dMKBE8M/29dDisqQNZcQELH2oEFzrAb0lcWk6kGqBJ9Wq8OOyb+vL6nQZ
oXzSDaA26rJAkVG0TQH3uErthxQNocKvWlrdoZ5MUxJS77encMwn3uCDn72l8NdnZKsRouqMsiVP
/R7IMaNoOXUNT2Gl5mAip5jbELafvtpBF1vmv2SnHpzhyuPSKRwz/1AVRbW8skW5ydySAx+VAJ4f
WjRQOEDgdKjuYXV6fT8whRJLKn7QpNXNRy1TbN+YPO80Qsj+1Mj5y8sTcGM4AAVQaraoijb1rmWQ
Keo0lWNWQp4ap0uK7vMbma/gqzybypG55kcZ3vM3hdNK/kGLkn4E6orX35ebgzCUwgKKlA3Z+ykF
Iq4VSxxCq/JOeYMb7mq32SdUo/ODsOf5/Q7OmmsdsbXtdt/fFpAzamjfxRg1hdqeVrcvg07ozsGb
SYq8Pci7PbW1q0nluAKB++/m1K6yWB2L0ov6pDPSsw2zJnkjFsc6edqipH41YbMcTNilfNOGqe5P
qTX3Togmxrj4lauMv/DPIPmCyW1/HWYredvEJbgSq+2x/eu0amxf0YUa+mAS81KDK+jSBGyRngC4
WWLExtpkmMd3/SRKICkr9uDBXMQlPqgcwg7hcMf7p1NL5avZWtW7qhjshIKhHn91kyRdfbskggqB
Yiq/V5TFllCsY/1Gq5Lhn2WZy+qVt87zT0sbxxymijWKwCigbAR8Slr6aMyhkgeIrf/cebOa+jMF
WOvcDla6BKvnLMU7lMLKj6qoiq9OrtdftXnNu0uql/3n1KWCftKydV39spumofJlXBT/IoqS1pGk
CqX4rlemk99YuEt+mGIx4MMAR64wL9Nk067xFLk0/ySZQTVyWVrrvaLW7o9s8lrrlKEQNF10XLMK
dDKKoXtVKPRkX1VQuJJQWnNZPMhKWdQHgOyG8WMsPdwcYfxM689RbQr0pdpSB0KvrSIOMm8pqTnY
Co2+jkvkXSni9kNlKXEyQt6ZPfXXOreewCu9nYzXuVFTxsWuc1Z1rmRHEaT4WO4C1v2lu6m0AwBh
Yia0Naxf9DCE/UCyvlyKZW37QIIGde5malvjXemO5a801uVXOtNEKBVIj09SRRPijrJBOvogTycR
5sOizz6agg6eL/AAGuy60qkNgE4lv13RGGaAREC++lJU5fd6SSZIvlUy0R5pXfc9isJaCTStSr+g
vd200N668tuAWmkZ6G5P+L0Y5Bfg7gATnvBwqFofkIG2+tVa8u6XnfAK34I5/StOEBwLNA3IDRSB
ZElCsHNeGRIozZ9xJNfe0EIevoFtGMQpbfqiO41lMnVEDe4ofRvZ9jJwPZR9g85a+980YaxwBE/z
uPSeyPxsGexXipAu8D+HZmdVa4UW0KgpgjxubBmMXpo9Kn2HyK+FkLH0oXvLhyJ3yxrDu7r7nLRF
+ZBbPFeKqJofi2FX3kUvFq0Je/hkZeChOfyYDbWd+4rQxzlg+xc5jp5UqP1utZx/tdGIv65Yht3X
+ZzNJ5g+GBUJtTTKcFDX2HiVtq0O4aVozPuUynjtq83UP8gM7Su/cJL4UVvV7KsnyQLR+ciSD3UR
5x9Vq12/p0rer4GVpdoS5Hqc/MTEJsVoVB/LLCiQSkh8BU+kJYwLR7h3jTbMnw29Nd55DXA0P6uT
4vNcrNYnLzHlFKztYr+RFWjXMM3c6WdtKovuy7GmUtq5bp1CzpIGFPC+yVHOdnBRD9N6XKTv1euo
8O8ltzURf4xgf52/BfyWaHxZ5rR5KPvaakNj6bPlJ1RCjnLvZVYa1qtrlnfK0JqvKppzb9c49cIK
pjJSNfijLj74R3MN0N8d67CmllL5FWp1QVX203vFsDtc0aRrvlXnIv+GLn2ch14pyhY/xyFW/BGb
1K9O6xS/UXkm1ks2Wh1WNIkzsAsFruQLpteBtWTyS5qUfRK0c1KtPjYSHJCxmwd0oC3R/igs/Ir8
mMusCvuWUuF5SG37s63m0+/edsvPhpDFfBrscbACr7fTdxYKZskFjD3kpEW0MgnTsrO2UhrxeUig
72kEN0nc+1Oi6BezL6rkbNS0q/wx6bvXc6GrBTddNX2KdZ2alzBrpq12cuNnpmZJelq6dunPRbG4
VHTo83wzVpGnoUuFDB9JWNGfeiWNZVBltvWFWl43nHIl6Wofruj6WxFDvbEKZ3f1V01ZvuBfLLrA
S5TqrjPJn4OpLTREB1AiLUKbPeP5mtKId1AO868gOUDijf0wzr7nqcP3JIlbPGhErf5jU4n9UgLq
gMre68X30lrs9pQgHGf73jSgu+hkjBXkWbZB1WHAWX4eZ83vKQO+FXaWnVencZwdJ2hdtXyrQ5F4
1OCLzMEwp+kQ2HlqfEaSj9Kjmkm3+RQPqj2ACxzFP+uGZOE4akp3WhOBu5ruYPlmatWghohaD12A
6vf/cXRmy3EqWxD9IiKgmF+B7tYsWYMt64XwsSxmqqCAKvj6u3Rfz2C3WrCHzNyZ9qfickgXdFkn
JDRnJFG2YzzHFwNbHS87ZoFxJRdHuNpG43HEp8QxMWKf2EEygWAW29AgUAh83TIsL1qq7wPMOGj4
UoSFW8jDrhNOju+hN5xa44ifIAFyyhCQIZNcpfQ/9ZCm91xEcf0Z79zdZNMg15GQv37/4dtN3YVd
reMsqGaEZbTI7nEX8/4WyO54k/3Es1qRzfGVlAxzJ3kwRVM7OnFj2w6X036ukukcWBy6s1Sty47a
CzvOzGmHoL/zpy24bioI/kpSFgiIq+su39ttetOBX3fnduNWYINQkDd4Kx0TRFOgry154n9IQsPq
fVP8CSvO4w1lfnWr0zjH5ktth49dtBdwgD4OmjLoapnec/hRVsW+7vHFE6Oecr8MozHHc3P5F47g
Fdmh3Lo+t/sSD7xlVfoF6zCTdkw1cbJD0i1zEq2PmrzJhkxE2O7ha22i7WC2qCUQtOwDpkZUDEvu
VXPVZ54Z08e6qjHPcPfQ5ntPRlAW+FP7vvVr/U8qYbaijIdkB8x2oh+V70re/9AJRritPmTAwFUU
JRSNtZv4PWfBOurHIxGrzne4umfCJ9b9rKn912tky7SwQ8mErOhEAohwXxN03Q3unpwP0nWjqJx/
iUCKg+OUqnud94Mo+FGiy8vI/0keFRY9WxHbkmdSisXqq44Lun/+6IxPnTP6QxZiH23yKklUl5s2
3Wyxd99VC8Zi/2Er2URXrWibe3zIsFLSJK2F+RjO21NHdMN+2SVOPWeqhPuUEOBsGQq8/STXQaUP
uOu1P7BaauvTHEzxUIzhjqZud76FGfSbnYp8VL06uQ22kpmqXNoOwVd1jDFK7zZ3jlOBEy6z7FVu
OAChP25W8YpS7f+Nx9I+HXrH/swLasIzsck6xNWxjPYz9dbqoqMxTHlfFvsqo13e1ru/vLruQBvE
YL812TjpqcykoMLmBDkMJhsCl+bvdB12GUmMwiGaTfS7T1reMPeY/ZuyHZKFnwDAMytninLu9UaN
WeDUm8wqIaN7FrrGZjEGsqoIWn91T0cnhQCmmKiLs2/DsEASjXSpx+tA8IqkySPCIyIx4rIuu8wx
ezny+NXOncbHacgUmmj+ZbOlj7IHwaPPxIOTlSY15rItsJMwdT2DV0tGwD8lwrXBLYAhFinrQFZj
rwXPSrmv3SdBoLbEDrb2XoZBVW9OuKbvMdYLCIN6avra2tC9mLou5/N8LAMWNUizZoBp5ch81jZy
eOBHB+YkGuX7lrqbyns4gSsCOOvxqreN/zrMa++zf3iNn6lZIJ5M19kbz+7kBOhMQ9QgBfb/C73C
jOVjkByxzeoATppdN8TckQ2rnzO1i9qcaxiaBZM5Z/qedmN3zXB/7f5bxXjMV2NQO8/D4GJWo5Ho
v3nfUpQ8nHHHy9oIVWuGDkNcjUTew9XhMUqCkzXrS9qoyc07Erg/tOtVd3XMa0eUvN9PV1jYe23O
mQedxGHZ6RgPh+BhDsqxzbqk9m7M7njmMiCy01mfmPUVu4yQT+2GPXlJe+R+dKptb0xUmi4fY+w5
82VS9teERG/Jak9HhkRU39q8XudtyXCOKhX5xKarT97KIJ6nI5tNwaPqjTkM0vy37oIN15q0iduM
LuO4956D5OSW5SDuM9EKhl1/E8Pz1DRSZ1jAiL+4AISMIOmIWXQ8qeFk2pGHLCAhxWRuOk5PFdpJ
meGGUP7nr97y81DDbAvL8DHyPX1vAjNeanOx7d23QUdiuzkrISjR+UxT86LbI31E1kD/P6J9Nmd9
JEOQtVNa/V0mv/wDxekNeZhM7pZHZaD4azHOfZDQR59zEDJh1270POAGOWejM3cPlXIVafVjaP/g
cIcXeupZkeSBVNoUe7qO/3EbPv/6dppyzoZ55N05vPWLHfkb9bEguRTpYV+yjunlz9Bv/HhC71ub
98iTH0rO2M1ZOH3zlxXNfvWqrzXYf88jGgxq7tgmtslkbR1QhEsb8oGN8fA569kxBi1+l6W/3KOd
CIO8G1X/lxCg+W9QpXSNPsDoK5tqfTTF0jrBe7Cym+VI5s07Cy2FjIKFSDShPN911RA0+e41W10w
5qnv72eAA1+Ofv8IbTSpjNwcdstQHP4H93ZMPk6zLbbowhT6dk83+d6UjfkM1wHRSDuwOmXIYJxH
JvaQ9XWd+vKyTYNnsnVdLL/mPpyaE7HUGuEq2s6Frmj330ODGVm2xLPr5DT49qYk+4RqM3f7f46p
mlsprG5/jB6iI+kM0c+a4/XurMyechIiVerfYkDeqCLRQ3VJSkSGBXOnQirj7Zu6DBvOC5mdd79i
zi7liMBFrGzOQyB4rQfb524ZfQPFQ0UbJ4hl/kc+SNJlZj8adsBqmfrTd9P+OJzALlmECKkrqNHl
g5385iuKlqAtQu30z5twm7H4fqhvJckpM2N/5E451x3izkdHDtqmF3R6hunxJdkjqARtjHVzxCcO
7c/p1s+uPNBCps5BlDdLrr0a23TyMkar+a1K9sTmcYu5RObMs/Onp2n8V9pIfnR+daSZ6dOV2h/K
kI04YuryAusllD/lpHnbK/1r7+OwyWbHzvGZvr+/tK5s/iDImX7gwzN8zNHhxRe7edOSw66xKOlo
V3SMYVxlXh9DTPkfEP9mAxsOy3FXB3/WdV4e/Ia/N2tIu/i0qht6tu7DlHgbtD6thl4d5u5kzVPP
v3vuGyd1LtHg7b/LYUify21p06J0kHjxJkwznTkAuM8QZTFx1UgYrre2POrc6Vcf4VlyhKIwZmze
OmbfSzok6Yc5ooA6no5tSL3DJh7tTZn+w7hv6jKGwXk+pXMZ9Ge8GpI295OagrqXZvjF1OjdGRzD
1yxQoccCFntan6U7JX9s2e4fgRHLTeh9e5WRgLl/Uq55VpIl5C9Mh3WkSqJNrDIPCOBz2cPkcY2P
6cj9qG3+Yz5Kg2xPnPGGe5UlBqVYERqAB0zlda0OcCQ9uYe5tKlpgerdlu4RHXOcstD6w6VlM7dX
M6aXDof6oeOdat3rexQy+543S9JIGtMEBEXyKL99PPnnPtNi7Gln/m6SW0cZ922t5/WRy1mGoSMY
6juGZta1vSbQA0WE3oZs3wSAXXM4PnMhmsI+qxX+96chFNUPl6SMq1EI+WwOrR3iG4hUyUovsbIw
ZR2rDIckM2JakSRNXtc7b8fKOQtw2Sb2UxLU/X/H5qUfrrPMLflpqQf3Oh3pmm3JLkh3TcDG83VV
/qvvbvKjXVJLguOcGJPVViv3mr1xNUysZm5yUspcL69Bl6ssTKx6qQLFvhFtU/3gOinbMhNd7Zw5
loTl4DYzfG7ryBuLXhDxw2M1Ye4ZeBH+M21s5WfUb4vOqi0+6PVpon92rS2fjfVLAp8gLv5pfpqH
LhUcNsZen/ywzWL5jEP7faEt4o8S8deQdS1LWaZLkO0smNPqz4KtX5UPclJ0mKpOppNSjv9P+Cap
C4yzJW1l2fwjC5XPqapMRfpQ+gM9dQKg0WdvV0l/sxzT9uj07VCjPFzSJxXNKwXacQ+AjXj2l8IB
bR1PRygdHgZyPr3MHQ5xI1cZBXzgMnrHWocjG6jG4YcTePU9gRjwusls5a94X3WQu1FjX00rKr6v
ao9unFk68Q2niYkHobRWFgfjKo5uyMK2XwqPLmIXUOp9qWAHlqkCFwPnIUwpnPPSr5/jlnSsb+Wg
75nM9vUyfB85ZmkDxpPbUdnHmTH2Y0yjFdsgePe3lJy2moVctxJfwDX5UGPav25kG9AqLL63KC4T
drHukNtTCpNVs2lL4Z2C4RgiDtti9wUi0JmvRzy7piwtRfTQh6V/E/PiiizZqvXDVuHwHxOc+PKH
HUKgJo6VVDjl49GjyhiSZlkOb76UY+PecsyqZiTcpbRFYir1p/HXPYE6SyuNsUQa6dNyVPPPDaxN
MLxXnToxCwAtQrc1OquHevrqXfK0oH7K4e82V5TPHsw2KUwiHd68ww5PuvPqL4Q57NhiWrfXw9P2
cQ9q85vnw3/mDDn4j5xa0WVWo0PFIrGcPgY8LO6rSlbicnRb9WdnYkzyud3BhNKYZSw7OiF/VWYb
fx+d575vo6deZqyb3p1Bz9HFoFR8xMMg/tM0ValOSu9dW0wgcGNxOPCKSNBcQTKmFv8O9Oa/Nf5E
7/1oB5vjYsTiyqQqPocdnL/A3SrimVt5SdbE7/Cadb3uNQpKHGc7UaIlCej/bpbiu51m+9Cncx66
1tpLOoOwMLbI5SeEtfjRxql8WcNa3npTE3dXy+C6ddHhVxLkhmZis6X2XVJIhHfobDdB9Vo6015l
NhbtL5PWDmXTGtc/STmH/0Yn3oFT4X3ej2bFebHuGxUAbXeuOkH8mBsVGRsjcIiXn14l6omiVvnx
ZcQfPMl4LhFX89Nhv7Cv7h2FiPLWlLKEcVXe9oVokari7jWGxjBM0jnzfX2TfDzmr7uKLfvCwpZz
7StrQsQF8IeZSjubZIwe28fEkcKYkd2TgMW1zLJZDyswZpNqAoJFFipMNiD1bqBMVh4svxL9Pw3A
AJ7tucg+Z+2P5wAZoZcHy+qzPtdzC5yAgK3KJqdnJT4UTi9ZOCo8kTm84Lvqy75/WruJ5N/aDJGk
58o0zat2mm+MwHKOj9hubTGQA33fT0Ma5cQTuT9LO0dfGvriZaw2Zoyl4/lc8SOewQlDGVCetJMW
fo/8VSwGo1TbxM3btvqb/0aQSvA8oSBT4zlRkN2/4Kr1v3USDjVeJysJlxdNrwsvOOCr+07Apub+
NMx3XoN244obrG047ZssP1ZqxzWToR3OrYrDPu+jRX4GTdkeJ1n2yYyPZwT0TLBdyuost/Vt0qYG
ZaVm15ctXtb7dFk4SidMe/uqJ/O9sbEg/gj3Tj3tjRePuC/MvmH4b4d7ozzx1G3WbU4Tl2BNlki9
f7VD5N/KOt5fQ8jVXwNPaYjj7WSeduvPf2Q7RT9HCHYQtCZi3Rz9dn3rEXbLu5jcmpmNqDeslZNg
eN4GrwUS2raQXYJC2kwPCnR19q56mfhbBwgT7qEPtO/uciFQHt36EAEWzLo6wQqMMVNOuzO5u0iQ
u1M9eyU7l+c3N4q0P/7xSERY5iTWc4uZ+vrWOp3/lICcMm6guvlnXCF+rZ123mc+i5eNblru8ELa
4zSUbf0zXnxObwUrMky3NO3NAqalilqrbxyQKvOAwWgvOUETZjq1JR8HVsNGNxxhjMHZrf3U++w9
jiizoJ3X5ZxE5cYkkzJQ4hLGRk9xQH22xGtWRk35ENrAtfm2D+nLaCY7XQksW/fLNuD2+Q0uuOpK
GJa4UygGu516f6x+jQ6aWOCLGUinP0wd5S72n21R7/Wx3LpR1ZYn6x9xWoxjlCxZozEpL+S3kT9j
yTI+cxuyt9mMByGi79jwRXTpbF4AIqTO27R3k8/a7UNYwaSe3Ru9ekeYxXTPOtfKZzxbkrLveJkY
0y8QQ8eV0CuLwxSpaSimYZh28FOORE6+N7osgA06DqClHWHHGf9y6z1xhrGh2KTH/RJ7mST46ITf
MmQV+IN7IkbE/tzidUlJKowX7sgjqKyM7BlzPPLrm0S+RDBuxbIl6pamPbxvs/Gv0raf/nZ0sPpq
093YnROzD+05mqb0cdj00BW8LEAIrYi/L6TaqEtP0uMsNWvWkAGxAWBX5+/26F1XppHxfcui8Lfs
A4wBps3/LZd6l0Xbe+OYWRxrZJ72XMVgAnh4X+EYMNlkwGFLdPFiJZanPWzW4x3Qw+r7Awg8OgWM
MTX6CVP944Sx2i8e1N1wOxDyw0qw1vHwU3IUJc7ehItBASgYTNd+FbTVeYvnWj4EuyptVpkjHq8N
cPrMJhoQuMx7wRAMGt3sN4MfaO+dssVGkyruHZqsMfMaZX1DD36wbt+ET06KGYufOelulxNXqv0r
U1UZXQtg/OoxmjYWuy4Jd1EMrjw+ZQMU+Gf9vhK9LDxoC6+8C3FXN6538il57ampEOvm20LyNFV3
HLwz4o+V3ZTnByrVMxjLNVjILvyXsgxucMiKllv0yUK+kZSR2L9t76yaN5jik3Wsj3xfutH2oQ+S
ldIm3XbGs7X3/fvY2qi5YdsdutylMTKJGVMjdS/p+NFfGYUqvQDlD1XeJxp+pA6rdDvBTaQ/6z11
kP1Nh/jr74G2z30Z6fUkTdelsKrjou9NsHFOXafB5F76WgjvHk92x7s4bQOp58yU3jN1bvqyvjO7
5PuWGFYscKHn/vDMp6pacJCu3K1heEm9r40/fLsDgpu6sw+IubzhfTb2WUcWgL2rw3bzc8UZBMMt
rkR+zg89be9YFq13Hg4V8yeNJDE5TNPoPTnllPh5najUeQoY2NTZX491e0hLk0BJ8r6bH55cZ3MP
Nh0H7x5OJPFJWx3ArMhdmJt2T8xyzzPvLTlbpcIrdOEFKAKZxCLbNh26fz147blIGqD4a9/0vboG
xsXTAW09TWMJE6GpUzSHqzlcVF2EUWP0RazIhjISa3bx2gMH6WzojAuY4wKd59Mu7Xg/xpra37O3
6sLMIzp0i3/OkPU4APcZwgj31vW2FpCp8ec9FypIF1YhTFpvUoC2z0PtcMocJ+rlxKJa+udqKnEj
5ITAbHdjOvHcQGkftlgYdeRLiy+AoDc1WPPY1a5OIUkz6PiYa9mmJzQAkc1LuWwfoju2IOe4Jjgy
HrAluqr6uF3OujsitoaUnPGTGLdxyeeAaNpCk8G3n0ocR0RRL8G0/+qSQbiQk8EavYZaefFNCpfK
Uoi3Yu47Ix+cpLnlbZ5sKXJFRILMN8/nA2hClI+i6beNaNtlXxZ78+3nvBf2CJr2xL2O4MeKDi51
amc28iE1Y/jMH05DlPxwP/VitFccy5piKgKP/8nmpAm3F9V+NfOy/4wafKIzoi0S986trWvOKjVM
EqFhvoShcxjr6qga1E1bLfTBrnaOqEDxccB2o2tWew5sOvk3pPQELwHrLCq7dsFkLwOc7EbWhHI9
fiIvnYYM7VBSQieMRjzKdC3Ls4vkVb1BPGh+MVs7VLcAF7D+ulkWMGX4rOjU29rjHe61hrquem/7
CexeV+fDlhiHYpcWTYVKOE6+qcNksQ/jGjv3IXKK5Br4IFKZo9zGuw3BOt7oRuVWLOAK1HcwpBfB
twASF3QBEUDxCEXndmuy5pXQk7lZ4ioasrZhbbxRR4ghMfF73jMQLLuE2FMOWHTkcHbJ76D9qANP
HoU0R1PmQ3QooswnGTRFOyLU+a2GgRHXh4dqs9iH3L6aZaPdx7TjLPM8bEPi3rskdlGqN7AByEsI
EcYbpP9+eMIwtcUzE5qrPyV25FBtnTXXQnXbg+Z6yHmdB79EXv4j/DZA+dUtdV3D+m7QsifVliy4
AWrq8EVFjbsV64a78We7lMkEK0DB7BnEAWpAYV2ecNzFyukSzGCTD4fw2qZwULb6pyU06XI1VoFe
zyly5fplne3M3IAkazxbh5QN1W+7vDJGL68D8sXbeW6TuRDNckAfIugo/NoLx7vYb6W6pp0N5VVk
G7CQZtEwgnPjb+Sm+M3wDrBVRnkzJWWdJWW4fg3HEjVYDvRrcK2qGUeojVOPT6U8/Whgud7xhLH/
B0hcEP9l2f0zmLAjrqtGeOMLX9sCpaWDeCqEap0yCw9mX4sDM+wWMgL/PI5Yrb3inYEMPSZm71+7
anvcjFQ/c3JMkyD3oNZhfK7gZwzvmXhGaCGlmw8dOPc/2Zu+vWAG0g35DGEdF2KMo+08BfDxXKpZ
Z51kFhPGTMC2626buq+cbdzwSgaLuUPU2mznqJXTB88osxw2KJbrDhxFyXPxKqLOtTgEDMh2zL9Y
GIbtcQ7T+o4T5bm61PO++WcJDgwQsHVQszo9vBElzeiXhRJdF2Uz9u0IeKIZ3E9PbhBnISduQ2Yd
39w30PLppTHUj9zTsIJ5OFixX4lpZmFbHd2s57Gb1GVBT1Xlfs+VwZ2AFxuKcuX8+CrBlwuB7T52
e8Ed9apyKXbvKJYqlGsOjUBTppM3PtR18B15E8bVvSUuCufx0SSAd2lXPyxINREL1WvID9Z4xylq
vMW/7Ok4/27HuXrYOIFG7tLwuT0smIfzwar0s66n6GHnc495WhLkA2zZyF/G9uIP3grdcxD26qMq
vQFxxXYEx9O3uCa59/wNXBV5ksYtCFxb5eBP8sgMxrUffifi7jz3hAH1LprCy2Gd8Z/X8C6fe1su
45kUvTC88P4tyUnU8daf8YBAALXIfVcX4USdvUSoBXSumyoOz9z46PJ1W1mEizkIvov/uLi/+MO8
+W5hGPX+kKCahhcpHU8UsjZHfVZJpNPz3hJY8byWW/MWtAFvayPn8ndHKhPohA38D6gcNFrt3JmX
ZQcMPNnKhB9zxVFINrG8wQMzkPCWU4t+avC0Oi/refrCD8odigbe5wG0r0MyEy3xEy4DM8KFJNza
M8y53UEG6tLNXF82aInk6o6YI1YRqPfgjm+1tOlbu0fqCyFw0N8Hu9sgSB44YBCb7Ic8ljX4WegS
fsYNHp/sZQknWV8hyyKpz26g0q9r/E1IMEWvPyIz7f956GwGzDUT9tGEHKJPyLe2uSPij+ZeRpEO
bv190frdoIWMz2UndHCZa0rKzT7Kqbl040DU7qT9DT2MMAOHrCVLSwtcZK/XJl5esALm2XScSH0M
nKf9Z1BT/3BSnKPzscKpBkSYbOSr1mI6UESxUebNr8YN7ZS/NvtVvZPpdHG2yT5v1sD2AOTjLLPA
vqeFSHZ4ocrpuYlP6mbbC6VYXRFqmF1fIVJaTcH/6j7hWQ8SJjlJxNCUXbY+o5Qe/sktsRBPewzR
PCF1mG4PIRaZRwS3PQ/rcnyW5Wana0R9fBEMDirTREEM56Tbx1ZnQGP78BMWG3WETrqZlziRcNUZ
5x0SJ2YldH1agVbb+062zc/adH1XTBIjltMYT4l873u/fufIYES3Nkdpiz5wWL18L72SWo6FxXLl
ektgMG8a3P+W0qDPQWsfHiinzPafXpwDe4apWRdMKVpyBuIwJEErMYSvFLHowkc3rmfz2ROpGmSr
DwuXG1dzktyPTi3zCfSlOdfBt4Q7xfYFY0BfqZ9GYLJ9ns1MUC11qfNPnd/vaIoON+1zHXk82noa
FtJ5y0gtd/3orRECToFMYLSy8njaBSGtbupEN95YSXtP/foeO3H7xCMjDlF9VNypg5BWbomsCBZl
vB5JQ5uKbUwqwNFFzHUxeSIa8C3S3xG0KgHi22U6oQQGDkJPiJt1mK2K+y+4eQjcwm41RA9qSRcZ
AwWYcMrKHqI41j6erxro8T+HbgDAYtDfjcms6pggmnp63bYm3a5tbb1/ka6j8jSDYP9oD41MiB5Y
X8OmxtE3wTisJ+TrEccgtg4KGMHwdUIQE504Rij/4XCIuobze+/piMTQXtamjOLrmlxOVLy+9gUd
QE3stOHhogJiI6/PFYNgcgn5nX658cTxVtUucXPpkRr3f/SM/37GLAGrzNXFKK4A9qsbruid9ToQ
Ydp9K1kOlUeDZUMXgIjTs4zAwzMxJsB0uk08e0t1bE0epio5Jd+HXtkCJ+BdhdjRDhdWnZozvaqr
+xu0x51FVhlqjthjsLIzT/PY3XtIRAfeM3CKE8f95c047/N9vUQl02K0ui/QX9szxxvpx4yGYv4m
8mrpgjC7dZDZw7hfzZw6XbZATdYFVI7nn7vUQk+Ao/douixQ9jo183NsAtcU5J9YbjHXUSXZgvTN
ID3WRpzAzTtoO68RKMBB2ZvbjiAv3r7ZWyqoeJCp93j0pXPX+GptinSCyM0Dt8P2T9TCOX6gugA7
W6YyjQrTu+F9j4qrft4ln7glCXrQa46upLnvF+uNj/5hZmg6vdfpxXea5juaQHvPLgeUuH45jbA/
plRWJotctfyzcmnNrQXFlY/MGvu3/0FSMuiOrnQvkKdMG0G0TOIJbEmCBKBIIEBL2OlOatMFmV9i
gvt6gOAyJ3UV6G7JoOD88qbJ2e524uhG1F6pEz4AYPXbGav/MHhzZH/4BcIsC/gbNX7yvXcYTjCQ
HdWFZmJtss60i8PXpNKnlpULABpq071Ckpz+9tFvt+dlDXhu0rS3iBF9f/+7bulOp+smyOMKLQwP
VblUXw7HKdtz5TuwbUnZDf5TUCc7OlDgHvN0+Ov2gSS2mxGlor3Lpu2IhkuwIGciJT51dOEfu9a5
tPH2dKyt2JhQS/l7Yc6pOCORzm/CbZkC+1Dg5ZD6w2ZeCbxIl78RsC5i8MAs3LfIQ9mXA7cu92kB
8kH0INYgmK4as9GGKjRtP0S8BwFIRpj+Gr3e/TOlc/zTR2u/fm9u0++h6tv0RZQt8m+OWtr0zriq
6p/s4X9jTkmTTBdR+dx6g+qgfVMCuvbH0YAN3c3zNKV3nophCIJl615C7kOjB2dZRXthwCnFSXRQ
IWTOpJsDUuWUM7tqVDX2rg1BlE5mjba/KQ11y3WtFFVYS3ckvHRieS89T4Pe45732KIqHLKoUSsC
ipHd9mkHApIFtmBjmTFPDMs5UEe/ZQhbZ5w9CRcDfbffzgcsVBuziTrI6p2XBPHdEhzlksfzLgGz
pFj9vOJ7x/BqnYxkhogSlXOvNn9PqFx0FpJwRQ00jwrypuQVTPO9AYXMu2lIJFOKmsYcc2c+YZIq
d/46bOuL+lvhvO4nrphCkXsA27+bzvQm44LWF6c1ruPgXuPbVBWBxpL6Hg8MRNAqFUq/9qCsx3kn
+eT7aUyB1bitaPv8iPTYnwPEJjtiStaWFtcPVE0+YAB1PwrfPQVUlDPIesOlc7Sab83WNa/erAad
b7rdnWK16GzhVH1UxwEI9ONBPIZzJn5u8E+jqip1Y7yprW+DRG3Mo/6GypKvhilzbMz+MGJxgDHY
1Et70baVLdukHjWTdbrfcNHR9u+cKsdXWBGuzxPZvi2AvFJ/TBj3X7CJySuZN4DaqygR0B/iuOcK
sXvsOVl+MqMkm9LCNaDRXHfx3DPuwlpDWD8HG00IVhK7JCYgMy952QsEzO6qt7MZtZ/eATR6cbEm
tf7gbZhsMbDUQ257hqwIyaz5e0i2jXOHfUbQtldh8lXZVFSnttGdzZG2aXWV1pP/NTgIVE9RjyyC
DZH0NFx4p1ZFMMqd/W9FxP/LanrENysd6XNwTJ376O3U+RwiQszXfrOWx6ULKv83OifOGMQ+JK8e
ab3zo0JmtwBCxZ4BOUlK+bgmO0VaJxuOd5tNwj/1/0g7k+W2kWhNv0uvLyIAZAIJbEmCJKhZljxt
ELJcxjzPePr+4E1bNEMK366FN66qJIDMk2f4hzhN1IHmBfOuMmzjk1CzCy0BKe/syKXeAR5Voe4p
SzW5ByoV+FubNcbVUi3MGBK0S6NTjjLmQ9m15TEoSiBJZh3wUHM8Bp0XlLo8OSonyoqmbL8NuWbq
exUlxHcKcoIsP5IaKI0zu34xuFCep8hum22ElI7wdCsSzjGPSeM9+EyyAmtSWOhIBWGpYK5UYMMS
e8xfp8zpv8yzVvcnTekjVqXhIB8rw6pmuQny3vwZKsV8TBYmzfwR8bFvw2LSx6tRhNb2C+ELTVyc
rWDVIjG2X3qLIose7BTle0ObjBgqwtjfR5pW/ESlg3J31vXmexlnSbkHcgXuOBkGWvQlPuEWuXih
f8EKq42e4NOMz1QjEOQmZ3Z388LtCfpB6LBkGm7jmbT8B9Z14wQxsSecYe0MzEoXDjDmnDryNgE7
+YwMJWMzWUf1K1yCtNs4KQLOSpT4PztBT6+mXdL4is4GuwhBzandOlhjfcfyOvk8x06sNi2Dj2jT
zMA1NnEeL8NGZlEMnmodAl47WPpMnhG0YCxUZ4D4HhhE1ttRaCYNknZGL6xDCONJLnnI/AG8w6vq
YSv7ahiXzE/1xW72ygTwvQ30SdQHQbIWrPN5N94ODCS8WovIwVDnL19jjmN06groZzQJTTPbaaMg
zPZaKelG8UDJdZ4zmgCRX4MRARkIEL4w+2HxstbRWq9yw+kWraXR/rHwJtFGIW/Uryolc9hOSW8O
+yh2e+HZo5jTY6YmWfO+LCJFtmQdzJ0hmuIdJQza/JuJdJLtoDPToNleld9R64K8xacQ8Y4Z5woc
qnT3h16BoNqAAM/i20Vvs9rTbAeMFnmJlLxcWRChi3oI+n0D6aU9OhrNc0ayC+jXpjPYcy0Y1nYH
37N0Qc7MQHXjStDkckP0azzUwk0gKlF3m1Kp3SjVteFORV2orm0xGz/EhDQqE9JhlAf6RtN8aGN3
rF7SVrXmNh7Aup9W1Fe1M4BQVgc6eM6ws7UQthYJhuMcW2NMkpulNspXCuH5kaiWxgcYMfGN1to9
bpxTGFtXgL3dJwSt4lc1diD7WwbU4w1pahxRtqMGvsnVwNUMLqqIvSkCOLqFLgChiAFsSPeopBjc
o66Gh20dC65moHTWchiToZP3UKOMeB+YXXKNvuvSeS2pbnrbUmHsi16g0eVqdUO0xMzuF9ZAMjkB
HRy+ujKIb82B0d6uza3+FYSv+z1SoBKutT4Zh1M+gXB+yfIub8EOOLUNcdMFl6xMKCA7SsLB5YrK
JuVjtFX8R9gznicDtWCGdUUgt1zzS7rh7usRH6VYalHxNQp50MZeajt4BsUjzej4V6kN2msFBK/Y
UL+A3WqiPn/R8oLcENmAejky77Fjz4qylMQpmSIPd8x1XOWIGHAReex1Q8eg2NU6ENuNI0UqvdRQ
mkUHflE/iili8GYMsHzIW+p02U0FDFEvUzFYwAGxNnG0NdAfh6RfzG+qBw21MwBVZwfdVsEPG3vl
x6YPetjMzNLuYHwAk+onIC2rgA04nC4v5s636GPvU3ueatAK7J8cMlvRfImSQTOPQBDRKWyENU6H
mnZmTSDInRdIwOIBaIT5g3g+2CsOKg339A/r6JMR6X0FLp/buXuI0rFkGgNCNPCSfJpHLh4rTo+G
GZpk2PZMWUlxX5Q7jVb317KOZH8QM0UW86iwzG8iEx8JeHlB2d/rkVW1u6Geh+t0SAuwogAbKZoE
U7wbSBOlDqQ1Xhjc56LCSFl2cT8dNYOO9YamqXE0q8zWwWhNMHMgXLTJDg2f4spKilre4aERNXtb
W9ss7eDG9/yg4jsYYd7PZmHGRaY2GxF9Atxyq08imBhgoHPcAdFFFx9Gy1jO7SlRpZt7yKip7ylc
OXD06B87B+KaPhy1CPApwAa3JSLS/34CXD6TOVu1Gd6ETV90t6O7LD09CsUuhG8aUgg1GG8f2h56
/CFvgkA98qMKWrLQboLtGOjiOSgZym4rI6bQVVHkBgDpCgKwGwH3m/Ue3vjA6P86MDVL7QsIC1dp
yqZ/UDrGSUcqdMD1VFcA4Oza0IKvWTr1NDqLcvxlASJYfAquZjpojGjFCag7KaZdpGIPTD1jIyVx
etOXxgiyFHz7k1wPxHYpiEUPpJ3uK3DFFM6vCvt6Cx3LpFbtyjB6susofAEjpOZ9heqnRQ2B1x9s
K6nMfZ3/LjjR0xOcO9ror+ZYNeMGLGxyMyy0LU84R+TDdsrT9tdkRjSuU0Vbkpi+4hm0uuBrx6Ts
y163+mo5lRzlEBeEOL6PwzyBXaE4yp+5kQtw/Ez1w5sIpLNzAhQei12fQiUF6MgIdhfMXX2VZyIJ
tnTonC81ajnpAd4fOUyfo0zjq8ZIo5NhxuW4pWmfQa5hXITGZki/bxMGzKy3TSbb6stYppwy00yQ
vkSLFC8Fq9C7zqON7WR3gGzxCLCnGWbJbFbhHS58JTftkE0efX0ZeHky0ruuNOE8FyHYJJ4Uu/Qb
DhnwiLWM+6SH0uiP2eKQrQTKIUTYFiQjG6Kus2uNluveFVVpX/eTgjKgaAAQdo1R3YypvXyNGwus
W0u33d3mImCC5qY61YyZDPN9zjq8FVgGMQe4ogahw1zEW53Rv+UJnDxGLxdw+rzCkJpOYtmXxJ0G
lBSyCqZMD0BpUmdvxk4uD5PG4BMZraI56E4MNLZuZxEfpR3Ecj/EkVixX1Zy13VjUIJPS+3qbsmb
uHjg/Ja2HxjaOPmQIGgHZ7K/ixQs2G1ZRQNgT14iWTiKU6ZeGf0NQj6Tc3KrprgNsaQPfHdGKQTo
SrpQPcSzA3IlSH4tsFQbn1ElhRPNKDfW73PNcqoNUmipZLclS7bLu8gqdw0j0R9tzhjeU61WNtta
0T0irVrChxZM//RSdwL3jJgsLfUCgB32oRoYYB2roVFki4hY/hJcjvAzFMZPO902k+Iw9HIY7zuj
TG2Iedn8WY04IbCEnTuQDURz5ZRTqB/0Dszqpl9C5g5oNhDYixCuIR2ompsnT4GxbKbUNvihQcJA
g7ZcBtRY1+yfbqTChiHhFMVbp5lrw8vRvfYnl/C5BSmJGKpFhtxwf01N+9wO4WJvxha3qJJESUKv
Cvv5uU0D5yFkdmOQLgDH3+myw5fZAFQEVrmMoCwXyD3DyMisdtxYgapfmHEwgncLV1C9ygiYIC8n
pltBLpgeAYIbqWcKtdCksXsZM9iCEOwheROqvdHQ3PdnYDC0qwqgo6Rdqd7SBgQat6vVGGvbJG25
2wL0IaU/LYDBj9aUOz+ZKUCk0gKIAJ6Y6kl4S5nPz5xiJoQQKeeNY8ylcRAFirWIIQzyqQY7WF6X
7jh3p7C2hs8c8NXxb+hDL3fL8qfoxPwLqG0M+6vWZvBcDgkzrW0TojRk0T3XbB57ult2TK8hxLkH
bWqXZjuFQbB4Dfa6DyXb/b4E3/SLgbi7A7+38ohoNzdfl3lYEn6cTf47UmJACxnC+o7pU01KOIFX
8cnWR4dcvGmcTRksRD3hIs+whTZTlB7WIxbYlbXI2U0R2vEbEtn5y+Ba3SdRG+23KVfzMUNaKD7V
bWZeKWziVwLqCHEmw40FDK7CN4FuVpBc1+DXvppR4xSkk6VRAaEmcLPlVT15SE8F9DLxbFFHZ9Sc
dDeLCFqPO0rnEDkAFw4VID3kGLTaAV3ghMU99mv1N0Rxo8d4TrVvRl8wuMkVt8k1ElaZ8GhRDtYW
0LpzrZIJEggOPhIQk45JoEgVYIc8MMfjOtdkZgdgftygby5uWjlVP3SMgEevnyQiAoghwPdWThna
hwlLAJd5CnChx262XYo67p4NBZL7uQVHF8N5CXp758INfbJAIicH+gfTE3lh/cWWKTZawiijl46o
N3lZrqsftQZaawNAOJwOSNfrL2wJ9EUpTXRqITVOd4hDyFXkbrEk1gRNmnqt27ftfVF3DYBosRiv
ds2FuYGED5K3VKhv78JFVZ9ifGyEV1d9eB8j+/STy1zZO63P4MRTmKKTAG0r+1EwiZuAj9eKWmYZ
JQg5kTKyaoYSKNAiZkDoFXxTcK1Oah2VSUG2jcDM0zYyUWpmUIu2xNY0IsYUcgpd9CViJIg6wFv9
IQ3LIeCaH+2vKHSOcFNEbt2FKqT+MRJXfB0CZTLRL9X0kMRZmF3ZgFB+2WqIv7ZaxVnOOVu/m6NL
v0OkLldb5Iyiz6osk+FYxwtcCxUq96i5whxv4XbhWza4Uw8W0ozFfHJsEKMkjwN9kDLFE3WTdpP9
bR4nJv9T73bBIe2pWgwId/G+wn9GJzVq14YxZEZ5WLRlvu7rbux9E/qcu7NTClXYgqOrrpiCtjmH
sOZXaH1JCxqOZZIy40QPYmcZXVLdFmGAPAW7V39OiRbFAbgV3lGaSOf2MbX75D5t5+XVgKngTwaM
SKZu/QyVcCjrEOfv2VogFjm0qt3Ads2trMgC/MKupQ6sREMaTsZRGh4sdBWYs1uyDHeTJL880IuP
jO9TO41PpRy0dg8h0b5ZujBvDjZyDt/insqCxmqVPwLGLMbNaPHi2AZuQY+R+J9B9rCXxzLrrXlD
82AGedtoDlmJYYNM6bWZHhMV/hweQ7qTnqlPMds3zg1J4jLUPzvToUjoQAt0m260J0m1swQPeZ8L
bS8A/7/qjNlsX46m+K9fKiunnWLr98GS5sDlS6f/ulpSt2C9mopUQRaudVoAScZeguLHXYHelISk
H7K1VkGTu9oFfu/NWK4uezjjBYBXSDEbC8uylxEePJ1zx2pfXDuPNL+nx/aphmaQbGA2x7cdYOBk
Z4hK3hv0w9lws2AgYM5lHNxAI4yha6aNe9caWTYdoFdibWyuYxnwMfUnzejoTumF6Uae1WU1J0lr
uv7OHcMp9OYxw6WsRSq+PBKpSL7c3MAmmZ2ZYUwyOWnG1lJIgsQFyJAoZERGUOoccahMacGH/N0g
yleCJ60NbqztDE37yiqngc2XA04ih4oYxyDF0oPwMxhc/UibyL1LuOkQeeFO+W7D0mpOcRSEpqdN
ivYD/YhReAqpkHgHg1Y9msFigFwXVZRjb9Go+y6qCfhtT76n5TUkV5RtKkI5yoYuowG86cVuSYOK
JptZqb3OcAroUhEJa9szgKEJqevlI/kaOd1Y6gaMtZaIdVgsMd9lBuF0M8zM0kYriddsuqHpvAx2
QmOsjKNtPAHn3QwBVi1XotKzdmWVkFX+oLxRCmEPy7zjPXOtWJaOAxmz4vlBoqv1JSjrFg2FSACn
X2KCyX7S3a456RQzj+GooJdKq4oBAMGLGjZlAqr8ht4DfbCwbOXnwEmD+y5cghudcU1wJUt7UVuk
M7TRc93RyDfLbNjzVRVK5M+mTs9/YaxYfdOiPvg8gwFd/FVd6xcTkBiDtAK0w8bplgEZ8TqiNWYE
bn7dNiurTMgh+oEsUaQO2AbhAznP2WxT4aJu4Guqqu+CqDZow9vUYJ7VMO/jM0QFdCTLDsRRaWDh
odXDI9s5Td2sUc42Nx0Eo5MscrCruLdZeCnFDC2AwSTBTi7KAZgGahkTkTTri0f4C/39nPTDg8jL
lrANOL0FWR9NXxq51itwQYYTugogw5w0V+MVMS/QP7ElIUXYsygG4GhIc3ph4KDXoBqwaRsK1VWu
X+/Gq8CZwEFamoXIJWO8fGs7oaGHmxTTqv9qxugrHg3W8Ib2/fCtNxzQ3NQtzWPUVcDvUba5KgFC
WV4wM4xDgymEWxaIMP4Z1r0x7YB/I+Oy6l+YmwWIR7C36MN0kP+F+8UKzOgzAu/lp3SKOT2xLLrj
bJe6zkAmkleQbUJzk7BzMAwg/0k8KxUoRMyx7h5KNxHXzGe7AqNzGt53RZ8BvqFlbT11rjO0m6oX
DacBnE9AeyHkBpWkk+3tEsS1uwkRnrK2rVGsjOyQPMfTQiP5ardJvexrRi79PT91emy4rJDzpzdF
F9W2ROctUAfASnKX2bwui1lnLpf2M/JNzIGyzKleW3dQzcYIbYerI+thYQDaACMim07rNuFqqbBN
RJDHh0afKuYFfYP1B90h0d6aixs/0fS3rVt2Y4bUp2n3gWfUFnccYwCG6GEPcprGpVWHnp6OqLvw
nw61h4IxGgSJWhr+1qXBseXdwp+inUTzFZkGleyaYeySfWspN6LgioZb0xz0VRDAiW6WRWjOpzCQ
81O+nkjaFQlVb1W69pPe0MwEIlWlV2HjZAK1HLf9OjD+nA45fPnbnAsCx6YC892QAVTJVdGP3zst
Gf9D/UBeSy2XyBQpJ3C2oQQQfYKVpiPCXJWTj9KQdWoaLB03kFTCbruQabFfqfut7wZN0S8G6EvS
KDBGNDWBTKpPtpmJyhuawUa1hgt620IY8hGVGOoDfxelm3acGBRkpl3pOwFLCCSK7OfvmRrpbi9D
5IY7k4o4/05j1vGg664tHgHy4Ei5p4kjmMH+NIiBvpLm1BYnWFnuC3M0M4NQb0TrJYHAM9yHbBRP
qKrpn6bWzF419sm3Np/Km0iG80oBCQijVjAXr5Du9ZVtbNA+c1Gl+y/KNfyymMTY02bmErty2enz
VSbz7F5Lk9TaLmB+k42lAB18ReUihLmGNStMMxSW6d0vVI5cNoydd91UjY9TkizdY8ngDg6U23Sf
c3qUoD8taX0FazE6B+Biogb1UxAuESpV1qauKUSPo15q7XdG5HqxNce4rq7pc5SnknxrOTRgX0wv
0kMNegKQLQR38il6WNW7vxthQDZaLABIwGN3gN0WPak7pHHwi9jUTJhKGsyiSg7L4s6ww4qMZLqy
dZc9FxWStJkAOO1nF2jPtjeiubt3C5neQoxpkuuxyiwvVXoOyCoNRQESOJGhZ9FVrkgph3UiWgdK
PqBoBg3dMmKn8AHL2GILDit4QU0rTO6r3mqSPQYaZuE1pjuCu3TM+hZP27reGLHOr4Y0Y5on0wHa
DQLbyQ6ZkWfRiYZpSR6HvREg+KKd9a+dU2k/qc4L3u5YqofZziXoyjlp7A0KkH38qQ6Xdi/Cae69
zJzoACzm0IJxFUG5B0WX3BuoFiH7VJbVchvXtcDWFtoM7n0AbMP89n+AANpaF3ejbztDdEJis1I3
gxkH7mZR82Ts/scMRCPBveb+EgzYaxl5URXI58gi80bEfKc9CHO95H+1AE8ok2o+Vs1cKC/rubbm
ng8HCSIdP1DovCAGatsKNVikdE1DijN9acagM8Oeqve1YdG3hlUKECJAdE3qzg90e40LqpoIfug4
L6xipxD1/s8bTedkQowYdk7v90ge7AIEjLzYNp3bGaGXLR0j9V0LFuoLl2SQ6TaQ55LsHFJfIj5Q
Db8k+qgEhgaMhhQmDWfq0hpbmvaZ3vutWrp9j8DlKWrj4fC+iub6fzlXfERMnofFfwXt+jPBcC2k
rTtTlvh90HziA4ZfRETtqAtH8+knUFTVGeTq9xe9/Jblen0JG415efZsBXTGMaAJ6Y/DYNwDaHAO
/NvaVqqMPRZoqBCBtPHy1l521QjnuFOLu63G8iPT30tbS/3xQ1bNzz8kvFFOalRj85KHPEdJD8CV
4xjxFdTP4QPf14ufE0AdNtiIpEKjfbuSsic7U7LpfZsZ8kGw9W7tanEe33+zFz8nzWUeSeCnps6O
iuhCG6TU1PsV1GMfz4fQc5jjfEHvqjglDThGsrHhf7NT/1j0TOZ7AB7TG62gdsbYlhaZtI7l2Fje
+4924VOhX+6s0tO6MnRxtopLlkvjUfa+QtvQY3bf3fbpGCDEBoXv/aUufCt05vGYsAEuuaY809Pu
EU4CGZL0Po57JlxYBpx7EJMM0P91HVMXumMjPmwYUp0fg6ggnANnYfclrbgtFxM86DKFH+yJv4Vy
WQWGgsDfCf8wcabLi/AiAHCLnRcgnbh3ytp8DtxJm05LnJg+fcHA/MB6/m+lXFysdHSb1y8F/ONs
RROLEoW2UOuTIvSfI4syQ0uy1JsKO+w3zSrRn9olSm6BaX4gYvtbrfltQGNuIhxeKMRTnR3z9pwh
AyQgecWL3w2abfhpUECRYdTgUgVXhVn6gwKB6Dc9+diRKYFdU6YY1qnvoSHsU92tKa4C+MHM6dFg
sTI151tYD4F1LKDGAiTI0fRk8uq44SlXFpP4qkXaLYNen3uYSHWoiKJfAmYQb9sn1Syi+iB8/r09
UarmeEuwM2j5i/Xv/whahpuVcRybM5jW1H5C9AkswxLpD+9vzr/P27oKthioYqMyfX4TNqmWSmYc
M6MrJAMibey22hCZ/lgt7QeX0MUHcmlVunK1UT53SNShnS5OqFhqCJhySzq1K4jwg1N96YFc3bJc
blOwleL80tEat2lcOfsr9mk7txYyBgtFHRyFfzcqRFhPN7i4oX9iNHkWq+huJnkv68mnZ6HR0suZ
n5YjgDnK/qu61pOdLcrqgxvmwqlzDIMml4Ezs+2ce2MArS4gQjqTH1KVlZssHxGY6sdVEwkFRDO6
Rqc1ehndHtSvmWlz9EE0u/B+HQMxEDyQTAf927NtWQVVnKiumf1Ei7NTZI+Zp5p+9AQSNv/+KR20
4YkwUjeleW4YE9oJQvApezOR01eAuz0ELma/hMD8g5X+vlD5kv9vpXOV8a7WkIPp89nvSEIfwW/Z
t4VbzlBhzMGvUSxhRuvY+38+eg4H28S9efWPODffBq5mCjvOGLiZdo1KQ67tIlAze5xk/jfPxwkn
mgA7McjF3sYS2HXU6g5ckRbcyA8B8uI1r6iTojjpHrrOMb7MDH1//PvzOZSBoPJcw1S/3RH+CGDo
SFOijtXkjxKB71HWkI3i4b9+Gt0PbqILnw/rEYf2IEGMf86yrnqWZTEY9ugn7dDdowgq9nO/lM+M
eutrJwgBMsb66/tPd3FNabqQy3QE438bhf3xdPFMW9FYx6UDAOGcKXCbXWVoxu/iCREk+P46Uj4z
uHJ5fH/hvy96YazVAj4WYHhIkd5+S/BwRYrGUc2lZ0VQoxm+Z3LIfpZ5X/4nEBwJPzgcf8dtFhTk
7w40VBSTziJqw8EbI5ik6NJrLTUjunB5GrcffMOLq+CuY+pMPtRfnj9GW6DUOHW1n5cTcBIXAP+D
m9jmBw/zd/jiYcjOHVJv08aQ8u3bM2idyiHoGr8Z0SYDzdMuB5t+4riLUCL+9f6nurDY6mBE0kyo
xOnvLE9n2jWrOo46H/Ec7arDtHAfTUF+O+vVR55Jf18Lwl49RW0bJBH2smea/u5oWUwVgta36aHN
yILoE1ruCA2CnR4YRA6nAmnOe0yHMqpcg2v+/Ue98PkQM8J3COlEsurfteAfxwElxyVIaaf6VhD1
13rXA32BcvT5/VUuvVDON8GaOxDKzXo2/ljFiZcSc6iy96PcjPbBkr9AzM09JcEcv7/ShVPGuSag
sJxuSecsuWW6MEbGpBrfThb90E9OmNC/RtSZ+fPQH5BO7f7drpp6kFtOt3WD73juJlSVmCIIJAd8
vdGme8Iz6kD24l6Z8G737z+dsW6Ht/mzoHuvWIftwpk7i5iw+iIwMYgbSXie+Wn1m2uYnkPS2cCt
kKfWasr/4L+OL5gKmB4xUH8ykev+IJZd+J5sGN0ijglS3HNTFpDNk1mbK4YBTO8TGrSMLJ241Y5z
Dsj+/We+8EVdbmlBMq3z5FK83TtK5Zndx3HvxyC9rrSxsp6Dus9h9LX0TZBzxOJl969LSmDk7CPJ
ny7n4u2SoHaKIouT1scqAoUGy/aYw7Y7HfnybTFCSH9/ub/PIMvZZPHIIwNaMs5u+WWkMRl1TuNH
RtT7CFnA6ORZP1jl72/GKgr3SxgpGMGer5KBK5bBGDR+3LnLLbI5ziELXcDVq2TL+w90vhRfii4y
GxXIk01zcH3gP467VksU+HuNYTriqqe2FC2oVVXuQyv+Vyuv30uRrQiHfgp/noVqhi8gyppM93EE
KY4kLF+hD44rNyv84P2df6Xzlc72oTELN027EqOJqBr3Yx/YO6khy/H+q1sP8J8HfF2FOwfCLQ2O
v5sbQzIbBpA+wzfIRFBOtezPtF6VT76uPHQTEg91R/cG75PWm9Aq/Oiwnd9HrE9djhSYzi8wXfvs
fQJrEnGrIoHRdRjO+6lqYvPB6jG5ukIYGIEYZJv6K1NX+s8CdQO4cciAAEht0yck7vQnV3JfbZs8
qYFGIo9fRFsgwQpSEVpbEPXbzmh2SdA5n0EvMs80IrP4tVAvfxoqar59gHyidoUUZPBqZ/THN5oV
hc90H8v82gFx62ySXpkGzhjoPm2dIbBfsz61xAE/mfRVWQzx4WBq1n8ouYrXBmG3O3Q3nR8d3C0c
baJVeyMdzAphvFq1h8itevVE/xIxlBRowvDYTllSXKXQ+x+WwhrTfTBUy08U9hrcU0sI4Lt5ZKtB
06jNp5GJK3sbteNyS8QojP00piiFYCk5ik3I/Pk1S4No8Mo56UCj4Hp7k+LpoG9hpII20Kx0GiB8
du6PFDLMA/iJJvrHBO33F6X0Y0vZtkuG9vYwpvhl4y2FmqcJpuZUaE5/jFf+yPv79jxKr6sYlO+E
F4dTeG5Bhs6aLWMuC79ILaQFcgjGsb6MWPzE7tbCqecfTZfW9aCZENFMjNrc315Jf4SYftFIbgNN
95nz6sMW3H/ytWkUUoHvP9eFUIaJ+lp8sRBD6rNTPwDmmrXCNqEl9UD6A+TukL/q6MtDnkKX4oPl
LgQZGmSmsfrVrsXXWeS0yhpaAJQSuiAW7LI6Sa5xxlMftOF+z2TOogyBGcl6DirehOfWwGZnJ/RG
AFkSBlr3c1wWEf0qWbZPdaUB8XMw3ItpkYXRvpDtjDFJbZpkUAsCpsCTB3Or4YIS7TunV/E+dPXm
SLgy2m1DjhvQJo04uT03JaoCjGcfyqbotB3aR/b9AhSLTlymCbm3xzR2v6GZPbffo8ocgNdDFDGZ
ceJBc5oC1HDQdVqIIRgo6VADAPTOH6RUlz6ww6lg8+qucvT17//YSFNoIhGEoKwf6U7iLxBJN4mW
lbRpOOTv76ULZ4QuuCVs/OykTgvq7VJJggAJUv+Lr0/R8EVhLuTDMxx3veyr/6Z5+EfLbY6IoLVM
VmoC7BPyLK1wmrEvFp3lcE5EAmoJ81/YfTrPISYiW3SJzTs0WbD/zrGSef9BjfVUnO0vskOyNhrn
3CLn0SDPwqSta9B0tOpD66oqZPwVeIv7OGiOtbrfOsgNRn14xxy+fhrR6j9B27Cf6qA0v4zdkN8N
dIC993/VhS/NcIJ2A30/Krvz3nM+GUYYp3KhqmutIyaB7Qm9lvIZgGTywQu4vBQhlzSIY3Z+i7py
QX5Cs/nSnY6cZ9mAwLLi4qbUAA39L57KJEM2LUXK6pxtqnww6wTXQB130Ro6Gvrl3S7TougRKYHu
/v21xMXnoglMTUy9g1jM2x1shzyTDkvdL7XJrCCIx/KlcTFj8DtVO80B01Dl7DHMSWNvbNIIinIN
kh2c1GR9HeE+F3cAyFMThecYZkJQytHZVRgnYTMHRzjdt1A39WNZD8lzjk7RqnYRrH7dwMhaoPEm
KuKAapfnBDVAQAazZQMEA34iv3chnMotJIPudemWBeq3w4x/Bxy+fprHRKGU6tQTMNseVaorBDAE
Jh7vv57z1hIHbtWTIJV111NnrG/vj1DiovYHESGffAnvN4JrrBsawMgc5zl091Ikm6NluU7aOXl5
f+ELgUUYbDTSYDrn3PFvF65navukdRYfGM6Sfg4tpT9PYHZu+gx5rVfTnLWP8sQLB9xQUqfBK1CE
P2+hR1oeh0ZaLL4xVgpRC1RYAZtijtSHjDuy8CMP9wuvlluYgTSR06Jle7bx2kGrVJ12s59Gobmb
TGjGQwVqERRUDkA7fNVdYf9jkbvGT6aLuI/aFBe827dv1Y2AT+ehxcVYqPIRDBYEapD3h3LM4v/P
pc6u/a4EJhIik+Mv7PDYK/DreMhTIHgbLdPN+YN9eqHGoGQXdCEZNzp0094+GAoAfeHUvMwZed8T
sKB5LwumZvGi+i0Dk/zzyl45hktVfeawmp/e362XgoipqHRhdhKPz5OPFQpbjTS7fAvW3+2EOueh
o8w4rH2UD7LEC9WMMGFhGbR4EOnQz67ADv3eRJsLlgKVu61zBejPndHFnQr3KCej/zlELVCaxi6L
D9Luj5Y+69QkbYO6Q+FOiHOYDCTDsj5CSzagR6cI+Y2kxtjZhZsC8P0HK/+u5M9vX8GVz7Gzibfu
WeO3tqoBxEs6++7QNCW5VhcM4IjneNihsZ0427gPZL0bcwCaaGwD29ugSOcYGx3eTbR1ChmiCo8c
QYf8g7Q+W4iAY0jeW1BDIacYz2guuuFNPyKs5f373mA+xfVsEsYYe7zdmnmUB8aMhKBfZ062H11N
7VDtyMjvdeeDU3ApaFpr84pMG0Wl886rPqCPLsdl8YemnvdhGbVHvKbKnR7OyzXKPPPh/Ue7FMLW
kTuOuCxIf/Ls0ehshSHKyf7gBq65l73obwCTBeH9IErT8fNgFXQx0rZ7fH/hCztRchlJmsv271Pw
duEKD5Bo6LTRBy3a/uC4qxfod+lPBvWQ5yOBvB84SwNl8jYaaHO9v/oaus42o6Tli8ID21FiG/12
dRQgxRAg5++HOS4YKDjz9BvYudFHt++F70kLiHm7tFxBJnAWQ5uQocPU8JizVAGpgQFYvuME7C1t
mj4NuvvBa70QxhCmQzBMMg0EjnIWW5YxaW3dYqBqotOOv4Ydz66H55EYvMG0zA/Gt5eeTqKtTM5F
ICNqv32NEg2kuYbN5tfd0iMt1aGsKmPNnHaqW5CLsVGA/+AsXto3lg4jyaTEpBN6tqRTRmEnonoB
BoZO6U2XrhxtO0ptcKb5C8qjN6pQYtoWThd8ELcvPS0wEcxEHGkrMva3TzslRWsjYTBRBhOetmi9
ZzSF0mj8Dv0gyfZt38f1/v2NeuFWlLiSCP3/cnZeu3EjXbu+IgLM4bTJbjWVZcnW2CeEw5g5F+PV
/w+NjQ03RTQx3xwZGEDVVaywwhsUiz45b9PlmMjcFXJL4uoTgdZnLp3smAuQmI2tJz42wPrZxGvM
K5pEmg9VXzc7X3hrP5mOCTyAGI6K72rOHKGcsF1hzqJ4sfF/8nGp+DFjnbNzEf2BGqyPJLkCKSiX
H52L1U2UFjVkmrqeKCpCUobQiAHnJ2gmUuEhzETrC9EumyoeHj3Ft7qtizNAPPuLnBcaSFPYrD+I
dGvzNgabJHzYC0G1U6D4U9Rf/0ReAUqdtGjB0axiL0lV8GJEfdNXeAKym6DPu+oO0Ht42+G0BG28
HxoNlpOS3FlYmqK6FRbzVyrpJT6vYwq7CPpCcSNbMZQLy2qUX60Mrh6NalXDLmZWLeGi7CYVN+gm
wfIhI8Q0LcgnGDeJ4yTWD1NqkQtGXFtW70jnsulstzX21bi9pwNKsbmF/nIlpsqL47TCykBwed73
05T8GCkzvuhxGP5WKzMXXjAshrE9Wx1oLPhW+AN939xqIf6wXi6ZU4HX0KDeanKbF1+v7+qN6xdo
P6UkXV1az87qEIPoEpaTj7OvRzCf1U6ggd/C4b8+irH8mdX3QpkQ+CT5vmUBLb88PNwgSVBmFMdp
CqTNjehh7yBi0mGDSylVnpAZNdXHGe+8VyeJEAQtdXt6h+SOkwkwhADupW0H5jGcZ9uG8VzhQYUq
3AAxZBBtdKjmeowPkzM0igfKuWqO7YDEodviDGbe2Gk5LmoBM8y3UAuU37mDuhKEpXCysFisrFel
wi3sMIPRfww6xfidWooUnYwRSq2vUbd9K0Pc2A49Lg1s7rZ7dQaAVSeHihX0FmFIONc3EyKrvYU1
CWwWM/UR0oBqa9Bx802kSYffZQRxw6chheMUykZG4TUQqQJXQed6xLwlh1zshnVkGjvX5R946mr5
/8Dp2DysPwfmcvlROS1pWdumPyBwL7kQmI1HDeyf7uq16rx1sZr8Jm/GUFWpnak6LIcDJ7RmKExI
bZQZD4MZWtUJpKNU3mARMSiYs4ZJeurtDj4TAmaN7YWOWTXPQy7UzlMWw47nAskR6WmaZxoRJOEL
5ZyuOpwe+j+Da82m7aMVjBlAlaTaT8rrnfrz+s5TNnbe8kBYS+679GFXcXaG4jTSLKFBVYdp/tR1
pxr+7RAVe0fNIWqfZb3VtYc6j5zxDKUIeeluRH24oFYduRR3p98WPJTcu/6zNi5z4JwcCJAKDgC9
1f1lK2jmZrWi+1oJseYQGspnKk/6M1al4046tfFWMtSC6iIXpz+6OuGy0xRDWRlY8Up0GNGNFDW6
XYmFJXkooKp/opsZ7RSCNmJZSnv0FLiyiCrXoNVwjtUYpxANAZrcNM88x058GlQsq/4xB7uChBVj
WkiwEI6/ri/s5shLWECZHBjbukAetRNwhlnR/FxDQUKDI3XTmJiH4NmQv0MWGU65XL1cH3MjELIV
yAbEr7DUuMsuT5dNla8XRaSDobFAuyOwprbuYOfDc8NpQuu/p4oazukdAgzhHr1i4wK3DbDBQKp5
BgGLXA5OkobiB06tYODR+oddiWwfjgx7Dy5/ZXWBsJqUOmg90ldZo6KGGNclRHtNP+2MAVdbK/OS
SEl27qmNUwH+kEIllXYw8OvyYSIMJ9CJ0/0R4wzPQUMQk0YhHbUSrML1b7Yc+/WE6HCAk6AhRQyx
LOtftTgLGSzUoVuTzL+cnBMCDE5/khDki5/aRnekAxeYdVZMJASRBLDQJ0OXMAn2Qq1la6x/hsNm
ZWkd+NjrNhXcI9QLsJj3m95CYcPMjXvdFvExloz5bE0WD6Oei3/0rte8SLITb9Z6befbblwQC8qO
U8rLsID6LpfChHeFol5i+QZUy/csMQQmDUpwKu3BeJ9aHCx2ooE/B2I1a/Yrt5EBTEWjE3A5ot1m
PBRQ5ZdUrHiTCwOK4FxAU3eMyqOHju/ohL1XOowoTYfxgLnsbO3cwJuzJuv8cw3LJN6XvyGd5GmM
MtlCmNjRTynKBC5uX+j0AaXySs1K9qouGwcVABUYC0qxumav6wmIf2RmEnSWD88zsRFJctJjjaac
J2ysmaxK71za1/EnwF40fm25dR2LpthkJM2hpy/i0Ui3b2J0uL5cPwobVyZnjtPN3YX20pqqZCDc
lsdybPpyqoRHnslvtiPU93HQv/fIj9+2g9B2DvrWWvw95Co3VkpcPAZZMri0bP0TcQgWpl0f7iy5
tvWNyb/JlyhsANRbvbJYbUBysHn7qybvpENlSV1zKouxws4JR/ODwIYKbmJGlPdUtFELP7NCZO1B
TbpCu09l0X9Fqno649IV9F/jTNLxr1ELRMgm1KIQSgKdisAsOgWh2wxD+ikwB9zYUrU3XR6MRTFE
ysYvNDolHFzDsDVwFzVaywtqwmFPw7UcgjWOJLhdNYkSeJgqGcEnOxiBYZbaUt8NYR6FXjsgbXNo
TUPfQ61sXLl0G1W6AhqQXr7/5TFw4k5ZPKJMf6b5dUzMEDPFRMUK0MnlnRO38UwyFJUtjjy+J9by
tf66clMjhchIudnvwzj6lcKiPNg4ah7zsJkeoNaO5w7lk1siOWPnwtnabsCViS15Jx0AoquR87p2
kmk2/XZGYrIw1N7Vx3ivfbu1lHAgaBHLwBwAiF6OgtTrlMbM3h/mEWvVUMm5RxLtHVHsz9dP7NZI
jkriSxWLNtu6QI/XDo5SWs5rDEH2kKZx+X0pmj7EAtDW9aG2LgcuLUrjwHcpCKzCC6lAx7Sq2B/5
aGm3oSHVb2aeq/cxFaZ7dcTAwTKbnXhqc3p0ycDX0TD7cFOGyailScxCWlrYWUcJWlROW6+vjig6
JV+vT3B7MB30IKVwsFPL//9rV+qNU+eYfRl+XGjLYSwXRwQlOSMqp+8cgI9DKaC3aGsQb9D4/pOq
/DXURNCLaTsXraNm8x35ItL4gTG/VnO0V7z+uOMZClgKh3p5ac3VXkRhJuUKUw3fQM4D/QWe1Bxp
1dP1tfvABAWzQaN8adqSW9D3Xd0esZBlPDtSzYcfFgffq6UKeZDriMsK63NFf+grbQAGkiZYpUam
k6HST60XOX6ES1H8sCun2XnNNqpXQIhl6GMKU1+6+ZcfdMSwIRVgi/ymTF7MKp2RoUkQzMOkemwe
7MkSRyVCtYhL/V/6HI4X6VGCIpam0fuRUk9NxPi2s07LBXMZ8IC013HBW8I8Ap5ViDXnJXqnWan6
ejZ1KVI2WE/fxwUaMQDVnPCdTFh3zmMR6/KhRZE/cXNHnqVbqGIiu81Z1+Skxzn2pzs/7OMLSdMU
dqFiy0TDsFUuFwvjPqDPU4maWlSWPaJ5QZUcs2monYfJkbvvs+Sk06FvU7t0URuVhYsNGEZqBx2L
ui9qLkb5LCFFpnmknlmFSokQ34EXTE9VrPS/rv/ajU1N6kGoBsgfZqK92m0GvrG47TYaTeVcfk0x
wx3dSUNndGdVlq+x+loqxSoSWPIDMrtV2NB38ALtSNZ8eSicr1kfYhoCrvhJI4pAegmDpBzt8QF9
rLHN0OTiMS+UnQb6x3sXC7blrVweEwADq7lKSBGgYlVzgPnHK7/eRsA4V5HAwcogRG15cs4ZSN2d
kGlriZfdoJGS0Ptd34ZxhchYK2aqJXOv4u6cJ7dwxdSdM7pxERJxkHhRiyIJMFbHIcgQloC3pPv0
R/CkoRbo/OycKnzRAe0ne5fUxlKSs8Llgc8DJ2vNV5LbOGkCWD2+NuD+4XHQzeJ1SKumu7MLaYTC
NEZO7mZj1b31CBu3yMjJCMUDKYjF1whO6eAJCYm6M70V9ANl+Jv1XZ0MlnacpAHRMgV92b3+8MaX
4FcTTBC9UiBSV/kJcWI/FojM+2WVG/7EPfcyiyTcaSpsjkJXAyQ7JSLojpfnvx7sIkGLWvMJncLb
gCT4wF6sH68f3K0vwHmiygwJAuD36nsXs7ACbagHrj+qfy8FmkcjaieqmXpwdHSUZVtuj4eCdvTO
yBv3G71Ni8yaZ5AbY5n/X09uMZujbZX16EeSVd/YuBkiwFkk96pUhP5UYm55faZ/4qHV3bHkGyC7
oHEB1V8taKvh5B6PWu/3KfY/D7lag1HE64JuGDCy5pn1wfMN912x6DKHdK4R0jOOodFG1eK6AMVt
qCKseOI8TxQvRKg0fBqRAvg8xDNwoU7PsgcrqwuMQNKoUt6ikHf9MEKEx4Y85aH4rmFElH6tKGJ8
l0SklOeUi649tYiFWKchS9Ffzgkhw0+Z3efmISr3Oc4bBxwzQC4Q+F6UANfUsgi7pEpzEuEjtArJ
EjUZXEDGYgq/oqPfqk/XF31je5G3EoDY1C8w11g2wV8f2YpAv+m1EH6SaNNrIKHBH4PYrgHHCPU0
8uzhbKTUw6frw27tLeDMtAPp75JHrq7oqKhRYdQhnigwH5+zEPMCAztSF566/QKwQOw8Sx/zJ4Us
luI9PUj69OtQHMp+R0wKAyQeI+NlKJT2J+p7kYvUCerBjZh/muyrRZq52NnVG7fEQsoHvg2DD9bb
KkY2KrWtAmx2/E7HOoCWgbgxQmO8ub6efy7i1dmhvgifZrmMVHl9UdeznQx1ZUIsjTt0hoQRyO3Z
TBTVNyv6DxyPMp1p+9iS5GVoh813RsueeO1wAU4PfacF4teYKWZ56nAAbp4DtVHBDpXS8FnFD17f
+b0b287gdqZsh7INwMrVquAOhHl4k9CQheECps+snqcswzujF1raHeImyPxyFJnjXV+nrXFtSOJU
nGFtUtq43O5VoqH2hEeHL5VWdc46Eb/oTYkpd58qTwQTLarKTfzl+qAbm50OCpYl3G1gMIxVoNj3
I1YIC+lXs+cKmVMZIza7t49jV34JMILzrw+3seO4s+kTEoWA4l83LZoilfUeL1m/bTv0eqzewUVF
r7I9UMhWBgMIii4yLwT/rZ+m2ajpIuMq6xsg3mdvCLX4u1VDREIGQjfEaYwa3VcQ4e4BFaTxqyxF
unrT67Vxj7SXPn2/Pu+Nb2uRvWCuwnOlYMN7+W3HoJAQhZZbnxy0Hm9tva0pCKp0TDu1vEvRBlSP
ShaV/712sVxjEAog0NJV11bRxpymckxlHxpwj5p/EOBqmqVhe+6JQo7Xp7gRXS/EWQuIMLEtidrl
FCdnAsgbV61fzpHiGqGpHOpGdlw5iVlurQpulEAWp5izdIqwuny7PvzW06TphFX0Aym7a6uNPEId
QiMVmtuI77pnOsDKDzpRYOO1fdnIO/t4o9QNDBaE+wISXWLQVTyQzPAlYrUSPho+c+CpVodqWYGb
yXMZcL7dysqD+FRbvFFHLc50ipKJEr7LEWLhO+/HxhEm1gZYCSuTeG+ti5PXAiy+aCFlDiWoPxF1
Z5LR7uBggeXhc1HsFHk33isam7Q3abuCelhDkkBmVCiSNgJiZifcTlLwujCU0u8SRTpZI8LbI+WY
lxpRtZ0b8uPIlKpggwJ4puiLRtXlFjOTyVH5X5OPJnqlvy6CHs5vDNO66Abde3AOUd5AMjF6NL9d
HexOufMDPh7j5QcAfibfl8k7VlWzOoww6bOkyQ9CO5ffYDqo9UNIpfqGQnvyCEKkfZogBv9zfW9/
/MLUlXg46TBQqXPWeztuaR3MqTYjo80NIVvoxcq4Ah4GdHBO08AjeX28j2eJxtmC3QPvv9QRVkc5
S62oXpYBalBbHGNE6Y9GI/8r+m5wr4+0saB/j7RunoyqWsQYkci+wJf+KEanw02rx9egzLCIj3By
Msapvrk+6MdHiOkth5eLmNti3RgRyYSkQMT01AC00xBr9m0/ps3OFbExCiu3tI5tKmmAFC43a132
8wQnHc+aukjOi1LI3SwX3c6O3LiIFoEePgYvi8Hlu/pWorASECwGw5jziMpmEz93U5N+xTMHX1ZN
FYpGmymj+ZG2vLhqU5c3reiGndlulOdIAgnytCWS+AiLtNPKiJMstiGQxmENKCeyT3qu6t8xozdf
cTrXvlWGkT00ldY8xHFon9pQNYeD1RjRt7AvxuCIdaFtHVBFV3Ze343zQ45KjwJeMmXNdZ9AMmPV
HjsJNm0Q1G5lqNVpdJzxrpCb6U7uC2NnV298ejQxuJAVQhyyxdU3MbMqN0sNuyIsJhfDVSW9m3I1
3LmHl79yGVb/aRRwHyI5xb2/nK2/0qMOoL9wAjaYlGmALqD8ByN2H4P2WGA8/aWpo+JOBxN+jypk
+IpccPDz+jnaOLwOWD2yQXRcTIoalz9AhFiLiYpPnvDQvzQWLrEHoWvZOYgW7FYRm87bVAbdl+vD
btxODMubi8mtisLJKqahHpSoomFYvC6E1+JzhFsu8JoRM5/z9aG2Ng5hMfoDxONogiw/5a8llqFY
yWOnssSkAYcA02CeOkk5IIXtPCoAxndO8+bU/lDnqDAQWqzeFzusaqqAuuVb/YQlSWjWt3avl59K
B/Hb61Pb2qOcBFqD8NRguaymBt1aTVXSPh/QPyC3bFAejX6YPl0f5eMWWUJCjV4zhSywxKtLMJhM
te6V0faNVpLvkiSUcESMLFZRVGdKLaU7qOza64N+XEX4jxTmF2QiScCaj2XOdh6nPbmLissLgnEo
zxMbG8A2e2VnFbeHAmywEAn0DyUKTAbqQB4a2y8n3LPRqtMOkW5MN3kSRKfrs/ojIHd53pdpkRly
xfJ6rYHK8Dhbq6k720cwTTyAFLboV+Pe+dKqEr/NDdpJIjCQhVofSlEiVpDLaaH5aSFpA/wTOVRw
WjXn7yBZ4cEDkgy1Q1smSnmAfCRy9NznAgVrouXsaKdJc1sJOu0uPl7xQ00dCs+ftGu+mj2XEXYH
kd31HijyWj6CFXZ+2opA9AG3Nu3RyXGcOQAtl0oXzjG2kNpcoHuGbrGzcwl93MfcBYxC7wBUPvii
yyOKN1McYRxr+3UEMrcG5PdQ6Vm9U4r6eBEwCkEvwT6YfxCVl6NYOAVNXc/BzHKjl4+AtsLsoEG4
Q0MqsRGZmRYpw+sffGtvOSi1KJRWl2Lx6p5rzAjXEy1xfHXEMwS3w6RVXAvnd9eIjXqnYPzxMVnY
nUsXk4YW9YDVXS6Bca5hChm+mEX5DSGPMDoPGGwD3hmAhXnjqNn4Q4+4jk5oMgWe0ldKvrPFN74l
uCFkiRAPWeq6q2+ZzZZUgSDSiQaV+RgnSg5IHXH56+tKZ4mvtTpJJEtIli4XBOOtVrbIp0HQDFrQ
WUkxfNF6/CS+zV2djd8ttLbzO1mP1OEG6r+FkH/c4OUT4CmDJVOGfvlRb1Wn9qkopPTX4Askh8qc
xOxJPPLpTVnms3HQFFHVhwz73UWcuqqSu8TJaAeHZlp1aFtCfvUAO3e137Jd+2dKALOK15bd/6r0
AOWZKK4FPi9RMEtYbSlKcRCLOe0J44oivQnxie6hMU9a9yxFFgUi2FvR+AYIVvpsxgla82EWduGd
0dvYNTvBEP7Gbz21PL3CAsKruxhUi25G7WEeUPJ256SIkxtZNqtH0FJxdlzaYzOKhLH5pIMMiJDx
E8XPkvrNSTcC5cWGVffc8IPv1MFRIi+MQpknshma1ptnmhL43SRJfY9IkIHoBp5KXxSh2Kkb4e47
MiWhPg5CmZN/2pnze0AVRKAyEkyWQ+aaN9U3O+ns5ofIygCAdp850Z2BEvf0OMtS8kVMUxR4dd0O
5QkLAeemVwtN/HS0Pn5FiD9Pb0wT95WzjSVu+SyX5C8/C/y6GuYrVSGG52aLz5mY1Ve8slDgbYcu
yY4VzaLyOanRBnDl0bDj72pLf/e2tRsg7RILo7lK3qiohBtF75y55oLYh1SCQdSMnR3KTJXA3Clt
lOm2r+l4ujCehPSUid4coCkXmLTZeOoFX80qMW+FUHHIRRgEaRONfvU/ktG0/SEzlXR8y+ZKdTwb
mqv2FMSJXh1hFuapa2GKYn8ZQqsb7ue6G8wvJh435fcwTYlNVKsRZ61R2X4YsljjQU9Q3b+XRICx
DueXq3sGDqXfNXOsJ+cwLxtKnS307gNOG5LigV0044OBKkp7QoActH1mN+ifyImhVe99G1vDO1FQ
qx4y1CG+h7UWtXdlXOCtF7YRAqEjybB8nmqpG12MThjQEVr5RNGVnJX2rCWfsHyTEUg3u/5lzCFN
e3yIovEEWIIYQwdT0ZOjaAKcdxIxZ7dymeezOxO5f8O0OsClAmtqiFCZmF6wpsW12gbo+cPBC0Xj
n+b4UObpBJ8FDYnOTQFK/QiCxqzxjc+T6q6wnfGX01pxfqT2yWenWTVqd1VkGZJvCZiIhyyJo/g0
mxQ7jhm+ayavmYHRNZQANXPb3haKq2EL+qMxALwdUb0BPRbgPCe7OdFv7oVqI8deMUpxflbyTsnB
ZgfYYcWVk3wpx7K7M3FKxvXLDrIX2YCyerQTCE+3gIL76bZylLg9WbMV+CTE6fBERBA/4OUnlzfZ
YIrGzaeCg8V7AJRmjKY8vJcVMWjnLJOH1wxR0Z8ISgn8kzME/d3ZMLvIG4Z+MaespAQVdbPpUoIG
RPdv8POaH6bGru9YNRYdvBYyPjXyO/lhsuVCOc6Jg306QEez+zLKorF+abLcmUe77bDQJUkPGsp9
KoWQySgWO2qSFvja1A9+FVVvKj9HVe6/jLEonpVMVT4b8G/DmzjKYn8Y21zxphK74Lu6q5vmhj+h
+b1NUfRQNgagE9Qw95pLGy86qT9huw4+8iN/IJgFjkmQ6yHI4JNhZPNwkgfs7eCGjMcGx5fn66/O
xttGxYpeC/UbKt9rZkAuN2OvD4PlpzR+H2dMgF0ACfZOTrgRbyMzgkYbDCpcwteiP06mLZ4R6EZx
qTtfcfgOHVwGFbebAQnZca+cMbrp/4dIhXIRhRwkAVCYlddpC7dm1kAD8bMRN4K4kujBTiH2Vk5k
7wTcG59tUbIFJbfMDpHZy0CMEijYjUJ2ADIMpXMYpDT9LWnS+AinSParzjZ2ABsbBRZqN39UzRYW
K6XHyxHHsGYRtTzweVAhP+M0+QvwjPbOkXfeRjAxXpEKrhAd2hiOXfU/yYQf/E5k9IccvwpZLBBm
2sL0MTUkVi5/RYLGYjg7tUTA0Ro/I8MuOI0S0g+9gpvdIR0ovx8su5X/lSUrfU5gmmHS4kzxk4yZ
3ndVmY35LY/SJDiYgB0iwkljHh/LOC9zvI6mpHVBhMeLhXMvcBoIpVg5CaFYAf4jiYwfRhc6XDSY
J8/HHrrEfQt6HxGPLkNftDUz/G4ic7IxC8ZGPr3vM975Q49mlnGuwlB5A47jDGdFSuCOZ2GvfWqH
NniHgB9/Ek2RqV4aIxl/JJSJxM0E0+JlRmgCw5BhcbgV5HrzIZtqHVvFdHHQ7GN9fDVTuIpuWuny
iC1wpzyhoG5iv2Pk2ae+iHLTwxWweOu7yMLBzK54ikQg4cBixOBS3GbMG4ARtbBaL++dKncFtkrm
QYQK7kkGMdmnTlZ6lMWqCKudqBtrYqlyLF6MMsKBBG1xzHHtIhvV5yJBSwDMmYYhYJLa021hivp3
bggVK2wQYtXkhMlxCLv8G6pcqXMYeU5aV4aw9gM2i/bW5HH+g/pu8LVrwuannaElfpt0yfwZJC8m
TzZTbZAS6ex7yBowCBJLyk7Y38DuChYuJc5wCyExA4Wuf84ly4x2anwbVxjgByS60XfWlo7S5R7E
KdDOpCZy/LDt86OGlMNJKcti54RvpD2cbnBK6IbCb/pTaPyr5iLkOcjztrF8JNq6t3RIiL5VrR0P
hKl1+N9zLK7KpQ4C0pHreXWdDDhlO03sGH5R0OYXaRZjgxTDkZvrTN3T+FvWZ3WGqd6Df7W4pmxO
8uX6JZiViVCG0iMR67qdM07/9POSxdsgtZ91qqU13FtLvo81sasXtPHxwIuaC5KCrijS0peDa3If
aqkJN6O21NYLJzN1xWTsFSm2RqGoThanYl8C9eVylLzPA8Azie3bXZsdp3TUzryGe/DGjS3CJ6PX
t6SstGKWX/HXFikdOTDDkXpujG6EOwqLC4L6wlNST8POg7o5oQVqRPmUOa3B3/FoFSWwfds3szY6
pnrSe7RSxx040+aE/hplVTAmC01qXU9ZNjWewc1V+Skcg/4twWZu5xAvX2C9CakfUa4F+iUTSF+u
3ZRGijYboe1PUpM+cE3XxPFK2/9wajAgcO8773rgs1FZWNCOQAuoZQAeWt0aEN9LBPrK8LY0K6v0
cisZ7uZkGhElQarhS0SbxMERLkoj11GLEFlEpajinXO+cfQQ4FiUepc2PBy0y1nrBnq50ehI2EXN
sT+Cengu8YZ0+3hqznEEDYwkpmUX4aJ4ffob683Iy4WJRRyY99WntaIc+jxCmL5Q5Hk6OLKUT8Bp
pel3MQecjMiMyp2S2J9vuPrGf9QEiG7BI9GlvZytLGIqH7Iu+casU6+hF33oTKO6SRUsZeW0fZgn
GXdAJfzitCR8lkCBT+kTyQ2a4AVY1bfASP47SJ4KFqUYlNfJZpGjvfxNU2e3mtJ1EszY+L1rY/SL
JSOTj7pexDuh9sZpAkQDIZraDmu+RqnVuD8D2VY5TXXTvVCykR6tfq78GPPb4/Wvu3E9oAJiGhSS
uI2Qb7icVTrSfcNRz/YF6e45xfb0cUpwD/vvo0DQXIra9DsIfC9HITgLE0olkKondCIkq+8fMhWG
2fVRNnaqTWAJ9oiGgAPB4HIUEy+vohwsG4cpRfqnyjX5gU4LPqWLhVnkjaVd9jtDbn0pzgYgO7py
PPirqNaOBqWOLYYcWmX20j4fPb0bfmrykO5ce9sj0VNZ1M6XL3U5OQnuVpEVMj0Bvc3cFJmIG/Lx
2BWQ487X13FrT9AE/f9DrXa6bkqZaUZ8LQtb8MX3E3fZKvjvTWweWA4x7xIMKPDPlxPqitpOcTZ0
SAA649hSRP7VSlby4/pcNpYN3B5nZUFb0OJY7W816MFTCx4mID+BB4UUhF7bj8hB4Xh+faiNKxoa
Mm4CJJJAetfYitAsuJ/ViRI7pVvJxbCTAl2Q2gnqoJD5i2PBq4bRANacjwptjJfrw2/sfuIigOsq
nS+e+tVWjDTEg/KZThX21PlBmiQ8Poeo0mG1VdMbWgLhzjbZSNX5cDRpIY+SyK4r7nNGGT6hJOxH
sEjkQ2eYjX4MR1E8SRngLJDh8mPbN8H/EDwRA+rU+klJqRGsotAZgZ24WwoR4P7m22XS9mmxfHqi
4KyrOwd84yxQjYDTAVYGuMWaG9hyzoLZKi3AQaF5bDQnf7RzNdsZ5eMuRbOPFVyq+Xy5dUzTax1W
iW0b+A7F1jN11fbQtVH5NFq7bh4bbyv1DQX9J9YOPab1iSDKUaiRRYFf1PTMPNL1KfKWDlxM9KDZ
nwlhmsHFBtYcvFbk7eiWOZ7mgBz1ApPbIevq+FBXCGF6UlRH77Ix46F6fS9/3FrLb+T5Ax1OT3LN
w7DyUkrNOpb8fBgncDSJRfZaVyCn3ERuhe6qU9jEFE8aLT5eH/rjKWZoHVldGyYPFd3VhTHaJS4a
shL4cdcZuYsV9tSjmgNE/CCFbXnXD7L2XqpaFngUp3Zfyq2ZL3iY5Qkj/1h3kFTk3KY+oVgTQURB
wMXuvVi0utcnuuTNUhy+6dW4R+nYKBER3y1EMJQamPN6vZumrgEllIEvazil97rI5QPEXvNm6nAx
7RQhHw0lUVy1sodnnIkxjtSH6tP1ld86BGBLMePkeKP+tzrXfJW+bZ1G8qNx0NzJGZEwz0RxVAvL
2DlvH0/1Es+S4wEdAIexxtNYaWuG5VBKdCYxoNATYnlLzbX/YSvxErCP6bxyjlZPNv6aXVUU9rKq
yXSSlQyDRlEkxzFFwaXDGMXL0kHzYgt11+tLubWLKGOSI6FCtjgbXr6tUQegIZj1wEdq1CQ3MR23
Q6npJszGGUcDiSsagtFeLWJrVWGqsmupSbOHVzlKglxLju+tg1FQbCvHMkLW/FzIddfuvDwbMs06
ApzEDSCDgRKs9ysOcrpiGMLxZyQslnpZnqrf0LoK609GP5v5qci74t0SQvs8N5huuxzUMj7OKH1H
xznOQ7+HvPSilW2xh93Y0PXht2nghynzAilaA2uN1J4zuakAFWVGmp/6IU1fZTNR7YPZafUXrYnK
4YRlQPFNlpxQP6DJXrxosaU23tBZyezWUqWkOxv+Yw5Lco4uHSVngwx2LTbUpovCQGNZfhLLn6Yu
vy8B8dzETmvcTqGSHYuo+tXZ6uyFWZ398583I0kTEKQFZgUfZrUtzEKNkGalpB8q5kNXpF4aNS4N
mOwxKyPafb0z7eyPjZsEFQPd4MEGvEY153L7lx1qUGFaO5TzjdGjpYWyoeGEP5Jp0HfC8o09z1AL
NJ3LE/DgKlbuqgkKCtpUfmzlCLJITefBQhE7n29zQkhF/L+HYa1SlsYatUNK3z7tyZBOr5ViTK+W
mDUPGtnA9e+1NRjcSTJcimwmImyXq4eui6oHI9lnaJJb03MvPGQmjIOpBnsZ29bDAyQY+NHy1hLi
r/aGHsax3Uoc5DqXuxz5NX7VIRgxZTjgXjWWrmzGSsAescNXMXXmv9hsh++T0yWfr0/6Y/TMjWGT
VS9FW1ACq4oDVVybMI8fItvS7NlIsh1nTdReafWZC6NmT8p4a98gqAo8ZjkZ4E0vFxkqnqpMS67a
tcbwsMAFEXaP95AiW7MybQA/gL0BlqurgzD1Em07MiM/nBwzvjVCpXzNY42bX66soDtSGPzv0GuI
R0DlwNfztqLccjmxAb/IVg15BKxB+1eV2+a+yufggV5Itsc729qouByRRlK9IEZfvXKTlHfOwG71
x0oejr2KDHtDV8iVI8S1rm+PjaEAe4GGRkRrYdattoc8A87SJlPzIwtQ93EeaFTStDCk31XUpvnx
+mgb5B9akUsTgfoXRO91fNLH2A5KNEn9lEded4M8zL7ikpoZiJAkTfmiNcOMpHjYIAXRO4Pce2mq
NolbtZDsjpQ5cnPnUtjYr/bCKFyU4Rac9Oqew/imTvMQ/nWmS837LIfvo1FIn67Pe2MQig68m8Si
PKBr8Uw5CjQFh2nTVyo1RKimjH1pQp7s+igfD8UCo4YbCYaHqteawNwGtdLpKXl6Z5fVi2R2zoQH
WGwelHpOvsdTqO+s3ZIyXFYzGRBhfarVtAq09SlMkbSzWgUdK+hFwYsw9RzOQ9K+g8egkBn1/yDv
WLhOYrQ7tf/NmaIvsxTdlg7AEib+1WZolUBoidyDxgXfcAPAs6Lpq5muCg0QxIC2x2j/+P3+lMmJ
egg1Fkmdy/Gm1DFBatZA6IN+vCnHQDk3/WD959edIuxiGKHKzIqdcjlKp6Kip9F28puQMvska+F9
0cw/HLUv//v6MZdFr4NND0Vq+bB/rZ9udX2qDqCnkYBWH9XOAREiWkRUG0k5zTJgw+s782PYvhRJ
UTujzgCuY23I11h9EpmJRmVjEQ9OzLg5jtDt3V4Kxlt4wg4CISL5H5YTxVqybAyMKc6uXiIAto46
txXYh8YxvbjEAgHcQnVcvCg+X5/fxv5YPGH5fJw9uI2rocBGdvTCxuA8mnH00rdD49uVMuxZOi0b
YHXeGIa3FaoVLa91djBpwqxM5FTPpa1LlSspSukhhUhjSFbTvQL65mBkk8DdaUdRfrvcI+j96tyM
eXCeZDO7abuKap9ZB+dIqfdYGX8A0hcT0zBRBECtAKSgfrPmhCp4p9m52US30mSDFY5QJ7COcpei
YdNMuvg55dUweiUmHuZBbjJU+jtDFN+L2UmKY2gZBV4i41i/F//H2XksSY20bfuIFCFvtlKZruqm
gQZmgI0C98p7mzr670r+xU+pFaVgYjbEMDFZmUrzmNtYVfFrKkniTsMyiIr6Rl59jwmCqLWAow0D
0xqcPMAyCm7CbLiK89aI+Ga6H0VY3/r5kpqOL01h8qAqK5Q0Cx0ZpMMyZFF4oIkr/jWasPk1iSxF
tBUcLP4MBa1ALnaBhqkk2wcGPmz85VJOlEYHejhBPYXNW0tZqK8VS4TQercYxb/8B3ijLW05/m9J
o/YBfLilHeLS0zB9n4YcrJu6ZC/z4oIA/MsNKxccBi7HAkgxydztx20otGIgpUXYTndO0CeL9zA2
8V6L9tUWAvjNCaQOIUWI6bXdjgLjqbPafFYuSHUqL7x6YEHIKf7JaFvsPEWvTuDvoRyGkUqWPIG3
Q7kx5HTLmgAJtl1yNMZWf1zKYj797bIxIbIvWrQQu4jNbkdZ8mGwUR2gVTbl3hnBSuVYAt3dmcur
2xLJiv8XO0taPvJFt6PUi9emo2uFF1pz+jF0+hzEqyJFhEvK7Kmrp4dm9pZ/7s9t42OxE+DWU2bn
BluzhGlgdfaC5/EVo3DkIDvVOYfE334cj7vZ0av3mxlS3qB7QQuD2Gu1jpUm9CZWafqGuohjhmin
MOibyH4/19wSxyQf8glk9zJxVGK7v2JXF72kejq/6OWsfpgto49xQ5uVwa8qPXWPHNzyO6ifdq+b
s7ksHBKM7STXaM3twNa0jxTHUC6TrQzvFWBDn2MVzet2Tprj/S/wO6e+vQbJ1SBPIWxLLwzth9sP
r0WZkje2B7DUVRJAUHE0eTzMBgmGaMEKP2Tj7C5+FybIHwrsfZSHCNBU/6BrvfutSDwjfm+UkTKi
YT5an7FYATEao/VjPGRl1gqfFl7vHCeVG/RxRLokC6zYauP3WjhnFjoWhZ0i0aj31pm4qiu5rNIJ
45FocT94pujSI4bZnXG0nKFpTrGBshhldhWUm6ovgJ30KGvHH/cXZeNg45JI7RY7Vhge6ztEsVLN
ihoRYlxmxlyzjbgaYQOK/v4wW59ZckIR92OoV7pqY6dPVjmU4aUxlfLHYBnxm1rLZ9O3k9H+a1Qm
29+BicLFCGgLBPnqO4+IDqhTHl7ydMzAWi+6b+l58QTWddzZU68LEXIsg+RfIrdsZ13H8eZ5TDoS
kIuLWLg/2RDRiyx3j0JdxqcOBfyzUuLqtbggbCc794DSD3vhpgx/1vuaEgQzpgyPvJe8Dv4IN8u2
wH88m6klkb8lfi0y6yEpeA3w7WwCnA3Go27nWjBOtvXUjbvGMlt7iKSSi40Cocv3vR1/0hZ8tofO
u1hlGF+n2F4CWOl7HJmta5uuHVUHiQNFc/92lAxOQNzqoXchIMg/zQ1+6LkV518k9/ZBUaZv7eR0
O0/F1raF9ASXlTIoFeN14Fl58YJvd3ixpsU4162hnmfwpZDE6vL89ycEuQ6WT7fkTlpdTp05Is4m
N23ottlTSQDxWDaDc2rrcS+v3PhebFeo/Nh/ELqvw2khi3RIM0RXdHq7fxojklj3YtxRXnuVvUrJ
NfISpFGpR5AG3X4vu4piMZuIcBmjm/0v0sfpPOYO/kaG0xlQMbTCcHzDKuNzkdXh6f5qbk0RtCaR
tZRr4G67HdzJFNft6b1da1ycztCNjAnlAMiRh/vjbJ1/wjukRKk+gOVYW4vYeAlFXc8sq7LrxqPW
OF0dREln5EHjTHBWvEJLrLMGa6wPOtFYOVzAsngxs7Ysdi7ZjWefF18GN0ANJdrrdtJev2QlbYzo
ukALPkJefFiK8egl/fyAW8ieZ/jG9+VulWRkSZsjNLwdTRgiMfU4Sq6xUTfHPHe8Uz0IGw8ZO/1k
NHpz0d2i/dzDots5Khs3AYUeuLuyVUL3ezXynFUeaoZtcs1tsN6zNlrnPs+zj1Dtjcd8af8HTync
Kf5sjumynxBCg2KwFuFsvFIbphyeE+VlekbFovWaX+jeZPldEdX2eRL4LwZz2rTGzl6W01ld71gB
ounOA0qbfx17L52SIPZbxNfUGfL+nI9ZBPa6i0zrpcq69o1m2tN3Rc+st4SSg/6EoCU9oZ19LoPi
9Y+Q7EgONeqo9Jhvvza+6bIeXyRXs+kG5Z/cMuD55mD8UHGu2snzB2Qkl0DB8vY75i/Wp6GvEddk
/3QIATTO+AEyT2n42MhUl/u/7Xexf/3b2Af0iagNAOSS3+6P928xkpp1I9z13HYW1wQJDc2v7Mrp
ffCGZfsIaA7mGw5KlvbeqitTCYyM8+h3lmzj6mSIhZ/paaEEIs3mD2G0mED7gRbN/jyo/XXQOnM4
TMhDVb6O6Ulx8gby5CCNyrwNolm4b5J4IJsWdq0ukN2y5EfWmwMbcbG/F8NivFiVmMAa9tCifLWL
k/SY6bNrH6JBsbpDl7tJddSGxtYP08jhPsGJmP+pWqMwebZF9FBV1tT7RaKpX5s6CX8VdWg/a7bA
wwWLMPsjvj3GdxolWKL0pVd7j2EJhcqvp7oLTyJbxi/tEheKnzUJYLY8UtLpWAwoWT45UR0Jv5oA
RRw8rAM+zXGvZKcF3b+LyHL1pxuWzuQrZtt/L5pRFEFFGSGCEQE30We/Jtqb1Gzmf7QWbf2TSw/X
OkypMJKdPbh1DgjdMT+RGxAfvtvPbA7ASKhTRFcdu6KDbMEe01qEz3lO0zgsbMwxlbI8JPPcHjLa
538fKdOwIwKRJWDugdXtGoqxmlqviK6l2Ta+qwjrKSTQ/3h/M29EHEgcA+qhl8QTvY6lhEtqCkie
USJSYJBg8FQZ5TQ1y941uj2UVC5HCwbz4lWYTPGyc0Iv47nIdO/YD7P53ki16QCvcC/12h4KY2Cm
RYyz7rjU0UB8lUbRNS2mHv8o1TwU5bL4wzjsday3XmTUmXj/qORhjLdGc7ZTHpcV9n+XvMzsR7jA
5VEJDeujoZTd85xUyDepJSk/goqnftaQEjDC/J/7X/F1M58mBJsURgB1ezqUq+uywb8riTVCrEET
zhdasEnk101bv+3UPIVdilVmcZ4zk+y8z3g+3ghtqpZDFRnTl8rUFM/XbSzmd07Q1iOGHgzVB6kC
zCLdniA1KxaHWzq6couO3+N6nKE35ZH6yQn77hEFQvyU9Gmyd+KS37pCqwuaWJCiKpUP2mBrrT2c
Fkd0MpTkSjeoKdDZ8/rvFVylb9Us1C+lPjQvo3Dy8kVPxwo2aaMOqg9TI4XznLcKxhF977zMlpt+
WtA4zf3CWZRvWPGNZVAug/bRqD0A3knZNKOvGpNiBjCLteHg2qCiDolSt6exMnUEEryu9xsuReQe
htT5gCo7zTGjAaQN6LHFKjRe4u4rfZUyfyzwGPwJnWX8CnLPqY/4rv2mLy3NEMDKjqEyiTx9gfbW
/FTSpJqCCm4YpCk4qBZs6Tg1jhksChhmQlTfOlerND/xRINHV2oU7zwQs9XnzrWqxyn0OuNDtMzZ
sTC7pXtsujn90dC5+5VE8fTz/vbcOI4332MVQHHfuyIz2J2TlX3Tx8Q5itZpgtLMloe/HkkGS/Su
bKwKaGTd7rhBkMxNfZJehQkU0BpxCyqn0TmUyWy9uz+UvH9Xm4yOtayly74VyODbocquQRhX6ZPr
WHnVY7+grmJX7Z4Q2sbSUXKldUxSCPxg3dpxwAXbwpjTK7X64V8zzJLn0kPwrsQtYyfk/K1ft54R
Tw7LR4YhdXFuZyQKG4ajk+dX2Et1eAReoSC151ZR5zuTO8zHxqK8B0DMGfVzOMNluRaQ6WDMjXH0
b96k6ewLtFt/QOLXLX80k7I+gnzBIUv3BsvPu4rTYIzkaX5nKtFZU2Yc+1qvtVwyeEt9W3eiGx9B
d3bLYxe3Ye8TVLl6kKDc/dMtBJooipcAihpa3a8rL3luUkTg7CWcPoeROv0viVSsSaMGpoAfo5L8
A6Rz/qXEAyc62t2gxs+WJbqvfWaZLz2CwM8OCRvJ4aLaIsBUoPl4f5O87pBLZgTFbHDWgFhJfm/X
FM4CkrJWlF4nxWu+qdg6fkUAc/lsVc7ybqj76e3U1sU3rRmT+iFR4wmvmskY6uMEzfXr/R+zcR0T
y2DfJVFv9K1lzP1H3BpbEP3GJgFfYVrts9svcO0x3CD2s52jVaX6Z8/K7Z1jsrWBIaLIm1hFSnBN
WZ4whOzLZImvoi/0K1RUdCKjsL4u2mIc/sP8ZMOVTiCB5zouR3tiWCImeE2ThIqilOb+EGmlwx/z
JPwCvANUoUnN0dh5cLauAnI1IIwIvsP5WiUEvTpqve6wsCVuYr8UbXpDO8bZiQdfgwnZStJNlO4L
NRRmePv5BObWvUOB/aobwvjgRo7UxzJz5Kn70ETXo47ydwqM+B9NGc6XbqxztEQ6nGWPUzE1Qd+r
qXZqlrH5D19YAoEJftjlbPXb3xXp0EnaISZV1bXseVKc6TyFrveULdlex3RjoQE9cRVybIABr6/3
Cu8mN0dv7TrrXvHNaXXjVKWDskMS3DgnyBHTKaWYK9GAqzMLYrzxFs+Mro3OfTUbywE/70CoqQjC
jBxtwAxyZ+tunBL8JfmH6q6U2F9BhKaZnQNOlDDcyvODaUfq2damzLdR1vr7JxLpDzqzuCLgQ7fW
IyOwj/H/HpLrZDv1+yVJFRHkuan1p2VBziu4fyblply9KWASpC4uFSuKgKuJZT3eG1qRcjSasnrf
kMF86BxXPGLVqV5jsthHy+5cJcjCWtuDyG8tKuVySZEFLk6ZarUx1Ur0TmPH1zptvKPn8tWm1KM4
Jtz/sjEZAooa55MHcLVlRAaCbJRns0J29q2tut9UECU7MI+t3S8LnOCkESbgUr6dD5Yvk7Hw1l61
Li0fZ8RK42NsmK16vv/Ntva/VD6jnkmF+FXlu9PxQ0yjiVNWGpOPxutyVXB+rJEIUOvAy/oxCWAG
N//hDJC6kC9IAQZLW03PLrE0xUqNe0Qxw3dtPRWBq+HbgofonhW0trWUBDnwmWhjc+BWTyF0IKOL
7Dq/wg2dw5M+dE36NqdDJ47O3EfmwaCUTLnYNrtfno7wEw3CuP3Ugfz6oUbR8KHMe+SDitJC/Wfy
amcvh3n9A9FblBrlKu1vKl2rvaslidmJQuTXmmDIr4ZQO2LXW++czq1RSBfZsQYQdW7W2x3legM5
ghMR8U1lckiRBTuKJquP9/fT63Mogw2HdhxSXxQzVx+2HmJKPH2DutBi5yd2d35uW62+ZC3UnftD
bU0IyjXMEEkRochwO6GmdVO9m6b0SuHfOtR5Vx/bqtgTqXt9QGDh8fq4gMRltr1qNRSiH4qoT9Or
2iNf5ut9s/RBYdj5m6GPDHLpetba4wiEaA9as1FtAKMnc33Ic0Aw1sXZtmt7FBTK9Kq5lZUfkiw2
f6StHWq+gIuU+aon0CFF3f772OUUS6UL0A89avBUvr/SWx9V0q0diaCl/bm68eAJACs19ORal316
znHwPupVnQWVk3k7997WckvPdol6ZtHXFZY6FPGkGHNynVG68gHu2t9pZwB3dsb2A5QgLXDn7q8h
yWADKF9yG1EUkzCw2500Dr1mNFQvr/qiaw+dgG+kVp7mg9xVDlU1791+rx9KyQEgugHFxxW//rBN
GmdKF47JVa3TMgzGUEQfKe7nj52Yiie7V5uLqbeDeiBx22vQbX1LFpdtxZRlAHI71xZImNAnxi7z
3IO5NqIeFk4m0mS5srNttg6oSx7A2WF3QF67HSpTGoLwgm8ZouR2nN2yfqi8ot+5ceTmu406eO5B
WgPwkBCitS5wLowlyRc7u+oK5eO8KM4hDQ1fbRCDsndFJcyNSUkpDslNZ0SYVLeTsikMoVyWFFdA
mAYNKtHpbjDqQzsfavxnAPloi+lNfpwThAOE87JH9P+wCY/scfnpsOu/l2jQjYQnA2zzhbTYDCas
v380Ra+ZvtJEEbbI2FZET16VxBAN4OT8IuGd31qI9NkBfDfzrenFyUuj2SiMNrrXFr5bFcZ8WHot
x0mx59wcEcQz4O/EkS7OgBlKEbBOaOlb4ejmyPR0ZosMkVb0gdtKMdO8K8wkqGrV/GcxKjSBRs8C
3pBWgoqWmbcuDlAW//r+3fKbZ7/+fuxjKt+0v1TY+LcLGuGGp1jQY66RPugmVGTNhjpbOu+ScjLz
kxx+PlhRByHbHamH+W2TKU9jAWCsTZI8KJWhqR4soyjcwKm85jFVo2JHr0rfODXU5mUQLWmqvAO3
P3KOWGLQFTxrEZpY5wVkEyAnI0lwHeoRunzSciNSj81QD2+jcDb7gN0zVsdkqPOPmljyX1mb9Pqj
rSbVBfh3L8UaWxPz2CR1jnYivPSgArGH2JqrdXXJqSAqVw+ixxi4rrQ7Ct0lm49FaHfZVUnTcQ+O
sLWviWfJpMk3AWavwgObukUiBj6DVnr5R7MwPd9AHXFH8nXrTaNyDbAQ9jK9lnWJQNgxligoH17a
btZ9M1aLQ5EnyQUMrvrsdWlFm68v3xRKPxx68pfAcYY9O+vftej1lrNxspa8CXL4tfAsGulGkU3C
vaAOZZhHLxrj+tCkXdM+20nlDb5CoTZ7zDxvSs9Fz+uHlKeSJQ9dOreW3/fe5J3BY4XiZBgTYpuF
g4ZVhnS35VvUu90nehFi+KVqfPRAL2xqyQUduU/qYHX5Q+cuMdqYUQuNZ1ZGtXqpB3esT1WfTd+L
3EH7FIFHrXrjuov3xl6EbR7a2G7fpZaSfnZrxeKWyc0MjbF87vjlfSFEoHTOlPoKqk5fkCW2nIcl
NovpBT4zfUiB6mN5HQX4oKlLBhxC2WfzIfeE9lY1FkyxHI8HcOcB2Dg10iIFtX4eVzLC1btqhqEz
51EpD6ron6xi6D9K/+CLbo/Zw/1rZHMoKLrEnJKkse4CIdJIqWbIlEtN3/WX5XTfaH5mCR38LN+5
sTYeHPr0gPAlKVt2Hm7vAixwVLNKCySEOxKFwAbCfJg0CJ1K1jUHgknl/f25bRQWuRIk1R8uvvQA
XJ3NsJIY41ZB1QAtBz+1AZxMWVEdknqgzzVUeeAWHSjMjntdpY/5iKBfezY6oe9EZxuBC1AwKopA
scClrUNudDGLlKYIPwQ+3GFqsuVZ0ef+yAawnvtBndEgLZyTZe2VMzc+LwOTnyIOQCd+LcHoUOr1
jFqeWNUrT2GXqgF5vnmSAlznndXeHMuTLxFcWfokq2i3tYQDnHsMLzqjvkFJB9+T1AU27nfGQnfY
LrLlfZqMCKQ6jUqPE/LakHwcJmX5ijh4HPFOhZP4ZITQs3zeU1ugSiCSPUGCjRubJwlCNTEkeaMt
5/FHiVfMGJdMUjnOVdr8mCXFcjXmqbjcX46NgFzCfOmhUYyEur16nh3DKgpBbAfeN0ehd9ZF9T9I
Na0EHAzedR4yx/VTK072osffgdvqliakMxBhpI9M2rE6ZxQaJw3tAY70wj0GmpTWsZWi1IjcbWE+
LWidvs91emd1pamPcxjprQ881Aqgg5nPVH+QlFVG5a1nzMppcQf1QyS66QFIjfLZMLv5HOfKniLO
b/zn+kfTm5U4AnJgmtK3HyXN8T33cDC8uFY6vvRVYVZHGxH5jJ6dZ9EzcSfHhBnR10jnW6P4PlvJ
/ItXoX9BRZzecZkJDaPb2Oi9o62FVkNog6nAIXTq8V8Bwo9epZMqp144+oVHKY4e3FpEw859unHJ
odDJO034TlCwrqcN3uJ0Xgx2mtslv6RLEZ+n2ix+pfOcfUwKRXu5v802Dh0FFhI+WTYAobBatzhr
IMf0jAcPLP+RQ5Vpgmoc2ncR9YQ9CsXmYFL2k84IghbrwXqsNPAFs5WLmIf0QO0Fpe1ETx+Q87RO
9+e1cUgZR1bMKRkiorJKtyo0RCulZl40nudAW/ThUAlrrxuy+bUAI7JFbG7mtUKga6mAcWL50OZA
VepmyY8mtZFzBIzmEFf6Hj5vawHpGcoaLx13KE23u1yBU9Mi8Rxe5sIeDha4nKMy6uQ4XaXvvLab
Q/3xsK/uH6S1tXiOUjYiIjAnOkJ9EMIb/hSFyV/7TpDPeYhJcp9CaqcBezsrh7bnpKt2eEkRII/9
QRhtoDfJ/ID4yLhzvjauVYpKsEqpV8t2ipz2H5e30vZ6ClrDuxTZEB07c0mf42JMD461fG2G+JfZ
adPOw7axkjdDrt61qVysbLYW76LZCYyw0tbnDxWyxiMRarfXnJf7enUPQvAEuY1wMlpk6zZZoxH9
q/jUXGrXLp8V9Lgfs6YzHwstBWoGRQbClfLRGQvx74zQ0E6csjVVIE442chUA/GP29XlXy59N4Qu
ro9qdrXjgTpdteinCIf3nf25cfSkhy3UaA8sHHS026EEjpJa1xObVaPSHxbUcA+T0YcBvLUkIJfb
s5jZGg/UHRbkSCW9NiGGGBwOY4m4QzaM6Snpp+Xn1FlfTETvr4k9ejsJ28ZKgmBEjA/1BSCx6+c/
0ZJSyVsJ54jj/In7FD9c9MbPKPru+QJtDoVw1+8nhzR7fdKrBM5iTTzFfTU9GaUlnikL2O8G19jT
rtjAUEF65rOhByDP+npalp1j9mCHXMtEHidk0qHmJFl2nmnTnxXNEUT0C6RayGnPrVH3/xRTVga6
ViuPUUQN5v4jsTVzelcQtwiwqPOuZm40olAqWg+XBbHpo4D89gDfXTlG1CV3gB8b946UnwHRyktB
FrO648aW0NQZ4fVhASGe6q6KHrREUU/tEuXHtrPezUqVfr0/vY03kDE9GhxE1ISRq9dC7Yoc3V+h
XNKujI6eKLP3lMjanRrN5iL+McpqEWu1qOzRRQtztNOE7FyndJZ6UhcsGcEH3Z/SVh2DRg21YhcI
0musxxDmi9njenHRgA19Q48kPTbO4h1MTEhF0Ht1fnS0ZHmrNZnpBMliANRqwr8mtwPhkdk1ZXkJ
R1i72RgtGX1qEMjUQs2vve3kVy/y9sRmN1dWHn/gFmiirEueipo6UVrU0RVbMGxW8wY7CCvunz2v
+A89HZaTQ0C7xaBIvQoDJ/B6adMAUXXnGICj7pUP+Vh8uP/xNs8AUQvnXkr1rekw6A94rRtKC3f8
A33hiPZo2RneKinC42OedMGQxd/uj7m1hjSSdKDFUI3pQ94+E2BVtNlBkvxqiqg7TKNe+fXCamYh
XOH/MBRNDJ2rjSR2DSOruDlzdNJIQaDfBUJkRZB3anEJ0Yo73R9qox6APiDVQvRHKMGvQZ/kQW2l
NqRoCKnm52HALcCZhuw0IS1xKIYp/ULeZX3qo/k/lCt/I42kCqIj6dC36znN1CiQ5+cCj2vvXCG2
dXCSQeygQ7ZuLhr4ss4vQa3rnmkWxdpkuZxyYL0ogLSKesl0fQ83sbU3uIx/h0sk82u9dF1f4hly
KVzrURXXxW3zH16pG0fbmbX/sPUJHsBK0wuknrRaNk2oLX39XLlEVeEeJELFT2x1ONd9OZ6yDH+8
oqrSHbbW1nmj2QUMW0YRvAO330qq4satCpJHCacR5UYN+xw0uI+Zpby3XQGsHhrRfzgECB/I1JVb
C2TwakyKFbGOOfDV0SLzQ1a1SYCLQPtDOMuXvz4DFIuADqG4Sza0LhcV6aLVXQqCSCnRGIIEYbaP
RhJpz3DkPKxprKj4YPdmvZzhV047acTGBoVkLqVjZJnVXddInLRvJtyjoqs1AxL1tVYFDIe4v7qz
nJvjUP+hGS3RRGsJSLMK7bjpLBjmbVaDE7Em5zThDP3979eSlBIuLxUAwAOrbDkukGJYzJGSWm41
V3qkyEGJIvFpU4ZXLDP6wIvg2SV5vZdmbk2Q2XHISf9IV1Z7VK8VYXfhFF7aoRhfoOE00CLaveft
97W0Soska55DAC8doO9qGGfQ6PJ5iCAqrbVEPjJ0DcV5x4ytYzpESSjBt/oLZ5f+Xbtoc31oOzG2
5yJfLFnlnbGZoR/UewdWD1i6rpVacrJDrmcIPIW+11zdKj1zI6HV5epQK9x1xTdEQ98RjdT+jKUC
bNF2Q3fQlJhNoNRiofQ3lbVzLFKvCH04HxOi72E80TBZjMEJjLY06p0QdutTgQfkzsc3msxZ/v0f
qXPlzpGVVlDtC1MVz53izUDt572YfCtF4IBqpAg0S8gjV1dl1UdR3uW2d0ELpA6axSqDWW/rq1vO
1SGyIVAYuaIDECyiZ/rBs+/Fw3hRe6/BoindE/va/BAEYGAUkZ8F8rK60CZrUEauGveSKwiYHIoY
vACsbytpDqUtHPsB5aEB+Ua1wVdPJ0c51miztCeDvr7rZ4o9pZf7h3Xj2ZLXHesDIwaA1eo7cPUW
rbCy8JKJJD+1tIyfjHTWThTM+//wyaUXKINIjv+61F0sVYikWMLpdNT4aPVNelTmZo/eI7/o+nA6
BEwSIYVo9bosOIsyNLoGOyA7o6cfN3X0MKpaBtalDQ/1kv74+/WjuC3pRDKAWee7Hnl0lVfSi8ye
zUBtEYOoyxGDpzHL//4FxkyV9J1vhePuGrZLaaJBkipSkC5LwnNndKnim3ZbP43dYhlEorFm+JkV
7wmTbLz8XOLwWrmw0Ntca+xXaK/2eFiTJXH3nttBaa+uI6LHMHUxG0Lx4Dp3xt6d9Ztctv6OMiqU
+lEqItarkxvX0No16MNXyhqpceoqavFBEiPQSPm9JB2DhjpcB1wMDT814vbH0Lo4rToNsI3RSEPC
EzVD2hiKhyMeekD7mT/AN66Cpm3FcHTjfHovFk8Bl9Bm8+RryTCnADyGssbgKAmxXCzA1556ZI8+
Y5CbRUE72u0XtYfY8a7zxhEzTnBcD2nduk4wcpFFwf3NJR+S9RrIsISqAiEyUlq3l6TDDZ00dU2F
VokrbH5mJ3tqRO2dGielUKvR0z73bW5+m606Od8fe+uCpmJLnx95Pi6I1di5BV+71BqUw3U9OQ6N
0Z+LJNyDUW+dVqq1tAV/v0vrSkZV0GlXJ15spUnzB0ttVfCM+NyFtYWrVGVkOzXFrZSf2OD/D7i6
79o6zocY07xL51S4nCZdERjVEr2NZqBw/MnzTYFxWQ5mz9dD9L2chMbC/aXdnLQMwHiP6D+vaTuY
KaKiAu2LK8rBb52Q9CydXwN1NLs3kVeVO3f86wMMbpaxCKOJogFZ3W6jKgUS4qXEK5D6lqDCufHN
UixT4KFvFNBNM57VpRpf7k/y9cNyO+jqqYO0BpyLHvIlrrUp4DBD64S5E4xDnp3uDyUDyttjwlCe
fMZ4W/ANWBWNbDcEoNDxTWOljd7PoZcEuMj2p6xFPMzP7a56n0VU/jylQ6/NnvY0XramKtmkvJ/o
9L7SF2d1wXj0A7D1pbU+xPNSPrlDUy+XfswydecV3RwM8hqqeg6yGWuNIkufoFwhinGta6++OotV
PShOOL+jQqDv7JutoXT5kILFoJCzhv7NZiTMtM2BcdpefehTF183KFrHLjP/WhqYvJxB8JF3XZp5
a9VatS1rNeohnuK0rDwKTcl/dsbYHxxhzB/v75bXpw8us4zdKS5Q6V9bZGGBqwh6HqD+SJmVjufC
MqbolIVTdvB0dzneH24j5mM8ecxJ7JA7ceUq/xHptl0qkmhCJBddW/fj2JahPy8huFul0I7jMAjo
/rZxwgZCHPAWzJ5qnAODOdOMnTrI69cEzVcQ6sANqCi9ojzY+RSPGI6C5Jz69J1XWV5g2KTURqo4
gTkLy08aXE2bcrTe76yBvGHWJ/TPoeUN9ccaoHCUW+MgsmuzqGoH3KWre+uoWln2ZnHR5vNrLHdH
n348/NxCa43rQNpVX4c8VE8dL3PP6jXGnrbYxmvw2waKswTHHR3T1SM3I+jWjZQVrjj74lZZdva5
V5bklI4zWWqR14/G2KWHfhxdPlobn9NqUnce+a1TRljH3CivI58vb7c/1qYzNTwy2CPXrLecICxb
9Ys2DH1gYyi58x22tj7ybbx+pIM6m/J2qFGNGtJL+DVZvfyLUkGpBi7CLwelq50PJQWQnbtqc30J
YBgJnWkIMKumgRGbY0PkGF/DdMhPeqyR+CaiMPxBC+1DZYTm0Wr79LHStfit1VC0xbin9e/vvq1Z
E8lIPAIBLDHl7ayRqHfLLpoShE5T96va9vbbUWTlCVGe7tEkgtuTF9sckOIcZgUga1jn2wEdLU3D
3OPe1Fy2llWo+YtQ8E53JiUG7OLaO6Ha1vtOU48XUGbSr5ShqnjIjNqFslUMCEE404R7Wwlmzi+H
VJDbjuGhTU1j54HfnCWnUIJAqfOvqyBxROifjsj7tN44f5nruPdLJU6fJyukUYvC0en+Z9x65T0y
VG4uoNtgc25XVW/aQu1LN77CEMPwdELpRivGL8IOrYsX4kEOzjoLsH5u/TIXP+8PvrWT5bmhvguS
RrXWHiLWWEmhVrz6QnpUGLpGGuKWmgbL+qz09nIqMJu66q3unCI8qd/QOzBeynGJnZ03WR7R1U0q
Heqkxib67mDpblfBbqw5zuchuubUPPwc/YIPGNurO2Hy5ijIcADt5VFGbeR2FJcVdnOXZpFIGuMn
NNJPTTmb/95f099UwvVcgHIh+q3JguTaxsSg8NEMZUJCm1Al8+02Xb7Xk5d91TxJpUyWpH8zqHVN
cY1iwVV1Y+czZzjPcLSd6QZCQGlNSt89H0SJw6X1hce29HFJJNBc7Bnb2Qwyd38YylEa+1bYwO89
73LbvZoEmCedcifhwRpUnssef1JoTMI2Gy9Qpnh5Sue4c89VX6TzqW2XKTzktt5/7oa6cQ6KOqaP
WpjV36J+CJ/sKneLA1FBtWcYsnFA0bAmyfhdLHgVU00Q3PPSUkBjKdF0mpveOMViCn/qeaW+n8tl
TzV/a9MgpgYLjocU+Oxqa7JpHGVE5vmqw1m+Wnpolv4AxfLd/W2zoXoANo83RaqFEMmss2KEdZSY
glh0LfI0d30YHPG3OLTNT92iN5mvFCFShvCsom/64GjzG0UYxQPiQO0YLA3FoWdDVJlz1AuZA0EI
nL/Ejg1OwNBLNzo0oP3wi7Zyt0XDZxSfkVhyvrdj2qtnbeYGONhu2mAsvBTFh8oN8XT2+1G4/cOE
soJ3rIYKR14LqqLrLyoM0NM0m1b7IHpXLL4wq+oRcJwX+dOoZR/CsOmVq5ZCCe27Qv+ixulQU6Yd
ovasg6D46vC/y/7Xx3CZQa62kXPsaoKnIzSLJvqws7IbW1n65Zk0lyRWdP1u6UtWLaKHz6kK46o2
nv08dV35cH+UjdeKliLbQ95j8Kfktv0j3hm9pIIsTiOpTiv1sa2n5tEuk+6aL1nxDEvmk1eF2uf7
Y27EWP/H2XnsyG20bfuICDCHLZsdhqNRspK9ISz5dTGnYj7676L+xa/mEE3IXliABbi6ihWecAco
hiAmYIbxLm9f5G6opY71F1jBFHPrqTCLp4b2cICQ1xGHee/UoeqOCBXEsFXM5n564AfTvFmAEs1N
9aP23OFFjbP5D3w/vHeR8Mr+IHzcGQ9Bs58pBqg3Grj3482RK4CaFKAHImPWfc2YawzFSnekctV6
kB6gBanp58fruTcoQEVa79CNuWDW9f7lG2KZnjdzD7q6SxTtvIz6dydepG/PNWKN9XIE1t/5fKso
0CqXjVCktdXBaJxEwmuhf9G31UgkLtbbnLqhZZ6qxEjPjye3c4+Zaw+Qb4cUFXHc/eSEadRCbVZU
SNWgJqDi0Qek0Dh4YtfDtHk3IGwbK0gCEhptxPtRDBMab23TL25VmiyXSaIn8MWpzezZG1QzRi/R
7p5nr12qc91Wwg4eT3JnSeGjAsVfvbzQ5t+88FixWhKlFeWpGc0m0B2ZXntPjP64iOL3h0Jly4R6
ikK/gcTc/UxzOacxumGgWpqhujikuC95Rvx0Gss5ObjC9J2PBxoMTBjVf7BhW2F1SJm2oi9GHjrI
MZfnIdIgSNqLag2+ZQ2t7Sekmj/a3kn+SoqiL5AXGaaMtltu/i/L0uaFu7deAqOFa3euMx3p50nE
qw9k0lY+pGvKyBC8QSp4cLx13vtOftcGXf3HcIWdQbRLxz9c3LaOfJr3JkZ/GgMHAnwuzzXF/uXI
mVNPGWFSsrBOvBYl/LkOImxGDi7nvVGQmGU/0jSjXrH+/a+j8DxZkyBRt8wlv9Wju5w8Y16Cx5tv
bxSwuVQjiGJ5x9ez8csoGIOJxDWGPAQq2L1JoHGdZNVNv3+Oga3+/1E2N3HfMMyoyzxMLGASxmTH
F91u1INRdg4S1wToMSJZFAC20FEg75Av4W6EdaEqp9GgqESXrrqYoFd/+8oAB0EHjZ4zKtnUku6X
jY7zJOWSZqEWiaQ9kXK058gu3I8DduEiMEbLuaALfDOcLD7I5F/PkmGRU11VAUx4s5t94REy2upk
ZuFSmiV2T4nqG+Ywh7HSzwcZzuuLcR0KKVMcC1bQzmaoGAG4ktQ8D40YTtw1lqnsL60zueKUl/DJ
f+jOAMXWLIwo7KYZCufjzbk7PuIKlAip1yGzcL/KSZuNNK1Z5a62ymdzGcXbSHaq70orvhXxlL4t
Gk+9wN2SByPvLjKqMrTY1iO4DWw73emgl64jL6q2nGq8EL7Dt7OE7+r10b59fQZJo3mByKeJVngr
76dZjnXeS2T+w4Rs24cFGb9BQKO/Pl7M18EeTD6K81CiweK/gpykRjnSDS6h3CJrV6KgN1lFAC1f
Vv4QNVyuTdxFLzbVmaPO0k7dlaHXHYsA8E8h4PsJtqooe2lkRVjBmv4cVe30kueprZ4LJKZ+xJ01
fOhk6QQo7/fPmYGv3ykr8yr3bRevsf/wadd0BedZd61fbG48AeQ6hQaeUwCtPzVx4TzFVqwH6MDG
n35/xak7EVRglAGjbLN9gSHrXW/HRQh0PUd4zVM/zJCefS+v5acWC4uLA1byoDW9Ux5ZG/s0QVYS
OMHv5nWSQ0OBtxBFWA5VfZltgeSCZk3vRxdHld7R/5mb3rtmbYcwYo5jNYWRo47x3oaGYkaRj+LK
6nh8/70TZYygxjtZ2FJFv/aNa5xSgL/nx8u7O9NVgQb3T7JPcBP3wyimKzQ1srJw8tr8A7arg+er
+uSlfq7VsXaZ5nF+A+4kPrt2UlR+Wdvj5wWHwyP08usYnKeNGhArjuwy+fb9D4n0sTN7iLEhhivZ
4teGM36vMwiWfoMG7rnUsqPDvLfC1DTR8cKvGrmtzftDpVprLJnmoVspy1tzbOwQV+P2oEi9e3B/
HWazl9oe/6Ce8CM0jdx4l5Ljh2gNGn9P6Hs+e+3Y/uPyrD+PElDCKRsju/H7LBmyU6sPELsff+/d
OcMup8hJ7PpqY09UVkXRRHxu6VllCHkrQn80Eb0XPB5o93PSnCWGAOz4CtQZqyPXp8ezF5l6c7GM
f0wr+Y4zmH4qPRTjHw+2cy1DO3HXWHJFnG+pNX2nTsLJjDTMRl1PP2XKAD2v7iD1v8lsJ7pim1A9
qWo/3R6PuzNJOHRIiayXBUpJ69//Evh15mzS37YQZpc94OlhIWc4RSkls0TP5LNe9sNBtWjvvPKQ
MxbRBB247c1Enj7USUuZ2i5HCvP+2Ix688ZVOkWeCwwNPy6qPhgXUS8CffpCqE4okT7qLsUoOvPT
4/n/xDPcZ30wSoneEOJZDSa3rWrZmB24O5mGzVA6H6bKTH8ongHPHRDRcCNNSaxrHivJC/W5url5
nZOcSYn7wJ5k8kkuMb0p9EkOoru9z0JfEHI6lzdUhPUQ/PJZ0C3RM9YlCV2Q3i9QdKug1tsBEGAl
3sROfyiKtB7hV8sAQwAsAmR48EybAbnDafmgX+MaPaZfcVQHQzKbb1r66NfWsZugiTOETWZdnmy8
b0+4+z5nitD+JBL9fRYfMEu6f9AI1s+yRfWjnd+bJmWpsIqzwQry3lSKiyW9+UvTukkw9KZ88mpN
9AdXy06gCZ4L6SDkOpAP8jbXqRixhsgKunFCREVgLmUetO5FK84Wnjdvhs57b6TOkSP7urLblada
BOgSf1jKN5tkHARU7TqDRwtQjdAsqTvnrbdUR/y2nUiW6J38mwoR+2lbb4s9vfDI7RD2tJQVjCHa
y6LNUTAXuPA+PlJ7QwFrpfQOSQeUzCayKgHqoMyKvpa3jHC6mq5dBiSnPPBbxYAh5uPR9k4KM1pt
SwDfk4fdb9xGgWwsYyUNC3XCeS4ROjKdqXvzluT7Al4s+A/D/ew3YUSGd8F2i6RLZSatnoa6LJon
2vduUI4G2hsyz85pZMmDcH1vMflw6KLS0sMxYXMuS2RSel1hvGGUcRiP0XLukJIJKpC8B4HU7lAr
eY3IZeXSbDZirk2zkqCuHioFcVS9lPo5m6T2tcNd6mAVX+95mhK8NxS8uN9gst5/NCmF56X1lIWI
2RMSkyyf9Q6K5+NvtfPSMIyJPSn43rXOZdwPAyPCZuPrDNOiWoBrbnYlAzPPtSdcZAoM9z2ibs3V
QcHTV7TJDGyzbQ8e9jXIvT/e62+AAU3g760FifvfMKUdfhQzQbBl9WwYbvHbNCjzm5TvfRprb7J8
7vPKx8AMg4Y5dQ5O4+s7bR2f5iwsKQDn2/OhdsJGYc8lXEJXJfVtu33OXNmeBX3LUw+iyR/qZf7Q
OVlycDJ3PzJIXMp+BsIm2/pYp8kedfaC1S/i7rygtn6VpWn89q5dy/orcZdtSwS87upfXkpwsmXS
ZKg3TbESAaXT1NPYak4gZKv8h6VceW30eQk7gRbfD8VEUfnvaoaKuuo2Ok536ayp9h118SCETeoF
dOh4sTqJ89vjrfz6bDJLGHwUAIHUvdpFwhiGUjEswkNhNzPIrzT6uCByJgOlbUEdPx5t78tR8aBn
uMoe4GBzP9FJ1LmDy3QaRphMGT5mJu6nxu3kkQDi3t4EzIoMxv/jfG7GSRwa90tSpRQE+nZAk6zO
PruDvgzIY7jTM+1a0n5+Xi783DSig7Rmb015cSmu0qZ5Tfm2nCQqqjJLw1bVi7DIpinoXCu/dYtx
tKA/fZ+3twCBHFAFbcVnbGuSjjnkdecVabgsS5N91ItuwsvGEIsItFWS8CvfQelvdjRoQwj3BOOZ
MR31OTBA3hnwUVAy8xPXrGMwkzgAzETy+nmypCtv+bLIb92k1/iO9PWA0OIc2QTO85TcVHUwIn+Z
zdg4uNd2iBzYMpPUI0xMcYMlvN8k2LppjRyGNIwBZL1rRN1c8CYZT0qpxpdaKeITcjbtKUHp4cW1
RgSWYNL8z+1i4H0a2vO/v2Xp9qOeDY2BMpx+/2vSLumFZaFaCmixezstg3JyisI5uGz2DsZ6iQJs
XcONbYkOzdu47FyQD0XWDE+W0yo3pMjco0LC3s6ELWWj3ucRsG0RpcvgDpVmI4Vct5odxGpin2QH
/9PLhXNA734dPlHthxiG6Ba4D/gZ9+vGTTlCc0GoOF7q7gUNdg3bd0qbExsxWAx3/i9vMs1s/uFZ
Zik3UUafTaj8ofBHd9lQvyMpNA/nzikH8znXnBIXUYrmjZ/jC5X7XplVCBb2pftOzTpYUY/3zN4y
02tblUKJQl6D+btEKO6MYngM5ShwzTYK49RzLik2dwfT3h0KuhP9PUZEIu9+mU2AKBDOwAhXEMGH
QMtVqb2MKG+dMFqhVfx4YnsfFRw7JTdQMDwcm8MQY2OiOmgYhaJb6VXgo55FClzBSyLzB4jOI6zw
bqDF1Khdr0kGEvv309NrNLspzeFSE4167uNWkj8bnWnWN3Q8l+w0VhQUkFoSn+YyTptzHbXilk21
cVSz2Vln0GgW+9ijX2Bv71lpu/ZoIJtFGWWZToW24P4CCiG9DeXY/P77QaV+raVT60NkabOT9bzn
U+MbE4KV1m+2l7Znz4Gil2lQWh5/0J17h54wSQCkDAtU4WYoMbZmDFWR7VMt6rUoZH2J1OiI3LID
/4JOhEKIy7FcZY82n9GYJ6jLsDFCG11Q08dKbPqBB5T2F9go962hlRU+EGOkl899NdTIJRqNPv1t
L5yaM3Lg9eeqte3s81inYwYRqdAHhEb1sb6loB8HPyXRbX3sMrIV/eM6Z3OusVd9vFR7OwB9mrUm
ulI0tkrHWJZz3aHjHCq2gZlv42o+Is7ZLbNz6+BQ7xwzpNtYKaJ7tvf2qxRDYgz6mORhhZz1i6b0
nXuiGFr/mfTKdDHMaNYODvbu5MisaVhQ/iSduD9ncbcg+FEQ7OqWOr/00nSvjSI6aBa9dxC978Rm
q04+VjbEnGAvNg9DPVfLAD2QPpErkvdK6aVPS5vZ1XXNUl+g3lGVW9LmUsPUPMIH7213+poI1wJJ
opi+GRtdKnAeBWMnSIGc8dlyz52VdAcz3FvM1VaGx5yLEujF/WJWxqBF3dpv85qisX0wUBbqw0r6
r72Y6fXxrtzbKiQnoFfgjtlES/djaUjLoqre5bip2ek50eP6eVLEx1ofqqB03PFAXmhvOJN8ly7E
yi3YKrGO6BfVI1i8sAQ7F0jemS+ir3UcAYfsWhjWUYtrbynJs4m+UHWgiL0p+dDo4R1CZi8UsfNx
iWT/xH/57OnVkX7e3s5Yiz0riR3diC0MlpwMRRYAXaEaDdGzVg/NORXFUcN5dzpkijRVKMhx2O6/
FhjtvjddakrdLJwTdtFIJtWe6S84Kn5+vDHWTbZJDNZeEVgFHgtgu5srNxsqgFR1noVu2y0XhVuR
HlnsviuVpbhKKbOnvInUg+bg7ip6vF2U/rklt2e7BOzXNCLjGmkIkS1BzqG29T+PZ7a3B4FF80TS
Mlg1G+8XcYLw1eoQb0NDDMB06tZHRXq+iHloAkUrD9bxYLRtE9BsSgmwBZ3loUqsN3Ve/J02Wfa+
4+CdanQiz48nt7dDqKfQxl6lisiB7ifn6TPkjFJk4TxAVuiBJJyUGA6rqDoteDzU7swwLAFgpOMB
tb3z8c1d0EdmM5qK4l0SQ89vuhTdKUkT9dzG03B5PN7e5oCZT/0QJCjF8M13M/TFc0qXKgf+sfkF
naY6jFaR5sej7C0g5WjeKQSQVk/g+wWsTVkVXl+hIucO3tmCy3ueKQveRK+3/+Fb0dWg3si/tVcZ
h0t9Nh9tLkOR6smlipLYCJRpmc5oSQ/FwWB7XwvZHrYF0Eg4upuLvhKL0wqjyEMlVgca0PF4Shw0
otWF1p1TySOEyt79QYUGCAOWZIQh6zr/Uv4ClQJ9peQRm72i/NwWnfTRr00uSS3VzyqGnWc9UY4Q
rjuDEiauaFoa7mvn7H5Q9mHRZmtRmuKKDKsc/WI/7+zuNNudONlKgRNc38pvj7fM7qj0oVZ9KWpg
W/Kj4ujYkDhLGsoSO8KEzPma04+54DnjPCMBUuK+VGm/v08B/8CGoHLDP9unoB68ZajTlkFnmb3t
yyX+mGpJFhT6ZB6AyXaOBPk+LwFpIm/Pzy78L59Sd2LTGyJ87iYn1txLZOfNO5FxiJ4qm5TmIKXY
2ajcJ4hmQT2DKbFlk08YmuRGHJGHZ7nzVxM30XXoG3m1klGRPv3W8eDR2ft8ZNqkZggeogW6eVRZ
xKUcBmwY4dYppyTBTkU3kdk1Yn24lCDpT6aKj+DjPbMGHpvnlXiUCspq2EfHeTOo3rj9YGOrHjal
Vr93tOkt6at9SRy8M524Sa6zKKfrhA3Up8cD733M9Q5d1fkIMrd9G61s+wxgCsVF5MHSExYU9POL
ESrUYNvRf/iW6LBjcgwZi6hoXYVfdg4wgSi2KROFvSOK/jL3wvxYG3VMDayClvU+BtnsHjxLO88E
jWnAj0in/9RzuR8TW1jcelwXSt3a17C9Mn9xxSEAb28UuCWrIiCIaDoJ96OkdgO1qqPu3RRWHWTz
Wm6sh/Lg0t4BuEBjowSEjBbWWcxoM4zIxxr55ywcDFl5fodyyHevqZX3LacwPWVIX5S+xH8NiYc+
MQMhTCsOlgTMieoY3UFhYf/noD+NlwKhBVW5+5/DxVsVAByJLgxQH2KoilOJ4fkbbSntr7VW1d9K
VMKxRFGKW06PK+izpnsRE6qTj3fxXpEXhgZpNAVPKknb8DT2ppyDq5FN55nV4p5eFLcuGuzTMlZG
xULlXiiyefk8tKO4zZU1v0MxWX2J2zlxMb/pfp8wu1a0HIJyGr5ElpvoBAtfeykr6rxtFv/IUa8h
b0ulj3Krfh1TpTm4P36WPLYXyNrroZTEPQkI9P5TSN75SuRsQBW3gOm8CIeGj73YRXFemgp7iiHJ
4zGcjKzSoDqO9sfU6mJYwxa1/NPk1NpXTRMorLvu+K86xjlWBlIfuhOG7fIlqyORQw1FDtlvscZz
rsMyiQ+JNnUmbvNd/RxV2aL6VZeKFPaIrL6ZbaXNVyI3DBjor3V/U5Ru4gsl9fYLPouJ6Zf0TuJg
zr3EvZWWPSdBoYnqfVsUcPPmGLndrxThCCWhny/npetNcZuaSmhfdb2bP2GiKI+aoHvHmL0MqJVw
j87v5quh+ASux7KJzrV0+Wg5TfYuBmJxcA3u3LnoiGC1SimX/sdWVAsxFHsWs4HKpZ2MZ2m4P2YZ
dxeyjvrgqd55VqiOrSJ4Dg54rwAqIqsGBykLuKdFjlCNGVfp9FS4Mn+rInZR+zIuSsA6DX4ks5Ym
xkGIvjf82p4DjI04JJHm/aYUi1vLnMJPqFC/pnMNTihtZHXRMM64oZRnX1vcFM56DHb28YWwt8So
aqw3AacPv6b7kXshtHnOC9oFajafU0dxg9iJsmvVdtXBpbzuic3JA+1N2QBGIVph2/wRaZ1cTeQo
wmyRXaiqXXuTblGcCimmT9BoSja6OV+dGEdHn+7w75M1KWVQ3OWaoZhF0Hk/VcwwRszKVRi3Q3aG
GLRclm6B3tTJJODLHizsTnREdxBhnzWZJM3bjIbHe4UqZhs9lamHPpZiDW9cfEFOrdrOQUbD+RyP
qvj0+Gvu7KNV+wzpSGpSiB1sviaFlgxT8RR6IaIib5dkkVfQduUlV+r0f2lNNwbHqJhLTxMHH3dn
utQGKLpRxCFp2epIxpHWtOVIh0uv4ypsNbTu9CnuP1D6QGljEC3aqtkRwH5nRxHE/1xk+j2vCDtN
jiVP78GmLHpRn70lV4MM0e2vjW7kl2TJ6+skyuEkHRBfw1T1fz5e7Z2zQxzqoCcJFWrV/bjfUJUz
pBk0UlxjnUwlBC1xBVvEarI9Ht1PO/ctoE6VZiiXE0naZqi6mGbXm7O1yTZUwsctdgiqvJwOyoz7
w1BXYcfyNG7FOlK5uEQfgAatcSkLv5hF8XcZV0e+Euuv3dwEzIYjTcMZCtkWQiNW2RteJXwSY896
qd3GuybS0H1pe1ZQjctRt353Wj+/E9AEqqfrh/wlnDZGLKi8knC67JQ6TN0u/2PKh6Nuy/4oTImE
lprpVmirEWqvZlguhFJaOBSIWbVgY9Cg+f1Xkf6Eu0pfrMqY29k4KVx4AEBxaIxmJ/xBq8i8KkfC
eh4V4PCPN/nerACjryETKDkQjfdrF1eanhYNULW8LBS/rcFpx+2hcOHexbXKoIHLpkPgbPFjdtdD
3Af4E5rCUN5yppwgRSzuzeJm0pfO5ARcK+VJ06bfF+2md01pAdgYHmccsPv5LYoHqywDrakttDDn
Ss1P6aL0H+AXfnu8knvXhUXWw+la6x1b+WK2gjERsyUhJrvDn5VVNswskZ8mwNMHH23vgHFbcLZ4
admN60f9ZcOn3mC4SYdtMI6o9CNaL+z0PD/Z5fKli7uvj+e1OxglFaw6SbV52O8Hg6/vKkZmxuHY
i+7Fs5LYL3rVvdQ4QJ8n1uLp8Xg7O3KNWCicUszHLWZ9FX6ZXLKYej4aFYo3RTpfQD7OTwu00+Dx
KDtfi8WDhME1BZtoazySdPk4zdoUh72OPP0k8aKx6Qq+6eV4BJ7c2fwIE9tU1TlhsPb1+wnZKs49
mKrEoVnknhmmapangb307a1yFc/yK4qd15ZN+sVrFvvgyt+bJ3uRU0fXAjr3JlMujUqLHVx+wmnM
2yyIxkL7I0rHtA7UWJ8vjxd1LxEma4DDRLeTfv62sKHkIirtxi7DnO971mYjCjJ1yv3U6ZTL4OjR
LdG8T6vysa9YpXdqKLgGbp8dHMWdLctXJf1aax1soc2WRbu+idp0KMJcr8RTibDOaQIifrEKjwRq
SI8ClZ0vDF4SQVEY72sRebNldbVSzIYAIRyNSW0Dx03ib+qk6DJwtGgmfEnsdzKLk2DWIXI9XvOd
47Ji/tYEm8gQHdX73dW4I495ZBahLED88YEj6z1BYXckybQTAUKHcxC9AtnMA7idY7F0lgKfM8zH
QSB3PECiBRx/LiWYvwZh85NsZXH7D5MjHCKb5yElNLqfnEhr5NVarQzNSJXPhdkWT+2YNgfZ4d7U
Vv1Drm24b7xQ96MA/zTrTJnLkB6R9UMOi36LNCf706vXmskgUIYK+jE7gorvfTkkjIktQVYx/OZo
wrsGYhjFJfXxrD9nrZOg4amPB4CxnQsAxCZB+1pUpbi5WcKIEjh8pLwKVaOuVB8gj/Fnm8pqwPtS
UON8/MF2TgIiPpw8qtREFMa61L9c3k1HhDYoURm60aCLwBmMGC9Q1R6+SU+Ly8AxwDaeMHXtNfCR
81RZ18c/YGe6HrEnOh5gqQzy0PsfoEug0wh50s8R6J+qwp0vjpGbNxI59WCovduOHYNgD6BpYD5b
PIkZaRk71GWsZYJ/svRmpvqg0tq/ZeyleNg1Vr3cBq4otDbSrFu5FbqbUsjuhOYrEL+jg+XfufjA
UVk8Z0i1ga/eXHwKiHmb0k1ODNfUgYUm6RvcCXsMyVavckjZB5fPDhsL2yD4wSvdgcrnqwvfygX8
Y5AfvRd1b2VqW++J+Rv3gn3rTIwQ69PiUwv13ItEOtoOjdxu/7DrBg37sXP09Gn2GvMZyDuqmL+/
E0BgA8OGosefm51Q6KVT2pWXh3bllud4UhBp1ZA6yeWkHOhC7m06VFVwLVob53Dk7jedorv5RJyB
goGR/GtFpvfGbfvhYlAQ/Pz7k6LQ/BNlw028vTMmCDpRolt5SCGgCmY1Sciq0Kkr9Nk5yEP2QILg
X+BB4Mu28uk3qUGqDNYcJ00RdnmU/jWW7fKhG/Ml8sfMy5600TOvdtsUtm+mBUI9bmWdx46S6sGe
fr24pA3w39Fs4InjXb9f3FQrFS+tjCJsDG00T2WS91kAym2Fs816e6Q2ujecxmn+meatKp/3w1VZ
P7hqDPLbWa/LKpvzL7Nt/72UsfHbjxu6bVz7xKGrJeI20Rv4DWWEiH2oY8LFJRktT02VH5G61+W5
T8YZBYuvtVcC8G3LlwR4ORqDm9CbQMb3M/tEvVVIMPyFfoQpTmps9+dBRav+4Ku9volo4NMGoqcE
YgXI1v0yZrzVaZNiep+odvN2ccr03Sgr+daezUZcByPR9Mvjo/H6OWVEm8yZWid9/K1phlO1JGaW
SbkmEVZATaAIlNrRDi79veWEAAXhci2NU1O+n5dRcdlJGvahbHJxa6tKO89F775NsGe7UBrt/lhV
QX//KNK4Z6P8TPhY0s1RjBMSFG0hi03SUveziKO3eD2myygR/NEikPvvSL/0Sevb/IKWofBruN3l
wSf9KbGw3UqE0ygjmMQR9IXv574CXsGh8k3TLMnbUwat+01TjMXsL0YjadBmAqcl4SD6c0k5PZ/w
IivE91ZUMZBxXX4dbHzh1a4r2qCzm8G4uo4Ua1beLba/xJWp+Yi+GbREJmpsF7fzrDPOG7W8KqgY
nmvpmvlNxEjsXLRpAa/haUnloGBVp6YvEIhVDr723p7iYid5+tm+2jKIatcc2QZ0ryh5F9co9qJn
4rSjis8aOm/XdQVj816zguRN9+sKqGXWcM1Iw1pR5v46J6Z3U4gdPgk9tb2L3g2qCjU/zj+CNk76
k45x1/vfPzxIYlNZ1g1IoNtyNjKHoiv0GKJENIgnw1C0YERm+OCd3LsUVg4BdNaV2bZtzvUsct/h
SBTqrlhOczH177NWR0leiO9pDsLn8aT2rnLqI2u57qdk73qWfwlGS6RtSInhSqga97nSGgY2RLH7
1NmafXA29q4F0IDrueBtfkVnATptcOIccOxxXge9Z4GnR8V1OSeOHa/61J24LeXcf3k8w51+LxNk
f0JtIQCjwHU/xX5W6lGtqC0Iq5mikwu66DRNkfpGgPL91ypkS+fSnLWrRdfX80mLzejcLIv7Drsy
hT5MKdwfj3/T3plZE5q1ck7CsW1SFChGuu08xKEcE+N7JtzyvTnEzsGC73xbCDCkoeBKUQjePp6K
q0BLaZM4dK0uCp0RbRpPH+YXu1WPzAZ2JoSS14qJRKBqBabcrzGC1QR4CsiJqfI+aX1uv+SIuh/k
oHvzAU1KHggTm0aAfj+IMHK9yzojCeESdQEhIA0AfWmerWFUDx7KnVOooXjg0swhVCVZuB9Kj7N6
blaoizmqGnr0y/hu7PT4xVkW/e9SBfj/eEPsj0d2vX4p6vPr1H85hoNT6sri8DArOTKKSWJ/K+ER
3AZKle9Q/3UPHsu9z4VoGcVscjpotJvPpdTegD5GjH5dq/Y0yrXpLNKlOxhl73vBJl+LS6vBxxbl
2YhFkxWsy3Cac8Roe7sOKkXXTjDB6oMM/nVODVuBuVAU5U+qa/frV6HYiIMJzfi4teYfGWqUp563
7jb1eX+qFTd94+A19Z6e4JFP184kIX2z6xFtXvUdNreLNbsLBGg0y7D9Gwx/AjCAPp9XZ29NUXpH
52xnn9Dlo8izFg6JLzbXtd0aM8LMK4tAnZMLJhBVd+pN4BtlJpXWb0tTP1Dt2NkqOkVZUjb6e6s9
8/3KZoaxlFNSF+ESK9XJHkrjujrWnB/v/71V5P6As7auIcyF+1FsxYKEuCRF2EqTgraICYpRrTgB
0D8SxNgbCuAcoSK6XTQSN0uIIFbv4VNahAh0LX8P6iyiE/03+1sCKe+fx9PaefJ0C4SuhZjdWpzb
xKQDgZmZWvitVvqYv2jTOLenqJD6H0mkJ6U/6VqFomqVX//LsMT5MIZAX24Ti37lJtczANrWncre
77lYan+Ic4sU31SsU4vSdDijBXTkMbi3tlwqq1TU6sy3pZ/MkDeGn+yhcertIMFU8VNpYJxaTKr+
8fEc94aCfLiW0Vf64bYgqWSWPmWFw2PQlRa6LsjT+05t5udiNEAePR5s73qhxMrDBudvBXveb8+x
Q/C2sHHzUEfL/irzSdOxg5LOk5231lO61MZNgzT0kpapecQC3pso5uirTgaFBup192ObQGZnsyOj
sFzYLlVjLme1SZpLkrji4Kzv3S6/DLVtQeb9mIt60mgSu0V6KVNXXkbej38XI8GxqImj3++sUgld
2UPAUlBR3dbiDEU2dVLiYdBr47+JOURvcpkcJSj831iiTfKwCqmQjIKl4rLefD7kRhK6CiB8ojq2
zE8F2POl8iGwKxBxe1295EsiHT+K9Kw7IVlj9RgIeVoomihPfcsoy+LkaL0yX+3GtevTLCz1gxyk
8dWRhXB8KDVpixtBMVmBaubSfj8vWftvBjMpxYOx9T6JzCrLm2cj6nA13AbsiYzLSvoKct5hrmn4
wXtFFqmnuJzGf221dPFvqVz1m2aXnh4I8JEfhmGMPmaDvcjzSOWuDmx90irfS8XwRpk82V0aLzW+
uaUyDYGZ9aI5lbmxFEGOUI8XSKsZeh8PXkXBXXVZ3k66UdtP9dgDch8VsPYnD17rD0uSXH2MoNFx
Z0R2pl31upUahaSFKu6AFt1pTqosP3WR4kz+bHV04BewivgqzkUp38I0wqi4yd0c56C2mr4XKBGi
gk2hBzRKKaYvk5iyz9xSzvJOeg5tKB+Qf279gwrlhBCE1OI/Zdok41NRm961GCCLPClYEokzEa2W
noxMdfNzpOaZfVYLYeJBYQrd4F5LDOVUGWnydgEekAeYUsn/cXtM9rOeT4l+ForSKm+yMS2Hz+lM
oB8srlmU75eqkX/UaWO/oLsnCn+xx6l9P9t1XPt5ay/fXCvzfoz2Ml+8CQyd3yeA+m+KZrfOtVSb
AunDcRje9lmpZy+jHIfRh3AKQpncaiS1L6xMBEsxDBIJgdFcbirWesIXKq/eGWl/Jw+0uTfbUz3a
GCPWlKTkLVMHrfBFXjdm0HZe8lzOo+x9SKDeN8qBo3vqptL63HiWLP01cHZfdGUcQ6vWxhzNYUpA
J5WHZroNcTU3fqm5hZlgjiILze8obDYwfOqxC3IwUc2TlsV2c6p5LBrfHUT3T2Oi/+dHuYL43WDQ
YD5J/OfVZ8DZ1pdeiWKwmFZanvK+RG3RzmhJ+zPefuL9QEKFBahrN8qXcmp1+yTgU4dKLZc/jBRh
/Pcl3sKLT9SWDmxKbx6epqRpPw+ztDrfrDvja93oi3ZBgdWu/sXRUi9OOlYch3WjV/crtW9bd2mI
8GJhrrUJHXVbsSvkFGkxpXk6Bmte/zy3nvy+mKX7Pzs22VJq4Wa6X1K5/a7ULg9ahGJS9DybtYH3
nyKwreuHBtSkGpUq/Y2RIPTxC7T7K9G9JMWC1U/J8P4VQFKziZq4R/oST8+Qu0d7UlJVOwGmzn8/
zeIBR9EUCB0otm1BZ0onueRjgwZ041UfpnianzQ9Gsm12iNPtVezglW09h4IZIkvIcfezwoKdSk8
FdJeNPZlUJRi8al/WRddiY58qXbiWJYPKzOK9AjebOmcSbxUsndLOrLN2Pyz2nP90HoaTb/5mVaa
FCeNjiXiZ6Ry9xMSCaJnqYD6OBkDJ61dptQ7uW5q/b1KwS6/H5YYq1T9qoCGT8V2NLOrjdkryXoy
2PRvvMQYrwPQ9+lqGxORZuMl05M5lNq5UrXp6ODsfTtSSOpAJCQohG7OTdkAjwNVkYbW/3F2Xj1u
G20b/kUE2MspRUkrrdfrXvZk4CQOe+/89d81Png/iyKWcAIfBAmM0RTOPOUuLV6ReWc2qq8z7qVQ
uu7PlW29Xz4c0j+Lns5am7+wY7WLFsp/ugYvP9W5VdxuOrd4juys6UbILmslsk5Ei5YG6e0OVukU
pk4DI8vqc+MdaHzxyas99++cetXHutX+aaZq3hnzbiklE8ugQ8pqOpQ4VyFem7qjU0Mlwpxrjg+t
hMFXsZIcZ8X66/XzeVdG5WPjrACx4cOjnbtK/MtMV7t5cvNrFGYDL8Hk5e+5vWwwh17SfauGyjv3
aVvyFM/TlywbZiN4/RfcxWL8ArAYLu1gyeZen1k8RmcTg1V+gWiKA971PF3tMhpBVnk/htAxjq47
ZQchij2y1l10Ky8a+FKUIoBOs+K3O1tqcTSGNVforIrpqBhFfsyqajhbqbO80WNr3ivq/CpI3cSd
ckS6+XTkaJXdAaiwzJmB5zp0IvVFDL4+QiXHGXq0wsA0uoYHUtRu6RO6SF5lXdTZdZyT5kVPk/K9
ihfUJ92KzTlYZpiLD0OPnLZfxFYbPRhe7XzO29YecY2o0hdQAtn3TBdgluaJh+I46KW2HMfaWP4u
JgVtzWoQgBr0eNAyHPiaRv/Cl9R3PoDXaXjfRBTtjk4LrZQuGwx7n/jHpr4GOu97HYbW5JMXOPEB
o9LE8/kGhs4PS6xi3tKBTT82yDMJX5vd8evrx+Xu2mYJEYYAry6LpXTobjdNqEqNPyry+hXgr4NJ
KPLgIsG4cyg3R5EEV2npgJr36gNUnQQTLTXLr2rW6dyesfLU5PWeiOQ9GILJ0JpBnIXCm3VXJY1R
GbYzsKTXxRHxOcvEeCTwUYMpTnr2XxOHKNPN5yjuYszqrOUlahzjGcmsPemeu0tO/hCKEoSAKHjd
AaLsUUglQ1AZcWrOR5yMeEKUlt60akxB6iqcSa7cnbhi68unSgfDgj8wCFc3azmr3iJBIBRDwuJn
aOXDJVFC1/FJNJ2TMEvzBYpY8iSQ7d6jFG/csHLFmTR3DpfP6hhxtCo+sqq42v08PjZqNoAzEzis
Dd6w0ybaHApANyo6jEZP8vbEJkpF3ichS4hGu9Q6lRB+BXIBU7q4p9c/jo1tJCBU0c/jsYJ0II/1
b1Vj0onQmFHquc6tV55nM62uVerYR41+46Gqo/JRdUSxM+jG/EBj6ZwbWiogiPTbQRujtgnRl/yK
JHb3YmBseY6bHuperC/OHqLuF/RqdYWi90F4LpthoKJXlzYVNFKJgUPTkD/6zWBpF7tpcp8rAc3i
eFbxkimSY5P27r8jfbOgisHapbbaPiQQ285KsVgXymGdFIdcfFGrezpGG0+qSzWWsI+nm+bkar8H
NIO0aeJZiS0HKFPUt3h46/mcPGKNVn7COaj9toAbPk0p6lDobWTzw+vHYONhw3ES90u+KZgY6+Co
doG7NOTc10VP7Ue1t95hYYEQ5pjD78EDZSda2RpOUhZ4uymj8orfHoDKrouFtnN+rVxN+eyWLdID
Vo7QZzVkx8WZu2lnwHuUjXS+k7BqadUhJd1uR2yHqvCyvAOrKuzqLTii8Jh3VYTukpUm37EvGk9Z
3VXOwSi8+ZPokuEC/7D8+/Vl3jr4bDIhL8Li8J9Xj4Q+KVmTm4BscruNH3MYicjkDrXfKXm88x5t
LrFkpFFvJGFZg9fzTF1qNx3zq4s/09EJY++MYkr24FWh89gtjfP9z6dGkR/QAr4gLPPqetSjqRpH
u4cSG0btCyNZC2zYxPxsDQMEy9cH25qcrEUAmpJSgOvjKj2rQ/yuyGKXvD6nWrqctVqvzyUQmUPv
TNF/mJyEJ4C9k/izNUcp04rUEQteChVfynkRxYfBm6ZjbNrml9dntnVCfh9ptYygSrRwIRy6dnRc
A2BhKQUwCnDY0O5VTjeHQkwKv2z5baw1MnQINpGnkWjObVX6ZTSWT1nbYTw1xdHn/zArE0lByqKU
9Nelh5nWEJ6+oKMSteiuscPHHpRuOlEb1qmNvD7YRiT2S56V9gFJGMfx9lNPqZmplIuSax+F/WF0
jfkxqtxlJxTZWj2wviweFC9pRng7ytjasdkBTUUWejE+J0uUHqfOWk7V0u7ldvfwTy4v3i3KNqSu
XNGrGYkeScYiAm1rep0eHhNd2BPV0cQ8DQmMciBCbg7lWoHo65eF1/TnssxRqE1TfDtxScpzn/Zw
fyF4+uOaiPxpMnSQtzjFL/ml/hY/DJlHklvTTWzDDM2kyKmvoGz20HUbcR+HFJYb6SaZ+1pXCI9x
O5lqzNIgeKNEq7aRb7pze7EGOzpGLjXkuB7aM2ZJe9fo1jZL2D8IQvjTXNq388vtDAQUDy6SYUkM
h0SdHyC6pIdsSsvTn59bBJTBB8EA4JFaLWVrT1hkyV0m9Ic/PHcofQ7OHvBy8yUke5Vwf3jE6lrF
mE5zNLUOPmCx8Ppj0iYL1Vw1+jgbS3KixEm7AvWm7mikC+WDsW/xZHbKHb7M1obSrCHYIYdhV1fP
cTOESSF0ugEFcOnH0a7pZtiO8i6Py79GMak/PMTaXgZ6Dzsvx9blgNicDDokAmtt6KAL11YMr8qu
kzrYT043xl8lD3jn8d2annyXeG6oyNyp7+P9oBdplYPptZv+Ux2K54U+AgKIrYr6g7acwdRMvjel
e0bxW8dVYngNrG9kV2y1rp2J0Y7bIepk5Zb6lGtzXvnCczrTB6Ok//X6gZUHch1Yw8L5Zb1MKrg2
urab1l3UnMH4MdBpjXiszmQ1ghi5icxzIUDj72zf5pDI5ODgRL0C+97bzzGqshAlTq4bmkrmh1pT
/kmnzPsXn66I9Lcfmp125tZxwZD4f+OtArYmEvrgyTZ4l2lD5hd6N//lLfp/KB4AdYVqDpKew7nm
rlFCh9EYGSBAylJ5UmooyqRqfx7EQNTg9QWRJLkLq7moTtrwOROh4Rz8YlgpVr9ubx8APJZ//jbi
IEaZgpMvdSr1211ShdkYSYesY9/n5ZeudKkRFSUcvGy2/8M7jDQA+CM8c12Gkjv4+wNET93oM8pe
LloEHysntZ6jpBKBMw3Ow+vnfevqZCx84GTFQ6Kgb8dC01+l+Yue4xDpw/CATBNluFlJ7MCOM1sL
FNuONd8qelv3o6ZrCj/G8CkLctzc9nr6W5UgRBhkPVLWQKlu3f4YDDcKxW6RVLNas4d2Muv9v3la
lX81al29mRJNnLSsrSHvY7B2BC82XHSj6DV/BIG3c99tXDseCSxAEWrQMjC//S1z21SuohEf63YU
fu2bWTtYY9lcsyycj69vwt5Qq1NcYoc8LB5gqQin00PZ93WAYlX+VjHyvaRxozYCZcBBeoI0G/DN
artbA9PgVsbiUaqBW3KgJkxREl+8qUvPNaC1hznaw0/cXzigl0B/y/I6PZF1EDDpcd0lRUNtexLY
s4nQ+kTKqO7JAcsNub26GQZcJykU3wyP4e2GpSYNlzkCkmUrXfJPl9S9ODidap1dMVFfRgTzYlmU
72MXd8I/vsMZG+kk2YgkDFmXnIwodKzFo4Q5DO58jMPYeGpHpQiEUthv4rbd0y24fzMkKowWE2QF
fKPWzBY9rUuDN5fqSlRpfltp4kkfo/Stbgw2+CnscV4/oVtbCE5L+qwigwRb9HZtC3vyuraGFtuK
wfnYK1r6tlO1emeU++8ArCyScbK/KhP81R0bm5QQbDQYriMZx99I9YpT2kfTk6GmOwp1myNR1obW
QbJD/nE7H1NEUT7rBftldeq7UJ9TCGfzfErraA9ns7V0COj8b6jVpICNwGU2wPCVeCVd2mnS3sRT
tQdd3ToQkGVkq0yavK1BpUlPzEvMj8LxXHWHYlScxMdOInyM7b49t/yd96+fiPuLhHKPDQASOWyC
zzWmzW4NTYzwI6+NVk++HTlAbJBMeBBd2kS+00m0Q9V6e/fXr4msv3JTqoPAYKM3uDZJnsjcevKU
/DomcwcuxCFy8jvcwrXDMEXFp6pONW5PFRSKIfprOvXKG1DrWEXhEPkVKrX9A13VtKHJlyc5ikpi
2Dlb98h6+LfQfEjqiCBl+HN7uFw9tXD2M2nOgAP5gIJUehqbQXxCSmx4g5H08gC8C2vrrCj9OndV
H5lm4xAOrfuUlU6081H9Uj1Yrxi/A01q6qD3hUlLBQkVdwMUc7j7hd/buUDeLTXM65iPbuP3kVXE
Ae6H+XxSxrIqA3dC9tOPNSNzD0CazNx3RWO7B+jb2FGPWEeJ53HRouZQ6vY0+06+gLuKI5ei/tQ1
urozBXm7rGfANQdYFFdgqal9u6BR7UZl7Nn51aNKcDSpG516FIUOTu82T7pAzYdezY8hQiUELtee
fu3Gp2VRB6AdJLGxwFZvR8eY18NEXYeYPDTK86gO3UmzMuvclDOtN9fdk3j8RdpZTdciMaduTiOB
nsLq/PBdKUUYYlRTYGF3yakJHkVovkEY9DhRIDl7qbs8ws2uT/28jI9F62o4Ew3QLA9qrSfv+kpt
PkbC3QOu320DRWZwu2CCJM/njoNTFjZ28nQ0L/jNfqsbM38H9d2WrVfroama/NlYGiBh6pJJcJZ1
+cMLh+oBtS+65GBbJdj7dhuqcrAxCpnsi6dACisBkT3TPxqeWMbplOvYkVJA3WNF/0oub/aCKjM1
ErgHUvIcOMLtqJPrLW6iJt7FMxEefMMtD1utHVMzfTStyfuC6LR7NZasj327cet3A4tv+5jbJ1GQ
Irf3zLlSlQfhzXQPF5GGHwtO81vVRh11Mdvlkadc34uj704sPxrF71/0HjCMa3Y5xeppykrFvQx1
9DXB0+1sOmF6armsDl1r1jvh68ZwlD+B4ZJG0NRfC3Ljw9eKCNj0Bb3G6YNw2vZAlxiX8DlU/nLr
5tOfHgTYUlStpaYYxfJ179t1QnUwcYS9lEZh0NRKRf/GGPRvSibMdznalQ/AQrvz64PeBQwIEgAo
kuEWoGPkkFfnIK/qQRpEXIAxzRfXrN2DOaOLN47I8r0+lDzIqyNHAsSVg7QhFOq15N/Ql1Mo2okj
Z6NAF7ioPoYPJuiMf14f537bTCJyIMY84VIRbhUDDRZfE/Uq51KPmRskgAguTg9wSCxxfOqqWts5
JvfXh2TUS044VQFARKt7tNNHt8711r1Yfdi899Kye6gBVTyEVlVetckbfMUpy7fuhOL5bOR7JfS7
gAWvKHIPrgP6HaS6cod/S6prM/PUpdOcS26o4hmphew7rcueUa3CekGSj1fac+oweH2V7w/OL2UQ
unNw2qiCyp/127B906EdD+HiEjnKcsZLChA1EJMTuUSyc3A2NhS6NiUDVdJpwRTcDhXmIWqgxqDw
2aufQWvrlzFWnRNBVBEM1ZR9eX1mG8NRMuCbl3qx4IZWC4qKaF7SN+OTsJsx92F/td9HN43fTmWO
HP84/zFSiW0zKfIAVMJ6iLjzdn5zC5+OkoB3ccfC/ajUleonaLF+A4NOh0dr/n19fhsHBlkG9JxJ
lcEsrJ/hHitgklbNuwiZXo2QT9/Oaa89G4pT+42n9ZdFNfrT64PeJbFyjlxvHBTJ2F4nknBSgKgs
jXfpctMLzyE+Z5Xv5RL6sYA0Si8lGhQvVlZoP8q86fbMge/vHoaXJRj0pkilbfn/fzutqIj2o21z
lTdM+jS7RvogmOROLW1rFClaKMG0oH7M1clxE8PoRed6l7qpza816pfXMg73CpAbX57sK3GDgpOi
k7MepTHNkCo8Umez1x5rrwLNJwzVJznfe3A3JnQzlPxUflu2PGyn0FMgrjpxQdVfafVjX6V7kfzm
KCZnn7yL3VmXIMOSY2+GaME63VIHWj/rF6N3RfD6CdwcRXJPYJIir7MuR09R5Y2KhnQmsrfLRZtS
gPPhsucpuLU5AFZVEKUyQln3oLRQ0/K6QejRSIovSyeyc95o8aF27HEneeCJYfVvH1Qid51bA0I3
beF7/al61KcYl+J2dJ1np6zDb4Oh2M/aokaJ3xsp6kJxEZuTP5Y5AmtgQ/TsSzFYcMzF0NvXco4i
EMPmGD8g6oHvgkl18jlSsuTfVA8hhPBJAySWtLL0KbZRDguipFf/VsvI7n14G/oHp3OAbxbU9yKA
XYP5FLl5Nvu5SR3VTwlp8U1WcPlwwPPGB6+LB/2UaV2tf+LizemwoMMzHFEhdwg0s1xNgrLGI/CA
1ypt0tkp7Xf2khaqP1eKkx2V0eRl83rN/cd0U7WCyhDy3qTNZL5z5x4Z7TZcvMWPxnqZ3xLkWo9W
26AWOUyu+qOcvOTfKDKc9zB+Q0HGh1GNb+N/8tNssuJDliE3dy64/Z/RLBJlMNoOGEy1V1LjMOD9
8jVRivKlHfrcO4yWlbtBNlRi9JfZiT6lLjSboIOLdzSEO/YPop/sJxzii+G9vbjGx8ryJjLzVhjf
kg5WBnVnQ4J3olQ5jr0xhb6NEKNySrW4fpNPYxsfxlRJX2IUq+KHAt2vyXdarfFO+FFHxcH1lBog
KR6kFoyYCb2xXrfqZyzOtDoQU6dXICjz2rwsbZj/s+AQ/7VEI77GhDGC9KLES1/7Vtu5tm+n0aAE
cMyc/pCU/OO7ilU9YzWspEEtIBAHNrGbyk7ZCnWJjlf47dwAhgpGZzYendyZmicFHFT7vg0N9WdR
LppxSGvEbP2hrpf6nS7S9JzYJUYbIeAvxQf00vxdsdnDYVxSkRzqtoBFYrpT+X5xptHxrcSrmwdF
1+t/4edn0aVhSPZDh17jW7GbeO/spNLV52GwKdaQnbRvuHARFgASV4FhdTLnBz4pUQptasiTDwKm
abmj4HD3FfKc4TJG5McDg6vTKvwTZpQPkYmPjpK5Lbrqmnjfir7/8Ie3169RZPADeJw7f3UTe0az
KHbq8q33ehUoSEy9tfNk+OcPR+HCIgIhQpfk6jtHDTuuNRXqXHydu3B81IxW4BtfNDsZ79YdSdyB
P4iO5QPP2O2rMvN4TZivIN3Sj3EAd2mhgd0nQSPGPSegraE8JACxq4S0gEDL7VA4DiIKGmfIjC8K
JkekUiA/4vRMWtfucNI3hgLcRAMCpTHZgVj1VVS9LUcrqZWLSDrjkNRNfqpqO3xjdIO3BweSu726
+TkGslQI9Rb+7Soi7iwbqzdw2jhXmP3RntX0aJVW9kPJw+zNqJljsxOC3x1yInl4BOTAjAiMS07+
t0Agg9arl0MhLovTTkGOj0RQc2XsVRg3hwE6D9JQCsauy/8dAOgML1cCKELDIKt774ABb3NwEbPw
7VE3/7aGJn2w59wIcjssH4d6/gu7liwIF7t4GCu9P3RNOTy8/llsRMy8r/SWSXn4/tYButQxMyJ0
ri+tXaGJH3oR4PtaRcHHLV/M2bbOBJh7EJON80SyAyDhl7g5F8ztkgsu1yUDK33pqQoHItbq07CE
dO17xdm5wu6PEydJtknpZrHyawrYvLhNiTmJftHCMOv9KJxE/KVRoTmPRdTGP8pR7Ck43M+ONiqc
Ser6KBCjiHU7u7CANzu1g3aJp9ENGiQtj0IHkp4U9RC8vnv3h4qoEgoI8aXEZK1nJ1zQqyYWFBfS
L+v7EIruC7H/3ih3a8hEsDEADIRDlwSs3E7IRuu0L6RaCSLjQJJDNRmOrkXFIa4L0/d4q3Y+ybsV
5EWgsU3XU2bfYDlvBxzVCDfVDoZbmMAs7RTVeERibDmEMG128pqNuckaGFAETgjbtbranEEocD8w
c8nDOn+o0yI9NlnXnetSrQ7wcXerk/L+urnf5NxknRi6uCQN6bdzo6lg2V08plezi7M5qJH0UYIU
jfv3uZIszU9dr+qfrjL1n+Y5gdttFZPz0DvSf/D1s7O1yGDZqIvxS8D1rZ6qoa+tviqQpzCtEvvf
ev4nc+YiKGJjz44P06q7ScvtlGgZubGQCm8nXaEHPrs1XcLEHNz6iOm4fdLVUNiHLkIGxJ+nyvk3
LTqNCDHrEtdXzdxxT0YpquSAVYvzWadBGwZUkGMRTCM+Sj5Zw0ScVjqlnxp6WwdR76TSzLjUn2ME
GyasuUvSBPSlzfSktKP1zmvwrD6nLRoEgQMB+I3lzaF+9uj3eBc1xCbmjcGjah5yYA0EY96k/2N3
jdWeMA8ZvzmlNs0PFTpLzlFQSv5e4CEVw4LP2uXUGVl2WrRxoLfblJZzkRoE1UnzktkN7IHmwaPS
t4S5oTM2ZmCZWewdVGXskT1pO1Uco3ICb66RXrzkUNBLDELyOvHpqhlWELtKp/uN6TUf2xb6PGGq
C64DhUhHO5SipzqFp4CBOpoz0MtTpq4UvuLZs+6bWZhq36e8tEuYFG3GB4yrxF9W3MTiQASZ/h3S
7DRPRex53+AEQ4TywiJ7bDVPNOeGKLk8ZKbdRqce9Ya/0lwT2Ql6e/dBS6s+wecjLie/gC+Z+aXR
G2/GZRmXR6PyovDJSxV3OAjAGt+sMbZJhCIH7fLcS5fHSJ3HLHCRB+oOg9oYim/2ovynw84YV8gS
nclAi0WqwPo3qjeul6XDAcGi2fSTKTR+Llmev6RdZzziK1OORz0Lp9Z3nCSsH5K0VR9wblU7v/dy
wDBjofyj2+hnulpjvcyjpzykg5791Tdt/a0p2s6DQPMBLaayF7H5kAnD+9gvVR8fx0mbkRHlvYYH
T1xa+NGSDD/Z9PopMfpFe6dmi20fXX3os/eYqOGEO0DMbYJaV+ZPQzxBWcuzYTgryRwbR1PkHSof
Vew9I5yl1KgZjLFz6OylO+aunkSXojdEeQBbV71kGRR734wbqzu13qKmD44tzJ/lVHl1QFlIAVEb
tWYaZP0C/XFKLXGq1bAqDjoYvDgo2j7kCKjK1Mz+qE3tB4EohLSOL436jRqSefpd0VpOMKrCSH1c
K5EwmBale7CHbPEe6Hah/jnhIvxcK5HJ12CPH5ZSeE9taaof54he/EMVdlns54Odfaarm83sphk2
x7pz3fDcOkb7AjcKdmAF03b4EerLqAW5V2ukruls1ecohl2Sx22T+ktXl9Eh0txqDNxqyB+mWKua
gDBB/9BpkbW89ZSp/d6UtveXg5mF8jgtg9o9RlFIfqqEcfk4RnbkHsMuGcE9TUam+TBquucmNTJo
togSKOdZQaMMdqrwPuPdN40fESZkKfWEE873SRjyXBLkdh+1iVz2/aIXbXjoMwTXr+yKDi9j6b4K
tN+ss1ks1aeqbOpl52m/R1sj0EIpk9cP2hCkGPly/RaXDoNjlWUl8I7snHo650Vse75Rq151dCpR
CN+goui8b3A0+ul2lZYGnUddBC8yAaEyS12ot11kO36oKdYeC01e2LevGD+OBFeCd6G7r+0POqR/
0U5FAxfbU+sIZ5JO2VjbZ4N78dxRxPuMgOVySMforEV73gv3b7bMdzA05rmGMrZ28XSMEVOtCtRu
rVjlZ4xZFT9MlM4XuZGmPhL46p/mP2wFPWOs1ghGJPr9divMZFxaRO1S9Ixh2g0F1QsIH4qPUfRe
J3lrYYlDuNNZVMDRq3ikAwWhopkKKKREzyzsIch40LIw/dHdr2Vp2595s4dLFYcw1BQl3Ev576MC
2iycNup7ZGGYi99OFfEVz2gtm/AkTLRrtdjmmZqQci6xmtsJQO5SD1aVpjl/4BQjq7YKClAamSmW
MFUsIKeTm2vZW7tAcmwc6UL6kaAQVbbLXldwa1SOLU0XiE9SQfZ2gpi8qULpAE9OliW+DFGoHLAw
EH7ajflTXyWLjCOqnYLm1qr+NuhajgjWpOOoCV70CxqyZwvh1sexlhS/eley9i4lkNcGHUJojbQi
zbW0IIi6unehXF2HSSfAIKN/VkXa/Clw/tcoCBhQDADIu/ZANKIeAptgQlQt9Q+YEOandrCKA+om
puaXU26fk2j8pmitd3w9bN2aH+wEKVSHcDMVgtv9qyKKRXi5pVcspdO3CbrjL05s/adRaOmwLahD
39mh5kOqCIeq1HWgWg/BqukJk73sT5NvVvGXgjvFRmo4a8MDNwfAAhUdiF4dHyYxZai29+YxixvU
fJbWPg7lHxNt5ZB84KwgjBm4ZLfL55QgikAdwsfLx/HUxZhpVW0TBYBpmouzOHEwmMm8c/y39oy6
EWvJkwHCalXTKaryl2sF6gFTK770emq+p/i7pyi49ZEBMKATxh0JSWfdHNeMeGmQKb5mU50fgFBp
B0R76g+9WQ7n1w+hvIXXzx8ZMXe0VBJkvNtVJNsG0IrPwpXUAfGJsa+wRGtS+A3IMgm/w/YOJHSZ
nVIjDr+9PvbWBYbpKOIPnEuqjKsdLGN6fW0P4BqPTefQVp1DE96cjpnTkSxPcaocCPbVl9dH3Vhc
mA6/3lupOqPKX/VbNJLnEQpdI2+uUsXum0xBb6F2lOQFpfS9rv/WUGSlKMFQcYTivnoCI8XtyHlZ
3GUx08MwY8WhGXkR9HhW7WT/GweTEymJTvK542m/nZXhitacMlyw9EJ7jqm/PTZINe2U/jbnw4uK
HrhtyEr67SAYMnKGLJ1BUvdfLBSiT2Rh7RnqZvHn9wkFTDCDgO5A3a2RT5VixWGmK5jDi755ivAw
PVBYJ/1Mxc9Ux53KUVxx+fODAa4HMBFO3CpKW7ezEyl+NCk0tKvo9ORpnjLrvciXcfK7dBrjncLQ
xn5xfclqLS1iOt5yqX87hagdGF44Iu+s26l6GI0oPhlas0fz29gwnZYkUTcXCcyR1Vmf7XQp6dQm
eKcrL2lb5MGk5PoF4eXxw+uLJ++J1T2i05aQnVu8vgGs3c4HrGBJT2IOr21l9z9DCicLj2ejgRzQ
gQf7sgsVfvIIPdsAHbhlCsgI7T221taqUv0GFCKtWWGW3P4KbTBqGNpFiNm4PaPQF4UnUyn3KIwb
o2CXJLFLHHY6u6u965ZyosxIvyJBCOHRG6fIOjhJ5e7FWpvjQAeTZSbZiVmtKaCPqbPR0oOUHWuY
zWbhcwZfdedJk8d6tXNgKilq0acgmFwzFzQ3tfUxV5SL3ufFgTawh3+4tlBVqPW3bpXohwgd93ch
4LSd0GvjdPK2kI6ArYSMug69dCtShxg55WscCqTxLEUcUQlzgz5cop28Z2MpJaCAa4stQ+5kVasM
jWHUCc7xk0Uf4V0zOtoPC2zyzigbDxoIKGALyB2jY/vLiOC3j3qJ67hXehFeSxe7yqNWh/pPK7U9
RIWmrHFPlImr6VKGFJr//GYG5C/RbRSAuZlX139WDE3p6sBNupF6ihelTRDPSxVMhRL9+TUJD9O2
YEtwRaMEdPuNjVobZ0DlkG6vYixVKecWwCDD+IR9kv4fpsVmIU4vrbsg2d6OlQ4ptgrCCVFPDHsM
XLLIfpihutK0jotxjwu5dR7JV4FbIRoiL83b0cbG8holbuNrWpO8OchABWMtrMCNlb1m1dZ5JDkG
FIJzmjRjuh3K1bXOzfSFRkQhwicKUPNZMcZ/X7+T7+l1Uh2Xgjj8OrlR6w+s9BprtCm3IJoaVcfE
SJv3CFNh8t6MxnFKujogN8DkNFHso4hHCyXQ+Y+xNvwGqb+A5BbvnLEuzkex0yeqoDg/qnl9yYxa
Oxsj+u112M47p2VrUUkI5G1GxMBVcbuoUAM8NSkQb02zqHtwp2Q+T6kb7zBYN1cVNTqJckQtjMN5
OwzpCF1cWAtXtdL0ICp151Qu+eI7MNoPvdpnwYgA5KFE68Zv5j5/Xwvzj8lKclUNynRSAtxENv72
N8TzPGShWsXQdjEViek+geksRx9cTbazqltfBdErzTk0/gF+rV6hCIvoqm8b3M6nEIewfnaQGpua
l7ndbc9tDiXzfUC6srW0mlXtGJFpQWW/wp9Pjjria4ExxVCtY2MPGXvP9kSfg0dHGq5RPTHWAXOB
/IPhZVp+xc1sCYp0ivwpV4tDbRRj4BSTQeHUUn2HtsRbEfcQQOkrnu0FFZbXv1J5XFbvL51BgI9c
plxza98J1wpDpTMQ0okMN/JbMZdXvUmUM4+w+zG3wjl4fbyNRWY8SgHASMj71jVHVemTUFcZr6+W
HIM3V+/eGFRZ34EXEztnR27Yem5AbgDDSOQ6bcnbYzqY1QhpQpIvAQIkgUUoGCCF4BUoJKQ5/8FM
kzNyu87H1+e4EdOAeYZ3hJECifS6dKRapVEhZQuvuOqSYyQiESSGmj0bA3oBhZa0NDZ69bnI8vHP
YxrZLOcSwPobpNHqDZnyXIEfYaHD0I1TYIVRFGDMmB2nfNeceOsiogYBVF/qNgLFWK1ua8/IiWX4
mtMdNGvfie3pWOnadEoK20Y+wNAh6dilc9UVQF9BOdW9/Vh7Rv/19dXeuHcpKGNVTGooi8urz7ZM
F2OubAp1Ua57T2hTmE9dlcTH/zCKdBrSAbhwH8lz/VtwhYnn4Ey0dq7dVNmBpy1Z4KiwbF8fZePr
IAj+/1FWl3sRZjXPFV10nQrPJ03tx5MezlL0ZVesdePDpwoh5yOZkzwotxPSjXloVCqaVzPNiyMy
WQ5VnkgcJDffjxl5J+Xc+ChuxlttE8jaqGplvTgdx/wH3N3wsw5t6FwRiFzMpIgTv9Osgnaf3Ref
X1/WresW5i6ED5oYQK/XgkVlnbRzqyAwBQA0jOgFh9kl6VL3K60hHAHHHmkrvwVbFKizCPklXma8
scJyeYIYk+/hQLZ2mZYE7haUn8Aar85SYi7kCtjzXXmfEfB3aI49oUTdVL5pjP2n1+e+tc9AhMgU
6RBgwbZ6QOl3TIZHdxodn+qloIx2ihKkm2E/xkGmTX8MSUK3AcUS7lyKvUxudQORYtcAVGdElWOv
ukam2R4Sx1SCKLStHUjS1okCuAc3W6PvzXe9OsFRLcbIwFHXaGiSgxgV0ftRKRFSj3pQC6MTAvto
YltMAZCmdOdMbawrMSWFGuqXMJbWKG7ayvNkIS14VePFBm1R/1RnZG8sverfJ06S7Xw+G2cGyVjC
WJ6yX3fQ7WS10XDnDATydWiG7h0qTea/dTjW36tB6feQfJtj0RPkQkV0C8GN27Fca0kjrHlQSXGs
6U0hbOsCnMm69BYS0q+fzq2hTIejAomGevq6plcI2dnSuPCibojeLsq4nOwwHz4lSq2fXx9q450g
EOWs8MFR11vL26TFaKulQGkim6zk3QQ2+IG+/X/YJ2JHR2KTkGO6IwRqgrpy7aoShFtH3+e2qw8d
uIunoW+NnQndOwuCOEKwDHEJQIB8a6tPW0FOLhFIL1xHd3EU8MuV0xzxRTe90wRSIj4YTZ70Bzhn
wGUwdrX/EoWJ2G/SGOpLt2DOTP5QzgBDLS391OYTfyXqRhvHFGVo0fTNQv69s2YLWudIsOrkuZsc
DZ5+L1CdNnEOXuQpcYAFEQc+LHPjJ57WY3JSLdEi/9m5ADBe38WNdj6cVBiJSLVxMvkgVodztowm
HtH9Nssq/UabLLP8MV4WAP2o9B5h90AdSpoUHl/nKaMfE4x+EW1bvv0/zs5jN25kC8NPRIA5bMmO
kqMcxxtCHo+ZczHV09+PWrkpognf1QBjQNVVrHDCHxq8EnS/YxfoQTfk8V6IsLGXFygaSfULPmv9
OcAL9YD34Vqg9tocIZ3NRw9dzPdxN364vwgbNx8YJGqAi1gMFffVJau4Wdi1aLmjFaMjwEyGf3Yn
OzvjKVHhJ1kUgdFHk6922NbdH3nj1qMZyr2gkdJrvKW3q987og0LvWL1h7Q4pqyH32TZeE5FJPyi
VPekczcOLVUljqvJYwm6bl05i8MZkylw4L1tRseqCuV3cP/ep/uz2vpy4Ex5RTDV4UpfzQoLx1iC
kEseQgmFMB308UkZkd1DH3gvN9gaikSL9AeeG/36VRikUGck5VIpSLR2dWiSqD1BY8n9DIGBnW+1
tUuW7EOnHs1NtM7SMcUcZ1UPcZMxU2U828IAotX33bfGVMUxa2aoMMWUFh+hw9bRzjndnCc7BSQ4
ASaA8NuN0oyaI6PUZfAY/BnCmtM/RTi960Onefr7jwfymp7JgoFAU/12JHoLIIMtC/0DJUoRU4zM
AGVUM5i1au+Eb+1+Hv2X0ah9rDWjxfiCCJgTxIrmIrDh9D7nYa4GlhfNb5yGKsz9qb28tKsMdrGu
A+kO73vBJ9/ODQM0GwghkkXOGFvfjbnUvzWAMz+qgCe/WXURf57yBkehxGnjAdX4UP9dgX79hANd
qQZq7yhzQDyGuaYzNOV18ujH+G6Hzd+Ic6k49akzPA9W59aAnpoJOtZkNcWh1Svr0ZSl+dcyCrxY
VAIXHgzVI/wYb+cDjX4wkSRKH8reHUACKMWvWq+Tn5WTtkNgStOliNTq00ESnXwxRreTO4/m1oWC
+SVAAfQKl+7e7S/oLHdy2sZBgUBa1TfDprldZdG00w9d/sr6uwGtWKAIL74fq3nCYxKDtVBxlHYu
wcMl3XlKii+eNzUXMKlt4HmJfrm/WbZOHHR2OJJw9SnKrS4x6WhmF5o0EAdH+QkrSntbZ2l80XPR
79RVto4BlxfKEEvP/tUayog6BgEhdCapKj9cxdSejS7PIlThZPVm7Mo9pbatm4wmPd+LzQPzaDW1
2MOxxLYWd/G4rd9zJObASzDIqhXX9NV6FF+NTpmPec7evb+orz/kooCxJE9UBbnMlkX/I+3vDBg7
VcV1LbwxP+IWPYLNdaejiydsMPXYcDaFFf/17mFQFHypepJJeWspONp6GKANPO9eYzfou2VmkMtI
x5kpt95bahcdPDXCcuj+VF9r9xC7YFhJMw66ENXJ1dGIGnTySAvJaKzU+QpWsox8C1H18GBpQ/mf
UuXqhBVEln6WBBrPDgB3vAvp+ieB0AsiPTp8Rb7zjrw+r/wo+AQQQEgsecpuP4BWTZWS98TTatGL
izEgkmu3MBPvz/31jqaqgXopSgWLYOOaSIPPOoCrirDGCwvrwTJk/b3si+jDmBl04HvTK/bsa15v
aUYE9sVgpHVQXG7n1WtF4vYKN2EWJ8pjkVPs9dR8OpJTqudCNeZTH1Xmo4n8z05Y8PqeWEZeaGFE
0Jym1d0EgQAOZE9XHnwg4O4BjFTb8FooGppM95d1a5I6FTe4NdQiUZO5nWRjdGkBp5K4KoqLawyc
PwnK0FPMg5srJU5xc+h+bcKufkwlKq47W2fro1KD4Juybxanp9vRozSyU7PGSrAx5i6Y8yT76ERO
7MtqTM+mnsXn+7N9UfG4vfWh3CN1wYPtIJmztgMHVzwnTbV4OA9G+jbRxVhBCa5LAWy+RREeukTR
8nHByQeycmuM5OguPjuZ17lHRWv1/JnO3Pw9n2Lv0Y0bUX+ThguXNh6T8d1gSOF+G5JREcd6pIh2
sbMk/B45QOwCBP/gu5HvWcqltbMpPGNQnGRLQV/zDrGJR95parzOOBYDrCAkXsOy8yld9IYvxdC8
He0hFbhThTbyYLoWPhbZAIK8cqX9jRayG/lq3JQLC6Iy34Z1H6sBTKKhRlJAVE+5k6CaOU6KUR29
qimSYyuBvftO3lJDi3iHcLsw82HBNBsIkg1UxxRmn1RwKcDNYfLVz8YUWLM9/LTgKemH0Zoc2pLt
kHPiE3d2grKT+M3qlmgh2HUKjRKJQzhg+2nIbL+W1qAf8i603ZPeJ7Hm57VaTA8DcPv6QUmxTT/1
COU3F+Im40tR1mr/tgDFXx+aaVA/qLTlE78P7SE+SDFqxtP93bF17BaPE5o9RP2v2rs9mg+8FPTI
5zQyDpR5sC4kHDs3oxA7j9bmUCS6sBpBVKAbdbvxBa2JJrFzeuSeLE6DwjWNDkv42FXq5/uT2jpi
lJAX20A61/SPbkeyILXLIhloRiIxYfh9a6dPBP32WUyu+Gk16h6mbfmD6yOGKcHiq7xUPdbBvnDk
MFZNA/u4cErLV8KowfZR4UztXF1bM+PxhVqJSy9HeTUz1e5t2grYb0s1bYORHuqh1xrhI5s6EEzP
085ltfXNQEEui0j5H9+h25WcQhMdbxeHHUOV9RmrpeZQZUP31NOQPN7/aJtD0SkhZ0JKjO7N7VAR
L86glnH6YKv98BihOP+g1UZ3nGfbPPwfQy11MBRdWMc1LqucIS3k6cQqlqV5VLrM9Jsobo+xCf/x
74daiNWkZUucsG59CduejLhGaXkuJvT6lHFKL8iLhSH5Dtr59wfbeNgWHuzSUSBgoi19u4SJqYFG
VBebPcPNAkN6bu9DZOh9RcDWgGxkBAKZ6Xfk1XuIhuVPr04AgFU6XtAKFhnb1Zta5xXaoCqBQzGZ
yU/aKs0xM7XG9VtrwoSban9I/8IGfQyzz7O/RErv7eXBr2X6Fg0iDj4yw7ywrzjzjtpyL/O+PAC8
dqiTlI3yTvFGtGXruMnfINLiFk8RK9giPg/iMZgpOfJ4oGbxXhdW9r4x3Eg/dqKvfhSKiHc6Axs7
HOAhATS1OABs62tp0gp9sJOKbeei44L7GYY/cZsdbRHusT83WkuIIRDj0PBdCubqKpDzmhEEpEOU
Eeup7ovZmy5NL10/rWPnkFlNdrGdqj6ZkYyOmZQpZdo+5IfhJ3h/T25cjfRC6G0h2wwCbN111gZL
TQqXJCnN8/7ihFby0SvM8HR/lI22L0+Y7S2VlsWDab22LY27DgQ/3h+uGE69gn6m60H3wpLDeuwG
t7wa4zD4FCjbUybkV5Oi9E6gtfV5ibMW0WGQMISXt6cPrbuqchBSeJjmKTosLl9+Y2UywI57rwKz
8QyAa2MTvVxiMLRuh5pqXM/0mkXN6gZkIsCFYOaLv0uJNn7ZkTN8vr+8W+Oxb1+SAiIFa3W6C62S
QmkSyhNKEsUIGDiwekOyvV9DqXZPxeDWO9tm84OSWFuLCyK1gzWiruiSMCnA1z+YYWMMvlp1rgWN
UW9/ESnW76FOpF+qpLcuTqtMX6SMjGs+O3tKo8tCrq417m1gE7hR8t6uBdwm3WausuabWp0CaTLO
h0f6Xf0Hu0/6Mylw+5U8f9p7oDaGpfBrWITrC3p43X+KhKAmRg3zqpUTdoWVdGMcdFE8PbUUJMoA
ijLCQl3tIux4/0tvjAz+h2IzqQLF2XWQVjtRZw8i866mJZyTXpfl1Rud6ayYcC9TBICwnin/WkaL
ZwNgyCI+AuAHA8Xb7WwgdeLEJYMmODycAK/kR3ugsnB/ahvnE13pBYuBcMtriBosKZfOIYrPKYjT
g9Kk0aE1jVMHN3Zn827cedxEDk6w2OmY9GJv5xNJGYMwrPAsByHhT0arfxBRqu+MsjEf4Mlc7exP
igT2cmj/KAIh9Bo6oSqih5BU7VTBAP8yZo7lx47c0/nbeE6AZZId0NWjigcH4XYs4ukccBh4aLvE
g7T0QjkHpmXr32z+b+HTlVXep5rXkAPWMvxUmCnCpm7shG+inixzJ87ZuBz4OcQZIMrxJqAPc/tz
3GaIh54r/wHWe4jHU5UEbQuKwKfhFiK30GmnLq7nQE/0+VAkk+7roWn/97f7iR/BxUBhk3AcbMTt
j5ibyqrxoVWuvVrLQ8TvQbbJtYMGea2drbs5YcSW6eFhfkQmv9pRdVWY8RBZyjUD48lVEDWp4SeV
gVlrDpDhAlFbF+cqVpXUd8LBik+A5NqHpnXRXLo/7c29AMSTi4lnFsW4VWjBcF4mLCuiV9TFwJyr
2v6UIr32rojq4d9UMZILXRbzac7b+dpXSFEf8ew0Db+UMYpZ93/N67gToOIfP0a//Qi1pvICSigW
eqmWTzHPCQxTbXbeNGk9BvmsuYgMwZX23OhDjUrXzhnc/DCkz8AlF0lDLs3b8ZuuNvoBMbqHlBTw
QB0vQ+sdJPFPjBWKjpi79t7NQxWekNdbNOcU74G1UMrj/WV4feNg7Ag+lNo3yRPw5tufkZpsxsju
o4fMcsSlsOxZCWSedP3OOK8DAcYBs7Qg+egiuMud9MedUwnHi5VRg31hTtCynRSkolX1J2nZsY9E
mfLx/ryWv3f7/jIesAVqvLQOANffjhdD1pamN3HHFbVy6KZ6Ordy6P05M7wdnsLWULQ+aZ+9YOvX
T33pDlHpjtwpqaUkfkT/6hC5Es28ErmDnQtscyzWkQ8GVhEhsdtpOalVFmWZRQ8ijTvfyuF0WZ06
AfOy9jpLm0PRE6f4t7Tm16FEmZGTTrGNBG2uxh+R5zC/FPY4vMO6zft+/2NtbUJrkUNlRqRhazXM
LlSwWrfT6KExh/Fo1qFycrK8ON0f5XWEQoK2PEYgWZHZMZYJ/7kFU2Mk8EFzM/F0BuinT2WbVz8A
eNmBpL3lW+M8xzsf7KUqu96ICIqAn4Lb5AJxuB3VKCKrCsc5vHpJPyUnJ6FZ/XaOZ0wVhKX135I2
y7WgcCTd3aFuxHMCvSY9o9lUZkFceZUV8CrNCRg+L/1czFOXnqLBplHUiFn9NbW82n4dTlWHxkub
ZBjBiNw8t8QR8jDImUplF9vR78RMAeTxAGJLExvJlAZVmzvDQXQKEgnSsZI4wKPE/V0iRaQfuL+n
D9iUTaFP2Suf3jdhxRlS0cUUwejppR5oaes4l8hVGzMY4tgugxTRsBO02qJBQ6+328Mgpsk7UsjI
BkwawBK9VXXpfkm1bCreYOkrEKxGGfM4mymWix2mWZfcKQtAGE4dpxeZ2cYPO8clwA/LPgqP2TQU
8uzko9IdNVGh3Fmrde6+IbCfL1GEZqe/SHi8M5QKaPI8Kv3X1s2L8BobbftLVQsvPipqnb3VG9Eg
ljMW6J/AwBf9UQDlRr4HcDqKwIg+VX5HZ+oTbSMopnGU6K3f6di++WWpzWgAdS3FwEQxq2eK/km6
8zptHD4kkYgOQMSgVG8tBZs/9mqYsB91ZEyuqTnmj+wrnH3zCFyFpLq8u0f5Y6stiikgetoEnQsQ
ZhUjhG1bGVHZ0p+zo+RII2Hy0Q2Xh0KCq0Da5lAWOaKFTrw38MaJ1DkZS+UF0CH/vZ1lr1e90Tpu
/GCqWfY1xZPh26iNKXrsuiuuU5ERAIg6snfO5MbTT6bCLcp1sJAOV4vrGnHYN5lJ6TquuveAz70L
6vPvRxMvhtQz/3VnSzm300DhveqbnddiA/AFK4Fpv0AHSCuWy/CPT+thsGcWok8e4HCWHjJJQ33G
qIliWy8gCnatOVQPyFDqnQ/nuPgBmKf/0BseqSOyrRku9a1xTuJ+vNy/Hje2HNAaNhyVnxeRiNvf
5RRRIZNWBZpU4VrJe022mPbTYaIbtrO7t7479TFvSZDRaljHPgkqWrpM2xixgcSG9yn7IPeK/1Qj
qvy097wjgLe9zvfW9GjYLm07PI9QrbydXpzORT66sAnRxdFPXCDaNURb6k2qaHvC31tDARdGFnvJ
xclMb4fKBBgvojq2tUaf1aLXcxhabcAeu5zP9z/ackJWRxeqKWcX9glZ9zqfCUfPBfxh8nKmc2j4
Ve5Fb8a+GgSYwVScE/hb6s7p2RhyiadIphfJP7bx7ewi7FtwkHMjbMfq+IjXgPWZflN08mK0rTJr
UnYOzMZmWbguSwKzwJLXBbocZLZjTx4ZZNL0QTvo9ntlLsdgnLo8QApZBFNd/7Wx4iKciAE4a7t4
c63lMGQ8tlXXQNOa6zFEYJAaJ75jbhzuCSZtrebiRGGiakj5et1j1aKustH4Uq4GXtE+DZM4MNLK
PSzKXOcqyZXj/Q2zEWpBNF3oNAuYHdzp7dcLs7BIHTEp1zZr6x+OW/aBm1l732zjBCwFdQAYtBNI
c1d7REkGmTqZq1zzrtTP49yXQSVLN+iq1vr7E7BMBvATYR3gktUbkoLvtemVkkzHXuLHsaWdZ6MU
ByvO9SPIqL+2h2Nn/DneagHnafb63GNqph5Vb0cFnklheN/TtHGP+Hz+veQl9GDCRt4plhHFr9vv
JYy4m51w8q6zKUcfGZjqAa1SM+gHReygcLc+GvANGK4LloLq6e1Qcw2jQmtN79rN2bJ0VX0x64lZ
9bCv7+/CF3rR6t6iGMSrTx2aYu067exau44yJ8ZErdTLi43wd08/Px2vU+mkVYCrn/F+zFovO+Lg
nP5qzb4d/XExYfbhTCIEaRqzKy+iNNDWzkme7U9q4knx2ekmUxxNrF3UQKez1ByKSqrWB0zN9LNb
Zta31BTVGFhgZB7jvLQ/OZW0vqEtSRht2zI33olGccITL271q86NApnCwRVvQ3Kh6KdLDDj7UDBw
30omMFTBpGsxqpHAyVV/VELX82sTtLqP8r5wf6L0LtQjrM/oR4J/yOzn1qiaV7ct1TEIE3X4nunp
2J9hpVpfqcrxXpAsIFxvxEjFmIoWZf7gdDNt/9lJfxdjqNOUuv8xlu+6+ha03siIlvyVx3wVkEjb
Tu2kRsU51jP7MR+z8DBr6J4jSm6TB5A0K4A0/suhxO6c3Y0dR98FdgGddt7ltT1OpxHLqLjkYlFh
VacRZN4hjzvqPbM1Pd2f5Fa9BZI91GmGW2jNxu3uFrUi7LIylKuCud5lJreFKaZkM6EuO1DJZ8Un
/RuDNrbN92ZpPKNi1/x1UQJ/FfqLWBeANKQOdvsbCqwDe6sEfVeI2gtsEKtB2DrysyEyufNqvr7n
QUkvrzR3IqCsNb+vKMzSiWxa4SOCGBcCTeWSZ03/+/6qbo0CmI2nhOIR8fvqnrck8Jm6JJLGBVF7
U82jeUUXVN/DXb3ExLdbdFHHBboAZHgBLi4b6Y+YuaTDAvyI1D2C7/o8UCsr/Ip6UnYOjX58tlEF
rgMFiEPke+3QfQJHQc8O2Ih4tkklxRsRoQkwmd1gArshwz5M0tN/1sBo8ON1YQH4qFvJ6RRHqqCG
o1RN5jeD0X3GSi/55rbFGPsGDcLLrE9pfkijUFvS3Wr6ASiqMUgNWzgpNT1V72DYEsnsTtFQmyqK
CelFLbJqC8aKajwLau4U+vLKav2B2+L3NFax6wtk021Kz3PaBPowuSF1xyr51MTS262Bvw45FkkZ
fdkdNsDatVu9mBokGgGOAUF0+48aTb/nbJikHSApnA8B0OwO9zkHbUyydPEF4wR5nhNYt4nU7Ge4
scm/6dh6P5XWlo+JVEsMdVT7y/2dtdGSJ+wCwYiq1IJTVVdNURCUue6WY/yAAnj3UFH4mnGliIvf
g+JGF9IlJKZ1KI9v5jIayOcL+bmQ2XisU8U5WIOjngant98PsS2v93/a61uLnhPCbNCullabsfpl
cS+TCd8blOjdbjhjqdherBD7ntLW8sPfDwWpHDIZgjVLoHu7713FpZmXo+kilF49qHmPnUTZhMfc
yPYklDZmxdXvLUJsxLxQgm+HUug1ZV2MEEnhJkOgT7I86kCUP05GtYcNep1/LxRDxO4JNDQu/9Vp
7r3cMkKPVEyW6Q+tN+KzVCwRuIXRHnS3Uz94IP8POMSrflKKPcb+smaruwRVSdKJF18kXNNuJ6qB
YXD7nMpwa2TqoWg9cYCi2wSR5+G8CwcCSGGzp2WzNWVIK9yR0Du5kFerG41OkSkoLj9MauoeWxow
V2F3uhKY/Rg+lWE4A3gJi/Ac1xU5ftO3ir7zzL+8LuuJU+Ghi0nWDTdolZaiLTPOXqiHCAmLjOvI
y4srfaDQ+z1j16D961H06f2BzsdVcH8kF1yQeBUlDWzl2JamDnw4db/qsrR+m2M1FgdQ4zrSyWph
Hu/v+40rykI2hrrzIozjvDzmf9z3RWw0QktTAgMF2MbBUrz4aYoo6QTVXLXY6cyl8/X+kFtfaIl8
l6IQ4dD6qHmNCTLNacNrgXFNE9QuGDmkhhPizhq1dtsXSaI7UGPk1F5qO4rVL1rSme7OV9p4UTnw
xMb0ZGDGrtOZMlHJxrKWmRveHCCzlH8wS1H/NeMBxwOL3iOVN6SA1sWQKCfIRO48vBoZTpyHVqnt
c1cMs3cE+eN9cmmrf7m/vBvXC/AWagawfpBzWvc8Oy0E/91F4RXG1oeGqPooDEruU54VO3Us73U8
S5VnadWjgwWwbI3StrIGCP8syNCmQvtElTmx4GzjhhAk9TT95OtLtNhBNwHgqstivmaplvwcqaOU
B6Ws22dkz43Gh17m/RfayDX6pmJrb60MpXhMQabR77Qm1QKpqRNau4Widqd2UErrYdZrKlhORzX7
P61TKyfQo3Hi3QrryLvU1tQ+Yf+Cv6g+T2F9Fplef7GSjgIn2Jm4wEGF1PU4DM1A8z/sxU/6LWgL
6ZNifh40IDQIv3nlB4VW6dWjtkTGIhTTe1qAGY8YimnawRxMu3rL9T2Jj9RdQTi7fVrIQ6jlAK8H
s5EfTWJuJXBLL4MSW5RKe0myEmlwt2y0+KDorYmxGk6H5xhx7umpqEINuflqRiKidb3JClSjdkSQ
9LraY09d9+8bVbQFlUyH7mmcq196SKmfenSQWl+JleFtkjd15MuCKzmQE/DJqvDcT4ZBRgVoenDe
GaDLvrpaV7lAVtB4PCSV05inmC4OYHOZTmjKSDk1ftEOdLswnIxaSBqTMvgywiDJb8owdg9ubCP6
Iosw7w940KT9AUqCmqNRIj0LLliVwwDRIwUhmqwu/4GugE0SKs7pzl2ykWwsGjSYRjtUWCDcrLL2
Ls0tIfQIe91ZTJSqSCmfUsIFkLdjlCh+YWksyyD6LEeosG5qpOvdwj3OKtXunU7z6/cOFpVF5waK
2VLLWr13Qyssl06kdVWpMh+Foiffc4wtTmoxoG48WdMJ+fm9wGWDfLNYkdL4Iqu0eGtWkUssSK0s
q7WvM7pdaByZjYlKlVnNFh1SlDp822ij/yI3L6cj5Og5+zSie/XbMofymx63c/7opqj173yY17fQ
7a9arQU/ky2j4MSsZUV0KDEuPFZ2ox8nddd7b2PZYU8QZGsG7Fgw8rdhhmMXHPdRN68aj1cA4F99
6K0qLvC5lN5JcnzfCgORsL+9Zslsl9BqKbtBaVstO9w4kfTFYFwHLvNzaKvNAfEDaBvjntzsxlIu
9QL6gC/hxNpSMxE2Ti8pbjY9kPVDI6z0Saix+tj0Vvz9/qReRQOLON6Lh+ECa3PXFHm6fUk96JF3
rXXlSbKsD9rYffa6BClAaUR7T9XWcEulDaYqM3xFN9BKs7K1xSeaLM8+yliYgcRGMfDS0AjMQu4Z
db5aSaYHTh5+JaEwULbVN8MSIrZCVYLZC53iSziIEAtwBTPUupTKnkDFqzBnGYxMGnQZOF9Kprfb
0uwBA+WEBFcrS5LwUgJvsoK81Itjo9tdH8i5mSJ/wIYh4u6O8/ddL8sdzbetBV64qkAYiEDI529/
g9RpWGCA6lxdGttvo9l08vPQaXpDxpGXjzUX++f7O+h1041pQwGkvYkCNBzy5Sf9EVCavCkFeCPv
Gmeu3V0arcvlwaDLhrNXFDbawejTtgl6ry+NA50izw5mdxAtCpdZ9KVO4hG0Rd1lHcT2XOxV4F4F
ffw6oL9ASFD34susdoDiSt5CBafYBjTjZx1N/f+cwfhr+dplFOI+Cq4gQBG1uV0DT4e/hsY2hrBl
M/2oC/zenXCm+R8hZfTl/oJvzYiwHYEeHr+lOHQ7VmV4tE3w8LwigzIdiZb7x6RO9MP9UbZODueT
y25BrJMg345CqFkUZE5s5nTMggyvkzPV3toPPSq894faOjdAaqkwA9hb8Gu3Q9ljhxsj7oHXTivV
yHeswfheE0R87Psi/JYDV4ixs4la4uhwAk9o08SZd3KDrXPDG77Q/+DPQ2m9/Q0ahkWYIM3udQat
uPiFUtuCFdYNKWXlUlGvuJXuzXuZ103S6KDvihgarBAkHmgd3Y454yVCnqDbV5Id91CWRXMxkKq+
3l/dl4RjPcwSMrElqAW/gomareYqqbrYzdEmq1PwcO3cnYHCp58KmPzimEIRcA9a13QCayAbAU48
lfL2g+m4YGtkYlVNgPq5Yv1oMb750IeIoPtUR6MoUDUp5nceejnxu9CJq++isoTyKHsUs4LZc6Jf
g2kWBPxKKU+I5XpdoFrYP5mhgolSj/UXZkadZuTXeqzCr4IOxS+3z7JP2GQb7gHJn9m96CY+MMHY
NsMP1ZkBn2D94mJOmCYVMtu989d9IRxOl44otQQdKKW1Osz95EFkLkvvmhca6vJaHh8GXOAf6rTZ
u66XbbX6Nkv8AsaaS5tztgqaynyOW1vBq3sm/A/Ainh+Z8bpQVPA4lh6QRaHytjx/o54Xf9jgsBV
HfqvEBasdb2esnJWW4gbXlHwUU60yEoyFFpznyrQxg8JAWUUlPQZ305DY72XXVa8VaixvBd2ll7t
wZulL3gHfnhI6saX+z9u41BY/CQuax4vi6v09lDwalkyrakV6Ipd/Rsqlvw4R1Nzuj/K5rojzwFg
VqdFtpayTI3OEUnjelelQlIuRaSngp4em+0bB2ZDf02Vrvq3STNUwf+PgTnxGKGgdctVczu9sPJC
5HCG8Dp4wjvIyQuD2U7L45hW6oOYcvAZehl9uz/oS9Vvvc3wD6fwAcxswaffjloLb3bDMg+v5kJi
9YUF1OkQixSPotJRO9jVWS3+S+UYs9iZ809jxeYjIIdRQ+xXGtNF0FD8EYYmz3NpJtGHCYJwvbM0
G8+ARf2MqBfSGvXS1VnAVXjO8BTyiHqt/spvTgIlzYtL3vY1Qlxa/qb1iv7Y9aN+qnNL3+nqbA1P
EsebR6GWd2gVvc2aneZakxCaum77lcTTeG8Zlcq2cBA51Lry0Gh555Nvj8HkqHto8o33ltwCYs0C
3YGCvh6+zXC+HohUy6Rtfkx66gBZSGeKAaMRjYf7G2LjkFEtAqZPVXoRjFkttRNNk9JGRP062Fr6
tcL6bU9q/8/9UTbeVIJ54M9kaYAH1i25MtZyVVEq9xpl0r6gd6V9iWchTmpoKmogmr9mtXGg0cSG
gbXEodzet7s8M0Rbj23sXcesDM8d8t/p0Sn6tjjfn9fGpwK+ghQ8YK6F7LBaPVwRHbwCGxe7wXY+
oaUeftQxBT42KnCW+0NtXdU3Y61OrtTRMAtTYiOgn2rhz14RPfV5D4yQhmv0vqTE/wPzDqX65IXz
8LPTTZRyKVOLZz1PTOyyPJOqu1Mm9UPq1Mmwc2ZfV2NY8yXPWCJsQBRrVxY0iJ22qlX3Oplhfx5j
IFEJZGTfqbz6UnCaA4gfhs/VgfJHPFEz68s829nOmx/E4QfQXAHhvMY48y7LTKk7YnzU+9+atgIp
ra3CB3R197x8toaisAuiEl0iuOzLv/+R7JS9bGerYI9Vpoh+d2LojxiZi6+OXX2+/+k3zihEUfRF
FsI8Wj3Lv/8xkmZR2EuA1V07qzOPRRhVT7KLnR0V4I0zygHl86H7SWq6zlmlS+/Paol7UYGSX1Xe
hMuI3ceHhKWOgszr7Z/3p7VxzRLncMkviqYLTvN2WiIthBOppXutOhDM/uIZ+KOjNT1/j7XCc3yz
8uJn2eb905TDRg4G5FX3du3WbwA+Bakdzy4ui9VvQFUZJ9JydK5ogo4/jNrMJ98djDL1Q8L/2IfP
V0raFG37CFpBPswulls7J3u5JFZPMq8c/Am+L3WJtQ/CLENaWr1qXb2YOmzUu4avWWN2TLUYdlSd
i49zL5XA6sJq56F7zRWiTUaDkLIl6Q4hwepOcbDxc8aosa+uUzvyaE6deWrwv3R9fdCN4Q3KlzXV
ZUA/53G0ym+xcMLPqefId3OXhXuHd1ns9UKAsCR1JjVBT291m4akV3Geh9ZVL9oOCzo+jT9CwTjY
ie2dtLqtj27Ryuf723DjdEFqXHBfKGzwFK62AKkgyPmmsK9Fb/9oJIE9rIh4pxizcVmAG+WBsDnB
i0LT7V4npczVomNqIsHMrFCnBk3vuZ9/Si20m+P9GW0ORocNDSRwOAT4t4OFabT4e8/UotOiupbo
tzws5p8HrxvNy/2hthaPG/ClSw+2ab2BWrWww9yerCsVHKANRS1Os2plOydkc5+CKV48A4mMXjWb
JrUwxnBOras0pyY7umpZEKkWefpEVSkVQSO19E2fVGkW0CuI3yGQjLhLOY243ZZqgUzz/WlvrTAB
NLcXJRGYYatz4zlV1+Vzxk7Vq/hxoKhU+SMMwOygDq7ZH+6PtrXICzkIhqFD7LSmKVCeNCfpdvZV
IbcPBE2txeM130mENudE5ZcsCOQURP3bXWPiDzSUFaPQvoU2aFhjkJnNfAK60v8/y4cIM+hmEFrQ
1W6HQj+wtuqSoSAJZH6OG9HVSyfvEEattjPU1tqhsADvaUFSm2vCdJy0iqx1276qjlI8DIwH5nLa
M9PcCH4WYTsgv8Q9nLi1voZHmcSFEs6RSwrvl8AmOQxCKcToS3tG/1gDtPqL6MhG6KiQOUbMVZkd
DHOkoHV/s7x+xvkly1UGUB3+69q9vYvoo7uJZl0dEEhvhyxDbWkUdjRgAOwUb/RZ6Hs5xNaQXNgm
6jogTqiv3n5OG+xsEhEcXnU4cxfITIv2DTysU4QV5cNk9HuV3NdbFf4MaHw+6lKaWZPmqJsPheEm
zhVWwXBIizZCOziyjmULtvH+cm4OxYqBm8T2jyfydm7GpBpgNS37mmN8CYtbxTsUndBT06XqTgvx
dSzCrNABI46m2Iofw+1QxF50vDH2vBp16xzVcBpOsxietWQyj1nqUA6N3RD9rAbzhDndhf9t7eGF
HIgZ2uIHy2G5HV9NDSUGh+RcJzyFQEZE7Se8rrRHdQjxAGy08SyNtur9DM+kxDfKeHyHQE/9+f9Y
cAIh8BILhH79Kwb4c6llRs5V7bTipMO4CEAh5xdNBzhwf6iNlArKw2JJQ5l32VCraxxJN9eBfW5f
gX+jWooKmP5vnsYz6YqrfM6BUpwVq/A+te1kX6epxMq8hzD6Rubq+Ni6RnPukyF9cvps+n3/p9Er
YrVvg6EFrruoFKC+AJRptfEKRVflgO8MSg+x8lyjMxEiWpmgrmjL1sgh1PdqFohyGIYAS1ZV+lnX
dW+a0FCpi5covR3nCBA28q1Ya137/3F2Xs1xK2ma/isT5x498GZjui8AVBWLnpShpBsE5eCBBDJh
f/0+UPfsiEWGanviXJxQkKwsJNJ85jVgr59NicBKWBBnFqGd6mMX9/o0LHEyWi1CzJ0ePC9Wv8LW
3wjLceWVKXZAtqme7HTU5qep6cwyEnbjfBr10uaC0PISz7xVuMiEJahpA1JaC/zrauBVa69EF0KF
TPIYzEau7UozUMkln5KsV8LmtAjzJDX6OBP0d0sklyb/LqHitzzKzvPznTbWwj/MXZXd90Jf7C+9
Yc0WCuMmgnWGKox0c6p3oOplCvvNuBIBagc6KNbk0CoNQyV4vP1lEMh2UzPbZMxvi9oY5gsKSSbM
q7yZCXW7WnMjXVfJENu5haaJX+iaceAqn8t41FLH3efBbDRxW43NAIPO7dqLbvYytU9NsxC3o2vA
sALa0hUfPFQHtNBHwie/AsXebX7htoANiskamukWWKAPdm7qd+sM4CIqXGUNkRiKFf6LhaZf6Eqq
bOy7Rb+fa3+sbuiiO+9WJwCxnwVgmHfYJmMcawRpi1kaCnxpSMfLsS/E2K7P87waHxMol/aur4VI
rzXDk01IjlHiV1e3NYS3vM77A32U7n4I7HYNoYrVQVjh3bf9IoIYOxMNYECqBBxZuCTa6pODpULb
qbHPVeRBIM7DcXAKGTUikA+a5ddYnVca8Z+mOuYgKtvFet8ItxrSsA7cSWFJOVTdbZ3kXf+zWPvm
ydVzF4SLYy/+VW746TVqLniJFIUoB+QrzASBhFLk6KFrPkIgetXK63oypXOxaC7JGcD9+mPQVJ0L
psd02AdUSJ7GaXAvhcB/+SAXowBqX6fLpaqcvg1F7iTjAQtLA796168+DTnIYGQpRjsLsdG03g2O
CD4PSVa8m4POvEpJBrVoyJy6uhY+XcqwbxstuIAvMdxU9gJedCpXr7hAt1AmkSwJ1vaqKswprOkB
tzHmJIMI2ao6RNjO9G/LDLIpveAGZrns0kZgXZvXtz5C+w9+MFp96PR2osd2WmcTu2cV9g6wrU5m
mKYgluCqGGtkgo1yUNJox8dBb+zyWq9QNwPxvCRPdl2vNaKIfv4JEpJXRW7lrO8DApSf49rp6w6D
8/l9uc5iOGhQEBRSeNb2mQX2tfuyH93HdFUbiEf3FPrKjdPcirHqWlJQx/pejd2q3SxTMLybGmR2
cGQPNH1X+XlXguxaPO+Q+ENehbJGMnTfUmn4oVWuWAA9zfYUjlZt1Wg8OssjMghdE2Wc9maIffBQ
HwPR9Idc1kEQKVTg4KgsQarDCYNofTXnNAqgRes5r2xQ4HzWYLDaMNMsXKJLkQShrrlduReysuB2
48jFq9WcvTVlA3GmkcxXgzkORUQIONcAmwVlBa9V0/sx732SzcCU74u+9cyY0o7rRobT5kdygGoI
VzSzP6Uytc2D06VznBSjgB0OhDOLVCr1Y9lb87ir+14bonKhyn6czRRxSGNMintUv90vtTlk/ZkE
7I1rYpMdgdFvIJdHLPTy0h7HrTOVlcax9mr7WGrFMMVKL4H+WAtBQ5jqSXolkVS9LgbP6M6ELG9E
R9zUDrrRG7HlVX8M0qVeJSmjB1Ww7GY/ze+dtqhD4RbndAXeGAo1BljayAwT2J62S/CqqCtN5fYR
4dcpTucyibwkkReLEv+2WsemaIF1AP1nw9nu3pdz2lp62mYT8m+NtJxdgj7xPuUQefjzFf9G1Lyp
EJHWcvlvJbCTUVQ96EM7OccagQluTmcQH+dpzN5ZydTvXeS7vv15wH8Gq69iCjqMGy+b9sJpTGEX
PuEUjJZjUqbB+NwGFLweJqcytMjSLK/b26uLNKqHGqp5DX1YwQNbtGUJN+lWYz9nQ++JsHE6RMXy
Eni++8Bl10hx7ZS2U95TP5T5rqv5+HDs55Y7wiu7nxA4/PbH0rgq3XcG/JxrpTeFed0FgMTeO1yG
aTg48+Rfcp6lYKEXvV0/Z1Ugm8iVNoK0mhMsmOvBPCmeaWx3Uzxay2AdNM+qjQvlG8qKApG4doSR
yJD89DDdrMfQnFF5jVi7aXEjx6lHaxzxnTkeMachxbXb4blys6Lcq8kFoJ7VKN5GqeZkS9T4Q61i
+JBgHCQ6+ctdVpgjQAAtkBxtfdFdDks+JdydjT+H+AWhjIuYpHnv5y2IjF52aPWV5WLUkWnlknoW
5C8fTPM8fu2ddnSj3MyGLNa7gb/s8yS798y2Gy7LvDOSC+AyurnD0xZWmkyDSX4sB6s23dij2e49
r1NvpPvGll6yExa0NTZfvuBBBUNorZ7Anvq4/xW50VxNhbO0+76izPh1autZjyDvuWPUzKbd7vJm
QF6zxRylf9AroVWIhq/Ll75zGjuGx1q9U9jdaF/xAG9v07a09BjNoMaZjnKVhlDh4Ka6fVMt3aBH
nW3N1xsJG6joqJyv3mA6yb3hylTukc7tnhy3G8sYnwCQ8YbKwHujG2PqITqzyPcjZ6aPB3zqgAEt
gUw/KIR5nbAx5/m67pCFOLiC9fOI1Ef9DGbC60J7msosRHLO+LQkpibvoIXPRtgbjbKuAY5Yt87o
rhNim3bxfXDcVHzM0qpaDrSup2vlo9x0vxKIZ7s8dcwiLMZykXRF3fkSV7wx2U9rO35EYs4MiGG1
6dFIHOdK10vtY7DwH+4Dy0Jin3t1NCxZ8rmlVuyEep+UYzypZUXwKTAagAlD7mVrBKu1fa7BhKWR
bQvrvqdnMl65SAQilbzwjKFVD9YSCavDiTMjafngTY16VtIfzDioC6AQOmjk4apM+to6EIBbw0U+
Ds0Pz/A4GBvVlF/rYCi7sAyc3goF5e39qtz8OQct+6X2DM0JXb1CgTTVpuBDLjOs21wa3EOYjsP8
oAmNAhNBWC5Dohz40kPn5sbehrYS7BFQxshOow8Uz0kCaCsbPYPCcV43R1XQuL0orVokfEk7vyn6
JfmuJt/oYsMQ84chXdwspm3j37vI7zZj7Paz5T3MRlLbkZUng7MHpQcbs7cF0bUhBkN/siS6xMeq
ctP2qofwmWhR7ypviS0EWuAQZA448kZsbIve9ogLJ5kFCYpfk0M5abAs7dGzRe1dEXyrD7UCOPTs
L2VVhIsk0rsx+sJwP87FUl5QAYMtmLeZhJ/WVfOkruYytZI7z8zz/qZwhNdGaFcHV45L/rFLtWC5
EYE+fx2LlZYfYkLFCGOtsx9EVir9fvUCTMbGHs05jtLK/maApigjlDGC+dLypT0eQDbJ65nughtW
egOCuyUhJDOCXKXucxDLR5WMHQbJKxzYMLGMEVx9XzRPE9bN8DntYZ0IdmhF3g8EPrdamwA5HBNR
jruBBlXKoqsXB/XcvH0UbWPAtluYsc5Zu3eyK9vpo5ENSbVLOV/uiKsKDzavpn9xhd/dWVqh7NCS
UjdQkWkV+hl0uZYQn4rVC32lvHsPSVkbOrPtDdeGQETsAYkf9WntNfaHlfr9Te+ytvcZFwJUmL70
I92Fhhzh69EtkWthtxk3DhvpCb/LctmnFmD9q3Y1chzn0jlvnzJNKuNgo4XzLhtgpex5t35wSwVh
GSI3c8c7kbTpHMF4mKYbsXgA7aVZeyq28n4tUcJCQDms8kXWod3pWUXURxy7r0rTTfeioUbHHWcM
1c4ysbahymG0e6fG0zTK0xFs+1iazrfBnpURNoNZYeVCaTikL8jiXfAJDb2lah9nELRfDW3If3he
b91XNUL66B01xfdc9tN3vfTcIhZjKj1YsHD6YpJv+x0t+AISjLHqcIBZf0/cyLKOg6FdPgdGl7wb
3VletXOz/CQOnoGhVcvwYaSYzznRzEqFmCF3T5O5VtWlRizR7wkKmw+eJcVnkRj5OzrHGdZ6ZSV2
CIcbWG/lo//FKekLY3jf5GXcoE/40/UBHFwmeja2R2No2iwmHNHvWl8ruyM2WPntOviTG2E1nSah
GgM3i4hIsw9YaAiPSierOip0rxZHBbmliAHSucu1al3nKQNanOD1NHh6iB3H/HPyAVig0Ikbpk+a
ctPrVBjJfRyMDCrXSa/tqhFlCGk3w3FlUT1VCsl55pTeSmeZfJ9XBvnhoZ5lA2BKpWTTWlPk31aR
rPaOSiWuhbay5ZcxbQ3xNIP9/whMadJgWrdoDjZOxkmLh6PmHYdFZEc/zZKWc8MKvkzjIr7Z+OWR
RXN26J+Xce6cfdInBtZL2aLbO9WJ5tb06v6zhWAwt/xkqptB681PNCnUGjngQOfQGrcyR2vyeQfR
Lrkbd3IGPhuqahX+pYcqiwX1XY59WPZVjgAVMrnYk7ht8zCt6ezQSa+rIUqknhypT3mfXCrIZUTf
LnnvN0jkR/7Syf6eupTJ/VLlAn2QoAjaeNG09VvjjboTtgN2bnEP+5eCtOcu1uWsTL+IUQVajN2s
VbN+MEG2XUhDeU6stcWYXVemtz72Y9vZB/DbrHHg0/NHii+WigZlekOU+QFFBahAVPFLpDw2SLOD
Oy4Bg7jFuXVdLpAp5fot02T9oNKMpwxgDcF2yScjst0J1el5sWotQ3IkWd3vjUIP5OnPce9bmcOm
rLahiSCenQrFjHbf1lMVgNYnWNgZozKvp8ZDfbIqz8lsv5GNYRwBig+CJwimU83PeYTcbsJXYz21
RrdbsSDYJWJJmguVaPKAdKuPTZ6aGg48YWTnjJJepxRQSgFOba0pkN/2SV+lLiX1wbaFLaBSe+/p
eXJlVhAv7GDUY8rpy5nkc6sIv8wnUBmkrkDBGqwUCNaXKUxlQHtHKcY6rlvQQ0dYxuaYBufKtNvX
fjUMuHKYHpTggZa8HMbwGo6RrrCPgGOHIpwcKe+CpkC3VJVT84MKanO3yMY5lJlmGGHgFsLdOK0m
Wo5W8fnPq+n1K4bng6aGzn/UqPVttf0GxvBXPKA9opYj9kLtdZBwo2imOVwSqnsPROUFwo7BEPp2
XR7+PPJbb3eTr2YC0OKhMvxyZFV10vSktI6yN/2HeZgNToWl3tuD39xORqKFfx7vzSfdYOx4CXGR
eSdPamfILU6is45b/hq2gWqholr5vkraL0lQu5841GrSi37c/3ng1xsWVRuAn4Aj2Ujwkl4+qFaM
kCThWB3dKl2Rx3KGeDZLnzhUX84MtfXdT5cWdAXAQMD2LTqbL4ciGCmLwkGcGtTDGle1TG8UlbS7
dLM+KS06n6PruWdadG9sG2CkdMsgrlE1Od2mo7vIdlgL/ajsrjsGQ/LNWfRzfg1vrBZgI2xK2vMA
mE+RLWLM2hwzAf04G8rtIn+Y6q9QRtUNavZBt5N+7pyhu77x2tBVtynOUEIASXQyl7k7SCztrPW4
lJTvdCfLL2enyVF79+szwJVtqZ+8Nrg8gJUCyF+c6SdwCrwPzbF1BuOIGcq6W3vX/LrJjh1gs9mX
PaoGEcj+HgL/wL2MnuuZE+mNud10q9gT9MoI9E4KRHlWVl5FheU4ohC368eR688tEjojaxENk/2/
2BBYTAIF/UXyAKrzcpXWJQ2xWunrcTR7PRJr2R7o8Y5HxxmrMyiwNzg8EHcofdHQNQBPWtvi/e18
6x13apzB1Y94c7Gzdc2Tz5tAfxcaU9Z/Cyp8c8K0sBrYlEWgFRF1rFnBXO2N20F1JWxHTx+xUJ6D
5uHP58Ib0444E1IQJGqoXp0uabtT0h0o/6OVmjuPPV7KX41xLsp48oX9TRiEOmd26hvHwyYmQJOQ
Q9+HHfdyMroKfp/rlfAyAF0cR13O8bJamCE6YrjcjAejARrtn5/yjT6sSbeGHYQSD9pvp9cdTE7T
HuEEHomzvQ3231NDqnp/fYLxCqKgm3oniSU3717kM/JMhqrruGykd86x440dvSGjEIyFC+NRCn35
+JoCc2/UHRfvspb7hMj7aOrS2RmdPIegeGMous4cH4zEMj+1kWs8pfJ6yyPtTtwmua9uS0MhHNFo
5u7P8/vG6esD8wLryCN5YFBePpQhlWwlghlHkwSmi7XEIXF32to4c0a9fiJySsIxcwvGuEBPxmmD
ZjacdbWOTtKqnTE1lPMmCjwBwo9nlswbQ/lUdNGV5JwHE3FyHG6iv3lSERkYjZNQ2JyG6lB2g7vs
ygEBijOb4vUEorFrswC3+wtJ022b/nZCoJSP1Z/mm8d1hBRB1uberMp2zkzf660HKBGoHBqSUNzQ
L3k5SmHrTld1qY5elp7f9A7tstys3WtngaY+6rqIFqsynv/dtfELCfmLdQKAxt0e/bdHQys08exc
149A+OoraXflsQ0G70xg9dajgZWD5wNzz0do6eUoPowo08Z584g7rX9nglqhvKnkfVmm9vuuC/Qk
XDIW1P9iWB8NJ3SkuDEBFL8cVnGF5Gs+6EfDEvqDlheI91ROvh8pP9qRUTaIGLdBMXZnxn29Xv45
KEcJKmT0qV6Oa85ZlddY1xyduWivgf038TKa+pk9sH37k5CAYADSIIQJQrLToJEGTaM5wtaP7sxF
AJ+mL9ACXYrC3KM8bHZh7pvUwubSbVN4sE157q3+4kqdfgM8qwiUN84v2cHL54SoYQ+puxiEdSSZ
oURLGX5I2dB3plhYidDRl0kPAaWbj9xuAXoUnWV/Q7Uu+BS4wvqml/P0KcEzfUWlRqtvh44sO5qz
TeB8ouD4xc/62r6digyCu1tPAsEIY5CPQU/5PdQHvBiOFuoLdxbZ0XOZ+c5nLUWPbIdqxooCs/SG
L71TrFeWLJWGsh7cj1gsIAjOvPE3LmoCT8DMUGhogJ6y8p3Cb2XJIXy0sF2gbj4jna6llG1p+kYw
zoaLP2/b0/OP8BaAFlRnVgB6RacxSwE+1JDwDI7j7HaPASzNQ7XwT6P15jOP9kpTcdNqh6XJUQsx
CATayemHQlftA5KZuZ0LCnYyMeRtpXmzebuW6N1EQT+rKxQYsFLQ0jz7rFuu1obOGNh3hC7+9bzS
swphlaH9p6hgm1ExtX37qbCTxbvtgAlHPXjlZ/yngvx771TBtT4piYmq32WuC5BhcpBbHB2jjFHZ
cLI7mc0ORe9eDG00LziMRWnlJimsc0//vC7Bis0hGqdqP1c6Oq6m6Po51qRbyUjbuE4hbmtQrvW1
79KLYdbnJ0czM5C0tcsDqtr30zgrJtHcT9Mk986sxuXWTmpa6hIp9+DCnoLcuu/MtOCMTscSQRYi
VnEEcpKnh5ZOvXtBn23Bu9AHhvThzy//9DTlhaBYC+aR65xb/VSIBv2XSmOPDMfcF/5xbGZJGQsj
ye5a4tzT7UHBmJ+CNpvTc0zhV5EaQ/9igFBUAjeHqvPLHY/Bi2lrmjseLb9PSwxVBFZS2dSmX/S2
9MYow99Eu3QVUtRHQ2nGRx89zCXUcPTSz5iXvTEL25IkKaJ5DeX/5Kt4QwFSHjTYEen4PioADoVt
Kc0fgU1DwhW1iGxPpmfu6Fe4bCYAEyKIeuDoAsQwto35230JqxEIimiH4wR2jrGt1LpFohOVeUVp
vo4SdyqfsyVp9Zt6TuEYdmmn3FgrhKTjZqTFOQ3D05OAtIWwDs3djUcLq+TkC2VNXuRIay5Hu2mD
u3TQiqOvT1a8drI8cxKcXmsMxWRvbAWygy1qffnsFecEifC0Uusbigtb1dCC6Z4f/ry63xplC4Jo
UnO+kQ68HKUugzXRzFE/rtVQx9la9gejr85RUN5YyaAqEMDHPmirbp1SjBwEqSa/5MTOoUVuiuQ6
unu+3HndYMRmuVnGw71p8+4q0Dr31miac8Lorxcw34DxqSSiWwfG/+WDtpOk62Yv+nGYquSChnl+
0cHM3ede4h1Lq1+i1k3XM0HDq2x3e4mQjDf0Mlmedwqtt0bE+KoJ8UIkNOiumYmHfa0G2TnbD82s
H0dRdjYQOnBHhrkAnhxtnTkoXAeTAA72z6NjqZ+jh3jKma/2i+3yezjx66uRQGyqjNT1TzXKqjRA
wCNT67EyKvOqLSZ3gzb63VdvxVGHjtRYzwjZASOM5Qaho6EXrM1RH3s7iwBhp00EpgP1KsS1mzyU
nqzNi14Rd0SawjY0dNEj6yNLEepGSTa5T5Yl3TnshWkZ8WB28t4l354jnQ7MZzyIpUADvBuB84Ew
e57Y+3dznRV9mGyBTdirrm5CPdWnn7hf5JRFlVfkoaOArYUVyPt7G/H7z/qgRLH78yY5jf22qaIY
SwLEWwIJZb5cO7YrkjxQcj32jpHc6k7jXddFivmGvZbB94aW+k+sjod+77W9+/7PY79xBm4qn9T8
KUggL3JaiwqoH0i2z3okM8vbnbeYzs8yRbkitMua+INOaXLXFUNRRbIGQBpvIcRTpWYsHwxbUTj/
8xc6rY0xGSakJcq2WziEwM7LycD5CWW7TulHz3EmDbDfUowod2HaZliIXIcqK0EqGrRr63ixrZzY
UtesM4nUG+cwZxVsFcDVZFOnduGzrTVpsvTTUbR9AWRLX3a6VibvCAPFmRPyjYODMicadNT5KVb/
Cth+u4NsmSTE/et8XMEK3nWqBPhcdyKaUqFfNhz8cV0W1T8n+T+/zf8n/dHe/3Mfyn/8F//+1oql
xzZRnfzzH3fiR/NO9T9+qJtn8V/bn/6/X335h/+4yb/R/Wp/qtPfevFHfP6/xo+f1fOLf+walavl
YfjRL48/5FCpXwPwTbff/P/94X/8+PUp7xfx4+9/fWuHRm2fluZt89e/fnT8/ve/trLtf/7+8f/6
2e1zzZ9FLU6xX3NWwz8/7L//4sezVH//S3Pdv5HPUsjhYoSwBKnxr/+Yfvz6kW/8DYAgdRdouds5
v4Htm7ZX2d//Mpy/wdAhoYV/t/mDboQ1KuDbjzT7b5DKNs44rfKAy53A5r+/3Iu39D9v7T+aob5v
ae9IHoa1/z9n6i8RLVTQIXxuwHrKFycpGgwz4WlZW+/zKkDAfg/JAbTkOXrTy/Tn1yg+NWbEV+mK
ofF6EhnkPrwzf5D1ng26b/zyepq9g5HNt9VoPP42+/96wN8f6Ffy/OKJkK1glzFDcHYJerbd8dvq
px+WKzCn5d5ui6x7WiQZxV417dQ++aVWd7dwiltn72hr0v0ETT+771zK9OJYykrOH0U1UWQM8UVa
5JXAVHe8aOfB8yJ7Ufb4sQ4ay9rZY58M/5YMPnPEQb0xvxAf4KBy9ZNixEppvdM4AvciAD5wp+GC
W5bnjuatMXgyOaxC14Shh9gnYrQvJ2dqNqbBmuT7Rcu/m+5ygbwhgLAyXOZ5368N2nRj2E9GrK/n
3surNQCdhLSApirdMcroJyvNkbIpWjPI91b4pQvFtRXq0RSNcRsFu/WQvg8OfdScKcz9uudePS/0
MwpmVB3ZiC+fl0KxC5C/Kvbtbt2LeNphtnjpx+LKuTTj5sOfl94vZZTT0eBNk24TPcHWPXlEVxQZ
jWEagvhQfZvj/DG9WOPHKpzi/OiGMp7ieZeFP/tQhO8e/jz2iYzJr+Wz2dqwcmiM0Nc/ebNWgBmc
koztpTEQQfnRu8DY61J87I710XmQ+/ky25174pMKz+moMPFfzq9dGIM+FGa+n6I2NGLjIkfPKFzD
JPYe013+oYvTjvpujF5mpG6SnRYHVgiEKEz38sKPvHtEvK+KB3mR7v3dn2fklx72q7eBjg+mEhw9
9HBefjevaecC5HC+r8P0wtoHsbYHTxtNF/6uvNU+aZ/yKwW5BphTaN8nd/bevNKOIJCu2/ftfX9p
XyzhuXPw1WnrIom/bXA4gRxPp/Qq3hogJRQq9v466u01HZb+UaW5VFdoyBtn4mVulpO9TtqLUCJa
1+z1VzFgq1UJeNKy2OftMFfxUpnUJ7blOZ+Z6ddPtVWZ0AsA9EAX91TgbZLwhaapY6DU/ubWgx+N
7JFoWFfvzH5+dYZQPKNUi/QavEDMa06WG9RHrfHFou3STjvQcN+ZwSVgrchqzl0jvypyL1bPNhRS
RLQRuBVxq325elaVGWklB4Z6ti/nYxVrO5Bqe5JmN0qv8p0Xydg7LHuYILfG8/oh2y1XxaG70vZ/
XsYvI3l2mEdnge4eRN2A3szpDtMsMa31jB/PvG/i+uCGwKLif6+BwdWzKT2wRUh34fzBM3z5sIab
A3HetgoCO6iER/janFmMp2+OETZnKsIdk4xAP9UGAddtNkO2cPFEbeTfVxftmYrn6WpnghxgskT3
LHXe2sluT4EVdN6ilbt0rrwwc9YgtNUkziz101GI32E1U3sgm6B47JycskE1ocyxtPWuKaQRTqKf
os7vzzU83xoFpRZeCPGdSV/95esQ3TrOvWrq3ZwgyBn3kh0RmUrXz+2n0527PQ5VZxou5rYGvJNF
PurKbFynr3fCRbcsgese1xktrMGlD/jndfzWMwU0x2jZ67CHT11+xqpSba8xc5npdB+wFRC3VQOY
5d8dZUNBkOTRLaBJ658Emh1WGUYwqGq3tl3yaaNK39qedm5Pni5mminoZjJnRFL8/7QyU0i8143V
KXYOmMX3+tSPN8Kr0RWtTHOHrdV0Rivj9dwx3hY+bTrm0KG3n/8W0nrKrM2kdoudsPo8bpYCWCjR
ZPjnuXvzqcBwmJw5NA1OsWtD0ZG6WnZBdqVvzFQNHyYHzRsbzNiFkJZ1ZkW8TFNRgac2CyqQKjF5
zgauePlUC1IrjlcC368VBJLZtm/1yaUzpAC5mq52h/TJORtbnuU0AuZ9cc0iK4kNFCXy04PIK8dc
VgEAX7D61S3+kxA671yJ34Ofx10tEBS36JLXkUT6xqNWka4ynh3k1infFNP7akWxC1xUr+v70tGB
fCNLKUdaFFYK+tib3J/wQ6w78i3amU2l9EM6SuOrlbVettOXVL8vXEu0cealtR8vlMj3vu6tKizw
PEoBY5t4g1at3aaRGkx0xfPMGlSYLaPz3u0zSAlF7xsXuCbi0AnxEJpOoCAL7VwMquqwVINMYC/k
+nrl1RwvcZMhfxKbld7NH3nHiRvVpRXM7yyqh7RUM7DuKiqsjQLt4/mB1wDuMQNfpBwfJPhBM16h
8d5XJaWvg4G7MZD4fHrvlwtfVFAFr8NstvmK89hXz92QQrWTfsXRWEJHe8Tk2bnpEl3JXQUjz4tG
4RnwHIZKGgcmk85d7lbJHYKmUCR5e42IkTUyRKy0cRnoEYrxu5UKywsDffJuXTGMiNVPdoFzeJO7
D6MoVqSSi1Wv905mjBXtm7G9bfhSItqS7ydkC3v4A1lqYXPV6l0e5r0S0z6fe8i/GU5UXmQodKWj
1cunJh6Rdb1u19W5p4Eywcdc1NqFa2BZsE1tE0F7dDsbcblUsEDRiU9TuOKcaFbkCreBOxJM4kuH
RVhuXhiLp/eQDivvp0nLXkQeOLc2HLxB6dFYSGjm1DVBBMNa1JaoLHoNGlOuJfflqhK1y/CGyPMj
lrlBWhx64IfPhbnUyN4jxE8YAt+iixbTglRhrMt8A7PbJ9PoqP6Fgw8VOh4Kp/V20gabFONSNH/O
yrXRUH7Xqz4uAqt+5/lFC4TJGlryE1HC3jJ1XENi0UDYiYq8WZLQrOv+QyrGXMCtHqz1esQ8V4Zw
y0R+gVFi4u+caZyrXdawAsOuK8XeMVrzsNTN5MNkR70CxzS4v9EUNGQFmlqtJ4+6+UeaQdV306+d
Z6/VPRHDqaitSDkt+v8eF+DFZOXGO/b06lz0rlUYu4Lffq6xiO0jjbz525AjQBPCIhh/srZWxMeb
BDbC2gYYGNelmvBFMqUOfYfGoHdUje1XkCosxNCKGQvQEIhascSLJw3ma9K7z4HTzixvuCpaDapb
+h/gU7O9OuXUadSJUm8uTETIkCAcuGKhKqERFWcgaK5ElSzgvt0Rm4IFX4f1xhobcVc4fNOQzmU1
H1JsFrMj/R/XB3Rv6d9kUefpTu8q7Z1O/TnDOznXNXhhnkNZei0SjN3WzLeizgWCFamgqKpDbhWl
iJIW27wQcrqR74rC1z/TgDJN5mX2PphTPn4WTiHSONVsfachVTpGdWpVh0arhlvfQ5uIzVo7107t
FEOEQq36MFjm+OjTOjOYRxfoboc8kzx0dqGupCaqNeTq1X+Y84Dc40QT/bYQlDRiCybgAIcKKvG7
bB601I2NhH7ssctMP4+KJS9+lmQrOl6/9pTErDdCp84MxiWGw1P3O2dwFjNu57SGsZbDaw2XvrWL
ONCHTsRJjXaKMud3TmNoDyb8xToec5wFdmOrOT9SrcFEUGCw21/4gXIt+OEyV0BjDLvZVcqs5tht
wKKHEMWg2BFmGbemzEUWBU3QjOHcSOy2SqtrNvmEWciQZKdx4qHqWel47CU9Ai59t+78VtTpYUmN
1IxVgYtcJDGtacIeh19tZ2eiGI5eliC0mIrSiBUSiEtkZUH+BS0JzAUDW1vr2//L3Jktx41k2faL
UIbRAbxiiAgG50mi+AKTRNExOmY4gK/vFWl17+1Udmdavd3XKiWDRMDdj5+z99rSr5rnmhVVMSLt
N8xSeph1jN4EB8vagiSIg6Wz2JX2cZVxCX3ju5xn10vXxq2da+x1rX1ye+LS47zLg1+aMRZLrRyH
OSEYUpQ4IYZ5ibGDAYRZCrF/DccutJhyh30eE0bR3dRMN6ANN0HNJwd1DdwMf7a+1YwsqrRfrQ54
lAwsXKMN4Y8JMLYONU4VFiN/uu2+Sew/XuzoufjsSyMXKSs9Q5o8kSHI0HFhVl4GA1u73mfMlCSn
wjzcUA7+6rZ+3aPe2FsjQsSEPSgvDdg8mcuKRHFViKjkWvIxX+J6Y66gy4A1Hp9TInIZ2JhZA7ZW
VcySYw9T/s5i9mf2p8008qgd644ZlRli08c+334Tfjk5Ue5Y6wLBQTKJMWbP7qIFW8c1G8rCi9E1
uPQiI6isHsduMYTLN9wva5syP944CLxympMu60V1yRQt3lrgry3RibL9yOZdKo61prPO+SoC8AHo
IfwT0z27xAtTu4/tvMwve3hh++3c2z/KUM3XYTBV+HlL3ijKHsewOQkafb8EXZPHna2dj72r9u6I
3sXs4zLbwiWxiiHLo7WZi5d+MfsyMgYGpkngjBqDkJbu94aRz6/ND7OVj85nbqudBBQSLgMFhJ+v
hLz2l/9ZEw6BCnoPkESYl7JkBLNhRQ6ZTexeMAp4tZrRstK6ZemeVrXzHceOWIxvk2/tWdSNVuUc
cjAF70brz31kI0XuYt648m1yB3ZeU/TUHC7yo/dlhX8Z9z2QPYzHtOUXAZci2rU5odqsXSK/emAK
f3iVzE+x2GMf+dod7Bjlgo9D1NynbwO0hDkxjLFhoOTa85faJhktbgIsrYlXWsNzyUFrpcIsl+ds
nUMzzVx4YbHY2ed8eijf3SK7LA5/LFwWAy64j9Jc8VyPhLRj6wmJB+nuhoJAvCOnbzse5sIuvg9Q
WvfYYUldzUM5ezEbq/e1rtyCHOlpym/7qcHg5w/h/rT5UuGp09bFwZPrn4Wn7SH2qmlQMWzh7Kmt
14z3O9P+SyG8LTEl/KZDQUzYdHBxrdinPSMZCvVEQUcbZ3g+vy89D+RRzab/uXNFydPREY2d1BrF
8XFcFqwebaad8bizVzhpqx33Jux76kFU0l5zMYYWe2rSDXoNcfruRweUy1s1T+same2Y5wemgTQP
Z1EzvnTkDkoeQ/X6UC9uoOIK0tJPuY37lHTG2tWJh7v7s0fGwrs4IO9MsS+RL2iW5XIzW15JJunW
eGdP1x5bXO+E03XNB1/zsi8Eu4uyZ3y8d6Fz0LKawtSrnfIzC7pBHPJZZWlbTN12qF2KIZBLFDEb
EoovzD1n66HYSgO2VrbBPv+c+sLYXunVO1sZUxgx5jJL4+feWFPrkdUxLTrZKfv1kfgBd+HlK4pF
3LVNXunbRZlBd+eQx1A9Eo0jptOYT7Y+VqQgkbDYZ/otL5g24BAgVSjiGkucdg/saErKimUXl3XP
wDjX5UoYQFH5xWNgDBSMGLJNMwprawujEgRAk9iOzH/6cgl+AaXhOJJrm4OR7pvK/TL5Cpdx47vm
N5ffVF4pS+3mrdOPu3VmMlG4Ywz6ozYu1FguhEklmfhcj+HetWHccFLf7OhQqcbrsllI1FoKwxVJ
aXmVNbCdEvqYVqLYfiz2GjrpPs37+zRI9ws0C6fDNz0xFcUS2Ru3ZckmewonnYEt22fPwoJrccSv
CemMNolGBY7OowkTevo6eaS1xXbhZmPBxjJYb1UwB2UkAMzKo93tjbyHyOTok+HubNSU936TDrMn
doRTxaLP2PfYxq0tEPrsjv2gjn6XSfYdNwtrNtQsfJkCwg/flFTbm4Hql4QZ/Gr7eSV84Ge4lTSd
m9LU+iSyxZXxCNlmITeDKFvvWO7SLK56YVoIGJrdatMRGJ31SIeSACisiH2YLrbBBmJOA1BgP1hk
nfiqttynsjG7NlrGDJRIFMJC+GXLSq3HYaDEOSsy7eoz4Bzso0pxLt+7BFcSO12NziPQFTe/88VW
ml+XfRhdWJMGUV5RV1VQEgOKQ/GtAAxJjaW5/EcZdeh0O5ozu+80O+PwPcSZaqf0osKLmUL14lDb
ypUPaBvRKnCYzzqtSxMbEB76tUpNrYgdLnfboJJsKlBQyhAjS8cZ2zom4nQYeZpgQrjmdSqLh3Lb
lpR9JCi+zdidm1hN7QZbdjV0A94+K+b7sLEM7jON0bqJcJT/rMxhf1rCOXhY59Fpjyjihp9e4+/z
mQF/VT+2paO/mhu47pRk7Ck84TCerNvZbBcz7f0V77GBAkJ/s/XmylO12K1OVTOT+yLdzLKepqpQ
701rFxYmS0ICrWLvaqwF3IzuRpNvKvH5Ns2zXyF+PuhhkNb94g8VXpBmgNPKah6RshahgUwkIWEJ
u99ihHXDRWBtliTIAcldgtncD9BTRn/uuwzgToRpvNN4rI3CSKCqdNSA5sIBKzd6cXfCGaY6cozx
MuBocynRrwe5d9/WiLauxzLfV9zUthWQrFiAbooyxg8UN2Zmgd0o9mbOzo5dB+6X1jU5FOsuW364
maD8QGD0JTMIw0qKXiyvjjf08zPMrAqPAyKRX1A85prkpn78aRsBOK9cbfsZupBRHZGT7s9tt3R9
7Ja5/DWZrh4SaGO189GM7ZJ9GXTZvG19Tlj0vhfdbVjsNlhz1HglDlXNHcWlcfAREBhWXjWmKj7t
cSenTeWd177ZrenMiRdIX123zWB8M6iiwitAirhdIOU3C7eQYhbXal4lC9qaq1dXTWEQV9rWwwON
R8zQHuC4s1X5dXWFm7skhwyS2NceKcLXpcum5cDltEeH4Zl9lhDIBN9kQXFpcG12Vx2JRVNyCtGh
xrxsUM39tAhOVxukOdIs3EZc3VZ7vakbdo8oJwXNAdrRhfxtY7WgQFWt9Zo3bAixwQ9/rkzJKZ9X
3jjdutYq1PM6Tqp4MMNB2WfAY9N4sxhcQ4bIEX0obzrDbX9cqK/0UaZuEWmjuCwksun2NkKSvKtD
a4v8seGmMBEbAOnr4BZ76cVMK5oyxkhMlmXf66Cn2YOVLxoxEdu3KMw367qQXFN/UplVrJYecSnW
326ZbjZQWQ9znQdLTGq54A6Hodytonkb1M9xkOJBCJvsznJaoT74g2190nFB+NwH4zSADUEWHZWw
Y81kn0OPvYQDdmIPcFR9qfK5WXMS21tsLEDzktzJeuNE9w1gRC2oVCK56YVMFD+7APS4cz5smJr2
GwZYJiKdxQBO9s3PZfey5VARTpBquFYRGA93Yts8czz7csp0tBmd1FFtb7DNqNNJSA46gFtEmGdd
n/ilBDh2GcG/j1PAKHowqCiitZqdLzov92+CruqbBrclgTKXFr1Pc2OBGeQh6FMpc1nEoC72+mFb
lcsKwGVOJsnutrQbSOFFdFTKMOahb3WSwenYSa3R6Acl9ycnWqc++An3h/Ur+0be2sUMeG/MlLWl
c2/T/9yWynvIBsN/z/Y8e8LWlmXXbm5UIK+Yeh13AqEZIc4VK69yqiBAy9yN6jhwaz+jslunM+ry
/KFAQ1ehe1b7OZdhZyS5UHxBXC+4KHc8azdq6pFG3gpI/QUoRkv11SuTjcjWyzv8AfeZ2mV/JlJq
5xe31mCM7ZA0c658evneud36wwGNBz6Q7uSC9bwYrwBoujWZkSyi1Mra/hW9h/nNoZ1M+Wh7zLM6
jPz8Yx/yWVRsyyQQgfCAboKhHnWEwA1Bmx1s1oPjqz5AqtpzKI5w/J513waPg8yb+1UxdokGOFtv
4eYgzR6hKABTHHM4PyYekofOKRXpko4vn4be98uEHO3tQ9WC3q/SUtxWs0md72MQcmNfCXFX1KQb
H/Fi5MZhLGcDOlyzD14cimF40N7CUQ40uozGfTU+C9lwiwpyRxopCUiEt2LiqvPIqlB4R2XA8Okq
G5hLpWR2gxeycloD1CuSnszYWd0ac4MK9Znlg5SQH87OMirXL2LaTO6NN4/M1St4QEgOh60bokAU
MNoGFebcIHpZBkebooG6R4Q5QpNcv8N1svK4V608uTsWpxiXsvvcZsJ/nxfhtwmQC75cyp7+05dw
I6NS7WpK6PXTbrCnSf4qF3f8GQ49nO9mzotP4bQb/WlLN6+Q2tZvfW429yFYlu5gaG+6X2215Jfz
afyFh8b4tswaBF3VlltNm1p4jy1C4Vevm8C5gwrEzDvYM8FVU2jMbA9Ce7gxap1v1yLbCCyi12om
hVWb56LKeoDzdUapZmdZ8LPH1EkftSj2a9H3QRWFRReea2f0DHSXl4JpUvvmphzY1B27M2Pp8Ft6
tgG4qPcLxOpya1XWSmUykO/jVnNlxbUc2p/jVqktpvSy2ClQ/W8RMUsbFC6mUhbf5QZNyV8XhcMV
S0PoEhoTi4DtOgacUmfpvin1uBVmM7C6WyrlgTt2kSxSU0JjCpnzWEM2yc9huzTPYBuKz7kUHPhw
UPyXUrr6ZZ7tZosGWXrpTGlpJesOA41rcRMatJDr5SMHPZsYvQ9giG/4O8J2uoDUeOWz1WQ2Rtve
PQtyRA7EQORzVCyGoyNJxI1D9KjQX32KuYzLbVne4ycIv5G+13x2mR5Ptm04c0pPecKaYPoGflIC
cu38IIWYReyEnb5vuYu97DlmVzps2c3kbcqLyEBd3vFR7eMByFhzBpbhf3hmUfupWbhOe+2WHZvM
3pb7yxBM5jWSEevW0GY3xYZR7x8GzPIqojk7vsl9nb+1s0Y1vxrl9j2s1g018OAzBylcr7zhIl8j
NqG3DBbRwWscl+E+fsdN5rJofWf9vARh89PKeX3FIeu4EWpqyJ7mboY/3Glh4bHuBiS0bJF7sndj
++4aRb3Hls4u0mpqFoAyvfafnZnrK6daN98CxtgV7yjFRGQuvqgppQntot3U9lc14BMq6WVoPgKz
97+YJJQg4sCU/1KYo3q1JzoZSEzXhtn9tvpohgsYZvEKsyBPlDuZDEKqIrubtmH0IiClF5ZircL3
MM+VT18oo5Ph7Fb/5Ph590NSPwH2GspLg8Io1a8dG8yrv4XDm6dXxcp08190KNniMibjyGBCUpRK
c1c/G0buKsJkma2RqwDQldZS9mnYq+K1zEfQYWZr+0+uLLkBF3s2tbx8DqtRmkFtHTzfuDiKhfb9
SAXa6VI4YB7Fb0GNEM+d635s0oa54ndh87HT6GCtan+346orJad5kCugj0PusJSyavyJrWe1+f2W
9hYQpWXixKo4ovZql5AebQuuUp8VCKkMeGJDWrqhosKpOMsNUdqsOWEvD7q3qIqqybJY/UMTPuJA
al53s+vdiEWU/VhnxtpRQCE8M9DyYbsSiW3ekz7sfXPJraX1MlozUqnS0h4q3NAa7RWOPLq8dsUq
Ewfc0frLdCyXEXZO1qzj0sVLLWvO9lTboBaTlaxjctDoIPA3ZwXWi5qHCBNIzaCTQzwgDkyxbBGg
YrcLM2fp8iItGjObTxNMuBFoFdeRW3Z/8U9h6H+Z5CIawGhIj9sLBcPw3wbuM3l9JHx2dWrs9ZYS
1mqfVlF8+ftB7l8+hDE72kecOHhtkT79JlIwKjHU89ZY8G52eXD6Pr+uoA/9h4ILxA9oUpCOouq7
mI1+0+KQBa3Rz1R1avdGd1v6VvYkm7r9By3z7woFhsQIZNFzBLyBkA1+k3WUhV3nM1ObpG1heLVG
Q/dyGr3EMdU/wa//+lEoB9COAmxgps+d+8/zaGPcNyHWGdiPHaoY1zVDXfh+jDXrfxq1//4NIU8B
UcqXgw7y4rL4TaPKeyu2CdI3Xuucrks+BCIZeov6+O/fhL/+SbiRUAgjWOAej2fiz38SVLNWhlnh
JpV2nBNZVhNzzpmt1K6Kf/iov07zwXaEBLawetH6/OEr+W8ahW4bGX2iAUroLTtPLGufw9uwm4Oa
ZP/o6NZqGPis5j+IFv76JME40cSHsU9wLnjSP/+FZR1YZMrTnVCi7Q7c0YGyeV1++Pvn+D99CvkP
qPfMy8r6/fsqSrYaHzdjkgfDcq58qptysNr/UObxh9TsolxBC3HJD/lNhWWMgaThAflM73sQVXM3
H9Sgh39YUf/D30IIGK8FOI6Luei319zTvafpO/FFMYQ5ALYaXvx2XX/9/RO7/JT/Lp/jb0F9yBuH
5pbF+7sQp5go0PG1OIkY9pXOe2ZBDN9URAfUSxqz6B/+/vP++vqxBxGl9ocT1Yde/+f3YG9HLFrg
quncCfu+8HznOHv9+JIp33jYK4YMOVGO4h/evr+uLx6jxX7hI2rmef72jYXzHsqlzh0kLFiUQ0lf
LnMBJaql+7e18j/yV/yvrok/OS3+1oXx/6G/wubd+d/9FREdtOXP9orLf/Bve4Xn/wstbXihIgFl
uqjy/q+9QoT/QhPIcYvilm/oj6Pj3/YKg/8LMRXvykW4yvZxWQT/x19h2/8iWwz7IsAl57KT2f+J
v4L9/HJE/b+lIC5qbFpDDv4OD+UQQRJ/fjUDvQxM8Zh6L/OwyjQTsOXhs9tMZm+VLGz9YtgVMe0+
geOI4vNW7MnQWu72w8Ny8EPKLvPfQZqUMh1Dw5iYvtFWpkXjotiIO0AkHlc+Qz1NxIMVB5PO4cwl
sAw9uij7ujIK5UZk3fd1MIUxkHO9QxV0vP7GNFs3YOZAMatflNV5t7rUvTpRQXvMj+h77CvKmokR
Ujot/VZ9qVuEHRBJ2gHK1uDrT91003spB9s/oBioaSD4IlW6KpMsLO5W01lfhrlR2OkY3xRle2/M
7phWzaz5p8UXMc/tT0PDTh2XoU18uf0wi8C55kp/lqbM4txfwCNOROHutOrB1Xcq6pDKMOIyrqnv
u2va6WPsMz86WLjerjYUGN7o1fdOpeir5L4T+477OG57kVQD/aZi0zJd6mnBnu5wicDGnCDNegQz
IGikDHfevOZXU74Nz/PSiZR5QHBlcpTH1sZszvGmX6qx1sTq/Xuu1MNVvxjnLmg/LWN7dLzqgk6R
xmFYi9eaee9RM8Q7+FvZPuJa/BHCY0IrVruJS/PrtWPIj9SuUQQNVz8MGbyrtaU8tc32KMz9pyNy
455bU5faRQncl800qVD1QBcqlmci6N42FsETqQYUEIExR2gqs9fK3qp3cJPhqehEl+JsX+NpCHRs
UaH1UeDreX0pkA2YH3rvqy/2YnIb56Y1i2cuINuVCJvMOTNRnJyPbKkDnxeyNYx4dBrmmHdlgdcO
1A5ikSPASfOmsyH/pGEt+/ycz4H/bKyTsuqJ1t9SX0x9fWHpBFFXsM23wURb7sHf6BK3Kbog5QWf
nSmnbbuR/jyG9gPteEMTtKEn0yrO40A0UgIeZOmPdBYYe7pyn58kDYLtOmhN4jKkMVjPuvPs7/7u
B7g59/U04/555DoaPi4aA3xhe4i8VnExik5ZHotiEm+8tk68G3MQtQg+ySMwm+mUYxa8HbKy+8S8
TTdXKjKeBcYLcjrkhhii8scxbbusNsYvY8EEMvZL4OvVouxYSqCgFloG6bdO0guniafAoFOCWj2n
DstK3uJAz91y3bBfYEiw6q3zjyPen/1EbhC2dLka15qmy0XFwu0wo5uNqX5Lwxy1Ql5k/Xgz0gvH
1N8NpZmMas0garTVFv4I8z471d7SzbHOM2QkrpTZac4MGcHEfM2H1ns3dEvXqQGHFnXa0Idt7nCi
tmI7opS10tCwQjIKlHlw+2EiAUB2McND2ByITiIYam97R48nm1R/xS3NSCB/E7WSD1kUosV/LOif
n0e3CehUS9cpg/uR4fn1kHXqqpMDC9Yb6Fiagz4E0h3e2mYzrkkccBJgusFtAH70O+xeoD0rr70E
GH1Nyitqbu/yT4hijLR262NQ6eA4jhYXwWrwi2sKs+BotkNwDKBeX4GsM2Nm9ECG6UvdVHsY3LXK
dRJ4LubJpPt0rXNtXBP86L4WHhf/ERlnNI5DnW57eTXma/9ssk6QrfCRXHr7Z3dD12KGf/xW4Rc5
sGNFegkhmPJ18LnFNLz98Q22Y2fiGtudJLAvP8EQ+tewDuoEfPh71RrF9apd4zzA1L+SuVpfkOnw
z0qd3U+TM8bkk9Rw27viSi1kwo7AjK6DXuuDNtvw6M0kzHCvd64KcjIivW72fe/T3g2Ig48LkD0x
4TjfAuLhvv/x+S1Y2q+aXsmxGvkXZi/Duz+eYSvb9cVcm+kqwCK93sray7+aLL0PCZjjVqEJ/VjL
yXwca7/8jqdXJXAkAKnMzvCmVLb/YKDWJI0vZ5uQSBRM3jqKb5VlrFcTJOgXf1yXZ2xlxhdUVtzb
UQ1FpYV0p69VcIM4ooobO9CfhTbkbTUG/nVo7WFs0Vbtgq/IkeHhX3UZUsXq8oy5TrHUd9pvZ2e9
uK1iFLiWbCPXtuBzMFSbpzP2AFzpne9VV4Zqq5ex8IC70u45TlrcI/98hsn2tAmFmMXZkzbQae7p
o12PV8qfD/a8nWbH+dEFAVkbNAOTQI7qbPo9L38X3GuHSRU3/IdA7l+XImxjp+qHuBNudUBvgPYC
SFjiLmggOXPo3QwMUkI54kecvS5FJejEAJsCLkco/mQRmlETkCjNMHU8mrmC3sxEMBbKtyJfehLF
I6/4iNfdirdx+u73lh3TR1lQHW1foBoVPP/2pbKz93mAm9jTZrKU8WwNur/jLAnjWW/qZFl2k5aQ
BNLNZyueiZtPlz2omfITv7O2ZADY+T6+bflEPg/DgGvkL8YRBAGuscFaj2LMr6yw39i43eBzNcfD
vvknkxZts9WaI6vYn0YCg66NYT2OmZMsWjiwdKzq3q4M/7bz1jwJ9MR43i+C64s2Iq6qKW0agUyk
y18zBazfINQw0v147qfyaz/tx07QABL1Io4T+p6ot6qfhVuA7hGWiuvWHj4ngsMiwx1NJuwX82Jh
Icm2thNqsz6dUXKnZriqxBchwz8dHKTbXrnglpKtFPWNrDuPmJNmTVpkqqmqc7ZBumvnBbQvrf75
ivVaHo11E+lsgXEOL3s1SIRJbuo7ksaVQ3FyHjVsq6NENBd7YGoeGm/qn6xRwNn3azNRQR08t4Nv
H5EwOKeKrl8boTtCAdKMRTKCiEJT7rvqtAgrfMzAb1INgiMuQm1fVTVQf16+HNw0hvl7FCXNgb2a
Vr+1GebjgDDx67C5oo+GpZivyIELEwpSVBiy5RgRmz2dkYJ9FEuw3WW2pW9NNdVxW7lWEnRd81iY
iOT2ngmbxSGdZs2QEZITiinJ0PoeBx+RQeAu+V1mKvgxJnfGBqHlwNbWtsks+v0dBaVx9GeGT6s3
jEgWpb5alkacNwfsVLH2xnXRBBWS+NG6dkTpnzT71cc6tx2vZGncl8AVeU1ldWOFw35gX4QmKVy6
zmLVK9olI2yS3WWTyTG+bwxiN7vnOPQZ6JXohBJZGBrlssjDm2JnWuN3zDe6pu1u26JF6VxV9aEl
soAUTHN4Vhrf2IaW8UoEG6lZlb+9owNhVlTbhYzlwKCK24FOfA8pA8GZ+S963V6q6SIeaanVAimh
x0uxoa6Zmo6IAyr1JNv19tBBtXvssvFSQq+HUVTGnW519pMfXD2EKIDTqWf/x36zvy5I8QSXxkgU
oFl2HZ4dhBGJIDDnl0Th8BF0vnlk7I7omDTNgkb6qSgzOqdZpo+rVWoOROEXSd5mE/UxZ1JQZp9h
0xSpqC/t4aJ6gwo8QvUv2ke3Ag2uVfulL4YqpRuJjmWo8peQkpEkDQ+jaguSypkoQKdtFmmJij2F
0vPJif6028zXM44ypPjBHTKQJ5L/8kjbJVNnWH7zaRg4TbIwbx4BcJAYYCAcxnjgf0Xd8lJS2p+B
3nz44fzTrAW1l2c4CfwrN661xWEm7V1MbJdqOCx2+UPoMkzmS8RJvXP67Q0m07m/h/ZImAOThmjz
Zk7aDr4HpcYYy4COrWBMF5ugudNl8m8bpewb7iLNUa2wSBG951/oAFpF1IV1cI3qzonbTk6UyjZC
AdblnLf6sCr20YG7XYSsuDsUpv09KGv+vtJU36fLG0ERf4aRnkfY58NT5hbd46p8Hc9W3V8jLFN8
TXaWDHW4nGcT+WFhbs+bCgSK3R5eO5RfpEWamXTt3ilPfA/q8bVULnQ2n0izjT5dbFWC2SfySbIw
6opFv3dPl4SXmE7R5Uv95RSAiJGNzA+y1Ws6Vf0vPRoUuj0+lqEDtD4iPn+2c39+XAz0PcgzhX3e
DSSaXh+UvGxz9mXsO6NLKLDQ01AtwUfZ+6uqGNxjiKIrRpn0c5nJucMBQmPU5XtilJldLRx1p9ox
XqrWuXKMAFK+q83T5BTifqn6W8O19qORN/JM45AsulaF7CJ5GBHfIg6dwdSknsf9qHmMEce2o1Iu
6fJKei6vMxU4OpzdfMoQF3zVl5Hlkq2Pm5q/WyiCXpUecPi53dNoOOULKVT2cXEH5xv3KszOgfnR
g2c6h45mL/T7e3M17nezvWt8ddQBlZaSRhd3XamuKtFskNEcuC1h/qNaixuT5/o1w5gXUa7zPVo6
GusiPFcCXdmQkYkzeXJLSCWoEY/V1dGbaIoi9evcG+1O6km7wXToGZXHGwKgqLIr0ILhPp0qUmdS
V8nweskk5Znx7jMevPXDZU2gvi+/MsTSX/A7NAmq55DgQO2d2L8kh2WXXbR66q4uTH3chZfdasvg
CMsCXMtrUBNiQM2T8TCFqeWD9h2V7Nvo3RPfgVFAtO0YQ4nQtx4RAvhHHO8WcB/KxWaeSAEk/4Tc
MNS4wELuCjwmR1IJTBURiObEubl/IK+/SKzzhYSH2jiul3soxYpA8jF5XLz7+Yebuwx0B3tLaovh
CreeXMWrMf3Il4JKyRdFjKrFPorCm29aFrauOuubt2vi2YLSOhde7/L+b9Q6k/u26RqvBbLKaGPP
/qoMfzjqPvNf6tE3H+UyuTcMU2gurEQYMEfY40VumHMVQk6cUQSoC+eg7PprUOTiFLidl3RL4CPW
7ZcrvQQjgoFes22Ioj+Ibc0e+OuIaxrbO3dvKlLqHE3QYOl+G4S7R6uomOQyXAsflFJ7WoT2+KNF
HhCrMuChN1aGvsOkEpln6MCZFozOtKxB/hvmtUI4kgQzdyiqjfDRderleQxsxms1SMaka53tKW+l
lXIXrk4tWQzUf+V8wxV1Sltf+lcL1sxkHnT1wlitfXKw5YwooLfgtnfq/dTU03DtkCR0N2fB8rGt
Ffs4KUEncg7lc4PNJKr3QKVr6xpvkyPWEyRPptED5pSGQItvZu92Z39u3fdCmdkh9xt9wIJEpqPL
pK60PRNZrm+dmr2dsW3AkyM/G69E3/n1Tb0xFGZ0fRjspUtLPDDHefD2G9dTv8xwsa6lzvebDFVY
ZLnzenKqdaJKACWaByylsJTjiUGoTD3DJS4tkz/b1RnTrMx+LP04H+uhuR24VhGy1N4P/qoeEVeK
T4K5kOVJOd/Ak/QeDeTaR79ALcp0WHbvSnn1DY8E0SDauyMoojAxzXx8RB3rPMxcok5Bm5nXHc2E
GD5MbUUec8XEECyCaHI9RvTENlv8QjsD4I18k8TMhZfseY+1aMMY93QZTxJPqfyjpksXh16jjyFt
Z8CHvfFGCJcL+nvPExypzTOmvTVGs9TxYPL+3FHmHMaO3iHPVyOPAh7Ey+WspEFV/ZKnzWYvx9Yp
83Sesv6uKufsbmWGGVOoNgkqNPe93filxuXCGpzMXpzsrm+edsrlVOWW8Somrh35sE7JDH7wqC63
f1POtP5LTtGtMq/C3pxO/F75VbjSJKKHUN+6Sz0cJb3sz3ov6u/K76yDrqb6v9g7j+TImXTL7qXn
KIMW0wAQOshgUHMCSyYzoQGHcIfY1VtDb6xP/PXM+r0260HPe1iVf4oIAu6fuPfcvUde5k519fI5
CA4VPYW1yQb77vw3O4v00dX/5SMvjAvRyP3qjP4ed2W7XRjHfFS6XOIih+K1yTGI/ARENb6NPiE9
KI9lcDOErz8SE6b/bshFjR3l9+E4evYfyZgoSssljdrCn1HAFc02kExekOA6DEZm8cZoKfmWMEYe
koI9VzN67TkVYxemU4P+PpDvVmqXD1Oad3tJVkq3cYK5/QJ8Yt/MmTBKm/jRTz8XI0eD7X+rfM1O
QtPVvuRCrsN5Wtwb6pbiGUEwh2t7JyrV9wa6AWnYzgRoDl2Wh7bgcmkzuuFNWrMR29it4V9KNrAn
bEE5Cq0Jkw3XSepulFkX17FfvQilZyFQweU+RUHvPViuVi6naUVVs8tcC4wktAPNHMvIFh4GGiNj
oVsiGjhJLegOduIb9GBpFzw2c+HdmKKVF0OU6a/q7lIjpK3ON/209qFCTvheG6keJQv3es8s7cVO
3eQUuFKLqkUzt2aQTsc2z0WIUpDXW9O0P1K0xEPq+ZWETnUlSGg+kjnGXKxs811idJx55XoJiGDd
KeaIZ/S1yZPGj41icwmuJtYJBpeuH0LgFxeR6MmRM7N+IKjRimunmx95PRBkLen4gyWR5yj9ZlP2
rTn6s83Q9Kw1zftoJM85Sj2G0bqKdAeKqsdj4mfmD8makli54MuVRVxVCZ8WRf+JoWH1Am3SpLox
I+KGXt2J6FngS16oL+nWMLAETSx5IoO3IbZwnxGbjdlLQMbNEB5ugKZtmyJddk5393oKYl7FIo6q
TcfnXvN5bIbyQv6syXFXrVtVNFOYGaZ57HDRRdW4vKWN/Gi7oMM9JOOhUduWLnNjJLq6GAaTwSSp
97zghM4aWnIR44jhluH1ydMbbz8bd8kZFh64dDip0gB/rlmMxcF1MSos87Dslh5hIyLxI2668UL7
Q/ytMdvfyiuKCM8rqj5pPlltN+3JF9zaysrR61vpDmui/cfVRf/sloMWs99k5GrRIK1LVYRWb7j7
KZtRWo5FSaYUAlJ6poCRvCwvUxMwU61hr6L2augOi+KDTNc68jIbh3Mxape80zBwFqu0Y1/2wSMb
6iwOcvWCzxcVDkF9uBanu6VyNMIODdG2c5MMCwZTAYy+WkRI52VNqdSHirGslH16CAa3vTTMiLZe
P9EfWTTPPSZT6etO2LuGdrT++WQ8Di9zs9yC5h6prAj0o56kmutwnNw7JjPIVNw5ABVyZz4mkqy9
wcPzMxXtARHJuyD2QgntR6hCi7TcVLFOpPuDng5POskUqCUxxpIk6u1XZE6Yd3yqOsf/9l0yWFO/
+WB004UKWA/NkZ8dFlK/QpHc6/Ha3Lbz3QEm61gD/fGkhMUDMNWMmi2iCGkTwmLVurDSlEZknYWm
fSYGOuPlDm2T9F9VlPWBeOHzOA7bwWw/pruLc6k82tsO5bWdw8UHvEdbgGyatc+2s9GEOSVQB6Mj
ZIulw8Uu2pfZKbjfematZK2dm6BE79yzCUCWOsWd5c0x6BFcpb7YupXN1C7DE9kmM9a7vrRePG34
lGQus9Rl6J7iOOXG1E9JS1hxsfgTLAl/ONn+9DosxMrS6uvbWugfBVRUjpZS7V0ZvLQupVQ3WvPF
zPKhDOkxd8RwWkfhyJuH6JuDuVIPFRNvi+5eE3HQzvnWaZZtYKovlQXPTsKoo2iLHSe9RH9kJpy9
oG9ZCOsvlIXFLg9+r+QoMJdrGObqwQv14Xuaz480EBiHrTZ7zmXzs7CnAbPv6VuJ8/Nia8YPsE0G
SCLSAdkauMZ3Qbc2OJJlRlrdvOPGxNMoeSQ8wtl2y728D6oG05L4UWN9wKH5mnSJHbWlflsTuz0W
aV2ce7x9aWAUEVKTX4ixmFvV9DMGrqQoS+wBvqdDeZFwfUC8ac5rURzpftLj5OliZ2rG78oQL2mZ
/1K4DY4EURv7ciqqPbArNkQUoqd0TJ2dRZl21t2SQPDSn/ZDG6h4cdcAyZX5QzZchRbenA+tRuyc
kwnxZPlogf0mI/ULZgs6ybx/Sldz2eFw+cxnrpHzlMKzyl440qdDVSN9tlAb7cyahY0CJf4lZgEt
s0Xtu+pDEVJ3HUZkjvfU7DuYU+2spj5U0/pZS+M8pHK7WvO86WZ5rEr52EoeQEKpy61RFZ8oO574
vg+zhSeQeCN8/FxzS6fHTFN3Q5mj3E8Q0rLSIzU0ueYZ/5GS9anvBuKVB3Fjg3az5n4rzewgsI7W
pkn6WJfE+DL4F3YCNnUyRuiDrzIw3rSUV13Asi6tjF+VPyXWGmTjxvdQ6/Daeft4NHaTLC5C9w+a
6T8D4qxCZeNNHtKjY5UxEhJgAaV5he5ubNibyU3A5DG6u1ZI7CbwgIDut6xvPrCTUv424rObtatT
ZqFtDM82jroQ09dhYsOY0QXG7G/Fh74WDxlqQY0UVq6oaK7Eq57JnIYk2Dau9WAZYogN4rYOMkiW
hzRp9+2Y4/Pxcxt5W00y68IO6+6gIUPwe4XNfdR6vzwqbZKUWfBS7pWFo1FBEVIeubLFriRTuA3L
/Fln+hTPa3IxaUccpetxjyAwZvfDaIfcUUxojymLga3fecfUz4JTN2DW2KDt894ZdBG5drfcNsk4
PRL+C7mCOs6lhYxrF6gtIwTxYffLeJ09uzhqGPQugbaSBS7Riqe1228qy90xP8kP2aC5W+zcKCBZ
GIo3uyumb7ujYB/gDEY85E31C1MlXTh1tZ1w5gsLaJQ+oKOeKeU0Uf64rrKJu7/7zHqdOKVgTRX1
F7vaWkfDmDBSypTtxRY/GdCJUFEwzQ2QU0NcSpE39JjV754BphS58p5zXy/3yiPv2h7kb5uY2wNZ
FxiKoTDI/MBPMKQabBmWyyYiNrLn0HCcoznVN6MGFK01Gs3V8mYnzbHzSlJkdf3qyrWMTU9UYZ10
bwjhrpMyX1lxAqES7PU1F298Z6T9oVn7Jeoc/3efdgYNty53qnDbF9kq7+jbxW1c3QPiImsrIYCE
1mygi7XXJ/x5SMuJtDv2ao2wfQLxbYxPUtmGcOpEgXWcDZqtl08OP1GP4JdNnTsUrinsKxaeODlI
Hc2CIayrpIxmP3ko6/SGEj6yBhRg2ZiNG26fvcoqfYNUeUvw3tfgG0jg5woL2sqUTuS4/YvxLW3l
70Afoy4JWJG4ToyZL+c5tq6ZnMS2rTArVJX+2y3zeq+5PsmVHns3r8w8SgdcXj7kB1lVp35U97BT
99B6xadG1khdVial4vjQa5O1s7PO2K5Dd/MTg1bauY2u1z8ilp6jPpndM8gBGSXYIbeq5lbm+LSO
fuPh5k3biN1ydhxVbm+RAbf7oKRsZy3OkDyhCfXADaIa9N+MoBgeiGt0LtmYn4ZmkLHXYF9K5sfC
5jHU7xdNQoPRF2Vct0PMRjIHYWz1THbYzJZm8TjphKW3eN42hYf5fMoJo5cs4gkupVAosVbx1i2w
QXyG0bprepFGW7BJKnV2KvtZrRiVZmd66iyUILqnvw1DQfpmSkq7Q573IVfmL2tmPNHWlzEFN7WY
TXXRU8gfq0VIimHTqHiLRXdTa17DdJbGLmfcCwx7tt6UJeYK8GgqDOvPauKKjxLiSehi1qpVB6uV
XnnC5+ouoBbIn7+wazX60AA32R/w0hrGuRN9huO/QvuIqzLVtGLrDAE+Gubj/a9CZBXzdzDG7xkj
uPlpYEQkkJ9PzL/4xcm5jPSfbVz57pJdud+T/hHG1PJ3JYq7j1mhC+bwtefp+xpbTLnNk0al5mZm
BdKCwehaPSqwZhlnVB0UhO7iZZ+dmGC2j47tiZvJsotqmue+zM+zA0jvBvkzoHBNMfdHEu1Rc2zS
LJDbgDU2Q3knQKIvLFz5uxZrJDvkcm1L7ZQyU10eppkkc8hDLaMqUEsDDmJMWoaJL18ZOaTpcZrt
j6abVv0YLMYKkqeYbWMk6Jvn/TFHFMFzPNWauzE0f4kmo8gx7dZ+cEUl4cO6Mr5J5bwSPohIXhGp
XUG82I3lMN1Q8aLxKES3hw+cFDxOMv2qi0lctVK7266aEXm4qXOXhnpj+PiPq9uqPOelTsuPtPe2
bpEx2DaS0IQEsU1L6+pP9Y+VYMZHWYMkcuntJxbi7THVAOeEnIZyfcMd7/t/VY/5hb9fuaegGV4n
MbocMNlWS5PfmS2NXV15u6Dod4LIKpbw58XJjSgpDMg6BbHpk5utLFdypomeuWUpUR0GxS82BTxw
o24r9LMBch5vnN86ODGCsPVTMpo0b5S9p6lGe1gHs3m6uwAj7/4lNU5jMdLud71mtYdhDpYdQvrv
RvMfMjMgJi3vjhN82B3d0cwBt3Yzr6WTxVrKOeqaog/JzWUHBgjhNRk8zuPZdC+VrWP2FXjE/bJI
Dhr08fdllim7zfUdo9pPS9ERjXO/K4Y12Xv4q8J0RHGcQxR7b0TwYy5+cZCtfGixte5aNb1kcz6f
FJOvJ6w2VexMHpmruf5FtnUW5lCFho2Fn2fTryIljNWTuCBV0f7ycEJFwbpu7Zn995wNh2TM5hjH
AECcqmPB0C1HlnHWHmyvjILFFLFtTMuuIjCDKsH7kFlBp9wM81NqwCtw7/Qb1wwKxsIJxjughRff
6282WMYXDzn4ppCr+4RWL9hPXepFLE2638lUlZspD1L8Dc7MzmUw9gOAi1PfD/QSBRvYrDex1/Dp
N9yz2kb2XXPgbWee6vunHJHMT8dCgKH9GlvNNK2PPpQPklMCB2uFZgINKT9Ll/5zyLnaWrN4Lgt1
h0LMfsx69Xmd6/oSlDh/h6CjGvTkGEROXWAssK2aYgbtEzwn4odRUPDdY/5tFwc3eLD+QvZFml5Q
Oe3TGNAcmkzrjS0O8RkVwNIWw3bUM/0IHkh8rypgHrhRfFDyepmUgpew38scOA9bN/GKYs05IWaU
oOhZXOL0O673I2szDkl5sX3RsOZqzhUywLDTmbmIQNxxThQ3xqCte2qO4g3sT4aWKZuO5pDMRw4w
Cms/qcqwFzwHcZP0E/mxEkYdoTuTILoAMkyxsUY5+z80fc0QKukEMe6q5twHZdTisznOaWvfNMcd
jr7ENTVnmnsN6nnZsmso8MRkzS0TzW+zT80LL/EdCFFpT1iRnkzPF4e+1+xn1h0Y4ao/Tl9gFeyL
s6vIL25X234S0pAKN1mCrcRNiwRtT7aOJ99Nv6yqfWWjKCMyoHFd6tqhSGiRzTy/zSULOnthNsU9
vCduU/vTYIoM2wCmydLuCrMh5KVbpwMnxNZxEOv4vCRxjWuJMBroHJHhJAY3s1teUk9/Vnh52KYZ
OzZad5bVdBL2aB5MvN1hgtA8VDnx8H7Jdz9NQ371dBt6bdCwZwSOtumWOo0cFv+vphi9h9StPdyE
/TCGKKn10PPN8WBk5QLByexf16J8w6nB5S27Hxqg8Ya0DvVCOz1jINWge9yl11gVXxgQEQzJHoUN
PEYKPQuTPvCov6cXStACyzTnRIfJdIsw/H0N6oDxbIVhcdD50Rgju+7Jbe7dxdRPOhKbZQ7G4pw6
jrNhMe69WqVrX4jKqbb3HJ3dHJhxgb5nCeo1plne8Hcz3/KLlTm4dNu4Rjc7nr2sayDjGtq3xGcQ
MyfyD+ac6w8+Qd28dTxhiYH+ZOp9JGdWCvqtcNy9xdYf4/a4YDhYS+Nhbcev0ummCya/clcVwxJX
MrVPLBmHB2vGH6T05qfheYyEzMsTPm5u+rpJ/7hZjgKoi6dx3jLRPy8mb1rQPU+qRaaWZlztnTp7
mhcZgcr2tYVQwxpXg2K8ycPW0nEtShMTqhcguXCxMbFoGFD0sFI/BtLYS1Zt5jJWUQ28SvUoHXAf
PQfp+ODV4lyb6FmJl1RbUacIZ+3eAb9qexj01kCci6LXkOUU2cZBgRT1TceWNIWf7RKcvelyP9kP
vS32ksEbnxdBFyr4tzuWJKy8jHE+3xIZxSlyXeBici5u2qC9aSOZ740ZiE3gzPjip2Xlqneuba3K
U9U47KrYhOdJPZw08n63iDyJW0HCA/2u2bQtg0qr1HGNl/5nheGICYr22zKW51VIMxwZv8dlr87T
VGhbDat0u1lW2kMCZP7ch8+HafX+GMVImCO24TEuKRU2ZHCth4Yv65I0sqED+UfU/f/l7f/DNPAq
/N/17fEgfv3P//j1X+MD/vkd/xa42/8iOQ2Xoo+fwsPmcs9E+c/4AMP/F4OogOAAKkWSSe8xHP+p
b7etf3mImqGTkRRIxPfdFcPm/B4fYHr/wuCEZ8uDEHq3gPw/pQf8w4v/39p2524rsoH6+jq8c3Le
9P/DADEx2E2zjgGiU0HfQCtLkbP3NMYRoRS1e+c7DnoYTHeRjKe0mUbbVau8r3KSPh6hjjCPnWv+
HzNxgj7mymTeAAmS8j0H1WeH7YJyNIILWIsoqKfMv/2Xb/v673/rf8sL4LP/N4E+HwKWL4YbimOT
iwoTwX8X6ItFH/KyUn8B3fjqib9UCaoExMfRPLLh3HhgY1jvLssaa0anTqCKgIhPpv0nCcwq/Uya
BJGUC5cKgJ6/LuV76sGWiwazwVZaItAPDWVZ8pfEP4XlGqMXN7W1tG7oCK+fsVU70t0COjH7Z6El
7ALBu7VXzUsNazcDP1OxnG0HbaFKqgRRf4e733Q7dC7Nij+dkHvNc+LCBW9yDxbswtwQ3ZXMMkAc
mUmmWcTtgWSQs4BkWnCC0qbLFtorPrSuYTKRJz0CO6f5azVDhugZZBkaACPvPn2zdI3TOC9Ad9gi
DiFpuEFNnV0BlVGopCEYyHyVcT54JsjIVtPNmD/knPRoMuKqmZYbLlmOF2sWy6cGUSSN5kFJ7Xnt
sNdtC5LgKL3maeJOKIscYTqa9dQlf2mXIbi2Nq3PuDTqNWgZEfCebv7id2v3wRfx8i8Z8aHaU9DN
2KWY8XPeUzvpsHswxF4UXIBla41w0SK1BsigoWF1n+jKTSowQg+TO1i1/+lqGAXPGZtX/P2OI9a9
L3Xqx2Kap08im6tqm4FAQCc2p9l6lRZ8OCZdnL7siw0mn2tuMOK2RyMDdwVFasMZSXWgW51189YO
3FVCRnN2R+YJfNVdFhzKKTGfJoOeOuQeG49iRDRHtITK5u0S0EuFrNrm7mHEpAulfhrsBS1q0NVw
PIC+HSoXRcfG0uv16JldblEiVP6HHGx23ErZCSMYR2bvWcMIGxQGer3YgZs0HLSUOdmGTVXdfU55
XfxtabRBPAEXMn5a1NlXb8zuuc1gFed8A3Tol9HBJj5CRJ6SbTKMtY+qfcmXeBjABkc97xRs29ZJ
s1fhlNM3KxQUwa2pj7xJ1aqv6NYSXOZo1qT5uPYGf1g64/Pe2tDVFsY/S8N7D8Wrr8FN8sH4dtXK
VrKdOw6QjvEpFXcQzNeGbbUR4btX2nNljwyXmSTwso2Gv2Iar2v+UDR5VRYZ/TxfZ1MvFzv896s4
jugjQaIUij9CoEScv+Y2cew9KAom7HiGQf2B3WUdUP/YuENWLAGBnDWgiGXetsUGcXUQvM14dGY7
yt2Zv3gNZvEJcmg0H5FoKSZc/zyuq9klzgclLz901BUcDf9+6MTkEAEoe6ZREaSdpjlnmDN5O9yq
xH0++L88O1VOZOdax0OvALSZvd+6h8aeiARJFxwLED2HJ74TC4Nzttif2piUjHy88dE1Jg2ddZHZ
31CcUBU2SftTlIhATcssTlnKqavAfhzkgBjIbQR1T+qbCpxw8zeVcw/x03TTrQso9AFEgUdiVKnn
2RZ1psQ5kSBPZ6zvgGwqEv19VtAEnaqklFyL5XMW8LZb9pavgfJZJjVp2n5NlR6cqiVH1LxoTYZA
jgheasykvptKqjc9EQGezam9OHIBO1enorha04iFYWFTtE/vqfGbmdHMazU7z3429wzVsxyRpq0j
j3/yzUnSu/InAMdPvcLk+xm85V7G5kboOpqCo1oFaTQkZr6GZYDnCuFg10XC8JZb2QKcoQJUztVl
kHCmQ+NnYGnyRc4sbYdkcI6LR3SWT4mLZQJnI/P3Pr+hWiuxNjb+8rg2sjuDsSljAl7wmFfja+mN
xcNiLn8ZqPTvRM6gHV0dViCgKojjBFbVJu9zWTzTAqaHsZP9mU9fRcqX8nMOJqxUKk8OZTCVoahk
uxMlj67CUgm7IC+a42rzQucqGyfmDkTUtXSKVmgEPm8uuoBuomzN8Dc5VfZXgg155sQGMSmSwG02
hRi6nR6kQC6FV2ePU9CBJZ1Yj26dFFom54W7srHmTiCOs2NjtSLhy0IfNMFvn/ha/FheDiAg6FTy
qwWNvDfqxvySILjQ8mle953nOIPiJEH12E2du9NzQhtA75i0m5h/Rj8kidGM2xTUy1qBhtKHGgeH
aclzPZGY2Qx2esQ83e0rWG9famnGEJ+BrLesIe9wV71ov7kaCwIRujHfs/8b96h9cQOtmVFtRh8t
5RHuhePtq7ogclRhdMHOPZbqB7gTq+9M/UUm2uN7aO+pR17wisAn+WSU731pZBblkT2I77GZ7tHu
y32VoidMnVMPMi50WrTOaRl4p6IQRXDSK9XdUGMh8jL8OY96INB/Fn0c/gJk7a6c8B3OH969B7Dy
42+UB96zzJSM+ruKj7Xq6p1B/KwCyahZhVZi+k/CXLxfdb90T9is8hsHZh3TLazvJc6b0+hnBqeN
SC5+Va6/B3013oGQlltzGMYnx7MD3IEjExV9aaPaFamCMpIz9BJeQNtVI/h/WWvAPPdG4V6OsR9B
7XK3XXziP4T6Z1YayqOiNFhcswn072xHtVyQGuPyKFdedpOBB4BFp5lYZhsgLoNUVn/9cUKcy2xx
ePN7l7uf44A9KbAYhFlsZ6Fq5KO5bbJaodoYgXhy0/IQbRq3sTxEqAVxRNwG5XvpwvragndSJ5Rk
youEHlS7YRx80Dqecpqw7dpRf1qgXu/HsXb+kHPXHvHsDATNWdhEQpSI1brLCDjPWC4veR0HFGO2
hKBkjP6rCgyEigCCahqlyms55sC++B9mxz8avbBTYFh2ZtfeJ6adkgMyqGxgmPPP1ISXKzJAGgZR
mzTaH9MDjbWd/DRPorSC1Boym+rAaszjltkvcQcZ5MuA605wdhsag6SNDmpGpywJ5BnimsSlmPQQ
rIaOme9t8nI0f60Cfhr73JvDpnaNyvhqAZd+SQtXC1tLBmFQLW2xY0DtatwBOp7JZgI3FfcrVjD2
SAJRK7sH5mkiWXADpI4MmK9wnJfnoAiGj3yx0S8bk6+Odj61uEuoOvBjVDk319IL8SMXBgQ4rACq
78rZlu3Wmy2uj4qQMvQrE0DkQo3wg7IAkxHekrswfHJcjfWITtVqJ4VrPFWdjcYuZ959ZYrJVKvM
DLFDDBCcaiEDPzYp8FA5NgiJl3vfwWGSu6clEY4e5uVc7C3QvTdTztyrtrCdvxRHD5DADbBng8nu
0bAGembPXSE6ByIYZh7JXKu3WjLj+WLPeKoHX9g7nfzDEuDQUNqg7bDQxZp+x48F2tTnMPaC7tMT
aGs39oqTBvMAChP4tU92kpFTqEs9AD4idIqOWVmo6xKNUmzTaPZihX658LJXtG4x/QzFOmKP7Fff
oBmqipVreR368gKK1/2TYvYijYuVL3NM1stz4WoPZVWLr8BAW7cpWJzx00CUaLBFFuhl8hEByKZE
CI3FiKg+c8NcnCVLNjg8pNCIpMKWBlVwgxKxKdln4uxgKIdahnmjo5115Kog0qWjIbgtKybxwpL5
WwCN3kGV0PgfU92nUe7YC9PtLPffOkvPav7RnD3h6JKVVqjMOpp4pCDs1x6vbw/8gf7Cas03H031
GSU93/9ijQ6xybLw7nNA+rtUl/arNZYtjFOhdnRSxZedWxTzRtXOP+ZodE9+h5WRT4wO4iA11zo0
Jlzjg17pTRk6UupfyUA0z2b6pwnIGMOa56Us3wq0/EkMfLdDhrVOrb8f/Umgv9OAtdGqJHekjJH8
BW6Wn/Rcnw/c/z7zNn9EyNq0jNdgogtUKxbOPSY2aJ+p/oYwW02LFZTRr2/SWJAzGSxmnz3Ve0Oc
BbV1Am+b/5hWAssfMKh/neDFi01TARfW74eFY/SWGba2GvaMuftnym+4Obz+G3+Z8r1AaY72mv04
0mCeC2AX7CMyrY+F52UHjD8/jjsK8qjz+cBLB5qs8lOF71Gv+SGPmrvHFVpuWbpkT3buFH96u7b/
ShiKtzrI+69gRiSTwryOicuyItMjzSJ0mhXVjN433hWm/vQnmWao2YKW5WOUaSPCNlshGzT5VOG7
7Rfv0+hbi+CGQSew+d5/+Rj4+N+t3y2PCkVVaGbtuPVLr7GROLRs7Gel3cOZLLVXpt0clzGfWdwx
81roKbH/eGOYQGxjZajPV53KY1cE/XvueemroZnuyeyh+Oe6BQy5nvdUb8ujrXXmhyMmsW7qbspO
RjusVkxx0u/wOTVX4Fk9iDIM4elutmd5QKs+bMEsqte5Mrydl1LAd7q1bWtHPQ6jiVcep05whkn9
g4qTmSx7WZ1XNFjrk0988h67B+8I692yCIPc9I95O5sHbp8/GQu5H1fr1H7J0DH6HKpNFLSae9YL
r7ci8kCRvY+QkHEMkK1x45SsLjXj9RgZYsARIXg6uetJRNhYRBpuJ1xpHy2rklAOaRFZwqC01S0/
rGn80MKr/lrneRNn1qQu08qgfeR3qWXUDj06FBBfmrlXUKpyLjQ77gyt/uMXwopzb+hwjg137G7a
9s626IlM3+FTGR/sdhiemiQpd8h88aVqaVrBGgDdqEkv83CVpQjMiLMV6aYKVmuLnJT6OhmqDGZ8
Wxz1MVFP5tD8WlMxHykv0KYubg8p0tPBPfkkvddD9abqTHUxq1lWnSzfvHeQycsucxIW+wbAO6Qq
AcN3q8p5lng+D4nocwuf5hR8203e3ppBH/nhW/j82BxX48kgGlljtYTXI2bZp/6ySqZxMahqOCcD
bA64aMvdhJ7728M2/DgIIUDVuo66Dh5iH9iKK8e9thb9jz5naJn1EhY52RrWe89QloGvNJodyJf5
OynhpbGLVw5v75JCra81GhQe45WaHCWtjhk3l8+2X2sHinHET5nuoLYQmHO4EXUnFghqAUlLW4HT
Mj9xAhknJMtQBhtj3DIgL9ztrGlf+ozIyGSEHRpFMZ8yDNyHmf4DIzICOGoU7lYkE0i10HoduiWj
NzDGZtn3nmW8zqOXVyHnglPG7si/eXYN4134iG/CcQ5waKigvAKf7r6clBxcuvOhfcH/8NIP6fhY
zeghDlOv8eKAyZXFS9+ommUYcu0xlG4xXXNbacnjgkCbkbkK3hqyRGLfZS+/DOTjbOcU7Q3dio4q
ZS6qG/XgujUQl8JzN5z+u0TM9UuWac/ErFO/52ks+4hUkXjJtWqn6sreUXlq6EqDifg11Yl4qJX2
wAXYfUtDK6+Zk3ZhnyiQ8e46mReT1r/daUwLD1NVTUg/8uKpVmrrofxf72SJ6nu988TZLpcBK5r6
VFrwzQ1I+nuDbIMD2M0MeTszlIliXYaNK/0/7FKWIXQ8mrZo9NDshMrV+nE36+765K1KfnTOsuxb
VgzjdemZ27fZ+MV1XD8XfjOTBlVX13rJDpJPu5Oa5EX33VL+sSdoi8eV9bV+TD1/QHBZz9oXgMvu
w6/HB1Fg2G2Z34YwM/OPPG30W98X+GTWkt3coOef2ADEXksl80JPAyxpzxvMQ/Wyp2YOFsYYGtU2
fTJ7D+zDZ5bx5YF2stlZfeJ+IeVDkp1a2aXgpzS2ysVvBUAbUs7qsHw1nTGaBnM5yMzWbkPBTUTN
4/AqWDfDk/LI0A+NNNfUttc0+4KHcTm3uadlsbkCBwDlZrEmWH1joQRwJOrZPjA+E0llR7R5n8Sy
1NoTDEYEdor4AC+zqOGq5a9Rz9MW4WL+ZlbQhxMtyaMxcIrjHGT9hUAm94EV4+uqUf03qvnxWl9/
cWABYJWvh+YRevrGnubhbbSbLD9rfjO+DbajHTsiMj8hG6AOR6fXmteCOmL+AkCRMoT1pF5FOJgL
Eh6QqjPumvIUrI+obT7jfdHSXQE5M0z1Km6eKNPhC3m1SwVo9bQvm+U+CcIIqHf/i7nzWI4cydb0
q4zNHmUAHNLszl0gJBnUZFJtYMwkCa01nn4+sKv7MkB2xLBXY1XWldkpHO5wuB/xi40vJpHfQnhE
qXadyYgmxpL8ayhAFkHryGPHA122k1KZ30Bib1wNWpfcceOW7RrIBrEUhrUeoDkUMb2TlmQkWSp5
WeS7us5cyCQ+QRXYQXozK71X+vyMyMQGDVaXHDO9ZpJ08U4tik8+ni9HdI++q5gj7KQTUMp0K4xJ
jemT2FeRaRB5hP2G8thwaiWNrG+HUfMh1AKLX2hZ42YU9Mvhwoyk/PFwwX5Sr9trOQike1TkOGzF
kE1rrl9lQcErlGx8sbIqPQ9s0Wy8gf73SNGV5nLRbDPwqDeSG2kJAhCSvD48/NeWh2VyY2HZDDN0
MjWezd03dV/qDSrJo6xAjk9A6VNAtINg+OMmmt7e5ZNgGSc/GipoZ8ry7xDNl2qNSAURXVc21GeI
+YEPAXHpoxMcY4Z412Seq250X00QD4iqor/KRsUC5jOEQjo7MoWZBBhwRZPnxv0Of2T+o80aHpi0
IMSiwERTAQobG7/0qYNDsFBxpGqpzsEjVZSYUCmip+OnFs0YDzF1khGp7+4hPCTJZiylHiOSj66N
VEhGfETQS/nmIXFqk3WiHvYYz7m/x4TgsDVdVBcMMHLtxhU0b3cJ4vwbk4v7GlON4M2Oano1YTSy
yB9dJBuB1XKlFp5qrLA9A3/am6U/UD6cDCGPLONMcwzfOuiWBOO6peBHalvTDD59BRS2fTrTUYBe
PyTfm398dJVahdik5dSoLjg39GptBNTrl2ZWDsaJ11djfGHjTYZccjHUCtlxHxE+xEXKdqnAOVf0
54Fn7pKgwMmF5m9tWOeHn1zMdMt4cgTgMEpAoE3HUFCeaTfmoT7G0Lzw2dNQHYCLN8TWM+o9ebuS
Bj7sl6SYxPM7ydcATaiqpzgcl3544Q1G5u90ExW3bYyGPX0sUPtAClJysmWnV9Ak9RIuSx5O3SAq
Ab6+6GDq3+u6C4YXshiS91YVRtq6IG7ul0lCqkEsDZBTsrIk4y9MpHcypvBGyNAvEcWnZ7JAMUN6
AfJndddd5Rt3do+YOYCWOs+OfB2TmtjeAWMpGuoRlibbps2P9NkHjmouysg0dZyW1+RfSIFFatNA
RXYXATFTtkp1MEPnVVmTUJUBTNndaBtedKrLKT+Gn2VeUv2vAliAtGjxI9FBAHCIRuFONgZLW2Oa
gIIOnV21WhZRQ+vGSjz+qNpbWUCElMp2t7TKJrRecgOx7xOqLuEjBX55uDu8E/YPU1MFFUo1En00
NgOumfJsC/sdeHENUSI0SLp0iqDhGQd9jBFAkp8aAWrbnowyEJgBrCgGFBiqIx+Ruv+Z8wQssqGz
DbEG15GUmK6aTx/R6PdoF4cV9WTYH9na8BSNIHK0qCn8o6XDMpvaiQ0g+zEAy4vNgl9OJ6viqX90
H2moBcRPJC5VirNAE2NqlesEWvtzGnIJkn26EwivA0KCe7a20ZsozkFg9ySwWEZJuDMguC2tdI1C
5ebw6n5YZv7PXWVihiyEgvihohtQYAyh7k9O9w04Qkb9SmZSnFNpmUwLmpinp0Jgn5NFQtBBr0Sc
uoCYX3IZYtjSBPTnrmTLcsWqs9NacTLZgLBBZXTZDmF4q/Z9PdBTUvRbKJDhDlI+Z4rs6ij60r1J
SxiunXIe9DCdKQlTNrdA40S4+U3mewNH0iqxczB7+Kvli8MznkAHnz6ejxkDVQBrjM07gsPW7GSJ
8YACJxe/1mLqqwm6HuQQYJiJm0ElpAuL0lO7Zo9l53Hr9cEG8LEcEpOT1tSFAJx4+IFmzf3pgSzV
1lHVpL1vQESavvZP+yvRtIAgAkOBuuM6P8maXLoNMd4yHa9RgCz3whh+tUULxV+v4Q2uOn2w3DMb
LauAalNdAX2hUR06iqfb76lvhTVmYLJxYYpIKOsGm473Eki8u9PzIjnHm7KIEY6yevKrqcHJQZM/
qXml3+kN9XpnkGWqdx//L9CbnGK93CLYMHhtAGgd57F4XbkSWySrsUSRW7Dyjl5l0F70PCFYRNcX
E8mONra3cEcRBBs4qBU7uk2p1sUE5T5/ZacNi4RTpH7E+4K/LP7oQKLgJbwtKkfFVhiasrZo+5NI
6m6D1xIqKCQKkYsHpAC0mS1TM7G1E9xmp1Y7EoVn2F0qvyr0/Rsk7sh9HCxZkOFuE/scpLWhLFJw
mjboK+w96ArGmLnmrK7kDEpDu+njxf4IMHSXJfz7X9Of+UOhs4StUf/3f+397N9KZu79oeq/P/4S
7y1bvtQvez/B7Taoh+vmrRxu3qom/scAf//O/9df/F9vH3/LHY5m/+d//8matJ7+Ni/I0j3cj8bm
/PdIoV9l4zUvw5c/8U8pTPGXbGLdawAxVLElNjhs/oYK6dZfmo0UFGLNKpEKYJ1/QYUoSv+F6wFB
Ft8sSSyw9n9hhSSh/cWf4SP+51/6I7DQftBhIJKKYDSQI/oPqDqr2kyWOiMr1bROUiEVpvITJk3Y
qo1ecVdPdZcj59B+gvL3WFxnghmb3CqzsfjIsKUpIgHpwpzYPEZw1aqmtRaUMzaNJzXAgzO28RSq
fHon3+CJ9u+zv0dmTEUFETHBtvbPG6sXRdJCr11F0AucTE+oqWJUd3iQ2TH79yiCCVpwpUxVzI5Z
pQU1kduM0oFouKCoYKGaVUp3lBOJR5EeajYZRCqaArSOpw79A7XTa0w5vcvDT/LtS/30INN9sHe8
NrSQMh4k0K3bCkpX6rbnGCQfHuXbRRWaZvGPxl06m26a4gWpSTF6ShMFp9D1Mwna/pFFVb/dNJ9G
mb26LlaAl3Vsmm4hL8SyWmTn0iLY0MTbKPwv3JVurSww/VhQXFta192CsuxvLq9T4WD+fWQLz1eW
UjxJBekZ75fAxOJz/ryydJK7zm1SsYJpoK8lNY4v8gB+3oRR2f5seU1DTDBBknndgvM8j8E0UXmJ
WoeIGiWKuorS7HIw6+TIIML6MiOCIBMYIztWs0lAZ4G13MDnk0KGicoe4jF2x/64VSlmomLi+266
0drG9ze4Lmi/hdrZIxg3V+TPEFmRM3BM2arbE1vGvsvRu07GdNDy3Xwju0kfXUct8mUaEgWydqlz
3XmLgOJ5gNaqTyNK1ipFxyZZNatdie4a8SamaAYhYG5k140Iax2Q+SDThw/bCONGKVat84RiZnIC
2l4nKs6GC8s3r1HtPAvVkYAA1z9cFRBOAYhuc9mvu9RsEe8GGf3L7GrQfWVbaNay16Q63gbT/04g
jsregqPLw1uhkvkg8F3U2gRZz+yllKf2Pa0+Fzds0Xj2BkaqroJQ02GCw9uUwj9JOmqy03So5oxJ
Te3bj3M5WnmuDhlGSnLpfor3cRen8bksvbQKNzUhULlIE3QM13ha++oCZxQEdAs7gV6kV3EKi9Go
6MAPIUmp74rH3lcAP2AMV5/0SZw0W2+UpPN4NDPgzah0vmoZJF/aCV5TLOzaq+FUYdCIQmKMjsdK
b2To/5piFRsC3XZYdUZsvdqADwV0PSjTO08amK9tDpW7luAcyyvkYOIXEQo0EmhMIJyYBj0iVVFc
oS5K4StdJV2VSpDoPeVKLdVgcgQbrKsCIsIVsZ15jX+W8VvnEwFbHdfxDXBw1Ak7365BwEcC2QcX
6nO7FNJQvfu9wCRX19EFcfD1TCBaaIggR1S9erpTHbj2xDfxcvKVArxRm6vxH65PA4g82JqnAJMz
LOJ91YcdRYHR4SbQ/khQYi48LZGopgAMhdWS43JBF49+ilPXXvyEbQbt7wZEv7fo6Ne9wz8acEcP
3D+ox1VXfjKOKKkFWI8tABO0l2hjpQ8DuilwXXPPuwwwrUYYKI2s6wqHiRHOTEUJhNpSe9u3dfHa
VWgknwx08zBpKqQS021D8h/GooepCrWV1r4VdIR9mlLGFzUO1tRIClqgjWhpGrRGRSenERR7ECTq
LpDA7cE1Iit4W6oRLjqeKle/wJvYJ2UD5BWIiIk6WSfLOpePTPcsGBItWkhBK18PKEthvxmW+ZQ6
Q7F2xlESyoKiYHqpSiWU+iI2pa0s0bbBQQusgVMhCPJqKlor71A5ks8lzRqfVRh1yoZthv4mgW7I
YlIXWTRmLD8bxPIRKIrAzIEw5tqN7cKJh3mrZe+YhhgvNR7C6O+WGeRHVh8SkZsPv9hS8avvgRSC
5zQgHJh3Ay6lpoSiT+gpLFMI0fem4gzBhQYCdroo7Amyi9S8ce7qiOEuhCHqx6G1kvMcpgOlCnbM
DdZwOEeMUZm8IaBKH7gMsRkEiWMBOQkGOedGSQF3IAMXJjtd0RBlgaEb69tI5ePGEybHs0lRgaKu
tMjEDHcouypZNGrTAAqrY2CBOL2jsaD6efZMicTkFIBVedUrqG8tY8sq3mRZahqHhBRqwYCxFwZW
aayfBSClKhLoLhjWZoCjAeJynq2R89gB7ox4v2pO2uoqiQDQiv46R8QH/QzgY9XWT3Lc+dSs0i1I
JzlN1lEvJhlSo5e1jTYWOMMpuKTd0zcF4Dd6CFT7UIf9TQoABDpL0IpiUVBTwyMersx4nnthezVK
PiorCohN1B3S6lL3mjCnY16Z/TZx3ZJwkeSpQOinKcKtPAx4josy7sVWy+DOOaFcp+DJDS1HdJKz
j91sT5IQZkBBqkDpq1ukciob4LM77OLT0pAkJ0PAu92gczOaaMgJt1t4Q4asXeepfk2DsoEZlBR0
gB0Ec/FwHSZ4A2W+PMmn/rbZraJAJouKQBjcaZGOMlQFV/XGoNtI6del8rYbcS7pJko1mOkS+rO1
TTU0cpbo1+jAUjucj3Ka+frKRzalI3MPQCQqGQ+/TvRMlXYKvtrlxH6EmV2YnKhYG+e/iC89BFX8
tr2QFVkyVl6ECcZKllkBxGxxZVjFtdzUTqQE1K28GkjFAitkQz3TI6CpAO70GNSU7It4lWehWt8Z
kSJ3FA008aCDrja3mC729o1kuCwYZeGiX/uqPOHUqXd2Dt8XkGW+nGZEldN32xMcL4W0ajKSDUen
XQohCu7ROccqFsBWmRsIrqrZVs698VYxc3qVduvqQGEioDClq6ZEpkNRLvUmtw2n7n0dCR5FxUzx
zLLa7j3H0BOCZ4LzHH1whEEda0yremMiUVidxoqNsvZ07ACRYG6IWqWm+uAzz8shUo3Huk7z4Qzv
3irjJJNyxXFDTZwVAsdjh/JAHQEcj7Tnj6DqRwnqv80+93LUy/wtva3Lt7f6/CWfZ7P/X+appFP/
Pk+9f8PoqnmLX/YzVf7MPzNV+y9LNgz6OKSD5GefTBtM8ZfQoJRAECWXtehN/CtTVfS/DJP0darK
spuFRvj+N6lFxumBIiakUrD5SHxqGN181AFI0/9O2cjwWfP/+flnSoiYAtH/KdvR1dLJoWGxqpQl
TYWgdRZ6g+U2dKDuy+X6fLk9X07/XTvO6mS93iychbNa8BNnu9z+KM35Ou6UoHxKpuRE7aURZgxm
R/eK/Lv0rz+9h29yU3U/Av86wCwtpr7YYOXLAPeXwGec1+fAuQqcS8+58J2Lq7fNr9P3x9fT28Oj
alN2dmA55zVBqGVcl1Rgl8+Fc3+dOXewMJxHfvL77QyLiunnb5vV08PLxe7+4uzl1/vtr93rdecc
eQ57Vtifv1ZrlquqPUVsfXqOzHm8v06czHm+f7zf/X5DZcF55N9nMG7O3e/Lm5PL57sTzzm5ca5O
bm5Ozi5ubs4WF6uzzc3J5ubmdPrR6vR0tXu+vThbnN6eLp5uLxa3t7vL68Xp++724vR6udu9H3l7
9vR2Dq3jLCNEBTTKK/Hx/L+npeT5f/++e7vynDsqDTz6zdtdwPPT9OeHEASdm83b3RtTuuunN/zA
73zInasn33l/ebp4f316ufad05drVvzp6p0Vv759v39/JdTkn/vr93t8tZ3H67Ozp5fX3fut71y/
HpmTmNb80JxmOTfImD4OXGifDMQbuH593/2+xKrZ+U39zLm54JFT5+zp9P7l6uXiSEY6fU6Hxp6q
Dp8+NzApXgQADxtHY1sYD/DpkWcOIBDDPaDofn/4M9Cn13NouOnj/DQc6JjMlBqGO38+f7w+3Z4/
Xz7vHh83m7vd+aPnrM5uzlab07PVzc3lzeX6ctphp9e317vb1cXpkZmr3y07hULDhDvIAfdRX/r0
LIYlBxnIIhd2mrdsrLvSTxZBdyaX5GeARtBCcQqU0zsRPY/9SyChJdneaO2DpiVOq51KkOKjX11/
5zV3NPouDq/Ud/v8H6VIamhUCmenFBiIgi6/76KLLjm1/mAjithIAPluLZs6PqTvLD6yD789GT+N
Oa8wIcubyiaWGZwNd79h7jo3gfP799XL2dXL09XF663s3L8e+6C/nMZTU0iGu4nHENeaPpsnUotT
JbLAgwBO8hL9sBFb2aTzlgOIwz+H11SZH8ImWiTIwlBHwoXIAIKwv/tokYkI+VMT0lFvrFGQEQ/A
Bz2xSOmynwZJibcICuIgSCKgTioYjD9hitrlkSLbfM4fj2Eo9Hq4+bnnv5xhIkANFm2AGHX/W330
6hBaENbqYPSTX4fnPD/vP8ayVWrARBuANmbrizGAWdCutjA+z4tVAc9gWXWDeGm1Tr3J6ege+ar2
q5SU3lliHScgKu0WyzwvOkMdSButNM2lVmf6pV3pSFMadnzk6/huBSksK5YMJgLS6jTrT58uQiq9
T0HWRBhnCJeSVb2kdd4t+nCINofX77v5TLAGy6JcZxvz9YPLUGiYUJvLUBqRpbNbZDaq8ZhH4ZdR
mAgtOmI9utGoMEyn9Kf5VLpfmhOBdtlUZbCJrBHiYJf7P50LhePJJdCgLCmmVsj+KF4Xtp1voPDU
F7JMUTClrObDCTu8Yur8jDcZRqHLaNEAgAgxh4TYdmwn1N/65VAit+FHNwlN2KKa1CvdkxC8OMjZ
hwxH6gJbem/Mt/RLVlIB+bdvtorRbc24B881vtCfW1IhXocCQB5N5l99eHX4Wb/so9mjTr/+ad2N
ykCpoeVR006xT5HEwimkFtQWPPKz/2AoIQPZIgbD+HT2inF+BWCuMpQA67pGmfhRWD6QuLA85uH5
dTOx/hqvGrs12PIf7+fTpMjHE5jTAmd2kWAprmvymcR5uDg8ny8HC0s3QSd06PckHR/wmk+jZC6y
FWhW9MvAas2VEYJZjrtWvTAGmqK55esnPxuPThL5DlgCmXyEitDs7IZrofm4mWBxUeCfXadbqNVr
uLinWWGuDw/1ZQfPx5od0AFS5dxXqMkpZ+WVftncp+flo/2qXcAErh/KXXg/XI0X/sv4HlzZp/At
lt2RY/RLcDJ/hFlM2PVFLMUdj5Ddi1v5xrzULrJ3Y+OdYrMCReIKGLT0C5HZwSlOqq24FHfakTN2
vo3sqXMITA69YihGvOn9b0MK9Vyuq7pbKm0iOUqo9w9l35ZH7mTtm2E0XeY8wIzFhHI+u6A8gOxK
bo7DUvMRdEV4bDm0yqPVqyGV49bBd2chRad+/ksoWH3QJmjsX3CmIJG5KmbUuEBZO7RQHvHGaJAL
VfxdXHbbRKuWiQQg2lgo8giCWnJE+GKDghuq33X3pChPvZ5QID0B/LMZ5VeVVZWlBxP5LOh2KxO3
FfgsWZ1TW43X6Kb91AWZ5aUJbGCJQ5eUs3L2grNQs9FJZboJzNHffeQhYp7Eq8M7+ZvFJbj6QLmZ
KuoOs0FCSDqYMgzdUhsSzBfK9tqEYnT6nwzCxY96moE+yvQQn06C3hjKCu+hbqkDvnfsiE5AXFvh
fzAV1kuZChzc+xNM4PMohg1Ew1TDbkk3RJzp9HUnRSTryCkzXYGf8xPeCkglgyPGImb60BP5PIro
eAK/aLtlH0UNcJnYvrVpjJ0jrkQ32YO/HQ29egSKOB39XwalnM/6YUYr67MFdD2k25KYrQDQJTs1
y/KlgO4VLMZYktASgpXsKKOP5I7bKEdupe82iEInUgEaQWwsz0ICHbuNNIlSVhUw+LIuJXc5dIZ6
5DT7bhTOEpAPTJJu/ezdQTEIoBjDQUcX00TsIm5OFS74I9bByvxKml6eNtXGTPCoDDTrkEsoLpZ4
4HbLEElp2hy0LItB9a7abrBOI3egkRX1yboyUpXfIpRV1WXVk436o9Z2k8BWZ+J8lNzlHTadmnIE
U6lMB+b8NaNITmxMdAwwbLYKHnxNcI4WgGF6zerCrcv0d4lIDVj9SGApFLk3htGm2xE2Hhm/4lXX
VY9kI9C1xMRsi2boy+Evdx7+sGA2wDA+JqJbwae7/02VWmjkloJwgNk12jYZhAknwPTXcdMd+3yP
DTX9+qdDwlfsrqEO3ywblDcwU8yy/jqEJkpFPHOr9shhMV0a+0tNCdRUwE6zHwgcZneXnlteTvus
WbaBpUDxxT+tDgbEaY3JKSVPg7NRyFu/JwWS5X7xw1VVZJl8lsoulycR/WxV69KFpCQjCWLTqPYW
phZPbXBE+NVNh1aicmSuX3Y9X5UKZRHEIQcjWcT+ysoKHlIxLTW83IrLWKofc0Enz8XKi7bxMavx
L0eVAkUcmCwoJvo34gM3/Ok1ShKdvdIyUYMOTRTqBwn73mZsToy6am8qE/heknXxxg09a314Vb+c
zB8jT2ERy4t602wDxZLdtGUF4dwYaHKqUn5WNrm3GHP/ubTzbZql3pH3+OXUYkQCdpOYZMJqzG/o
AA41RXYjWhaakqGdFtEiic1keXhe03N/2qrGlCtPQCk+QSSYhDU7gRN6RXGNp9WSWpQuzhIriKub
nqO/uBwQE5WORHVfhzOnS4Y8E/6DKcuzMDrVcw8CUIlHQZ5Xf4K4jjY0+eisN7ovjhwvswVkaqYO
ru4DT6NrUGT2d2ZL+uGKCGm5ug6Ua2SS3Du4Q8fgtt+NAlpdYzMS6iDAtT+KO9J1zqsuWYpSRBtU
qsKXUsDo+uFrYidY02cGZ4C1+6irf9r4ePd5RjaybnreJBbg6ip9UOUhj1EjLqojL+nLlATxB1Bd
ZkULhm7w/pSKzg6ACYVMaQztBfaF6LaGmXvkVp7nGAaNJ3tyBZ1AwQRu1iw6HEZw2EXLMKCDhXVi
5hpVsdQTiDghnhtr1/IQoOXrpMUwGpd5V6ZPY46RL24XYK5XoMyzGoVY+NnPSRmXWDdHafhmpVJ5
nsU+ahh+GtQdWkM+WIIlljYtHOhRraylF0b29eEXNDsG/zGZKRNVJsA5sfX+mhkDKiyDVMK3wIv8
GiFhC4zyqCKxCZ0tf1e4dvSfBb4MCaidrYAurGDYj7r+pz1RS1aLpnuKdKJuIc4Y2oMDmyk7cgwp
02vYOyEYxlAoE6o2wDygqPszQ+akcVvbS2CRjpaTWr53gURlBK2+GE+VzspvixjVYs8PvHWFb/cK
4fLeUZSi35hF5eHOMSgPhxf76wadgmSifc2AMkHwsP9IiVVjgBf6yRKnBWBdod6tQ6kUR2b+7ShU
vxUSGNxo5vuz79EpSQpGCUs9uLV8379CrbH4WQj88RY5PaYqBkQ+Kif7c5FQ4U5Fid53HqjjLoCe
ulEDJf0P9goRtqpO35oKOnl/lMjPdCnGbZHwug3X6OpgsmNKw38yF2ZChYmBtPmVNUrtgOieiJe9
q8TvCH92qwo/8r+FKv9tc3h2F38sGRqB2BFqNmDpSdzxczDHhVlJ9TRMXGXStQQ4EIdNdOcVlO43
1P6iEzOIjiURX24uPgPuSOoExHVTgrY/KLxlLwu4LJewQpqlEvXyVovwYwdaldz9dHurkJ8Um0CH
WVIu3R8qAnqBRBNevZRRyYgUxHbPwjGO8uXhcb5Oib0A8UghqoZJOr+Mu2rQAKNRgU29yHjMO6J/
/BuwCjdWtl6r4u3wcF9fm0qzC5GziTgqALXvTytWSqPitma4yRGh5JTQ10M32KmTp662iYYu2sq8
2s1Ph53uTq40k7wMrczZ1g+hNgE3jCUQOKi6rww0nAucpKTssm5K9KUVzqzJ3iIpj1R3Z1kA23Ta
MuxGQXJDkDy7EtBIa+teRvdEpuG98zMzOYmwE9yM/YATRToUGynGlhY4Flo2SdodmffXtzsNDzmX
w4te0bxiaeNQBRhcdRc9vhLdGRZDVK9qH/DBEtII5hKHl/nrBUglSYYtalOKQQ1jlv0CJSn7OJbc
hQkkF2lMe/STdZIoIRI0iaDwnKsWml2HB50Ox/27iUFVytlchFNqP7sIrBZ5bs2Ac+bqlrSSmgjg
JmINR0b5spIQdSHJkVap07mmTL/+6aL1JuHPxhqlhYYpwKZJwvuYLt9WRfLspwco+wRCKyquHDEq
zbH9kaQKh63Sd62FXPv+2hppxLhK1B2Zz5cPcRoFoCwbk8iVsH9/FBQBi0xC53bRdkV6o1pN8FwQ
TDwpgYZglGcPqQPAx7g7/K6+rCKjcsNRapz6gIRI+6NCULDB+6qYY7k9jg3AkR3sA6Lrriy99eGh
ppNkb1uweDQHLPD09IDQgt8fygig3o5gExFeNct7spG+vTaaWMK0PIyE7J2Typrapg5rD5090Y5p
fyRe/7IxJ9QSetO6NdWUvxRb5Hrgb0X9Z6EKpXqsrBIvHtTwgiMf3bFhZvslAs8ZjDCcF5KXdjdd
q+VgTePqGInym1dHNWMigps0XL5E6vVY9Vnog8/viebfRaILPO4GG7o1OreHX92XY4SFo3kH2XwK
uhCz2H91XqPFeAsVoP1t3FwmPVXxXGeivnaDKjQcyeY8OTzid5ObKnYyXzaUyS+ZfaWVtBNjfSE6
oiIJeZgea+2kvs8KS/tpSsrsOEt0IB/8Q7S3P7tBasIksxJ94YdNfjqJb5yrWhAf+b6/m5HNXNh7
NEO/kOLDoU0TiTR8kWRyVCAKCGkY9YCsR8VV8cxjRdyvr4x9rljgJxRNh6w2u2ALzbRcKy3wDzcw
fKnSZlLfA9QLDhxrmx82LqBlMxrjwSq1p5rubIMAVW5UYPPaohsVxT3rfc9MNgFiPeGRnfj1lGQg
QcGfs5z0Z14v1ZIkb9FS0hDxkbW13YrhV4cD3o1GweLEGAfpQeT2MSnsr6+OQfWpkjBJGnCv7W+Q
SeUaEima23IrcJhtw3ESv1Zz4MUQpTPvx3tfoWzBUTW9QDKp2Znca9gDe8SgqHQY7S6MVPwX0l65
NBMtWR3+zL4eVQwFhkGxp0o/kfT+zJQgx9CrRgfY69punaspur5p8fOTan+U6Sk+X9VUsv0Y3+pF
IhVI6rR6oT0NhaTn66JRpe3hKX33srhdmAvBM+f87PQl9kBcVsXDrMHfKF6EdWneePAPzkRp6fWR
9ft2MKIdk7QAlvQcOYkDMOCPhpn50LrXWh3LKxlC05kKoWZzeF7ffNCC05D8WjAW5br9RRxd3BQw
ONXQSGmqa38UwHesSD5tgnhAMDhNfnxZKpSPiXcoVqOKYs9Cx8ZuS4EGNULzQW3etYnsbW0zyY6c
it9sQBIBvmOk/Lnf559Wpdh51gF3RwJVg4ASxupJ0oTh9eG1+3YUmmkgXWg5oauwv3a9X6vYonA8
JWaGV1GV+hulG4cjm+G7UYgrSOiJesFIz1IpuWyqnnaztoByUbW73rTG4KQMIunION+cgYKgDZUf
mmccSLM3U4rM82rM1xcpYlNhCtleb2PMSSeEVYWYgZMoxZHX9M0+Z0hBTM8un6a4v4A2HtU6LDht
kfddtJJShNNDTboLUukYUOW7kThl+YApQwJImo0EbSLsJ+UHbFNzLVn3tj5Iy7rRKjhSlRU8/Xxj
fB5ttjEMTR3DrtcEcrRWRrMrQr3ahg74H4xi6GQPE2wTiMz+6smlgaH8gPUDzp3quqdZvYuL8Jhi
yDfbb9oPhkFIiE2zmJ/lUDVRSnfFwsStcFW36MPREFOOXMDfHEOMYjMQ6pIUxmZRvJC8olZaRlFs
JNA0JUcUrPbGe1dk+rlftekRHvW3syKRhKwOOZ5Swf7apUZkQE+aZiUN5mVoeUh8Wf0xDu53o0DA
p3JFM5q4czZKkwkfXyt2nY6L2kmLOYfjplZ05Cv6dhTSLPpxU65lzvZB2Ifh4LbsA7tTqvNKklS0
KQP/yIp98wVREDZhkU4AWnt+Afplabp0cAX6zmP4CzVwq9mUQxAjE4+okXQkWPluP3webXbocZ6O
lYab+0KqPfMVxFC+agxvQHq8+rBIqNoji/g1jeQc526nwgANnPR/f0OojYk6fsEnm1uRtAwTC4Pm
BOspO+yylR0VNnYJSZ+1S6Tn0OY5/CV/c/TCs1cnCjrHrz3fJ1GHzVMRMluz7Ex3PWLsAJyxyxCt
1qEaVlvKIkgzS2ZuZUcW+rvNQ9kR7hqnIhC72eZhQ/l1WKpigelY8t7Xao+L6hD8ELgzRfITdhYE
LTXBKarZX97Mw5YPYTABSkKRlvQF2yUOasd0Gr6dzKdRpl//FBFakNUiIxgF3OqsOaWQ424DC+mZ
w2/ruy+BGBBOFZgGICazrQIjukTQF113rilc2eSxMrHmogH+BqoDsNzh0b7bG+B0aUOTKJNezW6u
oI1NvfAYTe+FvcATsuZObjv73OvycFkiVdR2snekK0hzabru9+oqHPYm9XY4YPTfOVz21xLR61FF
+rIFP1HUdznaPd22FkF9BnIcTwREEtDbSNVKehJpho2pkXQATYZ8soIbQ3Md2UQOOK/VwY0XisHG
1hZebFOFGo5npW5hTIFc422EpJtwjBBRHaSuS1zpKZRiYwKV3791CRV1R0eCcWflkJaxevdk9DYM
Q6eLjP3jL7XQq6cELQW8Eb0cInBTZ+raM0cX0D1M/D8af/g8yrXRWkbCDDMn5oUiZe7lEfC7xqzb
NdZhwx3SpcpJ6U9YYnxVslM5lM03W7KVkzQRbr2JCjc804PBo4mNfjBKnJUeXoKkTvDzKbp4W0pd
5KGpJBu/M41ep9M0IBWcuoqyM+i76JP7QSGZ66E0VWi0Yeg9Fa7MPYcMM3Oq5FDsBkMe4lNkKCwa
pS2OjYt8CLOHyG8pjxjYCN3RcomemrZ2Yych848cD1/XmybLwwFuCZUMB3G/4FFXrQquumpkw1oZ
++rVUyTsVPSuiu5sKxbDSZrW1kMpjSmqqrYWYTMsaXetyIKHvoqx0G1yw8wWYWu2pVPA8d/G3hjZ
KBjmyQg5uO4RecgL6UqvxvDRU6gjLmo/sxpYzZUFEgUMJwIJljLGyCRI3flYGUmxMWvPRX06Fsh3
dj1+6lC9824rqfiHOpaviQ4nIj94GhTDfxKTzqFTVj3+KVJkceQ3gH3fKmD/Z5R/WbShKrNzWS/6
0sFYwjuTvK7Gric0rZdQ1ihHRB4VA4TNwJ8u4iqAuF5rcf3bxBXGZ8qR9tCWQ/nSDZV+Hru18VwA
4zR3WYv0ndO0ZnEVqU2nYmVqtIqDIEZ147kSjq0qNtfhQkUVpl+NhukqDjTyMVyaQ5tYq7bKxYke
jD4xJuV3gKOymLTdIgZbCBwWTyq4zb8jtY+vbJz1Xhs/th/Qjgn7xQjKYOflZfKs5Fr1AGxM+hUU
ivaHqp9poj2fWXiaUM0tVqbZyid+oFFjMoJWG1YahhZgSwWCB4vUb+XL2h47Y1FR+rizaixXYOzb
9VXVBjn2ymwSY422Z0VTxjfiHbKE8ruPYggO755UyY7RuRlvKxIeLo5C3LXYJD1Kloy5ql01Q+NA
tu6wE9bwn1j4ZqGu1CHUk7WmKF64zqgh5SyiPz7G3LjdehilakN4J2GGBNM+pQjXYFLUadp4n+Dm
sfPo1wQrSeTa62C2CMSbSm9GW8NGxboUPdLOJbUNjaq1O2Bm7pWQpn17bE5lGraIW0ujvk5bIZ0X
aI08SynmWydkTukOBdr/y955LEmuXFv2X3oOGrSYQoRMrTMnsKwU0MoBOBz4+l5BdrPJa+8Z7c17
cge3qjIyIgC4+zn7rNUXMVvl6b7w/doG+TVlx2obSkSeihZzpEA+QHQnyi6PmMamGmH1Vl+PnnR+
atdXD+7Qbm7oAwQHSMNHAEOlgf0am+ZWP2mDn79o4JZuTRC+3JQr4EyS4w0c86ku/I/NQCzVlNyP
lGybLEgI6HXOrhFGc5KWUl7Uj9oaJAWSUj+2POXBXHBThv6LDv5CDPi9Zc6FczqfnSOdP1SrFlih
5aZeWIRcbz+Pq7woNrRW7WC540I3zUa1O4UV985cc1+Pl9lxnmZDjluMnx1rqprEfDNuTaP4QkZo
/z0cdzuqKg1AuM1Nb0Rw3wkILsi99NgHdnv29Dz7LiYHL4tX59P7PI7j3QZy+75rW+3DpNX1u7nl
wFND1TM9bqNBsrMGVZXo9SjQvaJc/ykKtlqh6LY6vx10prLCaVvXx7JpCD9PfZl99ZiyfnsurTVW
bJvkwVgvYBmVuwHve5Iv5jSPeDUAf4TlqMonexhdeOg6Wk9rbpYboq7Gb6qa9lYr0Tom/rp2n8vA
TR3O1Wj9CXDXqMNMX6cPq6WqP3IowzpJ7sDbZ4pOU1xYQ9ecpqKYv6zUhiLXb5rC91wrfYenYL12
SvCnfHQNV63LzNPOvUg8k1QJfqaRaRbsDw0C9N5sCkR3ZardEwrUPld9W24uXZ+PpUsla0RjGS8t
XAvY800xE3RxUQHskBCTQMgddTGdbQNRt7rK7ZPVNvMXxYbpaVE4VUPXb+WjXpT2V55brAiY3QQ3
aG0Mn5krVx6NZcpK4hiNydLc1jB0/DFvI6kj4Ivo0qQYnHWEq2eYCKzD+2lCMWvBmAeIvY5WG+Md
R01flUDMhT1O3xLI4xEq4viVw06sMT/xxXG9XQy7vYBwwMLm/gly4DI8vg31kkmrfO9BkYqdxUrU
Rl7GZlNTwv0IalSAyK170BbWbPcXVLQmP4yqsLYInK+bcF9tTEGKrr6qvBL3W+4twHfWbhF8Ot4y
+tTkquq5AkeBwXPSkCWBsLTTUB948oHtsOeXOlfeAsyG3zR0trTKd06tFF+pAIl2WvJ1cEJd9e0W
r5c5FxS8GNtDHxwIMpHqYpwLCmnmO9vtgUfwfHdeUn9zYH8D/ng0NTb1SaYhwouw1lgbI64dPJp0
STMrtIZRfgDd4V0IP++6PU5bbwSNoIKOh67tv45j6nMZIDaHyt5K3oDNiFYZroVs4DuzHwGlMgTz
M+xa73sklihiLeMwxscywpfnkOJ/1Utrvg6D8s423MoPmrHiVhuzDdp7139puQHjhs6fRMyUp6nB
4GlQXg+tls4R3JFKC8Wa5zfwtNkCmeYMsiStkOfszMIt9Xjr++qp6nKlx1JovcNOYKkQ1tgdqtqp
Nv/0k9Gh0akEFQh9wMphrpiYdYbacF9DelzxesuF63DMUuZ36kpReknZV/rg8LnlebeLnIovfFW2
FwZqqLRdJbuuew+oTxYx9wLJxZKALdJq3aWbd3S6VDPvqgwKZpwyzlZedOkr0gi34wKx4Uq6507r
uxdiqlsVVxSBRDJOFTeNsRGGu/LSrkgPCvPdHC9r1/kh6R3LI9nXWq8lJuV5p9kbsiqxuWN2t/iW
siMG3uoFtRRq2WovyTnYsVqY+mCHxqPUo+8y1s7FAD1epN+lXp5RSxQN7CuIKPkcFRrYjQe/7wwt
sZep9d7U0GRPXqXEEhFSEFUWo9VysyNJIm178TUxuLcTMb3t2LfDVp+8tt6gQRZ4INGRs3Wvzxr0
R5AgM87kvZL6Wt3nVi5PWamtU5xZuqafJPtt8+Q0TjV92zkbTUz2QgO+1XA4qMGJNMi423kq8bLP
oCpNNhJBkKLpKVBI5hKT0smumOB+zxjwTNWBONOAKdG20jU4kTdvxithrGz+eKTY82PNHmc+K4kx
795CBQjXpXBrE29BwXzaDnT5EjxvqAfWaHGkj8CcxwRtJLY9abSQhCsfuz4TzbO/mBXfquHpVfbq
zb4CDeMVvv5WtoDFMCC1c12wgDocG/ibjn8c7UEOITbQSedYQEQ+rPpmwh/EWoqizqyEE7JRwwNV
sSA4u8JjydyLhmf1kzHwxV3NW5O7J6A2Qu7Lbkr1eB0KTz4bRrVtd3ZOL7o/ZrVC8hAujPAW8E1b
L5c/foqvNyyLHk8w8uxGZ95vyrUXzxyL+pZ4L80WT2Szs8Vu76T6iYKxhVFkzsbiY+qJSDbsizi6
GJFno5iNnDUTL91iN2uSzaRgn/wMWR5PDzrAAHewEDwWMujtIVSZ1HgiZF33Ns4Gt5ekeFDtrHQT
7PZwinMoGyceaxZWTV6Yr6849v2ssaUKQH8bocEOY7yBiyu5f3TTqYedRIK8naeUOvsvNQhKgJYq
LfPTbVvhX3duM8mH3q8daz+Jor7sHMdBvtA49C5bgKWp19fVmGQ7hZ43p+K22VqCMeGgYTiM4O8K
jn1B0U3feuVXbNcm0qBU7Z38pisZVYla8PLHDljrdjRLzUHtLY2xWeNcG9p6V+R5VWITgmV8PS6o
Qu4MXWHCmVx7fvck07S3yBccP0RSo8/fzPE6beI7Ur6qEslQ7CMpGWIbi8MYZvUWPBDFMtrEWgu3
iyhX2HkyIBRs9xhEDTMDXoSkES+UI/TdpoTyJjxtYPESaolDz7Zu2KT3m3aekd6oUWOLJ9fNek4V
kvOoZWe/7uapKrKHxmw8K57MTWlnoh9M+eqNhc8q0OxSMYdTSvNp4ktET89m0ojTtGz1P0aAJ/Dg
DdmCM1ZMk9ftt0Exnb+CrRXh6qAKva5KPy2uOdqynXCKpVUHV3mzuGYpT+tbVUHUe+ILacxXxPIy
o8+eVv5XD9e32AWMSRRHzDsX9JW1WNpuWkT/mzpqfDO8DZFcqonZO7qrk2FuzUynPMhsyR6CIB8x
9dkk5KJBt5Ya5NxQdVHRZwAeZsIXJ3KP1oS+auYkRbNJM+7GlnQU4CHFsbX34c+Ferukbjy7bJDg
aJVzsJuE0d/WEwadUJVwooaoU6v8o9aqDe5gl43pn4LHdX4qOVX6Z+h3foXnkYLGuUC0ge7TGk3n
RvIbbzeabS7LdQNTi5NnUIu5xdCUQxazc8aTDr2uuO7HpbddyHCOVwpeUyHIc5sta16cOdf6j60c
1E+hFsdpD23K6zx42bSmEZMeRpM0RqOfPF9sPLDY//jr84yka/hdM92qsgOOnNG4c/W6eaHa3XmJ
mvX0zu5bzukFjs5k7kumk/mkyt+MWylI0Cz61i4HcobRGU0KC+Fa+eea+ut0DoTO0b0mSH7Ctgb8
qVLOfOU6ApDVNLZ+mwwOzDXMaK35Oy1GB3wtRSzHMt0PX47MfA5ho6fuSpy1K3dNjRC0c6vUoZuF
JHfHz2PAw9Qy543jbbftt1nVz9Cf8y1pIKw1ESTFEbakM9lXKyZAK+lkZ477kXlhPDjglef9qHHT
kC/3TAR5svJ+N1HuJYQqRHRuL6+62fDrsA/y+YNFuVnCDZDzmKxUUbQQZWd1Ri0vinhmwV2SwgQu
YAxS/2ONRWseuvJyfwt9gLHnl15Q7Mj/rfgiF++J+AUVBOau04cpr6nV5c6CM7EcVvnlLob7rbwM
Rrgm1fbQT81KfU03hmtPWJiygs10XidR4qDxHOZOBtUYWzQVZvEJQLAbESZK5e85T7b9jdD0Hi7f
JZuQhWldrN+eNzLYFVlF6pbRRQ306WyNc2WiedqiQM2Awxzsjo9URwYjsYGNPda+tdlxY+IdixZa
IC/Q+8C0tQtTbPHC7Ma78DETRu5iCzNai2ocQsPq9d9BtaudKIN+frQuOkKlUjNoSWqi7H/44mqA
aavWyQgiRfbhw+ukKGALrGjAn8o3o2hAP3rmxKKZBahhutGorF0vtTWFCSq196XdSi2HRYmo4jA5
pDKS1cL7SaG13+ZoHFsDaCN6Wj5iNdp0d9uu/+NZZddcfDJ5gtW3+RnNgoSD7OY3yK+zF5Fo0viF
LY1Nec5x4Rl8w1KFPuxQ0BHokQGXKbd40gukQeE0kaOIEMf+5i3FnWjtq63fB2Vmfwsra3MaE81y
a6UK+KPLrpjKpT9VmPuCdj6vtmN8a045q3AJvPkJkZV9rypA7ZFB5R1l6awHW+TMTW+czHrJ8YrB
vv1up8rrOKiK4g3ktFdx1mHDH2ulvrWswfbaJbkI5HuKGGrA7hqwz7ChIVa+ZHwYoe95s4TVh8go
SzgvFhy8kAfLxOG3Cbp3ZSJ5i+yUpmRExz3jbGZNkgNpg+cmFovGU9ZQvi7oA2Q+OmJ7cShkinUR
EbP3Bd4xaIvfClYf+qfUxhRe5SWCt4CI+x2boB4FrJ9S02dTOP4MheKVbby04GfQgtXg2ASZ4Gky
supYQYv2Q7cpSjcBIVn8aoAFncjxS+dNVUExxmkzD9zs1bxo8dwZFIeHQYr8Rsq0qJKUR9pyXfg1
MEuU1fUSVaI32W9VfX/FHnHIIwSkqHNLfdxebWsgC+itYpZRwUOPA+Y0D6AFoRf4l8qS95PN6ZJH
5Eob84CPqLLOthAAHFAsjZ8rQTXqjPICnUWXANK6nawRDh+RkIVJ7EVh/6TKQjXGsevHXq/X5kbT
cr9K8LQXH1yM9Rr5LLVG7HIg2lt5X85HObiTlvgU+VseHOwdIpWhPsAn0mPcXIKu35Dsom/dzaNd
cNTRvRZB8aT6MSytocULRlmOR1EbUK7A8Nzl7Fw74yYQjYl3NJuEjVXMrFU8k6FsEw0u5xSjcMOx
21V2Lg5a2trBEbyf8zMXEwDvJqdIFQd+lj0sNGgeg6Y5UYIa+pgfb4OQQY4LTQbZB+jM2VnNWJdG
g87QDOQamzPyp9gcbIkqt9qQBEtnLX4bFCBFpNRm5ccakkTmxpxSpHqEzTfOkbzEHRFSWd4NgS9O
Ji5xuh+/SWvO+GwTz32jq3FvbYy8YKdnxxhPlikfptmznrk9xMUux/OuEp0B2xXT4w30G2oYmK4l
4Q9NTzqn7LMY8i23DxWv59LsTJNrwdffUwbziyTo4AkCYCb0D/K3rOt9YSj+tSrbS091K6mCG50H
QVbkha7Ffp1S1qVSoj1i7iou+sVO/zLSwvXZ5CiRH7dlqtW+uKBlQlO2/a1qqQBcE4jSZ04K8wqJ
y5TBudzgBJ2bhY14xMFXbw/95DRZtKKtZJvjj/6z3wcay19/OZvi0sim7IGmRt7cCU4ZN4XHrj/2
YC5fO+naffUamvGomYb6NxiG7cmhmbkhrR8tg7paUYMKlcQrDGVfUE9ODuZ0hmdTzaI9eKnvFCxo
fMjUk9bxVs3zZoU889kUAXOvzgJKaZDQs2S7S6v5xJNzQ5QGuiIk1UZ+Ix942O8pp2qHSVmAYTsV
CIpWuFfzf0yf/H8O4/8yLr23/57DePcpPv8qDPj7P/m/GEb7b6bDmC4BFEI2l1TSP4UBrglRUWdg
mxAg/yHk808Mo2YEfyNUTN3QZtDs73/4Tw6jZnp/cyE7XUbRiHDD+Pb/JxzGf+9rkpZi5IsIAZl0
MszMUv6lr7mCKzUXxDqJldWPrWFegLYNDfE08/5Ds/2/fqXLMBthMKLpf+nT2rJyDQ46VVJ563rT
z7pzR4HGTmgC/qf+9n/1UgCpTKZs0P8ym/HvbUzT5hBtTrwpPTfu2AMWESKXh0Gk/yEe8e+BhX98
eBaTECZTIMzv/jXty3T2gDUkKAFrm2MdUZF26I7mxrn3J1qYZVa9/svFdfePTuy/UjP/vS/8f16Q
pI3FyR2YmXv5hf6l1y3Z95BtY9lF7VjfBp3/UZJoucaQae+qHAiJk4//ae7D+Ac/4f+1hXlZQsbw
vcgoMAGOzOgvodW0AXIdjFaeUMnw7hgCq3+gvaZJUbX5gbiL/yhVv9ysFSBua0KYWLC5P4FoZh3x
Zid2aPEy2Fo1r4FRjLsyE8tJerp7t7HBiexGOFf5OotjoGv9gdqN91jKbQs7g9gHrYY6jTYcu0ZI
9Z41SNb+yWWNf69Nh7oKC3sdVUPbgQCu+ollUKQNHRdlvKWbZEWCyfYuAdgjDNSYkBmXUbtlp+Z/
pXpqf9h8dUXobQIasagU7LsZx6KXNtMnnsrvvJJlpLMgytErz8wdsP3pq8CIN2sq+TzozqmCkvrQ
WOrsC1EffAbmWewL7dWwc//G8ZhJMho57Vx3Hlh8OXq9tJ4z7gtkK7fVwg6v7t3iaAuMro7efOrd
YB7ovGOxHOSYvehUNj/FXBmPpKPogeuKTVPYrOuX7nO6C/XFp3PlLPNes1MaNzVtbWrRDFxTv+75
gGuznG+dUh+m0KVB82eiMwcewh2ucjxCuBVmnUJpo4k3WY/VA9K65cnLe+Po09mLTcBkYyha84+7
WVpUFkwLjy2oknhLC+1KmZkfa8XFXbv481d2cdGkeWo80dKbEXB1qVNE69SUV24nICQ0dUqQ0dcR
WA5ZnIpgPOWZVd2WtcjuWNLSo+FNVDoN/ucBX7zG1rGpIRN3q4PTqER5mvoK1nltylMvx+lxbZzB
DXGcLUY45o13mkonf88gKBiYMdMu2mQNUhw2x87adOtEwr39NLORhkk3leaXTI0Z6Wszzocl9Rn5
ySfhhhQt/YNRFNSoB1pYlFkzI7abTqJnL26LER9txGD798Qj4NSoYB4oUAOGDy1LGA+TDot41vXx
XKaZe3R1PtwNduCuGDe2xHq15LCHhmWk/VbWcQlD+21wZXZ0ZYlV15R5ghw792JrhkxdS5KYsikA
W69yOVCucl4mWsh3Zu8OSZ7RxaNpm776RDkjw8RurNmUJPwmr14cHU18OAz1x6r5XjIA9N6Xm/8z
GW27m9rCezM614gdd1qfiqDJHmCTu5jE7eA5pTG3hJnr78dMz07BlLfXOncfx7fU0J+tLddvZ6tP
bwyjQHM9MWXzCJdbj6tuSb+Roua36u/CrNWrzgEexnvNGcc33+q96d6e+qFOGPNsR/oUdo/RdEWW
cIDxo3doHuSkx3QrNvy7ay7S7kHQwBv2mTSH4eArVzX3UjfLPB5mkuDfbVAv9c6Sck737Tb47Z4K
QYHwOcCPdZ3rY3qoLPaTz1XFVB/N2lr/HmUwk83QqbYlWWHoOPL8rsquWVL4vHHUVT7hlsn+2Mgk
TLEyN8/btVUzT/FFfbkgb+u9kZ60f6ej8vBKhr72tWln1Okozi7xFlDPOrQOv+ynj9j2qZCdXcVO
sFVe4timfe37GyW0erWb5USdIu1ObbDK17bRbbk3XEt9Irpx3HCwL3z2wRzVF+gPbdtfdpEvDG4H
3qmiRPTb9OP6aKx41Z/KKmWSp23oUkUehYX8iDu2osbgNT2a49IyppgdQf0gsow9cpE+IzYXe72n
rMQwqRal43Tl6CKIsVVxDh69NKZEm+448WWRCDxEWN1yyvwcv/LMBdeu6QtiAzFHTVn+2vm6RWQp
6nAdgh7bAW+fv9j7TIzglttnjnUSrZ9GFeWQsza7PC/4PPDHaT+l48mrwdb6O6QJiN3r2SmjzqHg
oy1ryMX/WHF5dVT4l8xgmJTX2xMX4NrLg6dxHm+F6x5SNBx0KMgs7Jph3PeZeyoyXybrPLeoc2zj
1rTXl/nyGW35nhUo8Qd63NNydnPt2PTemaHzl2UZ3pxuKPYqXb+cwfi0KJTQi98bQl4Zbv/s67l8
Zh2is+cedDerj65gb14PxRzORFLC1Fw4WWTzkbrInrqSFkp3e6lWbpswzbIYKtlnXYirrqquWSX3
UyB+x87Yd5Z9awOaB9n02A31fWsxQQtqZ7+41r7wqJjNPBtQZ6RjTPzu6EloslU72jeyTX9ze3kq
xHTrGVwkQXvfm/NN79GB6fKA7A81H4IUJBLo9O6ycbz3e64juR08fTjTDd+n64BZocy/lB5E/bxS
HPqZe3IfgxPE+Va/dH0/hbVD8KCqS47eFBTSS4Z3aK8cR70Xrndg2IZ2qYqsi8qhMpKa8xOZrE8h
+Y034yqv1tvGFieRU8zSVvKlfb/xN4bdKJbEK73bCeBG6GCAyzqTdd+arxk5MR9tTyQoV/dILXGC
LFVE2bO7Hvz00AggcqnZHOCd7NA2YQuq1/fU0VCXusSrlimxqVLQwbw43TrNjBYZdPHSafZ+VpjY
MjQWQO1JzhiLoP3j44j0nJU5VxF1fo0bxjP33QDNHmrKnZaXw6vho+buLVvcIsa4s6Q992GqrO6q
RhAXcviuafHQP6NVE5dDTjekqp8Kh62hXrXXLgr4fVW3CLqKo75BmRvzz7qrvltLHx5yO0tWD56c
bZqUuTPuKCvMCregEOCf1yGzbkutxPW3aMGBF+DNlxS20zXuhaXvvOmiU1b+65quPzZtx2hw3DnC
gJvzOJ3riLEjGbqT4d2bXtnfFDqYjpoJMmob4qanoIXiQZvv9akPjkHnvI0aglAGys+BV6Y7t9aP
tLb1fdZP04MUc7ojSLvssLIcKKEun6am8uvB27zTvC53adEeVp2eMyXM7brSnOPga92hWLajyHDo
KE/7IL+hH4yZUlnjG9d0Z+9b5gMOwsyY1rPL8r3S/Yha/E2Nduct54QULaJG0zOae0wsD20zAhib
i7cpcBEBK07TLq9ILGKMlK/uyT+9dMYCLNQ+B8tI1c6kK0aqaN8vpnljeNr14gVw/9yJcviUP6pV
vzEsebSa/j6wVoZjxitpCIV+yxUqRpGw7IfOvybttiW+3nzUQ3Z2bXHo1HLbDU67W2fzCsPHU78a
v1UBd9QaHlD/vGDte7Ac64Zo2BV5mrsK9NCOadLEWDeduv1sRcWqvlyd+NJKv7jyj8EkDvS66PzY
Vxq3a0hGZteN1XUHrQPHA8gHv7jppPHHomq0zfhPptJHhcIjyND8D8MeHlA4Yza3Sb5XdcII786s
jFsx1pA+oA4Z+aZdMUH/hCz9T0tiGcCZpOOmirirO41LdslPo7WSZ+CNZz7QuBWCBrm+lmzOMuOl
5nNhXdquUOteAWMZ41EInoUdgGOae9aDN0w3Bn8YYmmholxpRLAobod9T2hm6mcSAL35rI3ELzu/
T3SBOQTN4YpQ3TYjTZjfus+XWJEXoWWmIqPSvkgL6Tt8Ju6pBK7HQ3F8rjv7sYXlibBHlqG5tE1I
NyjIQ2GJ4t4RAyVfprAo+pgb1W1KtLMvv2ihppjOe+pCi3YqFg0ninW5VII37E0fCoyqN5bb46aY
a+4tQRvZY3Eap23Y9Utg7CZZvzqTXPmRyzvtu+umZr3xXPhERk9aTzNH42BvYxdPdLC/Ten9Mad6
v47aeRXdJzMCa8I0/y2PqYS0Oi2erJ52vUsAc3CNbVciOt0JnxTGkMlH0dFQzbB+8P55K257Q/v5
p1bj2depm0tXrZE+APkrxpQEZ1blZxXY7N/KAAhbMwL9NpkdIYlk7xC+asetJqbLMHrXHtwSf31H
oIs+tt6X7FkzqlSDNYdWt/4029wDSaTc2Vozccy2bxOzHoY9RUGnpfJYkoMadfWyUc89jZnmfGVB
Ro4kEDfjWOK5XUXzuM0I+7aemR+A4OZVU00cRPTJnV9wfWMvatgf6824/GmFSbrAJOSRNFbnPxYw
NeIu48x3uRe56rKM5gjpjx+639uV1hfOi8zQiHrY3/cT7UxSg00Jvqygoujn1RQkiGG3KJN1/pBD
Vvis9FodhG1db1aa7xbdr27q1Sx+ynnzptgKRnKFbqBFs605LA9sqyMirRVdwyE4wsuhh5mP+nok
90Y8ulSmv9/alkNTRhH7KqdLd5p0Ktb2gn0GZNF2l8Je37mLo24Eqq/HaRqdW8urmmtRBe/dZrVR
Men2T1ozARumxcTxxs1csqRcox2u+yvBU3APAru66kXlPgoYGAkRUOdmarUq7Kg0Y7gWQ9xDtI1S
3ZG3bWG7Lys5wJTG58whau3Ha3eR3nksjJH0gj+m9/0FA1QZnRZZacHtJIf5tVhz89ySOL6nONCX
IT2b6trcmuIJHhPb31TXlyGqnLTaccV6Xzap46RnAX1VXIW/JABEIkET/1GBVV/p9G+i2V37c94w
zxYKp2RvwVAYQ1m0uJnWd7j3T9WyZHszk95hsNOJcupUJ3Wh/+A49XaZHkyxneb+U6mUdTsExvC4
bKYWr+PC9qwxjjlxr7CS/rcURppkPEhO4xbwRStTxLned+vZybb5QTjNparhlWrYMxI5tLG6fFOn
ws4I/HKD5eyazLta57pdr3CHYEz5bcfV8jsSBVwOd15urut8rdtDYSzx4G4VeeBm0vWatJrrL1Yy
rNA4opoed5OoGj4qFS/NQG3tpPadW/nG60TOAycVEQubYGFHUMBer2iH8XDFx3YkfEl3yMRMsZ/M
wX9tV8fisFVk9JAWMnie2yVwpk02ogQIW3ROO8zyw1Xv03t1C3+MfRpBxPoGrHF+vdJIbVIoF66z
Y0B5OchZZ3uySeK26xDxM2LY4O2uahiiABpH+Mm3JialTOZeGXmi25DeDQu7JUMFY8ipTe07Fv4t
KktThIvH11X1cs9bVSeCbv2eI//jKtVy+YL9I4MmtK2mISmnJbsmxvmOfezHLRRhMA3fuLToxUgt
t4DypnspxbFlHxu23sJ5X8kpDBgsuVIZHe16M5ydosafyJ75RUIWAkuYv+zneqvPZJDqE10mgy2m
Zb2lgfuluKH3me6Ysa0X7Y7E8JwUNMeTrrWfUpNdMHGK3VyUAUcKM6MPgOgq8iYyZZPZ+pHjaPJa
NF6/A/IojlPnuETKU3o8LaGOm7lJ3MU3dmrqNAB4axU6zvYnEDmXns1wfuNb7m41iJyGqzk3EXGj
e8e2z8JZ3YQ+8BW/D723NTAJn1XlQHun6+Le149b0XlX3MuKFZM2iFYZfPIEQ29F30ON7oJj7urT
LrNVcBoYCVtDqljl60iQxwrHPluOs6j/9GjVsGVNVeL6hkxGv+r2SKHsxB6zi4XcYgJhGT+LdWt3
ud92tGx8jVGJrDjmmz/cDt2Mt42mEWGmF6nT9fZg+iRiWD/UNNhhr8s0aZiPPXDDe4dMuSvpmIDl
Wuq7rqEOIVvDelubdtilku6dolAQkrC78UhN3AyUamOOlQ1ROFJkTkU3zxorGLW146w7vEW0MFjX
GuNiltarNBQ05UMv09IzJ7VP3ax+kYidafdNCKWb+qZUq39dBOkt7W/OE8KU78TrymOw5goNpbR+
DdtMh3Aw5vbZkTwGCWrf95NeXEHt4qm2XWJaepkffNvR3w2ezEc6QyJmst275hlfRs7g420bqWWw
EgDN9hkUV2WByV14zlEfcS3WpqHeNuqryej66xWF8Oa2VMvKSads/2hputxDUHUQRdLwfIdyXCW9
b6THlDefjL3aksGcCIFTw0+Pc5M3J1NfvR3tNv0h6J2StrjQhihrNP3ZH2ZWS81yk6Jp50fi2daZ
w3ifdMIbXjOGJSJDG4Zr8k3BUUsDg9jpVlLZLHviP2YZ9BeXrp/eaK4yonEYXlaEargOKyuSlsfV
aYmeqKhJR2ypPyGZsRB3gMbmZnjZbOuGiRz9ll4tuSYvYFvmDUTyaYIvdcGwSuC9kOiq42Izsz3t
KO2Esr4ON61uqEJ0z8HFk8bGkT4XeKy07Gx2i0C4ltQ241XRJDYcRgscIkijQNs3LSUJLSLZUFgl
e9Cc2yN0JFeKzU55ND4au+sO1mRQdWa0hGdHd+cqOYa5D2VxrijYl0ZeRYHfu3dyqJub/83eee3G
kaR7/lWEudmbSSG9Ac4coMuRRW9leJMokqX0LiL9Yl9ssXfnxfaXlNjNojRSq0nM6Cy2BhiAqurI
zMgwX3zf35jCOBFlnsrZ6AzqAs8+e60U0XWdateaS/EXxjcn+cIiAJwAxH4uWCUYEkjAqIANk7lR
2+8qxZCzfDJLy8bVyDGxS/K1B/TI7MuPTuzux75xZgzuTda3t8RSFjFu3O5VnVufYjB4b5ajuYpN
mS190+HcIeVtGHSLOimHdRUBdSkrtV5rorPOmHPieCyS+kiwx+9nsSYXJWXu/bAK+qVdGskqiBxF
hdVSJAdDFx1b0fDeqIaNElcNR7ZuuMxHVV6YHRmOqg6CYZ6KzF7qtX5aonwAAg6s6yzrtA7oQHeI
SWK3yq3ce+/LoX9vGeUEL3SVY3zfj0FlmjOnhAcUuHY0T0Eq2q2LRA+oXA3f9TRDZzqx2OIEKDQU
/j/m9lAtdL/bK9v+AK1HRHT7BRndI1Qy3JtqYCNNQnXBgWq/dZrLjhJm3buLLBkv7DItKbQ7Kysm
FxKpxbE7YqDR2vnCsOIaI8IoOu+EXJABXwj+I6rP/SxuqnWXR2unt06cyPsAoOow7qx5aep7eM4e
BJW5747ZVW+q7iqNsrkaNftNwXrpRedSaa6w6LsWeTMXhbtPUnUV9tmyIR/iZYBvZbRIQ3vV+dq2
pkIgNQcOijzL4anc6LoBvkNbwKZtJ8tFCvQKXoHgk4thfB872f7Y5tRwrHmKoWtJpI7g1qGomL25
d2g42irzWxyRW3fVA6JhZJy5nrHyrOwdDK1FGImPQ9DNJOmYbjrbjMHBhJHJUMdgWq0oTNcf28xe
oTZ/aVfyAbc/Q7fBOxg8+9ovMev29GVqNoyicQEBdjUkJRFt6M8cUv+2zv7mOPOO/PssyO4zo6xO
+syT+51eYA44HnR6V37oDOMAWem9sO3WZsi2jvfUOgiMRVjgHWwmxAh5e1QX+R4nU8aqbxzldbcm
YzDvQyRRuNMkKD6WsUDHM8YRNFpkeXlGOfSDo7AMugGbtmofZVZ+kUsySJ5ak1sBgQubawXsgrKA
xsto5rFjH/WO3AvtFlhIemYYJWIAMaihkMJR7a4UL8mP6Mpjz/KvgCsfJPqd0elHMopgYiRnZmce
ViAQFzKVV7afng0uVptjTyOknznteHq7aoLgKPCQKhVRdumr1XE6kP5iRzdqfTFWWbvobRUFw844
D0K8fEfvZsiUecrkC9g8SJAq+9gRLA0DlU3b7oFPAGx1S9YL9xjc+CE6y4sUNoutFOvc59zfMMe8
nsrfrOwagctydl6mwZHRxjedbM6GIMeeTK8P9Bg4jGa5CBFkA2FAuij8pl7aln3cNCZQMWXKYMKo
QLCvPzcS1JF8/FnNsY7P2PDPU7s+FsSUo5qQQdDJrfH0SYt1geXVh20eXlRRCd3DaQ/LVC6Bd+HY
3Kl7Ef6apakd9lmTz2XnYYUZhGe5lR2ZRpbO7aC7AI5yGQIddmIdvpDaznNDdssG19FZ7bGago7K
Z2FhNKs6UvejEMCJwbjicIsXiAmzwndJSTQfC7N5h854i9RePy4SCRFCx00nSMW92jXsLs2nPuzX
oPDXJm7IfR59bCeHaau61q18whw1N6nRHo6J660pRlyZrFolxUGKnMe1F94O7XAQtt7Kj+2zwYv3
A9dnuaTaM1l/LoTvrRxNXHQWWQXstGGkRv1hZWprK8n2fM+6dkflFPNxOSuUMZjJwLxsohwVHrAy
ZpAed222jQuAHZW+V/bKqWeHG0+2ypzEyxo9HRvz335V8OjdJGioagtDTQ6tNDz0vf4isasLMGzY
oVryIC/lCfvfTRF55tzW3Os0CPu9TK+JnxyYKpQF5yCxTx2RHAm9SYDljO8pYcP06g8zrzlFU3fk
YOGrR+6oRpeTktRcgZ54Mo6U5Tq3CIg00Ki5HKPsKkHsAhdW8iSJqkDSHzhqrUPsfNdQbb2ZpibD
Uaep7Sz1xpMSuNO+K5kXzI90LYdq4luZ7knKGrJfV452PUyFQXUCDucatMUZyERvnfYmrrRNTsbH
FSitdISzH5R4iEcGnYeaqmpox7pl1eDIJMD1olLCpYbeHCEQPEcqyVSRqzTZT+o0vMxGP75NDD0+
S4eKtE/iDRWMe3D+mKvqFy1qxGfI06s8TOQFOOMm6rZtPVIxitY1LER+FM8Df0RrSA1vYRf5Yt9H
Ug8MVxw0H5WuAklrdkV3plXNZBfloby3rHWkSmn7tkl9yNJZLs4ryof7RaI7l0bkje9txXJPS1By
J4oHNXNO4kgsvSgYF7I1VbCGaX9G7tD46CuhetORSt5HBN3DoT31y5VdqT7yTkaZgpHzKso8dbby
nai7qHgzy4HwZumX8P80nT0sh5ay8SoHj3s5Ngu7r3tUxEqDeHxg9Ynr/tBqemNFPUEnsPO9C8tP
U4rMkoNjSnCBQ42iGyuNNAkLe9sdm60eHbuDhdG7m+vduzT3+7nP0f2gtTp3E2Ye+7NOGjRIGkzY
3aZddGbaX6uwTmadEWwxCJSLYhiiaoaas0QNRC33pZ43B27DmaiL5H0Mbc6prfo0In2whIRUXTWZ
qTbAGuFteH1SrIexSS6FRWYVFiFZGRKri1FoMCoKK8fivLyEKO3RE2lAVZIMquWMtznFwW4Wel63
7hWJdTykpVmtjs7KgeZyWBUiZwKxtFWBujAB9BUk3Vc9ebcLTx2TQziReyATzqkNGRdhNhIHV4Kf
q8B6Fr2b58uWaBt2dT+uUyMhUSbrXC6IYdulFaRk1KOhXQLBJm8G/HjRGmQbQPa5x+DElZOhCAt7
5rQ9jFyUn0ldFG16it8KNTOQsiAj+469o/On3WTCU3dl0JxE0jDm0PziQz8043O0SG4qoVcrEkAS
0p2d7hE7eXPFseAnqQUb++SccKK2ThExAiSH7cSzkoPGSrxLr048KE1NIe9HzVdh4zciW1VO15y6
pZpxXLPzcNEg9b2HPsFI0E/4xhkf9cXRlKImLIippgucgplr5E+OfdGbB9DFa4hFJcTEohptMh1h
mbSrrO/j/YYKqFh4QQzB2tWFeaWVgV4urB5yICVDqHiIxHinWdYoOMoPykDEWA8nkJEoa2lB/UGT
WrYPjS1ceFYXktKprWMIbgVtKvZJ6UtngekeaUpryPDuiQt99vcR1XqrbDRYHZqGw3ote8AaQBo1
Np1A1X2Wbp9TRZH62gfPju3wA5628L8wiis4EGPQbaz/XuNkD5coi5dBiz4npQ430KiT1ZV6YlcO
dsp/T7IklrZBzqKMPWpbYcRl5wPDvZ/H5RC+C3yD4/EDbuj/4/PA54GR+g4+byv+638/9Uh++P0X
cJ7tvrUt3KcsDfVcCzo+uKZuK+t//A2NgreG7kJ1Q1xX5wsdiFleiDrkO/UtsDxnMgpyHGBsBjon
f6DzNPcteDNVB56nTaA+zfsZdN6utgl+ZMhJUnJHfgenA9V57nAQWj4ndhEHEJJGzuWFNe7ZWuL/
QJ5tVwbny1XAH1L0R5FL0yfU2RNUmaAAVoBjp+AoygsldvdKL9rAnT02yX5C1GzPFKP49OQ1/BjJ
9vBkDuaKDjaL+ESYzyB6uYu4GOVfBW7KYC1VxVcuArfxj5CW2PRtaxz3Objg71/zGSzw4Zou6A7E
ojVNU+1nCMSuTnCgJ7YiKx69x9C8PkihygKbR4Dk+1f6Vo+Sy0PABXtCz32u+a4VVuQEbk1Gupfd
uyIHp2wEanoC21GjYuJr+0in1ysSYen6+1f+6hm5nj7JCuno+3D4e4YQ9MbYsBJTr0i5uy2FErPW
LrMCecNF4usQUb9/ta/GJ3PHAs6pWeim4/H0TOHHksD5pWYKVClIDZWRZAnXOML/hatwJQc8Gymm
589UD86QpjHao03a+8cuBMIFKqHl8ueugreojjzs5ImuM6nNqWefzAIjLw3A/b5YpkCQzrxWV1a6
Zuc/6LHn72e6yoOgn20SlxKa716l1EJT5mkgl00NnLvItO6yMHz7oKw0f++nHwj3YSCZCLk5BqYA
u5dKDJAG+OlAquJ0P/cCoyDSb38kjPR8CPBALtVTnRdsIX/nPhsCYkDxwY1KuSw7Uh0KUd2sG8bg
518OSmcqIGpiBI11efdZUgHOFg6YXHbE9TOZAZLLGoowP9djLAys9TCs8fiaXACeTZ7Bis0qE3G/
rCpOerFf9tqeXyuV+YPlYWrnCZ4W6ybw28ix4tMwabJ6zxZcXoJoG69S4SrIfjlxKvZRE0g+BiYs
zpmbmPnZ9x/sAaG7c0W8J/CsQ/aOMcu68AzBG2ZF3qAtpC4RWUYOqTI482hKssJ+Iz4w7XITmJm3
NxK/LAfOkoe6mUZHDsC4Hzy5hsLYs4fHXJPxwu6IER1d8FxJS5rO2Dpt1i67ALXQeSFxVZsp7eiQ
Wo+zsgQfV7LULEywnvqqS4SXvZuidvecAnMwcNDvgu2gmjKFs1X18rhC/GJE/Yi17ox8sZsd4DEQ
krcyMsHy3nSdQyQHB/BCgVgYLXRhI+aTFeYo9lO4bGcQ37p2lXelOFKLFlZwb4S9C0AE9QNA32a2
H9oS9E8UgC+Z4xrihgvSaDoGMHVjOwu1DEOOCOgmaAvZdcO99EU8LhFsGk1kklCvK2chFKtDldRi
Qq5AAUcjk6A/bGKrQ9iAE1uLYUDYEeEP5TicQDgvEuVQN5LaPcKKMIFthGDKEfb0I+QuL0eWW1pq
cY14aCTnkSrLpZdbfrOMgYcfxrBE4kUSJMlV6XF+meWNKo9zi0PiOTT+xJzlLqoFM46nTFw7iZyY
jKMv1PnYIA2ETEaIGEyR1hnCLL0NGwnVHue9dASwNF2vhbukPKBSjtFCUvIW4MSzxESNYO4IxTxE
ww9OmcGBDN8DSKKrQpFhMMf5Rw8XmYew2cyIdHRCJIBAawHrYOw5GfXOhZo5kMZlP7WiJr0rllBo
hk/KKMi1qGZE3aeVvryL6wpCZZSFTQChsg9uQk0ir0B670YJOyfHTnRoEY4xoaKiLtqp3Z6aIGOF
Ha7WgQUqy+6jDMr+02jm7M+NGXxoKlNsIhW3uEUWdWRQ/SJo5Fz6vf3BjFE4mFW+Z4bkhqRzZIsp
K0COQTnFLqG8S0BnhftQCtVxhaDZkM6L0naqpR7H6NVw+OFo69gMSb9gcIMDC+XKGIqIPKEOolsJ
HPVEVLZ4J3PoDHtGaweTNWlUqtSSfG+PCg5MMVVHN23hs19YMyqhUbJosXvYU5LYuamDqPygZIP9
vjOQbsnO3NaO3eLcU30J18lDp6NZ1o6e70VU9rV5FOreBa9MN0mVd0q0TAiOulnu9d47OyF7gWyM
5JQcdaQmD10FdMuecGwKg4lIgA9EtVvlKC9YFTz1BtoxiEzLOTXRgDZmqTAjBS2OQR+PgjCIwXMJ
DT3RjzhPi9Mg6DtUi8zAvh/1tLwq6x6ouhzrXp25XtdPZ9uqvVG6xlKWeQlEbSjiEWyKcMh7knLI
L8OOrM4MAl95WhQ6Ig8IkVCN1IFCg0dFYvvKaWISEsKNvask7FJrDQMqOQlFZrbkYOAhokaSV8mx
0bnmR2VsoThqda+ph6Cue7i7wtaNpa/UsT1vEMoheZ2H1rEOL3HrROgjLRoTS/fO1vV07oUwWlaW
JmoKVR5FZeqzwpbBMTRDTZm70diMM83XnG6lF64PWl6PvBliCi3JhlAh5aECjzp0ElYtirKg0JZe
qMAqjBXyKkCg0FeaOKj1p87s4e+B0IyAe+SW1wIaBjFLkbwaDnTPg/iodwqyaoUugvvBc6sOxXah
msdWWYa3iB9RGUYELuzRDeihGppt9g5zIhnsoQmEkrZrhjdAbKN3o1YbH9OxJ1HnByUEhyHI7HhR
hkF/iVA1paCKOh64xQmxCk+ACEONijRfIl2hILThOObHtDOG226oigtgN6huGapfVxiP904LsmKE
F4BITmoujUL3r9AdifQjbCuGdl6GCRpL9LB6V5jUIJdNkDF5UmZFB3TWwlnXjqT9iWMasv65oHC3
75sDkKHMCpxqDTjV2EdDkWCnzcLqfQp3IwTOSaITBrFZbAU2TKR8U8wbUSnUPlqjM36Y6B/eHI30
Ei4uElPwfoOoo/xhDsxGB9GecO2WrbnHWEbAvfWqfjOqndQgWJDVIZvQtPKwMdThws0T95OXV6XJ
gkwsQMEBG4cFkKPy1mINuMfTSJEzw1Tsc72qrQBBtMSY4IhUp2ctO9FSN3RJnaNowzNP0wX+nT0k
FdiiBZT/rjVCFHikAqjIjSiw+6JpuiWiVxpAXxxFLn3GPKT0WFfavUikAaJsRtFkh6VmJqcJKTvw
xoZduOA90iZd+qGoPmlhZLQLywwK8KNOBIKmjyr9TEWf8tywIPikuZrdoQJYnsWKcBPqfIM7zMYB
R9kuV0U065pYQaFqHD70YVPX88rXGfoQzY37oIucYZ2qA/SR2Ed6n9RNBqVjMEsNGq+hUr/RSAnK
gyQYTXQP6jA+a9M8ATYRN9q5ihMjunTgsKqV4erQfemJ8qLoQwpZuhpa5qRsPzEtQd3PMI4yoaXD
nDySjdE6K52j37letwhA6lS9QyCLqEPs22ZYvkeFgiwgdj5oolVKHb1Li1ynJuwUFLsQBBk+kcky
LFSamkIcmTmAj33FTr0AcTDL8Ba2UDHEsQsnqQ4lqp4XbhoytQdhOwewL+0SEYchP9XqBG5mRqIb
PGkDkiyrU8M+rlIDJV1/VGOcfNBDPsxAd9e8l9A/79niatbaRj0WjoNkS5X48po1JzGQOUy8k7hD
dx38ZmtvK1Xv9tJSyK1tjOilodyMqg+oxuayBQ/jzMK0DkGae5D1Z7CDCw8pxU65EWY2fmhUB1zW
YDbyAv1N8OdVn1hL1E7YWdwwJbvask/ltqYDPGeluxnsQZ3Sx2aNWoBfm+9tvdDvRtUv9hsKiPm8
THT9XQEmFJ9hESmnYK5sOXMiIwSPXMlTwgD11qTmVCFqaU0VZJ3hQDXQRPJEmtpZGdXVlgjPpJQc
WPW14lcpqiI+kYwelFIsa4y6xkWFR142q4AenGu1r1wpMMe1tUch8qgRzohQGVSb2zFzu2rR6B2T
DBBrsvZxa4kBHteEf4mLgGJdk+okMtaadQ7JBCEx3U8uOGZCRLPj0rykwGSLuY8W47jshJoQPtkK
fF5sQCgEIkOapTNUxKoOCUUvXksRIoYRSbIcM7cH6zSH0uueoZrsDXOiLLtcjqaXXMUkg+GvQbq6
zRDCAHftoxYSdhV2RMBPKHOFohtJnMcxEmG6MeTocnVSXtdV5h4Lk1LGXqVUfrpEkk4jLz76upzH
GXDrfYW4IVryqiQ4ckrH9gKaN9bFfqukIeFsmfdLs0V+jm3IDdUZWtURDpQF8MglRJDGWorGBhBi
5cCMUVkTZkXgoUzSibDT3wWGU9ZY39p+BSQSha2snRUebNIZOBnrY+3WiFGOBbUvt4sJxKD4MQHo
feVWVUvwQkrfZdfkk73ztNa0jCIYbKAFws/tmZOhCbC0SD61gIaSYiWGZhRL4UdpvMrDPixWQAkD
qoJVUiqcOylwo/LQAgEw7R7lEbRx7pAHQYbB1qsMoC7i7+yonUORVRFexDmL2Pi+ctpmoquY5n1B
xcWeVxUF01kBco+92J7UN21HQT8NnmCirczaAC2HDEHN8SIgX7tKqsq5IJ5roNRVeXTdckaoloUr
DQqOmY+QStAPFLXGJL8TshVHClmBYgHThVKnZRfh1u76/LQthPyAYGh/Ta9liDaUFZaLMcWmmQkX
73aUobgAre7bcz8MiYOjNPduqF7oxUxikA7xFEmpE85AKiomdkFSvoviSckXUQVYDGafIeVg1BQQ
UWLIr9t2yK5Uh+wb5fPKeeej3XDfQ6CwAWwH1dprXRbhxEAIfh0AT2PZTDueI2JtOtYbAd/PDBPn
soQRoc2AmQLhtpQoBbEV+fmNJrDSWqQwK0pA/xZcfKml3m2qAlKde+kE0CnQ5bhmfqkJcU7efwrT
ltA38Ua5sRFbc+doM+CHQlkgjVZV1cW4bjgTySPpB0gMVAE3ZdO5LUivuPkI5Ut8cJAmTGbjqA/3
Qa8iMxrmcAlyLYFnZOjDFdoDnTlTLZAwh3WtxM4yRw7n3k2q7MAwx1GyG+nNTWMNOVp3fuAfIYqZ
ngaDZVyZXtmdIgHWgAB24uospGZSzw2gVsTVnEb3QxN5QyoMvZwrrSx84GZF/z5ELRJCXz4CXBAG
sPRZ2UrjrmEkcBqJdFdFJ1YPNlGQKKdKkbb3oAVhc9RNTkDbZnDKFjKIrWVWR9Tw8050V0Pe4KIR
TzMzQ6Hlk8uh9bLXmjQ8kEPQhITincnRxYPMuBjqIgM6pVF3nOXKkOOKrWY++P8CJY0+6Lp4nnXg
B/PKz28RegNq6to2oMnYQolhlqiDQK4JBgnic7mfD/NQcfI7K4GPimSlcImY7BqP6wz7cHQcoUpu
fKeANUnpw/tgKBHwG0gBSNUAtnUo2CS6yUuMSkAnnUMQEUfReDjpWUYzA5GNuy6lzDSrcBPk1K6l
6oFVAnRbQG0pPliItAyHcemaED/gp+jLpPWAzIgWLs7MLus8RlTK1a7LMbXPkVEaEArlnpJFIQzl
Y4lw5NYDyE4wWCTNKTtKX65YqLNTxBKGj6P0smsHkDvCllkfffJFJcpl2+f1nVHXwbZpe9T8k3zM
64UbKFEyAz+LzhNdCuS+tR3Amr7Nlil087LTONbMRV4E+zpan+EcBmB749he+L5ByiaeBSIg1y5z
L4Tp5ta2zqpDiXllN9KBGRt7xlGdm+QubMJtKvFYbwLiMAyvO6hLrewBswdIWlBAIkbwcpvEhagL
s1zabO7DEpRhyFGsAHbF3G1Qj9TR3nIWYpDtJdnOGEqXprA9dz1Fq4VRlfDwW19aTGQGA9QbF4rV
ykEaGtaaEgRyMdrYdeHvkyCBVuB8sHU44ZyrTtRvFaWM5RyUShfN0kQbJWM+APWigwAbZ22UVem8
am0TwKQY4xu/Up2NGUtkwE27QcZM6m5sL1QCfxA61MLTJT4KMGUbTjDcllOnuBXHVTCUR5EnjWM7
K/1rM/a73Liqtcq39WskudQRwdvWE/ASGhTa3KuxtiJxTg4CVLMX5wCyHL597yB+ug6TEBaeoorq
Fh2CXgPMo8rgqI0kG6KbpXiURSm4BRU4NBylEH4BsB6XBGeJAkt/YMbQtpc20jH1LA9Cndno9PGd
DaEXr6AMqCdCPXHuzaIw5/+91unh8UW9eqyAxX6nqKjMzfRyKN6p/WhexjJD6qi2p4mq9j6a3Akq
Q2QHCyCjseg/6Z6i39dxzkaHzCZnINPtJRAgyVEfVeA4TYhnLDgnqQaWcK6D7vPmmZ10Z7URntUo
/hFzZ6EA/WDYKOTAIgz3IFuZH/pGsRBL6J0U9nhBzngesN3AZUQdFIGGAYISGZsmzdeBk9rVBy1u
XPXIG3MrWhaA11kBJTUsCGsab2qmixQq0LS/jqwdpo6W5IqsScfSktpKbHAm9N34KItzn0Lv6IJ8
WLewKSELWYjNmHtuE044X2l1CO/5QwDmPmXXmxeFUdQcPEP3oCs7T1z1UdgUJ/jWFO7CgrVJbhMw
iqwP/NG1misRdsi7ks7rYbeNCXlAFMdqs4Fa5o3+YdnDnD0S6DYjNKbYuStPSRtJMCtDVZNwnheD
acRnAvt0iZplmXc3rrTt9CQou7r1V53uoxuKLqSnLrSG7luiXSRIbDJp4X/2eRK4CvMg9BDkpcY/
RucADFx1b3Jk91aI5mgcL+vB86hJ1X7YT5I1ZqlW2ZFWji26yWCGkRFctNSOOdTUuUAUcTJi7nlQ
NJziHsqUwakNMSj+hAgVEVWgqBei4bNyzbFMOUYb/UT5SRQBX3ecjiAqBLRtqKvi2Gg7i2WtyvNx
qTUdVJ1Qj81xb2gKAse+8OmErDPITuJF5HD45ilykjVRFQ2QcNuCU8I1y2GMQJkymgNu73XShK2B
aHcBm23Wo3nYbN2ujRyynwOAK4oSRbbVW981xCLuM9s5BM7tpYeqXsX0mgwKCkixpCPuIkfCDc3V
NtJ0xnbUV0e9G1TdlQX+1m7IplEIOEP/XHXImekpYuEFMuTwu12AGk0y6xQzjy7Zt2TyroZGo8+T
EJnlhZlbVXw9KHAA93yjcqtD1EGt6ALlvwGhQrs3cI2E5+Ae9iAzYbmlTSMzyEY+xYBFnquFPsxY
5AvbQNHJK3J/VlWQKffBAijGOqHWos+tjNzrh8wX/gU1n8LQl700vDTaCywRJ/160GSvjbjr2H3g
7kEeqhUExGUUGCSPEwNSJUllDkwAyg1V1mqFWK7NYjvryzIVR50jDDblVgErm8BfDxs5Lm0noyz9
uWb13wg98OVWF5t6s0RyrR7Om60YLpD9T2v5n//x2Vh6+vaswOX2qvhrP/p+Q2+2D1e+GsrtP/52
VzR5Pd1BEBX5U3yBTq1nB47wcEcPt/u9BtINT9Xc07KiOW8p2FEV4hzw+fO3NyQcgsfvbfMt1RO0
bdAL4kpPuuafPfz3n+tzL37/N9+79c/dsr7/x98mY8gXPrv6FhQnH5Wmnj60ZbyF18eH9MnD55d7
ePPFL97Q3sIGNQyHmti3XrwDJgX4ioNwya/25i3qiS968+bbabCzNFEtfPreHf2tpxKww6v7/N5/
uUfXtecApJ+d8SaDHlEsjdrs72P7aR8Yby2UYRCX5hcPn8+d/QtN/EmH6kWvX2FoG/iy2Q7wgqfP
7nhvefIJSPWlb365Z8cV94UP777FW9R1eL1fpj0D6mkf2Pbb6bsH2MPDLwBy/FoLP17hL+wD0i9v
XRAkFk+5+/SW/XaCfVgGvlu/5tNPYIuXjX5j2tLtCSj2ZQg8HwF8b08W1oAmHj700a81ArSvZBJ/
dhUENM72hqydAc7rcZl7Og0s9+20PyBG98vtAczelw4B+y0RH+7JZK4+f54vhBaoUwBWOj308OH7
PzsE/sRO8XsQPQ+j9P4hfI628ltR9j/7wWMA+fX3X4LHKULE7dDVfwfEPvx0iqc/X/2P+Po/d8Lr
hxD3yZePIe/T//zLI3598W/e1uM/7kdbsRF34fDwwMOXGz3ZZMThs20ajdud0J4u/+M2vjoD/L4E
fK9V4Ez15s1FdLd5bGvqFusVWl6mby43abu5L8TTph0C5Zfe9F6zqbfZJt255wmC99KG94v8vhEb
+djS1Bfgch///OZR60918wkd/CDM+tjUQ8sMvRff8tkm32Q7HYEt6o+a/dbo/P3k9vWY3T2R/fz3
Xx5yemYQjUC6AZyamq5pwA7Bqj+O/qfzhxP0Hy/zV5h+e9tCwER67NnpWVzinj9u8q/Nv4tGyt1W
Qfe/vNmr//o/IomG3eXCsH7U8L9vXKALR9jy32IkzDYhwLudJMt05HrpSADoI5qdlWfSPn5pq3ub
cfPmEteb8rGtz2vaD5eIzyms720da7HZ7YQJnvzS+wWGsNmmj+083OtrdC73Wu00qmuPf/71Rf2g
EPfPumDKtr20Cw6bbhPVj+08dMGUYHlps0fb202+mxsEt/7ydk+zZ30w0VheerPnpE7FYzMPXTBh
0l/a6uWmuY/e/CY2t8+X3B+ujD+eDpeoI+9sD2iOvPyWr5Hf2t4/3PObZRYJAp+dNULXX6G338Mx
ezPb5Mnj/U49Dhvk8c+/PkU+brPtziKBAvrLWz0p3jDo/od8k27y+8fmpnu2pjTtS0fJXkGzby6b
2/tIsnDe7UxFioOvsSxfNfntm7Wc7n/ndRJsapozsSFe+hS/3TZvjhu5MyK/tP4KffQ/L5aXy4t3
y8X/ejMNnq2gw56Pf0e3JrF7IHho1nGONKfE1Pcf698Xf0xkS27SI7E70a1Qyv9Xx6XfevYn592d
0Gg5VX52z8P//PsvfT7NDxsWGTLOmCvoNgk+BwrOvzjm+lc8JclrR/1Tz0U35ozIrw70u6eP4m67
yX/wm50Egfzqx08f+0uC4ek/7bzPb77Jx3/8XkD22ydWq50J75hfzfUvj/wkPfTdJnP24TsMT3ea
ZaZ8NZV/st3nhx5Nf2GLy0YU5c55BxvFyQBjd8X5uds8mRjWb37LwN/v9gBTyH1h27817C7oae/0
7JSPemFHXBYYcn7rnqd8/Vdx5M/1x+k0E3bveCIOonQNX900wN0bD+TBl/T5GaFfUDy/yjcWrmdv
tvmj/s2W+qeyMoyZzbOB+K38xMsvNNukzCHOYc/Dt29tOy+/3PFWFmVRb7LdV8WGjIUW5FhbRYPM
oKb/1RD+C514vAlCsb19nGjTNuNQM57+h3ELxFVHo1zy+PU3Qsk/+7bmGxHd3jIA35xs63Arvgqe
XIiyrsHmbVADhVfqWcYPL/utVfhfkwn7PNUf1/W/mvva3al+iV3oW+ua9tU+9GSk/cnZymL8qUiT
L2Hz45t9CGtg8HowS6nLovfqsjb/8LD473vvn7el/wffe0p+YXfB+Wq3+fmX/ltO/UDs7JGvkHV9
2Ht373WSxNiyG+Iq8y1A1Z/aTyjRBFGTPTY0Dc3XyDPNCknHvuGs+GZ/K8ZtAKgy3+mSSQ3mFW4e
06ad0+jXMdnPv0D8RQMW7p3b/XEi+sfplsU2zzZiJ2PxGqmFtdhO+8pjdz6sLq8w4Jbwb55NDo4o
L35n83F7F+72rfMKQ2EV5c87wfnhivrjV7baiGL7razHd+OQP7k7rMhG3+3E/+4rzOi96JYY/Vku
ctJIeels2wMvmsvt8NjSNNB+XLf7cR/vbQWpsd1mX6MfxHa727veK8wKBGmBme4sDZr6Cu3uNzlr
zk4nAGR57Oq/vr6v775aHABCvUK79SbdvVvtFXrhYAu1drdZ/XsB8Z+caAcE4MebYTet+6BH9tI5
cbSp22ejYZLhenGzUR02z0MT7evUwM/vbZdp0W6S57f8Cn18FLGu19uczOqzQuOkAvXiDmn6bXZb
NCJ4bGtafXDKfPzzr8+QYxwo6ZPHhh7atV4h9j8u8s1dsdvsK0yR42lt32nVfoW390+Op9qklvfS
d8chqNvsTurX2JoRyHsW9WivUYQ4I3/WBJvdeu4EqX5pN1wU7HK7Ew887svbnWb09nnDr3F4vXxY
NUWU7wxi/TVOHZflMzTCAwL8pT182W440ImdSBjM8yt0cbe939089Nc4JF12+BR9Tgo93uO0+qBg
//jnX1/VrpMJ8LETXIJfeoV2Pxd3D/8vd1ez3DZyhF8Ft+xWxWUBEk3rkiqRomQvRS3XpJUq34bg
LDEmRHDxYy11yiUPseecfMgtb6A3yZPka4DjoIewKBNda5cvLkt29cw0Zvr3625Uns4T7jbuBu6L
/8c3n6ipb2Bchbh3mM3EJEbwaFzsicQhkaGg9CLlF1rCq5no1E3QdwW4jXSr9pJfYbywjDT6RUqg
NqpUwUiFeu56ehhaJGHPDanzHOM2ClQwh+W0/UV8+CeJ/ybXrHuCEh/0H0TFy0tk11H2sne5rxda
a8pFfIeBtiodhYy7uk249SIgnntwIIs5Iysi9TGTET0dm67YscCu+0mYZN4PQw2Q9GrxY9MyJwL2
YvnICewwopDWSjWtI2HuonDcxrkz+7pJm3UEznBh3ps6za4ETah0gibNtymuUsyaME1W2smvvRT4
2BepXoWRR02dd+kLOBtb+mUilT42icYzmwj3rvAj+yhUadLW2gKinel/CbTbKw3zbXtDyzOMwnO4
UbH9HTsEshLtTzE0yNDB6LCUSveP+q22ZU8/SoHFulXZ9jiWYrWAwM6v9Z3XV3GD7pYwaK5NwYxH
X8KcuVErlEEUjBVUrdiW19eqSDlViTdLDH6nUbLBY+uwLdrveGzyUBk81CZAHRVntWXJGI2bFLLO
d94lZuFophz9UwGej8EYzvPTTvttQ0nRhO64kS+7CJ7iix2MCbyiHDmpWK/UX72zLETECu0HSmEz
pRcL52OuPLQCjRjPUPnR/nTTZIloLONaIGFKTNHagO+WxjC0vULTAv60s1mBm/l3fF6TlQy/KNCC
i2+8I7DCjpGJXtnt2dGPzXqt0f3JPlpLsrRygN7AJAvk8eHgYCpCRyLCtQVSVxAcb4RATOr9XOTx
BvZi0wPBolj5iGocgSygeve9x/56jg8K8QF9gZxu6+3Uj0DxEhRC1n81oAS5xZ2ytey/2F8+CipM
ixm7qALvC/aZWUBIk63WU+nMdWHs/To8CHS2WhQm5jWHvoCUpt2iSJJbYwI2+TTS4ESE4kBGWqIo
oa82CL82vRqJHELfuR0SUuw8uTUrB8MpEeq3dFfeG70uZrEJ7UUjQfZC4HpcwtlR3B+XiMzD4Zjr
GANQdX3Du/jQLzcKXqF4iXsAEgWNP+EeO9/Plyh9gY0EDLj5zTHQOwJuKkVIMw3wUl5nsS9RVjMG
eiBPqGybxQMDifKXyqjDpLi8siuuNRoM1k8QHAkkCqtVrorQSeJIBEpheq7MXM0rOzSZAU7M9i+B
lpoW6bLiTx/3ErGnBt8DA6zsuoernYpRNwbgFtjapN6AffUqqQBfhH8ZiRhXD6MvTRZ5Nwb1zo1C
HnU97c/1dvLoCgJhnB6CHSZl8g1TqNrvvA/UeKj4leoet6c7UdwqwvAnAaLkoQ0AyUVYxgH3SSDF
qtsJEyaPHj7G+nZjd1zZ8QL3ZEIHGCmswJOGx0foQGNXa/u8Ki3g/VCByH60ZOkQ1P1lrxvVZCM/
YjkL9lOoijqs1f0docjTBeSdA3OVCBtgSpBxUEYS6b9equ4NwzlQ80E6QhtAMX1PJsCor1VropSK
cRKs1C+vLd1BCJuSN3uhPmxtyW6j8Yi8IeFiydHLlIDTXKh4+dnUp4D2viw2zq79R2thnph8nxQw
cdAVqM4OjIezPx4uDsdVlxomxstWWm2/4li7QWUB4f02LeDzs82Wnd/abvYGwIb7AtFFy1C6bmVf
vccpfz010FTa1VYp1E9DN+rxWFD9fw/qYSJBZVfWnbY91jdYMWVzi+y+db5ls6Oqf/3+PkUf0poH
WyRapMBb0zsVFRIwyJH+3QkB+BIqt7Lqx2hGl+rS5RxRgAS9D5k83H8/95crsKg8o34i4Pz0Ia5R
vtFUDF01/vu8cQK/+kklX5+KUuub/xSO30e/SWj+OX5DU4lu2+dcP823oTCo/0HbU32D+iJeoCEB
UxYCjwX5DYDA69dYwP7tJXl251rAEnQB0ubSSCBj0gPwYTU3dRYcC5DtR2pepymBHLbZBgJaUTyw
j6Q1i0idCASkzvVtEiJ8jc4F+9cTuIF9eDRpwrXM/p5B+5VMH8jDlCfYJCKYn7RL2XalOQMkEezv
q7X2bnQ6Z+4eOvd8Xrs8UXmdvzcoA+LZGpri8LiXs5/hA0w9yi0Z8p0kInWD3wB3SiD34gYUzv7k
/BN2jcB3ysE9EjitQR6ZZM3FtUS4mPK7l8oN5EjAnS7VjD/C/e0U9nP3MnLUwH4g+ROI7sKxJKqA
+g//ybU3/8vrD4mTQPB9AeU11KsNU7QNzY+KLwZjXZmZaxX4ElUkV2gmk0dMuaDqwL7uw0NN2K/D
BYns1Qju20Jl6LZsd0jyx5dQIyh6TfKcCWFMAbDLHM4IFCGqO2Z1+BKQB5B1iApojBEUaciTzr4E
HmwE0CnSjjxDheECEtwlym6xoC+h5kbJPclfFzvwQsBmvDYw8e3hyxssoTJKqlwT+RJZwAoVi8lx
WcYBmah8soc4/H28efhYrJypVr5E+4E38Ex4sCc4EjBjJ3oTRjqONWIIlSVVho8lGhtse7vt9PkL
JLobTKicj9fqBhLdDSYUR1LelUY1COMITVZpa2pOUAjs9tCT6EM9AYCQO5gSmn+acC8tkEgSTh7+
lXjT5PbhYxmrG6cP/16FhgO7AokqDDStNU45DwoC23/DqVrduwI6kIi7vl3sPHCJhhKIEyyRfvMu
VMbMokCiOQOGfRgnORuIjONAHIaQbvZzlTJJQsG+2/FBAglk5TtzO1OzOy4xJFqLVzJ0931LpJN7
JvWmMOYYEAA9MS3TD1eCZ7ONZt+uGwSoyT06PXnZRXkxBPV+f6oenx1sU3R/TrQ5IA/nOwzE/rqA
V1vWudgvTM9KQK2doZXBTJn3XAd17Cot7lGKhuzcBBRwC9A7fhEDUJxFdoeleBFgxAj4iVvuzAUS
G44K+AT1zUoosh7ix/yVHgvsFWHRWTLn30xCjU1SQ8WsSxaKkIgYALXEkToSehGjmRbekP6YnL2p
fzhfwmZ/jTaTO7XEvgTeDJT5p/MlzN6f1JpfX8zftUw5XDgMN+lic09le5YWPWNoGfvj4aSr9hjD
xAmw+hK1dZVGb6AtYJsOMT9nGe2yROBdXymek0CHjfZ8RgMSlew8EQl4H8oZkCB07rKEZYpA1dx8
4N4y5i5K8CJWG8dh8SVSEdd6zf1kX6KJAmHv0GCwqZLAlxg1Nkarup2LLNHLcgyUKso5d6oRRJCO
KM9Ua4gNex1Kw0Ki7m4aKeOWowcStsVUvTe7nIa5bo9wuBSdKoOYlaVT2VgCkoiKWcgsdG9HICGR
3t7PdAM7JCoFb4zOAYNl/JAQdT9jMkPywXudAxCw9p57A+Qdk7zYvsz6cn5HpBpqu+AQBdxZBB/y
uWf/apoW7Z5IeNiTNXL78aZJ3mAWjoTtMzLzOXpuDVTGssHVrL/Ph/4QN30S9mrLtUlklhh2sALX
Pv21qsaqfymMLMHMg1P7q8PfIKVrNgofKDXxf//xR7akny7TDRJP2MEr5E5RqdjEVIz2eHEskTmb
GuAZniEvx5NR3eD09Fii1hKB4KVa2uuePT83KtnAXzLeL8DHKBbzOu12uoFEbuI8Wc4TMHCqlnAj
DR9piknsGFwk8PGGqkCPGtY1HID8oxddmS4ez2LzLERD7mdZVtibVprQ1RoCcSD0kVw0UBZQAldq
naNbSAPxvYrr6wWWmkZ+tI0z1U9DYqIl7r1OzkbdanO9ttTDGN2a/vY/AAAA//8=</cx:binary>
              </cx:geoCache>
            </cx:geography>
          </cx:layoutPr>
          <cx:valueColors>
            <cx:minColor>
              <a:schemeClr val="accent5">
                <a:lumMod val="20000"/>
                <a:lumOff val="80000"/>
              </a:schemeClr>
            </cx:minColor>
            <cx:maxColor>
              <a:schemeClr val="accent5">
                <a:lumMod val="50000"/>
              </a:schemeClr>
            </cx:maxColor>
          </cx:valueColors>
        </cx:series>
      </cx:plotAreaRegion>
    </cx:plotArea>
  </cx:chart>
  <cx:spPr>
    <a:ln>
      <a:solidFill>
        <a:schemeClr val="bg1"/>
      </a:solidFill>
    </a:ln>
    <a:effectLst>
      <a:outerShdw blurRad="50800" dist="50800" dir="5400000" algn="ctr" rotWithShape="0">
        <a:schemeClr val="bg2">
          <a:lumMod val="25000"/>
          <a:alpha val="20000"/>
        </a:schemeClr>
      </a:outerShdw>
    </a:effectLst>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microsoft.com/office/2014/relationships/chartEx" Target="../charts/chartEx2.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137296</xdr:colOff>
      <xdr:row>7</xdr:row>
      <xdr:rowOff>81971</xdr:rowOff>
    </xdr:from>
    <xdr:to>
      <xdr:col>2</xdr:col>
      <xdr:colOff>286036</xdr:colOff>
      <xdr:row>19</xdr:row>
      <xdr:rowOff>183063</xdr:rowOff>
    </xdr:to>
    <xdr:graphicFrame macro="">
      <xdr:nvGraphicFramePr>
        <xdr:cNvPr id="2" name="Gráfico 1">
          <a:extLst>
            <a:ext uri="{FF2B5EF4-FFF2-40B4-BE49-F238E27FC236}">
              <a16:creationId xmlns:a16="http://schemas.microsoft.com/office/drawing/2014/main" id="{47302646-2FAB-9043-907D-FBBDC5728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528594</xdr:colOff>
      <xdr:row>6</xdr:row>
      <xdr:rowOff>184434</xdr:rowOff>
    </xdr:from>
    <xdr:to>
      <xdr:col>7</xdr:col>
      <xdr:colOff>157891</xdr:colOff>
      <xdr:row>20</xdr:row>
      <xdr:rowOff>44391</xdr:rowOff>
    </xdr:to>
    <xdr:graphicFrame macro="">
      <xdr:nvGraphicFramePr>
        <xdr:cNvPr id="3" name="Gráfico 2">
          <a:extLst>
            <a:ext uri="{FF2B5EF4-FFF2-40B4-BE49-F238E27FC236}">
              <a16:creationId xmlns:a16="http://schemas.microsoft.com/office/drawing/2014/main" id="{591831FF-CB26-3B49-8013-A942C73EA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528594</xdr:colOff>
      <xdr:row>12</xdr:row>
      <xdr:rowOff>34325</xdr:rowOff>
    </xdr:from>
    <xdr:to>
      <xdr:col>13</xdr:col>
      <xdr:colOff>160180</xdr:colOff>
      <xdr:row>27</xdr:row>
      <xdr:rowOff>114415</xdr:rowOff>
    </xdr:to>
    <xdr:graphicFrame macro="">
      <xdr:nvGraphicFramePr>
        <xdr:cNvPr id="7" name="Gráfico 6">
          <a:extLst>
            <a:ext uri="{FF2B5EF4-FFF2-40B4-BE49-F238E27FC236}">
              <a16:creationId xmlns:a16="http://schemas.microsoft.com/office/drawing/2014/main" id="{5BC62CB5-8482-0B48-A5DE-03E0B0A8F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13728</xdr:colOff>
      <xdr:row>28</xdr:row>
      <xdr:rowOff>155833</xdr:rowOff>
    </xdr:from>
    <xdr:to>
      <xdr:col>19</xdr:col>
      <xdr:colOff>274593</xdr:colOff>
      <xdr:row>47</xdr:row>
      <xdr:rowOff>174780</xdr:rowOff>
    </xdr:to>
    <mc:AlternateContent xmlns:mc="http://schemas.openxmlformats.org/markup-compatibility/2006">
      <mc:Choice xmlns:cx4="http://schemas.microsoft.com/office/drawing/2016/5/10/chartex" Requires="cx4">
        <xdr:graphicFrame macro="">
          <xdr:nvGraphicFramePr>
            <xdr:cNvPr id="16" name="Gráfico 15">
              <a:extLst>
                <a:ext uri="{FF2B5EF4-FFF2-40B4-BE49-F238E27FC236}">
                  <a16:creationId xmlns:a16="http://schemas.microsoft.com/office/drawing/2014/main" id="{7BD6A7EE-00FE-844D-B59C-1E8A27C4B1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421628" y="5845433"/>
              <a:ext cx="5442465" cy="3879747"/>
            </a:xfrm>
            <a:prstGeom prst="rect">
              <a:avLst/>
            </a:prstGeom>
            <a:solidFill>
              <a:prstClr val="white"/>
            </a:solidFill>
            <a:ln w="1">
              <a:solidFill>
                <a:prstClr val="green"/>
              </a:solidFill>
            </a:ln>
          </xdr:spPr>
          <xdr:txBody>
            <a:bodyPr vertOverflow="clip" horzOverflow="clip"/>
            <a:lstStyle/>
            <a:p>
              <a:r>
                <a:rPr lang="es-ES_tradnl"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18</xdr:col>
      <xdr:colOff>305488</xdr:colOff>
      <xdr:row>6</xdr:row>
      <xdr:rowOff>12814</xdr:rowOff>
    </xdr:from>
    <xdr:to>
      <xdr:col>21</xdr:col>
      <xdr:colOff>617838</xdr:colOff>
      <xdr:row>17</xdr:row>
      <xdr:rowOff>125857</xdr:rowOff>
    </xdr:to>
    <xdr:graphicFrame macro="">
      <xdr:nvGraphicFramePr>
        <xdr:cNvPr id="12" name="Gráfico 11">
          <a:extLst>
            <a:ext uri="{FF2B5EF4-FFF2-40B4-BE49-F238E27FC236}">
              <a16:creationId xmlns:a16="http://schemas.microsoft.com/office/drawing/2014/main" id="{899A4FFC-A8DC-A64C-BBC3-A946FC04B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796855</xdr:colOff>
      <xdr:row>7</xdr:row>
      <xdr:rowOff>43707</xdr:rowOff>
    </xdr:from>
    <xdr:to>
      <xdr:col>21</xdr:col>
      <xdr:colOff>2625655</xdr:colOff>
      <xdr:row>16</xdr:row>
      <xdr:rowOff>22884</xdr:rowOff>
    </xdr:to>
    <mc:AlternateContent xmlns:mc="http://schemas.openxmlformats.org/markup-compatibility/2006" xmlns:a14="http://schemas.microsoft.com/office/drawing/2010/main">
      <mc:Choice Requires="a14">
        <xdr:graphicFrame macro="">
          <xdr:nvGraphicFramePr>
            <xdr:cNvPr id="18" name="Mesero Asignado">
              <a:extLst>
                <a:ext uri="{FF2B5EF4-FFF2-40B4-BE49-F238E27FC236}">
                  <a16:creationId xmlns:a16="http://schemas.microsoft.com/office/drawing/2014/main" id="{6D9FDDD8-B082-A24B-B718-B81E87968FB7}"/>
                </a:ext>
              </a:extLst>
            </xdr:cNvPr>
            <xdr:cNvGraphicFramePr/>
          </xdr:nvGraphicFramePr>
          <xdr:xfrm>
            <a:off x="0" y="0"/>
            <a:ext cx="0" cy="0"/>
          </xdr:xfrm>
          <a:graphic>
            <a:graphicData uri="http://schemas.microsoft.com/office/drawing/2010/slicer">
              <sle:slicer xmlns:sle="http://schemas.microsoft.com/office/drawing/2010/slicer" name="Mesero Asignado"/>
            </a:graphicData>
          </a:graphic>
        </xdr:graphicFrame>
      </mc:Choice>
      <mc:Fallback xmlns="">
        <xdr:sp macro="" textlink="">
          <xdr:nvSpPr>
            <xdr:cNvPr id="0" name=""/>
            <xdr:cNvSpPr>
              <a:spLocks noTextEdit="1"/>
            </xdr:cNvSpPr>
          </xdr:nvSpPr>
          <xdr:spPr>
            <a:xfrm>
              <a:off x="21299918" y="1485329"/>
              <a:ext cx="1828800" cy="183269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19</xdr:col>
      <xdr:colOff>1052611</xdr:colOff>
      <xdr:row>11</xdr:row>
      <xdr:rowOff>102974</xdr:rowOff>
    </xdr:from>
    <xdr:to>
      <xdr:col>20</xdr:col>
      <xdr:colOff>640719</xdr:colOff>
      <xdr:row>14</xdr:row>
      <xdr:rowOff>114415</xdr:rowOff>
    </xdr:to>
    <xdr:sp macro="" textlink="$U$3">
      <xdr:nvSpPr>
        <xdr:cNvPr id="5" name="CuadroTexto 4">
          <a:extLst>
            <a:ext uri="{FF2B5EF4-FFF2-40B4-BE49-F238E27FC236}">
              <a16:creationId xmlns:a16="http://schemas.microsoft.com/office/drawing/2014/main" id="{0270BED1-527C-8E41-B3DE-34CF5C8A892D}"/>
            </a:ext>
          </a:extLst>
        </xdr:cNvPr>
        <xdr:cNvSpPr txBox="1"/>
      </xdr:nvSpPr>
      <xdr:spPr>
        <a:xfrm>
          <a:off x="18626665" y="2368379"/>
          <a:ext cx="938198" cy="629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0195DDA-C49A-2C4B-9AD9-2BE42C8F5C86}" type="TxLink">
            <a:rPr lang="en-US" sz="1800" b="1" i="0" u="none" strike="noStrike">
              <a:ln>
                <a:noFill/>
              </a:ln>
              <a:solidFill>
                <a:schemeClr val="tx2"/>
              </a:solidFill>
              <a:latin typeface="Calibri"/>
              <a:cs typeface="Calibri"/>
            </a:rPr>
            <a:pPr algn="ctr"/>
            <a:t>13,85%</a:t>
          </a:fld>
          <a:endParaRPr lang="es-ES_tradnl" sz="4800" b="1">
            <a:ln>
              <a:noFill/>
            </a:ln>
            <a:solidFill>
              <a:schemeClr val="tx2"/>
            </a:solidFill>
          </a:endParaRPr>
        </a:p>
      </xdr:txBody>
    </xdr:sp>
    <xdr:clientData/>
  </xdr:twoCellAnchor>
  <xdr:twoCellAnchor>
    <xdr:from>
      <xdr:col>28</xdr:col>
      <xdr:colOff>1398143</xdr:colOff>
      <xdr:row>8</xdr:row>
      <xdr:rowOff>137297</xdr:rowOff>
    </xdr:from>
    <xdr:to>
      <xdr:col>31</xdr:col>
      <xdr:colOff>354683</xdr:colOff>
      <xdr:row>17</xdr:row>
      <xdr:rowOff>114414</xdr:rowOff>
    </xdr:to>
    <xdr:graphicFrame macro="">
      <xdr:nvGraphicFramePr>
        <xdr:cNvPr id="8" name="Gráfico 7">
          <a:extLst>
            <a:ext uri="{FF2B5EF4-FFF2-40B4-BE49-F238E27FC236}">
              <a16:creationId xmlns:a16="http://schemas.microsoft.com/office/drawing/2014/main" id="{B76B85A1-3C72-0F4A-8197-F496FE070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139701</xdr:colOff>
      <xdr:row>0</xdr:row>
      <xdr:rowOff>127000</xdr:rowOff>
    </xdr:from>
    <xdr:to>
      <xdr:col>4</xdr:col>
      <xdr:colOff>368300</xdr:colOff>
      <xdr:row>16</xdr:row>
      <xdr:rowOff>50800</xdr:rowOff>
    </xdr:to>
    <mc:AlternateContent xmlns:mc="http://schemas.openxmlformats.org/markup-compatibility/2006">
      <mc:Choice xmlns:cx4="http://schemas.microsoft.com/office/drawing/2016/5/10/chartex" Requires="cx4">
        <xdr:graphicFrame macro="">
          <xdr:nvGraphicFramePr>
            <xdr:cNvPr id="6" name="Gráfico 5">
              <a:extLst>
                <a:ext uri="{FF2B5EF4-FFF2-40B4-BE49-F238E27FC236}">
                  <a16:creationId xmlns:a16="http://schemas.microsoft.com/office/drawing/2014/main" id="{FB877DF0-E34C-384B-A0A0-DBFF570B2D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9701" y="127000"/>
              <a:ext cx="3530599" cy="3517900"/>
            </a:xfrm>
            <a:prstGeom prst="rect">
              <a:avLst/>
            </a:prstGeom>
            <a:solidFill>
              <a:prstClr val="white"/>
            </a:solidFill>
            <a:ln w="1">
              <a:solidFill>
                <a:prstClr val="green"/>
              </a:solidFill>
            </a:ln>
          </xdr:spPr>
          <xdr:txBody>
            <a:bodyPr vertOverflow="clip" horzOverflow="clip"/>
            <a:lstStyle/>
            <a:p>
              <a:r>
                <a:rPr lang="es-ES_tradnl"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4</xdr:col>
      <xdr:colOff>584200</xdr:colOff>
      <xdr:row>0</xdr:row>
      <xdr:rowOff>139700</xdr:rowOff>
    </xdr:from>
    <xdr:to>
      <xdr:col>8</xdr:col>
      <xdr:colOff>812800</xdr:colOff>
      <xdr:row>16</xdr:row>
      <xdr:rowOff>63500</xdr:rowOff>
    </xdr:to>
    <xdr:graphicFrame macro="">
      <xdr:nvGraphicFramePr>
        <xdr:cNvPr id="7" name="Gráfico 6">
          <a:extLst>
            <a:ext uri="{FF2B5EF4-FFF2-40B4-BE49-F238E27FC236}">
              <a16:creationId xmlns:a16="http://schemas.microsoft.com/office/drawing/2014/main" id="{C69C06E7-62ED-5F49-A730-B56A90525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17</xdr:row>
      <xdr:rowOff>38100</xdr:rowOff>
    </xdr:from>
    <xdr:to>
      <xdr:col>8</xdr:col>
      <xdr:colOff>800100</xdr:colOff>
      <xdr:row>33</xdr:row>
      <xdr:rowOff>165100</xdr:rowOff>
    </xdr:to>
    <xdr:graphicFrame macro="">
      <xdr:nvGraphicFramePr>
        <xdr:cNvPr id="8" name="Gráfico 7">
          <a:extLst>
            <a:ext uri="{FF2B5EF4-FFF2-40B4-BE49-F238E27FC236}">
              <a16:creationId xmlns:a16="http://schemas.microsoft.com/office/drawing/2014/main" id="{9977D5F0-1BD4-2844-83C7-92C1E5711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170341</xdr:colOff>
      <xdr:row>34</xdr:row>
      <xdr:rowOff>200177</xdr:rowOff>
    </xdr:from>
    <xdr:to>
      <xdr:col>8</xdr:col>
      <xdr:colOff>806350</xdr:colOff>
      <xdr:row>52</xdr:row>
      <xdr:rowOff>40317</xdr:rowOff>
    </xdr:to>
    <xdr:graphicFrame macro="">
      <xdr:nvGraphicFramePr>
        <xdr:cNvPr id="9" name="Gráfico 8">
          <a:extLst>
            <a:ext uri="{FF2B5EF4-FFF2-40B4-BE49-F238E27FC236}">
              <a16:creationId xmlns:a16="http://schemas.microsoft.com/office/drawing/2014/main" id="{E5D2499E-FF14-FB4F-9266-1002F1738A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331610</xdr:colOff>
      <xdr:row>0</xdr:row>
      <xdr:rowOff>116518</xdr:rowOff>
    </xdr:from>
    <xdr:to>
      <xdr:col>13</xdr:col>
      <xdr:colOff>584603</xdr:colOff>
      <xdr:row>16</xdr:row>
      <xdr:rowOff>100793</xdr:rowOff>
    </xdr:to>
    <xdr:graphicFrame macro="">
      <xdr:nvGraphicFramePr>
        <xdr:cNvPr id="11" name="Gráfico 10">
          <a:extLst>
            <a:ext uri="{FF2B5EF4-FFF2-40B4-BE49-F238E27FC236}">
              <a16:creationId xmlns:a16="http://schemas.microsoft.com/office/drawing/2014/main" id="{5A2A567F-C091-B54E-B2C0-C170A4ACF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752726</xdr:colOff>
      <xdr:row>7</xdr:row>
      <xdr:rowOff>192717</xdr:rowOff>
    </xdr:from>
    <xdr:to>
      <xdr:col>12</xdr:col>
      <xdr:colOff>187655</xdr:colOff>
      <xdr:row>11</xdr:row>
      <xdr:rowOff>10809</xdr:rowOff>
    </xdr:to>
    <xdr:sp macro="" textlink="'T.DINÁMICAS Y VISUALIZACIÓN'!U3">
      <xdr:nvSpPr>
        <xdr:cNvPr id="14" name="CuadroTexto 13">
          <a:extLst>
            <a:ext uri="{FF2B5EF4-FFF2-40B4-BE49-F238E27FC236}">
              <a16:creationId xmlns:a16="http://schemas.microsoft.com/office/drawing/2014/main" id="{58291678-AAAB-FC45-B01C-52F85A2D1E50}"/>
            </a:ext>
          </a:extLst>
        </xdr:cNvPr>
        <xdr:cNvSpPr txBox="1"/>
      </xdr:nvSpPr>
      <xdr:spPr>
        <a:xfrm>
          <a:off x="9017805" y="1603828"/>
          <a:ext cx="1087945" cy="624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7BC503E-99C2-C640-890D-8F03A0C895DA}" type="TxLink">
            <a:rPr lang="en-US" sz="2000" b="1" i="0" u="none" strike="noStrike">
              <a:ln>
                <a:noFill/>
              </a:ln>
              <a:solidFill>
                <a:schemeClr val="tx2"/>
              </a:solidFill>
              <a:latin typeface="Calibri"/>
              <a:cs typeface="Calibri"/>
            </a:rPr>
            <a:pPr algn="ctr"/>
            <a:t>13,85%</a:t>
          </a:fld>
          <a:endParaRPr lang="es-ES_tradnl" sz="3600" b="1">
            <a:ln>
              <a:noFill/>
            </a:ln>
            <a:solidFill>
              <a:schemeClr val="tx2"/>
            </a:solidFill>
          </a:endParaRPr>
        </a:p>
      </xdr:txBody>
    </xdr:sp>
    <xdr:clientData/>
  </xdr:twoCellAnchor>
  <xdr:twoCellAnchor>
    <xdr:from>
      <xdr:col>9</xdr:col>
      <xdr:colOff>355599</xdr:colOff>
      <xdr:row>17</xdr:row>
      <xdr:rowOff>33665</xdr:rowOff>
    </xdr:from>
    <xdr:to>
      <xdr:col>16</xdr:col>
      <xdr:colOff>564443</xdr:colOff>
      <xdr:row>33</xdr:row>
      <xdr:rowOff>161270</xdr:rowOff>
    </xdr:to>
    <xdr:graphicFrame macro="">
      <xdr:nvGraphicFramePr>
        <xdr:cNvPr id="12" name="Gráfico 11">
          <a:extLst>
            <a:ext uri="{FF2B5EF4-FFF2-40B4-BE49-F238E27FC236}">
              <a16:creationId xmlns:a16="http://schemas.microsoft.com/office/drawing/2014/main" id="{EA4EEFA2-5E0C-9140-8C59-80CE4DCFF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793770</xdr:colOff>
      <xdr:row>0</xdr:row>
      <xdr:rowOff>134470</xdr:rowOff>
    </xdr:from>
    <xdr:to>
      <xdr:col>16</xdr:col>
      <xdr:colOff>508000</xdr:colOff>
      <xdr:row>16</xdr:row>
      <xdr:rowOff>104588</xdr:rowOff>
    </xdr:to>
    <mc:AlternateContent xmlns:mc="http://schemas.openxmlformats.org/markup-compatibility/2006" xmlns:a14="http://schemas.microsoft.com/office/drawing/2010/main">
      <mc:Choice Requires="a14">
        <xdr:graphicFrame macro="">
          <xdr:nvGraphicFramePr>
            <xdr:cNvPr id="13" name="Mesero Asignado 1">
              <a:extLst>
                <a:ext uri="{FF2B5EF4-FFF2-40B4-BE49-F238E27FC236}">
                  <a16:creationId xmlns:a16="http://schemas.microsoft.com/office/drawing/2014/main" id="{122126D9-76E1-1441-9F2E-270BC670CC3D}"/>
                </a:ext>
              </a:extLst>
            </xdr:cNvPr>
            <xdr:cNvGraphicFramePr/>
          </xdr:nvGraphicFramePr>
          <xdr:xfrm>
            <a:off x="0" y="0"/>
            <a:ext cx="0" cy="0"/>
          </xdr:xfrm>
          <a:graphic>
            <a:graphicData uri="http://schemas.microsoft.com/office/drawing/2010/slicer">
              <sle:slicer xmlns:sle="http://schemas.microsoft.com/office/drawing/2010/slicer" name="Mesero Asignado 1"/>
            </a:graphicData>
          </a:graphic>
        </xdr:graphicFrame>
      </mc:Choice>
      <mc:Fallback xmlns="">
        <xdr:sp macro="" textlink="">
          <xdr:nvSpPr>
            <xdr:cNvPr id="0" name=""/>
            <xdr:cNvSpPr>
              <a:spLocks noTextEdit="1"/>
            </xdr:cNvSpPr>
          </xdr:nvSpPr>
          <xdr:spPr>
            <a:xfrm>
              <a:off x="11561161" y="293905"/>
              <a:ext cx="2199013" cy="284691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32.816900925929" createdVersion="6" refreshedVersion="6" minRefreshableVersion="3" recordCount="1902" xr:uid="{C1840206-090B-EE48-8BF6-62E1E2B6DFCC}">
  <cacheSource type="worksheet">
    <worksheetSource name="Tabla1"/>
  </cacheSource>
  <cacheFields count="13">
    <cacheField name="Número de Orden" numFmtId="0">
      <sharedItems containsSemiMixedTypes="0" containsString="0" containsNumber="1" containsInteger="1" minValue="1" maxValue="767" count="76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sharedItems>
    </cacheField>
    <cacheField name="Número de Mesa" numFmtId="0">
      <sharedItems containsSemiMixedTypes="0" containsString="0" containsNumber="1" containsInteger="1" minValue="1" maxValue="20"/>
    </cacheField>
    <cacheField name="Nombre del Plato" numFmtId="0">
      <sharedItems/>
    </cacheField>
    <cacheField name="Descripción del Plato" numFmtId="0">
      <sharedItems/>
    </cacheField>
    <cacheField name="Costo Unitario" numFmtId="0">
      <sharedItems containsSemiMixedTypes="0" containsString="0" containsNumber="1" containsInteger="1" minValue="10" maxValue="25"/>
    </cacheField>
    <cacheField name="Precio Unitario" numFmtId="0">
      <sharedItems containsSemiMixedTypes="0" containsString="0" containsNumber="1" containsInteger="1" minValue="18" maxValue="40"/>
    </cacheField>
    <cacheField name="Cantidad Ordenada" numFmtId="0">
      <sharedItems containsSemiMixedTypes="0" containsString="0" containsNumber="1" containsInteger="1" minValue="1" maxValue="3"/>
    </cacheField>
    <cacheField name="Tiempo de Preparación" numFmtId="0">
      <sharedItems containsSemiMixedTypes="0" containsString="0" containsNumber="1" containsInteger="1" minValue="5" maxValue="59" count="55">
        <n v="25"/>
        <n v="32"/>
        <n v="51"/>
        <n v="34"/>
        <n v="9"/>
        <n v="27"/>
        <n v="36"/>
        <n v="54"/>
        <n v="23"/>
        <n v="17"/>
        <n v="8"/>
        <n v="11"/>
        <n v="15"/>
        <n v="26"/>
        <n v="49"/>
        <n v="31"/>
        <n v="10"/>
        <n v="19"/>
        <n v="24"/>
        <n v="5"/>
        <n v="44"/>
        <n v="6"/>
        <n v="40"/>
        <n v="59"/>
        <n v="48"/>
        <n v="38"/>
        <n v="43"/>
        <n v="58"/>
        <n v="57"/>
        <n v="50"/>
        <n v="14"/>
        <n v="20"/>
        <n v="45"/>
        <n v="13"/>
        <n v="46"/>
        <n v="42"/>
        <n v="47"/>
        <n v="35"/>
        <n v="39"/>
        <n v="22"/>
        <n v="18"/>
        <n v="55"/>
        <n v="21"/>
        <n v="12"/>
        <n v="56"/>
        <n v="37"/>
        <n v="33"/>
        <n v="53"/>
        <n v="30"/>
        <n v="7"/>
        <n v="29"/>
        <n v="16"/>
        <n v="28"/>
        <n v="52"/>
        <n v="41"/>
      </sharedItems>
    </cacheField>
    <cacheField name="Observaciones" numFmtId="0">
      <sharedItems/>
    </cacheField>
    <cacheField name="Total del pedido " numFmtId="0">
      <sharedItems containsSemiMixedTypes="0" containsString="0" containsNumber="1" containsInteger="1" minValue="18" maxValue="120" count="54">
        <n v="48"/>
        <n v="90"/>
        <n v="31"/>
        <n v="27"/>
        <n v="40"/>
        <n v="36"/>
        <n v="58"/>
        <n v="99"/>
        <n v="84"/>
        <n v="19"/>
        <n v="70"/>
        <n v="64"/>
        <n v="108"/>
        <n v="66"/>
        <n v="56"/>
        <n v="120"/>
        <n v="30"/>
        <n v="24"/>
        <n v="96"/>
        <n v="68"/>
        <n v="80"/>
        <n v="28"/>
        <n v="60"/>
        <n v="87"/>
        <n v="20"/>
        <n v="33"/>
        <n v="46"/>
        <n v="63"/>
        <n v="105"/>
        <n v="35"/>
        <n v="29"/>
        <n v="78"/>
        <n v="50"/>
        <n v="23"/>
        <n v="18"/>
        <n v="102"/>
        <n v="57"/>
        <n v="81"/>
        <n v="34"/>
        <n v="42"/>
        <n v="26"/>
        <n v="75"/>
        <n v="62"/>
        <n v="52"/>
        <n v="38"/>
        <n v="21"/>
        <n v="93"/>
        <n v="72"/>
        <n v="22"/>
        <n v="32"/>
        <n v="54"/>
        <n v="44"/>
        <n v="69"/>
        <n v="25"/>
      </sharedItems>
    </cacheField>
    <cacheField name="Ganancia Neta " numFmtId="0">
      <sharedItems containsSemiMixedTypes="0" containsString="0" containsNumber="1" containsInteger="1" minValue="8" maxValue="45"/>
    </cacheField>
    <cacheField name="Ganancia Bruta" numFmtId="0">
      <sharedItems containsSemiMixedTypes="0" containsString="0" containsNumber="1" containsInteger="1" minValue="18" maxValue="120"/>
    </cacheField>
    <cacheField name="Porcentaje de Ganancia " numFmtId="10">
      <sharedItems containsSemiMixedTypes="0" containsString="0" containsNumber="1" minValue="0.375" maxValue="0.4444444444444444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33.725476388892" createdVersion="6" refreshedVersion="6" minRefreshableVersion="3" recordCount="767" xr:uid="{DCFE959E-93FF-F943-B1CF-856BC40576F5}">
  <cacheSource type="worksheet">
    <worksheetSource ref="A1:S768" sheet="DATOS SALA FINAL"/>
  </cacheSource>
  <cacheFields count="19">
    <cacheField name="Número de Mesa" numFmtId="1">
      <sharedItems containsSemiMixedTypes="0" containsString="0" containsNumber="1" containsInteger="1" minValue="1" maxValue="20"/>
    </cacheField>
    <cacheField name="Nombre del Cliente" numFmtId="49">
      <sharedItems/>
    </cacheField>
    <cacheField name="Número de Comensales" numFmtId="1">
      <sharedItems containsSemiMixedTypes="0" containsString="0" containsNumber="1" containsInteger="1" minValue="1" maxValue="6"/>
    </cacheField>
    <cacheField name="Mesero Asignado" numFmtId="49">
      <sharedItems/>
    </cacheField>
    <cacheField name="Tipo de Servicio" numFmtId="49">
      <sharedItems count="3">
        <s v="Almuerzo"/>
        <s v="Desayuno"/>
        <s v="Cena"/>
      </sharedItems>
    </cacheField>
    <cacheField name="Método de Pago" numFmtId="49">
      <sharedItems/>
    </cacheField>
    <cacheField name="Propina" numFmtId="2">
      <sharedItems/>
    </cacheField>
    <cacheField name="Estado de la Mesa" numFmtId="49">
      <sharedItems/>
    </cacheField>
    <cacheField name="Número de Orden" numFmtId="1">
      <sharedItems containsSemiMixedTypes="0" containsString="0" containsNumber="1" containsInteger="1" minValue="1" maxValue="767"/>
    </cacheField>
    <cacheField name="País de Origen" numFmtId="49">
      <sharedItems/>
    </cacheField>
    <cacheField name="Platos Ordenados" numFmtId="49">
      <sharedItems/>
    </cacheField>
    <cacheField name="Fecha de Factura" numFmtId="14">
      <sharedItems containsSemiMixedTypes="0" containsNonDate="0" containsDate="1" containsString="0" minDate="2023-04-01T00:00:00" maxDate="2023-04-08T00:00:00" count="7">
        <d v="2023-04-01T00:00:00"/>
        <d v="2023-04-02T00:00:00"/>
        <d v="2023-04-03T00:00:00"/>
        <d v="2023-04-04T00:00:00"/>
        <d v="2023-04-05T00:00:00"/>
        <d v="2023-04-06T00:00:00"/>
        <d v="2023-04-07T00:00:00"/>
      </sharedItems>
    </cacheField>
    <cacheField name="Hora de Llegada" numFmtId="164">
      <sharedItems containsDate="1" containsMixedTypes="1" minDate="1899-12-30T01:24:00" maxDate="1899-12-30T01:24:00"/>
    </cacheField>
    <cacheField name="Hora de Salida" numFmtId="164">
      <sharedItems containsDate="1" containsMixedTypes="1" minDate="1899-12-30T04:31:00" maxDate="1899-12-30T04:31:00"/>
    </cacheField>
    <cacheField name="Tiempo de Permanencia" numFmtId="164">
      <sharedItems containsSemiMixedTypes="0" containsNonDate="0" containsDate="1" containsString="0" minDate="1899-12-30T01:01:00" maxDate="1899-12-30T04:14:00"/>
    </cacheField>
    <cacheField name="Tiempo de Degustación" numFmtId="164">
      <sharedItems containsSemiMixedTypes="0" containsNonDate="0" containsDate="1" containsString="0" minDate="1899-12-30T00:00:00" maxDate="1899-12-30T03:49:00"/>
    </cacheField>
    <cacheField name="Orden Cobrada" numFmtId="49">
      <sharedItems/>
    </cacheField>
    <cacheField name="Monto Total de la Cuenta" numFmtId="1">
      <sharedItems containsSemiMixedTypes="0" containsString="0" containsNumber="1" containsInteger="1" minValue="18" maxValue="360" count="248">
        <n v="138"/>
        <n v="58"/>
        <n v="165"/>
        <n v="183"/>
        <n v="67"/>
        <n v="70"/>
        <n v="172"/>
        <n v="242"/>
        <n v="169"/>
        <n v="148"/>
        <n v="88"/>
        <n v="326"/>
        <n v="87"/>
        <n v="129"/>
        <n v="224"/>
        <n v="28"/>
        <n v="137"/>
        <n v="251"/>
        <n v="80"/>
        <n v="178"/>
        <n v="274"/>
        <n v="213"/>
        <n v="233"/>
        <n v="34"/>
        <n v="126"/>
        <n v="61"/>
        <n v="94"/>
        <n v="173"/>
        <n v="112"/>
        <n v="211"/>
        <n v="306"/>
        <n v="214"/>
        <n v="30"/>
        <n v="21"/>
        <n v="235"/>
        <n v="108"/>
        <n v="204"/>
        <n v="102"/>
        <n v="203"/>
        <n v="122"/>
        <n v="54"/>
        <n v="140"/>
        <n v="109"/>
        <n v="158"/>
        <n v="186"/>
        <n v="76"/>
        <n v="225"/>
        <n v="263"/>
        <n v="267"/>
        <n v="187"/>
        <n v="255"/>
        <n v="48"/>
        <n v="82"/>
        <n v="160"/>
        <n v="55"/>
        <n v="288"/>
        <n v="196"/>
        <n v="210"/>
        <n v="256"/>
        <n v="218"/>
        <n v="234"/>
        <n v="118"/>
        <n v="136"/>
        <n v="75"/>
        <n v="81"/>
        <n v="99"/>
        <n v="57"/>
        <n v="309"/>
        <n v="121"/>
        <n v="62"/>
        <n v="170"/>
        <n v="60"/>
        <n v="208"/>
        <n v="50"/>
        <n v="123"/>
        <n v="159"/>
        <n v="293"/>
        <n v="29"/>
        <n v="253"/>
        <n v="153"/>
        <n v="176"/>
        <n v="188"/>
        <n v="166"/>
        <n v="139"/>
        <n v="171"/>
        <n v="73"/>
        <n v="77"/>
        <n v="141"/>
        <n v="68"/>
        <n v="124"/>
        <n v="163"/>
        <n v="20"/>
        <n v="237"/>
        <n v="269"/>
        <n v="209"/>
        <n v="134"/>
        <n v="145"/>
        <n v="52"/>
        <n v="105"/>
        <n v="24"/>
        <n v="222"/>
        <n v="184"/>
        <n v="72"/>
        <n v="239"/>
        <n v="106"/>
        <n v="35"/>
        <n v="157"/>
        <n v="206"/>
        <n v="182"/>
        <n v="120"/>
        <n v="260"/>
        <n v="63"/>
        <n v="238"/>
        <n v="191"/>
        <n v="181"/>
        <n v="185"/>
        <n v="84"/>
        <n v="212"/>
        <n v="226"/>
        <n v="150"/>
        <n v="132"/>
        <n v="56"/>
        <n v="144"/>
        <n v="271"/>
        <n v="310"/>
        <n v="156"/>
        <n v="90"/>
        <n v="46"/>
        <n v="152"/>
        <n v="44"/>
        <n v="154"/>
        <n v="243"/>
        <n v="177"/>
        <n v="27"/>
        <n v="38"/>
        <n v="205"/>
        <n v="91"/>
        <n v="270"/>
        <n v="83"/>
        <n v="192"/>
        <n v="202"/>
        <n v="162"/>
        <n v="220"/>
        <n v="96"/>
        <n v="261"/>
        <n v="180"/>
        <n v="195"/>
        <n v="245"/>
        <n v="228"/>
        <n v="142"/>
        <n v="193"/>
        <n v="97"/>
        <n v="32"/>
        <n v="168"/>
        <n v="69"/>
        <n v="190"/>
        <n v="33"/>
        <n v="74"/>
        <n v="294"/>
        <n v="18"/>
        <n v="273"/>
        <n v="327"/>
        <n v="66"/>
        <n v="297"/>
        <n v="25"/>
        <n v="117"/>
        <n v="115"/>
        <n v="250"/>
        <n v="116"/>
        <n v="93"/>
        <n v="201"/>
        <n v="78"/>
        <n v="42"/>
        <n v="86"/>
        <n v="40"/>
        <n v="216"/>
        <n v="247"/>
        <n v="59"/>
        <n v="175"/>
        <n v="290"/>
        <n v="223"/>
        <n v="279"/>
        <n v="128"/>
        <n v="53"/>
        <n v="232"/>
        <n v="161"/>
        <n v="268"/>
        <n v="98"/>
        <n v="85"/>
        <n v="147"/>
        <n v="207"/>
        <n v="217"/>
        <n v="114"/>
        <n v="100"/>
        <n v="104"/>
        <n v="164"/>
        <n v="143"/>
        <n v="26"/>
        <n v="36"/>
        <n v="101"/>
        <n v="240"/>
        <n v="200"/>
        <n v="49"/>
        <n v="291"/>
        <n v="22"/>
        <n v="198"/>
        <n v="151"/>
        <n v="155"/>
        <n v="95"/>
        <n v="131"/>
        <n v="219"/>
        <n v="19"/>
        <n v="64"/>
        <n v="92"/>
        <n v="130"/>
        <n v="79"/>
        <n v="174"/>
        <n v="149"/>
        <n v="146"/>
        <n v="103"/>
        <n v="280"/>
        <n v="197"/>
        <n v="244"/>
        <n v="41"/>
        <n v="276"/>
        <n v="227"/>
        <n v="179"/>
        <n v="111"/>
        <n v="284"/>
        <n v="292"/>
        <n v="266"/>
        <n v="231"/>
        <n v="285"/>
        <n v="333"/>
        <n v="319"/>
        <n v="236"/>
        <n v="344"/>
        <n v="133"/>
        <n v="265"/>
        <n v="199"/>
        <n v="23"/>
        <n v="360"/>
        <n v="246"/>
        <n v="107"/>
        <n v="215"/>
        <n v="110"/>
        <n v="119"/>
        <n v="342"/>
      </sharedItems>
    </cacheField>
    <cacheField name="Tiempo de Preparación" numFmtId="164">
      <sharedItems containsSemiMixedTypes="0" containsNonDate="0" containsDate="1" containsString="0" minDate="1899-12-30T00:05:00" maxDate="1899-12-30T03:23:00"/>
    </cacheField>
  </cacheFields>
  <extLst>
    <ext xmlns:x14="http://schemas.microsoft.com/office/spreadsheetml/2009/9/main" uri="{725AE2AE-9491-48be-B2B4-4EB974FC3084}">
      <x14:pivotCacheDefinition pivotCacheId="191315707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33.732923842595" createdVersion="6" refreshedVersion="6" minRefreshableVersion="3" recordCount="767" xr:uid="{D4274A37-C83D-874D-8BE7-57C42F774D02}">
  <cacheSource type="worksheet">
    <worksheetSource name="Tabla4"/>
  </cacheSource>
  <cacheFields count="20">
    <cacheField name="Número de Mesa" numFmtId="1">
      <sharedItems containsSemiMixedTypes="0" containsString="0" containsNumber="1" containsInteger="1" minValue="1" maxValue="20" count="20">
        <n v="10"/>
        <n v="6"/>
        <n v="20"/>
        <n v="3"/>
        <n v="8"/>
        <n v="7"/>
        <n v="17"/>
        <n v="11"/>
        <n v="15"/>
        <n v="14"/>
        <n v="2"/>
        <n v="16"/>
        <n v="9"/>
        <n v="18"/>
        <n v="12"/>
        <n v="1"/>
        <n v="5"/>
        <n v="4"/>
        <n v="13"/>
        <n v="19"/>
      </sharedItems>
    </cacheField>
    <cacheField name="Nombre del Cliente" numFmtId="49">
      <sharedItems/>
    </cacheField>
    <cacheField name="Número de Comensales" numFmtId="1">
      <sharedItems containsSemiMixedTypes="0" containsString="0" containsNumber="1" containsInteger="1" minValue="1" maxValue="6"/>
    </cacheField>
    <cacheField name="Mesero Asignado" numFmtId="49">
      <sharedItems count="5">
        <s v="Mesero_3"/>
        <s v="Mesero_1"/>
        <s v="Mesero_2"/>
        <s v="Mesero_5"/>
        <s v="Mesero_4"/>
      </sharedItems>
    </cacheField>
    <cacheField name="Tipo de Servicio" numFmtId="49">
      <sharedItems count="3">
        <s v="Almuerzo"/>
        <s v="Desayuno"/>
        <s v="Cena"/>
      </sharedItems>
    </cacheField>
    <cacheField name="Método de Pago" numFmtId="49">
      <sharedItems count="3">
        <s v="Tarjeta de débito"/>
        <s v="Efectivo"/>
        <s v="Tarjeta de crédito"/>
      </sharedItems>
    </cacheField>
    <cacheField name="Propina" numFmtId="2">
      <sharedItems count="708">
        <s v="48.55"/>
        <s v="43.3"/>
        <s v="30.87"/>
        <s v="34.68"/>
        <s v="24.33"/>
        <s v="26.57"/>
        <s v="10.54"/>
        <s v="49.18"/>
        <s v="46.85"/>
        <s v="16.6"/>
        <s v="32.89"/>
        <s v="45.27"/>
        <s v="22.06"/>
        <s v="48.76"/>
        <s v="28.77"/>
        <s v="37.9"/>
        <s v="12.17"/>
        <s v="33.09"/>
        <s v="17.45"/>
        <s v="31.7"/>
        <s v="20.53"/>
        <s v="45.41"/>
        <s v="38.46"/>
        <s v="38.18"/>
        <s v="46.15"/>
        <s v="10.37"/>
        <s v="19.27"/>
        <s v="41.22"/>
        <s v="14.83"/>
        <s v="26.29"/>
        <s v="19.81"/>
        <s v="28.25"/>
        <s v="20.38"/>
        <s v="13.08"/>
        <s v="15.75"/>
        <s v="45.28"/>
        <s v="10.39"/>
        <s v="16.31"/>
        <s v="48.36"/>
        <s v="13.68"/>
        <s v="15.24"/>
        <s v="49.58"/>
        <s v="32.19"/>
        <s v="42.6"/>
        <s v="25.41"/>
        <s v="27.97"/>
        <s v="10.98"/>
        <s v="25.31"/>
        <s v="20.92"/>
        <s v="16.74"/>
        <s v="37.08"/>
        <s v="46.88"/>
        <s v="36.88"/>
        <s v="23.36"/>
        <s v="45.49"/>
        <s v="43.2"/>
        <s v="45.45"/>
        <s v="30.7"/>
        <s v="33.89"/>
        <s v="19.54"/>
        <s v="42.87"/>
        <s v="37.93"/>
        <s v="33.34"/>
        <s v="34.77"/>
        <s v="14.0"/>
        <s v="10.88"/>
        <s v="21.25"/>
        <s v="45.65"/>
        <s v="31.49"/>
        <s v="28.26"/>
        <s v="24.01"/>
        <s v="15.28"/>
        <s v="34.51"/>
        <s v="30.83"/>
        <s v="45.23"/>
        <s v="17.76"/>
        <s v="19.88"/>
        <s v="20.02"/>
        <s v="34.01"/>
        <s v="39.05"/>
        <s v="23.69"/>
        <s v="38.6"/>
        <s v="24.94"/>
        <s v="15.11"/>
        <s v="45.96"/>
        <s v="11.84"/>
        <s v="29.46"/>
        <s v="23.93"/>
        <s v="12.28"/>
        <s v="30.69"/>
        <s v="39.1"/>
        <s v="12.75"/>
        <s v="45.66"/>
        <s v="28.36"/>
        <s v="24.68"/>
        <s v="33.63"/>
        <s v="19.22"/>
        <s v="17.15"/>
        <s v="33.55"/>
        <s v="15.15"/>
        <s v="15.09"/>
        <s v="12.65"/>
        <s v="26.75"/>
        <s v="11.12"/>
        <s v="15.64"/>
        <s v="22.72"/>
        <s v="48.77"/>
        <s v="23.26"/>
        <s v="42.95"/>
        <s v="47.91"/>
        <s v="18.82"/>
        <s v="35.36"/>
        <s v="29.74"/>
        <s v="38.81"/>
        <s v="46.46"/>
        <s v="47.69"/>
        <s v="11.65"/>
        <s v="49.32"/>
        <s v="11.5"/>
        <s v="12.51"/>
        <s v="12.3"/>
        <s v="10.85"/>
        <s v="24.66"/>
        <s v="41.82"/>
        <s v="32.82"/>
        <s v="49.36"/>
        <s v="49.3"/>
        <s v="38.13"/>
        <s v="42.41"/>
        <s v="30.96"/>
        <s v="39.74"/>
        <s v="30.1"/>
        <s v="34.7"/>
        <s v="30.25"/>
        <s v="12.4"/>
        <s v="32.79"/>
        <s v="47.2"/>
        <s v="32.13"/>
        <s v="41.56"/>
        <s v="16.29"/>
        <s v="48.26"/>
        <s v="11.22"/>
        <s v="11.32"/>
        <s v="38.4"/>
        <s v="27.14"/>
        <s v="46.26"/>
        <s v="15.92"/>
        <s v="48.43"/>
        <s v="41.51"/>
        <s v="25.57"/>
        <s v="42.84"/>
        <s v="17.2"/>
        <s v="25.72"/>
        <s v="19.03"/>
        <s v="28.48"/>
        <s v="48.75"/>
        <s v="47.81"/>
        <s v="26.02"/>
        <s v="18.86"/>
        <s v="17.55"/>
        <s v="14.94"/>
        <s v="47.53"/>
        <s v="41.9"/>
        <s v="43.95"/>
        <s v="42.74"/>
        <s v="17.09"/>
        <s v="16.62"/>
        <s v="25.98"/>
        <s v="46.56"/>
        <s v="45.17"/>
        <s v="48.73"/>
        <s v="48.24"/>
        <s v="27.94"/>
        <s v="30.5"/>
        <s v="31.6"/>
        <s v="13.3"/>
        <s v="46.61"/>
        <s v="42.58"/>
        <s v="38.36"/>
        <s v="11.69"/>
        <s v="24.24"/>
        <s v="28.07"/>
        <s v="17.4"/>
        <s v="13.95"/>
        <s v="41.66"/>
        <s v="38.88"/>
        <s v="24.36"/>
        <s v="15.99"/>
        <s v="24.85"/>
        <s v="11.41"/>
        <s v="10.06"/>
        <s v="42.65"/>
        <s v="20.11"/>
        <s v="36.72"/>
        <s v="13.26"/>
        <s v="19.84"/>
        <s v="24.19"/>
        <s v="40.19"/>
        <s v="49.56"/>
        <s v="26.49"/>
        <s v="36.96"/>
        <s v="46.54"/>
        <s v="36.7"/>
        <s v="34.49"/>
        <s v="14.67"/>
        <s v="11.13"/>
        <s v="18.85"/>
        <s v="28.1"/>
        <s v="33.39"/>
        <s v="35.64"/>
        <s v="35.69"/>
        <s v="31.17"/>
        <s v="23.34"/>
        <s v="46.96"/>
        <s v="48.5"/>
        <s v="17.83"/>
        <s v="32.58"/>
        <s v="49.62"/>
        <s v="17.61"/>
        <s v="35.02"/>
        <s v="39.48"/>
        <s v="41.05"/>
        <s v="10.66"/>
        <s v="28.58"/>
        <s v="15.84"/>
        <s v="49.1"/>
        <s v="15.43"/>
        <s v="45.64"/>
        <s v="10.22"/>
        <s v="26.37"/>
        <s v="39.81"/>
        <s v="13.15"/>
        <s v="33.02"/>
        <s v="11.76"/>
        <s v="33.81"/>
        <s v="38.97"/>
        <s v="31.29"/>
        <s v="21.45"/>
        <s v="17.65"/>
        <s v="14.82"/>
        <s v="42.75"/>
        <s v="49.07"/>
        <s v="18.69"/>
        <s v="47.71"/>
        <s v="23.21"/>
        <s v="13.69"/>
        <s v="43.81"/>
        <s v="34.69"/>
        <s v="36.43"/>
        <s v="13.34"/>
        <s v="49.88"/>
        <s v="26.78"/>
        <s v="47.99"/>
        <s v="46.72"/>
        <s v="47.55"/>
        <s v="32.42"/>
        <s v="42.83"/>
        <s v="42.96"/>
        <s v="49.21"/>
        <s v="21.48"/>
        <s v="24.75"/>
        <s v="44.66"/>
        <s v="23.16"/>
        <s v="39.17"/>
        <s v="10.13"/>
        <s v="16.11"/>
        <s v="42.73"/>
        <s v="36.3"/>
        <s v="19.93"/>
        <s v="49.67"/>
        <s v="20.98"/>
        <s v="10.29"/>
        <s v="41.36"/>
        <s v="43.53"/>
        <s v="36.08"/>
        <s v="44.3"/>
        <s v="19.05"/>
        <s v="43.07"/>
        <s v="29.99"/>
        <s v="10.94"/>
        <s v="41.96"/>
        <s v="31.67"/>
        <s v="26.56"/>
        <s v="14.59"/>
        <s v="15.44"/>
        <s v="29.72"/>
        <s v="33.11"/>
        <s v="20.36"/>
        <s v="46.42"/>
        <s v="29.07"/>
        <s v="43.46"/>
        <s v="23.24"/>
        <s v="29.68"/>
        <s v="38.38"/>
        <s v="16.52"/>
        <s v="39.89"/>
        <s v="16.49"/>
        <s v="22.05"/>
        <s v="37.92"/>
        <s v="16.96"/>
        <s v="31.66"/>
        <s v="33.79"/>
        <s v="36.09"/>
        <s v="11.47"/>
        <s v="39.27"/>
        <s v="30.89"/>
        <s v="43.14"/>
        <s v="32.18"/>
        <s v="20.6"/>
        <s v="31.13"/>
        <s v="24.55"/>
        <s v="10.08"/>
        <s v="30.05"/>
        <s v="44.02"/>
        <s v="23.59"/>
        <s v="24.69"/>
        <s v="21.6"/>
        <s v="32.5"/>
        <s v="13.85"/>
        <s v="15.08"/>
        <s v="38.89"/>
        <s v="32.17"/>
        <s v="36.61"/>
        <s v="25.21"/>
        <s v="13.19"/>
        <s v="17.5"/>
        <s v="17.93"/>
        <s v="19.28"/>
        <s v="30.62"/>
        <s v="19.6"/>
        <s v="38.52"/>
        <s v="47.05"/>
        <s v="20.06"/>
        <s v="23.01"/>
        <s v="33.01"/>
        <s v="13.98"/>
        <s v="35.93"/>
        <s v="48.52"/>
        <s v="30.78"/>
        <s v="40.63"/>
        <s v="36.21"/>
        <s v="48.93"/>
        <s v="27.37"/>
        <s v="29.58"/>
        <s v="30.53"/>
        <s v="28.92"/>
        <s v="26.87"/>
        <s v="42.1"/>
        <s v="12.2"/>
        <s v="39.26"/>
        <s v="41.73"/>
        <s v="47.21"/>
        <s v="49.02"/>
        <s v="48.28"/>
        <s v="34.97"/>
        <s v="10.57"/>
        <s v="12.62"/>
        <s v="37.65"/>
        <s v="34.83"/>
        <s v="47.79"/>
        <s v="32.51"/>
        <s v="17.17"/>
        <s v="26.62"/>
        <s v="33.35"/>
        <s v="22.3"/>
        <s v="27.51"/>
        <s v="14.96"/>
        <s v="40.31"/>
        <s v="10.61"/>
        <s v="22.53"/>
        <s v="27.69"/>
        <s v="19.8"/>
        <s v="31.33"/>
        <s v="39.32"/>
        <s v="11.14"/>
        <s v="28.96"/>
        <s v="20.84"/>
        <s v="27.03"/>
        <s v="39.14"/>
        <s v="42.68"/>
        <s v="48.6"/>
        <s v="32.73"/>
        <s v="12.54"/>
        <s v="18.05"/>
        <s v="40.9"/>
        <s v="34.5"/>
        <s v="37.79"/>
        <s v="48.96"/>
        <s v="27.32"/>
        <s v="15.87"/>
        <s v="31.02"/>
        <s v="14.76"/>
        <s v="32.56"/>
        <s v="14.56"/>
        <s v="34.03"/>
        <s v="22.98"/>
        <s v="10.14"/>
        <s v="48.7"/>
        <s v="43.65"/>
        <s v="21.88"/>
        <s v="12.94"/>
        <s v="13.17"/>
        <s v="20.51"/>
        <s v="12.9"/>
        <s v="35.08"/>
        <s v="35.51"/>
        <s v="14.09"/>
        <s v="17.57"/>
        <s v="39.72"/>
        <s v="34.13"/>
        <s v="11.02"/>
        <s v="49.43"/>
        <s v="47.8"/>
        <s v="43.74"/>
        <s v="15.6"/>
        <s v="10.95"/>
        <s v="42.09"/>
        <s v="39.82"/>
        <s v="18.71"/>
        <s v="45.77"/>
        <s v="37.15"/>
        <s v="30.48"/>
        <s v="12.56"/>
        <s v="19.3"/>
        <s v="25.56"/>
        <s v="38.85"/>
        <s v="23.31"/>
        <s v="21.07"/>
        <s v="14.48"/>
        <s v="25.26"/>
        <s v="14.28"/>
        <s v="35.24"/>
        <s v="28.68"/>
        <s v="35.68"/>
        <s v="42.25"/>
        <s v="48.9"/>
        <s v="46.37"/>
        <s v="43.48"/>
        <s v="36.83"/>
        <s v="39.62"/>
        <s v="19.7"/>
        <s v="21.94"/>
        <s v="17.26"/>
        <s v="15.21"/>
        <s v="32.77"/>
        <s v="49.6"/>
        <s v="21.51"/>
        <s v="21.17"/>
        <s v="17.07"/>
        <s v="44.9"/>
        <s v="26.63"/>
        <s v="42.31"/>
        <s v="47.46"/>
        <s v="28.49"/>
        <s v="36.79"/>
        <s v="15.63"/>
        <s v="21.66"/>
        <s v="19.55"/>
        <s v="33.85"/>
        <s v="32.78"/>
        <s v="39.58"/>
        <s v="18.63"/>
        <s v="42.02"/>
        <s v="18.84"/>
        <s v="12.74"/>
        <s v="22.76"/>
        <s v="39.07"/>
        <s v="12.66"/>
        <s v="45.76"/>
        <s v="37.38"/>
        <s v="22.27"/>
        <s v="26.79"/>
        <s v="32.67"/>
        <s v="11.85"/>
        <s v="33.96"/>
        <s v="39.42"/>
        <s v="29.93"/>
        <s v="21.99"/>
        <s v="22.69"/>
        <s v="37.62"/>
        <s v="28.38"/>
        <s v="32.9"/>
        <s v="35.84"/>
        <s v="31.31"/>
        <s v="25.76"/>
        <s v="43.42"/>
        <s v="42.8"/>
        <s v="16.26"/>
        <s v="14.97"/>
        <s v="35.95"/>
        <s v="37.37"/>
        <s v="22.74"/>
        <s v="38.84"/>
        <s v="43.79"/>
        <s v="20.85"/>
        <s v="23.92"/>
        <s v="18.48"/>
        <s v="34.59"/>
        <s v="43.99"/>
        <s v="15.18"/>
        <s v="35.35"/>
        <s v="26.91"/>
        <s v="32.87"/>
        <s v="43.02"/>
        <s v="22.95"/>
        <s v="15.62"/>
        <s v="25.91"/>
        <s v="30.19"/>
        <s v="34.39"/>
        <s v="17.95"/>
        <s v="20.09"/>
        <s v="39.45"/>
        <s v="46.0"/>
        <s v="41.35"/>
        <s v="20.9"/>
        <s v="47.85"/>
        <s v="33.7"/>
        <s v="49.05"/>
        <s v="49.37"/>
        <s v="44.91"/>
        <s v="12.18"/>
        <s v="20.04"/>
        <s v="28.88"/>
        <s v="35.34"/>
        <s v="28.33"/>
        <s v="17.54"/>
        <s v="10.28"/>
        <s v="44.38"/>
        <s v="41.08"/>
        <s v="35.88"/>
        <s v="45.26"/>
        <s v="31.53"/>
        <s v="44.24"/>
        <s v="21.49"/>
        <s v="20.07"/>
        <s v="33.08"/>
        <s v="42.62"/>
        <s v="21.13"/>
        <s v="28.52"/>
        <s v="49.54"/>
        <s v="46.21"/>
        <s v="47.08"/>
        <s v="42.57"/>
        <s v="33.52"/>
        <s v="21.71"/>
        <s v="34.12"/>
        <s v="32.8"/>
        <s v="35.96"/>
        <s v="44.54"/>
        <s v="13.27"/>
        <s v="20.23"/>
        <s v="35.99"/>
        <s v="36.98"/>
        <s v="10.07"/>
        <s v="35.03"/>
        <s v="33.93"/>
        <s v="40.94"/>
        <s v="44.33"/>
        <s v="35.67"/>
        <s v="48.8"/>
        <s v="46.01"/>
        <s v="40.33"/>
        <s v="23.7"/>
        <s v="45.46"/>
        <s v="11.31"/>
        <s v="30.97"/>
        <s v="16.81"/>
        <s v="16.5"/>
        <s v="24.2"/>
        <s v="24.38"/>
        <s v="31.58"/>
        <s v="28.9"/>
        <s v="36.55"/>
        <s v="23.29"/>
        <s v="44.28"/>
        <s v="23.54"/>
        <s v="23.56"/>
        <s v="26.48"/>
        <s v="18.42"/>
        <s v="23.89"/>
        <s v="25.93"/>
        <s v="16.44"/>
        <s v="26.64"/>
        <s v="42.27"/>
        <s v="38.0"/>
        <s v="19.24"/>
        <s v="15.03"/>
        <s v="26.07"/>
        <s v="36.62"/>
        <s v="39.71"/>
        <s v="22.41"/>
        <s v="11.19"/>
        <s v="29.25"/>
        <s v="22.15"/>
        <s v="32.86"/>
        <s v="36.58"/>
        <s v="30.71"/>
        <s v="18.97"/>
        <s v="49.29"/>
        <s v="39.68"/>
        <s v="11.11"/>
        <s v="28.81"/>
        <s v="13.86"/>
        <s v="40.03"/>
        <s v="12.59"/>
        <s v="42.79"/>
        <s v="17.43"/>
        <s v="15.98"/>
        <s v="38.21"/>
        <s v="20.27"/>
        <s v="34.33"/>
        <s v="23.98"/>
        <s v="21.7"/>
        <s v="31.23"/>
        <s v="44.2"/>
        <s v="31.27"/>
        <s v="15.91"/>
        <s v="32.54"/>
        <s v="11.64"/>
        <s v="41.8"/>
        <s v="25.32"/>
        <s v="11.86"/>
        <s v="20.49"/>
        <s v="18.61"/>
        <s v="10.68"/>
        <s v="32.2"/>
        <s v="29.19"/>
        <s v="36.5"/>
        <s v="41.29"/>
        <s v="30.74"/>
        <s v="41.6"/>
        <s v="12.57"/>
        <s v="26.76"/>
        <s v="12.06"/>
        <s v="37.07"/>
        <s v="21.04"/>
        <s v="40.42"/>
        <s v="48.15"/>
        <s v="19.89"/>
        <s v="15.83"/>
        <s v="10.53"/>
        <s v="10.25"/>
        <s v="37.22"/>
        <s v="13.9"/>
        <s v="25.92"/>
        <s v="28.31"/>
        <s v="23.66"/>
        <s v="18.23"/>
        <s v="18.76"/>
        <s v="34.35"/>
        <s v="38.44"/>
        <s v="39.83"/>
        <s v="47.07"/>
        <s v="22.24"/>
        <s v="33.29"/>
        <s v="44.45"/>
        <s v="40.39"/>
        <s v="26.15"/>
        <s v="28.43"/>
        <s v="49.74"/>
        <s v="42.21"/>
        <s v="35.11"/>
        <s v="10.69"/>
        <s v="39.91"/>
        <s v="44.73"/>
        <s v="23.67"/>
        <s v="37.21"/>
        <s v="17.23"/>
        <s v="40.28"/>
        <s v="47.13"/>
        <s v="20.62"/>
        <s v="27.79"/>
        <s v="14.12"/>
        <s v="18.66"/>
        <s v="41.38"/>
        <s v="13.24"/>
        <s v="34.28"/>
        <s v="15.02"/>
        <s v="14.35"/>
        <s v="43.35"/>
        <s v="35.09"/>
        <s v="46.82"/>
        <s v="38.43"/>
        <s v="24.09"/>
        <s v="17.37"/>
        <s v="33.69"/>
        <s v="16.05"/>
        <s v="10.51"/>
        <s v="25.7"/>
        <s v="26.5"/>
        <s v="18.75"/>
        <s v="37.23"/>
        <s v="12.55"/>
        <s v="24.12"/>
        <s v="21.82"/>
        <s v="49.35"/>
        <s v="46.27"/>
        <s v="26.24"/>
        <s v="26.65"/>
        <s v="31.75"/>
        <s v="10.03"/>
        <s v="27.04"/>
        <s v="13.7"/>
        <s v="16.85"/>
        <s v="49.45"/>
        <s v="22.88"/>
        <s v="20.41"/>
        <s v="30.77"/>
      </sharedItems>
    </cacheField>
    <cacheField name="Estado de la Mesa" numFmtId="49">
      <sharedItems count="3">
        <s v="Reservada"/>
        <s v="Libre"/>
        <s v="Ocupada"/>
      </sharedItems>
    </cacheField>
    <cacheField name="Número de Orden" numFmtId="1">
      <sharedItems containsSemiMixedTypes="0" containsString="0" containsNumber="1" containsInteger="1" minValue="1" maxValue="767" count="76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sharedItems>
    </cacheField>
    <cacheField name="País de Origen" numFmtId="49">
      <sharedItems count="11">
        <s v="España"/>
        <s v="Colombia"/>
        <s v="Brasil"/>
        <s v="Paraguay"/>
        <s v="Perú"/>
        <s v="Venezuela"/>
        <s v="Bolivia"/>
        <s v="Uruguay"/>
        <s v="Ecuador"/>
        <s v="Chile"/>
        <s v="Argentina"/>
      </sharedItems>
    </cacheField>
    <cacheField name="Platos Ordenados" numFmtId="49">
      <sharedItems/>
    </cacheField>
    <cacheField name="Fecha de Factura" numFmtId="14">
      <sharedItems containsSemiMixedTypes="0" containsNonDate="0" containsDate="1" containsString="0" minDate="2023-04-01T00:00:00" maxDate="2023-04-08T00:00:00" count="7">
        <d v="2023-04-01T00:00:00"/>
        <d v="2023-04-02T00:00:00"/>
        <d v="2023-04-03T00:00:00"/>
        <d v="2023-04-04T00:00:00"/>
        <d v="2023-04-05T00:00:00"/>
        <d v="2023-04-06T00:00:00"/>
        <d v="2023-04-07T00:00:00"/>
      </sharedItems>
    </cacheField>
    <cacheField name="Hora de Llegada" numFmtId="164">
      <sharedItems containsDate="1" containsMixedTypes="1" minDate="1899-12-30T01:24:00" maxDate="1899-12-30T01:24:00"/>
    </cacheField>
    <cacheField name="Hora de Salida" numFmtId="164">
      <sharedItems containsDate="1" containsMixedTypes="1" minDate="1899-12-30T04:31:00" maxDate="1899-12-30T04:31:00"/>
    </cacheField>
    <cacheField name="Tiempo de Permanencia" numFmtId="164">
      <sharedItems containsSemiMixedTypes="0" containsNonDate="0" containsDate="1" containsString="0" minDate="1899-12-30T01:01:00" maxDate="1899-12-30T04:14:00"/>
    </cacheField>
    <cacheField name="Tiempo de Degustación" numFmtId="164">
      <sharedItems containsSemiMixedTypes="0" containsNonDate="0" containsDate="1" containsString="0" minDate="1899-12-30T00:00:00" maxDate="1899-12-30T03:49:00"/>
    </cacheField>
    <cacheField name="Orden Cobrada" numFmtId="49">
      <sharedItems count="2">
        <s v="Si"/>
        <s v="No"/>
      </sharedItems>
    </cacheField>
    <cacheField name="Monto Total de la Cuenta" numFmtId="1">
      <sharedItems containsSemiMixedTypes="0" containsString="0" containsNumber="1" containsInteger="1" minValue="18" maxValue="360" count="248">
        <n v="138"/>
        <n v="58"/>
        <n v="165"/>
        <n v="183"/>
        <n v="67"/>
        <n v="70"/>
        <n v="172"/>
        <n v="242"/>
        <n v="169"/>
        <n v="148"/>
        <n v="88"/>
        <n v="326"/>
        <n v="87"/>
        <n v="129"/>
        <n v="224"/>
        <n v="28"/>
        <n v="137"/>
        <n v="251"/>
        <n v="80"/>
        <n v="178"/>
        <n v="274"/>
        <n v="213"/>
        <n v="233"/>
        <n v="34"/>
        <n v="126"/>
        <n v="61"/>
        <n v="94"/>
        <n v="173"/>
        <n v="112"/>
        <n v="211"/>
        <n v="306"/>
        <n v="214"/>
        <n v="30"/>
        <n v="21"/>
        <n v="235"/>
        <n v="108"/>
        <n v="204"/>
        <n v="102"/>
        <n v="203"/>
        <n v="122"/>
        <n v="54"/>
        <n v="140"/>
        <n v="109"/>
        <n v="158"/>
        <n v="186"/>
        <n v="76"/>
        <n v="225"/>
        <n v="263"/>
        <n v="267"/>
        <n v="187"/>
        <n v="255"/>
        <n v="48"/>
        <n v="82"/>
        <n v="160"/>
        <n v="55"/>
        <n v="288"/>
        <n v="196"/>
        <n v="210"/>
        <n v="256"/>
        <n v="218"/>
        <n v="234"/>
        <n v="118"/>
        <n v="136"/>
        <n v="75"/>
        <n v="81"/>
        <n v="99"/>
        <n v="57"/>
        <n v="309"/>
        <n v="121"/>
        <n v="62"/>
        <n v="170"/>
        <n v="60"/>
        <n v="208"/>
        <n v="50"/>
        <n v="123"/>
        <n v="159"/>
        <n v="293"/>
        <n v="29"/>
        <n v="253"/>
        <n v="153"/>
        <n v="176"/>
        <n v="188"/>
        <n v="166"/>
        <n v="139"/>
        <n v="171"/>
        <n v="73"/>
        <n v="77"/>
        <n v="141"/>
        <n v="68"/>
        <n v="124"/>
        <n v="163"/>
        <n v="20"/>
        <n v="237"/>
        <n v="269"/>
        <n v="209"/>
        <n v="134"/>
        <n v="145"/>
        <n v="52"/>
        <n v="105"/>
        <n v="24"/>
        <n v="222"/>
        <n v="184"/>
        <n v="72"/>
        <n v="239"/>
        <n v="106"/>
        <n v="35"/>
        <n v="157"/>
        <n v="206"/>
        <n v="182"/>
        <n v="120"/>
        <n v="260"/>
        <n v="63"/>
        <n v="238"/>
        <n v="191"/>
        <n v="181"/>
        <n v="185"/>
        <n v="84"/>
        <n v="212"/>
        <n v="226"/>
        <n v="150"/>
        <n v="132"/>
        <n v="56"/>
        <n v="144"/>
        <n v="271"/>
        <n v="310"/>
        <n v="156"/>
        <n v="90"/>
        <n v="46"/>
        <n v="152"/>
        <n v="44"/>
        <n v="154"/>
        <n v="243"/>
        <n v="177"/>
        <n v="27"/>
        <n v="38"/>
        <n v="205"/>
        <n v="91"/>
        <n v="270"/>
        <n v="83"/>
        <n v="192"/>
        <n v="202"/>
        <n v="162"/>
        <n v="220"/>
        <n v="96"/>
        <n v="261"/>
        <n v="180"/>
        <n v="195"/>
        <n v="245"/>
        <n v="228"/>
        <n v="142"/>
        <n v="193"/>
        <n v="97"/>
        <n v="32"/>
        <n v="168"/>
        <n v="69"/>
        <n v="190"/>
        <n v="33"/>
        <n v="74"/>
        <n v="294"/>
        <n v="18"/>
        <n v="273"/>
        <n v="327"/>
        <n v="66"/>
        <n v="297"/>
        <n v="25"/>
        <n v="117"/>
        <n v="115"/>
        <n v="250"/>
        <n v="116"/>
        <n v="93"/>
        <n v="201"/>
        <n v="78"/>
        <n v="42"/>
        <n v="86"/>
        <n v="40"/>
        <n v="216"/>
        <n v="247"/>
        <n v="59"/>
        <n v="175"/>
        <n v="290"/>
        <n v="223"/>
        <n v="279"/>
        <n v="128"/>
        <n v="53"/>
        <n v="232"/>
        <n v="161"/>
        <n v="268"/>
        <n v="98"/>
        <n v="85"/>
        <n v="147"/>
        <n v="207"/>
        <n v="217"/>
        <n v="114"/>
        <n v="100"/>
        <n v="104"/>
        <n v="164"/>
        <n v="143"/>
        <n v="26"/>
        <n v="36"/>
        <n v="101"/>
        <n v="240"/>
        <n v="200"/>
        <n v="49"/>
        <n v="291"/>
        <n v="22"/>
        <n v="198"/>
        <n v="151"/>
        <n v="155"/>
        <n v="95"/>
        <n v="131"/>
        <n v="219"/>
        <n v="19"/>
        <n v="64"/>
        <n v="92"/>
        <n v="130"/>
        <n v="79"/>
        <n v="174"/>
        <n v="149"/>
        <n v="146"/>
        <n v="103"/>
        <n v="280"/>
        <n v="197"/>
        <n v="244"/>
        <n v="41"/>
        <n v="276"/>
        <n v="227"/>
        <n v="179"/>
        <n v="111"/>
        <n v="284"/>
        <n v="292"/>
        <n v="266"/>
        <n v="231"/>
        <n v="285"/>
        <n v="333"/>
        <n v="319"/>
        <n v="236"/>
        <n v="344"/>
        <n v="133"/>
        <n v="265"/>
        <n v="199"/>
        <n v="23"/>
        <n v="360"/>
        <n v="246"/>
        <n v="107"/>
        <n v="215"/>
        <n v="110"/>
        <n v="119"/>
        <n v="342"/>
      </sharedItems>
    </cacheField>
    <cacheField name="Tiempo de Preparación" numFmtId="164">
      <sharedItems containsSemiMixedTypes="0" containsNonDate="0" containsDate="1" containsString="0" minDate="1899-12-30T00:05:00" maxDate="1899-12-30T03:23:00" count="173">
        <d v="1899-12-30T00:57:00"/>
        <d v="1899-12-30T01:25:00"/>
        <d v="1899-12-30T02:06:00"/>
        <d v="1899-12-30T00:40:00"/>
        <d v="1899-12-30T00:17:00"/>
        <d v="1899-12-30T00:11:00"/>
        <d v="1899-12-30T00:41:00"/>
        <d v="1899-12-30T00:55:00"/>
        <d v="1899-12-30T02:26:00"/>
        <d v="1899-12-30T00:29:00"/>
        <d v="1899-12-30T00:56:00"/>
        <d v="1899-12-30T01:35:00"/>
        <d v="1899-12-30T00:59:00"/>
        <d v="1899-12-30T02:34:00"/>
        <d v="1899-12-30T01:43:00"/>
        <d v="1899-12-30T00:38:00"/>
        <d v="1899-12-30T02:38:00"/>
        <d v="1899-12-30T02:14:00"/>
        <d v="1899-12-30T00:44:00"/>
        <d v="1899-12-30T01:10:00"/>
        <d v="1899-12-30T02:32:00"/>
        <d v="1899-12-30T02:03:00"/>
        <d v="1899-12-30T01:03:00"/>
        <d v="1899-12-30T03:00:00"/>
        <d v="1899-12-30T00:35:00"/>
        <d v="1899-12-30T01:49:00"/>
        <d v="1899-12-30T01:11:00"/>
        <d v="1899-12-30T01:09:00"/>
        <d v="1899-12-30T01:45:00"/>
        <d v="1899-12-30T02:08:00"/>
        <d v="1899-12-30T02:10:00"/>
        <d v="1899-12-30T01:05:00"/>
        <d v="1899-12-30T00:47:00"/>
        <d v="1899-12-30T01:38:00"/>
        <d v="1899-12-30T01:18:00"/>
        <d v="1899-12-30T01:29:00"/>
        <d v="1899-12-30T01:26:00"/>
        <d v="1899-12-30T01:27:00"/>
        <d v="1899-12-30T02:04:00"/>
        <d v="1899-12-30T01:21:00"/>
        <d v="1899-12-30T00:21:00"/>
        <d v="1899-12-30T02:44:00"/>
        <d v="1899-12-30T01:02:00"/>
        <d v="1899-12-30T01:52:00"/>
        <d v="1899-12-30T03:23:00"/>
        <d v="1899-12-30T01:36:00"/>
        <d v="1899-12-30T01:08:00"/>
        <d v="1899-12-30T01:13:00"/>
        <d v="1899-12-30T00:48:00"/>
        <d v="1899-12-30T00:43:00"/>
        <d v="1899-12-30T02:39:00"/>
        <d v="1899-12-30T02:35:00"/>
        <d v="1899-12-30T00:30:00"/>
        <d v="1899-12-30T01:22:00"/>
        <d v="1899-12-30T01:54:00"/>
        <d v="1899-12-30T02:11:00"/>
        <d v="1899-12-30T02:25:00"/>
        <d v="1899-12-30T01:32:00"/>
        <d v="1899-12-30T00:49:00"/>
        <d v="1899-12-30T00:54:00"/>
        <d v="1899-12-30T00:20:00"/>
        <d v="1899-12-30T01:40:00"/>
        <d v="1899-12-30T00:51:00"/>
        <d v="1899-12-30T01:37:00"/>
        <d v="1899-12-30T01:07:00"/>
        <d v="1899-12-30T00:19:00"/>
        <d v="1899-12-30T01:34:00"/>
        <d v="1899-12-30T00:10:00"/>
        <d v="1899-12-30T02:22:00"/>
        <d v="1899-12-30T00:08:00"/>
        <d v="1899-12-30T01:57:00"/>
        <d v="1899-12-30T02:12:00"/>
        <d v="1899-12-30T00:42:00"/>
        <d v="1899-12-30T00:18:00"/>
        <d v="1899-12-30T02:09:00"/>
        <d v="1899-12-30T01:16:00"/>
        <d v="1899-12-30T01:19:00"/>
        <d v="1899-12-30T02:20:00"/>
        <d v="1899-12-30T00:46:00"/>
        <d v="1899-12-30T01:39:00"/>
        <d v="1899-12-30T02:21:00"/>
        <d v="1899-12-30T01:55:00"/>
        <d v="1899-12-30T01:58:00"/>
        <d v="1899-12-30T02:01:00"/>
        <d v="1899-12-30T02:17:00"/>
        <d v="1899-12-30T00:16:00"/>
        <d v="1899-12-30T02:16:00"/>
        <d v="1899-12-30T00:32:00"/>
        <d v="1899-12-30T00:33:00"/>
        <d v="1899-12-30T02:18:00"/>
        <d v="1899-12-30T01:24:00"/>
        <d v="1899-12-30T02:19:00"/>
        <d v="1899-12-30T02:52:00"/>
        <d v="1899-12-30T01:20:00"/>
        <d v="1899-12-30T00:25:00"/>
        <d v="1899-12-30T02:00:00"/>
        <d v="1899-12-30T01:42:00"/>
        <d v="1899-12-30T01:47:00"/>
        <d v="1899-12-30T01:28:00"/>
        <d v="1899-12-30T00:13:00"/>
        <d v="1899-12-30T00:26:00"/>
        <d v="1899-12-30T00:28:00"/>
        <d v="1899-12-30T02:30:00"/>
        <d v="1899-12-30T01:46:00"/>
        <d v="1899-12-30T00:12:00"/>
        <d v="1899-12-30T00:06:00"/>
        <d v="1899-12-30T02:15:00"/>
        <d v="1899-12-30T01:14:00"/>
        <d v="1899-12-30T00:22:00"/>
        <d v="1899-12-30T00:07:00"/>
        <d v="1899-12-30T01:50:00"/>
        <d v="1899-12-30T00:27:00"/>
        <d v="1899-12-30T02:41:00"/>
        <d v="1899-12-30T02:46:00"/>
        <d v="1899-12-30T01:33:00"/>
        <d v="1899-12-30T02:51:00"/>
        <d v="1899-12-30T02:56:00"/>
        <d v="1899-12-30T01:12:00"/>
        <d v="1899-12-30T00:58:00"/>
        <d v="1899-12-30T02:36:00"/>
        <d v="1899-12-30T01:51:00"/>
        <d v="1899-12-30T00:23:00"/>
        <d v="1899-12-30T01:48:00"/>
        <d v="1899-12-30T00:53:00"/>
        <d v="1899-12-30T01:59:00"/>
        <d v="1899-12-30T01:31:00"/>
        <d v="1899-12-30T00:31:00"/>
        <d v="1899-12-30T01:41:00"/>
        <d v="1899-12-30T00:37:00"/>
        <d v="1899-12-30T00:45:00"/>
        <d v="1899-12-30T01:56:00"/>
        <d v="1899-12-30T02:02:00"/>
        <d v="1899-12-30T02:29:00"/>
        <d v="1899-12-30T01:23:00"/>
        <d v="1899-12-30T01:15:00"/>
        <d v="1899-12-30T01:01:00"/>
        <d v="1899-12-30T00:09:00"/>
        <d v="1899-12-30T03:15:00"/>
        <d v="1899-12-30T02:57:00"/>
        <d v="1899-12-30T01:53:00"/>
        <d v="1899-12-30T03:03:00"/>
        <d v="1899-12-30T00:15:00"/>
        <d v="1899-12-30T00:39:00"/>
        <d v="1899-12-30T03:06:00"/>
        <d v="1899-12-30T00:05:00"/>
        <d v="1899-12-30T01:00:00"/>
        <d v="1899-12-30T01:30:00"/>
        <d v="1899-12-30T02:23:00"/>
        <d v="1899-12-30T00:24:00"/>
        <d v="1899-12-30T01:06:00"/>
        <d v="1899-12-30T00:50:00"/>
        <d v="1899-12-30T02:43:00"/>
        <d v="1899-12-30T01:04:00"/>
        <d v="1899-12-30T00:34:00"/>
        <d v="1899-12-30T02:59:00"/>
        <d v="1899-12-30T02:33:00"/>
        <d v="1899-12-30T00:14:00"/>
        <d v="1899-12-30T02:13:00"/>
        <d v="1899-12-30T01:17:00"/>
        <d v="1899-12-30T02:37:00"/>
        <d v="1899-12-30T03:19:00"/>
        <d v="1899-12-30T03:18:00"/>
        <d v="1899-12-30T02:58:00"/>
        <d v="1899-12-30T02:47:00"/>
        <d v="1899-12-30T02:48:00"/>
        <d v="1899-12-30T02:42:00"/>
        <d v="1899-12-30T02:31:00"/>
        <d v="1899-12-30T00:36:00"/>
        <d v="1899-12-30T02:28:00"/>
        <d v="1899-12-30T02:05:00"/>
        <d v="1899-12-30T00:52:00"/>
        <d v="1899-12-30T02:45:00"/>
        <d v="1899-12-30T03:16:00"/>
      </sharedItems>
    </cacheField>
    <cacheField name="Campo1" numFmtId="0" formula=" 0" databaseField="0"/>
  </cacheFields>
  <extLst>
    <ext xmlns:x14="http://schemas.microsoft.com/office/spreadsheetml/2009/9/main" uri="{725AE2AE-9491-48be-B2B4-4EB974FC3084}">
      <x14:pivotCacheDefinition pivotCacheId="14836608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2">
  <r>
    <x v="0"/>
    <n v="10"/>
    <s v="Plato_7"/>
    <s v="Descripción del Plato_7"/>
    <n v="14"/>
    <n v="24"/>
    <n v="2"/>
    <x v="0"/>
    <s v="Ninguna"/>
    <x v="0"/>
    <n v="20"/>
    <n v="48"/>
    <n v="0.41666666666666669"/>
  </r>
  <r>
    <x v="0"/>
    <n v="10"/>
    <s v="Plato_2"/>
    <s v="Descripción del Plato_2"/>
    <n v="18"/>
    <n v="30"/>
    <n v="3"/>
    <x v="1"/>
    <s v="Sin cebolla"/>
    <x v="1"/>
    <n v="36"/>
    <n v="90"/>
    <n v="0.4"/>
  </r>
  <r>
    <x v="1"/>
    <n v="6"/>
    <s v="Plato_17"/>
    <s v="Descripción del Plato_17"/>
    <n v="19"/>
    <n v="31"/>
    <n v="1"/>
    <x v="2"/>
    <s v="Ninguna"/>
    <x v="2"/>
    <n v="12"/>
    <n v="31"/>
    <n v="0.38709677419354838"/>
  </r>
  <r>
    <x v="1"/>
    <n v="6"/>
    <s v="Plato_6"/>
    <s v="Descripción del Plato_6"/>
    <n v="16"/>
    <n v="27"/>
    <n v="1"/>
    <x v="3"/>
    <s v="Sin cebolla"/>
    <x v="3"/>
    <n v="11"/>
    <n v="27"/>
    <n v="0.40740740740740738"/>
  </r>
  <r>
    <x v="2"/>
    <n v="20"/>
    <s v="Plato_20"/>
    <s v="Descripción del Plato_20"/>
    <n v="25"/>
    <n v="40"/>
    <n v="1"/>
    <x v="4"/>
    <s v="Sin cebolla"/>
    <x v="4"/>
    <n v="15"/>
    <n v="40"/>
    <n v="0.375"/>
  </r>
  <r>
    <x v="2"/>
    <n v="20"/>
    <s v="Plato_17"/>
    <s v="Descripción del Plato_17"/>
    <n v="19"/>
    <n v="31"/>
    <n v="1"/>
    <x v="5"/>
    <s v="Ninguna"/>
    <x v="2"/>
    <n v="12"/>
    <n v="31"/>
    <n v="0.38709677419354838"/>
  </r>
  <r>
    <x v="2"/>
    <n v="20"/>
    <s v="Plato_19"/>
    <s v="Descripción del Plato_19"/>
    <n v="22"/>
    <n v="36"/>
    <n v="1"/>
    <x v="6"/>
    <s v="Ninguna"/>
    <x v="5"/>
    <n v="14"/>
    <n v="36"/>
    <n v="0.3888888888888889"/>
  </r>
  <r>
    <x v="2"/>
    <n v="20"/>
    <s v="Plato_9"/>
    <s v="Descripción del Plato_9"/>
    <n v="17"/>
    <n v="29"/>
    <n v="2"/>
    <x v="7"/>
    <s v="Sin cebolla"/>
    <x v="6"/>
    <n v="24"/>
    <n v="58"/>
    <n v="0.41379310344827586"/>
  </r>
  <r>
    <x v="3"/>
    <n v="3"/>
    <s v="Plato_11"/>
    <s v="Descripción del Plato_11"/>
    <n v="20"/>
    <n v="33"/>
    <n v="3"/>
    <x v="8"/>
    <s v="Sin cebolla"/>
    <x v="7"/>
    <n v="39"/>
    <n v="99"/>
    <n v="0.39393939393939392"/>
  </r>
  <r>
    <x v="3"/>
    <n v="3"/>
    <s v="Plato_16"/>
    <s v="Descripción del Plato_16"/>
    <n v="16"/>
    <n v="28"/>
    <n v="3"/>
    <x v="9"/>
    <s v="Ninguna"/>
    <x v="8"/>
    <n v="36"/>
    <n v="84"/>
    <n v="0.42857142857142855"/>
  </r>
  <r>
    <x v="4"/>
    <n v="8"/>
    <s v="Plato_12"/>
    <s v="Descripción del Plato_12"/>
    <n v="11"/>
    <n v="19"/>
    <n v="1"/>
    <x v="10"/>
    <s v="Ninguna"/>
    <x v="9"/>
    <n v="8"/>
    <n v="19"/>
    <n v="0.42105263157894735"/>
  </r>
  <r>
    <x v="4"/>
    <n v="8"/>
    <s v="Plato_7"/>
    <s v="Descripción del Plato_7"/>
    <n v="14"/>
    <n v="24"/>
    <n v="2"/>
    <x v="4"/>
    <s v="Sin cebolla"/>
    <x v="0"/>
    <n v="20"/>
    <n v="48"/>
    <n v="0.41666666666666669"/>
  </r>
  <r>
    <x v="5"/>
    <n v="7"/>
    <s v="Plato_8"/>
    <s v="Descripción del Plato_8"/>
    <n v="21"/>
    <n v="35"/>
    <n v="2"/>
    <x v="11"/>
    <s v="Sin cebolla"/>
    <x v="10"/>
    <n v="28"/>
    <n v="70"/>
    <n v="0.4"/>
  </r>
  <r>
    <x v="6"/>
    <n v="17"/>
    <s v="Plato_15"/>
    <s v="Descripción del Plato_15"/>
    <n v="19"/>
    <n v="32"/>
    <n v="2"/>
    <x v="12"/>
    <s v="Sin cebolla"/>
    <x v="11"/>
    <n v="26"/>
    <n v="64"/>
    <n v="0.40625"/>
  </r>
  <r>
    <x v="6"/>
    <n v="17"/>
    <s v="Plato_19"/>
    <s v="Descripción del Plato_19"/>
    <n v="22"/>
    <n v="36"/>
    <n v="3"/>
    <x v="13"/>
    <s v="Ninguna"/>
    <x v="12"/>
    <n v="42"/>
    <n v="108"/>
    <n v="0.3888888888888889"/>
  </r>
  <r>
    <x v="7"/>
    <n v="11"/>
    <s v="Plato_5"/>
    <s v="Descripción del Plato_5"/>
    <n v="13"/>
    <n v="22"/>
    <n v="3"/>
    <x v="11"/>
    <s v="Ninguna"/>
    <x v="13"/>
    <n v="27"/>
    <n v="66"/>
    <n v="0.40909090909090912"/>
  </r>
  <r>
    <x v="7"/>
    <n v="11"/>
    <s v="Plato_16"/>
    <s v="Descripción del Plato_16"/>
    <n v="16"/>
    <n v="28"/>
    <n v="2"/>
    <x v="10"/>
    <s v="Ninguna"/>
    <x v="14"/>
    <n v="24"/>
    <n v="56"/>
    <n v="0.42857142857142855"/>
  </r>
  <r>
    <x v="7"/>
    <n v="11"/>
    <s v="Plato_20"/>
    <s v="Descripción del Plato_20"/>
    <n v="25"/>
    <n v="40"/>
    <n v="3"/>
    <x v="6"/>
    <s v="Ninguna"/>
    <x v="15"/>
    <n v="45"/>
    <n v="120"/>
    <n v="0.375"/>
  </r>
  <r>
    <x v="8"/>
    <n v="15"/>
    <s v="Plato_2"/>
    <s v="Descripción del Plato_2"/>
    <n v="18"/>
    <n v="30"/>
    <n v="1"/>
    <x v="2"/>
    <s v="Ninguna"/>
    <x v="16"/>
    <n v="12"/>
    <n v="30"/>
    <n v="0.4"/>
  </r>
  <r>
    <x v="8"/>
    <n v="15"/>
    <s v="Plato_7"/>
    <s v="Descripción del Plato_7"/>
    <n v="14"/>
    <n v="24"/>
    <n v="1"/>
    <x v="14"/>
    <s v="Sin cebolla"/>
    <x v="17"/>
    <n v="10"/>
    <n v="24"/>
    <n v="0.41666666666666669"/>
  </r>
  <r>
    <x v="8"/>
    <n v="15"/>
    <s v="Plato_12"/>
    <s v="Descripción del Plato_12"/>
    <n v="11"/>
    <n v="19"/>
    <n v="1"/>
    <x v="12"/>
    <s v="Ninguna"/>
    <x v="9"/>
    <n v="8"/>
    <n v="19"/>
    <n v="0.42105263157894735"/>
  </r>
  <r>
    <x v="8"/>
    <n v="15"/>
    <s v="Plato_15"/>
    <s v="Descripción del Plato_15"/>
    <n v="19"/>
    <n v="32"/>
    <n v="3"/>
    <x v="15"/>
    <s v="Ninguna"/>
    <x v="18"/>
    <n v="39"/>
    <n v="96"/>
    <n v="0.40625"/>
  </r>
  <r>
    <x v="9"/>
    <n v="17"/>
    <s v="Plato_18"/>
    <s v="Descripción del Plato_18"/>
    <n v="20"/>
    <n v="34"/>
    <n v="2"/>
    <x v="16"/>
    <s v="Sin cebolla"/>
    <x v="19"/>
    <n v="28"/>
    <n v="68"/>
    <n v="0.41176470588235292"/>
  </r>
  <r>
    <x v="9"/>
    <n v="17"/>
    <s v="Plato_20"/>
    <s v="Descripción del Plato_20"/>
    <n v="25"/>
    <n v="40"/>
    <n v="2"/>
    <x v="17"/>
    <s v="Ninguna"/>
    <x v="20"/>
    <n v="30"/>
    <n v="80"/>
    <n v="0.375"/>
  </r>
  <r>
    <x v="10"/>
    <n v="14"/>
    <s v="Plato_16"/>
    <s v="Descripción del Plato_16"/>
    <n v="16"/>
    <n v="28"/>
    <n v="1"/>
    <x v="1"/>
    <s v="Sin cebolla"/>
    <x v="21"/>
    <n v="12"/>
    <n v="28"/>
    <n v="0.42857142857142855"/>
  </r>
  <r>
    <x v="10"/>
    <n v="14"/>
    <s v="Plato_2"/>
    <s v="Descripción del Plato_2"/>
    <n v="18"/>
    <n v="30"/>
    <n v="2"/>
    <x v="18"/>
    <s v="Sin cebolla"/>
    <x v="22"/>
    <n v="24"/>
    <n v="60"/>
    <n v="0.4"/>
  </r>
  <r>
    <x v="11"/>
    <n v="14"/>
    <s v="Plato_16"/>
    <s v="Descripción del Plato_16"/>
    <n v="16"/>
    <n v="28"/>
    <n v="1"/>
    <x v="19"/>
    <s v="Sin cebolla"/>
    <x v="21"/>
    <n v="12"/>
    <n v="28"/>
    <n v="0.42857142857142855"/>
  </r>
  <r>
    <x v="11"/>
    <n v="14"/>
    <s v="Plato_19"/>
    <s v="Descripción del Plato_19"/>
    <n v="22"/>
    <n v="36"/>
    <n v="3"/>
    <x v="20"/>
    <s v="Ninguna"/>
    <x v="12"/>
    <n v="42"/>
    <n v="108"/>
    <n v="0.3888888888888889"/>
  </r>
  <r>
    <x v="11"/>
    <n v="14"/>
    <s v="Plato_8"/>
    <s v="Descripción del Plato_8"/>
    <n v="21"/>
    <n v="35"/>
    <n v="2"/>
    <x v="21"/>
    <s v="Ninguna"/>
    <x v="10"/>
    <n v="28"/>
    <n v="70"/>
    <n v="0.4"/>
  </r>
  <r>
    <x v="11"/>
    <n v="14"/>
    <s v="Plato_20"/>
    <s v="Descripción del Plato_20"/>
    <n v="25"/>
    <n v="40"/>
    <n v="3"/>
    <x v="22"/>
    <s v="Ninguna"/>
    <x v="15"/>
    <n v="45"/>
    <n v="120"/>
    <n v="0.375"/>
  </r>
  <r>
    <x v="12"/>
    <n v="2"/>
    <s v="Plato_9"/>
    <s v="Descripción del Plato_9"/>
    <n v="17"/>
    <n v="29"/>
    <n v="3"/>
    <x v="23"/>
    <s v="Sin cebolla"/>
    <x v="23"/>
    <n v="36"/>
    <n v="87"/>
    <n v="0.41379310344827586"/>
  </r>
  <r>
    <x v="13"/>
    <n v="16"/>
    <s v="Plato_3"/>
    <s v="Descripción del Plato_3"/>
    <n v="12"/>
    <n v="20"/>
    <n v="1"/>
    <x v="6"/>
    <s v="Ninguna"/>
    <x v="24"/>
    <n v="8"/>
    <n v="20"/>
    <n v="0.4"/>
  </r>
  <r>
    <x v="13"/>
    <n v="16"/>
    <s v="Plato_11"/>
    <s v="Descripción del Plato_11"/>
    <n v="20"/>
    <n v="33"/>
    <n v="1"/>
    <x v="13"/>
    <s v="Ninguna"/>
    <x v="25"/>
    <n v="13"/>
    <n v="33"/>
    <n v="0.39393939393939392"/>
  </r>
  <r>
    <x v="13"/>
    <n v="16"/>
    <s v="Plato_14"/>
    <s v="Descripción del Plato_14"/>
    <n v="14"/>
    <n v="23"/>
    <n v="2"/>
    <x v="20"/>
    <s v="Sin cebolla"/>
    <x v="26"/>
    <n v="18"/>
    <n v="46"/>
    <n v="0.39130434782608697"/>
  </r>
  <r>
    <x v="13"/>
    <n v="16"/>
    <s v="Plato_2"/>
    <s v="Descripción del Plato_2"/>
    <n v="18"/>
    <n v="30"/>
    <n v="1"/>
    <x v="24"/>
    <s v="Ninguna"/>
    <x v="16"/>
    <n v="12"/>
    <n v="30"/>
    <n v="0.4"/>
  </r>
  <r>
    <x v="14"/>
    <n v="6"/>
    <s v="Plato_16"/>
    <s v="Descripción del Plato_16"/>
    <n v="16"/>
    <n v="28"/>
    <n v="2"/>
    <x v="0"/>
    <s v="Ninguna"/>
    <x v="14"/>
    <n v="24"/>
    <n v="56"/>
    <n v="0.42857142857142855"/>
  </r>
  <r>
    <x v="14"/>
    <n v="6"/>
    <s v="Plato_13"/>
    <s v="Descripción del Plato_13"/>
    <n v="13"/>
    <n v="21"/>
    <n v="3"/>
    <x v="5"/>
    <s v="Ninguna"/>
    <x v="27"/>
    <n v="24"/>
    <n v="63"/>
    <n v="0.38095238095238093"/>
  </r>
  <r>
    <x v="14"/>
    <n v="6"/>
    <s v="Plato_8"/>
    <s v="Descripción del Plato_8"/>
    <n v="21"/>
    <n v="35"/>
    <n v="3"/>
    <x v="2"/>
    <s v="Ninguna"/>
    <x v="28"/>
    <n v="42"/>
    <n v="105"/>
    <n v="0.4"/>
  </r>
  <r>
    <x v="15"/>
    <n v="20"/>
    <s v="Plato_16"/>
    <s v="Descripción del Plato_16"/>
    <n v="16"/>
    <n v="28"/>
    <n v="1"/>
    <x v="25"/>
    <s v="Ninguna"/>
    <x v="21"/>
    <n v="12"/>
    <n v="28"/>
    <n v="0.42857142857142855"/>
  </r>
  <r>
    <x v="16"/>
    <n v="14"/>
    <s v="Plato_8"/>
    <s v="Descripción del Plato_8"/>
    <n v="21"/>
    <n v="35"/>
    <n v="1"/>
    <x v="26"/>
    <s v="Sin cebolla"/>
    <x v="29"/>
    <n v="14"/>
    <n v="35"/>
    <n v="0.4"/>
  </r>
  <r>
    <x v="16"/>
    <n v="14"/>
    <s v="Plato_4"/>
    <s v="Descripción del Plato_4"/>
    <n v="10"/>
    <n v="18"/>
    <n v="2"/>
    <x v="27"/>
    <s v="Ninguna"/>
    <x v="5"/>
    <n v="16"/>
    <n v="36"/>
    <n v="0.44444444444444442"/>
  </r>
  <r>
    <x v="16"/>
    <n v="14"/>
    <s v="Plato_5"/>
    <s v="Descripción del Plato_5"/>
    <n v="13"/>
    <n v="22"/>
    <n v="3"/>
    <x v="28"/>
    <s v="Sin cebolla"/>
    <x v="13"/>
    <n v="27"/>
    <n v="66"/>
    <n v="0.40909090909090912"/>
  </r>
  <r>
    <x v="17"/>
    <n v="9"/>
    <s v="Plato_9"/>
    <s v="Descripción del Plato_9"/>
    <n v="17"/>
    <n v="29"/>
    <n v="1"/>
    <x v="8"/>
    <s v="Ninguna"/>
    <x v="30"/>
    <n v="12"/>
    <n v="29"/>
    <n v="0.41379310344827586"/>
  </r>
  <r>
    <x v="17"/>
    <n v="9"/>
    <s v="Plato_20"/>
    <s v="Descripción del Plato_20"/>
    <n v="25"/>
    <n v="40"/>
    <n v="2"/>
    <x v="7"/>
    <s v="Ninguna"/>
    <x v="20"/>
    <n v="30"/>
    <n v="80"/>
    <n v="0.375"/>
  </r>
  <r>
    <x v="17"/>
    <n v="9"/>
    <s v="Plato_10"/>
    <s v="Descripción del Plato_10"/>
    <n v="15"/>
    <n v="26"/>
    <n v="3"/>
    <x v="8"/>
    <s v="Ninguna"/>
    <x v="31"/>
    <n v="33"/>
    <n v="78"/>
    <n v="0.42307692307692307"/>
  </r>
  <r>
    <x v="17"/>
    <n v="9"/>
    <s v="Plato_15"/>
    <s v="Descripción del Plato_15"/>
    <n v="19"/>
    <n v="32"/>
    <n v="2"/>
    <x v="3"/>
    <s v="Ninguna"/>
    <x v="11"/>
    <n v="26"/>
    <n v="64"/>
    <n v="0.40625"/>
  </r>
  <r>
    <x v="18"/>
    <n v="18"/>
    <s v="Plato_20"/>
    <s v="Descripción del Plato_20"/>
    <n v="25"/>
    <n v="40"/>
    <n v="2"/>
    <x v="20"/>
    <s v="Sin cebolla"/>
    <x v="20"/>
    <n v="30"/>
    <n v="80"/>
    <n v="0.375"/>
  </r>
  <r>
    <x v="19"/>
    <n v="8"/>
    <s v="Plato_8"/>
    <s v="Descripción del Plato_8"/>
    <n v="21"/>
    <n v="35"/>
    <n v="3"/>
    <x v="29"/>
    <s v="Sin cebolla"/>
    <x v="28"/>
    <n v="42"/>
    <n v="105"/>
    <n v="0.4"/>
  </r>
  <r>
    <x v="19"/>
    <n v="8"/>
    <s v="Plato_1"/>
    <s v="Descripción del Plato_1"/>
    <n v="15"/>
    <n v="25"/>
    <n v="2"/>
    <x v="21"/>
    <s v="Sin cebolla"/>
    <x v="32"/>
    <n v="20"/>
    <n v="50"/>
    <n v="0.4"/>
  </r>
  <r>
    <x v="19"/>
    <n v="8"/>
    <s v="Plato_14"/>
    <s v="Descripción del Plato_14"/>
    <n v="14"/>
    <n v="23"/>
    <n v="1"/>
    <x v="30"/>
    <s v="Sin cebolla"/>
    <x v="33"/>
    <n v="9"/>
    <n v="23"/>
    <n v="0.39130434782608697"/>
  </r>
  <r>
    <x v="20"/>
    <n v="12"/>
    <s v="Plato_20"/>
    <s v="Descripción del Plato_20"/>
    <n v="25"/>
    <n v="40"/>
    <n v="3"/>
    <x v="31"/>
    <s v="Ninguna"/>
    <x v="15"/>
    <n v="45"/>
    <n v="120"/>
    <n v="0.375"/>
  </r>
  <r>
    <x v="20"/>
    <n v="12"/>
    <s v="Plato_3"/>
    <s v="Descripción del Plato_3"/>
    <n v="12"/>
    <n v="20"/>
    <n v="2"/>
    <x v="26"/>
    <s v="Ninguna"/>
    <x v="4"/>
    <n v="16"/>
    <n v="40"/>
    <n v="0.4"/>
  </r>
  <r>
    <x v="20"/>
    <n v="12"/>
    <s v="Plato_15"/>
    <s v="Descripción del Plato_15"/>
    <n v="19"/>
    <n v="32"/>
    <n v="2"/>
    <x v="20"/>
    <s v="Sin cebolla"/>
    <x v="11"/>
    <n v="26"/>
    <n v="64"/>
    <n v="0.40625"/>
  </r>
  <r>
    <x v="20"/>
    <n v="12"/>
    <s v="Plato_1"/>
    <s v="Descripción del Plato_1"/>
    <n v="15"/>
    <n v="25"/>
    <n v="2"/>
    <x v="32"/>
    <s v="Sin cebolla"/>
    <x v="32"/>
    <n v="20"/>
    <n v="50"/>
    <n v="0.4"/>
  </r>
  <r>
    <x v="21"/>
    <n v="15"/>
    <s v="Plato_4"/>
    <s v="Descripción del Plato_4"/>
    <n v="10"/>
    <n v="18"/>
    <n v="1"/>
    <x v="1"/>
    <s v="Ninguna"/>
    <x v="34"/>
    <n v="8"/>
    <n v="18"/>
    <n v="0.44444444444444442"/>
  </r>
  <r>
    <x v="21"/>
    <n v="15"/>
    <s v="Plato_18"/>
    <s v="Descripción del Plato_18"/>
    <n v="20"/>
    <n v="34"/>
    <n v="3"/>
    <x v="17"/>
    <s v="Ninguna"/>
    <x v="35"/>
    <n v="42"/>
    <n v="102"/>
    <n v="0.41176470588235292"/>
  </r>
  <r>
    <x v="21"/>
    <n v="15"/>
    <s v="Plato_9"/>
    <s v="Descripción del Plato_9"/>
    <n v="17"/>
    <n v="29"/>
    <n v="2"/>
    <x v="33"/>
    <s v="Sin cebolla"/>
    <x v="6"/>
    <n v="24"/>
    <n v="58"/>
    <n v="0.41379310344827586"/>
  </r>
  <r>
    <x v="21"/>
    <n v="15"/>
    <s v="Plato_8"/>
    <s v="Descripción del Plato_8"/>
    <n v="21"/>
    <n v="35"/>
    <n v="1"/>
    <x v="23"/>
    <s v="Sin cebolla"/>
    <x v="29"/>
    <n v="14"/>
    <n v="35"/>
    <n v="0.4"/>
  </r>
  <r>
    <x v="22"/>
    <n v="1"/>
    <s v="Plato_12"/>
    <s v="Descripción del Plato_12"/>
    <n v="11"/>
    <n v="19"/>
    <n v="3"/>
    <x v="34"/>
    <s v="Sin cebolla"/>
    <x v="36"/>
    <n v="24"/>
    <n v="57"/>
    <n v="0.42105263157894735"/>
  </r>
  <r>
    <x v="22"/>
    <n v="1"/>
    <s v="Plato_6"/>
    <s v="Descripción del Plato_6"/>
    <n v="16"/>
    <n v="27"/>
    <n v="3"/>
    <x v="9"/>
    <s v="Sin cebolla"/>
    <x v="37"/>
    <n v="33"/>
    <n v="81"/>
    <n v="0.40740740740740738"/>
  </r>
  <r>
    <x v="23"/>
    <n v="5"/>
    <s v="Plato_10"/>
    <s v="Descripción del Plato_10"/>
    <n v="15"/>
    <n v="26"/>
    <n v="3"/>
    <x v="32"/>
    <s v="Ninguna"/>
    <x v="31"/>
    <n v="33"/>
    <n v="78"/>
    <n v="0.42307692307692307"/>
  </r>
  <r>
    <x v="23"/>
    <n v="5"/>
    <s v="Plato_9"/>
    <s v="Descripción del Plato_9"/>
    <n v="17"/>
    <n v="29"/>
    <n v="1"/>
    <x v="34"/>
    <s v="Ninguna"/>
    <x v="30"/>
    <n v="12"/>
    <n v="29"/>
    <n v="0.41379310344827586"/>
  </r>
  <r>
    <x v="23"/>
    <n v="5"/>
    <s v="Plato_14"/>
    <s v="Descripción del Plato_14"/>
    <n v="14"/>
    <n v="23"/>
    <n v="2"/>
    <x v="35"/>
    <s v="Sin cebolla"/>
    <x v="26"/>
    <n v="18"/>
    <n v="46"/>
    <n v="0.39130434782608697"/>
  </r>
  <r>
    <x v="23"/>
    <n v="5"/>
    <s v="Plato_20"/>
    <s v="Descripción del Plato_20"/>
    <n v="25"/>
    <n v="40"/>
    <n v="2"/>
    <x v="36"/>
    <s v="Sin cebolla"/>
    <x v="20"/>
    <n v="30"/>
    <n v="80"/>
    <n v="0.375"/>
  </r>
  <r>
    <x v="24"/>
    <n v="12"/>
    <s v="Plato_18"/>
    <s v="Descripción del Plato_18"/>
    <n v="20"/>
    <n v="34"/>
    <n v="1"/>
    <x v="37"/>
    <s v="Sin cebolla"/>
    <x v="38"/>
    <n v="14"/>
    <n v="34"/>
    <n v="0.41176470588235292"/>
  </r>
  <r>
    <x v="25"/>
    <n v="18"/>
    <s v="Plato_4"/>
    <s v="Descripción del Plato_4"/>
    <n v="10"/>
    <n v="18"/>
    <n v="2"/>
    <x v="33"/>
    <s v="Sin cebolla"/>
    <x v="5"/>
    <n v="16"/>
    <n v="36"/>
    <n v="0.44444444444444442"/>
  </r>
  <r>
    <x v="25"/>
    <n v="18"/>
    <s v="Plato_13"/>
    <s v="Descripción del Plato_13"/>
    <n v="13"/>
    <n v="21"/>
    <n v="2"/>
    <x v="7"/>
    <s v="Ninguna"/>
    <x v="39"/>
    <n v="16"/>
    <n v="42"/>
    <n v="0.38095238095238093"/>
  </r>
  <r>
    <x v="25"/>
    <n v="18"/>
    <s v="Plato_7"/>
    <s v="Descripción del Plato_7"/>
    <n v="14"/>
    <n v="24"/>
    <n v="2"/>
    <x v="35"/>
    <s v="Sin cebolla"/>
    <x v="0"/>
    <n v="20"/>
    <n v="48"/>
    <n v="0.41666666666666669"/>
  </r>
  <r>
    <x v="26"/>
    <n v="4"/>
    <s v="Plato_8"/>
    <s v="Descripción del Plato_8"/>
    <n v="21"/>
    <n v="35"/>
    <n v="1"/>
    <x v="9"/>
    <s v="Ninguna"/>
    <x v="29"/>
    <n v="14"/>
    <n v="35"/>
    <n v="0.4"/>
  </r>
  <r>
    <x v="26"/>
    <n v="4"/>
    <s v="Plato_10"/>
    <s v="Descripción del Plato_10"/>
    <n v="15"/>
    <n v="26"/>
    <n v="1"/>
    <x v="25"/>
    <s v="Sin cebolla"/>
    <x v="40"/>
    <n v="11"/>
    <n v="26"/>
    <n v="0.42307692307692307"/>
  </r>
  <r>
    <x v="27"/>
    <n v="2"/>
    <s v="Plato_4"/>
    <s v="Descripción del Plato_4"/>
    <n v="10"/>
    <n v="18"/>
    <n v="2"/>
    <x v="9"/>
    <s v="Sin cebolla"/>
    <x v="5"/>
    <n v="16"/>
    <n v="36"/>
    <n v="0.44444444444444442"/>
  </r>
  <r>
    <x v="27"/>
    <n v="2"/>
    <s v="Plato_9"/>
    <s v="Descripción del Plato_9"/>
    <n v="17"/>
    <n v="29"/>
    <n v="2"/>
    <x v="38"/>
    <s v="Sin cebolla"/>
    <x v="6"/>
    <n v="24"/>
    <n v="58"/>
    <n v="0.41379310344827586"/>
  </r>
  <r>
    <x v="28"/>
    <n v="20"/>
    <s v="Plato_1"/>
    <s v="Descripción del Plato_1"/>
    <n v="15"/>
    <n v="25"/>
    <n v="3"/>
    <x v="39"/>
    <s v="Sin cebolla"/>
    <x v="41"/>
    <n v="30"/>
    <n v="75"/>
    <n v="0.4"/>
  </r>
  <r>
    <x v="28"/>
    <n v="20"/>
    <s v="Plato_4"/>
    <s v="Descripción del Plato_4"/>
    <n v="10"/>
    <n v="18"/>
    <n v="2"/>
    <x v="40"/>
    <s v="Ninguna"/>
    <x v="5"/>
    <n v="16"/>
    <n v="36"/>
    <n v="0.44444444444444442"/>
  </r>
  <r>
    <x v="28"/>
    <n v="20"/>
    <s v="Plato_17"/>
    <s v="Descripción del Plato_17"/>
    <n v="19"/>
    <n v="31"/>
    <n v="2"/>
    <x v="15"/>
    <s v="Sin cebolla"/>
    <x v="42"/>
    <n v="24"/>
    <n v="62"/>
    <n v="0.38709677419354838"/>
  </r>
  <r>
    <x v="29"/>
    <n v="14"/>
    <s v="Plato_10"/>
    <s v="Descripción del Plato_10"/>
    <n v="15"/>
    <n v="26"/>
    <n v="2"/>
    <x v="30"/>
    <s v="Ninguna"/>
    <x v="43"/>
    <n v="22"/>
    <n v="52"/>
    <n v="0.42307692307692307"/>
  </r>
  <r>
    <x v="29"/>
    <n v="14"/>
    <s v="Plato_3"/>
    <s v="Descripción del Plato_3"/>
    <n v="12"/>
    <n v="20"/>
    <n v="3"/>
    <x v="41"/>
    <s v="Ninguna"/>
    <x v="22"/>
    <n v="24"/>
    <n v="60"/>
    <n v="0.4"/>
  </r>
  <r>
    <x v="30"/>
    <n v="13"/>
    <s v="Plato_9"/>
    <s v="Descripción del Plato_9"/>
    <n v="17"/>
    <n v="29"/>
    <n v="1"/>
    <x v="23"/>
    <s v="Sin cebolla"/>
    <x v="30"/>
    <n v="12"/>
    <n v="29"/>
    <n v="0.41379310344827586"/>
  </r>
  <r>
    <x v="30"/>
    <n v="13"/>
    <s v="Plato_12"/>
    <s v="Descripción del Plato_12"/>
    <n v="11"/>
    <n v="19"/>
    <n v="2"/>
    <x v="34"/>
    <s v="Sin cebolla"/>
    <x v="44"/>
    <n v="16"/>
    <n v="38"/>
    <n v="0.42105263157894735"/>
  </r>
  <r>
    <x v="31"/>
    <n v="5"/>
    <s v="Plato_15"/>
    <s v="Descripción del Plato_15"/>
    <n v="19"/>
    <n v="32"/>
    <n v="2"/>
    <x v="29"/>
    <s v="Sin cebolla"/>
    <x v="11"/>
    <n v="26"/>
    <n v="64"/>
    <n v="0.40625"/>
  </r>
  <r>
    <x v="31"/>
    <n v="5"/>
    <s v="Plato_11"/>
    <s v="Descripción del Plato_11"/>
    <n v="20"/>
    <n v="33"/>
    <n v="1"/>
    <x v="31"/>
    <s v="Sin cebolla"/>
    <x v="25"/>
    <n v="13"/>
    <n v="33"/>
    <n v="0.39393939393939392"/>
  </r>
  <r>
    <x v="31"/>
    <n v="5"/>
    <s v="Plato_10"/>
    <s v="Descripción del Plato_10"/>
    <n v="15"/>
    <n v="26"/>
    <n v="3"/>
    <x v="37"/>
    <s v="Ninguna"/>
    <x v="31"/>
    <n v="33"/>
    <n v="78"/>
    <n v="0.42307692307692307"/>
  </r>
  <r>
    <x v="31"/>
    <n v="5"/>
    <s v="Plato_4"/>
    <s v="Descripción del Plato_4"/>
    <n v="10"/>
    <n v="18"/>
    <n v="2"/>
    <x v="8"/>
    <s v="Ninguna"/>
    <x v="5"/>
    <n v="16"/>
    <n v="36"/>
    <n v="0.44444444444444442"/>
  </r>
  <r>
    <x v="32"/>
    <n v="4"/>
    <s v="Plato_8"/>
    <s v="Descripción del Plato_8"/>
    <n v="21"/>
    <n v="35"/>
    <n v="3"/>
    <x v="21"/>
    <s v="Sin cebolla"/>
    <x v="28"/>
    <n v="42"/>
    <n v="105"/>
    <n v="0.4"/>
  </r>
  <r>
    <x v="32"/>
    <n v="4"/>
    <s v="Plato_6"/>
    <s v="Descripción del Plato_6"/>
    <n v="16"/>
    <n v="27"/>
    <n v="1"/>
    <x v="23"/>
    <s v="Ninguna"/>
    <x v="3"/>
    <n v="11"/>
    <n v="27"/>
    <n v="0.40740740740740738"/>
  </r>
  <r>
    <x v="32"/>
    <n v="4"/>
    <s v="Plato_15"/>
    <s v="Descripción del Plato_15"/>
    <n v="19"/>
    <n v="32"/>
    <n v="3"/>
    <x v="41"/>
    <s v="Sin cebolla"/>
    <x v="18"/>
    <n v="39"/>
    <n v="96"/>
    <n v="0.40625"/>
  </r>
  <r>
    <x v="32"/>
    <n v="4"/>
    <s v="Plato_10"/>
    <s v="Descripción del Plato_10"/>
    <n v="15"/>
    <n v="26"/>
    <n v="3"/>
    <x v="16"/>
    <s v="Ninguna"/>
    <x v="31"/>
    <n v="33"/>
    <n v="78"/>
    <n v="0.42307692307692307"/>
  </r>
  <r>
    <x v="33"/>
    <n v="15"/>
    <s v="Plato_18"/>
    <s v="Descripción del Plato_18"/>
    <n v="20"/>
    <n v="34"/>
    <n v="1"/>
    <x v="34"/>
    <s v="Ninguna"/>
    <x v="38"/>
    <n v="14"/>
    <n v="34"/>
    <n v="0.41176470588235292"/>
  </r>
  <r>
    <x v="33"/>
    <n v="15"/>
    <s v="Plato_10"/>
    <s v="Descripción del Plato_10"/>
    <n v="15"/>
    <n v="26"/>
    <n v="3"/>
    <x v="17"/>
    <s v="Sin cebolla"/>
    <x v="31"/>
    <n v="33"/>
    <n v="78"/>
    <n v="0.42307692307692307"/>
  </r>
  <r>
    <x v="34"/>
    <n v="13"/>
    <s v="Plato_2"/>
    <s v="Descripción del Plato_2"/>
    <n v="18"/>
    <n v="30"/>
    <n v="3"/>
    <x v="19"/>
    <s v="Sin cebolla"/>
    <x v="1"/>
    <n v="36"/>
    <n v="90"/>
    <n v="0.4"/>
  </r>
  <r>
    <x v="34"/>
    <n v="13"/>
    <s v="Plato_9"/>
    <s v="Descripción del Plato_9"/>
    <n v="17"/>
    <n v="29"/>
    <n v="1"/>
    <x v="10"/>
    <s v="Ninguna"/>
    <x v="30"/>
    <n v="12"/>
    <n v="29"/>
    <n v="0.41379310344827586"/>
  </r>
  <r>
    <x v="34"/>
    <n v="13"/>
    <s v="Plato_11"/>
    <s v="Descripción del Plato_11"/>
    <n v="20"/>
    <n v="33"/>
    <n v="1"/>
    <x v="42"/>
    <s v="Ninguna"/>
    <x v="25"/>
    <n v="13"/>
    <n v="33"/>
    <n v="0.39393939393939392"/>
  </r>
  <r>
    <x v="34"/>
    <n v="13"/>
    <s v="Plato_17"/>
    <s v="Descripción del Plato_17"/>
    <n v="19"/>
    <n v="31"/>
    <n v="2"/>
    <x v="15"/>
    <s v="Sin cebolla"/>
    <x v="42"/>
    <n v="24"/>
    <n v="62"/>
    <n v="0.38709677419354838"/>
  </r>
  <r>
    <x v="35"/>
    <n v="5"/>
    <s v="Plato_2"/>
    <s v="Descripción del Plato_2"/>
    <n v="18"/>
    <n v="30"/>
    <n v="1"/>
    <x v="25"/>
    <s v="Ninguna"/>
    <x v="16"/>
    <n v="12"/>
    <n v="30"/>
    <n v="0.4"/>
  </r>
  <r>
    <x v="36"/>
    <n v="20"/>
    <s v="Plato_13"/>
    <s v="Descripción del Plato_13"/>
    <n v="13"/>
    <n v="21"/>
    <n v="1"/>
    <x v="36"/>
    <s v="Ninguna"/>
    <x v="45"/>
    <n v="8"/>
    <n v="21"/>
    <n v="0.38095238095238093"/>
  </r>
  <r>
    <x v="37"/>
    <n v="10"/>
    <s v="Plato_17"/>
    <s v="Descripción del Plato_17"/>
    <n v="19"/>
    <n v="31"/>
    <n v="3"/>
    <x v="42"/>
    <s v="Sin cebolla"/>
    <x v="46"/>
    <n v="36"/>
    <n v="93"/>
    <n v="0.38709677419354838"/>
  </r>
  <r>
    <x v="37"/>
    <n v="10"/>
    <s v="Plato_8"/>
    <s v="Descripción del Plato_8"/>
    <n v="21"/>
    <n v="35"/>
    <n v="2"/>
    <x v="3"/>
    <s v="Ninguna"/>
    <x v="10"/>
    <n v="28"/>
    <n v="70"/>
    <n v="0.4"/>
  </r>
  <r>
    <x v="37"/>
    <n v="10"/>
    <s v="Plato_19"/>
    <s v="Descripción del Plato_19"/>
    <n v="22"/>
    <n v="36"/>
    <n v="2"/>
    <x v="26"/>
    <s v="Ninguna"/>
    <x v="47"/>
    <n v="28"/>
    <n v="72"/>
    <n v="0.3888888888888889"/>
  </r>
  <r>
    <x v="38"/>
    <n v="15"/>
    <s v="Plato_19"/>
    <s v="Descripción del Plato_19"/>
    <n v="22"/>
    <n v="36"/>
    <n v="3"/>
    <x v="28"/>
    <s v="Ninguna"/>
    <x v="12"/>
    <n v="42"/>
    <n v="108"/>
    <n v="0.3888888888888889"/>
  </r>
  <r>
    <x v="39"/>
    <n v="1"/>
    <s v="Plato_9"/>
    <s v="Descripción del Plato_9"/>
    <n v="17"/>
    <n v="29"/>
    <n v="3"/>
    <x v="12"/>
    <s v="Sin cebolla"/>
    <x v="23"/>
    <n v="36"/>
    <n v="87"/>
    <n v="0.41379310344827586"/>
  </r>
  <r>
    <x v="39"/>
    <n v="1"/>
    <s v="Plato_11"/>
    <s v="Descripción del Plato_11"/>
    <n v="20"/>
    <n v="33"/>
    <n v="1"/>
    <x v="29"/>
    <s v="Sin cebolla"/>
    <x v="25"/>
    <n v="13"/>
    <n v="33"/>
    <n v="0.39393939393939392"/>
  </r>
  <r>
    <x v="39"/>
    <n v="1"/>
    <s v="Plato_16"/>
    <s v="Descripción del Plato_16"/>
    <n v="16"/>
    <n v="28"/>
    <n v="1"/>
    <x v="33"/>
    <s v="Sin cebolla"/>
    <x v="21"/>
    <n v="12"/>
    <n v="28"/>
    <n v="0.42857142857142855"/>
  </r>
  <r>
    <x v="40"/>
    <n v="7"/>
    <s v="Plato_15"/>
    <s v="Descripción del Plato_15"/>
    <n v="19"/>
    <n v="32"/>
    <n v="3"/>
    <x v="8"/>
    <s v="Sin cebolla"/>
    <x v="18"/>
    <n v="39"/>
    <n v="96"/>
    <n v="0.40625"/>
  </r>
  <r>
    <x v="40"/>
    <n v="7"/>
    <s v="Plato_10"/>
    <s v="Descripción del Plato_10"/>
    <n v="15"/>
    <n v="26"/>
    <n v="3"/>
    <x v="36"/>
    <s v="Sin cebolla"/>
    <x v="31"/>
    <n v="33"/>
    <n v="78"/>
    <n v="0.42307692307692307"/>
  </r>
  <r>
    <x v="40"/>
    <n v="7"/>
    <s v="Plato_2"/>
    <s v="Descripción del Plato_2"/>
    <n v="18"/>
    <n v="30"/>
    <n v="1"/>
    <x v="17"/>
    <s v="Sin cebolla"/>
    <x v="16"/>
    <n v="12"/>
    <n v="30"/>
    <n v="0.4"/>
  </r>
  <r>
    <x v="41"/>
    <n v="14"/>
    <s v="Plato_5"/>
    <s v="Descripción del Plato_5"/>
    <n v="13"/>
    <n v="22"/>
    <n v="1"/>
    <x v="28"/>
    <s v="Sin cebolla"/>
    <x v="48"/>
    <n v="9"/>
    <n v="22"/>
    <n v="0.40909090909090912"/>
  </r>
  <r>
    <x v="41"/>
    <n v="14"/>
    <s v="Plato_20"/>
    <s v="Descripción del Plato_20"/>
    <n v="25"/>
    <n v="40"/>
    <n v="2"/>
    <x v="43"/>
    <s v="Sin cebolla"/>
    <x v="20"/>
    <n v="30"/>
    <n v="80"/>
    <n v="0.375"/>
  </r>
  <r>
    <x v="42"/>
    <n v="8"/>
    <s v="Plato_15"/>
    <s v="Descripción del Plato_15"/>
    <n v="19"/>
    <n v="32"/>
    <n v="1"/>
    <x v="21"/>
    <s v="Sin cebolla"/>
    <x v="49"/>
    <n v="13"/>
    <n v="32"/>
    <n v="0.40625"/>
  </r>
  <r>
    <x v="42"/>
    <n v="8"/>
    <s v="Plato_18"/>
    <s v="Descripción del Plato_18"/>
    <n v="20"/>
    <n v="34"/>
    <n v="2"/>
    <x v="23"/>
    <s v="Sin cebolla"/>
    <x v="19"/>
    <n v="28"/>
    <n v="68"/>
    <n v="0.41176470588235292"/>
  </r>
  <r>
    <x v="42"/>
    <n v="8"/>
    <s v="Plato_7"/>
    <s v="Descripción del Plato_7"/>
    <n v="14"/>
    <n v="24"/>
    <n v="3"/>
    <x v="28"/>
    <s v="Ninguna"/>
    <x v="47"/>
    <n v="30"/>
    <n v="72"/>
    <n v="0.41666666666666669"/>
  </r>
  <r>
    <x v="42"/>
    <n v="8"/>
    <s v="Plato_17"/>
    <s v="Descripción del Plato_17"/>
    <n v="19"/>
    <n v="31"/>
    <n v="1"/>
    <x v="18"/>
    <s v="Ninguna"/>
    <x v="2"/>
    <n v="12"/>
    <n v="31"/>
    <n v="0.38709677419354838"/>
  </r>
  <r>
    <x v="43"/>
    <n v="18"/>
    <s v="Plato_10"/>
    <s v="Descripción del Plato_10"/>
    <n v="15"/>
    <n v="26"/>
    <n v="1"/>
    <x v="3"/>
    <s v="Sin cebolla"/>
    <x v="40"/>
    <n v="11"/>
    <n v="26"/>
    <n v="0.42307692307692307"/>
  </r>
  <r>
    <x v="43"/>
    <n v="18"/>
    <s v="Plato_1"/>
    <s v="Descripción del Plato_1"/>
    <n v="15"/>
    <n v="25"/>
    <n v="3"/>
    <x v="10"/>
    <s v="Ninguna"/>
    <x v="41"/>
    <n v="30"/>
    <n v="75"/>
    <n v="0.4"/>
  </r>
  <r>
    <x v="43"/>
    <n v="18"/>
    <s v="Plato_13"/>
    <s v="Descripción del Plato_13"/>
    <n v="13"/>
    <n v="21"/>
    <n v="1"/>
    <x v="26"/>
    <s v="Ninguna"/>
    <x v="45"/>
    <n v="8"/>
    <n v="21"/>
    <n v="0.38095238095238093"/>
  </r>
  <r>
    <x v="44"/>
    <n v="17"/>
    <s v="Plato_4"/>
    <s v="Descripción del Plato_4"/>
    <n v="10"/>
    <n v="18"/>
    <n v="3"/>
    <x v="36"/>
    <s v="Ninguna"/>
    <x v="50"/>
    <n v="24"/>
    <n v="54"/>
    <n v="0.44444444444444442"/>
  </r>
  <r>
    <x v="45"/>
    <n v="10"/>
    <s v="Plato_2"/>
    <s v="Descripción del Plato_2"/>
    <n v="18"/>
    <n v="30"/>
    <n v="2"/>
    <x v="8"/>
    <s v="Sin cebolla"/>
    <x v="22"/>
    <n v="24"/>
    <n v="60"/>
    <n v="0.4"/>
  </r>
  <r>
    <x v="45"/>
    <n v="10"/>
    <s v="Plato_18"/>
    <s v="Descripción del Plato_18"/>
    <n v="20"/>
    <n v="34"/>
    <n v="1"/>
    <x v="24"/>
    <s v="Sin cebolla"/>
    <x v="38"/>
    <n v="14"/>
    <n v="34"/>
    <n v="0.41176470588235292"/>
  </r>
  <r>
    <x v="45"/>
    <n v="10"/>
    <s v="Plato_14"/>
    <s v="Descripción del Plato_14"/>
    <n v="14"/>
    <n v="23"/>
    <n v="2"/>
    <x v="12"/>
    <s v="Ninguna"/>
    <x v="26"/>
    <n v="18"/>
    <n v="46"/>
    <n v="0.39130434782608697"/>
  </r>
  <r>
    <x v="46"/>
    <n v="18"/>
    <s v="Plato_11"/>
    <s v="Descripción del Plato_11"/>
    <n v="20"/>
    <n v="33"/>
    <n v="2"/>
    <x v="44"/>
    <s v="Ninguna"/>
    <x v="13"/>
    <n v="26"/>
    <n v="66"/>
    <n v="0.39393939393939392"/>
  </r>
  <r>
    <x v="46"/>
    <n v="18"/>
    <s v="Plato_14"/>
    <s v="Descripción del Plato_14"/>
    <n v="14"/>
    <n v="23"/>
    <n v="1"/>
    <x v="9"/>
    <s v="Sin cebolla"/>
    <x v="33"/>
    <n v="9"/>
    <n v="23"/>
    <n v="0.39130434782608697"/>
  </r>
  <r>
    <x v="46"/>
    <n v="18"/>
    <s v="Plato_3"/>
    <s v="Descripción del Plato_3"/>
    <n v="12"/>
    <n v="20"/>
    <n v="1"/>
    <x v="30"/>
    <s v="Sin cebolla"/>
    <x v="24"/>
    <n v="8"/>
    <n v="20"/>
    <n v="0.4"/>
  </r>
  <r>
    <x v="47"/>
    <n v="17"/>
    <s v="Plato_6"/>
    <s v="Descripción del Plato_6"/>
    <n v="16"/>
    <n v="27"/>
    <n v="3"/>
    <x v="45"/>
    <s v="Sin cebolla"/>
    <x v="37"/>
    <n v="33"/>
    <n v="81"/>
    <n v="0.40740740740740738"/>
  </r>
  <r>
    <x v="47"/>
    <n v="17"/>
    <s v="Plato_5"/>
    <s v="Descripción del Plato_5"/>
    <n v="13"/>
    <n v="22"/>
    <n v="2"/>
    <x v="41"/>
    <s v="Ninguna"/>
    <x v="51"/>
    <n v="18"/>
    <n v="44"/>
    <n v="0.40909090909090912"/>
  </r>
  <r>
    <x v="47"/>
    <n v="17"/>
    <s v="Plato_11"/>
    <s v="Descripción del Plato_11"/>
    <n v="20"/>
    <n v="33"/>
    <n v="1"/>
    <x v="1"/>
    <s v="Sin cebolla"/>
    <x v="25"/>
    <n v="13"/>
    <n v="33"/>
    <n v="0.39393939393939392"/>
  </r>
  <r>
    <x v="48"/>
    <n v="8"/>
    <s v="Plato_7"/>
    <s v="Descripción del Plato_7"/>
    <n v="14"/>
    <n v="24"/>
    <n v="3"/>
    <x v="4"/>
    <s v="Ninguna"/>
    <x v="47"/>
    <n v="30"/>
    <n v="72"/>
    <n v="0.41666666666666669"/>
  </r>
  <r>
    <x v="48"/>
    <n v="8"/>
    <s v="Plato_15"/>
    <s v="Descripción del Plato_15"/>
    <n v="19"/>
    <n v="32"/>
    <n v="3"/>
    <x v="5"/>
    <s v="Ninguna"/>
    <x v="18"/>
    <n v="39"/>
    <n v="96"/>
    <n v="0.40625"/>
  </r>
  <r>
    <x v="48"/>
    <n v="8"/>
    <s v="Plato_4"/>
    <s v="Descripción del Plato_4"/>
    <n v="10"/>
    <n v="18"/>
    <n v="1"/>
    <x v="32"/>
    <s v="Sin cebolla"/>
    <x v="34"/>
    <n v="8"/>
    <n v="18"/>
    <n v="0.44444444444444442"/>
  </r>
  <r>
    <x v="49"/>
    <n v="19"/>
    <s v="Plato_15"/>
    <s v="Descripción del Plato_15"/>
    <n v="19"/>
    <n v="32"/>
    <n v="1"/>
    <x v="21"/>
    <s v="Ninguna"/>
    <x v="49"/>
    <n v="13"/>
    <n v="32"/>
    <n v="0.40625"/>
  </r>
  <r>
    <x v="49"/>
    <n v="19"/>
    <s v="Plato_5"/>
    <s v="Descripción del Plato_5"/>
    <n v="13"/>
    <n v="22"/>
    <n v="2"/>
    <x v="12"/>
    <s v="Ninguna"/>
    <x v="51"/>
    <n v="18"/>
    <n v="44"/>
    <n v="0.40909090909090912"/>
  </r>
  <r>
    <x v="50"/>
    <n v="12"/>
    <s v="Plato_14"/>
    <s v="Descripción del Plato_14"/>
    <n v="14"/>
    <n v="23"/>
    <n v="2"/>
    <x v="46"/>
    <s v="Sin cebolla"/>
    <x v="26"/>
    <n v="18"/>
    <n v="46"/>
    <n v="0.39130434782608697"/>
  </r>
  <r>
    <x v="50"/>
    <n v="12"/>
    <s v="Plato_11"/>
    <s v="Descripción del Plato_11"/>
    <n v="20"/>
    <n v="33"/>
    <n v="3"/>
    <x v="44"/>
    <s v="Ninguna"/>
    <x v="7"/>
    <n v="39"/>
    <n v="99"/>
    <n v="0.39393939393939392"/>
  </r>
  <r>
    <x v="50"/>
    <n v="12"/>
    <s v="Plato_5"/>
    <s v="Descripción del Plato_5"/>
    <n v="13"/>
    <n v="22"/>
    <n v="2"/>
    <x v="47"/>
    <s v="Ninguna"/>
    <x v="51"/>
    <n v="18"/>
    <n v="44"/>
    <n v="0.40909090909090912"/>
  </r>
  <r>
    <x v="50"/>
    <n v="12"/>
    <s v="Plato_4"/>
    <s v="Descripción del Plato_4"/>
    <n v="10"/>
    <n v="18"/>
    <n v="2"/>
    <x v="39"/>
    <s v="Ninguna"/>
    <x v="5"/>
    <n v="16"/>
    <n v="36"/>
    <n v="0.44444444444444442"/>
  </r>
  <r>
    <x v="51"/>
    <n v="7"/>
    <s v="Plato_11"/>
    <s v="Descripción del Plato_11"/>
    <n v="20"/>
    <n v="33"/>
    <n v="3"/>
    <x v="33"/>
    <s v="Ninguna"/>
    <x v="7"/>
    <n v="39"/>
    <n v="99"/>
    <n v="0.39393939393939392"/>
  </r>
  <r>
    <x v="51"/>
    <n v="7"/>
    <s v="Plato_17"/>
    <s v="Descripción del Plato_17"/>
    <n v="19"/>
    <n v="31"/>
    <n v="2"/>
    <x v="9"/>
    <s v="Sin cebolla"/>
    <x v="42"/>
    <n v="24"/>
    <n v="62"/>
    <n v="0.38709677419354838"/>
  </r>
  <r>
    <x v="51"/>
    <n v="7"/>
    <s v="Plato_18"/>
    <s v="Descripción del Plato_18"/>
    <n v="20"/>
    <n v="34"/>
    <n v="3"/>
    <x v="1"/>
    <s v="Ninguna"/>
    <x v="35"/>
    <n v="42"/>
    <n v="102"/>
    <n v="0.41176470588235292"/>
  </r>
  <r>
    <x v="52"/>
    <n v="16"/>
    <s v="Plato_14"/>
    <s v="Descripción del Plato_14"/>
    <n v="14"/>
    <n v="23"/>
    <n v="3"/>
    <x v="36"/>
    <s v="Sin cebolla"/>
    <x v="52"/>
    <n v="27"/>
    <n v="69"/>
    <n v="0.39130434782608697"/>
  </r>
  <r>
    <x v="52"/>
    <n v="16"/>
    <s v="Plato_2"/>
    <s v="Descripción del Plato_2"/>
    <n v="18"/>
    <n v="30"/>
    <n v="3"/>
    <x v="38"/>
    <s v="Sin cebolla"/>
    <x v="1"/>
    <n v="36"/>
    <n v="90"/>
    <n v="0.4"/>
  </r>
  <r>
    <x v="52"/>
    <n v="16"/>
    <s v="Plato_19"/>
    <s v="Descripción del Plato_19"/>
    <n v="22"/>
    <n v="36"/>
    <n v="3"/>
    <x v="13"/>
    <s v="Ninguna"/>
    <x v="12"/>
    <n v="42"/>
    <n v="108"/>
    <n v="0.3888888888888889"/>
  </r>
  <r>
    <x v="53"/>
    <n v="6"/>
    <s v="Plato_8"/>
    <s v="Descripción del Plato_8"/>
    <n v="21"/>
    <n v="35"/>
    <n v="3"/>
    <x v="36"/>
    <s v="Ninguna"/>
    <x v="28"/>
    <n v="42"/>
    <n v="105"/>
    <n v="0.4"/>
  </r>
  <r>
    <x v="53"/>
    <n v="6"/>
    <s v="Plato_17"/>
    <s v="Descripción del Plato_17"/>
    <n v="19"/>
    <n v="31"/>
    <n v="1"/>
    <x v="41"/>
    <s v="Sin cebolla"/>
    <x v="2"/>
    <n v="12"/>
    <n v="31"/>
    <n v="0.38709677419354838"/>
  </r>
  <r>
    <x v="53"/>
    <n v="6"/>
    <s v="Plato_4"/>
    <s v="Descripción del Plato_4"/>
    <n v="10"/>
    <n v="18"/>
    <n v="1"/>
    <x v="41"/>
    <s v="Sin cebolla"/>
    <x v="34"/>
    <n v="8"/>
    <n v="18"/>
    <n v="0.44444444444444442"/>
  </r>
  <r>
    <x v="53"/>
    <n v="6"/>
    <s v="Plato_11"/>
    <s v="Descripción del Plato_11"/>
    <n v="20"/>
    <n v="33"/>
    <n v="1"/>
    <x v="34"/>
    <s v="Sin cebolla"/>
    <x v="25"/>
    <n v="13"/>
    <n v="33"/>
    <n v="0.39393939393939392"/>
  </r>
  <r>
    <x v="54"/>
    <n v="20"/>
    <s v="Plato_11"/>
    <s v="Descripción del Plato_11"/>
    <n v="20"/>
    <n v="33"/>
    <n v="3"/>
    <x v="5"/>
    <s v="Sin cebolla"/>
    <x v="7"/>
    <n v="39"/>
    <n v="99"/>
    <n v="0.39393939393939392"/>
  </r>
  <r>
    <x v="54"/>
    <n v="20"/>
    <s v="Plato_7"/>
    <s v="Descripción del Plato_7"/>
    <n v="14"/>
    <n v="24"/>
    <n v="1"/>
    <x v="19"/>
    <s v="Ninguna"/>
    <x v="17"/>
    <n v="10"/>
    <n v="24"/>
    <n v="0.41666666666666669"/>
  </r>
  <r>
    <x v="54"/>
    <n v="20"/>
    <s v="Plato_19"/>
    <s v="Descripción del Plato_19"/>
    <n v="22"/>
    <n v="36"/>
    <n v="1"/>
    <x v="2"/>
    <s v="Sin cebolla"/>
    <x v="5"/>
    <n v="14"/>
    <n v="36"/>
    <n v="0.3888888888888889"/>
  </r>
  <r>
    <x v="54"/>
    <n v="20"/>
    <s v="Plato_15"/>
    <s v="Descripción del Plato_15"/>
    <n v="19"/>
    <n v="32"/>
    <n v="3"/>
    <x v="33"/>
    <s v="Ninguna"/>
    <x v="18"/>
    <n v="39"/>
    <n v="96"/>
    <n v="0.40625"/>
  </r>
  <r>
    <x v="55"/>
    <n v="1"/>
    <s v="Plato_9"/>
    <s v="Descripción del Plato_9"/>
    <n v="17"/>
    <n v="29"/>
    <n v="1"/>
    <x v="25"/>
    <s v="Ninguna"/>
    <x v="30"/>
    <n v="12"/>
    <n v="29"/>
    <n v="0.41379310344827586"/>
  </r>
  <r>
    <x v="55"/>
    <n v="1"/>
    <s v="Plato_12"/>
    <s v="Descripción del Plato_12"/>
    <n v="11"/>
    <n v="19"/>
    <n v="1"/>
    <x v="22"/>
    <s v="Sin cebolla"/>
    <x v="9"/>
    <n v="8"/>
    <n v="19"/>
    <n v="0.42105263157894735"/>
  </r>
  <r>
    <x v="56"/>
    <n v="18"/>
    <s v="Plato_8"/>
    <s v="Descripción del Plato_8"/>
    <n v="21"/>
    <n v="35"/>
    <n v="1"/>
    <x v="42"/>
    <s v="Sin cebolla"/>
    <x v="29"/>
    <n v="14"/>
    <n v="35"/>
    <n v="0.4"/>
  </r>
  <r>
    <x v="56"/>
    <n v="18"/>
    <s v="Plato_20"/>
    <s v="Descripción del Plato_20"/>
    <n v="25"/>
    <n v="40"/>
    <n v="1"/>
    <x v="48"/>
    <s v="Sin cebolla"/>
    <x v="4"/>
    <n v="15"/>
    <n v="40"/>
    <n v="0.375"/>
  </r>
  <r>
    <x v="56"/>
    <n v="18"/>
    <s v="Plato_5"/>
    <s v="Descripción del Plato_5"/>
    <n v="13"/>
    <n v="22"/>
    <n v="1"/>
    <x v="16"/>
    <s v="Ninguna"/>
    <x v="48"/>
    <n v="9"/>
    <n v="22"/>
    <n v="0.40909090909090912"/>
  </r>
  <r>
    <x v="56"/>
    <n v="18"/>
    <s v="Plato_19"/>
    <s v="Descripción del Plato_19"/>
    <n v="22"/>
    <n v="36"/>
    <n v="2"/>
    <x v="49"/>
    <s v="Sin cebolla"/>
    <x v="47"/>
    <n v="28"/>
    <n v="72"/>
    <n v="0.3888888888888889"/>
  </r>
  <r>
    <x v="57"/>
    <n v="8"/>
    <s v="Plato_5"/>
    <s v="Descripción del Plato_5"/>
    <n v="13"/>
    <n v="22"/>
    <n v="1"/>
    <x v="9"/>
    <s v="Sin cebolla"/>
    <x v="48"/>
    <n v="9"/>
    <n v="22"/>
    <n v="0.40909090909090912"/>
  </r>
  <r>
    <x v="57"/>
    <n v="8"/>
    <s v="Plato_3"/>
    <s v="Descripción del Plato_3"/>
    <n v="12"/>
    <n v="20"/>
    <n v="3"/>
    <x v="44"/>
    <s v="Sin cebolla"/>
    <x v="22"/>
    <n v="24"/>
    <n v="60"/>
    <n v="0.4"/>
  </r>
  <r>
    <x v="58"/>
    <n v="8"/>
    <s v="Plato_12"/>
    <s v="Descripción del Plato_12"/>
    <n v="11"/>
    <n v="19"/>
    <n v="2"/>
    <x v="33"/>
    <s v="Ninguna"/>
    <x v="44"/>
    <n v="16"/>
    <n v="38"/>
    <n v="0.42105263157894735"/>
  </r>
  <r>
    <x v="58"/>
    <n v="8"/>
    <s v="Plato_14"/>
    <s v="Descripción del Plato_14"/>
    <n v="14"/>
    <n v="23"/>
    <n v="2"/>
    <x v="4"/>
    <s v="Ninguna"/>
    <x v="26"/>
    <n v="18"/>
    <n v="46"/>
    <n v="0.39130434782608697"/>
  </r>
  <r>
    <x v="58"/>
    <n v="8"/>
    <s v="Plato_4"/>
    <s v="Descripción del Plato_4"/>
    <n v="10"/>
    <n v="18"/>
    <n v="2"/>
    <x v="33"/>
    <s v="Sin cebolla"/>
    <x v="5"/>
    <n v="16"/>
    <n v="36"/>
    <n v="0.44444444444444442"/>
  </r>
  <r>
    <x v="58"/>
    <n v="8"/>
    <s v="Plato_20"/>
    <s v="Descripción del Plato_20"/>
    <n v="25"/>
    <n v="40"/>
    <n v="1"/>
    <x v="33"/>
    <s v="Sin cebolla"/>
    <x v="4"/>
    <n v="15"/>
    <n v="40"/>
    <n v="0.375"/>
  </r>
  <r>
    <x v="59"/>
    <n v="6"/>
    <s v="Plato_4"/>
    <s v="Descripción del Plato_4"/>
    <n v="10"/>
    <n v="18"/>
    <n v="2"/>
    <x v="8"/>
    <s v="Ninguna"/>
    <x v="5"/>
    <n v="16"/>
    <n v="36"/>
    <n v="0.44444444444444442"/>
  </r>
  <r>
    <x v="59"/>
    <n v="6"/>
    <s v="Plato_11"/>
    <s v="Descripción del Plato_11"/>
    <n v="20"/>
    <n v="33"/>
    <n v="2"/>
    <x v="31"/>
    <s v="Sin cebolla"/>
    <x v="13"/>
    <n v="26"/>
    <n v="66"/>
    <n v="0.39393939393939392"/>
  </r>
  <r>
    <x v="60"/>
    <n v="10"/>
    <s v="Plato_20"/>
    <s v="Descripción del Plato_20"/>
    <n v="25"/>
    <n v="40"/>
    <n v="2"/>
    <x v="44"/>
    <s v="Ninguna"/>
    <x v="20"/>
    <n v="30"/>
    <n v="80"/>
    <n v="0.375"/>
  </r>
  <r>
    <x v="60"/>
    <n v="10"/>
    <s v="Plato_4"/>
    <s v="Descripción del Plato_4"/>
    <n v="10"/>
    <n v="18"/>
    <n v="1"/>
    <x v="38"/>
    <s v="Sin cebolla"/>
    <x v="34"/>
    <n v="8"/>
    <n v="18"/>
    <n v="0.44444444444444442"/>
  </r>
  <r>
    <x v="60"/>
    <n v="10"/>
    <s v="Plato_2"/>
    <s v="Descripción del Plato_2"/>
    <n v="18"/>
    <n v="30"/>
    <n v="2"/>
    <x v="33"/>
    <s v="Ninguna"/>
    <x v="22"/>
    <n v="24"/>
    <n v="60"/>
    <n v="0.4"/>
  </r>
  <r>
    <x v="60"/>
    <n v="10"/>
    <s v="Plato_16"/>
    <s v="Descripción del Plato_16"/>
    <n v="16"/>
    <n v="28"/>
    <n v="3"/>
    <x v="2"/>
    <s v="Sin cebolla"/>
    <x v="8"/>
    <n v="36"/>
    <n v="84"/>
    <n v="0.42857142857142855"/>
  </r>
  <r>
    <x v="61"/>
    <n v="2"/>
    <s v="Plato_2"/>
    <s v="Descripción del Plato_2"/>
    <n v="18"/>
    <n v="30"/>
    <n v="2"/>
    <x v="23"/>
    <s v="Sin cebolla"/>
    <x v="22"/>
    <n v="24"/>
    <n v="60"/>
    <n v="0.4"/>
  </r>
  <r>
    <x v="61"/>
    <n v="2"/>
    <s v="Plato_12"/>
    <s v="Descripción del Plato_12"/>
    <n v="11"/>
    <n v="19"/>
    <n v="3"/>
    <x v="34"/>
    <s v="Sin cebolla"/>
    <x v="36"/>
    <n v="24"/>
    <n v="57"/>
    <n v="0.42105263157894735"/>
  </r>
  <r>
    <x v="61"/>
    <n v="2"/>
    <s v="Plato_17"/>
    <s v="Descripción del Plato_17"/>
    <n v="19"/>
    <n v="31"/>
    <n v="1"/>
    <x v="29"/>
    <s v="Sin cebolla"/>
    <x v="2"/>
    <n v="12"/>
    <n v="31"/>
    <n v="0.38709677419354838"/>
  </r>
  <r>
    <x v="62"/>
    <n v="17"/>
    <s v="Plato_3"/>
    <s v="Descripción del Plato_3"/>
    <n v="12"/>
    <n v="20"/>
    <n v="1"/>
    <x v="16"/>
    <s v="Sin cebolla"/>
    <x v="24"/>
    <n v="8"/>
    <n v="20"/>
    <n v="0.4"/>
  </r>
  <r>
    <x v="62"/>
    <n v="17"/>
    <s v="Plato_8"/>
    <s v="Descripción del Plato_8"/>
    <n v="21"/>
    <n v="35"/>
    <n v="1"/>
    <x v="31"/>
    <s v="Ninguna"/>
    <x v="29"/>
    <n v="14"/>
    <n v="35"/>
    <n v="0.4"/>
  </r>
  <r>
    <x v="63"/>
    <n v="3"/>
    <s v="Plato_3"/>
    <s v="Descripción del Plato_3"/>
    <n v="12"/>
    <n v="20"/>
    <n v="3"/>
    <x v="0"/>
    <s v="Ninguna"/>
    <x v="22"/>
    <n v="24"/>
    <n v="60"/>
    <n v="0.4"/>
  </r>
  <r>
    <x v="63"/>
    <n v="3"/>
    <s v="Plato_20"/>
    <s v="Descripción del Plato_20"/>
    <n v="25"/>
    <n v="40"/>
    <n v="3"/>
    <x v="36"/>
    <s v="Sin cebolla"/>
    <x v="15"/>
    <n v="45"/>
    <n v="120"/>
    <n v="0.375"/>
  </r>
  <r>
    <x v="63"/>
    <n v="3"/>
    <s v="Plato_19"/>
    <s v="Descripción del Plato_19"/>
    <n v="22"/>
    <n v="36"/>
    <n v="3"/>
    <x v="16"/>
    <s v="Ninguna"/>
    <x v="12"/>
    <n v="42"/>
    <n v="108"/>
    <n v="0.3888888888888889"/>
  </r>
  <r>
    <x v="64"/>
    <n v="5"/>
    <s v="Plato_16"/>
    <s v="Descripción del Plato_16"/>
    <n v="16"/>
    <n v="28"/>
    <n v="1"/>
    <x v="1"/>
    <s v="Sin cebolla"/>
    <x v="21"/>
    <n v="12"/>
    <n v="28"/>
    <n v="0.42857142857142855"/>
  </r>
  <r>
    <x v="64"/>
    <n v="5"/>
    <s v="Plato_17"/>
    <s v="Descripción del Plato_17"/>
    <n v="19"/>
    <n v="31"/>
    <n v="1"/>
    <x v="41"/>
    <s v="Sin cebolla"/>
    <x v="2"/>
    <n v="12"/>
    <n v="31"/>
    <n v="0.38709677419354838"/>
  </r>
  <r>
    <x v="64"/>
    <n v="5"/>
    <s v="Plato_12"/>
    <s v="Descripción del Plato_12"/>
    <n v="11"/>
    <n v="19"/>
    <n v="3"/>
    <x v="2"/>
    <s v="Ninguna"/>
    <x v="36"/>
    <n v="24"/>
    <n v="57"/>
    <n v="0.42105263157894735"/>
  </r>
  <r>
    <x v="64"/>
    <n v="5"/>
    <s v="Plato_20"/>
    <s v="Descripción del Plato_20"/>
    <n v="25"/>
    <n v="40"/>
    <n v="2"/>
    <x v="9"/>
    <s v="Ninguna"/>
    <x v="20"/>
    <n v="30"/>
    <n v="80"/>
    <n v="0.375"/>
  </r>
  <r>
    <x v="65"/>
    <n v="18"/>
    <s v="Plato_19"/>
    <s v="Descripción del Plato_19"/>
    <n v="22"/>
    <n v="36"/>
    <n v="1"/>
    <x v="50"/>
    <s v="Ninguna"/>
    <x v="5"/>
    <n v="14"/>
    <n v="36"/>
    <n v="0.3888888888888889"/>
  </r>
  <r>
    <x v="65"/>
    <n v="18"/>
    <s v="Plato_20"/>
    <s v="Descripción del Plato_20"/>
    <n v="25"/>
    <n v="40"/>
    <n v="3"/>
    <x v="48"/>
    <s v="Ninguna"/>
    <x v="15"/>
    <n v="45"/>
    <n v="120"/>
    <n v="0.375"/>
  </r>
  <r>
    <x v="65"/>
    <n v="18"/>
    <s v="Plato_4"/>
    <s v="Descripción del Plato_4"/>
    <n v="10"/>
    <n v="18"/>
    <n v="3"/>
    <x v="41"/>
    <s v="Sin cebolla"/>
    <x v="50"/>
    <n v="24"/>
    <n v="54"/>
    <n v="0.44444444444444442"/>
  </r>
  <r>
    <x v="66"/>
    <n v="2"/>
    <s v="Plato_20"/>
    <s v="Descripción del Plato_20"/>
    <n v="25"/>
    <n v="40"/>
    <n v="1"/>
    <x v="39"/>
    <s v="Ninguna"/>
    <x v="4"/>
    <n v="15"/>
    <n v="40"/>
    <n v="0.375"/>
  </r>
  <r>
    <x v="66"/>
    <n v="2"/>
    <s v="Plato_19"/>
    <s v="Descripción del Plato_19"/>
    <n v="22"/>
    <n v="36"/>
    <n v="3"/>
    <x v="23"/>
    <s v="Sin cebolla"/>
    <x v="12"/>
    <n v="42"/>
    <n v="108"/>
    <n v="0.3888888888888889"/>
  </r>
  <r>
    <x v="66"/>
    <n v="2"/>
    <s v="Plato_10"/>
    <s v="Descripción del Plato_10"/>
    <n v="15"/>
    <n v="26"/>
    <n v="3"/>
    <x v="12"/>
    <s v="Sin cebolla"/>
    <x v="31"/>
    <n v="33"/>
    <n v="78"/>
    <n v="0.42307692307692307"/>
  </r>
  <r>
    <x v="66"/>
    <n v="2"/>
    <s v="Plato_2"/>
    <s v="Descripción del Plato_2"/>
    <n v="18"/>
    <n v="30"/>
    <n v="1"/>
    <x v="37"/>
    <s v="Sin cebolla"/>
    <x v="16"/>
    <n v="12"/>
    <n v="30"/>
    <n v="0.4"/>
  </r>
  <r>
    <x v="67"/>
    <n v="8"/>
    <s v="Plato_14"/>
    <s v="Descripción del Plato_14"/>
    <n v="14"/>
    <n v="23"/>
    <n v="3"/>
    <x v="26"/>
    <s v="Ninguna"/>
    <x v="52"/>
    <n v="27"/>
    <n v="69"/>
    <n v="0.39130434782608697"/>
  </r>
  <r>
    <x v="67"/>
    <n v="8"/>
    <s v="Plato_16"/>
    <s v="Descripción del Plato_16"/>
    <n v="16"/>
    <n v="28"/>
    <n v="1"/>
    <x v="17"/>
    <s v="Sin cebolla"/>
    <x v="21"/>
    <n v="12"/>
    <n v="28"/>
    <n v="0.42857142857142855"/>
  </r>
  <r>
    <x v="67"/>
    <n v="8"/>
    <s v="Plato_15"/>
    <s v="Descripción del Plato_15"/>
    <n v="19"/>
    <n v="32"/>
    <n v="3"/>
    <x v="28"/>
    <s v="Sin cebolla"/>
    <x v="18"/>
    <n v="39"/>
    <n v="96"/>
    <n v="0.40625"/>
  </r>
  <r>
    <x v="67"/>
    <n v="8"/>
    <s v="Plato_1"/>
    <s v="Descripción del Plato_1"/>
    <n v="15"/>
    <n v="25"/>
    <n v="1"/>
    <x v="13"/>
    <s v="Sin cebolla"/>
    <x v="53"/>
    <n v="10"/>
    <n v="25"/>
    <n v="0.4"/>
  </r>
  <r>
    <x v="68"/>
    <n v="5"/>
    <s v="Plato_13"/>
    <s v="Descripción del Plato_13"/>
    <n v="13"/>
    <n v="21"/>
    <n v="3"/>
    <x v="31"/>
    <s v="Ninguna"/>
    <x v="27"/>
    <n v="24"/>
    <n v="63"/>
    <n v="0.38095238095238093"/>
  </r>
  <r>
    <x v="68"/>
    <n v="5"/>
    <s v="Plato_7"/>
    <s v="Descripción del Plato_7"/>
    <n v="14"/>
    <n v="24"/>
    <n v="3"/>
    <x v="24"/>
    <s v="Sin cebolla"/>
    <x v="47"/>
    <n v="30"/>
    <n v="72"/>
    <n v="0.41666666666666669"/>
  </r>
  <r>
    <x v="68"/>
    <n v="5"/>
    <s v="Plato_11"/>
    <s v="Descripción del Plato_11"/>
    <n v="20"/>
    <n v="33"/>
    <n v="3"/>
    <x v="18"/>
    <s v="Sin cebolla"/>
    <x v="7"/>
    <n v="39"/>
    <n v="99"/>
    <n v="0.39393939393939392"/>
  </r>
  <r>
    <x v="69"/>
    <n v="17"/>
    <s v="Plato_1"/>
    <s v="Descripción del Plato_1"/>
    <n v="15"/>
    <n v="25"/>
    <n v="2"/>
    <x v="17"/>
    <s v="Sin cebolla"/>
    <x v="32"/>
    <n v="20"/>
    <n v="50"/>
    <n v="0.4"/>
  </r>
  <r>
    <x v="69"/>
    <n v="17"/>
    <s v="Plato_18"/>
    <s v="Descripción del Plato_18"/>
    <n v="20"/>
    <n v="34"/>
    <n v="2"/>
    <x v="42"/>
    <s v="Sin cebolla"/>
    <x v="19"/>
    <n v="28"/>
    <n v="68"/>
    <n v="0.41176470588235292"/>
  </r>
  <r>
    <x v="70"/>
    <n v="18"/>
    <s v="Plato_2"/>
    <s v="Descripción del Plato_2"/>
    <n v="18"/>
    <n v="30"/>
    <n v="3"/>
    <x v="31"/>
    <s v="Sin cebolla"/>
    <x v="1"/>
    <n v="36"/>
    <n v="90"/>
    <n v="0.4"/>
  </r>
  <r>
    <x v="70"/>
    <n v="18"/>
    <s v="Plato_14"/>
    <s v="Descripción del Plato_14"/>
    <n v="14"/>
    <n v="23"/>
    <n v="2"/>
    <x v="50"/>
    <s v="Sin cebolla"/>
    <x v="26"/>
    <n v="18"/>
    <n v="46"/>
    <n v="0.39130434782608697"/>
  </r>
  <r>
    <x v="71"/>
    <n v="17"/>
    <s v="Plato_13"/>
    <s v="Descripción del Plato_13"/>
    <n v="13"/>
    <n v="21"/>
    <n v="1"/>
    <x v="9"/>
    <s v="Sin cebolla"/>
    <x v="45"/>
    <n v="8"/>
    <n v="21"/>
    <n v="0.38095238095238093"/>
  </r>
  <r>
    <x v="71"/>
    <n v="17"/>
    <s v="Plato_4"/>
    <s v="Descripción del Plato_4"/>
    <n v="10"/>
    <n v="18"/>
    <n v="3"/>
    <x v="45"/>
    <s v="Sin cebolla"/>
    <x v="50"/>
    <n v="24"/>
    <n v="54"/>
    <n v="0.44444444444444442"/>
  </r>
  <r>
    <x v="72"/>
    <n v="1"/>
    <s v="Plato_6"/>
    <s v="Descripción del Plato_6"/>
    <n v="16"/>
    <n v="27"/>
    <n v="3"/>
    <x v="31"/>
    <s v="Ninguna"/>
    <x v="37"/>
    <n v="33"/>
    <n v="81"/>
    <n v="0.40740740740740738"/>
  </r>
  <r>
    <x v="73"/>
    <n v="19"/>
    <s v="Plato_10"/>
    <s v="Descripción del Plato_10"/>
    <n v="15"/>
    <n v="26"/>
    <n v="2"/>
    <x v="38"/>
    <s v="Sin cebolla"/>
    <x v="43"/>
    <n v="22"/>
    <n v="52"/>
    <n v="0.42307692307692307"/>
  </r>
  <r>
    <x v="73"/>
    <n v="19"/>
    <s v="Plato_18"/>
    <s v="Descripción del Plato_18"/>
    <n v="20"/>
    <n v="34"/>
    <n v="3"/>
    <x v="45"/>
    <s v="Ninguna"/>
    <x v="35"/>
    <n v="42"/>
    <n v="102"/>
    <n v="0.41176470588235292"/>
  </r>
  <r>
    <x v="73"/>
    <n v="19"/>
    <s v="Plato_15"/>
    <s v="Descripción del Plato_15"/>
    <n v="19"/>
    <n v="32"/>
    <n v="2"/>
    <x v="18"/>
    <s v="Sin cebolla"/>
    <x v="11"/>
    <n v="26"/>
    <n v="64"/>
    <n v="0.40625"/>
  </r>
  <r>
    <x v="74"/>
    <n v="19"/>
    <s v="Plato_20"/>
    <s v="Descripción del Plato_20"/>
    <n v="25"/>
    <n v="40"/>
    <n v="1"/>
    <x v="37"/>
    <s v="Ninguna"/>
    <x v="4"/>
    <n v="15"/>
    <n v="40"/>
    <n v="0.375"/>
  </r>
  <r>
    <x v="74"/>
    <n v="19"/>
    <s v="Plato_14"/>
    <s v="Descripción del Plato_14"/>
    <n v="14"/>
    <n v="23"/>
    <n v="3"/>
    <x v="51"/>
    <s v="Sin cebolla"/>
    <x v="52"/>
    <n v="27"/>
    <n v="69"/>
    <n v="0.39130434782608697"/>
  </r>
  <r>
    <x v="75"/>
    <n v="17"/>
    <s v="Plato_2"/>
    <s v="Descripción del Plato_2"/>
    <n v="18"/>
    <n v="30"/>
    <n v="3"/>
    <x v="33"/>
    <s v="Sin cebolla"/>
    <x v="1"/>
    <n v="36"/>
    <n v="90"/>
    <n v="0.4"/>
  </r>
  <r>
    <x v="75"/>
    <n v="17"/>
    <s v="Plato_4"/>
    <s v="Descripción del Plato_4"/>
    <n v="10"/>
    <n v="18"/>
    <n v="1"/>
    <x v="3"/>
    <s v="Sin cebolla"/>
    <x v="34"/>
    <n v="8"/>
    <n v="18"/>
    <n v="0.44444444444444442"/>
  </r>
  <r>
    <x v="75"/>
    <n v="17"/>
    <s v="Plato_7"/>
    <s v="Descripción del Plato_7"/>
    <n v="14"/>
    <n v="24"/>
    <n v="1"/>
    <x v="31"/>
    <s v="Ninguna"/>
    <x v="17"/>
    <n v="10"/>
    <n v="24"/>
    <n v="0.41666666666666669"/>
  </r>
  <r>
    <x v="75"/>
    <n v="17"/>
    <s v="Plato_10"/>
    <s v="Descripción del Plato_10"/>
    <n v="15"/>
    <n v="26"/>
    <n v="1"/>
    <x v="48"/>
    <s v="Ninguna"/>
    <x v="40"/>
    <n v="11"/>
    <n v="26"/>
    <n v="0.42307692307692307"/>
  </r>
  <r>
    <x v="76"/>
    <n v="3"/>
    <s v="Plato_4"/>
    <s v="Descripción del Plato_4"/>
    <n v="10"/>
    <n v="18"/>
    <n v="1"/>
    <x v="3"/>
    <s v="Sin cebolla"/>
    <x v="34"/>
    <n v="8"/>
    <n v="18"/>
    <n v="0.44444444444444442"/>
  </r>
  <r>
    <x v="76"/>
    <n v="3"/>
    <s v="Plato_7"/>
    <s v="Descripción del Plato_7"/>
    <n v="14"/>
    <n v="24"/>
    <n v="2"/>
    <x v="41"/>
    <s v="Ninguna"/>
    <x v="0"/>
    <n v="20"/>
    <n v="48"/>
    <n v="0.41666666666666669"/>
  </r>
  <r>
    <x v="76"/>
    <n v="3"/>
    <s v="Plato_11"/>
    <s v="Descripción del Plato_11"/>
    <n v="20"/>
    <n v="33"/>
    <n v="1"/>
    <x v="10"/>
    <s v="Sin cebolla"/>
    <x v="25"/>
    <n v="13"/>
    <n v="33"/>
    <n v="0.39393939393939392"/>
  </r>
  <r>
    <x v="77"/>
    <n v="7"/>
    <s v="Plato_12"/>
    <s v="Descripción del Plato_12"/>
    <n v="11"/>
    <n v="19"/>
    <n v="3"/>
    <x v="7"/>
    <s v="Sin cebolla"/>
    <x v="36"/>
    <n v="24"/>
    <n v="57"/>
    <n v="0.42105263157894735"/>
  </r>
  <r>
    <x v="78"/>
    <n v="16"/>
    <s v="Plato_9"/>
    <s v="Descripción del Plato_9"/>
    <n v="17"/>
    <n v="29"/>
    <n v="3"/>
    <x v="30"/>
    <s v="Ninguna"/>
    <x v="23"/>
    <n v="36"/>
    <n v="87"/>
    <n v="0.41379310344827586"/>
  </r>
  <r>
    <x v="78"/>
    <n v="16"/>
    <s v="Plato_11"/>
    <s v="Descripción del Plato_11"/>
    <n v="20"/>
    <n v="33"/>
    <n v="3"/>
    <x v="30"/>
    <s v="Sin cebolla"/>
    <x v="7"/>
    <n v="39"/>
    <n v="99"/>
    <n v="0.39393939393939392"/>
  </r>
  <r>
    <x v="78"/>
    <n v="16"/>
    <s v="Plato_3"/>
    <s v="Descripción del Plato_3"/>
    <n v="12"/>
    <n v="20"/>
    <n v="3"/>
    <x v="0"/>
    <s v="Ninguna"/>
    <x v="22"/>
    <n v="24"/>
    <n v="60"/>
    <n v="0.4"/>
  </r>
  <r>
    <x v="78"/>
    <n v="16"/>
    <s v="Plato_13"/>
    <s v="Descripción del Plato_13"/>
    <n v="13"/>
    <n v="21"/>
    <n v="3"/>
    <x v="26"/>
    <s v="Ninguna"/>
    <x v="27"/>
    <n v="24"/>
    <n v="63"/>
    <n v="0.38095238095238093"/>
  </r>
  <r>
    <x v="79"/>
    <n v="18"/>
    <s v="Plato_5"/>
    <s v="Descripción del Plato_5"/>
    <n v="13"/>
    <n v="22"/>
    <n v="2"/>
    <x v="19"/>
    <s v="Ninguna"/>
    <x v="51"/>
    <n v="18"/>
    <n v="44"/>
    <n v="0.40909090909090912"/>
  </r>
  <r>
    <x v="79"/>
    <n v="18"/>
    <s v="Plato_9"/>
    <s v="Descripción del Plato_9"/>
    <n v="17"/>
    <n v="29"/>
    <n v="1"/>
    <x v="3"/>
    <s v="Sin cebolla"/>
    <x v="30"/>
    <n v="12"/>
    <n v="29"/>
    <n v="0.41379310344827586"/>
  </r>
  <r>
    <x v="79"/>
    <n v="18"/>
    <s v="Plato_7"/>
    <s v="Descripción del Plato_7"/>
    <n v="14"/>
    <n v="24"/>
    <n v="2"/>
    <x v="52"/>
    <s v="Ninguna"/>
    <x v="0"/>
    <n v="20"/>
    <n v="48"/>
    <n v="0.41666666666666669"/>
  </r>
  <r>
    <x v="80"/>
    <n v="17"/>
    <s v="Plato_17"/>
    <s v="Descripción del Plato_17"/>
    <n v="19"/>
    <n v="31"/>
    <n v="2"/>
    <x v="23"/>
    <s v="Sin cebolla"/>
    <x v="42"/>
    <n v="24"/>
    <n v="62"/>
    <n v="0.38709677419354838"/>
  </r>
  <r>
    <x v="81"/>
    <n v="16"/>
    <s v="Plato_1"/>
    <s v="Descripción del Plato_1"/>
    <n v="15"/>
    <n v="25"/>
    <n v="2"/>
    <x v="11"/>
    <s v="Sin cebolla"/>
    <x v="32"/>
    <n v="20"/>
    <n v="50"/>
    <n v="0.4"/>
  </r>
  <r>
    <x v="81"/>
    <n v="16"/>
    <s v="Plato_2"/>
    <s v="Descripción del Plato_2"/>
    <n v="18"/>
    <n v="30"/>
    <n v="1"/>
    <x v="10"/>
    <s v="Sin cebolla"/>
    <x v="16"/>
    <n v="12"/>
    <n v="30"/>
    <n v="0.4"/>
  </r>
  <r>
    <x v="82"/>
    <n v="15"/>
    <s v="Plato_6"/>
    <s v="Descripción del Plato_6"/>
    <n v="16"/>
    <n v="27"/>
    <n v="2"/>
    <x v="30"/>
    <s v="Ninguna"/>
    <x v="50"/>
    <n v="22"/>
    <n v="54"/>
    <n v="0.40740740740740738"/>
  </r>
  <r>
    <x v="82"/>
    <n v="15"/>
    <s v="Plato_3"/>
    <s v="Descripción del Plato_3"/>
    <n v="12"/>
    <n v="20"/>
    <n v="1"/>
    <x v="48"/>
    <s v="Sin cebolla"/>
    <x v="24"/>
    <n v="8"/>
    <n v="20"/>
    <n v="0.4"/>
  </r>
  <r>
    <x v="82"/>
    <n v="15"/>
    <s v="Plato_15"/>
    <s v="Descripción del Plato_15"/>
    <n v="19"/>
    <n v="32"/>
    <n v="3"/>
    <x v="29"/>
    <s v="Ninguna"/>
    <x v="18"/>
    <n v="39"/>
    <n v="96"/>
    <n v="0.40625"/>
  </r>
  <r>
    <x v="83"/>
    <n v="19"/>
    <s v="Plato_2"/>
    <s v="Descripción del Plato_2"/>
    <n v="18"/>
    <n v="30"/>
    <n v="2"/>
    <x v="16"/>
    <s v="Sin cebolla"/>
    <x v="22"/>
    <n v="24"/>
    <n v="60"/>
    <n v="0.4"/>
  </r>
  <r>
    <x v="84"/>
    <n v="8"/>
    <s v="Plato_16"/>
    <s v="Descripción del Plato_16"/>
    <n v="16"/>
    <n v="28"/>
    <n v="3"/>
    <x v="13"/>
    <s v="Sin cebolla"/>
    <x v="8"/>
    <n v="36"/>
    <n v="84"/>
    <n v="0.42857142857142855"/>
  </r>
  <r>
    <x v="84"/>
    <n v="8"/>
    <s v="Plato_19"/>
    <s v="Descripción del Plato_19"/>
    <n v="22"/>
    <n v="36"/>
    <n v="2"/>
    <x v="46"/>
    <s v="Sin cebolla"/>
    <x v="47"/>
    <n v="28"/>
    <n v="72"/>
    <n v="0.3888888888888889"/>
  </r>
  <r>
    <x v="84"/>
    <n v="8"/>
    <s v="Plato_3"/>
    <s v="Descripción del Plato_3"/>
    <n v="12"/>
    <n v="20"/>
    <n v="1"/>
    <x v="7"/>
    <s v="Sin cebolla"/>
    <x v="24"/>
    <n v="8"/>
    <n v="20"/>
    <n v="0.4"/>
  </r>
  <r>
    <x v="84"/>
    <n v="8"/>
    <s v="Plato_15"/>
    <s v="Descripción del Plato_15"/>
    <n v="19"/>
    <n v="32"/>
    <n v="1"/>
    <x v="50"/>
    <s v="Sin cebolla"/>
    <x v="49"/>
    <n v="13"/>
    <n v="32"/>
    <n v="0.40625"/>
  </r>
  <r>
    <x v="85"/>
    <n v="20"/>
    <s v="Plato_1"/>
    <s v="Descripción del Plato_1"/>
    <n v="15"/>
    <n v="25"/>
    <n v="2"/>
    <x v="10"/>
    <s v="Sin cebolla"/>
    <x v="32"/>
    <n v="20"/>
    <n v="50"/>
    <n v="0.4"/>
  </r>
  <r>
    <x v="86"/>
    <n v="3"/>
    <s v="Plato_4"/>
    <s v="Descripción del Plato_4"/>
    <n v="10"/>
    <n v="18"/>
    <n v="2"/>
    <x v="41"/>
    <s v="Ninguna"/>
    <x v="5"/>
    <n v="16"/>
    <n v="36"/>
    <n v="0.44444444444444442"/>
  </r>
  <r>
    <x v="86"/>
    <n v="3"/>
    <s v="Plato_15"/>
    <s v="Descripción del Plato_15"/>
    <n v="19"/>
    <n v="32"/>
    <n v="1"/>
    <x v="19"/>
    <s v="Sin cebolla"/>
    <x v="49"/>
    <n v="13"/>
    <n v="32"/>
    <n v="0.40625"/>
  </r>
  <r>
    <x v="86"/>
    <n v="3"/>
    <s v="Plato_17"/>
    <s v="Descripción del Plato_17"/>
    <n v="19"/>
    <n v="31"/>
    <n v="1"/>
    <x v="11"/>
    <s v="Ninguna"/>
    <x v="2"/>
    <n v="12"/>
    <n v="31"/>
    <n v="0.38709677419354838"/>
  </r>
  <r>
    <x v="87"/>
    <n v="18"/>
    <s v="Plato_20"/>
    <s v="Descripción del Plato_20"/>
    <n v="25"/>
    <n v="40"/>
    <n v="1"/>
    <x v="43"/>
    <s v="Ninguna"/>
    <x v="4"/>
    <n v="15"/>
    <n v="40"/>
    <n v="0.375"/>
  </r>
  <r>
    <x v="87"/>
    <n v="18"/>
    <s v="Plato_12"/>
    <s v="Descripción del Plato_12"/>
    <n v="11"/>
    <n v="19"/>
    <n v="3"/>
    <x v="34"/>
    <s v="Sin cebolla"/>
    <x v="36"/>
    <n v="24"/>
    <n v="57"/>
    <n v="0.42105263157894735"/>
  </r>
  <r>
    <x v="87"/>
    <n v="18"/>
    <s v="Plato_10"/>
    <s v="Descripción del Plato_10"/>
    <n v="15"/>
    <n v="26"/>
    <n v="1"/>
    <x v="23"/>
    <s v="Ninguna"/>
    <x v="40"/>
    <n v="11"/>
    <n v="26"/>
    <n v="0.42307692307692307"/>
  </r>
  <r>
    <x v="88"/>
    <n v="11"/>
    <s v="Plato_14"/>
    <s v="Descripción del Plato_14"/>
    <n v="14"/>
    <n v="23"/>
    <n v="3"/>
    <x v="20"/>
    <s v="Sin cebolla"/>
    <x v="52"/>
    <n v="27"/>
    <n v="69"/>
    <n v="0.39130434782608697"/>
  </r>
  <r>
    <x v="88"/>
    <n v="11"/>
    <s v="Plato_18"/>
    <s v="Descripción del Plato_18"/>
    <n v="20"/>
    <n v="34"/>
    <n v="2"/>
    <x v="27"/>
    <s v="Ninguna"/>
    <x v="19"/>
    <n v="28"/>
    <n v="68"/>
    <n v="0.41176470588235292"/>
  </r>
  <r>
    <x v="88"/>
    <n v="11"/>
    <s v="Plato_5"/>
    <s v="Descripción del Plato_5"/>
    <n v="13"/>
    <n v="22"/>
    <n v="1"/>
    <x v="22"/>
    <s v="Sin cebolla"/>
    <x v="48"/>
    <n v="9"/>
    <n v="22"/>
    <n v="0.40909090909090912"/>
  </r>
  <r>
    <x v="89"/>
    <n v="6"/>
    <s v="Plato_18"/>
    <s v="Descripción del Plato_18"/>
    <n v="20"/>
    <n v="34"/>
    <n v="1"/>
    <x v="24"/>
    <s v="Sin cebolla"/>
    <x v="38"/>
    <n v="14"/>
    <n v="34"/>
    <n v="0.41176470588235292"/>
  </r>
  <r>
    <x v="90"/>
    <n v="1"/>
    <s v="Plato_8"/>
    <s v="Descripción del Plato_8"/>
    <n v="21"/>
    <n v="35"/>
    <n v="3"/>
    <x v="42"/>
    <s v="Sin cebolla"/>
    <x v="28"/>
    <n v="42"/>
    <n v="105"/>
    <n v="0.4"/>
  </r>
  <r>
    <x v="90"/>
    <n v="1"/>
    <s v="Plato_13"/>
    <s v="Descripción del Plato_13"/>
    <n v="13"/>
    <n v="21"/>
    <n v="3"/>
    <x v="53"/>
    <s v="Ninguna"/>
    <x v="27"/>
    <n v="24"/>
    <n v="63"/>
    <n v="0.38095238095238093"/>
  </r>
  <r>
    <x v="90"/>
    <n v="1"/>
    <s v="Plato_5"/>
    <s v="Descripción del Plato_5"/>
    <n v="13"/>
    <n v="22"/>
    <n v="2"/>
    <x v="11"/>
    <s v="Ninguna"/>
    <x v="51"/>
    <n v="18"/>
    <n v="44"/>
    <n v="0.40909090909090912"/>
  </r>
  <r>
    <x v="90"/>
    <n v="1"/>
    <s v="Plato_6"/>
    <s v="Descripción del Plato_6"/>
    <n v="16"/>
    <n v="27"/>
    <n v="3"/>
    <x v="24"/>
    <s v="Ninguna"/>
    <x v="37"/>
    <n v="33"/>
    <n v="81"/>
    <n v="0.40740740740740738"/>
  </r>
  <r>
    <x v="91"/>
    <n v="6"/>
    <s v="Plato_9"/>
    <s v="Descripción del Plato_9"/>
    <n v="17"/>
    <n v="29"/>
    <n v="2"/>
    <x v="6"/>
    <s v="Ninguna"/>
    <x v="6"/>
    <n v="24"/>
    <n v="58"/>
    <n v="0.41379310344827586"/>
  </r>
  <r>
    <x v="91"/>
    <n v="6"/>
    <s v="Plato_7"/>
    <s v="Descripción del Plato_7"/>
    <n v="14"/>
    <n v="24"/>
    <n v="1"/>
    <x v="21"/>
    <s v="Sin cebolla"/>
    <x v="17"/>
    <n v="10"/>
    <n v="24"/>
    <n v="0.41666666666666669"/>
  </r>
  <r>
    <x v="92"/>
    <n v="2"/>
    <s v="Plato_9"/>
    <s v="Descripción del Plato_9"/>
    <n v="17"/>
    <n v="29"/>
    <n v="1"/>
    <x v="40"/>
    <s v="Sin cebolla"/>
    <x v="30"/>
    <n v="12"/>
    <n v="29"/>
    <n v="0.41379310344827586"/>
  </r>
  <r>
    <x v="93"/>
    <n v="12"/>
    <s v="Plato_2"/>
    <s v="Descripción del Plato_2"/>
    <n v="18"/>
    <n v="30"/>
    <n v="3"/>
    <x v="17"/>
    <s v="Sin cebolla"/>
    <x v="1"/>
    <n v="36"/>
    <n v="90"/>
    <n v="0.4"/>
  </r>
  <r>
    <x v="93"/>
    <n v="12"/>
    <s v="Plato_15"/>
    <s v="Descripción del Plato_15"/>
    <n v="19"/>
    <n v="32"/>
    <n v="2"/>
    <x v="44"/>
    <s v="Sin cebolla"/>
    <x v="11"/>
    <n v="26"/>
    <n v="64"/>
    <n v="0.40625"/>
  </r>
  <r>
    <x v="93"/>
    <n v="12"/>
    <s v="Plato_11"/>
    <s v="Descripción del Plato_11"/>
    <n v="20"/>
    <n v="33"/>
    <n v="3"/>
    <x v="7"/>
    <s v="Sin cebolla"/>
    <x v="7"/>
    <n v="39"/>
    <n v="99"/>
    <n v="0.39393939393939392"/>
  </r>
  <r>
    <x v="94"/>
    <n v="12"/>
    <s v="Plato_12"/>
    <s v="Descripción del Plato_12"/>
    <n v="11"/>
    <n v="19"/>
    <n v="3"/>
    <x v="17"/>
    <s v="Sin cebolla"/>
    <x v="36"/>
    <n v="24"/>
    <n v="57"/>
    <n v="0.42105263157894735"/>
  </r>
  <r>
    <x v="94"/>
    <n v="12"/>
    <s v="Plato_15"/>
    <s v="Descripción del Plato_15"/>
    <n v="19"/>
    <n v="32"/>
    <n v="3"/>
    <x v="39"/>
    <s v="Sin cebolla"/>
    <x v="18"/>
    <n v="39"/>
    <n v="96"/>
    <n v="0.40625"/>
  </r>
  <r>
    <x v="95"/>
    <n v="16"/>
    <s v="Plato_11"/>
    <s v="Descripción del Plato_11"/>
    <n v="20"/>
    <n v="33"/>
    <n v="2"/>
    <x v="36"/>
    <s v="Ninguna"/>
    <x v="13"/>
    <n v="26"/>
    <n v="66"/>
    <n v="0.39393939393939392"/>
  </r>
  <r>
    <x v="95"/>
    <n v="16"/>
    <s v="Plato_12"/>
    <s v="Descripción del Plato_12"/>
    <n v="11"/>
    <n v="19"/>
    <n v="2"/>
    <x v="16"/>
    <s v="Ninguna"/>
    <x v="44"/>
    <n v="16"/>
    <n v="38"/>
    <n v="0.42105263157894735"/>
  </r>
  <r>
    <x v="95"/>
    <n v="16"/>
    <s v="Plato_7"/>
    <s v="Descripción del Plato_7"/>
    <n v="14"/>
    <n v="24"/>
    <n v="3"/>
    <x v="17"/>
    <s v="Sin cebolla"/>
    <x v="47"/>
    <n v="30"/>
    <n v="72"/>
    <n v="0.41666666666666669"/>
  </r>
  <r>
    <x v="96"/>
    <n v="14"/>
    <s v="Plato_10"/>
    <s v="Descripción del Plato_10"/>
    <n v="15"/>
    <n v="26"/>
    <n v="1"/>
    <x v="9"/>
    <s v="Sin cebolla"/>
    <x v="40"/>
    <n v="11"/>
    <n v="26"/>
    <n v="0.42307692307692307"/>
  </r>
  <r>
    <x v="96"/>
    <n v="14"/>
    <s v="Plato_3"/>
    <s v="Descripción del Plato_3"/>
    <n v="12"/>
    <n v="20"/>
    <n v="3"/>
    <x v="19"/>
    <s v="Ninguna"/>
    <x v="22"/>
    <n v="24"/>
    <n v="60"/>
    <n v="0.4"/>
  </r>
  <r>
    <x v="96"/>
    <n v="14"/>
    <s v="Plato_18"/>
    <s v="Descripción del Plato_18"/>
    <n v="20"/>
    <n v="34"/>
    <n v="3"/>
    <x v="28"/>
    <s v="Ninguna"/>
    <x v="35"/>
    <n v="42"/>
    <n v="102"/>
    <n v="0.41176470588235292"/>
  </r>
  <r>
    <x v="97"/>
    <n v="7"/>
    <s v="Plato_3"/>
    <s v="Descripción del Plato_3"/>
    <n v="12"/>
    <n v="20"/>
    <n v="3"/>
    <x v="44"/>
    <s v="Sin cebolla"/>
    <x v="22"/>
    <n v="24"/>
    <n v="60"/>
    <n v="0.4"/>
  </r>
  <r>
    <x v="97"/>
    <n v="7"/>
    <s v="Plato_9"/>
    <s v="Descripción del Plato_9"/>
    <n v="17"/>
    <n v="29"/>
    <n v="3"/>
    <x v="46"/>
    <s v="Sin cebolla"/>
    <x v="23"/>
    <n v="36"/>
    <n v="87"/>
    <n v="0.41379310344827586"/>
  </r>
  <r>
    <x v="97"/>
    <n v="7"/>
    <s v="Plato_12"/>
    <s v="Descripción del Plato_12"/>
    <n v="11"/>
    <n v="19"/>
    <n v="1"/>
    <x v="2"/>
    <s v="Sin cebolla"/>
    <x v="9"/>
    <n v="8"/>
    <n v="19"/>
    <n v="0.42105263157894735"/>
  </r>
  <r>
    <x v="98"/>
    <n v="2"/>
    <s v="Plato_2"/>
    <s v="Descripción del Plato_2"/>
    <n v="18"/>
    <n v="30"/>
    <n v="2"/>
    <x v="5"/>
    <s v="Sin cebolla"/>
    <x v="22"/>
    <n v="24"/>
    <n v="60"/>
    <n v="0.4"/>
  </r>
  <r>
    <x v="98"/>
    <n v="2"/>
    <s v="Plato_17"/>
    <s v="Descripción del Plato_17"/>
    <n v="19"/>
    <n v="31"/>
    <n v="1"/>
    <x v="19"/>
    <s v="Sin cebolla"/>
    <x v="2"/>
    <n v="12"/>
    <n v="31"/>
    <n v="0.38709677419354838"/>
  </r>
  <r>
    <x v="98"/>
    <n v="2"/>
    <s v="Plato_12"/>
    <s v="Descripción del Plato_12"/>
    <n v="11"/>
    <n v="19"/>
    <n v="1"/>
    <x v="4"/>
    <s v="Ninguna"/>
    <x v="9"/>
    <n v="8"/>
    <n v="19"/>
    <n v="0.42105263157894735"/>
  </r>
  <r>
    <x v="98"/>
    <n v="2"/>
    <s v="Plato_9"/>
    <s v="Descripción del Plato_9"/>
    <n v="17"/>
    <n v="29"/>
    <n v="1"/>
    <x v="32"/>
    <s v="Ninguna"/>
    <x v="30"/>
    <n v="12"/>
    <n v="29"/>
    <n v="0.41379310344827586"/>
  </r>
  <r>
    <x v="99"/>
    <n v="18"/>
    <s v="Plato_7"/>
    <s v="Descripción del Plato_7"/>
    <n v="14"/>
    <n v="24"/>
    <n v="3"/>
    <x v="24"/>
    <s v="Sin cebolla"/>
    <x v="47"/>
    <n v="30"/>
    <n v="72"/>
    <n v="0.41666666666666669"/>
  </r>
  <r>
    <x v="99"/>
    <n v="18"/>
    <s v="Plato_5"/>
    <s v="Descripción del Plato_5"/>
    <n v="13"/>
    <n v="22"/>
    <n v="2"/>
    <x v="46"/>
    <s v="Ninguna"/>
    <x v="51"/>
    <n v="18"/>
    <n v="44"/>
    <n v="0.40909090909090912"/>
  </r>
  <r>
    <x v="99"/>
    <n v="18"/>
    <s v="Plato_1"/>
    <s v="Descripción del Plato_1"/>
    <n v="15"/>
    <n v="25"/>
    <n v="2"/>
    <x v="39"/>
    <s v="Sin cebolla"/>
    <x v="32"/>
    <n v="20"/>
    <n v="50"/>
    <n v="0.4"/>
  </r>
  <r>
    <x v="100"/>
    <n v="1"/>
    <s v="Plato_17"/>
    <s v="Descripción del Plato_17"/>
    <n v="19"/>
    <n v="31"/>
    <n v="1"/>
    <x v="18"/>
    <s v="Sin cebolla"/>
    <x v="2"/>
    <n v="12"/>
    <n v="31"/>
    <n v="0.38709677419354838"/>
  </r>
  <r>
    <x v="100"/>
    <n v="1"/>
    <s v="Plato_1"/>
    <s v="Descripción del Plato_1"/>
    <n v="15"/>
    <n v="25"/>
    <n v="2"/>
    <x v="54"/>
    <s v="Sin cebolla"/>
    <x v="32"/>
    <n v="20"/>
    <n v="50"/>
    <n v="0.4"/>
  </r>
  <r>
    <x v="100"/>
    <n v="1"/>
    <s v="Plato_5"/>
    <s v="Descripción del Plato_5"/>
    <n v="13"/>
    <n v="22"/>
    <n v="1"/>
    <x v="37"/>
    <s v="Sin cebolla"/>
    <x v="48"/>
    <n v="9"/>
    <n v="22"/>
    <n v="0.40909090909090912"/>
  </r>
  <r>
    <x v="100"/>
    <n v="1"/>
    <s v="Plato_8"/>
    <s v="Descripción del Plato_8"/>
    <n v="21"/>
    <n v="35"/>
    <n v="1"/>
    <x v="3"/>
    <s v="Sin cebolla"/>
    <x v="29"/>
    <n v="14"/>
    <n v="35"/>
    <n v="0.4"/>
  </r>
  <r>
    <x v="101"/>
    <n v="19"/>
    <s v="Plato_16"/>
    <s v="Descripción del Plato_16"/>
    <n v="16"/>
    <n v="28"/>
    <n v="3"/>
    <x v="9"/>
    <s v="Sin cebolla"/>
    <x v="8"/>
    <n v="36"/>
    <n v="84"/>
    <n v="0.42857142857142855"/>
  </r>
  <r>
    <x v="101"/>
    <n v="19"/>
    <s v="Plato_9"/>
    <s v="Descripción del Plato_9"/>
    <n v="17"/>
    <n v="29"/>
    <n v="3"/>
    <x v="50"/>
    <s v="Ninguna"/>
    <x v="23"/>
    <n v="36"/>
    <n v="87"/>
    <n v="0.41379310344827586"/>
  </r>
  <r>
    <x v="102"/>
    <n v="13"/>
    <s v="Plato_13"/>
    <s v="Descripción del Plato_13"/>
    <n v="13"/>
    <n v="21"/>
    <n v="1"/>
    <x v="28"/>
    <s v="Sin cebolla"/>
    <x v="45"/>
    <n v="8"/>
    <n v="21"/>
    <n v="0.38095238095238093"/>
  </r>
  <r>
    <x v="102"/>
    <n v="13"/>
    <s v="Plato_18"/>
    <s v="Descripción del Plato_18"/>
    <n v="20"/>
    <n v="34"/>
    <n v="1"/>
    <x v="4"/>
    <s v="Ninguna"/>
    <x v="38"/>
    <n v="14"/>
    <n v="34"/>
    <n v="0.41176470588235292"/>
  </r>
  <r>
    <x v="102"/>
    <n v="13"/>
    <s v="Plato_4"/>
    <s v="Descripción del Plato_4"/>
    <n v="10"/>
    <n v="18"/>
    <n v="1"/>
    <x v="46"/>
    <s v="Sin cebolla"/>
    <x v="34"/>
    <n v="8"/>
    <n v="18"/>
    <n v="0.44444444444444442"/>
  </r>
  <r>
    <x v="103"/>
    <n v="14"/>
    <s v="Plato_14"/>
    <s v="Descripción del Plato_14"/>
    <n v="14"/>
    <n v="23"/>
    <n v="2"/>
    <x v="26"/>
    <s v="Sin cebolla"/>
    <x v="26"/>
    <n v="18"/>
    <n v="46"/>
    <n v="0.39130434782608697"/>
  </r>
  <r>
    <x v="103"/>
    <n v="14"/>
    <s v="Plato_17"/>
    <s v="Descripción del Plato_17"/>
    <n v="19"/>
    <n v="31"/>
    <n v="1"/>
    <x v="43"/>
    <s v="Ninguna"/>
    <x v="2"/>
    <n v="12"/>
    <n v="31"/>
    <n v="0.38709677419354838"/>
  </r>
  <r>
    <x v="104"/>
    <n v="14"/>
    <s v="Plato_3"/>
    <s v="Descripción del Plato_3"/>
    <n v="12"/>
    <n v="20"/>
    <n v="3"/>
    <x v="4"/>
    <s v="Ninguna"/>
    <x v="22"/>
    <n v="24"/>
    <n v="60"/>
    <n v="0.4"/>
  </r>
  <r>
    <x v="104"/>
    <n v="14"/>
    <s v="Plato_6"/>
    <s v="Descripción del Plato_6"/>
    <n v="16"/>
    <n v="27"/>
    <n v="3"/>
    <x v="3"/>
    <s v="Ninguna"/>
    <x v="37"/>
    <n v="33"/>
    <n v="81"/>
    <n v="0.40740740740740738"/>
  </r>
  <r>
    <x v="105"/>
    <n v="15"/>
    <s v="Plato_18"/>
    <s v="Descripción del Plato_18"/>
    <n v="20"/>
    <n v="34"/>
    <n v="2"/>
    <x v="50"/>
    <s v="Ninguna"/>
    <x v="19"/>
    <n v="28"/>
    <n v="68"/>
    <n v="0.41176470588235292"/>
  </r>
  <r>
    <x v="106"/>
    <n v="11"/>
    <s v="Plato_15"/>
    <s v="Descripción del Plato_15"/>
    <n v="19"/>
    <n v="32"/>
    <n v="2"/>
    <x v="24"/>
    <s v="Ninguna"/>
    <x v="11"/>
    <n v="26"/>
    <n v="64"/>
    <n v="0.40625"/>
  </r>
  <r>
    <x v="106"/>
    <n v="11"/>
    <s v="Plato_9"/>
    <s v="Descripción del Plato_9"/>
    <n v="17"/>
    <n v="29"/>
    <n v="3"/>
    <x v="2"/>
    <s v="Sin cebolla"/>
    <x v="23"/>
    <n v="36"/>
    <n v="87"/>
    <n v="0.41379310344827586"/>
  </r>
  <r>
    <x v="106"/>
    <n v="11"/>
    <s v="Plato_18"/>
    <s v="Descripción del Plato_18"/>
    <n v="20"/>
    <n v="34"/>
    <n v="3"/>
    <x v="35"/>
    <s v="Sin cebolla"/>
    <x v="35"/>
    <n v="42"/>
    <n v="102"/>
    <n v="0.41176470588235292"/>
  </r>
  <r>
    <x v="107"/>
    <n v="3"/>
    <s v="Plato_9"/>
    <s v="Descripción del Plato_9"/>
    <n v="17"/>
    <n v="29"/>
    <n v="2"/>
    <x v="8"/>
    <s v="Ninguna"/>
    <x v="6"/>
    <n v="24"/>
    <n v="58"/>
    <n v="0.41379310344827586"/>
  </r>
  <r>
    <x v="107"/>
    <n v="3"/>
    <s v="Plato_4"/>
    <s v="Descripción del Plato_4"/>
    <n v="10"/>
    <n v="18"/>
    <n v="1"/>
    <x v="16"/>
    <s v="Sin cebolla"/>
    <x v="34"/>
    <n v="8"/>
    <n v="18"/>
    <n v="0.44444444444444442"/>
  </r>
  <r>
    <x v="107"/>
    <n v="3"/>
    <s v="Plato_3"/>
    <s v="Descripción del Plato_3"/>
    <n v="12"/>
    <n v="20"/>
    <n v="1"/>
    <x v="13"/>
    <s v="Sin cebolla"/>
    <x v="24"/>
    <n v="8"/>
    <n v="20"/>
    <n v="0.4"/>
  </r>
  <r>
    <x v="107"/>
    <n v="3"/>
    <s v="Plato_16"/>
    <s v="Descripción del Plato_16"/>
    <n v="16"/>
    <n v="28"/>
    <n v="1"/>
    <x v="44"/>
    <s v="Ninguna"/>
    <x v="21"/>
    <n v="12"/>
    <n v="28"/>
    <n v="0.42857142857142855"/>
  </r>
  <r>
    <x v="108"/>
    <n v="10"/>
    <s v="Plato_18"/>
    <s v="Descripción del Plato_18"/>
    <n v="20"/>
    <n v="34"/>
    <n v="3"/>
    <x v="7"/>
    <s v="Sin cebolla"/>
    <x v="35"/>
    <n v="42"/>
    <n v="102"/>
    <n v="0.41176470588235292"/>
  </r>
  <r>
    <x v="108"/>
    <n v="10"/>
    <s v="Plato_14"/>
    <s v="Descripción del Plato_14"/>
    <n v="14"/>
    <n v="23"/>
    <n v="1"/>
    <x v="13"/>
    <s v="Sin cebolla"/>
    <x v="33"/>
    <n v="9"/>
    <n v="23"/>
    <n v="0.39130434782608697"/>
  </r>
  <r>
    <x v="108"/>
    <n v="10"/>
    <s v="Plato_5"/>
    <s v="Descripción del Plato_5"/>
    <n v="13"/>
    <n v="22"/>
    <n v="2"/>
    <x v="25"/>
    <s v="Ninguna"/>
    <x v="51"/>
    <n v="18"/>
    <n v="44"/>
    <n v="0.40909090909090912"/>
  </r>
  <r>
    <x v="109"/>
    <n v="5"/>
    <s v="Plato_9"/>
    <s v="Descripción del Plato_9"/>
    <n v="17"/>
    <n v="29"/>
    <n v="2"/>
    <x v="25"/>
    <s v="Ninguna"/>
    <x v="6"/>
    <n v="24"/>
    <n v="58"/>
    <n v="0.41379310344827586"/>
  </r>
  <r>
    <x v="109"/>
    <n v="5"/>
    <s v="Plato_10"/>
    <s v="Descripción del Plato_10"/>
    <n v="15"/>
    <n v="26"/>
    <n v="3"/>
    <x v="5"/>
    <s v="Ninguna"/>
    <x v="31"/>
    <n v="33"/>
    <n v="78"/>
    <n v="0.42307692307692307"/>
  </r>
  <r>
    <x v="109"/>
    <n v="5"/>
    <s v="Plato_6"/>
    <s v="Descripción del Plato_6"/>
    <n v="16"/>
    <n v="27"/>
    <n v="1"/>
    <x v="44"/>
    <s v="Sin cebolla"/>
    <x v="3"/>
    <n v="11"/>
    <n v="27"/>
    <n v="0.40740740740740738"/>
  </r>
  <r>
    <x v="110"/>
    <n v="3"/>
    <s v="Plato_15"/>
    <s v="Descripción del Plato_15"/>
    <n v="19"/>
    <n v="32"/>
    <n v="1"/>
    <x v="36"/>
    <s v="Sin cebolla"/>
    <x v="49"/>
    <n v="13"/>
    <n v="32"/>
    <n v="0.40625"/>
  </r>
  <r>
    <x v="110"/>
    <n v="3"/>
    <s v="Plato_5"/>
    <s v="Descripción del Plato_5"/>
    <n v="13"/>
    <n v="22"/>
    <n v="3"/>
    <x v="19"/>
    <s v="Ninguna"/>
    <x v="13"/>
    <n v="27"/>
    <n v="66"/>
    <n v="0.40909090909090912"/>
  </r>
  <r>
    <x v="110"/>
    <n v="3"/>
    <s v="Plato_7"/>
    <s v="Descripción del Plato_7"/>
    <n v="14"/>
    <n v="24"/>
    <n v="2"/>
    <x v="24"/>
    <s v="Ninguna"/>
    <x v="0"/>
    <n v="20"/>
    <n v="48"/>
    <n v="0.41666666666666669"/>
  </r>
  <r>
    <x v="110"/>
    <n v="3"/>
    <s v="Plato_9"/>
    <s v="Descripción del Plato_9"/>
    <n v="17"/>
    <n v="29"/>
    <n v="2"/>
    <x v="45"/>
    <s v="Sin cebolla"/>
    <x v="6"/>
    <n v="24"/>
    <n v="58"/>
    <n v="0.41379310344827586"/>
  </r>
  <r>
    <x v="111"/>
    <n v="6"/>
    <s v="Plato_3"/>
    <s v="Descripción del Plato_3"/>
    <n v="12"/>
    <n v="20"/>
    <n v="1"/>
    <x v="51"/>
    <s v="Sin cebolla"/>
    <x v="24"/>
    <n v="8"/>
    <n v="20"/>
    <n v="0.4"/>
  </r>
  <r>
    <x v="112"/>
    <n v="4"/>
    <s v="Plato_18"/>
    <s v="Descripción del Plato_18"/>
    <n v="20"/>
    <n v="34"/>
    <n v="2"/>
    <x v="2"/>
    <s v="Ninguna"/>
    <x v="19"/>
    <n v="28"/>
    <n v="68"/>
    <n v="0.41176470588235292"/>
  </r>
  <r>
    <x v="113"/>
    <n v="7"/>
    <s v="Plato_2"/>
    <s v="Descripción del Plato_2"/>
    <n v="18"/>
    <n v="30"/>
    <n v="3"/>
    <x v="6"/>
    <s v="Ninguna"/>
    <x v="1"/>
    <n v="36"/>
    <n v="90"/>
    <n v="0.4"/>
  </r>
  <r>
    <x v="113"/>
    <n v="7"/>
    <s v="Plato_9"/>
    <s v="Descripción del Plato_9"/>
    <n v="17"/>
    <n v="29"/>
    <n v="3"/>
    <x v="39"/>
    <s v="Ninguna"/>
    <x v="23"/>
    <n v="36"/>
    <n v="87"/>
    <n v="0.41379310344827586"/>
  </r>
  <r>
    <x v="113"/>
    <n v="7"/>
    <s v="Plato_4"/>
    <s v="Descripción del Plato_4"/>
    <n v="10"/>
    <n v="18"/>
    <n v="3"/>
    <x v="15"/>
    <s v="Sin cebolla"/>
    <x v="50"/>
    <n v="24"/>
    <n v="54"/>
    <n v="0.44444444444444442"/>
  </r>
  <r>
    <x v="113"/>
    <n v="7"/>
    <s v="Plato_5"/>
    <s v="Descripción del Plato_5"/>
    <n v="13"/>
    <n v="22"/>
    <n v="1"/>
    <x v="35"/>
    <s v="Sin cebolla"/>
    <x v="48"/>
    <n v="9"/>
    <n v="22"/>
    <n v="0.40909090909090912"/>
  </r>
  <r>
    <x v="114"/>
    <n v="12"/>
    <s v="Plato_6"/>
    <s v="Descripción del Plato_6"/>
    <n v="16"/>
    <n v="27"/>
    <n v="3"/>
    <x v="8"/>
    <s v="Sin cebolla"/>
    <x v="37"/>
    <n v="33"/>
    <n v="81"/>
    <n v="0.40740740740740738"/>
  </r>
  <r>
    <x v="114"/>
    <n v="12"/>
    <s v="Plato_2"/>
    <s v="Descripción del Plato_2"/>
    <n v="18"/>
    <n v="30"/>
    <n v="2"/>
    <x v="1"/>
    <s v="Sin cebolla"/>
    <x v="22"/>
    <n v="24"/>
    <n v="60"/>
    <n v="0.4"/>
  </r>
  <r>
    <x v="114"/>
    <n v="12"/>
    <s v="Plato_15"/>
    <s v="Descripción del Plato_15"/>
    <n v="19"/>
    <n v="32"/>
    <n v="3"/>
    <x v="26"/>
    <s v="Sin cebolla"/>
    <x v="18"/>
    <n v="39"/>
    <n v="96"/>
    <n v="0.40625"/>
  </r>
  <r>
    <x v="115"/>
    <n v="8"/>
    <s v="Plato_15"/>
    <s v="Descripción del Plato_15"/>
    <n v="19"/>
    <n v="32"/>
    <n v="3"/>
    <x v="7"/>
    <s v="Sin cebolla"/>
    <x v="18"/>
    <n v="39"/>
    <n v="96"/>
    <n v="0.40625"/>
  </r>
  <r>
    <x v="115"/>
    <n v="8"/>
    <s v="Plato_8"/>
    <s v="Descripción del Plato_8"/>
    <n v="21"/>
    <n v="35"/>
    <n v="1"/>
    <x v="42"/>
    <s v="Ninguna"/>
    <x v="29"/>
    <n v="14"/>
    <n v="35"/>
    <n v="0.4"/>
  </r>
  <r>
    <x v="115"/>
    <n v="8"/>
    <s v="Plato_19"/>
    <s v="Descripción del Plato_19"/>
    <n v="22"/>
    <n v="36"/>
    <n v="1"/>
    <x v="13"/>
    <s v="Sin cebolla"/>
    <x v="5"/>
    <n v="14"/>
    <n v="36"/>
    <n v="0.3888888888888889"/>
  </r>
  <r>
    <x v="115"/>
    <n v="8"/>
    <s v="Plato_18"/>
    <s v="Descripción del Plato_18"/>
    <n v="20"/>
    <n v="34"/>
    <n v="3"/>
    <x v="52"/>
    <s v="Sin cebolla"/>
    <x v="35"/>
    <n v="42"/>
    <n v="102"/>
    <n v="0.41176470588235292"/>
  </r>
  <r>
    <x v="116"/>
    <n v="8"/>
    <s v="Plato_8"/>
    <s v="Descripción del Plato_8"/>
    <n v="21"/>
    <n v="35"/>
    <n v="2"/>
    <x v="10"/>
    <s v="Sin cebolla"/>
    <x v="10"/>
    <n v="28"/>
    <n v="70"/>
    <n v="0.4"/>
  </r>
  <r>
    <x v="117"/>
    <n v="13"/>
    <s v="Plato_4"/>
    <s v="Descripción del Plato_4"/>
    <n v="10"/>
    <n v="18"/>
    <n v="3"/>
    <x v="38"/>
    <s v="Ninguna"/>
    <x v="50"/>
    <n v="24"/>
    <n v="54"/>
    <n v="0.44444444444444442"/>
  </r>
  <r>
    <x v="117"/>
    <n v="13"/>
    <s v="Plato_14"/>
    <s v="Descripción del Plato_14"/>
    <n v="14"/>
    <n v="23"/>
    <n v="3"/>
    <x v="39"/>
    <s v="Sin cebolla"/>
    <x v="52"/>
    <n v="27"/>
    <n v="69"/>
    <n v="0.39130434782608697"/>
  </r>
  <r>
    <x v="117"/>
    <n v="13"/>
    <s v="Plato_6"/>
    <s v="Descripción del Plato_6"/>
    <n v="16"/>
    <n v="27"/>
    <n v="2"/>
    <x v="53"/>
    <s v="Sin cebolla"/>
    <x v="50"/>
    <n v="22"/>
    <n v="54"/>
    <n v="0.40740740740740738"/>
  </r>
  <r>
    <x v="117"/>
    <n v="13"/>
    <s v="Plato_15"/>
    <s v="Descripción del Plato_15"/>
    <n v="19"/>
    <n v="32"/>
    <n v="1"/>
    <x v="8"/>
    <s v="Sin cebolla"/>
    <x v="49"/>
    <n v="13"/>
    <n v="32"/>
    <n v="0.40625"/>
  </r>
  <r>
    <x v="118"/>
    <n v="17"/>
    <s v="Plato_10"/>
    <s v="Descripción del Plato_10"/>
    <n v="15"/>
    <n v="26"/>
    <n v="1"/>
    <x v="49"/>
    <s v="Ninguna"/>
    <x v="40"/>
    <n v="11"/>
    <n v="26"/>
    <n v="0.42307692307692307"/>
  </r>
  <r>
    <x v="118"/>
    <n v="17"/>
    <s v="Plato_19"/>
    <s v="Descripción del Plato_19"/>
    <n v="22"/>
    <n v="36"/>
    <n v="2"/>
    <x v="33"/>
    <s v="Sin cebolla"/>
    <x v="47"/>
    <n v="28"/>
    <n v="72"/>
    <n v="0.3888888888888889"/>
  </r>
  <r>
    <x v="118"/>
    <n v="17"/>
    <s v="Plato_4"/>
    <s v="Descripción del Plato_4"/>
    <n v="10"/>
    <n v="18"/>
    <n v="2"/>
    <x v="3"/>
    <s v="Sin cebolla"/>
    <x v="5"/>
    <n v="16"/>
    <n v="36"/>
    <n v="0.44444444444444442"/>
  </r>
  <r>
    <x v="119"/>
    <n v="4"/>
    <s v="Plato_17"/>
    <s v="Descripción del Plato_17"/>
    <n v="19"/>
    <n v="31"/>
    <n v="3"/>
    <x v="44"/>
    <s v="Sin cebolla"/>
    <x v="46"/>
    <n v="36"/>
    <n v="93"/>
    <n v="0.38709677419354838"/>
  </r>
  <r>
    <x v="119"/>
    <n v="4"/>
    <s v="Plato_10"/>
    <s v="Descripción del Plato_10"/>
    <n v="15"/>
    <n v="26"/>
    <n v="2"/>
    <x v="54"/>
    <s v="Sin cebolla"/>
    <x v="43"/>
    <n v="22"/>
    <n v="52"/>
    <n v="0.42307692307692307"/>
  </r>
  <r>
    <x v="120"/>
    <n v="5"/>
    <s v="Plato_10"/>
    <s v="Descripción del Plato_10"/>
    <n v="15"/>
    <n v="26"/>
    <n v="2"/>
    <x v="25"/>
    <s v="Ninguna"/>
    <x v="43"/>
    <n v="22"/>
    <n v="52"/>
    <n v="0.42307692307692307"/>
  </r>
  <r>
    <x v="121"/>
    <n v="6"/>
    <s v="Plato_8"/>
    <s v="Descripción del Plato_8"/>
    <n v="21"/>
    <n v="35"/>
    <n v="3"/>
    <x v="1"/>
    <s v="Ninguna"/>
    <x v="28"/>
    <n v="42"/>
    <n v="105"/>
    <n v="0.4"/>
  </r>
  <r>
    <x v="122"/>
    <n v="16"/>
    <s v="Plato_7"/>
    <s v="Descripción del Plato_7"/>
    <n v="14"/>
    <n v="24"/>
    <n v="1"/>
    <x v="46"/>
    <s v="Sin cebolla"/>
    <x v="17"/>
    <n v="10"/>
    <n v="24"/>
    <n v="0.41666666666666669"/>
  </r>
  <r>
    <x v="123"/>
    <n v="16"/>
    <s v="Plato_3"/>
    <s v="Descripción del Plato_3"/>
    <n v="12"/>
    <n v="20"/>
    <n v="2"/>
    <x v="26"/>
    <s v="Ninguna"/>
    <x v="4"/>
    <n v="16"/>
    <n v="40"/>
    <n v="0.4"/>
  </r>
  <r>
    <x v="123"/>
    <n v="16"/>
    <s v="Plato_1"/>
    <s v="Descripción del Plato_1"/>
    <n v="15"/>
    <n v="25"/>
    <n v="1"/>
    <x v="5"/>
    <s v="Sin cebolla"/>
    <x v="53"/>
    <n v="10"/>
    <n v="25"/>
    <n v="0.4"/>
  </r>
  <r>
    <x v="123"/>
    <n v="16"/>
    <s v="Plato_11"/>
    <s v="Descripción del Plato_11"/>
    <n v="20"/>
    <n v="33"/>
    <n v="3"/>
    <x v="4"/>
    <s v="Sin cebolla"/>
    <x v="7"/>
    <n v="39"/>
    <n v="99"/>
    <n v="0.39393939393939392"/>
  </r>
  <r>
    <x v="123"/>
    <n v="16"/>
    <s v="Plato_9"/>
    <s v="Descripción del Plato_9"/>
    <n v="17"/>
    <n v="29"/>
    <n v="2"/>
    <x v="23"/>
    <s v="Sin cebolla"/>
    <x v="6"/>
    <n v="24"/>
    <n v="58"/>
    <n v="0.41379310344827586"/>
  </r>
  <r>
    <x v="124"/>
    <n v="14"/>
    <s v="Plato_16"/>
    <s v="Descripción del Plato_16"/>
    <n v="16"/>
    <n v="28"/>
    <n v="2"/>
    <x v="25"/>
    <s v="Sin cebolla"/>
    <x v="14"/>
    <n v="24"/>
    <n v="56"/>
    <n v="0.42857142857142855"/>
  </r>
  <r>
    <x v="124"/>
    <n v="14"/>
    <s v="Plato_18"/>
    <s v="Descripción del Plato_18"/>
    <n v="20"/>
    <n v="34"/>
    <n v="2"/>
    <x v="12"/>
    <s v="Ninguna"/>
    <x v="19"/>
    <n v="28"/>
    <n v="68"/>
    <n v="0.41176470588235292"/>
  </r>
  <r>
    <x v="124"/>
    <n v="14"/>
    <s v="Plato_3"/>
    <s v="Descripción del Plato_3"/>
    <n v="12"/>
    <n v="20"/>
    <n v="3"/>
    <x v="15"/>
    <s v="Ninguna"/>
    <x v="22"/>
    <n v="24"/>
    <n v="60"/>
    <n v="0.4"/>
  </r>
  <r>
    <x v="125"/>
    <n v="18"/>
    <s v="Plato_16"/>
    <s v="Descripción del Plato_16"/>
    <n v="16"/>
    <n v="28"/>
    <n v="1"/>
    <x v="17"/>
    <s v="Sin cebolla"/>
    <x v="21"/>
    <n v="12"/>
    <n v="28"/>
    <n v="0.42857142857142855"/>
  </r>
  <r>
    <x v="125"/>
    <n v="18"/>
    <s v="Plato_8"/>
    <s v="Descripción del Plato_8"/>
    <n v="21"/>
    <n v="35"/>
    <n v="1"/>
    <x v="22"/>
    <s v="Sin cebolla"/>
    <x v="29"/>
    <n v="14"/>
    <n v="35"/>
    <n v="0.4"/>
  </r>
  <r>
    <x v="125"/>
    <n v="18"/>
    <s v="Plato_7"/>
    <s v="Descripción del Plato_7"/>
    <n v="14"/>
    <n v="24"/>
    <n v="3"/>
    <x v="5"/>
    <s v="Ninguna"/>
    <x v="47"/>
    <n v="30"/>
    <n v="72"/>
    <n v="0.41666666666666669"/>
  </r>
  <r>
    <x v="125"/>
    <n v="18"/>
    <s v="Plato_2"/>
    <s v="Descripción del Plato_2"/>
    <n v="18"/>
    <n v="30"/>
    <n v="1"/>
    <x v="47"/>
    <s v="Ninguna"/>
    <x v="16"/>
    <n v="12"/>
    <n v="30"/>
    <n v="0.4"/>
  </r>
  <r>
    <x v="126"/>
    <n v="6"/>
    <s v="Plato_19"/>
    <s v="Descripción del Plato_19"/>
    <n v="22"/>
    <n v="36"/>
    <n v="2"/>
    <x v="48"/>
    <s v="Sin cebolla"/>
    <x v="47"/>
    <n v="28"/>
    <n v="72"/>
    <n v="0.3888888888888889"/>
  </r>
  <r>
    <x v="127"/>
    <n v="2"/>
    <s v="Plato_1"/>
    <s v="Descripción del Plato_1"/>
    <n v="15"/>
    <n v="25"/>
    <n v="3"/>
    <x v="47"/>
    <s v="Ninguna"/>
    <x v="41"/>
    <n v="30"/>
    <n v="75"/>
    <n v="0.4"/>
  </r>
  <r>
    <x v="127"/>
    <n v="2"/>
    <s v="Plato_4"/>
    <s v="Descripción del Plato_4"/>
    <n v="10"/>
    <n v="18"/>
    <n v="3"/>
    <x v="29"/>
    <s v="Sin cebolla"/>
    <x v="50"/>
    <n v="24"/>
    <n v="54"/>
    <n v="0.44444444444444442"/>
  </r>
  <r>
    <x v="127"/>
    <n v="2"/>
    <s v="Plato_7"/>
    <s v="Descripción del Plato_7"/>
    <n v="14"/>
    <n v="24"/>
    <n v="2"/>
    <x v="37"/>
    <s v="Sin cebolla"/>
    <x v="0"/>
    <n v="20"/>
    <n v="48"/>
    <n v="0.41666666666666669"/>
  </r>
  <r>
    <x v="127"/>
    <n v="2"/>
    <s v="Plato_17"/>
    <s v="Descripción del Plato_17"/>
    <n v="19"/>
    <n v="31"/>
    <n v="2"/>
    <x v="3"/>
    <s v="Sin cebolla"/>
    <x v="42"/>
    <n v="24"/>
    <n v="62"/>
    <n v="0.38709677419354838"/>
  </r>
  <r>
    <x v="128"/>
    <n v="16"/>
    <s v="Plato_12"/>
    <s v="Descripción del Plato_12"/>
    <n v="11"/>
    <n v="19"/>
    <n v="3"/>
    <x v="21"/>
    <s v="Sin cebolla"/>
    <x v="36"/>
    <n v="24"/>
    <n v="57"/>
    <n v="0.42105263157894735"/>
  </r>
  <r>
    <x v="128"/>
    <n v="16"/>
    <s v="Plato_3"/>
    <s v="Descripción del Plato_3"/>
    <n v="12"/>
    <n v="20"/>
    <n v="1"/>
    <x v="18"/>
    <s v="Ninguna"/>
    <x v="24"/>
    <n v="8"/>
    <n v="20"/>
    <n v="0.4"/>
  </r>
  <r>
    <x v="128"/>
    <n v="16"/>
    <s v="Plato_9"/>
    <s v="Descripción del Plato_9"/>
    <n v="17"/>
    <n v="29"/>
    <n v="1"/>
    <x v="29"/>
    <s v="Ninguna"/>
    <x v="30"/>
    <n v="12"/>
    <n v="29"/>
    <n v="0.41379310344827586"/>
  </r>
  <r>
    <x v="129"/>
    <n v="10"/>
    <s v="Plato_8"/>
    <s v="Descripción del Plato_8"/>
    <n v="21"/>
    <n v="35"/>
    <n v="1"/>
    <x v="0"/>
    <s v="Sin cebolla"/>
    <x v="29"/>
    <n v="14"/>
    <n v="35"/>
    <n v="0.4"/>
  </r>
  <r>
    <x v="130"/>
    <n v="7"/>
    <s v="Plato_20"/>
    <s v="Descripción del Plato_20"/>
    <n v="25"/>
    <n v="40"/>
    <n v="1"/>
    <x v="26"/>
    <s v="Sin cebolla"/>
    <x v="4"/>
    <n v="15"/>
    <n v="40"/>
    <n v="0.375"/>
  </r>
  <r>
    <x v="130"/>
    <n v="7"/>
    <s v="Plato_4"/>
    <s v="Descripción del Plato_4"/>
    <n v="10"/>
    <n v="18"/>
    <n v="3"/>
    <x v="31"/>
    <s v="Ninguna"/>
    <x v="50"/>
    <n v="24"/>
    <n v="54"/>
    <n v="0.44444444444444442"/>
  </r>
  <r>
    <x v="130"/>
    <n v="7"/>
    <s v="Plato_13"/>
    <s v="Descripción del Plato_13"/>
    <n v="13"/>
    <n v="21"/>
    <n v="3"/>
    <x v="28"/>
    <s v="Sin cebolla"/>
    <x v="27"/>
    <n v="24"/>
    <n v="63"/>
    <n v="0.38095238095238093"/>
  </r>
  <r>
    <x v="131"/>
    <n v="9"/>
    <s v="Plato_14"/>
    <s v="Descripción del Plato_14"/>
    <n v="14"/>
    <n v="23"/>
    <n v="1"/>
    <x v="21"/>
    <s v="Sin cebolla"/>
    <x v="33"/>
    <n v="9"/>
    <n v="23"/>
    <n v="0.39130434782608697"/>
  </r>
  <r>
    <x v="131"/>
    <n v="9"/>
    <s v="Plato_19"/>
    <s v="Descripción del Plato_19"/>
    <n v="22"/>
    <n v="36"/>
    <n v="1"/>
    <x v="40"/>
    <s v="Ninguna"/>
    <x v="5"/>
    <n v="14"/>
    <n v="36"/>
    <n v="0.3888888888888889"/>
  </r>
  <r>
    <x v="131"/>
    <n v="9"/>
    <s v="Plato_13"/>
    <s v="Descripción del Plato_13"/>
    <n v="13"/>
    <n v="21"/>
    <n v="2"/>
    <x v="47"/>
    <s v="Ninguna"/>
    <x v="39"/>
    <n v="16"/>
    <n v="42"/>
    <n v="0.38095238095238093"/>
  </r>
  <r>
    <x v="131"/>
    <n v="9"/>
    <s v="Plato_8"/>
    <s v="Descripción del Plato_8"/>
    <n v="21"/>
    <n v="35"/>
    <n v="3"/>
    <x v="0"/>
    <s v="Sin cebolla"/>
    <x v="28"/>
    <n v="42"/>
    <n v="105"/>
    <n v="0.4"/>
  </r>
  <r>
    <x v="132"/>
    <n v="20"/>
    <s v="Plato_15"/>
    <s v="Descripción del Plato_15"/>
    <n v="19"/>
    <n v="32"/>
    <n v="1"/>
    <x v="19"/>
    <s v="Ninguna"/>
    <x v="49"/>
    <n v="13"/>
    <n v="32"/>
    <n v="0.40625"/>
  </r>
  <r>
    <x v="132"/>
    <n v="20"/>
    <s v="Plato_18"/>
    <s v="Descripción del Plato_18"/>
    <n v="20"/>
    <n v="34"/>
    <n v="1"/>
    <x v="32"/>
    <s v="Sin cebolla"/>
    <x v="38"/>
    <n v="14"/>
    <n v="34"/>
    <n v="0.41176470588235292"/>
  </r>
  <r>
    <x v="132"/>
    <n v="20"/>
    <s v="Plato_17"/>
    <s v="Descripción del Plato_17"/>
    <n v="19"/>
    <n v="31"/>
    <n v="2"/>
    <x v="34"/>
    <s v="Ninguna"/>
    <x v="42"/>
    <n v="24"/>
    <n v="62"/>
    <n v="0.38709677419354838"/>
  </r>
  <r>
    <x v="132"/>
    <n v="20"/>
    <s v="Plato_4"/>
    <s v="Descripción del Plato_4"/>
    <n v="10"/>
    <n v="18"/>
    <n v="3"/>
    <x v="11"/>
    <s v="Ninguna"/>
    <x v="50"/>
    <n v="24"/>
    <n v="54"/>
    <n v="0.44444444444444442"/>
  </r>
  <r>
    <x v="133"/>
    <n v="3"/>
    <s v="Plato_7"/>
    <s v="Descripción del Plato_7"/>
    <n v="14"/>
    <n v="24"/>
    <n v="1"/>
    <x v="17"/>
    <s v="Ninguna"/>
    <x v="17"/>
    <n v="10"/>
    <n v="24"/>
    <n v="0.41666666666666669"/>
  </r>
  <r>
    <x v="133"/>
    <n v="3"/>
    <s v="Plato_15"/>
    <s v="Descripción del Plato_15"/>
    <n v="19"/>
    <n v="32"/>
    <n v="3"/>
    <x v="50"/>
    <s v="Ninguna"/>
    <x v="18"/>
    <n v="39"/>
    <n v="96"/>
    <n v="0.40625"/>
  </r>
  <r>
    <x v="134"/>
    <n v="11"/>
    <s v="Plato_17"/>
    <s v="Descripción del Plato_17"/>
    <n v="19"/>
    <n v="31"/>
    <n v="3"/>
    <x v="9"/>
    <s v="Ninguna"/>
    <x v="46"/>
    <n v="36"/>
    <n v="93"/>
    <n v="0.38709677419354838"/>
  </r>
  <r>
    <x v="134"/>
    <n v="11"/>
    <s v="Plato_20"/>
    <s v="Descripción del Plato_20"/>
    <n v="25"/>
    <n v="40"/>
    <n v="2"/>
    <x v="35"/>
    <s v="Ninguna"/>
    <x v="20"/>
    <n v="30"/>
    <n v="80"/>
    <n v="0.375"/>
  </r>
  <r>
    <x v="134"/>
    <n v="11"/>
    <s v="Plato_9"/>
    <s v="Descripción del Plato_9"/>
    <n v="17"/>
    <n v="29"/>
    <n v="3"/>
    <x v="50"/>
    <s v="Sin cebolla"/>
    <x v="23"/>
    <n v="36"/>
    <n v="87"/>
    <n v="0.41379310344827586"/>
  </r>
  <r>
    <x v="135"/>
    <n v="6"/>
    <s v="Plato_20"/>
    <s v="Descripción del Plato_20"/>
    <n v="25"/>
    <n v="40"/>
    <n v="2"/>
    <x v="33"/>
    <s v="Sin cebolla"/>
    <x v="20"/>
    <n v="30"/>
    <n v="80"/>
    <n v="0.375"/>
  </r>
  <r>
    <x v="136"/>
    <n v="13"/>
    <s v="Plato_13"/>
    <s v="Descripción del Plato_13"/>
    <n v="13"/>
    <n v="21"/>
    <n v="3"/>
    <x v="54"/>
    <s v="Sin cebolla"/>
    <x v="27"/>
    <n v="24"/>
    <n v="63"/>
    <n v="0.38095238095238093"/>
  </r>
  <r>
    <x v="137"/>
    <n v="6"/>
    <s v="Plato_17"/>
    <s v="Descripción del Plato_17"/>
    <n v="19"/>
    <n v="31"/>
    <n v="2"/>
    <x v="22"/>
    <s v="Ninguna"/>
    <x v="42"/>
    <n v="24"/>
    <n v="62"/>
    <n v="0.38709677419354838"/>
  </r>
  <r>
    <x v="137"/>
    <n v="6"/>
    <s v="Plato_12"/>
    <s v="Descripción del Plato_12"/>
    <n v="11"/>
    <n v="19"/>
    <n v="2"/>
    <x v="21"/>
    <s v="Ninguna"/>
    <x v="44"/>
    <n v="16"/>
    <n v="38"/>
    <n v="0.42105263157894735"/>
  </r>
  <r>
    <x v="137"/>
    <n v="6"/>
    <s v="Plato_10"/>
    <s v="Descripción del Plato_10"/>
    <n v="15"/>
    <n v="26"/>
    <n v="3"/>
    <x v="49"/>
    <s v="Sin cebolla"/>
    <x v="31"/>
    <n v="33"/>
    <n v="78"/>
    <n v="0.42307692307692307"/>
  </r>
  <r>
    <x v="137"/>
    <n v="6"/>
    <s v="Plato_2"/>
    <s v="Descripción del Plato_2"/>
    <n v="18"/>
    <n v="30"/>
    <n v="2"/>
    <x v="20"/>
    <s v="Sin cebolla"/>
    <x v="22"/>
    <n v="24"/>
    <n v="60"/>
    <n v="0.4"/>
  </r>
  <r>
    <x v="138"/>
    <n v="16"/>
    <s v="Plato_8"/>
    <s v="Descripción del Plato_8"/>
    <n v="21"/>
    <n v="35"/>
    <n v="1"/>
    <x v="13"/>
    <s v="Ninguna"/>
    <x v="29"/>
    <n v="14"/>
    <n v="35"/>
    <n v="0.4"/>
  </r>
  <r>
    <x v="139"/>
    <n v="11"/>
    <s v="Plato_1"/>
    <s v="Descripción del Plato_1"/>
    <n v="15"/>
    <n v="25"/>
    <n v="2"/>
    <x v="37"/>
    <s v="Ninguna"/>
    <x v="32"/>
    <n v="20"/>
    <n v="50"/>
    <n v="0.4"/>
  </r>
  <r>
    <x v="139"/>
    <n v="11"/>
    <s v="Plato_8"/>
    <s v="Descripción del Plato_8"/>
    <n v="21"/>
    <n v="35"/>
    <n v="3"/>
    <x v="37"/>
    <s v="Sin cebolla"/>
    <x v="28"/>
    <n v="42"/>
    <n v="105"/>
    <n v="0.4"/>
  </r>
  <r>
    <x v="139"/>
    <n v="11"/>
    <s v="Plato_4"/>
    <s v="Descripción del Plato_4"/>
    <n v="10"/>
    <n v="18"/>
    <n v="2"/>
    <x v="24"/>
    <s v="Sin cebolla"/>
    <x v="5"/>
    <n v="16"/>
    <n v="36"/>
    <n v="0.44444444444444442"/>
  </r>
  <r>
    <x v="140"/>
    <n v="4"/>
    <s v="Plato_13"/>
    <s v="Descripción del Plato_13"/>
    <n v="13"/>
    <n v="21"/>
    <n v="1"/>
    <x v="52"/>
    <s v="Sin cebolla"/>
    <x v="45"/>
    <n v="8"/>
    <n v="21"/>
    <n v="0.38095238095238093"/>
  </r>
  <r>
    <x v="141"/>
    <n v="14"/>
    <s v="Plato_7"/>
    <s v="Descripción del Plato_7"/>
    <n v="14"/>
    <n v="24"/>
    <n v="3"/>
    <x v="45"/>
    <s v="Ninguna"/>
    <x v="47"/>
    <n v="30"/>
    <n v="72"/>
    <n v="0.41666666666666669"/>
  </r>
  <r>
    <x v="141"/>
    <n v="14"/>
    <s v="Plato_14"/>
    <s v="Descripción del Plato_14"/>
    <n v="14"/>
    <n v="23"/>
    <n v="3"/>
    <x v="11"/>
    <s v="Sin cebolla"/>
    <x v="52"/>
    <n v="27"/>
    <n v="69"/>
    <n v="0.39130434782608697"/>
  </r>
  <r>
    <x v="141"/>
    <n v="14"/>
    <s v="Plato_20"/>
    <s v="Descripción del Plato_20"/>
    <n v="25"/>
    <n v="40"/>
    <n v="1"/>
    <x v="39"/>
    <s v="Ninguna"/>
    <x v="4"/>
    <n v="15"/>
    <n v="40"/>
    <n v="0.375"/>
  </r>
  <r>
    <x v="142"/>
    <n v="9"/>
    <s v="Plato_1"/>
    <s v="Descripción del Plato_1"/>
    <n v="15"/>
    <n v="25"/>
    <n v="2"/>
    <x v="51"/>
    <s v="Sin cebolla"/>
    <x v="32"/>
    <n v="20"/>
    <n v="50"/>
    <n v="0.4"/>
  </r>
  <r>
    <x v="143"/>
    <n v="18"/>
    <s v="Plato_19"/>
    <s v="Descripción del Plato_19"/>
    <n v="22"/>
    <n v="36"/>
    <n v="1"/>
    <x v="5"/>
    <s v="Sin cebolla"/>
    <x v="5"/>
    <n v="14"/>
    <n v="36"/>
    <n v="0.3888888888888889"/>
  </r>
  <r>
    <x v="143"/>
    <n v="18"/>
    <s v="Plato_12"/>
    <s v="Descripción del Plato_12"/>
    <n v="11"/>
    <n v="19"/>
    <n v="3"/>
    <x v="2"/>
    <s v="Ninguna"/>
    <x v="36"/>
    <n v="24"/>
    <n v="57"/>
    <n v="0.42105263157894735"/>
  </r>
  <r>
    <x v="143"/>
    <n v="18"/>
    <s v="Plato_9"/>
    <s v="Descripción del Plato_9"/>
    <n v="17"/>
    <n v="29"/>
    <n v="2"/>
    <x v="25"/>
    <s v="Ninguna"/>
    <x v="6"/>
    <n v="24"/>
    <n v="58"/>
    <n v="0.41379310344827586"/>
  </r>
  <r>
    <x v="143"/>
    <n v="18"/>
    <s v="Plato_18"/>
    <s v="Descripción del Plato_18"/>
    <n v="20"/>
    <n v="34"/>
    <n v="1"/>
    <x v="3"/>
    <s v="Sin cebolla"/>
    <x v="38"/>
    <n v="14"/>
    <n v="34"/>
    <n v="0.41176470588235292"/>
  </r>
  <r>
    <x v="144"/>
    <n v="2"/>
    <s v="Plato_5"/>
    <s v="Descripción del Plato_5"/>
    <n v="13"/>
    <n v="22"/>
    <n v="3"/>
    <x v="23"/>
    <s v="Ninguna"/>
    <x v="13"/>
    <n v="27"/>
    <n v="66"/>
    <n v="0.40909090909090912"/>
  </r>
  <r>
    <x v="144"/>
    <n v="2"/>
    <s v="Plato_2"/>
    <s v="Descripción del Plato_2"/>
    <n v="18"/>
    <n v="30"/>
    <n v="2"/>
    <x v="36"/>
    <s v="Sin cebolla"/>
    <x v="22"/>
    <n v="24"/>
    <n v="60"/>
    <n v="0.4"/>
  </r>
  <r>
    <x v="145"/>
    <n v="8"/>
    <s v="Plato_17"/>
    <s v="Descripción del Plato_17"/>
    <n v="19"/>
    <n v="31"/>
    <n v="2"/>
    <x v="36"/>
    <s v="Sin cebolla"/>
    <x v="42"/>
    <n v="24"/>
    <n v="62"/>
    <n v="0.38709677419354838"/>
  </r>
  <r>
    <x v="146"/>
    <n v="5"/>
    <s v="Plato_20"/>
    <s v="Descripción del Plato_20"/>
    <n v="25"/>
    <n v="40"/>
    <n v="1"/>
    <x v="33"/>
    <s v="Sin cebolla"/>
    <x v="4"/>
    <n v="15"/>
    <n v="40"/>
    <n v="0.375"/>
  </r>
  <r>
    <x v="146"/>
    <n v="5"/>
    <s v="Plato_5"/>
    <s v="Descripción del Plato_5"/>
    <n v="13"/>
    <n v="22"/>
    <n v="2"/>
    <x v="31"/>
    <s v="Ninguna"/>
    <x v="51"/>
    <n v="18"/>
    <n v="44"/>
    <n v="0.40909090909090912"/>
  </r>
  <r>
    <x v="147"/>
    <n v="10"/>
    <s v="Plato_9"/>
    <s v="Descripción del Plato_9"/>
    <n v="17"/>
    <n v="29"/>
    <n v="2"/>
    <x v="15"/>
    <s v="Ninguna"/>
    <x v="6"/>
    <n v="24"/>
    <n v="58"/>
    <n v="0.41379310344827586"/>
  </r>
  <r>
    <x v="147"/>
    <n v="10"/>
    <s v="Plato_18"/>
    <s v="Descripción del Plato_18"/>
    <n v="20"/>
    <n v="34"/>
    <n v="2"/>
    <x v="28"/>
    <s v="Ninguna"/>
    <x v="19"/>
    <n v="28"/>
    <n v="68"/>
    <n v="0.41176470588235292"/>
  </r>
  <r>
    <x v="147"/>
    <n v="10"/>
    <s v="Plato_3"/>
    <s v="Descripción del Plato_3"/>
    <n v="12"/>
    <n v="20"/>
    <n v="3"/>
    <x v="34"/>
    <s v="Ninguna"/>
    <x v="22"/>
    <n v="24"/>
    <n v="60"/>
    <n v="0.4"/>
  </r>
  <r>
    <x v="147"/>
    <n v="10"/>
    <s v="Plato_10"/>
    <s v="Descripción del Plato_10"/>
    <n v="15"/>
    <n v="26"/>
    <n v="1"/>
    <x v="0"/>
    <s v="Ninguna"/>
    <x v="40"/>
    <n v="11"/>
    <n v="26"/>
    <n v="0.42307692307692307"/>
  </r>
  <r>
    <x v="148"/>
    <n v="18"/>
    <s v="Plato_18"/>
    <s v="Descripción del Plato_18"/>
    <n v="20"/>
    <n v="34"/>
    <n v="3"/>
    <x v="52"/>
    <s v="Sin cebolla"/>
    <x v="35"/>
    <n v="42"/>
    <n v="102"/>
    <n v="0.41176470588235292"/>
  </r>
  <r>
    <x v="148"/>
    <n v="18"/>
    <s v="Plato_2"/>
    <s v="Descripción del Plato_2"/>
    <n v="18"/>
    <n v="30"/>
    <n v="1"/>
    <x v="25"/>
    <s v="Sin cebolla"/>
    <x v="16"/>
    <n v="12"/>
    <n v="30"/>
    <n v="0.4"/>
  </r>
  <r>
    <x v="148"/>
    <n v="18"/>
    <s v="Plato_4"/>
    <s v="Descripción del Plato_4"/>
    <n v="10"/>
    <n v="18"/>
    <n v="2"/>
    <x v="0"/>
    <s v="Ninguna"/>
    <x v="5"/>
    <n v="16"/>
    <n v="36"/>
    <n v="0.44444444444444442"/>
  </r>
  <r>
    <x v="148"/>
    <n v="18"/>
    <s v="Plato_9"/>
    <s v="Descripción del Plato_9"/>
    <n v="17"/>
    <n v="29"/>
    <n v="2"/>
    <x v="24"/>
    <s v="Sin cebolla"/>
    <x v="6"/>
    <n v="24"/>
    <n v="58"/>
    <n v="0.41379310344827586"/>
  </r>
  <r>
    <x v="149"/>
    <n v="18"/>
    <s v="Plato_5"/>
    <s v="Descripción del Plato_5"/>
    <n v="13"/>
    <n v="22"/>
    <n v="2"/>
    <x v="17"/>
    <s v="Ninguna"/>
    <x v="51"/>
    <n v="18"/>
    <n v="44"/>
    <n v="0.40909090909090912"/>
  </r>
  <r>
    <x v="149"/>
    <n v="18"/>
    <s v="Plato_11"/>
    <s v="Descripción del Plato_11"/>
    <n v="20"/>
    <n v="33"/>
    <n v="2"/>
    <x v="28"/>
    <s v="Sin cebolla"/>
    <x v="13"/>
    <n v="26"/>
    <n v="66"/>
    <n v="0.39393939393939392"/>
  </r>
  <r>
    <x v="149"/>
    <n v="18"/>
    <s v="Plato_3"/>
    <s v="Descripción del Plato_3"/>
    <n v="12"/>
    <n v="20"/>
    <n v="2"/>
    <x v="48"/>
    <s v="Sin cebolla"/>
    <x v="4"/>
    <n v="16"/>
    <n v="40"/>
    <n v="0.4"/>
  </r>
  <r>
    <x v="150"/>
    <n v="6"/>
    <s v="Plato_14"/>
    <s v="Descripción del Plato_14"/>
    <n v="14"/>
    <n v="23"/>
    <n v="3"/>
    <x v="33"/>
    <s v="Ninguna"/>
    <x v="52"/>
    <n v="27"/>
    <n v="69"/>
    <n v="0.39130434782608697"/>
  </r>
  <r>
    <x v="150"/>
    <n v="6"/>
    <s v="Plato_13"/>
    <s v="Descripción del Plato_13"/>
    <n v="13"/>
    <n v="21"/>
    <n v="3"/>
    <x v="21"/>
    <s v="Ninguna"/>
    <x v="27"/>
    <n v="24"/>
    <n v="63"/>
    <n v="0.38095238095238093"/>
  </r>
  <r>
    <x v="151"/>
    <n v="5"/>
    <s v="Plato_16"/>
    <s v="Descripción del Plato_16"/>
    <n v="16"/>
    <n v="28"/>
    <n v="2"/>
    <x v="43"/>
    <s v="Ninguna"/>
    <x v="14"/>
    <n v="24"/>
    <n v="56"/>
    <n v="0.42857142857142855"/>
  </r>
  <r>
    <x v="152"/>
    <n v="10"/>
    <s v="Plato_11"/>
    <s v="Descripción del Plato_11"/>
    <n v="20"/>
    <n v="33"/>
    <n v="3"/>
    <x v="16"/>
    <s v="Sin cebolla"/>
    <x v="7"/>
    <n v="39"/>
    <n v="99"/>
    <n v="0.39393939393939392"/>
  </r>
  <r>
    <x v="152"/>
    <n v="10"/>
    <s v="Plato_7"/>
    <s v="Descripción del Plato_7"/>
    <n v="14"/>
    <n v="24"/>
    <n v="1"/>
    <x v="47"/>
    <s v="Sin cebolla"/>
    <x v="17"/>
    <n v="10"/>
    <n v="24"/>
    <n v="0.41666666666666669"/>
  </r>
  <r>
    <x v="152"/>
    <n v="10"/>
    <s v="Plato_20"/>
    <s v="Descripción del Plato_20"/>
    <n v="25"/>
    <n v="40"/>
    <n v="2"/>
    <x v="13"/>
    <s v="Ninguna"/>
    <x v="20"/>
    <n v="30"/>
    <n v="80"/>
    <n v="0.375"/>
  </r>
  <r>
    <x v="153"/>
    <n v="11"/>
    <s v="Plato_19"/>
    <s v="Descripción del Plato_19"/>
    <n v="22"/>
    <n v="36"/>
    <n v="3"/>
    <x v="53"/>
    <s v="Ninguna"/>
    <x v="12"/>
    <n v="42"/>
    <n v="108"/>
    <n v="0.3888888888888889"/>
  </r>
  <r>
    <x v="153"/>
    <n v="11"/>
    <s v="Plato_4"/>
    <s v="Descripción del Plato_4"/>
    <n v="10"/>
    <n v="18"/>
    <n v="2"/>
    <x v="48"/>
    <s v="Ninguna"/>
    <x v="5"/>
    <n v="16"/>
    <n v="36"/>
    <n v="0.44444444444444442"/>
  </r>
  <r>
    <x v="154"/>
    <n v="7"/>
    <s v="Plato_6"/>
    <s v="Descripción del Plato_6"/>
    <n v="16"/>
    <n v="27"/>
    <n v="2"/>
    <x v="18"/>
    <s v="Sin cebolla"/>
    <x v="50"/>
    <n v="22"/>
    <n v="54"/>
    <n v="0.40740740740740738"/>
  </r>
  <r>
    <x v="154"/>
    <n v="7"/>
    <s v="Plato_17"/>
    <s v="Descripción del Plato_17"/>
    <n v="19"/>
    <n v="31"/>
    <n v="2"/>
    <x v="26"/>
    <s v="Ninguna"/>
    <x v="42"/>
    <n v="24"/>
    <n v="62"/>
    <n v="0.38709677419354838"/>
  </r>
  <r>
    <x v="154"/>
    <n v="7"/>
    <s v="Plato_3"/>
    <s v="Descripción del Plato_3"/>
    <n v="12"/>
    <n v="20"/>
    <n v="1"/>
    <x v="46"/>
    <s v="Sin cebolla"/>
    <x v="24"/>
    <n v="8"/>
    <n v="20"/>
    <n v="0.4"/>
  </r>
  <r>
    <x v="155"/>
    <n v="6"/>
    <s v="Plato_16"/>
    <s v="Descripción del Plato_16"/>
    <n v="16"/>
    <n v="28"/>
    <n v="2"/>
    <x v="21"/>
    <s v="Ninguna"/>
    <x v="14"/>
    <n v="24"/>
    <n v="56"/>
    <n v="0.42857142857142855"/>
  </r>
  <r>
    <x v="156"/>
    <n v="13"/>
    <s v="Plato_1"/>
    <s v="Descripción del Plato_1"/>
    <n v="15"/>
    <n v="25"/>
    <n v="3"/>
    <x v="24"/>
    <s v="Sin cebolla"/>
    <x v="41"/>
    <n v="30"/>
    <n v="75"/>
    <n v="0.4"/>
  </r>
  <r>
    <x v="156"/>
    <n v="13"/>
    <s v="Plato_16"/>
    <s v="Descripción del Plato_16"/>
    <n v="16"/>
    <n v="28"/>
    <n v="1"/>
    <x v="7"/>
    <s v="Sin cebolla"/>
    <x v="21"/>
    <n v="12"/>
    <n v="28"/>
    <n v="0.42857142857142855"/>
  </r>
  <r>
    <x v="156"/>
    <n v="13"/>
    <s v="Plato_2"/>
    <s v="Descripción del Plato_2"/>
    <n v="18"/>
    <n v="30"/>
    <n v="2"/>
    <x v="5"/>
    <s v="Ninguna"/>
    <x v="22"/>
    <n v="24"/>
    <n v="60"/>
    <n v="0.4"/>
  </r>
  <r>
    <x v="156"/>
    <n v="13"/>
    <s v="Plato_19"/>
    <s v="Descripción del Plato_19"/>
    <n v="22"/>
    <n v="36"/>
    <n v="3"/>
    <x v="42"/>
    <s v="Ninguna"/>
    <x v="12"/>
    <n v="42"/>
    <n v="108"/>
    <n v="0.3888888888888889"/>
  </r>
  <r>
    <x v="157"/>
    <n v="5"/>
    <s v="Plato_12"/>
    <s v="Descripción del Plato_12"/>
    <n v="11"/>
    <n v="19"/>
    <n v="1"/>
    <x v="28"/>
    <s v="Ninguna"/>
    <x v="9"/>
    <n v="8"/>
    <n v="19"/>
    <n v="0.42105263157894735"/>
  </r>
  <r>
    <x v="157"/>
    <n v="5"/>
    <s v="Plato_10"/>
    <s v="Descripción del Plato_10"/>
    <n v="15"/>
    <n v="26"/>
    <n v="3"/>
    <x v="41"/>
    <s v="Ninguna"/>
    <x v="31"/>
    <n v="33"/>
    <n v="78"/>
    <n v="0.42307692307692307"/>
  </r>
  <r>
    <x v="157"/>
    <n v="5"/>
    <s v="Plato_19"/>
    <s v="Descripción del Plato_19"/>
    <n v="22"/>
    <n v="36"/>
    <n v="3"/>
    <x v="49"/>
    <s v="Ninguna"/>
    <x v="12"/>
    <n v="42"/>
    <n v="108"/>
    <n v="0.3888888888888889"/>
  </r>
  <r>
    <x v="157"/>
    <n v="5"/>
    <s v="Plato_8"/>
    <s v="Descripción del Plato_8"/>
    <n v="21"/>
    <n v="35"/>
    <n v="3"/>
    <x v="51"/>
    <s v="Sin cebolla"/>
    <x v="28"/>
    <n v="42"/>
    <n v="105"/>
    <n v="0.4"/>
  </r>
  <r>
    <x v="158"/>
    <n v="16"/>
    <s v="Plato_9"/>
    <s v="Descripción del Plato_9"/>
    <n v="17"/>
    <n v="29"/>
    <n v="3"/>
    <x v="8"/>
    <s v="Sin cebolla"/>
    <x v="23"/>
    <n v="36"/>
    <n v="87"/>
    <n v="0.41379310344827586"/>
  </r>
  <r>
    <x v="158"/>
    <n v="16"/>
    <s v="Plato_17"/>
    <s v="Descripción del Plato_17"/>
    <n v="19"/>
    <n v="31"/>
    <n v="1"/>
    <x v="19"/>
    <s v="Ninguna"/>
    <x v="2"/>
    <n v="12"/>
    <n v="31"/>
    <n v="0.38709677419354838"/>
  </r>
  <r>
    <x v="158"/>
    <n v="16"/>
    <s v="Plato_4"/>
    <s v="Descripción del Plato_4"/>
    <n v="10"/>
    <n v="18"/>
    <n v="2"/>
    <x v="21"/>
    <s v="Ninguna"/>
    <x v="5"/>
    <n v="16"/>
    <n v="36"/>
    <n v="0.44444444444444442"/>
  </r>
  <r>
    <x v="158"/>
    <n v="16"/>
    <s v="Plato_11"/>
    <s v="Descripción del Plato_11"/>
    <n v="20"/>
    <n v="33"/>
    <n v="3"/>
    <x v="22"/>
    <s v="Ninguna"/>
    <x v="7"/>
    <n v="39"/>
    <n v="99"/>
    <n v="0.39393939393939392"/>
  </r>
  <r>
    <x v="159"/>
    <n v="19"/>
    <s v="Plato_19"/>
    <s v="Descripción del Plato_19"/>
    <n v="22"/>
    <n v="36"/>
    <n v="3"/>
    <x v="31"/>
    <s v="Ninguna"/>
    <x v="12"/>
    <n v="42"/>
    <n v="108"/>
    <n v="0.3888888888888889"/>
  </r>
  <r>
    <x v="159"/>
    <n v="19"/>
    <s v="Plato_7"/>
    <s v="Descripción del Plato_7"/>
    <n v="14"/>
    <n v="24"/>
    <n v="2"/>
    <x v="36"/>
    <s v="Ninguna"/>
    <x v="0"/>
    <n v="20"/>
    <n v="48"/>
    <n v="0.41666666666666669"/>
  </r>
  <r>
    <x v="160"/>
    <n v="13"/>
    <s v="Plato_16"/>
    <s v="Descripción del Plato_16"/>
    <n v="16"/>
    <n v="28"/>
    <n v="3"/>
    <x v="28"/>
    <s v="Ninguna"/>
    <x v="8"/>
    <n v="36"/>
    <n v="84"/>
    <n v="0.42857142857142855"/>
  </r>
  <r>
    <x v="161"/>
    <n v="14"/>
    <s v="Plato_7"/>
    <s v="Descripción del Plato_7"/>
    <n v="14"/>
    <n v="24"/>
    <n v="3"/>
    <x v="0"/>
    <s v="Ninguna"/>
    <x v="47"/>
    <n v="30"/>
    <n v="72"/>
    <n v="0.41666666666666669"/>
  </r>
  <r>
    <x v="162"/>
    <n v="6"/>
    <s v="Plato_17"/>
    <s v="Descripción del Plato_17"/>
    <n v="19"/>
    <n v="31"/>
    <n v="3"/>
    <x v="10"/>
    <s v="Sin cebolla"/>
    <x v="46"/>
    <n v="36"/>
    <n v="93"/>
    <n v="0.38709677419354838"/>
  </r>
  <r>
    <x v="162"/>
    <n v="6"/>
    <s v="Plato_2"/>
    <s v="Descripción del Plato_2"/>
    <n v="18"/>
    <n v="30"/>
    <n v="3"/>
    <x v="51"/>
    <s v="Sin cebolla"/>
    <x v="1"/>
    <n v="36"/>
    <n v="90"/>
    <n v="0.4"/>
  </r>
  <r>
    <x v="162"/>
    <n v="6"/>
    <s v="Plato_11"/>
    <s v="Descripción del Plato_11"/>
    <n v="20"/>
    <n v="33"/>
    <n v="2"/>
    <x v="22"/>
    <s v="Sin cebolla"/>
    <x v="13"/>
    <n v="26"/>
    <n v="66"/>
    <n v="0.39393939393939392"/>
  </r>
  <r>
    <x v="162"/>
    <n v="6"/>
    <s v="Plato_5"/>
    <s v="Descripción del Plato_5"/>
    <n v="13"/>
    <n v="22"/>
    <n v="1"/>
    <x v="49"/>
    <s v="Ninguna"/>
    <x v="48"/>
    <n v="9"/>
    <n v="22"/>
    <n v="0.40909090909090912"/>
  </r>
  <r>
    <x v="163"/>
    <n v="8"/>
    <s v="Plato_5"/>
    <s v="Descripción del Plato_5"/>
    <n v="13"/>
    <n v="22"/>
    <n v="1"/>
    <x v="26"/>
    <s v="Sin cebolla"/>
    <x v="48"/>
    <n v="9"/>
    <n v="22"/>
    <n v="0.40909090909090912"/>
  </r>
  <r>
    <x v="163"/>
    <n v="8"/>
    <s v="Plato_19"/>
    <s v="Descripción del Plato_19"/>
    <n v="22"/>
    <n v="36"/>
    <n v="1"/>
    <x v="49"/>
    <s v="Ninguna"/>
    <x v="5"/>
    <n v="14"/>
    <n v="36"/>
    <n v="0.3888888888888889"/>
  </r>
  <r>
    <x v="163"/>
    <n v="8"/>
    <s v="Plato_15"/>
    <s v="Descripción del Plato_15"/>
    <n v="19"/>
    <n v="32"/>
    <n v="2"/>
    <x v="31"/>
    <s v="Ninguna"/>
    <x v="11"/>
    <n v="26"/>
    <n v="64"/>
    <n v="0.40625"/>
  </r>
  <r>
    <x v="163"/>
    <n v="8"/>
    <s v="Plato_7"/>
    <s v="Descripción del Plato_7"/>
    <n v="14"/>
    <n v="24"/>
    <n v="2"/>
    <x v="37"/>
    <s v="Ninguna"/>
    <x v="0"/>
    <n v="20"/>
    <n v="48"/>
    <n v="0.41666666666666669"/>
  </r>
  <r>
    <x v="164"/>
    <n v="10"/>
    <s v="Plato_7"/>
    <s v="Descripción del Plato_7"/>
    <n v="14"/>
    <n v="24"/>
    <n v="2"/>
    <x v="12"/>
    <s v="Sin cebolla"/>
    <x v="0"/>
    <n v="20"/>
    <n v="48"/>
    <n v="0.41666666666666669"/>
  </r>
  <r>
    <x v="164"/>
    <n v="10"/>
    <s v="Plato_13"/>
    <s v="Descripción del Plato_13"/>
    <n v="13"/>
    <n v="21"/>
    <n v="2"/>
    <x v="54"/>
    <s v="Ninguna"/>
    <x v="39"/>
    <n v="16"/>
    <n v="42"/>
    <n v="0.38095238095238093"/>
  </r>
  <r>
    <x v="165"/>
    <n v="12"/>
    <s v="Plato_14"/>
    <s v="Descripción del Plato_14"/>
    <n v="14"/>
    <n v="23"/>
    <n v="2"/>
    <x v="39"/>
    <s v="Sin cebolla"/>
    <x v="26"/>
    <n v="18"/>
    <n v="46"/>
    <n v="0.39130434782608697"/>
  </r>
  <r>
    <x v="166"/>
    <n v="5"/>
    <s v="Plato_12"/>
    <s v="Descripción del Plato_12"/>
    <n v="11"/>
    <n v="19"/>
    <n v="1"/>
    <x v="50"/>
    <s v="Ninguna"/>
    <x v="9"/>
    <n v="8"/>
    <n v="19"/>
    <n v="0.42105263157894735"/>
  </r>
  <r>
    <x v="166"/>
    <n v="5"/>
    <s v="Plato_18"/>
    <s v="Descripción del Plato_18"/>
    <n v="20"/>
    <n v="34"/>
    <n v="3"/>
    <x v="11"/>
    <s v="Ninguna"/>
    <x v="35"/>
    <n v="42"/>
    <n v="102"/>
    <n v="0.41176470588235292"/>
  </r>
  <r>
    <x v="166"/>
    <n v="5"/>
    <s v="Plato_17"/>
    <s v="Descripción del Plato_17"/>
    <n v="19"/>
    <n v="31"/>
    <n v="1"/>
    <x v="6"/>
    <s v="Sin cebolla"/>
    <x v="2"/>
    <n v="12"/>
    <n v="31"/>
    <n v="0.38709677419354838"/>
  </r>
  <r>
    <x v="167"/>
    <n v="17"/>
    <s v="Plato_5"/>
    <s v="Descripción del Plato_5"/>
    <n v="13"/>
    <n v="22"/>
    <n v="2"/>
    <x v="49"/>
    <s v="Sin cebolla"/>
    <x v="51"/>
    <n v="18"/>
    <n v="44"/>
    <n v="0.40909090909090912"/>
  </r>
  <r>
    <x v="168"/>
    <n v="19"/>
    <s v="Plato_13"/>
    <s v="Descripción del Plato_13"/>
    <n v="13"/>
    <n v="21"/>
    <n v="2"/>
    <x v="20"/>
    <s v="Sin cebolla"/>
    <x v="39"/>
    <n v="16"/>
    <n v="42"/>
    <n v="0.38095238095238093"/>
  </r>
  <r>
    <x v="168"/>
    <n v="19"/>
    <s v="Plato_18"/>
    <s v="Descripción del Plato_18"/>
    <n v="20"/>
    <n v="34"/>
    <n v="2"/>
    <x v="23"/>
    <s v="Sin cebolla"/>
    <x v="19"/>
    <n v="28"/>
    <n v="68"/>
    <n v="0.41176470588235292"/>
  </r>
  <r>
    <x v="168"/>
    <n v="19"/>
    <s v="Plato_5"/>
    <s v="Descripción del Plato_5"/>
    <n v="13"/>
    <n v="22"/>
    <n v="2"/>
    <x v="49"/>
    <s v="Ninguna"/>
    <x v="51"/>
    <n v="18"/>
    <n v="44"/>
    <n v="0.40909090909090912"/>
  </r>
  <r>
    <x v="169"/>
    <n v="12"/>
    <s v="Plato_3"/>
    <s v="Descripción del Plato_3"/>
    <n v="12"/>
    <n v="20"/>
    <n v="3"/>
    <x v="51"/>
    <s v="Ninguna"/>
    <x v="22"/>
    <n v="24"/>
    <n v="60"/>
    <n v="0.4"/>
  </r>
  <r>
    <x v="169"/>
    <n v="12"/>
    <s v="Plato_9"/>
    <s v="Descripción del Plato_9"/>
    <n v="17"/>
    <n v="29"/>
    <n v="3"/>
    <x v="51"/>
    <s v="Ninguna"/>
    <x v="23"/>
    <n v="36"/>
    <n v="87"/>
    <n v="0.41379310344827586"/>
  </r>
  <r>
    <x v="169"/>
    <n v="12"/>
    <s v="Plato_19"/>
    <s v="Descripción del Plato_19"/>
    <n v="22"/>
    <n v="36"/>
    <n v="1"/>
    <x v="46"/>
    <s v="Sin cebolla"/>
    <x v="5"/>
    <n v="14"/>
    <n v="36"/>
    <n v="0.3888888888888889"/>
  </r>
  <r>
    <x v="169"/>
    <n v="12"/>
    <s v="Plato_2"/>
    <s v="Descripción del Plato_2"/>
    <n v="18"/>
    <n v="30"/>
    <n v="2"/>
    <x v="10"/>
    <s v="Sin cebolla"/>
    <x v="22"/>
    <n v="24"/>
    <n v="60"/>
    <n v="0.4"/>
  </r>
  <r>
    <x v="170"/>
    <n v="16"/>
    <s v="Plato_10"/>
    <s v="Descripción del Plato_10"/>
    <n v="15"/>
    <n v="26"/>
    <n v="2"/>
    <x v="50"/>
    <s v="Ninguna"/>
    <x v="43"/>
    <n v="22"/>
    <n v="52"/>
    <n v="0.42307692307692307"/>
  </r>
  <r>
    <x v="170"/>
    <n v="16"/>
    <s v="Plato_9"/>
    <s v="Descripción del Plato_9"/>
    <n v="17"/>
    <n v="29"/>
    <n v="3"/>
    <x v="39"/>
    <s v="Sin cebolla"/>
    <x v="23"/>
    <n v="36"/>
    <n v="87"/>
    <n v="0.41379310344827586"/>
  </r>
  <r>
    <x v="171"/>
    <n v="12"/>
    <s v="Plato_18"/>
    <s v="Descripción del Plato_18"/>
    <n v="20"/>
    <n v="34"/>
    <n v="2"/>
    <x v="5"/>
    <s v="Sin cebolla"/>
    <x v="19"/>
    <n v="28"/>
    <n v="68"/>
    <n v="0.41176470588235292"/>
  </r>
  <r>
    <x v="172"/>
    <n v="11"/>
    <s v="Plato_6"/>
    <s v="Descripción del Plato_6"/>
    <n v="16"/>
    <n v="27"/>
    <n v="3"/>
    <x v="12"/>
    <s v="Sin cebolla"/>
    <x v="37"/>
    <n v="33"/>
    <n v="81"/>
    <n v="0.40740740740740738"/>
  </r>
  <r>
    <x v="172"/>
    <n v="11"/>
    <s v="Plato_15"/>
    <s v="Descripción del Plato_15"/>
    <n v="19"/>
    <n v="32"/>
    <n v="3"/>
    <x v="53"/>
    <s v="Sin cebolla"/>
    <x v="18"/>
    <n v="39"/>
    <n v="96"/>
    <n v="0.40625"/>
  </r>
  <r>
    <x v="173"/>
    <n v="10"/>
    <s v="Plato_2"/>
    <s v="Descripción del Plato_2"/>
    <n v="18"/>
    <n v="30"/>
    <n v="2"/>
    <x v="43"/>
    <s v="Sin cebolla"/>
    <x v="22"/>
    <n v="24"/>
    <n v="60"/>
    <n v="0.4"/>
  </r>
  <r>
    <x v="174"/>
    <n v="14"/>
    <s v="Plato_15"/>
    <s v="Descripción del Plato_15"/>
    <n v="19"/>
    <n v="32"/>
    <n v="3"/>
    <x v="4"/>
    <s v="Sin cebolla"/>
    <x v="18"/>
    <n v="39"/>
    <n v="96"/>
    <n v="0.40625"/>
  </r>
  <r>
    <x v="174"/>
    <n v="14"/>
    <s v="Plato_7"/>
    <s v="Descripción del Plato_7"/>
    <n v="14"/>
    <n v="24"/>
    <n v="2"/>
    <x v="25"/>
    <s v="Ninguna"/>
    <x v="0"/>
    <n v="20"/>
    <n v="48"/>
    <n v="0.41666666666666669"/>
  </r>
  <r>
    <x v="175"/>
    <n v="20"/>
    <s v="Plato_13"/>
    <s v="Descripción del Plato_13"/>
    <n v="13"/>
    <n v="21"/>
    <n v="3"/>
    <x v="24"/>
    <s v="Sin cebolla"/>
    <x v="27"/>
    <n v="24"/>
    <n v="63"/>
    <n v="0.38095238095238093"/>
  </r>
  <r>
    <x v="176"/>
    <n v="4"/>
    <s v="Plato_7"/>
    <s v="Descripción del Plato_7"/>
    <n v="14"/>
    <n v="24"/>
    <n v="2"/>
    <x v="16"/>
    <s v="Sin cebolla"/>
    <x v="0"/>
    <n v="20"/>
    <n v="48"/>
    <n v="0.41666666666666669"/>
  </r>
  <r>
    <x v="176"/>
    <n v="4"/>
    <s v="Plato_10"/>
    <s v="Descripción del Plato_10"/>
    <n v="15"/>
    <n v="26"/>
    <n v="1"/>
    <x v="22"/>
    <s v="Ninguna"/>
    <x v="40"/>
    <n v="11"/>
    <n v="26"/>
    <n v="0.42307692307692307"/>
  </r>
  <r>
    <x v="176"/>
    <n v="4"/>
    <s v="Plato_13"/>
    <s v="Descripción del Plato_13"/>
    <n v="13"/>
    <n v="21"/>
    <n v="2"/>
    <x v="32"/>
    <s v="Sin cebolla"/>
    <x v="39"/>
    <n v="16"/>
    <n v="42"/>
    <n v="0.38095238095238093"/>
  </r>
  <r>
    <x v="176"/>
    <n v="4"/>
    <s v="Plato_12"/>
    <s v="Descripción del Plato_12"/>
    <n v="11"/>
    <n v="19"/>
    <n v="3"/>
    <x v="36"/>
    <s v="Ninguna"/>
    <x v="36"/>
    <n v="24"/>
    <n v="57"/>
    <n v="0.42105263157894735"/>
  </r>
  <r>
    <x v="177"/>
    <n v="11"/>
    <s v="Plato_2"/>
    <s v="Descripción del Plato_2"/>
    <n v="18"/>
    <n v="30"/>
    <n v="1"/>
    <x v="41"/>
    <s v="Sin cebolla"/>
    <x v="16"/>
    <n v="12"/>
    <n v="30"/>
    <n v="0.4"/>
  </r>
  <r>
    <x v="177"/>
    <n v="11"/>
    <s v="Plato_8"/>
    <s v="Descripción del Plato_8"/>
    <n v="21"/>
    <n v="35"/>
    <n v="1"/>
    <x v="51"/>
    <s v="Sin cebolla"/>
    <x v="29"/>
    <n v="14"/>
    <n v="35"/>
    <n v="0.4"/>
  </r>
  <r>
    <x v="177"/>
    <n v="11"/>
    <s v="Plato_5"/>
    <s v="Descripción del Plato_5"/>
    <n v="13"/>
    <n v="22"/>
    <n v="2"/>
    <x v="31"/>
    <s v="Ninguna"/>
    <x v="51"/>
    <n v="18"/>
    <n v="44"/>
    <n v="0.40909090909090912"/>
  </r>
  <r>
    <x v="177"/>
    <n v="11"/>
    <s v="Plato_11"/>
    <s v="Descripción del Plato_11"/>
    <n v="20"/>
    <n v="33"/>
    <n v="3"/>
    <x v="41"/>
    <s v="Ninguna"/>
    <x v="7"/>
    <n v="39"/>
    <n v="99"/>
    <n v="0.39393939393939392"/>
  </r>
  <r>
    <x v="178"/>
    <n v="12"/>
    <s v="Plato_17"/>
    <s v="Descripción del Plato_17"/>
    <n v="19"/>
    <n v="31"/>
    <n v="2"/>
    <x v="13"/>
    <s v="Ninguna"/>
    <x v="42"/>
    <n v="24"/>
    <n v="62"/>
    <n v="0.38709677419354838"/>
  </r>
  <r>
    <x v="179"/>
    <n v="10"/>
    <s v="Plato_9"/>
    <s v="Descripción del Plato_9"/>
    <n v="17"/>
    <n v="29"/>
    <n v="1"/>
    <x v="37"/>
    <s v="Sin cebolla"/>
    <x v="30"/>
    <n v="12"/>
    <n v="29"/>
    <n v="0.41379310344827586"/>
  </r>
  <r>
    <x v="179"/>
    <n v="10"/>
    <s v="Plato_2"/>
    <s v="Descripción del Plato_2"/>
    <n v="18"/>
    <n v="30"/>
    <n v="3"/>
    <x v="31"/>
    <s v="Sin cebolla"/>
    <x v="1"/>
    <n v="36"/>
    <n v="90"/>
    <n v="0.4"/>
  </r>
  <r>
    <x v="179"/>
    <n v="10"/>
    <s v="Plato_3"/>
    <s v="Descripción del Plato_3"/>
    <n v="12"/>
    <n v="20"/>
    <n v="1"/>
    <x v="29"/>
    <s v="Ninguna"/>
    <x v="24"/>
    <n v="8"/>
    <n v="20"/>
    <n v="0.4"/>
  </r>
  <r>
    <x v="179"/>
    <n v="10"/>
    <s v="Plato_6"/>
    <s v="Descripción del Plato_6"/>
    <n v="16"/>
    <n v="27"/>
    <n v="1"/>
    <x v="44"/>
    <s v="Ninguna"/>
    <x v="3"/>
    <n v="11"/>
    <n v="27"/>
    <n v="0.40740740740740738"/>
  </r>
  <r>
    <x v="180"/>
    <n v="15"/>
    <s v="Plato_6"/>
    <s v="Descripción del Plato_6"/>
    <n v="16"/>
    <n v="27"/>
    <n v="1"/>
    <x v="41"/>
    <s v="Sin cebolla"/>
    <x v="3"/>
    <n v="11"/>
    <n v="27"/>
    <n v="0.40740740740740738"/>
  </r>
  <r>
    <x v="181"/>
    <n v="18"/>
    <s v="Plato_12"/>
    <s v="Descripción del Plato_12"/>
    <n v="11"/>
    <n v="19"/>
    <n v="2"/>
    <x v="11"/>
    <s v="Sin cebolla"/>
    <x v="44"/>
    <n v="16"/>
    <n v="38"/>
    <n v="0.42105263157894735"/>
  </r>
  <r>
    <x v="182"/>
    <n v="18"/>
    <s v="Plato_15"/>
    <s v="Descripción del Plato_15"/>
    <n v="19"/>
    <n v="32"/>
    <n v="2"/>
    <x v="53"/>
    <s v="Ninguna"/>
    <x v="11"/>
    <n v="26"/>
    <n v="64"/>
    <n v="0.40625"/>
  </r>
  <r>
    <x v="182"/>
    <n v="18"/>
    <s v="Plato_10"/>
    <s v="Descripción del Plato_10"/>
    <n v="15"/>
    <n v="26"/>
    <n v="1"/>
    <x v="16"/>
    <s v="Ninguna"/>
    <x v="40"/>
    <n v="11"/>
    <n v="26"/>
    <n v="0.42307692307692307"/>
  </r>
  <r>
    <x v="182"/>
    <n v="18"/>
    <s v="Plato_3"/>
    <s v="Descripción del Plato_3"/>
    <n v="12"/>
    <n v="20"/>
    <n v="3"/>
    <x v="27"/>
    <s v="Ninguna"/>
    <x v="22"/>
    <n v="24"/>
    <n v="60"/>
    <n v="0.4"/>
  </r>
  <r>
    <x v="182"/>
    <n v="18"/>
    <s v="Plato_8"/>
    <s v="Descripción del Plato_8"/>
    <n v="21"/>
    <n v="35"/>
    <n v="3"/>
    <x v="34"/>
    <s v="Ninguna"/>
    <x v="28"/>
    <n v="42"/>
    <n v="105"/>
    <n v="0.4"/>
  </r>
  <r>
    <x v="183"/>
    <n v="4"/>
    <s v="Plato_16"/>
    <s v="Descripción del Plato_16"/>
    <n v="16"/>
    <n v="28"/>
    <n v="3"/>
    <x v="21"/>
    <s v="Sin cebolla"/>
    <x v="8"/>
    <n v="36"/>
    <n v="84"/>
    <n v="0.42857142857142855"/>
  </r>
  <r>
    <x v="183"/>
    <n v="4"/>
    <s v="Plato_6"/>
    <s v="Descripción del Plato_6"/>
    <n v="16"/>
    <n v="27"/>
    <n v="3"/>
    <x v="16"/>
    <s v="Ninguna"/>
    <x v="37"/>
    <n v="33"/>
    <n v="81"/>
    <n v="0.40740740740740738"/>
  </r>
  <r>
    <x v="183"/>
    <n v="4"/>
    <s v="Plato_3"/>
    <s v="Descripción del Plato_3"/>
    <n v="12"/>
    <n v="20"/>
    <n v="2"/>
    <x v="33"/>
    <s v="Sin cebolla"/>
    <x v="4"/>
    <n v="16"/>
    <n v="40"/>
    <n v="0.4"/>
  </r>
  <r>
    <x v="184"/>
    <n v="16"/>
    <s v="Plato_13"/>
    <s v="Descripción del Plato_13"/>
    <n v="13"/>
    <n v="21"/>
    <n v="3"/>
    <x v="3"/>
    <s v="Ninguna"/>
    <x v="27"/>
    <n v="24"/>
    <n v="63"/>
    <n v="0.38095238095238093"/>
  </r>
  <r>
    <x v="184"/>
    <n v="16"/>
    <s v="Plato_16"/>
    <s v="Descripción del Plato_16"/>
    <n v="16"/>
    <n v="28"/>
    <n v="1"/>
    <x v="21"/>
    <s v="Sin cebolla"/>
    <x v="21"/>
    <n v="12"/>
    <n v="28"/>
    <n v="0.42857142857142855"/>
  </r>
  <r>
    <x v="185"/>
    <n v="13"/>
    <s v="Plato_6"/>
    <s v="Descripción del Plato_6"/>
    <n v="16"/>
    <n v="27"/>
    <n v="3"/>
    <x v="51"/>
    <s v="Ninguna"/>
    <x v="37"/>
    <n v="33"/>
    <n v="81"/>
    <n v="0.40740740740740738"/>
  </r>
  <r>
    <x v="185"/>
    <n v="13"/>
    <s v="Plato_15"/>
    <s v="Descripción del Plato_15"/>
    <n v="19"/>
    <n v="32"/>
    <n v="3"/>
    <x v="8"/>
    <s v="Sin cebolla"/>
    <x v="18"/>
    <n v="39"/>
    <n v="96"/>
    <n v="0.40625"/>
  </r>
  <r>
    <x v="185"/>
    <n v="13"/>
    <s v="Plato_17"/>
    <s v="Descripción del Plato_17"/>
    <n v="19"/>
    <n v="31"/>
    <n v="3"/>
    <x v="7"/>
    <s v="Ninguna"/>
    <x v="46"/>
    <n v="36"/>
    <n v="93"/>
    <n v="0.38709677419354838"/>
  </r>
  <r>
    <x v="186"/>
    <n v="5"/>
    <s v="Plato_18"/>
    <s v="Descripción del Plato_18"/>
    <n v="20"/>
    <n v="34"/>
    <n v="2"/>
    <x v="52"/>
    <s v="Sin cebolla"/>
    <x v="19"/>
    <n v="28"/>
    <n v="68"/>
    <n v="0.41176470588235292"/>
  </r>
  <r>
    <x v="186"/>
    <n v="5"/>
    <s v="Plato_10"/>
    <s v="Descripción del Plato_10"/>
    <n v="15"/>
    <n v="26"/>
    <n v="1"/>
    <x v="2"/>
    <s v="Ninguna"/>
    <x v="40"/>
    <n v="11"/>
    <n v="26"/>
    <n v="0.42307692307692307"/>
  </r>
  <r>
    <x v="186"/>
    <n v="5"/>
    <s v="Plato_9"/>
    <s v="Descripción del Plato_9"/>
    <n v="17"/>
    <n v="29"/>
    <n v="3"/>
    <x v="11"/>
    <s v="Ninguna"/>
    <x v="23"/>
    <n v="36"/>
    <n v="87"/>
    <n v="0.41379310344827586"/>
  </r>
  <r>
    <x v="186"/>
    <n v="5"/>
    <s v="Plato_6"/>
    <s v="Descripción del Plato_6"/>
    <n v="16"/>
    <n v="27"/>
    <n v="1"/>
    <x v="6"/>
    <s v="Sin cebolla"/>
    <x v="3"/>
    <n v="11"/>
    <n v="27"/>
    <n v="0.40740740740740738"/>
  </r>
  <r>
    <x v="187"/>
    <n v="20"/>
    <s v="Plato_17"/>
    <s v="Descripción del Plato_17"/>
    <n v="19"/>
    <n v="31"/>
    <n v="1"/>
    <x v="27"/>
    <s v="Ninguna"/>
    <x v="2"/>
    <n v="12"/>
    <n v="31"/>
    <n v="0.38709677419354838"/>
  </r>
  <r>
    <x v="187"/>
    <n v="20"/>
    <s v="Plato_10"/>
    <s v="Descripción del Plato_10"/>
    <n v="15"/>
    <n v="26"/>
    <n v="2"/>
    <x v="36"/>
    <s v="Ninguna"/>
    <x v="43"/>
    <n v="22"/>
    <n v="52"/>
    <n v="0.42307692307692307"/>
  </r>
  <r>
    <x v="188"/>
    <n v="11"/>
    <s v="Plato_18"/>
    <s v="Descripción del Plato_18"/>
    <n v="20"/>
    <n v="34"/>
    <n v="2"/>
    <x v="35"/>
    <s v="Sin cebolla"/>
    <x v="19"/>
    <n v="28"/>
    <n v="68"/>
    <n v="0.41176470588235292"/>
  </r>
  <r>
    <x v="188"/>
    <n v="11"/>
    <s v="Plato_10"/>
    <s v="Descripción del Plato_10"/>
    <n v="15"/>
    <n v="26"/>
    <n v="2"/>
    <x v="39"/>
    <s v="Sin cebolla"/>
    <x v="43"/>
    <n v="22"/>
    <n v="52"/>
    <n v="0.42307692307692307"/>
  </r>
  <r>
    <x v="188"/>
    <n v="11"/>
    <s v="Plato_7"/>
    <s v="Descripción del Plato_7"/>
    <n v="14"/>
    <n v="24"/>
    <n v="3"/>
    <x v="47"/>
    <s v="Sin cebolla"/>
    <x v="47"/>
    <n v="30"/>
    <n v="72"/>
    <n v="0.41666666666666669"/>
  </r>
  <r>
    <x v="189"/>
    <n v="5"/>
    <s v="Plato_4"/>
    <s v="Descripción del Plato_4"/>
    <n v="10"/>
    <n v="18"/>
    <n v="1"/>
    <x v="38"/>
    <s v="Ninguna"/>
    <x v="34"/>
    <n v="8"/>
    <n v="18"/>
    <n v="0.44444444444444442"/>
  </r>
  <r>
    <x v="189"/>
    <n v="5"/>
    <s v="Plato_20"/>
    <s v="Descripción del Plato_20"/>
    <n v="25"/>
    <n v="40"/>
    <n v="2"/>
    <x v="32"/>
    <s v="Ninguna"/>
    <x v="20"/>
    <n v="30"/>
    <n v="80"/>
    <n v="0.375"/>
  </r>
  <r>
    <x v="189"/>
    <n v="5"/>
    <s v="Plato_8"/>
    <s v="Descripción del Plato_8"/>
    <n v="21"/>
    <n v="35"/>
    <n v="1"/>
    <x v="11"/>
    <s v="Sin cebolla"/>
    <x v="29"/>
    <n v="14"/>
    <n v="35"/>
    <n v="0.4"/>
  </r>
  <r>
    <x v="189"/>
    <n v="5"/>
    <s v="Plato_14"/>
    <s v="Descripción del Plato_14"/>
    <n v="14"/>
    <n v="23"/>
    <n v="3"/>
    <x v="49"/>
    <s v="Sin cebolla"/>
    <x v="52"/>
    <n v="27"/>
    <n v="69"/>
    <n v="0.39130434782608697"/>
  </r>
  <r>
    <x v="190"/>
    <n v="12"/>
    <s v="Plato_1"/>
    <s v="Descripción del Plato_1"/>
    <n v="15"/>
    <n v="25"/>
    <n v="3"/>
    <x v="1"/>
    <s v="Sin cebolla"/>
    <x v="41"/>
    <n v="30"/>
    <n v="75"/>
    <n v="0.4"/>
  </r>
  <r>
    <x v="190"/>
    <n v="12"/>
    <s v="Plato_9"/>
    <s v="Descripción del Plato_9"/>
    <n v="17"/>
    <n v="29"/>
    <n v="3"/>
    <x v="41"/>
    <s v="Ninguna"/>
    <x v="23"/>
    <n v="36"/>
    <n v="87"/>
    <n v="0.41379310344827586"/>
  </r>
  <r>
    <x v="191"/>
    <n v="17"/>
    <s v="Plato_1"/>
    <s v="Descripción del Plato_1"/>
    <n v="15"/>
    <n v="25"/>
    <n v="3"/>
    <x v="13"/>
    <s v="Ninguna"/>
    <x v="41"/>
    <n v="30"/>
    <n v="75"/>
    <n v="0.4"/>
  </r>
  <r>
    <x v="192"/>
    <n v="3"/>
    <s v="Plato_10"/>
    <s v="Descripción del Plato_10"/>
    <n v="15"/>
    <n v="26"/>
    <n v="2"/>
    <x v="28"/>
    <s v="Sin cebolla"/>
    <x v="43"/>
    <n v="22"/>
    <n v="52"/>
    <n v="0.42307692307692307"/>
  </r>
  <r>
    <x v="192"/>
    <n v="3"/>
    <s v="Plato_19"/>
    <s v="Descripción del Plato_19"/>
    <n v="22"/>
    <n v="36"/>
    <n v="2"/>
    <x v="23"/>
    <s v="Ninguna"/>
    <x v="47"/>
    <n v="28"/>
    <n v="72"/>
    <n v="0.3888888888888889"/>
  </r>
  <r>
    <x v="192"/>
    <n v="3"/>
    <s v="Plato_6"/>
    <s v="Descripción del Plato_6"/>
    <n v="16"/>
    <n v="27"/>
    <n v="1"/>
    <x v="15"/>
    <s v="Sin cebolla"/>
    <x v="3"/>
    <n v="11"/>
    <n v="27"/>
    <n v="0.40740740740740738"/>
  </r>
  <r>
    <x v="192"/>
    <n v="3"/>
    <s v="Plato_14"/>
    <s v="Descripción del Plato_14"/>
    <n v="14"/>
    <n v="23"/>
    <n v="3"/>
    <x v="18"/>
    <s v="Ninguna"/>
    <x v="52"/>
    <n v="27"/>
    <n v="69"/>
    <n v="0.39130434782608697"/>
  </r>
  <r>
    <x v="193"/>
    <n v="3"/>
    <s v="Plato_11"/>
    <s v="Descripción del Plato_11"/>
    <n v="20"/>
    <n v="33"/>
    <n v="2"/>
    <x v="40"/>
    <s v="Ninguna"/>
    <x v="13"/>
    <n v="26"/>
    <n v="66"/>
    <n v="0.39393939393939392"/>
  </r>
  <r>
    <x v="193"/>
    <n v="3"/>
    <s v="Plato_2"/>
    <s v="Descripción del Plato_2"/>
    <n v="18"/>
    <n v="30"/>
    <n v="1"/>
    <x v="29"/>
    <s v="Ninguna"/>
    <x v="16"/>
    <n v="12"/>
    <n v="30"/>
    <n v="0.4"/>
  </r>
  <r>
    <x v="194"/>
    <n v="2"/>
    <s v="Plato_1"/>
    <s v="Descripción del Plato_1"/>
    <n v="15"/>
    <n v="25"/>
    <n v="2"/>
    <x v="2"/>
    <s v="Ninguna"/>
    <x v="32"/>
    <n v="20"/>
    <n v="50"/>
    <n v="0.4"/>
  </r>
  <r>
    <x v="195"/>
    <n v="4"/>
    <s v="Plato_3"/>
    <s v="Descripción del Plato_3"/>
    <n v="12"/>
    <n v="20"/>
    <n v="3"/>
    <x v="3"/>
    <s v="Sin cebolla"/>
    <x v="22"/>
    <n v="24"/>
    <n v="60"/>
    <n v="0.4"/>
  </r>
  <r>
    <x v="195"/>
    <n v="4"/>
    <s v="Plato_14"/>
    <s v="Descripción del Plato_14"/>
    <n v="14"/>
    <n v="23"/>
    <n v="2"/>
    <x v="2"/>
    <s v="Ninguna"/>
    <x v="26"/>
    <n v="18"/>
    <n v="46"/>
    <n v="0.39130434782608697"/>
  </r>
  <r>
    <x v="195"/>
    <n v="4"/>
    <s v="Plato_9"/>
    <s v="Descripción del Plato_9"/>
    <n v="17"/>
    <n v="29"/>
    <n v="1"/>
    <x v="36"/>
    <s v="Sin cebolla"/>
    <x v="30"/>
    <n v="12"/>
    <n v="29"/>
    <n v="0.41379310344827586"/>
  </r>
  <r>
    <x v="195"/>
    <n v="4"/>
    <s v="Plato_16"/>
    <s v="Descripción del Plato_16"/>
    <n v="16"/>
    <n v="28"/>
    <n v="2"/>
    <x v="20"/>
    <s v="Sin cebolla"/>
    <x v="14"/>
    <n v="24"/>
    <n v="56"/>
    <n v="0.42857142857142855"/>
  </r>
  <r>
    <x v="196"/>
    <n v="5"/>
    <s v="Plato_18"/>
    <s v="Descripción del Plato_18"/>
    <n v="20"/>
    <n v="34"/>
    <n v="3"/>
    <x v="39"/>
    <s v="Ninguna"/>
    <x v="35"/>
    <n v="42"/>
    <n v="102"/>
    <n v="0.41176470588235292"/>
  </r>
  <r>
    <x v="196"/>
    <n v="5"/>
    <s v="Plato_6"/>
    <s v="Descripción del Plato_6"/>
    <n v="16"/>
    <n v="27"/>
    <n v="1"/>
    <x v="29"/>
    <s v="Ninguna"/>
    <x v="3"/>
    <n v="11"/>
    <n v="27"/>
    <n v="0.40740740740740738"/>
  </r>
  <r>
    <x v="197"/>
    <n v="9"/>
    <s v="Plato_6"/>
    <s v="Descripción del Plato_6"/>
    <n v="16"/>
    <n v="27"/>
    <n v="2"/>
    <x v="46"/>
    <s v="Ninguna"/>
    <x v="50"/>
    <n v="22"/>
    <n v="54"/>
    <n v="0.40740740740740738"/>
  </r>
  <r>
    <x v="198"/>
    <n v="11"/>
    <s v="Plato_9"/>
    <s v="Descripción del Plato_9"/>
    <n v="17"/>
    <n v="29"/>
    <n v="3"/>
    <x v="15"/>
    <s v="Ninguna"/>
    <x v="23"/>
    <n v="36"/>
    <n v="87"/>
    <n v="0.41379310344827586"/>
  </r>
  <r>
    <x v="198"/>
    <n v="11"/>
    <s v="Plato_8"/>
    <s v="Descripción del Plato_8"/>
    <n v="21"/>
    <n v="35"/>
    <n v="3"/>
    <x v="54"/>
    <s v="Sin cebolla"/>
    <x v="28"/>
    <n v="42"/>
    <n v="105"/>
    <n v="0.4"/>
  </r>
  <r>
    <x v="198"/>
    <n v="11"/>
    <s v="Plato_13"/>
    <s v="Descripción del Plato_13"/>
    <n v="13"/>
    <n v="21"/>
    <n v="2"/>
    <x v="40"/>
    <s v="Sin cebolla"/>
    <x v="39"/>
    <n v="16"/>
    <n v="42"/>
    <n v="0.38095238095238093"/>
  </r>
  <r>
    <x v="198"/>
    <n v="11"/>
    <s v="Plato_6"/>
    <s v="Descripción del Plato_6"/>
    <n v="16"/>
    <n v="27"/>
    <n v="1"/>
    <x v="53"/>
    <s v="Sin cebolla"/>
    <x v="3"/>
    <n v="11"/>
    <n v="27"/>
    <n v="0.40740740740740738"/>
  </r>
  <r>
    <x v="199"/>
    <n v="11"/>
    <s v="Plato_12"/>
    <s v="Descripción del Plato_12"/>
    <n v="11"/>
    <n v="19"/>
    <n v="2"/>
    <x v="38"/>
    <s v="Ninguna"/>
    <x v="44"/>
    <n v="16"/>
    <n v="38"/>
    <n v="0.42105263157894735"/>
  </r>
  <r>
    <x v="199"/>
    <n v="11"/>
    <s v="Plato_1"/>
    <s v="Descripción del Plato_1"/>
    <n v="15"/>
    <n v="25"/>
    <n v="2"/>
    <x v="52"/>
    <s v="Sin cebolla"/>
    <x v="32"/>
    <n v="20"/>
    <n v="50"/>
    <n v="0.4"/>
  </r>
  <r>
    <x v="200"/>
    <n v="3"/>
    <s v="Plato_7"/>
    <s v="Descripción del Plato_7"/>
    <n v="14"/>
    <n v="24"/>
    <n v="3"/>
    <x v="27"/>
    <s v="Sin cebolla"/>
    <x v="47"/>
    <n v="30"/>
    <n v="72"/>
    <n v="0.41666666666666669"/>
  </r>
  <r>
    <x v="201"/>
    <n v="16"/>
    <s v="Plato_19"/>
    <s v="Descripción del Plato_19"/>
    <n v="22"/>
    <n v="36"/>
    <n v="2"/>
    <x v="34"/>
    <s v="Sin cebolla"/>
    <x v="47"/>
    <n v="28"/>
    <n v="72"/>
    <n v="0.3888888888888889"/>
  </r>
  <r>
    <x v="201"/>
    <n v="16"/>
    <s v="Plato_20"/>
    <s v="Descripción del Plato_20"/>
    <n v="25"/>
    <n v="40"/>
    <n v="2"/>
    <x v="36"/>
    <s v="Ninguna"/>
    <x v="20"/>
    <n v="30"/>
    <n v="80"/>
    <n v="0.375"/>
  </r>
  <r>
    <x v="201"/>
    <n v="16"/>
    <s v="Plato_7"/>
    <s v="Descripción del Plato_7"/>
    <n v="14"/>
    <n v="24"/>
    <n v="1"/>
    <x v="19"/>
    <s v="Ninguna"/>
    <x v="17"/>
    <n v="10"/>
    <n v="24"/>
    <n v="0.41666666666666669"/>
  </r>
  <r>
    <x v="201"/>
    <n v="16"/>
    <s v="Plato_2"/>
    <s v="Descripción del Plato_2"/>
    <n v="18"/>
    <n v="30"/>
    <n v="1"/>
    <x v="27"/>
    <s v="Ninguna"/>
    <x v="16"/>
    <n v="12"/>
    <n v="30"/>
    <n v="0.4"/>
  </r>
  <r>
    <x v="202"/>
    <n v="5"/>
    <s v="Plato_17"/>
    <s v="Descripción del Plato_17"/>
    <n v="19"/>
    <n v="31"/>
    <n v="3"/>
    <x v="2"/>
    <s v="Ninguna"/>
    <x v="46"/>
    <n v="36"/>
    <n v="93"/>
    <n v="0.38709677419354838"/>
  </r>
  <r>
    <x v="202"/>
    <n v="5"/>
    <s v="Plato_13"/>
    <s v="Descripción del Plato_13"/>
    <n v="13"/>
    <n v="21"/>
    <n v="3"/>
    <x v="3"/>
    <s v="Sin cebolla"/>
    <x v="27"/>
    <n v="24"/>
    <n v="63"/>
    <n v="0.38095238095238093"/>
  </r>
  <r>
    <x v="203"/>
    <n v="16"/>
    <s v="Plato_7"/>
    <s v="Descripción del Plato_7"/>
    <n v="14"/>
    <n v="24"/>
    <n v="2"/>
    <x v="42"/>
    <s v="Ninguna"/>
    <x v="0"/>
    <n v="20"/>
    <n v="48"/>
    <n v="0.41666666666666669"/>
  </r>
  <r>
    <x v="204"/>
    <n v="14"/>
    <s v="Plato_15"/>
    <s v="Descripción del Plato_15"/>
    <n v="19"/>
    <n v="32"/>
    <n v="1"/>
    <x v="3"/>
    <s v="Ninguna"/>
    <x v="49"/>
    <n v="13"/>
    <n v="32"/>
    <n v="0.40625"/>
  </r>
  <r>
    <x v="204"/>
    <n v="14"/>
    <s v="Plato_9"/>
    <s v="Descripción del Plato_9"/>
    <n v="17"/>
    <n v="29"/>
    <n v="1"/>
    <x v="53"/>
    <s v="Sin cebolla"/>
    <x v="30"/>
    <n v="12"/>
    <n v="29"/>
    <n v="0.41379310344827586"/>
  </r>
  <r>
    <x v="205"/>
    <n v="4"/>
    <s v="Plato_2"/>
    <s v="Descripción del Plato_2"/>
    <n v="18"/>
    <n v="30"/>
    <n v="1"/>
    <x v="27"/>
    <s v="Sin cebolla"/>
    <x v="16"/>
    <n v="12"/>
    <n v="30"/>
    <n v="0.4"/>
  </r>
  <r>
    <x v="206"/>
    <n v="20"/>
    <s v="Plato_10"/>
    <s v="Descripción del Plato_10"/>
    <n v="15"/>
    <n v="26"/>
    <n v="2"/>
    <x v="45"/>
    <s v="Ninguna"/>
    <x v="43"/>
    <n v="22"/>
    <n v="52"/>
    <n v="0.42307692307692307"/>
  </r>
  <r>
    <x v="206"/>
    <n v="20"/>
    <s v="Plato_8"/>
    <s v="Descripción del Plato_8"/>
    <n v="21"/>
    <n v="35"/>
    <n v="1"/>
    <x v="41"/>
    <s v="Sin cebolla"/>
    <x v="29"/>
    <n v="14"/>
    <n v="35"/>
    <n v="0.4"/>
  </r>
  <r>
    <x v="206"/>
    <n v="20"/>
    <s v="Plato_17"/>
    <s v="Descripción del Plato_17"/>
    <n v="19"/>
    <n v="31"/>
    <n v="3"/>
    <x v="17"/>
    <s v="Sin cebolla"/>
    <x v="46"/>
    <n v="36"/>
    <n v="93"/>
    <n v="0.38709677419354838"/>
  </r>
  <r>
    <x v="207"/>
    <n v="16"/>
    <s v="Plato_15"/>
    <s v="Descripción del Plato_15"/>
    <n v="19"/>
    <n v="32"/>
    <n v="1"/>
    <x v="40"/>
    <s v="Sin cebolla"/>
    <x v="49"/>
    <n v="13"/>
    <n v="32"/>
    <n v="0.40625"/>
  </r>
  <r>
    <x v="207"/>
    <n v="16"/>
    <s v="Plato_19"/>
    <s v="Descripción del Plato_19"/>
    <n v="22"/>
    <n v="36"/>
    <n v="3"/>
    <x v="50"/>
    <s v="Sin cebolla"/>
    <x v="12"/>
    <n v="42"/>
    <n v="108"/>
    <n v="0.3888888888888889"/>
  </r>
  <r>
    <x v="207"/>
    <n v="16"/>
    <s v="Plato_3"/>
    <s v="Descripción del Plato_3"/>
    <n v="12"/>
    <n v="20"/>
    <n v="2"/>
    <x v="47"/>
    <s v="Ninguna"/>
    <x v="4"/>
    <n v="16"/>
    <n v="40"/>
    <n v="0.4"/>
  </r>
  <r>
    <x v="208"/>
    <n v="9"/>
    <s v="Plato_14"/>
    <s v="Descripción del Plato_14"/>
    <n v="14"/>
    <n v="23"/>
    <n v="3"/>
    <x v="37"/>
    <s v="Sin cebolla"/>
    <x v="52"/>
    <n v="27"/>
    <n v="69"/>
    <n v="0.39130434782608697"/>
  </r>
  <r>
    <x v="208"/>
    <n v="9"/>
    <s v="Plato_18"/>
    <s v="Descripción del Plato_18"/>
    <n v="20"/>
    <n v="34"/>
    <n v="2"/>
    <x v="22"/>
    <s v="Sin cebolla"/>
    <x v="19"/>
    <n v="28"/>
    <n v="68"/>
    <n v="0.41176470588235292"/>
  </r>
  <r>
    <x v="208"/>
    <n v="9"/>
    <s v="Plato_1"/>
    <s v="Descripción del Plato_1"/>
    <n v="15"/>
    <n v="25"/>
    <n v="1"/>
    <x v="35"/>
    <s v="Ninguna"/>
    <x v="53"/>
    <n v="10"/>
    <n v="25"/>
    <n v="0.4"/>
  </r>
  <r>
    <x v="208"/>
    <n v="9"/>
    <s v="Plato_10"/>
    <s v="Descripción del Plato_10"/>
    <n v="15"/>
    <n v="26"/>
    <n v="2"/>
    <x v="7"/>
    <s v="Ninguna"/>
    <x v="43"/>
    <n v="22"/>
    <n v="52"/>
    <n v="0.42307692307692307"/>
  </r>
  <r>
    <x v="209"/>
    <n v="10"/>
    <s v="Plato_13"/>
    <s v="Descripción del Plato_13"/>
    <n v="13"/>
    <n v="21"/>
    <n v="1"/>
    <x v="52"/>
    <s v="Sin cebolla"/>
    <x v="45"/>
    <n v="8"/>
    <n v="21"/>
    <n v="0.38095238095238093"/>
  </r>
  <r>
    <x v="209"/>
    <n v="10"/>
    <s v="Plato_2"/>
    <s v="Descripción del Plato_2"/>
    <n v="18"/>
    <n v="30"/>
    <n v="1"/>
    <x v="29"/>
    <s v="Ninguna"/>
    <x v="16"/>
    <n v="12"/>
    <n v="30"/>
    <n v="0.4"/>
  </r>
  <r>
    <x v="209"/>
    <n v="10"/>
    <s v="Plato_7"/>
    <s v="Descripción del Plato_7"/>
    <n v="14"/>
    <n v="24"/>
    <n v="1"/>
    <x v="3"/>
    <s v="Ninguna"/>
    <x v="17"/>
    <n v="10"/>
    <n v="24"/>
    <n v="0.41666666666666669"/>
  </r>
  <r>
    <x v="209"/>
    <n v="10"/>
    <s v="Plato_20"/>
    <s v="Descripción del Plato_20"/>
    <n v="25"/>
    <n v="40"/>
    <n v="3"/>
    <x v="34"/>
    <s v="Ninguna"/>
    <x v="15"/>
    <n v="45"/>
    <n v="120"/>
    <n v="0.375"/>
  </r>
  <r>
    <x v="210"/>
    <n v="1"/>
    <s v="Plato_13"/>
    <s v="Descripción del Plato_13"/>
    <n v="13"/>
    <n v="21"/>
    <n v="3"/>
    <x v="7"/>
    <s v="Sin cebolla"/>
    <x v="27"/>
    <n v="24"/>
    <n v="63"/>
    <n v="0.38095238095238093"/>
  </r>
  <r>
    <x v="210"/>
    <n v="1"/>
    <s v="Plato_4"/>
    <s v="Descripción del Plato_4"/>
    <n v="10"/>
    <n v="18"/>
    <n v="2"/>
    <x v="32"/>
    <s v="Ninguna"/>
    <x v="5"/>
    <n v="16"/>
    <n v="36"/>
    <n v="0.44444444444444442"/>
  </r>
  <r>
    <x v="210"/>
    <n v="1"/>
    <s v="Plato_1"/>
    <s v="Descripción del Plato_1"/>
    <n v="15"/>
    <n v="25"/>
    <n v="2"/>
    <x v="4"/>
    <s v="Ninguna"/>
    <x v="32"/>
    <n v="20"/>
    <n v="50"/>
    <n v="0.4"/>
  </r>
  <r>
    <x v="210"/>
    <n v="1"/>
    <s v="Plato_3"/>
    <s v="Descripción del Plato_3"/>
    <n v="12"/>
    <n v="20"/>
    <n v="1"/>
    <x v="5"/>
    <s v="Ninguna"/>
    <x v="24"/>
    <n v="8"/>
    <n v="20"/>
    <n v="0.4"/>
  </r>
  <r>
    <x v="211"/>
    <n v="14"/>
    <s v="Plato_2"/>
    <s v="Descripción del Plato_2"/>
    <n v="18"/>
    <n v="30"/>
    <n v="3"/>
    <x v="37"/>
    <s v="Sin cebolla"/>
    <x v="1"/>
    <n v="36"/>
    <n v="90"/>
    <n v="0.4"/>
  </r>
  <r>
    <x v="211"/>
    <n v="14"/>
    <s v="Plato_10"/>
    <s v="Descripción del Plato_10"/>
    <n v="15"/>
    <n v="26"/>
    <n v="3"/>
    <x v="26"/>
    <s v="Sin cebolla"/>
    <x v="31"/>
    <n v="33"/>
    <n v="78"/>
    <n v="0.42307692307692307"/>
  </r>
  <r>
    <x v="211"/>
    <n v="14"/>
    <s v="Plato_13"/>
    <s v="Descripción del Plato_13"/>
    <n v="13"/>
    <n v="21"/>
    <n v="1"/>
    <x v="15"/>
    <s v="Sin cebolla"/>
    <x v="45"/>
    <n v="8"/>
    <n v="21"/>
    <n v="0.38095238095238093"/>
  </r>
  <r>
    <x v="211"/>
    <n v="14"/>
    <s v="Plato_16"/>
    <s v="Descripción del Plato_16"/>
    <n v="16"/>
    <n v="28"/>
    <n v="2"/>
    <x v="41"/>
    <s v="Sin cebolla"/>
    <x v="14"/>
    <n v="24"/>
    <n v="56"/>
    <n v="0.42857142857142855"/>
  </r>
  <r>
    <x v="212"/>
    <n v="13"/>
    <s v="Plato_6"/>
    <s v="Descripción del Plato_6"/>
    <n v="16"/>
    <n v="27"/>
    <n v="1"/>
    <x v="47"/>
    <s v="Ninguna"/>
    <x v="3"/>
    <n v="11"/>
    <n v="27"/>
    <n v="0.40740740740740738"/>
  </r>
  <r>
    <x v="212"/>
    <n v="13"/>
    <s v="Plato_2"/>
    <s v="Descripción del Plato_2"/>
    <n v="18"/>
    <n v="30"/>
    <n v="2"/>
    <x v="36"/>
    <s v="Sin cebolla"/>
    <x v="22"/>
    <n v="24"/>
    <n v="60"/>
    <n v="0.4"/>
  </r>
  <r>
    <x v="213"/>
    <n v="2"/>
    <s v="Plato_18"/>
    <s v="Descripción del Plato_18"/>
    <n v="20"/>
    <n v="34"/>
    <n v="2"/>
    <x v="30"/>
    <s v="Ninguna"/>
    <x v="19"/>
    <n v="28"/>
    <n v="68"/>
    <n v="0.41176470588235292"/>
  </r>
  <r>
    <x v="213"/>
    <n v="2"/>
    <s v="Plato_20"/>
    <s v="Descripción del Plato_20"/>
    <n v="25"/>
    <n v="40"/>
    <n v="3"/>
    <x v="43"/>
    <s v="Sin cebolla"/>
    <x v="15"/>
    <n v="45"/>
    <n v="120"/>
    <n v="0.375"/>
  </r>
  <r>
    <x v="213"/>
    <n v="2"/>
    <s v="Plato_3"/>
    <s v="Descripción del Plato_3"/>
    <n v="12"/>
    <n v="20"/>
    <n v="2"/>
    <x v="43"/>
    <s v="Sin cebolla"/>
    <x v="4"/>
    <n v="16"/>
    <n v="40"/>
    <n v="0.4"/>
  </r>
  <r>
    <x v="214"/>
    <n v="6"/>
    <s v="Plato_18"/>
    <s v="Descripción del Plato_18"/>
    <n v="20"/>
    <n v="34"/>
    <n v="2"/>
    <x v="43"/>
    <s v="Ninguna"/>
    <x v="19"/>
    <n v="28"/>
    <n v="68"/>
    <n v="0.41176470588235292"/>
  </r>
  <r>
    <x v="214"/>
    <n v="6"/>
    <s v="Plato_2"/>
    <s v="Descripción del Plato_2"/>
    <n v="18"/>
    <n v="30"/>
    <n v="3"/>
    <x v="3"/>
    <s v="Ninguna"/>
    <x v="1"/>
    <n v="36"/>
    <n v="90"/>
    <n v="0.4"/>
  </r>
  <r>
    <x v="215"/>
    <n v="17"/>
    <s v="Plato_1"/>
    <s v="Descripción del Plato_1"/>
    <n v="15"/>
    <n v="25"/>
    <n v="1"/>
    <x v="35"/>
    <s v="Ninguna"/>
    <x v="53"/>
    <n v="10"/>
    <n v="25"/>
    <n v="0.4"/>
  </r>
  <r>
    <x v="215"/>
    <n v="17"/>
    <s v="Plato_13"/>
    <s v="Descripción del Plato_13"/>
    <n v="13"/>
    <n v="21"/>
    <n v="3"/>
    <x v="6"/>
    <s v="Ninguna"/>
    <x v="27"/>
    <n v="24"/>
    <n v="63"/>
    <n v="0.38095238095238093"/>
  </r>
  <r>
    <x v="215"/>
    <n v="17"/>
    <s v="Plato_6"/>
    <s v="Descripción del Plato_6"/>
    <n v="16"/>
    <n v="27"/>
    <n v="2"/>
    <x v="35"/>
    <s v="Ninguna"/>
    <x v="50"/>
    <n v="22"/>
    <n v="54"/>
    <n v="0.40740740740740738"/>
  </r>
  <r>
    <x v="216"/>
    <n v="1"/>
    <s v="Plato_15"/>
    <s v="Descripción del Plato_15"/>
    <n v="19"/>
    <n v="32"/>
    <n v="3"/>
    <x v="33"/>
    <s v="Sin cebolla"/>
    <x v="18"/>
    <n v="39"/>
    <n v="96"/>
    <n v="0.40625"/>
  </r>
  <r>
    <x v="217"/>
    <n v="13"/>
    <s v="Plato_12"/>
    <s v="Descripción del Plato_12"/>
    <n v="11"/>
    <n v="19"/>
    <n v="3"/>
    <x v="18"/>
    <s v="Sin cebolla"/>
    <x v="36"/>
    <n v="24"/>
    <n v="57"/>
    <n v="0.42105263157894735"/>
  </r>
  <r>
    <x v="217"/>
    <n v="13"/>
    <s v="Plato_6"/>
    <s v="Descripción del Plato_6"/>
    <n v="16"/>
    <n v="27"/>
    <n v="3"/>
    <x v="51"/>
    <s v="Ninguna"/>
    <x v="37"/>
    <n v="33"/>
    <n v="81"/>
    <n v="0.40740740740740738"/>
  </r>
  <r>
    <x v="217"/>
    <n v="13"/>
    <s v="Plato_14"/>
    <s v="Descripción del Plato_14"/>
    <n v="14"/>
    <n v="23"/>
    <n v="2"/>
    <x v="21"/>
    <s v="Ninguna"/>
    <x v="26"/>
    <n v="18"/>
    <n v="46"/>
    <n v="0.39130434782608697"/>
  </r>
  <r>
    <x v="218"/>
    <n v="1"/>
    <s v="Plato_14"/>
    <s v="Descripción del Plato_14"/>
    <n v="14"/>
    <n v="23"/>
    <n v="2"/>
    <x v="43"/>
    <s v="Ninguna"/>
    <x v="26"/>
    <n v="18"/>
    <n v="46"/>
    <n v="0.39130434782608697"/>
  </r>
  <r>
    <x v="218"/>
    <n v="1"/>
    <s v="Plato_17"/>
    <s v="Descripción del Plato_17"/>
    <n v="19"/>
    <n v="31"/>
    <n v="3"/>
    <x v="11"/>
    <s v="Sin cebolla"/>
    <x v="46"/>
    <n v="36"/>
    <n v="93"/>
    <n v="0.38709677419354838"/>
  </r>
  <r>
    <x v="219"/>
    <n v="15"/>
    <s v="Plato_7"/>
    <s v="Descripción del Plato_7"/>
    <n v="14"/>
    <n v="24"/>
    <n v="1"/>
    <x v="33"/>
    <s v="Ninguna"/>
    <x v="17"/>
    <n v="10"/>
    <n v="24"/>
    <n v="0.41666666666666669"/>
  </r>
  <r>
    <x v="220"/>
    <n v="16"/>
    <s v="Plato_15"/>
    <s v="Descripción del Plato_15"/>
    <n v="19"/>
    <n v="32"/>
    <n v="3"/>
    <x v="50"/>
    <s v="Ninguna"/>
    <x v="18"/>
    <n v="39"/>
    <n v="96"/>
    <n v="0.40625"/>
  </r>
  <r>
    <x v="220"/>
    <n v="16"/>
    <s v="Plato_18"/>
    <s v="Descripción del Plato_18"/>
    <n v="20"/>
    <n v="34"/>
    <n v="2"/>
    <x v="7"/>
    <s v="Sin cebolla"/>
    <x v="19"/>
    <n v="28"/>
    <n v="68"/>
    <n v="0.41176470588235292"/>
  </r>
  <r>
    <x v="220"/>
    <n v="16"/>
    <s v="Plato_9"/>
    <s v="Descripción del Plato_9"/>
    <n v="17"/>
    <n v="29"/>
    <n v="1"/>
    <x v="0"/>
    <s v="Ninguna"/>
    <x v="30"/>
    <n v="12"/>
    <n v="29"/>
    <n v="0.41379310344827586"/>
  </r>
  <r>
    <x v="221"/>
    <n v="3"/>
    <s v="Plato_14"/>
    <s v="Descripción del Plato_14"/>
    <n v="14"/>
    <n v="23"/>
    <n v="3"/>
    <x v="50"/>
    <s v="Ninguna"/>
    <x v="52"/>
    <n v="27"/>
    <n v="69"/>
    <n v="0.39130434782608697"/>
  </r>
  <r>
    <x v="221"/>
    <n v="3"/>
    <s v="Plato_16"/>
    <s v="Descripción del Plato_16"/>
    <n v="16"/>
    <n v="28"/>
    <n v="1"/>
    <x v="44"/>
    <s v="Ninguna"/>
    <x v="21"/>
    <n v="12"/>
    <n v="28"/>
    <n v="0.42857142857142855"/>
  </r>
  <r>
    <x v="222"/>
    <n v="19"/>
    <s v="Plato_15"/>
    <s v="Descripción del Plato_15"/>
    <n v="19"/>
    <n v="32"/>
    <n v="1"/>
    <x v="47"/>
    <s v="Ninguna"/>
    <x v="49"/>
    <n v="13"/>
    <n v="32"/>
    <n v="0.40625"/>
  </r>
  <r>
    <x v="223"/>
    <n v="7"/>
    <s v="Plato_10"/>
    <s v="Descripción del Plato_10"/>
    <n v="15"/>
    <n v="26"/>
    <n v="2"/>
    <x v="31"/>
    <s v="Ninguna"/>
    <x v="43"/>
    <n v="22"/>
    <n v="52"/>
    <n v="0.42307692307692307"/>
  </r>
  <r>
    <x v="224"/>
    <n v="19"/>
    <s v="Plato_11"/>
    <s v="Descripción del Plato_11"/>
    <n v="20"/>
    <n v="33"/>
    <n v="3"/>
    <x v="44"/>
    <s v="Sin cebolla"/>
    <x v="7"/>
    <n v="39"/>
    <n v="99"/>
    <n v="0.39393939393939392"/>
  </r>
  <r>
    <x v="224"/>
    <n v="19"/>
    <s v="Plato_14"/>
    <s v="Descripción del Plato_14"/>
    <n v="14"/>
    <n v="23"/>
    <n v="3"/>
    <x v="25"/>
    <s v="Sin cebolla"/>
    <x v="52"/>
    <n v="27"/>
    <n v="69"/>
    <n v="0.39130434782608697"/>
  </r>
  <r>
    <x v="225"/>
    <n v="7"/>
    <s v="Plato_3"/>
    <s v="Descripción del Plato_3"/>
    <n v="12"/>
    <n v="20"/>
    <n v="2"/>
    <x v="49"/>
    <s v="Ninguna"/>
    <x v="4"/>
    <n v="16"/>
    <n v="40"/>
    <n v="0.4"/>
  </r>
  <r>
    <x v="225"/>
    <n v="7"/>
    <s v="Plato_13"/>
    <s v="Descripción del Plato_13"/>
    <n v="13"/>
    <n v="21"/>
    <n v="1"/>
    <x v="50"/>
    <s v="Sin cebolla"/>
    <x v="45"/>
    <n v="8"/>
    <n v="21"/>
    <n v="0.38095238095238093"/>
  </r>
  <r>
    <x v="225"/>
    <n v="7"/>
    <s v="Plato_6"/>
    <s v="Descripción del Plato_6"/>
    <n v="16"/>
    <n v="27"/>
    <n v="3"/>
    <x v="44"/>
    <s v="Ninguna"/>
    <x v="37"/>
    <n v="33"/>
    <n v="81"/>
    <n v="0.40740740740740738"/>
  </r>
  <r>
    <x v="225"/>
    <n v="7"/>
    <s v="Plato_9"/>
    <s v="Descripción del Plato_9"/>
    <n v="17"/>
    <n v="29"/>
    <n v="1"/>
    <x v="7"/>
    <s v="Sin cebolla"/>
    <x v="30"/>
    <n v="12"/>
    <n v="29"/>
    <n v="0.41379310344827586"/>
  </r>
  <r>
    <x v="226"/>
    <n v="17"/>
    <s v="Plato_7"/>
    <s v="Descripción del Plato_7"/>
    <n v="14"/>
    <n v="24"/>
    <n v="1"/>
    <x v="27"/>
    <s v="Ninguna"/>
    <x v="17"/>
    <n v="10"/>
    <n v="24"/>
    <n v="0.41666666666666669"/>
  </r>
  <r>
    <x v="226"/>
    <n v="17"/>
    <s v="Plato_17"/>
    <s v="Descripción del Plato_17"/>
    <n v="19"/>
    <n v="31"/>
    <n v="3"/>
    <x v="12"/>
    <s v="Sin cebolla"/>
    <x v="46"/>
    <n v="36"/>
    <n v="93"/>
    <n v="0.38709677419354838"/>
  </r>
  <r>
    <x v="226"/>
    <n v="17"/>
    <s v="Plato_16"/>
    <s v="Descripción del Plato_16"/>
    <n v="16"/>
    <n v="28"/>
    <n v="1"/>
    <x v="33"/>
    <s v="Ninguna"/>
    <x v="21"/>
    <n v="12"/>
    <n v="28"/>
    <n v="0.42857142857142855"/>
  </r>
  <r>
    <x v="226"/>
    <n v="17"/>
    <s v="Plato_11"/>
    <s v="Descripción del Plato_11"/>
    <n v="20"/>
    <n v="33"/>
    <n v="2"/>
    <x v="46"/>
    <s v="Ninguna"/>
    <x v="13"/>
    <n v="26"/>
    <n v="66"/>
    <n v="0.39393939393939392"/>
  </r>
  <r>
    <x v="227"/>
    <n v="16"/>
    <s v="Plato_14"/>
    <s v="Descripción del Plato_14"/>
    <n v="14"/>
    <n v="23"/>
    <n v="3"/>
    <x v="37"/>
    <s v="Ninguna"/>
    <x v="52"/>
    <n v="27"/>
    <n v="69"/>
    <n v="0.39130434782608697"/>
  </r>
  <r>
    <x v="228"/>
    <n v="14"/>
    <s v="Plato_1"/>
    <s v="Descripción del Plato_1"/>
    <n v="15"/>
    <n v="25"/>
    <n v="1"/>
    <x v="52"/>
    <s v="Sin cebolla"/>
    <x v="53"/>
    <n v="10"/>
    <n v="25"/>
    <n v="0.4"/>
  </r>
  <r>
    <x v="228"/>
    <n v="14"/>
    <s v="Plato_8"/>
    <s v="Descripción del Plato_8"/>
    <n v="21"/>
    <n v="35"/>
    <n v="1"/>
    <x v="26"/>
    <s v="Ninguna"/>
    <x v="29"/>
    <n v="14"/>
    <n v="35"/>
    <n v="0.4"/>
  </r>
  <r>
    <x v="228"/>
    <n v="14"/>
    <s v="Plato_19"/>
    <s v="Descripción del Plato_19"/>
    <n v="22"/>
    <n v="36"/>
    <n v="1"/>
    <x v="17"/>
    <s v="Sin cebolla"/>
    <x v="5"/>
    <n v="14"/>
    <n v="36"/>
    <n v="0.3888888888888889"/>
  </r>
  <r>
    <x v="228"/>
    <n v="14"/>
    <s v="Plato_16"/>
    <s v="Descripción del Plato_16"/>
    <n v="16"/>
    <n v="28"/>
    <n v="1"/>
    <x v="5"/>
    <s v="Sin cebolla"/>
    <x v="21"/>
    <n v="12"/>
    <n v="28"/>
    <n v="0.42857142857142855"/>
  </r>
  <r>
    <x v="229"/>
    <n v="5"/>
    <s v="Plato_15"/>
    <s v="Descripción del Plato_15"/>
    <n v="19"/>
    <n v="32"/>
    <n v="3"/>
    <x v="16"/>
    <s v="Sin cebolla"/>
    <x v="18"/>
    <n v="39"/>
    <n v="96"/>
    <n v="0.40625"/>
  </r>
  <r>
    <x v="229"/>
    <n v="5"/>
    <s v="Plato_16"/>
    <s v="Descripción del Plato_16"/>
    <n v="16"/>
    <n v="28"/>
    <n v="2"/>
    <x v="18"/>
    <s v="Sin cebolla"/>
    <x v="14"/>
    <n v="24"/>
    <n v="56"/>
    <n v="0.42857142857142855"/>
  </r>
  <r>
    <x v="229"/>
    <n v="5"/>
    <s v="Plato_17"/>
    <s v="Descripción del Plato_17"/>
    <n v="19"/>
    <n v="31"/>
    <n v="2"/>
    <x v="28"/>
    <s v="Sin cebolla"/>
    <x v="42"/>
    <n v="24"/>
    <n v="62"/>
    <n v="0.38709677419354838"/>
  </r>
  <r>
    <x v="230"/>
    <n v="8"/>
    <s v="Plato_13"/>
    <s v="Descripción del Plato_13"/>
    <n v="13"/>
    <n v="21"/>
    <n v="2"/>
    <x v="50"/>
    <s v="Sin cebolla"/>
    <x v="39"/>
    <n v="16"/>
    <n v="42"/>
    <n v="0.38095238095238093"/>
  </r>
  <r>
    <x v="230"/>
    <n v="8"/>
    <s v="Plato_18"/>
    <s v="Descripción del Plato_18"/>
    <n v="20"/>
    <n v="34"/>
    <n v="3"/>
    <x v="9"/>
    <s v="Sin cebolla"/>
    <x v="35"/>
    <n v="42"/>
    <n v="102"/>
    <n v="0.41176470588235292"/>
  </r>
  <r>
    <x v="230"/>
    <n v="8"/>
    <s v="Plato_17"/>
    <s v="Descripción del Plato_17"/>
    <n v="19"/>
    <n v="31"/>
    <n v="1"/>
    <x v="47"/>
    <s v="Sin cebolla"/>
    <x v="2"/>
    <n v="12"/>
    <n v="31"/>
    <n v="0.38709677419354838"/>
  </r>
  <r>
    <x v="230"/>
    <n v="8"/>
    <s v="Plato_11"/>
    <s v="Descripción del Plato_11"/>
    <n v="20"/>
    <n v="33"/>
    <n v="1"/>
    <x v="2"/>
    <s v="Ninguna"/>
    <x v="25"/>
    <n v="13"/>
    <n v="33"/>
    <n v="0.39393939393939392"/>
  </r>
  <r>
    <x v="231"/>
    <n v="2"/>
    <s v="Plato_7"/>
    <s v="Descripción del Plato_7"/>
    <n v="14"/>
    <n v="24"/>
    <n v="1"/>
    <x v="29"/>
    <s v="Sin cebolla"/>
    <x v="17"/>
    <n v="10"/>
    <n v="24"/>
    <n v="0.41666666666666669"/>
  </r>
  <r>
    <x v="231"/>
    <n v="2"/>
    <s v="Plato_6"/>
    <s v="Descripción del Plato_6"/>
    <n v="16"/>
    <n v="27"/>
    <n v="2"/>
    <x v="48"/>
    <s v="Sin cebolla"/>
    <x v="50"/>
    <n v="22"/>
    <n v="54"/>
    <n v="0.40740740740740738"/>
  </r>
  <r>
    <x v="231"/>
    <n v="2"/>
    <s v="Plato_2"/>
    <s v="Descripción del Plato_2"/>
    <n v="18"/>
    <n v="30"/>
    <n v="2"/>
    <x v="22"/>
    <s v="Sin cebolla"/>
    <x v="22"/>
    <n v="24"/>
    <n v="60"/>
    <n v="0.4"/>
  </r>
  <r>
    <x v="231"/>
    <n v="2"/>
    <s v="Plato_10"/>
    <s v="Descripción del Plato_10"/>
    <n v="15"/>
    <n v="26"/>
    <n v="2"/>
    <x v="17"/>
    <s v="Ninguna"/>
    <x v="43"/>
    <n v="22"/>
    <n v="52"/>
    <n v="0.42307692307692307"/>
  </r>
  <r>
    <x v="232"/>
    <n v="8"/>
    <s v="Plato_12"/>
    <s v="Descripción del Plato_12"/>
    <n v="11"/>
    <n v="19"/>
    <n v="2"/>
    <x v="15"/>
    <s v="Sin cebolla"/>
    <x v="44"/>
    <n v="16"/>
    <n v="38"/>
    <n v="0.42105263157894735"/>
  </r>
  <r>
    <x v="233"/>
    <n v="17"/>
    <s v="Plato_2"/>
    <s v="Descripción del Plato_2"/>
    <n v="18"/>
    <n v="30"/>
    <n v="2"/>
    <x v="54"/>
    <s v="Sin cebolla"/>
    <x v="22"/>
    <n v="24"/>
    <n v="60"/>
    <n v="0.4"/>
  </r>
  <r>
    <x v="233"/>
    <n v="17"/>
    <s v="Plato_7"/>
    <s v="Descripción del Plato_7"/>
    <n v="14"/>
    <n v="24"/>
    <n v="3"/>
    <x v="37"/>
    <s v="Ninguna"/>
    <x v="47"/>
    <n v="30"/>
    <n v="72"/>
    <n v="0.41666666666666669"/>
  </r>
  <r>
    <x v="233"/>
    <n v="17"/>
    <s v="Plato_17"/>
    <s v="Descripción del Plato_17"/>
    <n v="19"/>
    <n v="31"/>
    <n v="3"/>
    <x v="8"/>
    <s v="Sin cebolla"/>
    <x v="46"/>
    <n v="36"/>
    <n v="93"/>
    <n v="0.38709677419354838"/>
  </r>
  <r>
    <x v="234"/>
    <n v="13"/>
    <s v="Plato_11"/>
    <s v="Descripción del Plato_11"/>
    <n v="20"/>
    <n v="33"/>
    <n v="1"/>
    <x v="0"/>
    <s v="Ninguna"/>
    <x v="25"/>
    <n v="13"/>
    <n v="33"/>
    <n v="0.39393939393939392"/>
  </r>
  <r>
    <x v="235"/>
    <n v="12"/>
    <s v="Plato_11"/>
    <s v="Descripción del Plato_11"/>
    <n v="20"/>
    <n v="33"/>
    <n v="3"/>
    <x v="42"/>
    <s v="Ninguna"/>
    <x v="7"/>
    <n v="39"/>
    <n v="99"/>
    <n v="0.39393939393939392"/>
  </r>
  <r>
    <x v="235"/>
    <n v="12"/>
    <s v="Plato_5"/>
    <s v="Descripción del Plato_5"/>
    <n v="13"/>
    <n v="22"/>
    <n v="1"/>
    <x v="49"/>
    <s v="Ninguna"/>
    <x v="48"/>
    <n v="9"/>
    <n v="22"/>
    <n v="0.40909090909090912"/>
  </r>
  <r>
    <x v="235"/>
    <n v="12"/>
    <s v="Plato_8"/>
    <s v="Descripción del Plato_8"/>
    <n v="21"/>
    <n v="35"/>
    <n v="2"/>
    <x v="26"/>
    <s v="Sin cebolla"/>
    <x v="10"/>
    <n v="28"/>
    <n v="70"/>
    <n v="0.4"/>
  </r>
  <r>
    <x v="235"/>
    <n v="12"/>
    <s v="Plato_15"/>
    <s v="Descripción del Plato_15"/>
    <n v="19"/>
    <n v="32"/>
    <n v="2"/>
    <x v="48"/>
    <s v="Ninguna"/>
    <x v="11"/>
    <n v="26"/>
    <n v="64"/>
    <n v="0.40625"/>
  </r>
  <r>
    <x v="236"/>
    <n v="4"/>
    <s v="Plato_14"/>
    <s v="Descripción del Plato_14"/>
    <n v="14"/>
    <n v="23"/>
    <n v="2"/>
    <x v="43"/>
    <s v="Ninguna"/>
    <x v="26"/>
    <n v="18"/>
    <n v="46"/>
    <n v="0.39130434782608697"/>
  </r>
  <r>
    <x v="236"/>
    <n v="4"/>
    <s v="Plato_2"/>
    <s v="Descripción del Plato_2"/>
    <n v="18"/>
    <n v="30"/>
    <n v="2"/>
    <x v="0"/>
    <s v="Sin cebolla"/>
    <x v="22"/>
    <n v="24"/>
    <n v="60"/>
    <n v="0.4"/>
  </r>
  <r>
    <x v="237"/>
    <n v="13"/>
    <s v="Plato_19"/>
    <s v="Descripción del Plato_19"/>
    <n v="22"/>
    <n v="36"/>
    <n v="2"/>
    <x v="32"/>
    <s v="Sin cebolla"/>
    <x v="47"/>
    <n v="28"/>
    <n v="72"/>
    <n v="0.3888888888888889"/>
  </r>
  <r>
    <x v="238"/>
    <n v="12"/>
    <s v="Plato_10"/>
    <s v="Descripción del Plato_10"/>
    <n v="15"/>
    <n v="26"/>
    <n v="1"/>
    <x v="6"/>
    <s v="Ninguna"/>
    <x v="40"/>
    <n v="11"/>
    <n v="26"/>
    <n v="0.42307692307692307"/>
  </r>
  <r>
    <x v="238"/>
    <n v="12"/>
    <s v="Plato_7"/>
    <s v="Descripción del Plato_7"/>
    <n v="14"/>
    <n v="24"/>
    <n v="2"/>
    <x v="45"/>
    <s v="Ninguna"/>
    <x v="0"/>
    <n v="20"/>
    <n v="48"/>
    <n v="0.41666666666666669"/>
  </r>
  <r>
    <x v="239"/>
    <n v="9"/>
    <s v="Plato_17"/>
    <s v="Descripción del Plato_17"/>
    <n v="19"/>
    <n v="31"/>
    <n v="3"/>
    <x v="1"/>
    <s v="Sin cebolla"/>
    <x v="46"/>
    <n v="36"/>
    <n v="93"/>
    <n v="0.38709677419354838"/>
  </r>
  <r>
    <x v="239"/>
    <n v="9"/>
    <s v="Plato_14"/>
    <s v="Descripción del Plato_14"/>
    <n v="14"/>
    <n v="23"/>
    <n v="3"/>
    <x v="1"/>
    <s v="Sin cebolla"/>
    <x v="52"/>
    <n v="27"/>
    <n v="69"/>
    <n v="0.39130434782608697"/>
  </r>
  <r>
    <x v="239"/>
    <n v="9"/>
    <s v="Plato_4"/>
    <s v="Descripción del Plato_4"/>
    <n v="10"/>
    <n v="18"/>
    <n v="2"/>
    <x v="34"/>
    <s v="Ninguna"/>
    <x v="5"/>
    <n v="16"/>
    <n v="36"/>
    <n v="0.44444444444444442"/>
  </r>
  <r>
    <x v="239"/>
    <n v="9"/>
    <s v="Plato_15"/>
    <s v="Descripción del Plato_15"/>
    <n v="19"/>
    <n v="32"/>
    <n v="3"/>
    <x v="17"/>
    <s v="Ninguna"/>
    <x v="18"/>
    <n v="39"/>
    <n v="96"/>
    <n v="0.40625"/>
  </r>
  <r>
    <x v="240"/>
    <n v="12"/>
    <s v="Plato_4"/>
    <s v="Descripción del Plato_4"/>
    <n v="10"/>
    <n v="18"/>
    <n v="1"/>
    <x v="11"/>
    <s v="Sin cebolla"/>
    <x v="34"/>
    <n v="8"/>
    <n v="18"/>
    <n v="0.44444444444444442"/>
  </r>
  <r>
    <x v="241"/>
    <n v="12"/>
    <s v="Plato_10"/>
    <s v="Descripción del Plato_10"/>
    <n v="15"/>
    <n v="26"/>
    <n v="1"/>
    <x v="7"/>
    <s v="Ninguna"/>
    <x v="40"/>
    <n v="11"/>
    <n v="26"/>
    <n v="0.42307692307692307"/>
  </r>
  <r>
    <x v="241"/>
    <n v="12"/>
    <s v="Plato_1"/>
    <s v="Descripción del Plato_1"/>
    <n v="15"/>
    <n v="25"/>
    <n v="3"/>
    <x v="22"/>
    <s v="Sin cebolla"/>
    <x v="41"/>
    <n v="30"/>
    <n v="75"/>
    <n v="0.4"/>
  </r>
  <r>
    <x v="241"/>
    <n v="12"/>
    <s v="Plato_11"/>
    <s v="Descripción del Plato_11"/>
    <n v="20"/>
    <n v="33"/>
    <n v="1"/>
    <x v="19"/>
    <s v="Ninguna"/>
    <x v="25"/>
    <n v="13"/>
    <n v="33"/>
    <n v="0.39393939393939392"/>
  </r>
  <r>
    <x v="242"/>
    <n v="4"/>
    <s v="Plato_20"/>
    <s v="Descripción del Plato_20"/>
    <n v="25"/>
    <n v="40"/>
    <n v="3"/>
    <x v="39"/>
    <s v="Sin cebolla"/>
    <x v="15"/>
    <n v="45"/>
    <n v="120"/>
    <n v="0.375"/>
  </r>
  <r>
    <x v="243"/>
    <n v="17"/>
    <s v="Plato_20"/>
    <s v="Descripción del Plato_20"/>
    <n v="25"/>
    <n v="40"/>
    <n v="3"/>
    <x v="48"/>
    <s v="Ninguna"/>
    <x v="15"/>
    <n v="45"/>
    <n v="120"/>
    <n v="0.375"/>
  </r>
  <r>
    <x v="243"/>
    <n v="17"/>
    <s v="Plato_12"/>
    <s v="Descripción del Plato_12"/>
    <n v="11"/>
    <n v="19"/>
    <n v="2"/>
    <x v="23"/>
    <s v="Ninguna"/>
    <x v="44"/>
    <n v="16"/>
    <n v="38"/>
    <n v="0.42105263157894735"/>
  </r>
  <r>
    <x v="244"/>
    <n v="11"/>
    <s v="Plato_4"/>
    <s v="Descripción del Plato_4"/>
    <n v="10"/>
    <n v="18"/>
    <n v="3"/>
    <x v="32"/>
    <s v="Sin cebolla"/>
    <x v="50"/>
    <n v="24"/>
    <n v="54"/>
    <n v="0.44444444444444442"/>
  </r>
  <r>
    <x v="244"/>
    <n v="11"/>
    <s v="Plato_17"/>
    <s v="Descripción del Plato_17"/>
    <n v="19"/>
    <n v="31"/>
    <n v="1"/>
    <x v="8"/>
    <s v="Ninguna"/>
    <x v="2"/>
    <n v="12"/>
    <n v="31"/>
    <n v="0.38709677419354838"/>
  </r>
  <r>
    <x v="244"/>
    <n v="11"/>
    <s v="Plato_20"/>
    <s v="Descripción del Plato_20"/>
    <n v="25"/>
    <n v="40"/>
    <n v="2"/>
    <x v="8"/>
    <s v="Ninguna"/>
    <x v="20"/>
    <n v="30"/>
    <n v="80"/>
    <n v="0.375"/>
  </r>
  <r>
    <x v="244"/>
    <n v="11"/>
    <s v="Plato_19"/>
    <s v="Descripción del Plato_19"/>
    <n v="22"/>
    <n v="36"/>
    <n v="3"/>
    <x v="0"/>
    <s v="Sin cebolla"/>
    <x v="12"/>
    <n v="42"/>
    <n v="108"/>
    <n v="0.3888888888888889"/>
  </r>
  <r>
    <x v="245"/>
    <n v="2"/>
    <s v="Plato_6"/>
    <s v="Descripción del Plato_6"/>
    <n v="16"/>
    <n v="27"/>
    <n v="3"/>
    <x v="6"/>
    <s v="Sin cebolla"/>
    <x v="37"/>
    <n v="33"/>
    <n v="81"/>
    <n v="0.40740740740740738"/>
  </r>
  <r>
    <x v="245"/>
    <n v="2"/>
    <s v="Plato_7"/>
    <s v="Descripción del Plato_7"/>
    <n v="14"/>
    <n v="24"/>
    <n v="2"/>
    <x v="16"/>
    <s v="Ninguna"/>
    <x v="0"/>
    <n v="20"/>
    <n v="48"/>
    <n v="0.41666666666666669"/>
  </r>
  <r>
    <x v="245"/>
    <n v="2"/>
    <s v="Plato_8"/>
    <s v="Descripción del Plato_8"/>
    <n v="21"/>
    <n v="35"/>
    <n v="3"/>
    <x v="24"/>
    <s v="Ninguna"/>
    <x v="28"/>
    <n v="42"/>
    <n v="105"/>
    <n v="0.4"/>
  </r>
  <r>
    <x v="245"/>
    <n v="2"/>
    <s v="Plato_17"/>
    <s v="Descripción del Plato_17"/>
    <n v="19"/>
    <n v="31"/>
    <n v="3"/>
    <x v="53"/>
    <s v="Ninguna"/>
    <x v="46"/>
    <n v="36"/>
    <n v="93"/>
    <n v="0.38709677419354838"/>
  </r>
  <r>
    <x v="246"/>
    <n v="11"/>
    <s v="Plato_11"/>
    <s v="Descripción del Plato_11"/>
    <n v="20"/>
    <n v="33"/>
    <n v="2"/>
    <x v="23"/>
    <s v="Sin cebolla"/>
    <x v="13"/>
    <n v="26"/>
    <n v="66"/>
    <n v="0.39393939393939392"/>
  </r>
  <r>
    <x v="247"/>
    <n v="12"/>
    <s v="Plato_18"/>
    <s v="Descripción del Plato_18"/>
    <n v="20"/>
    <n v="34"/>
    <n v="1"/>
    <x v="1"/>
    <s v="Sin cebolla"/>
    <x v="38"/>
    <n v="14"/>
    <n v="34"/>
    <n v="0.41176470588235292"/>
  </r>
  <r>
    <x v="247"/>
    <n v="12"/>
    <s v="Plato_9"/>
    <s v="Descripción del Plato_9"/>
    <n v="17"/>
    <n v="29"/>
    <n v="3"/>
    <x v="2"/>
    <s v="Sin cebolla"/>
    <x v="23"/>
    <n v="36"/>
    <n v="87"/>
    <n v="0.41379310344827586"/>
  </r>
  <r>
    <x v="247"/>
    <n v="12"/>
    <s v="Plato_6"/>
    <s v="Descripción del Plato_6"/>
    <n v="16"/>
    <n v="27"/>
    <n v="2"/>
    <x v="21"/>
    <s v="Sin cebolla"/>
    <x v="50"/>
    <n v="22"/>
    <n v="54"/>
    <n v="0.40740740740740738"/>
  </r>
  <r>
    <x v="247"/>
    <n v="12"/>
    <s v="Plato_1"/>
    <s v="Descripción del Plato_1"/>
    <n v="15"/>
    <n v="25"/>
    <n v="2"/>
    <x v="15"/>
    <s v="Ninguna"/>
    <x v="32"/>
    <n v="20"/>
    <n v="50"/>
    <n v="0.4"/>
  </r>
  <r>
    <x v="248"/>
    <n v="8"/>
    <s v="Plato_5"/>
    <s v="Descripción del Plato_5"/>
    <n v="13"/>
    <n v="22"/>
    <n v="2"/>
    <x v="2"/>
    <s v="Sin cebolla"/>
    <x v="51"/>
    <n v="18"/>
    <n v="44"/>
    <n v="0.40909090909090912"/>
  </r>
  <r>
    <x v="248"/>
    <n v="8"/>
    <s v="Plato_4"/>
    <s v="Descripción del Plato_4"/>
    <n v="10"/>
    <n v="18"/>
    <n v="2"/>
    <x v="27"/>
    <s v="Ninguna"/>
    <x v="5"/>
    <n v="16"/>
    <n v="36"/>
    <n v="0.44444444444444442"/>
  </r>
  <r>
    <x v="249"/>
    <n v="8"/>
    <s v="Plato_3"/>
    <s v="Descripción del Plato_3"/>
    <n v="12"/>
    <n v="20"/>
    <n v="1"/>
    <x v="50"/>
    <s v="Sin cebolla"/>
    <x v="24"/>
    <n v="8"/>
    <n v="20"/>
    <n v="0.4"/>
  </r>
  <r>
    <x v="250"/>
    <n v="12"/>
    <s v="Plato_10"/>
    <s v="Descripción del Plato_10"/>
    <n v="15"/>
    <n v="26"/>
    <n v="1"/>
    <x v="0"/>
    <s v="Sin cebolla"/>
    <x v="40"/>
    <n v="11"/>
    <n v="26"/>
    <n v="0.42307692307692307"/>
  </r>
  <r>
    <x v="250"/>
    <n v="12"/>
    <s v="Plato_5"/>
    <s v="Descripción del Plato_5"/>
    <n v="13"/>
    <n v="22"/>
    <n v="1"/>
    <x v="3"/>
    <s v="Ninguna"/>
    <x v="48"/>
    <n v="9"/>
    <n v="22"/>
    <n v="0.40909090909090912"/>
  </r>
  <r>
    <x v="250"/>
    <n v="12"/>
    <s v="Plato_14"/>
    <s v="Descripción del Plato_14"/>
    <n v="14"/>
    <n v="23"/>
    <n v="1"/>
    <x v="8"/>
    <s v="Sin cebolla"/>
    <x v="33"/>
    <n v="9"/>
    <n v="23"/>
    <n v="0.39130434782608697"/>
  </r>
  <r>
    <x v="250"/>
    <n v="12"/>
    <s v="Plato_12"/>
    <s v="Descripción del Plato_12"/>
    <n v="11"/>
    <n v="19"/>
    <n v="2"/>
    <x v="22"/>
    <s v="Sin cebolla"/>
    <x v="44"/>
    <n v="16"/>
    <n v="38"/>
    <n v="0.42105263157894735"/>
  </r>
  <r>
    <x v="251"/>
    <n v="4"/>
    <s v="Plato_1"/>
    <s v="Descripción del Plato_1"/>
    <n v="15"/>
    <n v="25"/>
    <n v="2"/>
    <x v="47"/>
    <s v="Sin cebolla"/>
    <x v="32"/>
    <n v="20"/>
    <n v="50"/>
    <n v="0.4"/>
  </r>
  <r>
    <x v="251"/>
    <n v="4"/>
    <s v="Plato_10"/>
    <s v="Descripción del Plato_10"/>
    <n v="15"/>
    <n v="26"/>
    <n v="2"/>
    <x v="15"/>
    <s v="Ninguna"/>
    <x v="43"/>
    <n v="22"/>
    <n v="52"/>
    <n v="0.42307692307692307"/>
  </r>
  <r>
    <x v="252"/>
    <n v="8"/>
    <s v="Plato_1"/>
    <s v="Descripción del Plato_1"/>
    <n v="15"/>
    <n v="25"/>
    <n v="1"/>
    <x v="40"/>
    <s v="Ninguna"/>
    <x v="53"/>
    <n v="10"/>
    <n v="25"/>
    <n v="0.4"/>
  </r>
  <r>
    <x v="252"/>
    <n v="8"/>
    <s v="Plato_13"/>
    <s v="Descripción del Plato_13"/>
    <n v="13"/>
    <n v="21"/>
    <n v="2"/>
    <x v="10"/>
    <s v="Ninguna"/>
    <x v="39"/>
    <n v="16"/>
    <n v="42"/>
    <n v="0.38095238095238093"/>
  </r>
  <r>
    <x v="252"/>
    <n v="8"/>
    <s v="Plato_9"/>
    <s v="Descripción del Plato_9"/>
    <n v="17"/>
    <n v="29"/>
    <n v="3"/>
    <x v="50"/>
    <s v="Sin cebolla"/>
    <x v="23"/>
    <n v="36"/>
    <n v="87"/>
    <n v="0.41379310344827586"/>
  </r>
  <r>
    <x v="253"/>
    <n v="10"/>
    <s v="Plato_17"/>
    <s v="Descripción del Plato_17"/>
    <n v="19"/>
    <n v="31"/>
    <n v="3"/>
    <x v="46"/>
    <s v="Ninguna"/>
    <x v="46"/>
    <n v="36"/>
    <n v="93"/>
    <n v="0.38709677419354838"/>
  </r>
  <r>
    <x v="253"/>
    <n v="10"/>
    <s v="Plato_10"/>
    <s v="Descripción del Plato_10"/>
    <n v="15"/>
    <n v="26"/>
    <n v="2"/>
    <x v="16"/>
    <s v="Sin cebolla"/>
    <x v="43"/>
    <n v="22"/>
    <n v="52"/>
    <n v="0.42307692307692307"/>
  </r>
  <r>
    <x v="253"/>
    <n v="10"/>
    <s v="Plato_18"/>
    <s v="Descripción del Plato_18"/>
    <n v="20"/>
    <n v="34"/>
    <n v="2"/>
    <x v="44"/>
    <s v="Ninguna"/>
    <x v="19"/>
    <n v="28"/>
    <n v="68"/>
    <n v="0.41176470588235292"/>
  </r>
  <r>
    <x v="253"/>
    <n v="10"/>
    <s v="Plato_16"/>
    <s v="Descripción del Plato_16"/>
    <n v="16"/>
    <n v="28"/>
    <n v="3"/>
    <x v="35"/>
    <s v="Sin cebolla"/>
    <x v="8"/>
    <n v="36"/>
    <n v="84"/>
    <n v="0.42857142857142855"/>
  </r>
  <r>
    <x v="254"/>
    <n v="8"/>
    <s v="Plato_1"/>
    <s v="Descripción del Plato_1"/>
    <n v="15"/>
    <n v="25"/>
    <n v="1"/>
    <x v="45"/>
    <s v="Ninguna"/>
    <x v="53"/>
    <n v="10"/>
    <n v="25"/>
    <n v="0.4"/>
  </r>
  <r>
    <x v="255"/>
    <n v="5"/>
    <s v="Plato_13"/>
    <s v="Descripción del Plato_13"/>
    <n v="13"/>
    <n v="21"/>
    <n v="1"/>
    <x v="51"/>
    <s v="Ninguna"/>
    <x v="45"/>
    <n v="8"/>
    <n v="21"/>
    <n v="0.38095238095238093"/>
  </r>
  <r>
    <x v="256"/>
    <n v="12"/>
    <s v="Plato_14"/>
    <s v="Descripción del Plato_14"/>
    <n v="14"/>
    <n v="23"/>
    <n v="2"/>
    <x v="52"/>
    <s v="Sin cebolla"/>
    <x v="26"/>
    <n v="18"/>
    <n v="46"/>
    <n v="0.39130434782608697"/>
  </r>
  <r>
    <x v="257"/>
    <n v="12"/>
    <s v="Plato_1"/>
    <s v="Descripción del Plato_1"/>
    <n v="15"/>
    <n v="25"/>
    <n v="1"/>
    <x v="23"/>
    <s v="Ninguna"/>
    <x v="53"/>
    <n v="10"/>
    <n v="25"/>
    <n v="0.4"/>
  </r>
  <r>
    <x v="257"/>
    <n v="12"/>
    <s v="Plato_3"/>
    <s v="Descripción del Plato_3"/>
    <n v="12"/>
    <n v="20"/>
    <n v="1"/>
    <x v="15"/>
    <s v="Ninguna"/>
    <x v="24"/>
    <n v="8"/>
    <n v="20"/>
    <n v="0.4"/>
  </r>
  <r>
    <x v="257"/>
    <n v="12"/>
    <s v="Plato_15"/>
    <s v="Descripción del Plato_15"/>
    <n v="19"/>
    <n v="32"/>
    <n v="1"/>
    <x v="19"/>
    <s v="Ninguna"/>
    <x v="49"/>
    <n v="13"/>
    <n v="32"/>
    <n v="0.40625"/>
  </r>
  <r>
    <x v="257"/>
    <n v="12"/>
    <s v="Plato_20"/>
    <s v="Descripción del Plato_20"/>
    <n v="25"/>
    <n v="40"/>
    <n v="1"/>
    <x v="16"/>
    <s v="Ninguna"/>
    <x v="4"/>
    <n v="15"/>
    <n v="40"/>
    <n v="0.375"/>
  </r>
  <r>
    <x v="258"/>
    <n v="10"/>
    <s v="Plato_6"/>
    <s v="Descripción del Plato_6"/>
    <n v="16"/>
    <n v="27"/>
    <n v="3"/>
    <x v="11"/>
    <s v="Sin cebolla"/>
    <x v="37"/>
    <n v="33"/>
    <n v="81"/>
    <n v="0.40740740740740738"/>
  </r>
  <r>
    <x v="259"/>
    <n v="20"/>
    <s v="Plato_14"/>
    <s v="Descripción del Plato_14"/>
    <n v="14"/>
    <n v="23"/>
    <n v="3"/>
    <x v="14"/>
    <s v="Sin cebolla"/>
    <x v="52"/>
    <n v="27"/>
    <n v="69"/>
    <n v="0.39130434782608697"/>
  </r>
  <r>
    <x v="260"/>
    <n v="8"/>
    <s v="Plato_15"/>
    <s v="Descripción del Plato_15"/>
    <n v="19"/>
    <n v="32"/>
    <n v="3"/>
    <x v="17"/>
    <s v="Sin cebolla"/>
    <x v="18"/>
    <n v="39"/>
    <n v="96"/>
    <n v="0.40625"/>
  </r>
  <r>
    <x v="260"/>
    <n v="8"/>
    <s v="Plato_9"/>
    <s v="Descripción del Plato_9"/>
    <n v="17"/>
    <n v="29"/>
    <n v="2"/>
    <x v="6"/>
    <s v="Sin cebolla"/>
    <x v="6"/>
    <n v="24"/>
    <n v="58"/>
    <n v="0.41379310344827586"/>
  </r>
  <r>
    <x v="261"/>
    <n v="18"/>
    <s v="Plato_5"/>
    <s v="Descripción del Plato_5"/>
    <n v="13"/>
    <n v="22"/>
    <n v="1"/>
    <x v="52"/>
    <s v="Sin cebolla"/>
    <x v="48"/>
    <n v="9"/>
    <n v="22"/>
    <n v="0.40909090909090912"/>
  </r>
  <r>
    <x v="261"/>
    <n v="18"/>
    <s v="Plato_17"/>
    <s v="Descripción del Plato_17"/>
    <n v="19"/>
    <n v="31"/>
    <n v="3"/>
    <x v="31"/>
    <s v="Sin cebolla"/>
    <x v="46"/>
    <n v="36"/>
    <n v="93"/>
    <n v="0.38709677419354838"/>
  </r>
  <r>
    <x v="262"/>
    <n v="5"/>
    <s v="Plato_15"/>
    <s v="Descripción del Plato_15"/>
    <n v="19"/>
    <n v="32"/>
    <n v="1"/>
    <x v="45"/>
    <s v="Sin cebolla"/>
    <x v="49"/>
    <n v="13"/>
    <n v="32"/>
    <n v="0.40625"/>
  </r>
  <r>
    <x v="262"/>
    <n v="5"/>
    <s v="Plato_8"/>
    <s v="Descripción del Plato_8"/>
    <n v="21"/>
    <n v="35"/>
    <n v="1"/>
    <x v="48"/>
    <s v="Sin cebolla"/>
    <x v="29"/>
    <n v="14"/>
    <n v="35"/>
    <n v="0.4"/>
  </r>
  <r>
    <x v="262"/>
    <n v="5"/>
    <s v="Plato_2"/>
    <s v="Descripción del Plato_2"/>
    <n v="18"/>
    <n v="30"/>
    <n v="1"/>
    <x v="35"/>
    <s v="Ninguna"/>
    <x v="16"/>
    <n v="12"/>
    <n v="30"/>
    <n v="0.4"/>
  </r>
  <r>
    <x v="262"/>
    <n v="5"/>
    <s v="Plato_7"/>
    <s v="Descripción del Plato_7"/>
    <n v="14"/>
    <n v="24"/>
    <n v="1"/>
    <x v="22"/>
    <s v="Sin cebolla"/>
    <x v="17"/>
    <n v="10"/>
    <n v="24"/>
    <n v="0.41666666666666669"/>
  </r>
  <r>
    <x v="263"/>
    <n v="2"/>
    <s v="Plato_8"/>
    <s v="Descripción del Plato_8"/>
    <n v="21"/>
    <n v="35"/>
    <n v="2"/>
    <x v="38"/>
    <s v="Sin cebolla"/>
    <x v="10"/>
    <n v="28"/>
    <n v="70"/>
    <n v="0.4"/>
  </r>
  <r>
    <x v="263"/>
    <n v="2"/>
    <s v="Plato_15"/>
    <s v="Descripción del Plato_15"/>
    <n v="19"/>
    <n v="32"/>
    <n v="1"/>
    <x v="5"/>
    <s v="Sin cebolla"/>
    <x v="49"/>
    <n v="13"/>
    <n v="32"/>
    <n v="0.40625"/>
  </r>
  <r>
    <x v="263"/>
    <n v="2"/>
    <s v="Plato_2"/>
    <s v="Descripción del Plato_2"/>
    <n v="18"/>
    <n v="30"/>
    <n v="1"/>
    <x v="45"/>
    <s v="Ninguna"/>
    <x v="16"/>
    <n v="12"/>
    <n v="30"/>
    <n v="0.4"/>
  </r>
  <r>
    <x v="263"/>
    <n v="2"/>
    <s v="Plato_1"/>
    <s v="Descripción del Plato_1"/>
    <n v="15"/>
    <n v="25"/>
    <n v="2"/>
    <x v="30"/>
    <s v="Ninguna"/>
    <x v="32"/>
    <n v="20"/>
    <n v="50"/>
    <n v="0.4"/>
  </r>
  <r>
    <x v="264"/>
    <n v="6"/>
    <s v="Plato_14"/>
    <s v="Descripción del Plato_14"/>
    <n v="14"/>
    <n v="23"/>
    <n v="1"/>
    <x v="43"/>
    <s v="Ninguna"/>
    <x v="33"/>
    <n v="9"/>
    <n v="23"/>
    <n v="0.39130434782608697"/>
  </r>
  <r>
    <x v="264"/>
    <n v="6"/>
    <s v="Plato_17"/>
    <s v="Descripción del Plato_17"/>
    <n v="19"/>
    <n v="31"/>
    <n v="1"/>
    <x v="9"/>
    <s v="Sin cebolla"/>
    <x v="2"/>
    <n v="12"/>
    <n v="31"/>
    <n v="0.38709677419354838"/>
  </r>
  <r>
    <x v="264"/>
    <n v="6"/>
    <s v="Plato_6"/>
    <s v="Descripción del Plato_6"/>
    <n v="16"/>
    <n v="27"/>
    <n v="1"/>
    <x v="44"/>
    <s v="Ninguna"/>
    <x v="3"/>
    <n v="11"/>
    <n v="27"/>
    <n v="0.40740740740740738"/>
  </r>
  <r>
    <x v="264"/>
    <n v="6"/>
    <s v="Plato_2"/>
    <s v="Descripción del Plato_2"/>
    <n v="18"/>
    <n v="30"/>
    <n v="3"/>
    <x v="29"/>
    <s v="Sin cebolla"/>
    <x v="1"/>
    <n v="36"/>
    <n v="90"/>
    <n v="0.4"/>
  </r>
  <r>
    <x v="265"/>
    <n v="4"/>
    <s v="Plato_7"/>
    <s v="Descripción del Plato_7"/>
    <n v="14"/>
    <n v="24"/>
    <n v="1"/>
    <x v="47"/>
    <s v="Ninguna"/>
    <x v="17"/>
    <n v="10"/>
    <n v="24"/>
    <n v="0.41666666666666669"/>
  </r>
  <r>
    <x v="265"/>
    <n v="4"/>
    <s v="Plato_1"/>
    <s v="Descripción del Plato_1"/>
    <n v="15"/>
    <n v="25"/>
    <n v="3"/>
    <x v="47"/>
    <s v="Ninguna"/>
    <x v="41"/>
    <n v="30"/>
    <n v="75"/>
    <n v="0.4"/>
  </r>
  <r>
    <x v="266"/>
    <n v="7"/>
    <s v="Plato_15"/>
    <s v="Descripción del Plato_15"/>
    <n v="19"/>
    <n v="32"/>
    <n v="1"/>
    <x v="32"/>
    <s v="Sin cebolla"/>
    <x v="49"/>
    <n v="13"/>
    <n v="32"/>
    <n v="0.40625"/>
  </r>
  <r>
    <x v="266"/>
    <n v="7"/>
    <s v="Plato_16"/>
    <s v="Descripción del Plato_16"/>
    <n v="16"/>
    <n v="28"/>
    <n v="2"/>
    <x v="8"/>
    <s v="Ninguna"/>
    <x v="14"/>
    <n v="24"/>
    <n v="56"/>
    <n v="0.42857142857142855"/>
  </r>
  <r>
    <x v="266"/>
    <n v="7"/>
    <s v="Plato_2"/>
    <s v="Descripción del Plato_2"/>
    <n v="18"/>
    <n v="30"/>
    <n v="1"/>
    <x v="52"/>
    <s v="Sin cebolla"/>
    <x v="16"/>
    <n v="12"/>
    <n v="30"/>
    <n v="0.4"/>
  </r>
  <r>
    <x v="267"/>
    <n v="14"/>
    <s v="Plato_7"/>
    <s v="Descripción del Plato_7"/>
    <n v="14"/>
    <n v="24"/>
    <n v="1"/>
    <x v="38"/>
    <s v="Sin cebolla"/>
    <x v="17"/>
    <n v="10"/>
    <n v="24"/>
    <n v="0.41666666666666669"/>
  </r>
  <r>
    <x v="267"/>
    <n v="14"/>
    <s v="Plato_5"/>
    <s v="Descripción del Plato_5"/>
    <n v="13"/>
    <n v="22"/>
    <n v="2"/>
    <x v="20"/>
    <s v="Sin cebolla"/>
    <x v="51"/>
    <n v="18"/>
    <n v="44"/>
    <n v="0.40909090909090912"/>
  </r>
  <r>
    <x v="268"/>
    <n v="11"/>
    <s v="Plato_19"/>
    <s v="Descripción del Plato_19"/>
    <n v="22"/>
    <n v="36"/>
    <n v="3"/>
    <x v="33"/>
    <s v="Ninguna"/>
    <x v="12"/>
    <n v="42"/>
    <n v="108"/>
    <n v="0.3888888888888889"/>
  </r>
  <r>
    <x v="268"/>
    <n v="11"/>
    <s v="Plato_20"/>
    <s v="Descripción del Plato_20"/>
    <n v="25"/>
    <n v="40"/>
    <n v="1"/>
    <x v="27"/>
    <s v="Sin cebolla"/>
    <x v="4"/>
    <n v="15"/>
    <n v="40"/>
    <n v="0.375"/>
  </r>
  <r>
    <x v="268"/>
    <n v="11"/>
    <s v="Plato_18"/>
    <s v="Descripción del Plato_18"/>
    <n v="20"/>
    <n v="34"/>
    <n v="3"/>
    <x v="48"/>
    <s v="Sin cebolla"/>
    <x v="35"/>
    <n v="42"/>
    <n v="102"/>
    <n v="0.41176470588235292"/>
  </r>
  <r>
    <x v="269"/>
    <n v="10"/>
    <s v="Plato_18"/>
    <s v="Descripción del Plato_18"/>
    <n v="20"/>
    <n v="34"/>
    <n v="3"/>
    <x v="13"/>
    <s v="Ninguna"/>
    <x v="35"/>
    <n v="42"/>
    <n v="102"/>
    <n v="0.41176470588235292"/>
  </r>
  <r>
    <x v="270"/>
    <n v="3"/>
    <s v="Plato_5"/>
    <s v="Descripción del Plato_5"/>
    <n v="13"/>
    <n v="22"/>
    <n v="2"/>
    <x v="41"/>
    <s v="Sin cebolla"/>
    <x v="51"/>
    <n v="18"/>
    <n v="44"/>
    <n v="0.40909090909090912"/>
  </r>
  <r>
    <x v="271"/>
    <n v="7"/>
    <s v="Plato_7"/>
    <s v="Descripción del Plato_7"/>
    <n v="14"/>
    <n v="24"/>
    <n v="2"/>
    <x v="6"/>
    <s v="Ninguna"/>
    <x v="0"/>
    <n v="20"/>
    <n v="48"/>
    <n v="0.41666666666666669"/>
  </r>
  <r>
    <x v="271"/>
    <n v="7"/>
    <s v="Plato_8"/>
    <s v="Descripción del Plato_8"/>
    <n v="21"/>
    <n v="35"/>
    <n v="1"/>
    <x v="36"/>
    <s v="Sin cebolla"/>
    <x v="29"/>
    <n v="14"/>
    <n v="35"/>
    <n v="0.4"/>
  </r>
  <r>
    <x v="272"/>
    <n v="20"/>
    <s v="Plato_15"/>
    <s v="Descripción del Plato_15"/>
    <n v="19"/>
    <n v="32"/>
    <n v="1"/>
    <x v="39"/>
    <s v="Sin cebolla"/>
    <x v="49"/>
    <n v="13"/>
    <n v="32"/>
    <n v="0.40625"/>
  </r>
  <r>
    <x v="272"/>
    <n v="20"/>
    <s v="Plato_5"/>
    <s v="Descripción del Plato_5"/>
    <n v="13"/>
    <n v="22"/>
    <n v="3"/>
    <x v="22"/>
    <s v="Ninguna"/>
    <x v="13"/>
    <n v="27"/>
    <n v="66"/>
    <n v="0.40909090909090912"/>
  </r>
  <r>
    <x v="272"/>
    <n v="20"/>
    <s v="Plato_1"/>
    <s v="Descripción del Plato_1"/>
    <n v="15"/>
    <n v="25"/>
    <n v="1"/>
    <x v="19"/>
    <s v="Sin cebolla"/>
    <x v="53"/>
    <n v="10"/>
    <n v="25"/>
    <n v="0.4"/>
  </r>
  <r>
    <x v="273"/>
    <n v="7"/>
    <s v="Plato_10"/>
    <s v="Descripción del Plato_10"/>
    <n v="15"/>
    <n v="26"/>
    <n v="3"/>
    <x v="46"/>
    <s v="Ninguna"/>
    <x v="31"/>
    <n v="33"/>
    <n v="78"/>
    <n v="0.42307692307692307"/>
  </r>
  <r>
    <x v="273"/>
    <n v="7"/>
    <s v="Plato_12"/>
    <s v="Descripción del Plato_12"/>
    <n v="11"/>
    <n v="19"/>
    <n v="2"/>
    <x v="35"/>
    <s v="Sin cebolla"/>
    <x v="44"/>
    <n v="16"/>
    <n v="38"/>
    <n v="0.42105263157894735"/>
  </r>
  <r>
    <x v="274"/>
    <n v="5"/>
    <s v="Plato_11"/>
    <s v="Descripción del Plato_11"/>
    <n v="20"/>
    <n v="33"/>
    <n v="1"/>
    <x v="1"/>
    <s v="Sin cebolla"/>
    <x v="25"/>
    <n v="13"/>
    <n v="33"/>
    <n v="0.39393939393939392"/>
  </r>
  <r>
    <x v="274"/>
    <n v="5"/>
    <s v="Plato_17"/>
    <s v="Descripción del Plato_17"/>
    <n v="19"/>
    <n v="31"/>
    <n v="2"/>
    <x v="1"/>
    <s v="Ninguna"/>
    <x v="42"/>
    <n v="24"/>
    <n v="62"/>
    <n v="0.38709677419354838"/>
  </r>
  <r>
    <x v="274"/>
    <n v="5"/>
    <s v="Plato_10"/>
    <s v="Descripción del Plato_10"/>
    <n v="15"/>
    <n v="26"/>
    <n v="1"/>
    <x v="27"/>
    <s v="Ninguna"/>
    <x v="40"/>
    <n v="11"/>
    <n v="26"/>
    <n v="0.42307692307692307"/>
  </r>
  <r>
    <x v="275"/>
    <n v="15"/>
    <s v="Plato_5"/>
    <s v="Descripción del Plato_5"/>
    <n v="13"/>
    <n v="22"/>
    <n v="2"/>
    <x v="14"/>
    <s v="Ninguna"/>
    <x v="51"/>
    <n v="18"/>
    <n v="44"/>
    <n v="0.40909090909090912"/>
  </r>
  <r>
    <x v="275"/>
    <n v="15"/>
    <s v="Plato_10"/>
    <s v="Descripción del Plato_10"/>
    <n v="15"/>
    <n v="26"/>
    <n v="1"/>
    <x v="6"/>
    <s v="Sin cebolla"/>
    <x v="40"/>
    <n v="11"/>
    <n v="26"/>
    <n v="0.42307692307692307"/>
  </r>
  <r>
    <x v="276"/>
    <n v="4"/>
    <s v="Plato_17"/>
    <s v="Descripción del Plato_17"/>
    <n v="19"/>
    <n v="31"/>
    <n v="3"/>
    <x v="50"/>
    <s v="Ninguna"/>
    <x v="46"/>
    <n v="36"/>
    <n v="93"/>
    <n v="0.38709677419354838"/>
  </r>
  <r>
    <x v="277"/>
    <n v="5"/>
    <s v="Plato_17"/>
    <s v="Descripción del Plato_17"/>
    <n v="19"/>
    <n v="31"/>
    <n v="3"/>
    <x v="46"/>
    <s v="Ninguna"/>
    <x v="46"/>
    <n v="36"/>
    <n v="93"/>
    <n v="0.38709677419354838"/>
  </r>
  <r>
    <x v="277"/>
    <n v="5"/>
    <s v="Plato_7"/>
    <s v="Descripción del Plato_7"/>
    <n v="14"/>
    <n v="24"/>
    <n v="2"/>
    <x v="52"/>
    <s v="Sin cebolla"/>
    <x v="0"/>
    <n v="20"/>
    <n v="48"/>
    <n v="0.41666666666666669"/>
  </r>
  <r>
    <x v="278"/>
    <n v="11"/>
    <s v="Plato_20"/>
    <s v="Descripción del Plato_20"/>
    <n v="25"/>
    <n v="40"/>
    <n v="3"/>
    <x v="24"/>
    <s v="Sin cebolla"/>
    <x v="15"/>
    <n v="45"/>
    <n v="120"/>
    <n v="0.375"/>
  </r>
  <r>
    <x v="278"/>
    <n v="11"/>
    <s v="Plato_8"/>
    <s v="Descripción del Plato_8"/>
    <n v="21"/>
    <n v="35"/>
    <n v="1"/>
    <x v="52"/>
    <s v="Ninguna"/>
    <x v="29"/>
    <n v="14"/>
    <n v="35"/>
    <n v="0.4"/>
  </r>
  <r>
    <x v="278"/>
    <n v="11"/>
    <s v="Plato_4"/>
    <s v="Descripción del Plato_4"/>
    <n v="10"/>
    <n v="18"/>
    <n v="1"/>
    <x v="27"/>
    <s v="Ninguna"/>
    <x v="34"/>
    <n v="8"/>
    <n v="18"/>
    <n v="0.44444444444444442"/>
  </r>
  <r>
    <x v="278"/>
    <n v="11"/>
    <s v="Plato_16"/>
    <s v="Descripción del Plato_16"/>
    <n v="16"/>
    <n v="28"/>
    <n v="1"/>
    <x v="10"/>
    <s v="Ninguna"/>
    <x v="21"/>
    <n v="12"/>
    <n v="28"/>
    <n v="0.42857142857142855"/>
  </r>
  <r>
    <x v="279"/>
    <n v="14"/>
    <s v="Plato_7"/>
    <s v="Descripción del Plato_7"/>
    <n v="14"/>
    <n v="24"/>
    <n v="2"/>
    <x v="53"/>
    <s v="Ninguna"/>
    <x v="0"/>
    <n v="20"/>
    <n v="48"/>
    <n v="0.41666666666666669"/>
  </r>
  <r>
    <x v="279"/>
    <n v="14"/>
    <s v="Plato_14"/>
    <s v="Descripción del Plato_14"/>
    <n v="14"/>
    <n v="23"/>
    <n v="3"/>
    <x v="3"/>
    <s v="Ninguna"/>
    <x v="52"/>
    <n v="27"/>
    <n v="69"/>
    <n v="0.39130434782608697"/>
  </r>
  <r>
    <x v="280"/>
    <n v="18"/>
    <s v="Plato_11"/>
    <s v="Descripción del Plato_11"/>
    <n v="20"/>
    <n v="33"/>
    <n v="2"/>
    <x v="4"/>
    <s v="Sin cebolla"/>
    <x v="13"/>
    <n v="26"/>
    <n v="66"/>
    <n v="0.39393939393939392"/>
  </r>
  <r>
    <x v="281"/>
    <n v="6"/>
    <s v="Plato_4"/>
    <s v="Descripción del Plato_4"/>
    <n v="10"/>
    <n v="18"/>
    <n v="3"/>
    <x v="28"/>
    <s v="Sin cebolla"/>
    <x v="50"/>
    <n v="24"/>
    <n v="54"/>
    <n v="0.44444444444444442"/>
  </r>
  <r>
    <x v="281"/>
    <n v="6"/>
    <s v="Plato_3"/>
    <s v="Descripción del Plato_3"/>
    <n v="12"/>
    <n v="20"/>
    <n v="1"/>
    <x v="28"/>
    <s v="Sin cebolla"/>
    <x v="24"/>
    <n v="8"/>
    <n v="20"/>
    <n v="0.4"/>
  </r>
  <r>
    <x v="282"/>
    <n v="19"/>
    <s v="Plato_10"/>
    <s v="Descripción del Plato_10"/>
    <n v="15"/>
    <n v="26"/>
    <n v="3"/>
    <x v="21"/>
    <s v="Ninguna"/>
    <x v="31"/>
    <n v="33"/>
    <n v="78"/>
    <n v="0.42307692307692307"/>
  </r>
  <r>
    <x v="283"/>
    <n v="11"/>
    <s v="Plato_3"/>
    <s v="Descripción del Plato_3"/>
    <n v="12"/>
    <n v="20"/>
    <n v="3"/>
    <x v="32"/>
    <s v="Ninguna"/>
    <x v="22"/>
    <n v="24"/>
    <n v="60"/>
    <n v="0.4"/>
  </r>
  <r>
    <x v="283"/>
    <n v="11"/>
    <s v="Plato_6"/>
    <s v="Descripción del Plato_6"/>
    <n v="16"/>
    <n v="27"/>
    <n v="1"/>
    <x v="23"/>
    <s v="Ninguna"/>
    <x v="3"/>
    <n v="11"/>
    <n v="27"/>
    <n v="0.40740740740740738"/>
  </r>
  <r>
    <x v="283"/>
    <n v="11"/>
    <s v="Plato_12"/>
    <s v="Descripción del Plato_12"/>
    <n v="11"/>
    <n v="19"/>
    <n v="2"/>
    <x v="54"/>
    <s v="Ninguna"/>
    <x v="44"/>
    <n v="16"/>
    <n v="38"/>
    <n v="0.42105263157894735"/>
  </r>
  <r>
    <x v="283"/>
    <n v="11"/>
    <s v="Plato_11"/>
    <s v="Descripción del Plato_11"/>
    <n v="20"/>
    <n v="33"/>
    <n v="1"/>
    <x v="29"/>
    <s v="Sin cebolla"/>
    <x v="25"/>
    <n v="13"/>
    <n v="33"/>
    <n v="0.39393939393939392"/>
  </r>
  <r>
    <x v="284"/>
    <n v="18"/>
    <s v="Plato_13"/>
    <s v="Descripción del Plato_13"/>
    <n v="13"/>
    <n v="21"/>
    <n v="2"/>
    <x v="43"/>
    <s v="Sin cebolla"/>
    <x v="39"/>
    <n v="16"/>
    <n v="42"/>
    <n v="0.38095238095238093"/>
  </r>
  <r>
    <x v="285"/>
    <n v="15"/>
    <s v="Plato_18"/>
    <s v="Descripción del Plato_18"/>
    <n v="20"/>
    <n v="34"/>
    <n v="2"/>
    <x v="0"/>
    <s v="Ninguna"/>
    <x v="19"/>
    <n v="28"/>
    <n v="68"/>
    <n v="0.41176470588235292"/>
  </r>
  <r>
    <x v="286"/>
    <n v="20"/>
    <s v="Plato_15"/>
    <s v="Descripción del Plato_15"/>
    <n v="19"/>
    <n v="32"/>
    <n v="3"/>
    <x v="34"/>
    <s v="Ninguna"/>
    <x v="18"/>
    <n v="39"/>
    <n v="96"/>
    <n v="0.40625"/>
  </r>
  <r>
    <x v="286"/>
    <n v="20"/>
    <s v="Plato_14"/>
    <s v="Descripción del Plato_14"/>
    <n v="14"/>
    <n v="23"/>
    <n v="2"/>
    <x v="27"/>
    <s v="Ninguna"/>
    <x v="26"/>
    <n v="18"/>
    <n v="46"/>
    <n v="0.39130434782608697"/>
  </r>
  <r>
    <x v="286"/>
    <n v="20"/>
    <s v="Plato_2"/>
    <s v="Descripción del Plato_2"/>
    <n v="18"/>
    <n v="30"/>
    <n v="2"/>
    <x v="9"/>
    <s v="Sin cebolla"/>
    <x v="22"/>
    <n v="24"/>
    <n v="60"/>
    <n v="0.4"/>
  </r>
  <r>
    <x v="287"/>
    <n v="15"/>
    <s v="Plato_7"/>
    <s v="Descripción del Plato_7"/>
    <n v="14"/>
    <n v="24"/>
    <n v="2"/>
    <x v="21"/>
    <s v="Sin cebolla"/>
    <x v="0"/>
    <n v="20"/>
    <n v="48"/>
    <n v="0.41666666666666669"/>
  </r>
  <r>
    <x v="287"/>
    <n v="15"/>
    <s v="Plato_12"/>
    <s v="Descripción del Plato_12"/>
    <n v="11"/>
    <n v="19"/>
    <n v="2"/>
    <x v="1"/>
    <s v="Ninguna"/>
    <x v="44"/>
    <n v="16"/>
    <n v="38"/>
    <n v="0.42105263157894735"/>
  </r>
  <r>
    <x v="288"/>
    <n v="15"/>
    <s v="Plato_3"/>
    <s v="Descripción del Plato_3"/>
    <n v="12"/>
    <n v="20"/>
    <n v="3"/>
    <x v="31"/>
    <s v="Ninguna"/>
    <x v="22"/>
    <n v="24"/>
    <n v="60"/>
    <n v="0.4"/>
  </r>
  <r>
    <x v="288"/>
    <n v="15"/>
    <s v="Plato_10"/>
    <s v="Descripción del Plato_10"/>
    <n v="15"/>
    <n v="26"/>
    <n v="3"/>
    <x v="24"/>
    <s v="Sin cebolla"/>
    <x v="31"/>
    <n v="33"/>
    <n v="78"/>
    <n v="0.42307692307692307"/>
  </r>
  <r>
    <x v="289"/>
    <n v="19"/>
    <s v="Plato_20"/>
    <s v="Descripción del Plato_20"/>
    <n v="25"/>
    <n v="40"/>
    <n v="1"/>
    <x v="28"/>
    <s v="Ninguna"/>
    <x v="4"/>
    <n v="15"/>
    <n v="40"/>
    <n v="0.375"/>
  </r>
  <r>
    <x v="290"/>
    <n v="2"/>
    <s v="Plato_18"/>
    <s v="Descripción del Plato_18"/>
    <n v="20"/>
    <n v="34"/>
    <n v="2"/>
    <x v="52"/>
    <s v="Sin cebolla"/>
    <x v="19"/>
    <n v="28"/>
    <n v="68"/>
    <n v="0.41176470588235292"/>
  </r>
  <r>
    <x v="290"/>
    <n v="2"/>
    <s v="Plato_1"/>
    <s v="Descripción del Plato_1"/>
    <n v="15"/>
    <n v="25"/>
    <n v="1"/>
    <x v="54"/>
    <s v="Ninguna"/>
    <x v="53"/>
    <n v="10"/>
    <n v="25"/>
    <n v="0.4"/>
  </r>
  <r>
    <x v="290"/>
    <n v="2"/>
    <s v="Plato_8"/>
    <s v="Descripción del Plato_8"/>
    <n v="21"/>
    <n v="35"/>
    <n v="3"/>
    <x v="43"/>
    <s v="Sin cebolla"/>
    <x v="28"/>
    <n v="42"/>
    <n v="105"/>
    <n v="0.4"/>
  </r>
  <r>
    <x v="290"/>
    <n v="2"/>
    <s v="Plato_17"/>
    <s v="Descripción del Plato_17"/>
    <n v="19"/>
    <n v="31"/>
    <n v="2"/>
    <x v="30"/>
    <s v="Ninguna"/>
    <x v="42"/>
    <n v="24"/>
    <n v="62"/>
    <n v="0.38709677419354838"/>
  </r>
  <r>
    <x v="291"/>
    <n v="10"/>
    <s v="Plato_16"/>
    <s v="Descripción del Plato_16"/>
    <n v="16"/>
    <n v="28"/>
    <n v="3"/>
    <x v="8"/>
    <s v="Sin cebolla"/>
    <x v="8"/>
    <n v="36"/>
    <n v="84"/>
    <n v="0.42857142857142855"/>
  </r>
  <r>
    <x v="292"/>
    <n v="16"/>
    <s v="Plato_16"/>
    <s v="Descripción del Plato_16"/>
    <n v="16"/>
    <n v="28"/>
    <n v="3"/>
    <x v="20"/>
    <s v="Ninguna"/>
    <x v="8"/>
    <n v="36"/>
    <n v="84"/>
    <n v="0.42857142857142855"/>
  </r>
  <r>
    <x v="292"/>
    <n v="16"/>
    <s v="Plato_2"/>
    <s v="Descripción del Plato_2"/>
    <n v="18"/>
    <n v="30"/>
    <n v="2"/>
    <x v="50"/>
    <s v="Ninguna"/>
    <x v="22"/>
    <n v="24"/>
    <n v="60"/>
    <n v="0.4"/>
  </r>
  <r>
    <x v="292"/>
    <n v="16"/>
    <s v="Plato_19"/>
    <s v="Descripción del Plato_19"/>
    <n v="22"/>
    <n v="36"/>
    <n v="2"/>
    <x v="36"/>
    <s v="Ninguna"/>
    <x v="47"/>
    <n v="28"/>
    <n v="72"/>
    <n v="0.3888888888888889"/>
  </r>
  <r>
    <x v="293"/>
    <n v="17"/>
    <s v="Plato_17"/>
    <s v="Descripción del Plato_17"/>
    <n v="19"/>
    <n v="31"/>
    <n v="2"/>
    <x v="15"/>
    <s v="Sin cebolla"/>
    <x v="42"/>
    <n v="24"/>
    <n v="62"/>
    <n v="0.38709677419354838"/>
  </r>
  <r>
    <x v="293"/>
    <n v="17"/>
    <s v="Plato_19"/>
    <s v="Descripción del Plato_19"/>
    <n v="22"/>
    <n v="36"/>
    <n v="3"/>
    <x v="33"/>
    <s v="Ninguna"/>
    <x v="12"/>
    <n v="42"/>
    <n v="108"/>
    <n v="0.3888888888888889"/>
  </r>
  <r>
    <x v="293"/>
    <n v="17"/>
    <s v="Plato_4"/>
    <s v="Descripción del Plato_4"/>
    <n v="10"/>
    <n v="18"/>
    <n v="3"/>
    <x v="46"/>
    <s v="Ninguna"/>
    <x v="50"/>
    <n v="24"/>
    <n v="54"/>
    <n v="0.44444444444444442"/>
  </r>
  <r>
    <x v="293"/>
    <n v="17"/>
    <s v="Plato_18"/>
    <s v="Descripción del Plato_18"/>
    <n v="20"/>
    <n v="34"/>
    <n v="3"/>
    <x v="4"/>
    <s v="Sin cebolla"/>
    <x v="35"/>
    <n v="42"/>
    <n v="102"/>
    <n v="0.41176470588235292"/>
  </r>
  <r>
    <x v="294"/>
    <n v="3"/>
    <s v="Plato_15"/>
    <s v="Descripción del Plato_15"/>
    <n v="19"/>
    <n v="32"/>
    <n v="1"/>
    <x v="20"/>
    <s v="Sin cebolla"/>
    <x v="49"/>
    <n v="13"/>
    <n v="32"/>
    <n v="0.40625"/>
  </r>
  <r>
    <x v="294"/>
    <n v="3"/>
    <s v="Plato_2"/>
    <s v="Descripción del Plato_2"/>
    <n v="18"/>
    <n v="30"/>
    <n v="3"/>
    <x v="37"/>
    <s v="Ninguna"/>
    <x v="1"/>
    <n v="36"/>
    <n v="90"/>
    <n v="0.4"/>
  </r>
  <r>
    <x v="294"/>
    <n v="3"/>
    <s v="Plato_17"/>
    <s v="Descripción del Plato_17"/>
    <n v="19"/>
    <n v="31"/>
    <n v="2"/>
    <x v="38"/>
    <s v="Sin cebolla"/>
    <x v="42"/>
    <n v="24"/>
    <n v="62"/>
    <n v="0.38709677419354838"/>
  </r>
  <r>
    <x v="294"/>
    <n v="3"/>
    <s v="Plato_13"/>
    <s v="Descripción del Plato_13"/>
    <n v="13"/>
    <n v="21"/>
    <n v="3"/>
    <x v="23"/>
    <s v="Ninguna"/>
    <x v="27"/>
    <n v="24"/>
    <n v="63"/>
    <n v="0.38095238095238093"/>
  </r>
  <r>
    <x v="295"/>
    <n v="14"/>
    <s v="Plato_14"/>
    <s v="Descripción del Plato_14"/>
    <n v="14"/>
    <n v="23"/>
    <n v="1"/>
    <x v="31"/>
    <s v="Ninguna"/>
    <x v="33"/>
    <n v="9"/>
    <n v="23"/>
    <n v="0.39130434782608697"/>
  </r>
  <r>
    <x v="295"/>
    <n v="14"/>
    <s v="Plato_19"/>
    <s v="Descripción del Plato_19"/>
    <n v="22"/>
    <n v="36"/>
    <n v="1"/>
    <x v="13"/>
    <s v="Sin cebolla"/>
    <x v="5"/>
    <n v="14"/>
    <n v="36"/>
    <n v="0.3888888888888889"/>
  </r>
  <r>
    <x v="296"/>
    <n v="4"/>
    <s v="Plato_9"/>
    <s v="Descripción del Plato_9"/>
    <n v="17"/>
    <n v="29"/>
    <n v="2"/>
    <x v="23"/>
    <s v="Sin cebolla"/>
    <x v="6"/>
    <n v="24"/>
    <n v="58"/>
    <n v="0.41379310344827586"/>
  </r>
  <r>
    <x v="296"/>
    <n v="4"/>
    <s v="Plato_4"/>
    <s v="Descripción del Plato_4"/>
    <n v="10"/>
    <n v="18"/>
    <n v="3"/>
    <x v="33"/>
    <s v="Sin cebolla"/>
    <x v="50"/>
    <n v="24"/>
    <n v="54"/>
    <n v="0.44444444444444442"/>
  </r>
  <r>
    <x v="296"/>
    <n v="4"/>
    <s v="Plato_13"/>
    <s v="Descripción del Plato_13"/>
    <n v="13"/>
    <n v="21"/>
    <n v="3"/>
    <x v="22"/>
    <s v="Sin cebolla"/>
    <x v="27"/>
    <n v="24"/>
    <n v="63"/>
    <n v="0.38095238095238093"/>
  </r>
  <r>
    <x v="297"/>
    <n v="11"/>
    <s v="Plato_6"/>
    <s v="Descripción del Plato_6"/>
    <n v="16"/>
    <n v="27"/>
    <n v="3"/>
    <x v="34"/>
    <s v="Ninguna"/>
    <x v="37"/>
    <n v="33"/>
    <n v="81"/>
    <n v="0.40740740740740738"/>
  </r>
  <r>
    <x v="297"/>
    <n v="11"/>
    <s v="Plato_19"/>
    <s v="Descripción del Plato_19"/>
    <n v="22"/>
    <n v="36"/>
    <n v="3"/>
    <x v="14"/>
    <s v="Ninguna"/>
    <x v="12"/>
    <n v="42"/>
    <n v="108"/>
    <n v="0.3888888888888889"/>
  </r>
  <r>
    <x v="297"/>
    <n v="11"/>
    <s v="Plato_5"/>
    <s v="Descripción del Plato_5"/>
    <n v="13"/>
    <n v="22"/>
    <n v="3"/>
    <x v="34"/>
    <s v="Sin cebolla"/>
    <x v="13"/>
    <n v="27"/>
    <n v="66"/>
    <n v="0.40909090909090912"/>
  </r>
  <r>
    <x v="298"/>
    <n v="6"/>
    <s v="Plato_3"/>
    <s v="Descripción del Plato_3"/>
    <n v="12"/>
    <n v="20"/>
    <n v="1"/>
    <x v="9"/>
    <s v="Ninguna"/>
    <x v="24"/>
    <n v="8"/>
    <n v="20"/>
    <n v="0.4"/>
  </r>
  <r>
    <x v="298"/>
    <n v="6"/>
    <s v="Plato_19"/>
    <s v="Descripción del Plato_19"/>
    <n v="22"/>
    <n v="36"/>
    <n v="2"/>
    <x v="41"/>
    <s v="Ninguna"/>
    <x v="47"/>
    <n v="28"/>
    <n v="72"/>
    <n v="0.3888888888888889"/>
  </r>
  <r>
    <x v="298"/>
    <n v="6"/>
    <s v="Plato_7"/>
    <s v="Descripción del Plato_7"/>
    <n v="14"/>
    <n v="24"/>
    <n v="3"/>
    <x v="12"/>
    <s v="Sin cebolla"/>
    <x v="47"/>
    <n v="30"/>
    <n v="72"/>
    <n v="0.41666666666666669"/>
  </r>
  <r>
    <x v="298"/>
    <n v="6"/>
    <s v="Plato_4"/>
    <s v="Descripción del Plato_4"/>
    <n v="10"/>
    <n v="18"/>
    <n v="1"/>
    <x v="13"/>
    <s v="Ninguna"/>
    <x v="34"/>
    <n v="8"/>
    <n v="18"/>
    <n v="0.44444444444444442"/>
  </r>
  <r>
    <x v="299"/>
    <n v="18"/>
    <s v="Plato_20"/>
    <s v="Descripción del Plato_20"/>
    <n v="25"/>
    <n v="40"/>
    <n v="3"/>
    <x v="7"/>
    <s v="Sin cebolla"/>
    <x v="15"/>
    <n v="45"/>
    <n v="120"/>
    <n v="0.375"/>
  </r>
  <r>
    <x v="299"/>
    <n v="18"/>
    <s v="Plato_4"/>
    <s v="Descripción del Plato_4"/>
    <n v="10"/>
    <n v="18"/>
    <n v="3"/>
    <x v="30"/>
    <s v="Ninguna"/>
    <x v="50"/>
    <n v="24"/>
    <n v="54"/>
    <n v="0.44444444444444442"/>
  </r>
  <r>
    <x v="299"/>
    <n v="18"/>
    <s v="Plato_10"/>
    <s v="Descripción del Plato_10"/>
    <n v="15"/>
    <n v="26"/>
    <n v="1"/>
    <x v="39"/>
    <s v="Sin cebolla"/>
    <x v="40"/>
    <n v="11"/>
    <n v="26"/>
    <n v="0.42307692307692307"/>
  </r>
  <r>
    <x v="299"/>
    <n v="18"/>
    <s v="Plato_2"/>
    <s v="Descripción del Plato_2"/>
    <n v="18"/>
    <n v="30"/>
    <n v="3"/>
    <x v="52"/>
    <s v="Ninguna"/>
    <x v="1"/>
    <n v="36"/>
    <n v="90"/>
    <n v="0.4"/>
  </r>
  <r>
    <x v="300"/>
    <n v="8"/>
    <s v="Plato_17"/>
    <s v="Descripción del Plato_17"/>
    <n v="19"/>
    <n v="31"/>
    <n v="3"/>
    <x v="8"/>
    <s v="Sin cebolla"/>
    <x v="46"/>
    <n v="36"/>
    <n v="93"/>
    <n v="0.38709677419354838"/>
  </r>
  <r>
    <x v="300"/>
    <n v="8"/>
    <s v="Plato_10"/>
    <s v="Descripción del Plato_10"/>
    <n v="15"/>
    <n v="26"/>
    <n v="2"/>
    <x v="28"/>
    <s v="Sin cebolla"/>
    <x v="43"/>
    <n v="22"/>
    <n v="52"/>
    <n v="0.42307692307692307"/>
  </r>
  <r>
    <x v="300"/>
    <n v="8"/>
    <s v="Plato_9"/>
    <s v="Descripción del Plato_9"/>
    <n v="17"/>
    <n v="29"/>
    <n v="2"/>
    <x v="14"/>
    <s v="Ninguna"/>
    <x v="6"/>
    <n v="24"/>
    <n v="58"/>
    <n v="0.41379310344827586"/>
  </r>
  <r>
    <x v="300"/>
    <n v="8"/>
    <s v="Plato_3"/>
    <s v="Descripción del Plato_3"/>
    <n v="12"/>
    <n v="20"/>
    <n v="1"/>
    <x v="7"/>
    <s v="Ninguna"/>
    <x v="24"/>
    <n v="8"/>
    <n v="20"/>
    <n v="0.4"/>
  </r>
  <r>
    <x v="301"/>
    <n v="5"/>
    <s v="Plato_15"/>
    <s v="Descripción del Plato_15"/>
    <n v="19"/>
    <n v="32"/>
    <n v="3"/>
    <x v="12"/>
    <s v="Ninguna"/>
    <x v="18"/>
    <n v="39"/>
    <n v="96"/>
    <n v="0.40625"/>
  </r>
  <r>
    <x v="302"/>
    <n v="14"/>
    <s v="Plato_3"/>
    <s v="Descripción del Plato_3"/>
    <n v="12"/>
    <n v="20"/>
    <n v="2"/>
    <x v="33"/>
    <s v="Ninguna"/>
    <x v="4"/>
    <n v="16"/>
    <n v="40"/>
    <n v="0.4"/>
  </r>
  <r>
    <x v="302"/>
    <n v="14"/>
    <s v="Plato_20"/>
    <s v="Descripción del Plato_20"/>
    <n v="25"/>
    <n v="40"/>
    <n v="3"/>
    <x v="51"/>
    <s v="Ninguna"/>
    <x v="15"/>
    <n v="45"/>
    <n v="120"/>
    <n v="0.375"/>
  </r>
  <r>
    <x v="302"/>
    <n v="14"/>
    <s v="Plato_10"/>
    <s v="Descripción del Plato_10"/>
    <n v="15"/>
    <n v="26"/>
    <n v="1"/>
    <x v="44"/>
    <s v="Sin cebolla"/>
    <x v="40"/>
    <n v="11"/>
    <n v="26"/>
    <n v="0.42307692307692307"/>
  </r>
  <r>
    <x v="302"/>
    <n v="14"/>
    <s v="Plato_7"/>
    <s v="Descripción del Plato_7"/>
    <n v="14"/>
    <n v="24"/>
    <n v="1"/>
    <x v="49"/>
    <s v="Ninguna"/>
    <x v="17"/>
    <n v="10"/>
    <n v="24"/>
    <n v="0.41666666666666669"/>
  </r>
  <r>
    <x v="303"/>
    <n v="6"/>
    <s v="Plato_15"/>
    <s v="Descripción del Plato_15"/>
    <n v="19"/>
    <n v="32"/>
    <n v="2"/>
    <x v="4"/>
    <s v="Ninguna"/>
    <x v="11"/>
    <n v="26"/>
    <n v="64"/>
    <n v="0.40625"/>
  </r>
  <r>
    <x v="303"/>
    <n v="6"/>
    <s v="Plato_13"/>
    <s v="Descripción del Plato_13"/>
    <n v="13"/>
    <n v="21"/>
    <n v="2"/>
    <x v="49"/>
    <s v="Sin cebolla"/>
    <x v="39"/>
    <n v="16"/>
    <n v="42"/>
    <n v="0.38095238095238093"/>
  </r>
  <r>
    <x v="303"/>
    <n v="6"/>
    <s v="Plato_20"/>
    <s v="Descripción del Plato_20"/>
    <n v="25"/>
    <n v="40"/>
    <n v="2"/>
    <x v="24"/>
    <s v="Ninguna"/>
    <x v="20"/>
    <n v="30"/>
    <n v="80"/>
    <n v="0.375"/>
  </r>
  <r>
    <x v="303"/>
    <n v="6"/>
    <s v="Plato_17"/>
    <s v="Descripción del Plato_17"/>
    <n v="19"/>
    <n v="31"/>
    <n v="3"/>
    <x v="42"/>
    <s v="Ninguna"/>
    <x v="46"/>
    <n v="36"/>
    <n v="93"/>
    <n v="0.38709677419354838"/>
  </r>
  <r>
    <x v="304"/>
    <n v="1"/>
    <s v="Plato_8"/>
    <s v="Descripción del Plato_8"/>
    <n v="21"/>
    <n v="35"/>
    <n v="3"/>
    <x v="9"/>
    <s v="Ninguna"/>
    <x v="28"/>
    <n v="42"/>
    <n v="105"/>
    <n v="0.4"/>
  </r>
  <r>
    <x v="304"/>
    <n v="1"/>
    <s v="Plato_14"/>
    <s v="Descripción del Plato_14"/>
    <n v="14"/>
    <n v="23"/>
    <n v="1"/>
    <x v="24"/>
    <s v="Ninguna"/>
    <x v="33"/>
    <n v="9"/>
    <n v="23"/>
    <n v="0.39130434782608697"/>
  </r>
  <r>
    <x v="305"/>
    <n v="7"/>
    <s v="Plato_15"/>
    <s v="Descripción del Plato_15"/>
    <n v="19"/>
    <n v="32"/>
    <n v="1"/>
    <x v="42"/>
    <s v="Sin cebolla"/>
    <x v="49"/>
    <n v="13"/>
    <n v="32"/>
    <n v="0.40625"/>
  </r>
  <r>
    <x v="306"/>
    <n v="20"/>
    <s v="Plato_13"/>
    <s v="Descripción del Plato_13"/>
    <n v="13"/>
    <n v="21"/>
    <n v="3"/>
    <x v="38"/>
    <s v="Sin cebolla"/>
    <x v="27"/>
    <n v="24"/>
    <n v="63"/>
    <n v="0.38095238095238093"/>
  </r>
  <r>
    <x v="307"/>
    <n v="14"/>
    <s v="Plato_18"/>
    <s v="Descripción del Plato_18"/>
    <n v="20"/>
    <n v="34"/>
    <n v="1"/>
    <x v="20"/>
    <s v="Sin cebolla"/>
    <x v="38"/>
    <n v="14"/>
    <n v="34"/>
    <n v="0.41176470588235292"/>
  </r>
  <r>
    <x v="307"/>
    <n v="14"/>
    <s v="Plato_8"/>
    <s v="Descripción del Plato_8"/>
    <n v="21"/>
    <n v="35"/>
    <n v="2"/>
    <x v="54"/>
    <s v="Ninguna"/>
    <x v="10"/>
    <n v="28"/>
    <n v="70"/>
    <n v="0.4"/>
  </r>
  <r>
    <x v="307"/>
    <n v="14"/>
    <s v="Plato_17"/>
    <s v="Descripción del Plato_17"/>
    <n v="19"/>
    <n v="31"/>
    <n v="2"/>
    <x v="35"/>
    <s v="Ninguna"/>
    <x v="42"/>
    <n v="24"/>
    <n v="62"/>
    <n v="0.38709677419354838"/>
  </r>
  <r>
    <x v="307"/>
    <n v="14"/>
    <s v="Plato_16"/>
    <s v="Descripción del Plato_16"/>
    <n v="16"/>
    <n v="28"/>
    <n v="2"/>
    <x v="23"/>
    <s v="Ninguna"/>
    <x v="14"/>
    <n v="24"/>
    <n v="56"/>
    <n v="0.42857142857142855"/>
  </r>
  <r>
    <x v="308"/>
    <n v="9"/>
    <s v="Plato_20"/>
    <s v="Descripción del Plato_20"/>
    <n v="25"/>
    <n v="40"/>
    <n v="1"/>
    <x v="50"/>
    <s v="Ninguna"/>
    <x v="4"/>
    <n v="15"/>
    <n v="40"/>
    <n v="0.375"/>
  </r>
  <r>
    <x v="308"/>
    <n v="9"/>
    <s v="Plato_17"/>
    <s v="Descripción del Plato_17"/>
    <n v="19"/>
    <n v="31"/>
    <n v="2"/>
    <x v="26"/>
    <s v="Sin cebolla"/>
    <x v="42"/>
    <n v="24"/>
    <n v="62"/>
    <n v="0.38709677419354838"/>
  </r>
  <r>
    <x v="308"/>
    <n v="9"/>
    <s v="Plato_8"/>
    <s v="Descripción del Plato_8"/>
    <n v="21"/>
    <n v="35"/>
    <n v="2"/>
    <x v="2"/>
    <s v="Sin cebolla"/>
    <x v="10"/>
    <n v="28"/>
    <n v="70"/>
    <n v="0.4"/>
  </r>
  <r>
    <x v="309"/>
    <n v="17"/>
    <s v="Plato_10"/>
    <s v="Descripción del Plato_10"/>
    <n v="15"/>
    <n v="26"/>
    <n v="3"/>
    <x v="26"/>
    <s v="Ninguna"/>
    <x v="31"/>
    <n v="33"/>
    <n v="78"/>
    <n v="0.42307692307692307"/>
  </r>
  <r>
    <x v="309"/>
    <n v="17"/>
    <s v="Plato_2"/>
    <s v="Descripción del Plato_2"/>
    <n v="18"/>
    <n v="30"/>
    <n v="2"/>
    <x v="7"/>
    <s v="Sin cebolla"/>
    <x v="22"/>
    <n v="24"/>
    <n v="60"/>
    <n v="0.4"/>
  </r>
  <r>
    <x v="310"/>
    <n v="6"/>
    <s v="Plato_7"/>
    <s v="Descripción del Plato_7"/>
    <n v="14"/>
    <n v="24"/>
    <n v="1"/>
    <x v="34"/>
    <s v="Sin cebolla"/>
    <x v="17"/>
    <n v="10"/>
    <n v="24"/>
    <n v="0.41666666666666669"/>
  </r>
  <r>
    <x v="310"/>
    <n v="6"/>
    <s v="Plato_9"/>
    <s v="Descripción del Plato_9"/>
    <n v="17"/>
    <n v="29"/>
    <n v="1"/>
    <x v="52"/>
    <s v="Sin cebolla"/>
    <x v="30"/>
    <n v="12"/>
    <n v="29"/>
    <n v="0.41379310344827586"/>
  </r>
  <r>
    <x v="311"/>
    <n v="2"/>
    <s v="Plato_15"/>
    <s v="Descripción del Plato_15"/>
    <n v="19"/>
    <n v="32"/>
    <n v="2"/>
    <x v="32"/>
    <s v="Sin cebolla"/>
    <x v="11"/>
    <n v="26"/>
    <n v="64"/>
    <n v="0.40625"/>
  </r>
  <r>
    <x v="311"/>
    <n v="2"/>
    <s v="Plato_8"/>
    <s v="Descripción del Plato_8"/>
    <n v="21"/>
    <n v="35"/>
    <n v="2"/>
    <x v="16"/>
    <s v="Sin cebolla"/>
    <x v="10"/>
    <n v="28"/>
    <n v="70"/>
    <n v="0.4"/>
  </r>
  <r>
    <x v="312"/>
    <n v="10"/>
    <s v="Plato_12"/>
    <s v="Descripción del Plato_12"/>
    <n v="11"/>
    <n v="19"/>
    <n v="2"/>
    <x v="5"/>
    <s v="Sin cebolla"/>
    <x v="44"/>
    <n v="16"/>
    <n v="38"/>
    <n v="0.42105263157894735"/>
  </r>
  <r>
    <x v="312"/>
    <n v="10"/>
    <s v="Plato_17"/>
    <s v="Descripción del Plato_17"/>
    <n v="19"/>
    <n v="31"/>
    <n v="2"/>
    <x v="25"/>
    <s v="Ninguna"/>
    <x v="42"/>
    <n v="24"/>
    <n v="62"/>
    <n v="0.38709677419354838"/>
  </r>
  <r>
    <x v="312"/>
    <n v="10"/>
    <s v="Plato_19"/>
    <s v="Descripción del Plato_19"/>
    <n v="22"/>
    <n v="36"/>
    <n v="3"/>
    <x v="13"/>
    <s v="Ninguna"/>
    <x v="12"/>
    <n v="42"/>
    <n v="108"/>
    <n v="0.3888888888888889"/>
  </r>
  <r>
    <x v="312"/>
    <n v="10"/>
    <s v="Plato_7"/>
    <s v="Descripción del Plato_7"/>
    <n v="14"/>
    <n v="24"/>
    <n v="1"/>
    <x v="12"/>
    <s v="Sin cebolla"/>
    <x v="17"/>
    <n v="10"/>
    <n v="24"/>
    <n v="0.41666666666666669"/>
  </r>
  <r>
    <x v="313"/>
    <n v="20"/>
    <s v="Plato_6"/>
    <s v="Descripción del Plato_6"/>
    <n v="16"/>
    <n v="27"/>
    <n v="1"/>
    <x v="19"/>
    <s v="Ninguna"/>
    <x v="3"/>
    <n v="11"/>
    <n v="27"/>
    <n v="0.40740740740740738"/>
  </r>
  <r>
    <x v="314"/>
    <n v="14"/>
    <s v="Plato_1"/>
    <s v="Descripción del Plato_1"/>
    <n v="15"/>
    <n v="25"/>
    <n v="1"/>
    <x v="51"/>
    <s v="Sin cebolla"/>
    <x v="53"/>
    <n v="10"/>
    <n v="25"/>
    <n v="0.4"/>
  </r>
  <r>
    <x v="314"/>
    <n v="14"/>
    <s v="Plato_16"/>
    <s v="Descripción del Plato_16"/>
    <n v="16"/>
    <n v="28"/>
    <n v="1"/>
    <x v="49"/>
    <s v="Sin cebolla"/>
    <x v="21"/>
    <n v="12"/>
    <n v="28"/>
    <n v="0.42857142857142855"/>
  </r>
  <r>
    <x v="314"/>
    <n v="14"/>
    <s v="Plato_9"/>
    <s v="Descripción del Plato_9"/>
    <n v="17"/>
    <n v="29"/>
    <n v="3"/>
    <x v="53"/>
    <s v="Sin cebolla"/>
    <x v="23"/>
    <n v="36"/>
    <n v="87"/>
    <n v="0.41379310344827586"/>
  </r>
  <r>
    <x v="314"/>
    <n v="14"/>
    <s v="Plato_13"/>
    <s v="Descripción del Plato_13"/>
    <n v="13"/>
    <n v="21"/>
    <n v="1"/>
    <x v="2"/>
    <s v="Sin cebolla"/>
    <x v="45"/>
    <n v="8"/>
    <n v="21"/>
    <n v="0.38095238095238093"/>
  </r>
  <r>
    <x v="315"/>
    <n v="2"/>
    <s v="Plato_4"/>
    <s v="Descripción del Plato_4"/>
    <n v="10"/>
    <n v="18"/>
    <n v="1"/>
    <x v="48"/>
    <s v="Ninguna"/>
    <x v="34"/>
    <n v="8"/>
    <n v="18"/>
    <n v="0.44444444444444442"/>
  </r>
  <r>
    <x v="315"/>
    <n v="2"/>
    <s v="Plato_13"/>
    <s v="Descripción del Plato_13"/>
    <n v="13"/>
    <n v="21"/>
    <n v="1"/>
    <x v="8"/>
    <s v="Ninguna"/>
    <x v="45"/>
    <n v="8"/>
    <n v="21"/>
    <n v="0.38095238095238093"/>
  </r>
  <r>
    <x v="315"/>
    <n v="2"/>
    <s v="Plato_6"/>
    <s v="Descripción del Plato_6"/>
    <n v="16"/>
    <n v="27"/>
    <n v="3"/>
    <x v="47"/>
    <s v="Sin cebolla"/>
    <x v="37"/>
    <n v="33"/>
    <n v="81"/>
    <n v="0.40740740740740738"/>
  </r>
  <r>
    <x v="315"/>
    <n v="2"/>
    <s v="Plato_20"/>
    <s v="Descripción del Plato_20"/>
    <n v="25"/>
    <n v="40"/>
    <n v="1"/>
    <x v="53"/>
    <s v="Sin cebolla"/>
    <x v="4"/>
    <n v="15"/>
    <n v="40"/>
    <n v="0.375"/>
  </r>
  <r>
    <x v="316"/>
    <n v="17"/>
    <s v="Plato_5"/>
    <s v="Descripción del Plato_5"/>
    <n v="13"/>
    <n v="22"/>
    <n v="2"/>
    <x v="31"/>
    <s v="Sin cebolla"/>
    <x v="51"/>
    <n v="18"/>
    <n v="44"/>
    <n v="0.40909090909090912"/>
  </r>
  <r>
    <x v="316"/>
    <n v="17"/>
    <s v="Plato_18"/>
    <s v="Descripción del Plato_18"/>
    <n v="20"/>
    <n v="34"/>
    <n v="3"/>
    <x v="45"/>
    <s v="Sin cebolla"/>
    <x v="35"/>
    <n v="42"/>
    <n v="102"/>
    <n v="0.41176470588235292"/>
  </r>
  <r>
    <x v="316"/>
    <n v="17"/>
    <s v="Plato_15"/>
    <s v="Descripción del Plato_15"/>
    <n v="19"/>
    <n v="32"/>
    <n v="1"/>
    <x v="15"/>
    <s v="Sin cebolla"/>
    <x v="49"/>
    <n v="13"/>
    <n v="32"/>
    <n v="0.40625"/>
  </r>
  <r>
    <x v="317"/>
    <n v="13"/>
    <s v="Plato_9"/>
    <s v="Descripción del Plato_9"/>
    <n v="17"/>
    <n v="29"/>
    <n v="1"/>
    <x v="38"/>
    <s v="Sin cebolla"/>
    <x v="30"/>
    <n v="12"/>
    <n v="29"/>
    <n v="0.41379310344827586"/>
  </r>
  <r>
    <x v="318"/>
    <n v="1"/>
    <s v="Plato_15"/>
    <s v="Descripción del Plato_15"/>
    <n v="19"/>
    <n v="32"/>
    <n v="3"/>
    <x v="51"/>
    <s v="Sin cebolla"/>
    <x v="18"/>
    <n v="39"/>
    <n v="96"/>
    <n v="0.40625"/>
  </r>
  <r>
    <x v="318"/>
    <n v="1"/>
    <s v="Plato_8"/>
    <s v="Descripción del Plato_8"/>
    <n v="21"/>
    <n v="35"/>
    <n v="2"/>
    <x v="9"/>
    <s v="Ninguna"/>
    <x v="10"/>
    <n v="28"/>
    <n v="70"/>
    <n v="0.4"/>
  </r>
  <r>
    <x v="318"/>
    <n v="1"/>
    <s v="Plato_20"/>
    <s v="Descripción del Plato_20"/>
    <n v="25"/>
    <n v="40"/>
    <n v="1"/>
    <x v="25"/>
    <s v="Sin cebolla"/>
    <x v="4"/>
    <n v="15"/>
    <n v="40"/>
    <n v="0.375"/>
  </r>
  <r>
    <x v="318"/>
    <n v="1"/>
    <s v="Plato_17"/>
    <s v="Descripción del Plato_17"/>
    <n v="19"/>
    <n v="31"/>
    <n v="2"/>
    <x v="41"/>
    <s v="Sin cebolla"/>
    <x v="42"/>
    <n v="24"/>
    <n v="62"/>
    <n v="0.38709677419354838"/>
  </r>
  <r>
    <x v="319"/>
    <n v="9"/>
    <s v="Plato_13"/>
    <s v="Descripción del Plato_13"/>
    <n v="13"/>
    <n v="21"/>
    <n v="2"/>
    <x v="20"/>
    <s v="Sin cebolla"/>
    <x v="39"/>
    <n v="16"/>
    <n v="42"/>
    <n v="0.38095238095238093"/>
  </r>
  <r>
    <x v="319"/>
    <n v="9"/>
    <s v="Plato_5"/>
    <s v="Descripción del Plato_5"/>
    <n v="13"/>
    <n v="22"/>
    <n v="1"/>
    <x v="20"/>
    <s v="Sin cebolla"/>
    <x v="48"/>
    <n v="9"/>
    <n v="22"/>
    <n v="0.40909090909090912"/>
  </r>
  <r>
    <x v="319"/>
    <n v="9"/>
    <s v="Plato_18"/>
    <s v="Descripción del Plato_18"/>
    <n v="20"/>
    <n v="34"/>
    <n v="1"/>
    <x v="35"/>
    <s v="Ninguna"/>
    <x v="38"/>
    <n v="14"/>
    <n v="34"/>
    <n v="0.41176470588235292"/>
  </r>
  <r>
    <x v="320"/>
    <n v="18"/>
    <s v="Plato_16"/>
    <s v="Descripción del Plato_16"/>
    <n v="16"/>
    <n v="28"/>
    <n v="1"/>
    <x v="3"/>
    <s v="Sin cebolla"/>
    <x v="21"/>
    <n v="12"/>
    <n v="28"/>
    <n v="0.42857142857142855"/>
  </r>
  <r>
    <x v="320"/>
    <n v="18"/>
    <s v="Plato_5"/>
    <s v="Descripción del Plato_5"/>
    <n v="13"/>
    <n v="22"/>
    <n v="2"/>
    <x v="39"/>
    <s v="Sin cebolla"/>
    <x v="51"/>
    <n v="18"/>
    <n v="44"/>
    <n v="0.40909090909090912"/>
  </r>
  <r>
    <x v="320"/>
    <n v="18"/>
    <s v="Plato_14"/>
    <s v="Descripción del Plato_14"/>
    <n v="14"/>
    <n v="23"/>
    <n v="3"/>
    <x v="38"/>
    <s v="Ninguna"/>
    <x v="52"/>
    <n v="27"/>
    <n v="69"/>
    <n v="0.39130434782608697"/>
  </r>
  <r>
    <x v="321"/>
    <n v="12"/>
    <s v="Plato_15"/>
    <s v="Descripción del Plato_15"/>
    <n v="19"/>
    <n v="32"/>
    <n v="2"/>
    <x v="10"/>
    <s v="Ninguna"/>
    <x v="11"/>
    <n v="26"/>
    <n v="64"/>
    <n v="0.40625"/>
  </r>
  <r>
    <x v="321"/>
    <n v="12"/>
    <s v="Plato_13"/>
    <s v="Descripción del Plato_13"/>
    <n v="13"/>
    <n v="21"/>
    <n v="1"/>
    <x v="53"/>
    <s v="Sin cebolla"/>
    <x v="45"/>
    <n v="8"/>
    <n v="21"/>
    <n v="0.38095238095238093"/>
  </r>
  <r>
    <x v="322"/>
    <n v="8"/>
    <s v="Plato_5"/>
    <s v="Descripción del Plato_5"/>
    <n v="13"/>
    <n v="22"/>
    <n v="3"/>
    <x v="45"/>
    <s v="Sin cebolla"/>
    <x v="13"/>
    <n v="27"/>
    <n v="66"/>
    <n v="0.40909090909090912"/>
  </r>
  <r>
    <x v="322"/>
    <n v="8"/>
    <s v="Plato_9"/>
    <s v="Descripción del Plato_9"/>
    <n v="17"/>
    <n v="29"/>
    <n v="2"/>
    <x v="46"/>
    <s v="Ninguna"/>
    <x v="6"/>
    <n v="24"/>
    <n v="58"/>
    <n v="0.41379310344827586"/>
  </r>
  <r>
    <x v="322"/>
    <n v="8"/>
    <s v="Plato_7"/>
    <s v="Descripción del Plato_7"/>
    <n v="14"/>
    <n v="24"/>
    <n v="2"/>
    <x v="48"/>
    <s v="Ninguna"/>
    <x v="0"/>
    <n v="20"/>
    <n v="48"/>
    <n v="0.41666666666666669"/>
  </r>
  <r>
    <x v="322"/>
    <n v="8"/>
    <s v="Plato_4"/>
    <s v="Descripción del Plato_4"/>
    <n v="10"/>
    <n v="18"/>
    <n v="2"/>
    <x v="39"/>
    <s v="Sin cebolla"/>
    <x v="5"/>
    <n v="16"/>
    <n v="36"/>
    <n v="0.44444444444444442"/>
  </r>
  <r>
    <x v="323"/>
    <n v="9"/>
    <s v="Plato_2"/>
    <s v="Descripción del Plato_2"/>
    <n v="18"/>
    <n v="30"/>
    <n v="1"/>
    <x v="12"/>
    <s v="Sin cebolla"/>
    <x v="16"/>
    <n v="12"/>
    <n v="30"/>
    <n v="0.4"/>
  </r>
  <r>
    <x v="323"/>
    <n v="9"/>
    <s v="Plato_6"/>
    <s v="Descripción del Plato_6"/>
    <n v="16"/>
    <n v="27"/>
    <n v="3"/>
    <x v="27"/>
    <s v="Ninguna"/>
    <x v="37"/>
    <n v="33"/>
    <n v="81"/>
    <n v="0.40740740740740738"/>
  </r>
  <r>
    <x v="323"/>
    <n v="9"/>
    <s v="Plato_10"/>
    <s v="Descripción del Plato_10"/>
    <n v="15"/>
    <n v="26"/>
    <n v="1"/>
    <x v="9"/>
    <s v="Ninguna"/>
    <x v="40"/>
    <n v="11"/>
    <n v="26"/>
    <n v="0.42307692307692307"/>
  </r>
  <r>
    <x v="324"/>
    <n v="18"/>
    <s v="Plato_13"/>
    <s v="Descripción del Plato_13"/>
    <n v="13"/>
    <n v="21"/>
    <n v="1"/>
    <x v="13"/>
    <s v="Sin cebolla"/>
    <x v="45"/>
    <n v="8"/>
    <n v="21"/>
    <n v="0.38095238095238093"/>
  </r>
  <r>
    <x v="324"/>
    <n v="18"/>
    <s v="Plato_17"/>
    <s v="Descripción del Plato_17"/>
    <n v="19"/>
    <n v="31"/>
    <n v="1"/>
    <x v="19"/>
    <s v="Sin cebolla"/>
    <x v="2"/>
    <n v="12"/>
    <n v="31"/>
    <n v="0.38709677419354838"/>
  </r>
  <r>
    <x v="324"/>
    <n v="18"/>
    <s v="Plato_8"/>
    <s v="Descripción del Plato_8"/>
    <n v="21"/>
    <n v="35"/>
    <n v="2"/>
    <x v="33"/>
    <s v="Sin cebolla"/>
    <x v="10"/>
    <n v="28"/>
    <n v="70"/>
    <n v="0.4"/>
  </r>
  <r>
    <x v="324"/>
    <n v="18"/>
    <s v="Plato_15"/>
    <s v="Descripción del Plato_15"/>
    <n v="19"/>
    <n v="32"/>
    <n v="1"/>
    <x v="5"/>
    <s v="Ninguna"/>
    <x v="49"/>
    <n v="13"/>
    <n v="32"/>
    <n v="0.40625"/>
  </r>
  <r>
    <x v="325"/>
    <n v="14"/>
    <s v="Plato_8"/>
    <s v="Descripción del Plato_8"/>
    <n v="21"/>
    <n v="35"/>
    <n v="1"/>
    <x v="30"/>
    <s v="Ninguna"/>
    <x v="29"/>
    <n v="14"/>
    <n v="35"/>
    <n v="0.4"/>
  </r>
  <r>
    <x v="325"/>
    <n v="14"/>
    <s v="Plato_4"/>
    <s v="Descripción del Plato_4"/>
    <n v="10"/>
    <n v="18"/>
    <n v="1"/>
    <x v="52"/>
    <s v="Ninguna"/>
    <x v="34"/>
    <n v="8"/>
    <n v="18"/>
    <n v="0.44444444444444442"/>
  </r>
  <r>
    <x v="325"/>
    <n v="14"/>
    <s v="Plato_16"/>
    <s v="Descripción del Plato_16"/>
    <n v="16"/>
    <n v="28"/>
    <n v="1"/>
    <x v="14"/>
    <s v="Ninguna"/>
    <x v="21"/>
    <n v="12"/>
    <n v="28"/>
    <n v="0.42857142857142855"/>
  </r>
  <r>
    <x v="326"/>
    <n v="12"/>
    <s v="Plato_18"/>
    <s v="Descripción del Plato_18"/>
    <n v="20"/>
    <n v="34"/>
    <n v="3"/>
    <x v="46"/>
    <s v="Ninguna"/>
    <x v="35"/>
    <n v="42"/>
    <n v="102"/>
    <n v="0.41176470588235292"/>
  </r>
  <r>
    <x v="326"/>
    <n v="12"/>
    <s v="Plato_4"/>
    <s v="Descripción del Plato_4"/>
    <n v="10"/>
    <n v="18"/>
    <n v="1"/>
    <x v="49"/>
    <s v="Sin cebolla"/>
    <x v="34"/>
    <n v="8"/>
    <n v="18"/>
    <n v="0.44444444444444442"/>
  </r>
  <r>
    <x v="326"/>
    <n v="12"/>
    <s v="Plato_6"/>
    <s v="Descripción del Plato_6"/>
    <n v="16"/>
    <n v="27"/>
    <n v="1"/>
    <x v="3"/>
    <s v="Ninguna"/>
    <x v="3"/>
    <n v="11"/>
    <n v="27"/>
    <n v="0.40740740740740738"/>
  </r>
  <r>
    <x v="327"/>
    <n v="4"/>
    <s v="Plato_8"/>
    <s v="Descripción del Plato_8"/>
    <n v="21"/>
    <n v="35"/>
    <n v="1"/>
    <x v="42"/>
    <s v="Ninguna"/>
    <x v="29"/>
    <n v="14"/>
    <n v="35"/>
    <n v="0.4"/>
  </r>
  <r>
    <x v="328"/>
    <n v="13"/>
    <s v="Plato_13"/>
    <s v="Descripción del Plato_13"/>
    <n v="13"/>
    <n v="21"/>
    <n v="2"/>
    <x v="44"/>
    <s v="Ninguna"/>
    <x v="39"/>
    <n v="16"/>
    <n v="42"/>
    <n v="0.38095238095238093"/>
  </r>
  <r>
    <x v="328"/>
    <n v="13"/>
    <s v="Plato_20"/>
    <s v="Descripción del Plato_20"/>
    <n v="25"/>
    <n v="40"/>
    <n v="2"/>
    <x v="9"/>
    <s v="Ninguna"/>
    <x v="20"/>
    <n v="30"/>
    <n v="80"/>
    <n v="0.375"/>
  </r>
  <r>
    <x v="328"/>
    <n v="13"/>
    <s v="Plato_17"/>
    <s v="Descripción del Plato_17"/>
    <n v="19"/>
    <n v="31"/>
    <n v="2"/>
    <x v="27"/>
    <s v="Ninguna"/>
    <x v="42"/>
    <n v="24"/>
    <n v="62"/>
    <n v="0.38709677419354838"/>
  </r>
  <r>
    <x v="328"/>
    <n v="13"/>
    <s v="Plato_14"/>
    <s v="Descripción del Plato_14"/>
    <n v="14"/>
    <n v="23"/>
    <n v="1"/>
    <x v="10"/>
    <s v="Ninguna"/>
    <x v="33"/>
    <n v="9"/>
    <n v="23"/>
    <n v="0.39130434782608697"/>
  </r>
  <r>
    <x v="329"/>
    <n v="10"/>
    <s v="Plato_1"/>
    <s v="Descripción del Plato_1"/>
    <n v="15"/>
    <n v="25"/>
    <n v="2"/>
    <x v="0"/>
    <s v="Sin cebolla"/>
    <x v="32"/>
    <n v="20"/>
    <n v="50"/>
    <n v="0.4"/>
  </r>
  <r>
    <x v="329"/>
    <n v="10"/>
    <s v="Plato_16"/>
    <s v="Descripción del Plato_16"/>
    <n v="16"/>
    <n v="28"/>
    <n v="2"/>
    <x v="26"/>
    <s v="Ninguna"/>
    <x v="14"/>
    <n v="24"/>
    <n v="56"/>
    <n v="0.42857142857142855"/>
  </r>
  <r>
    <x v="329"/>
    <n v="10"/>
    <s v="Plato_14"/>
    <s v="Descripción del Plato_14"/>
    <n v="14"/>
    <n v="23"/>
    <n v="3"/>
    <x v="42"/>
    <s v="Ninguna"/>
    <x v="52"/>
    <n v="27"/>
    <n v="69"/>
    <n v="0.39130434782608697"/>
  </r>
  <r>
    <x v="329"/>
    <n v="10"/>
    <s v="Plato_13"/>
    <s v="Descripción del Plato_13"/>
    <n v="13"/>
    <n v="21"/>
    <n v="2"/>
    <x v="2"/>
    <s v="Sin cebolla"/>
    <x v="39"/>
    <n v="16"/>
    <n v="42"/>
    <n v="0.38095238095238093"/>
  </r>
  <r>
    <x v="330"/>
    <n v="20"/>
    <s v="Plato_12"/>
    <s v="Descripción del Plato_12"/>
    <n v="11"/>
    <n v="19"/>
    <n v="1"/>
    <x v="19"/>
    <s v="Ninguna"/>
    <x v="9"/>
    <n v="8"/>
    <n v="19"/>
    <n v="0.42105263157894735"/>
  </r>
  <r>
    <x v="330"/>
    <n v="20"/>
    <s v="Plato_8"/>
    <s v="Descripción del Plato_8"/>
    <n v="21"/>
    <n v="35"/>
    <n v="3"/>
    <x v="13"/>
    <s v="Sin cebolla"/>
    <x v="28"/>
    <n v="42"/>
    <n v="105"/>
    <n v="0.4"/>
  </r>
  <r>
    <x v="330"/>
    <n v="20"/>
    <s v="Plato_7"/>
    <s v="Descripción del Plato_7"/>
    <n v="14"/>
    <n v="24"/>
    <n v="1"/>
    <x v="41"/>
    <s v="Ninguna"/>
    <x v="17"/>
    <n v="10"/>
    <n v="24"/>
    <n v="0.41666666666666669"/>
  </r>
  <r>
    <x v="330"/>
    <n v="20"/>
    <s v="Plato_1"/>
    <s v="Descripción del Plato_1"/>
    <n v="15"/>
    <n v="25"/>
    <n v="1"/>
    <x v="37"/>
    <s v="Ninguna"/>
    <x v="53"/>
    <n v="10"/>
    <n v="25"/>
    <n v="0.4"/>
  </r>
  <r>
    <x v="331"/>
    <n v="6"/>
    <s v="Plato_20"/>
    <s v="Descripción del Plato_20"/>
    <n v="25"/>
    <n v="40"/>
    <n v="3"/>
    <x v="9"/>
    <s v="Ninguna"/>
    <x v="15"/>
    <n v="45"/>
    <n v="120"/>
    <n v="0.375"/>
  </r>
  <r>
    <x v="332"/>
    <n v="6"/>
    <s v="Plato_19"/>
    <s v="Descripción del Plato_19"/>
    <n v="22"/>
    <n v="36"/>
    <n v="1"/>
    <x v="25"/>
    <s v="Sin cebolla"/>
    <x v="5"/>
    <n v="14"/>
    <n v="36"/>
    <n v="0.3888888888888889"/>
  </r>
  <r>
    <x v="332"/>
    <n v="6"/>
    <s v="Plato_4"/>
    <s v="Descripción del Plato_4"/>
    <n v="10"/>
    <n v="18"/>
    <n v="2"/>
    <x v="8"/>
    <s v="Sin cebolla"/>
    <x v="5"/>
    <n v="16"/>
    <n v="36"/>
    <n v="0.44444444444444442"/>
  </r>
  <r>
    <x v="333"/>
    <n v="12"/>
    <s v="Plato_13"/>
    <s v="Descripción del Plato_13"/>
    <n v="13"/>
    <n v="21"/>
    <n v="2"/>
    <x v="6"/>
    <s v="Sin cebolla"/>
    <x v="39"/>
    <n v="16"/>
    <n v="42"/>
    <n v="0.38095238095238093"/>
  </r>
  <r>
    <x v="333"/>
    <n v="12"/>
    <s v="Plato_14"/>
    <s v="Descripción del Plato_14"/>
    <n v="14"/>
    <n v="23"/>
    <n v="1"/>
    <x v="27"/>
    <s v="Ninguna"/>
    <x v="33"/>
    <n v="9"/>
    <n v="23"/>
    <n v="0.39130434782608697"/>
  </r>
  <r>
    <x v="333"/>
    <n v="12"/>
    <s v="Plato_7"/>
    <s v="Descripción del Plato_7"/>
    <n v="14"/>
    <n v="24"/>
    <n v="2"/>
    <x v="15"/>
    <s v="Ninguna"/>
    <x v="0"/>
    <n v="20"/>
    <n v="48"/>
    <n v="0.41666666666666669"/>
  </r>
  <r>
    <x v="333"/>
    <n v="12"/>
    <s v="Plato_2"/>
    <s v="Descripción del Plato_2"/>
    <n v="18"/>
    <n v="30"/>
    <n v="2"/>
    <x v="15"/>
    <s v="Ninguna"/>
    <x v="22"/>
    <n v="24"/>
    <n v="60"/>
    <n v="0.4"/>
  </r>
  <r>
    <x v="334"/>
    <n v="14"/>
    <s v="Plato_2"/>
    <s v="Descripción del Plato_2"/>
    <n v="18"/>
    <n v="30"/>
    <n v="1"/>
    <x v="46"/>
    <s v="Sin cebolla"/>
    <x v="16"/>
    <n v="12"/>
    <n v="30"/>
    <n v="0.4"/>
  </r>
  <r>
    <x v="334"/>
    <n v="14"/>
    <s v="Plato_16"/>
    <s v="Descripción del Plato_16"/>
    <n v="16"/>
    <n v="28"/>
    <n v="3"/>
    <x v="6"/>
    <s v="Sin cebolla"/>
    <x v="8"/>
    <n v="36"/>
    <n v="84"/>
    <n v="0.42857142857142855"/>
  </r>
  <r>
    <x v="335"/>
    <n v="4"/>
    <s v="Plato_13"/>
    <s v="Descripción del Plato_13"/>
    <n v="13"/>
    <n v="21"/>
    <n v="2"/>
    <x v="43"/>
    <s v="Sin cebolla"/>
    <x v="39"/>
    <n v="16"/>
    <n v="42"/>
    <n v="0.38095238095238093"/>
  </r>
  <r>
    <x v="335"/>
    <n v="4"/>
    <s v="Plato_12"/>
    <s v="Descripción del Plato_12"/>
    <n v="11"/>
    <n v="19"/>
    <n v="2"/>
    <x v="46"/>
    <s v="Sin cebolla"/>
    <x v="44"/>
    <n v="16"/>
    <n v="38"/>
    <n v="0.42105263157894735"/>
  </r>
  <r>
    <x v="335"/>
    <n v="4"/>
    <s v="Plato_10"/>
    <s v="Descripción del Plato_10"/>
    <n v="15"/>
    <n v="26"/>
    <n v="3"/>
    <x v="31"/>
    <s v="Sin cebolla"/>
    <x v="31"/>
    <n v="33"/>
    <n v="78"/>
    <n v="0.42307692307692307"/>
  </r>
  <r>
    <x v="336"/>
    <n v="11"/>
    <s v="Plato_7"/>
    <s v="Descripción del Plato_7"/>
    <n v="14"/>
    <n v="24"/>
    <n v="3"/>
    <x v="47"/>
    <s v="Ninguna"/>
    <x v="47"/>
    <n v="30"/>
    <n v="72"/>
    <n v="0.41666666666666669"/>
  </r>
  <r>
    <x v="336"/>
    <n v="11"/>
    <s v="Plato_16"/>
    <s v="Descripción del Plato_16"/>
    <n v="16"/>
    <n v="28"/>
    <n v="1"/>
    <x v="19"/>
    <s v="Sin cebolla"/>
    <x v="21"/>
    <n v="12"/>
    <n v="28"/>
    <n v="0.42857142857142855"/>
  </r>
  <r>
    <x v="337"/>
    <n v="18"/>
    <s v="Plato_18"/>
    <s v="Descripción del Plato_18"/>
    <n v="20"/>
    <n v="34"/>
    <n v="3"/>
    <x v="20"/>
    <s v="Ninguna"/>
    <x v="35"/>
    <n v="42"/>
    <n v="102"/>
    <n v="0.41176470588235292"/>
  </r>
  <r>
    <x v="337"/>
    <n v="18"/>
    <s v="Plato_13"/>
    <s v="Descripción del Plato_13"/>
    <n v="13"/>
    <n v="21"/>
    <n v="1"/>
    <x v="16"/>
    <s v="Sin cebolla"/>
    <x v="45"/>
    <n v="8"/>
    <n v="21"/>
    <n v="0.38095238095238093"/>
  </r>
  <r>
    <x v="337"/>
    <n v="18"/>
    <s v="Plato_15"/>
    <s v="Descripción del Plato_15"/>
    <n v="19"/>
    <n v="32"/>
    <n v="3"/>
    <x v="48"/>
    <s v="Sin cebolla"/>
    <x v="18"/>
    <n v="39"/>
    <n v="96"/>
    <n v="0.40625"/>
  </r>
  <r>
    <x v="337"/>
    <n v="18"/>
    <s v="Plato_3"/>
    <s v="Descripción del Plato_3"/>
    <n v="12"/>
    <n v="20"/>
    <n v="3"/>
    <x v="23"/>
    <s v="Ninguna"/>
    <x v="22"/>
    <n v="24"/>
    <n v="60"/>
    <n v="0.4"/>
  </r>
  <r>
    <x v="338"/>
    <n v="13"/>
    <s v="Plato_9"/>
    <s v="Descripción del Plato_9"/>
    <n v="17"/>
    <n v="29"/>
    <n v="2"/>
    <x v="21"/>
    <s v="Sin cebolla"/>
    <x v="6"/>
    <n v="24"/>
    <n v="58"/>
    <n v="0.41379310344827586"/>
  </r>
  <r>
    <x v="338"/>
    <n v="13"/>
    <s v="Plato_14"/>
    <s v="Descripción del Plato_14"/>
    <n v="14"/>
    <n v="23"/>
    <n v="2"/>
    <x v="22"/>
    <s v="Ninguna"/>
    <x v="26"/>
    <n v="18"/>
    <n v="46"/>
    <n v="0.39130434782608697"/>
  </r>
  <r>
    <x v="339"/>
    <n v="15"/>
    <s v="Plato_20"/>
    <s v="Descripción del Plato_20"/>
    <n v="25"/>
    <n v="40"/>
    <n v="2"/>
    <x v="37"/>
    <s v="Sin cebolla"/>
    <x v="20"/>
    <n v="30"/>
    <n v="80"/>
    <n v="0.375"/>
  </r>
  <r>
    <x v="339"/>
    <n v="15"/>
    <s v="Plato_16"/>
    <s v="Descripción del Plato_16"/>
    <n v="16"/>
    <n v="28"/>
    <n v="3"/>
    <x v="44"/>
    <s v="Ninguna"/>
    <x v="8"/>
    <n v="36"/>
    <n v="84"/>
    <n v="0.42857142857142855"/>
  </r>
  <r>
    <x v="340"/>
    <n v="14"/>
    <s v="Plato_16"/>
    <s v="Descripción del Plato_16"/>
    <n v="16"/>
    <n v="28"/>
    <n v="1"/>
    <x v="34"/>
    <s v="Ninguna"/>
    <x v="21"/>
    <n v="12"/>
    <n v="28"/>
    <n v="0.42857142857142855"/>
  </r>
  <r>
    <x v="340"/>
    <n v="14"/>
    <s v="Plato_5"/>
    <s v="Descripción del Plato_5"/>
    <n v="13"/>
    <n v="22"/>
    <n v="2"/>
    <x v="3"/>
    <s v="Sin cebolla"/>
    <x v="51"/>
    <n v="18"/>
    <n v="44"/>
    <n v="0.40909090909090912"/>
  </r>
  <r>
    <x v="340"/>
    <n v="14"/>
    <s v="Plato_8"/>
    <s v="Descripción del Plato_8"/>
    <n v="21"/>
    <n v="35"/>
    <n v="3"/>
    <x v="10"/>
    <s v="Sin cebolla"/>
    <x v="28"/>
    <n v="42"/>
    <n v="105"/>
    <n v="0.4"/>
  </r>
  <r>
    <x v="341"/>
    <n v="19"/>
    <s v="Plato_14"/>
    <s v="Descripción del Plato_14"/>
    <n v="14"/>
    <n v="23"/>
    <n v="2"/>
    <x v="8"/>
    <s v="Sin cebolla"/>
    <x v="26"/>
    <n v="18"/>
    <n v="46"/>
    <n v="0.39130434782608697"/>
  </r>
  <r>
    <x v="341"/>
    <n v="19"/>
    <s v="Plato_16"/>
    <s v="Descripción del Plato_16"/>
    <n v="16"/>
    <n v="28"/>
    <n v="2"/>
    <x v="15"/>
    <s v="Sin cebolla"/>
    <x v="14"/>
    <n v="24"/>
    <n v="56"/>
    <n v="0.42857142857142855"/>
  </r>
  <r>
    <x v="342"/>
    <n v="12"/>
    <s v="Plato_18"/>
    <s v="Descripción del Plato_18"/>
    <n v="20"/>
    <n v="34"/>
    <n v="2"/>
    <x v="27"/>
    <s v="Sin cebolla"/>
    <x v="19"/>
    <n v="28"/>
    <n v="68"/>
    <n v="0.41176470588235292"/>
  </r>
  <r>
    <x v="342"/>
    <n v="12"/>
    <s v="Plato_14"/>
    <s v="Descripción del Plato_14"/>
    <n v="14"/>
    <n v="23"/>
    <n v="3"/>
    <x v="26"/>
    <s v="Ninguna"/>
    <x v="52"/>
    <n v="27"/>
    <n v="69"/>
    <n v="0.39130434782608697"/>
  </r>
  <r>
    <x v="343"/>
    <n v="15"/>
    <s v="Plato_8"/>
    <s v="Descripción del Plato_8"/>
    <n v="21"/>
    <n v="35"/>
    <n v="1"/>
    <x v="11"/>
    <s v="Sin cebolla"/>
    <x v="29"/>
    <n v="14"/>
    <n v="35"/>
    <n v="0.4"/>
  </r>
  <r>
    <x v="343"/>
    <n v="15"/>
    <s v="Plato_17"/>
    <s v="Descripción del Plato_17"/>
    <n v="19"/>
    <n v="31"/>
    <n v="2"/>
    <x v="52"/>
    <s v="Sin cebolla"/>
    <x v="42"/>
    <n v="24"/>
    <n v="62"/>
    <n v="0.38709677419354838"/>
  </r>
  <r>
    <x v="343"/>
    <n v="15"/>
    <s v="Plato_15"/>
    <s v="Descripción del Plato_15"/>
    <n v="19"/>
    <n v="32"/>
    <n v="2"/>
    <x v="17"/>
    <s v="Sin cebolla"/>
    <x v="11"/>
    <n v="26"/>
    <n v="64"/>
    <n v="0.40625"/>
  </r>
  <r>
    <x v="343"/>
    <n v="15"/>
    <s v="Plato_5"/>
    <s v="Descripción del Plato_5"/>
    <n v="13"/>
    <n v="22"/>
    <n v="1"/>
    <x v="52"/>
    <s v="Ninguna"/>
    <x v="48"/>
    <n v="9"/>
    <n v="22"/>
    <n v="0.40909090909090912"/>
  </r>
  <r>
    <x v="344"/>
    <n v="16"/>
    <s v="Plato_12"/>
    <s v="Descripción del Plato_12"/>
    <n v="11"/>
    <n v="19"/>
    <n v="2"/>
    <x v="40"/>
    <s v="Ninguna"/>
    <x v="44"/>
    <n v="16"/>
    <n v="38"/>
    <n v="0.42105263157894735"/>
  </r>
  <r>
    <x v="345"/>
    <n v="1"/>
    <s v="Plato_19"/>
    <s v="Descripción del Plato_19"/>
    <n v="22"/>
    <n v="36"/>
    <n v="2"/>
    <x v="39"/>
    <s v="Sin cebolla"/>
    <x v="47"/>
    <n v="28"/>
    <n v="72"/>
    <n v="0.3888888888888889"/>
  </r>
  <r>
    <x v="346"/>
    <n v="7"/>
    <s v="Plato_8"/>
    <s v="Descripción del Plato_8"/>
    <n v="21"/>
    <n v="35"/>
    <n v="2"/>
    <x v="20"/>
    <s v="Ninguna"/>
    <x v="10"/>
    <n v="28"/>
    <n v="70"/>
    <n v="0.4"/>
  </r>
  <r>
    <x v="347"/>
    <n v="16"/>
    <s v="Plato_10"/>
    <s v="Descripción del Plato_10"/>
    <n v="15"/>
    <n v="26"/>
    <n v="1"/>
    <x v="15"/>
    <s v="Sin cebolla"/>
    <x v="40"/>
    <n v="11"/>
    <n v="26"/>
    <n v="0.42307692307692307"/>
  </r>
  <r>
    <x v="347"/>
    <n v="16"/>
    <s v="Plato_3"/>
    <s v="Descripción del Plato_3"/>
    <n v="12"/>
    <n v="20"/>
    <n v="3"/>
    <x v="28"/>
    <s v="Ninguna"/>
    <x v="22"/>
    <n v="24"/>
    <n v="60"/>
    <n v="0.4"/>
  </r>
  <r>
    <x v="348"/>
    <n v="13"/>
    <s v="Plato_2"/>
    <s v="Descripción del Plato_2"/>
    <n v="18"/>
    <n v="30"/>
    <n v="2"/>
    <x v="0"/>
    <s v="Sin cebolla"/>
    <x v="22"/>
    <n v="24"/>
    <n v="60"/>
    <n v="0.4"/>
  </r>
  <r>
    <x v="348"/>
    <n v="13"/>
    <s v="Plato_12"/>
    <s v="Descripción del Plato_12"/>
    <n v="11"/>
    <n v="19"/>
    <n v="3"/>
    <x v="49"/>
    <s v="Ninguna"/>
    <x v="36"/>
    <n v="24"/>
    <n v="57"/>
    <n v="0.42105263157894735"/>
  </r>
  <r>
    <x v="348"/>
    <n v="13"/>
    <s v="Plato_8"/>
    <s v="Descripción del Plato_8"/>
    <n v="21"/>
    <n v="35"/>
    <n v="1"/>
    <x v="47"/>
    <s v="Ninguna"/>
    <x v="29"/>
    <n v="14"/>
    <n v="35"/>
    <n v="0.4"/>
  </r>
  <r>
    <x v="349"/>
    <n v="2"/>
    <s v="Plato_17"/>
    <s v="Descripción del Plato_17"/>
    <n v="19"/>
    <n v="31"/>
    <n v="2"/>
    <x v="53"/>
    <s v="Sin cebolla"/>
    <x v="42"/>
    <n v="24"/>
    <n v="62"/>
    <n v="0.38709677419354838"/>
  </r>
  <r>
    <x v="349"/>
    <n v="2"/>
    <s v="Plato_6"/>
    <s v="Descripción del Plato_6"/>
    <n v="16"/>
    <n v="27"/>
    <n v="3"/>
    <x v="28"/>
    <s v="Sin cebolla"/>
    <x v="37"/>
    <n v="33"/>
    <n v="81"/>
    <n v="0.40740740740740738"/>
  </r>
  <r>
    <x v="350"/>
    <n v="1"/>
    <s v="Plato_15"/>
    <s v="Descripción del Plato_15"/>
    <n v="19"/>
    <n v="32"/>
    <n v="3"/>
    <x v="40"/>
    <s v="Sin cebolla"/>
    <x v="18"/>
    <n v="39"/>
    <n v="96"/>
    <n v="0.40625"/>
  </r>
  <r>
    <x v="350"/>
    <n v="1"/>
    <s v="Plato_8"/>
    <s v="Descripción del Plato_8"/>
    <n v="21"/>
    <n v="35"/>
    <n v="3"/>
    <x v="49"/>
    <s v="Sin cebolla"/>
    <x v="28"/>
    <n v="42"/>
    <n v="105"/>
    <n v="0.4"/>
  </r>
  <r>
    <x v="351"/>
    <n v="1"/>
    <s v="Plato_11"/>
    <s v="Descripción del Plato_11"/>
    <n v="20"/>
    <n v="33"/>
    <n v="3"/>
    <x v="49"/>
    <s v="Sin cebolla"/>
    <x v="7"/>
    <n v="39"/>
    <n v="99"/>
    <n v="0.39393939393939392"/>
  </r>
  <r>
    <x v="352"/>
    <n v="7"/>
    <s v="Plato_5"/>
    <s v="Descripción del Plato_5"/>
    <n v="13"/>
    <n v="22"/>
    <n v="2"/>
    <x v="29"/>
    <s v="Sin cebolla"/>
    <x v="51"/>
    <n v="18"/>
    <n v="44"/>
    <n v="0.40909090909090912"/>
  </r>
  <r>
    <x v="352"/>
    <n v="7"/>
    <s v="Plato_2"/>
    <s v="Descripción del Plato_2"/>
    <n v="18"/>
    <n v="30"/>
    <n v="1"/>
    <x v="51"/>
    <s v="Ninguna"/>
    <x v="16"/>
    <n v="12"/>
    <n v="30"/>
    <n v="0.4"/>
  </r>
  <r>
    <x v="352"/>
    <n v="7"/>
    <s v="Plato_8"/>
    <s v="Descripción del Plato_8"/>
    <n v="21"/>
    <n v="35"/>
    <n v="2"/>
    <x v="45"/>
    <s v="Ninguna"/>
    <x v="10"/>
    <n v="28"/>
    <n v="70"/>
    <n v="0.4"/>
  </r>
  <r>
    <x v="352"/>
    <n v="7"/>
    <s v="Plato_18"/>
    <s v="Descripción del Plato_18"/>
    <n v="20"/>
    <n v="34"/>
    <n v="2"/>
    <x v="0"/>
    <s v="Sin cebolla"/>
    <x v="19"/>
    <n v="28"/>
    <n v="68"/>
    <n v="0.41176470588235292"/>
  </r>
  <r>
    <x v="353"/>
    <n v="12"/>
    <s v="Plato_12"/>
    <s v="Descripción del Plato_12"/>
    <n v="11"/>
    <n v="19"/>
    <n v="3"/>
    <x v="1"/>
    <s v="Sin cebolla"/>
    <x v="36"/>
    <n v="24"/>
    <n v="57"/>
    <n v="0.42105263157894735"/>
  </r>
  <r>
    <x v="353"/>
    <n v="12"/>
    <s v="Plato_15"/>
    <s v="Descripción del Plato_15"/>
    <n v="19"/>
    <n v="32"/>
    <n v="2"/>
    <x v="14"/>
    <s v="Sin cebolla"/>
    <x v="11"/>
    <n v="26"/>
    <n v="64"/>
    <n v="0.40625"/>
  </r>
  <r>
    <x v="353"/>
    <n v="12"/>
    <s v="Plato_4"/>
    <s v="Descripción del Plato_4"/>
    <n v="10"/>
    <n v="18"/>
    <n v="2"/>
    <x v="49"/>
    <s v="Sin cebolla"/>
    <x v="5"/>
    <n v="16"/>
    <n v="36"/>
    <n v="0.44444444444444442"/>
  </r>
  <r>
    <x v="353"/>
    <n v="12"/>
    <s v="Plato_7"/>
    <s v="Descripción del Plato_7"/>
    <n v="14"/>
    <n v="24"/>
    <n v="1"/>
    <x v="14"/>
    <s v="Sin cebolla"/>
    <x v="17"/>
    <n v="10"/>
    <n v="24"/>
    <n v="0.41666666666666669"/>
  </r>
  <r>
    <x v="354"/>
    <n v="4"/>
    <s v="Plato_10"/>
    <s v="Descripción del Plato_10"/>
    <n v="15"/>
    <n v="26"/>
    <n v="1"/>
    <x v="49"/>
    <s v="Sin cebolla"/>
    <x v="40"/>
    <n v="11"/>
    <n v="26"/>
    <n v="0.42307692307692307"/>
  </r>
  <r>
    <x v="355"/>
    <n v="1"/>
    <s v="Plato_4"/>
    <s v="Descripción del Plato_4"/>
    <n v="10"/>
    <n v="18"/>
    <n v="2"/>
    <x v="49"/>
    <s v="Ninguna"/>
    <x v="5"/>
    <n v="16"/>
    <n v="36"/>
    <n v="0.44444444444444442"/>
  </r>
  <r>
    <x v="356"/>
    <n v="17"/>
    <s v="Plato_1"/>
    <s v="Descripción del Plato_1"/>
    <n v="15"/>
    <n v="25"/>
    <n v="1"/>
    <x v="43"/>
    <s v="Ninguna"/>
    <x v="53"/>
    <n v="10"/>
    <n v="25"/>
    <n v="0.4"/>
  </r>
  <r>
    <x v="356"/>
    <n v="17"/>
    <s v="Plato_3"/>
    <s v="Descripción del Plato_3"/>
    <n v="12"/>
    <n v="20"/>
    <n v="2"/>
    <x v="19"/>
    <s v="Sin cebolla"/>
    <x v="4"/>
    <n v="16"/>
    <n v="40"/>
    <n v="0.4"/>
  </r>
  <r>
    <x v="356"/>
    <n v="17"/>
    <s v="Plato_6"/>
    <s v="Descripción del Plato_6"/>
    <n v="16"/>
    <n v="27"/>
    <n v="3"/>
    <x v="15"/>
    <s v="Sin cebolla"/>
    <x v="37"/>
    <n v="33"/>
    <n v="81"/>
    <n v="0.40740740740740738"/>
  </r>
  <r>
    <x v="356"/>
    <n v="17"/>
    <s v="Plato_5"/>
    <s v="Descripción del Plato_5"/>
    <n v="13"/>
    <n v="22"/>
    <n v="1"/>
    <x v="24"/>
    <s v="Ninguna"/>
    <x v="48"/>
    <n v="9"/>
    <n v="22"/>
    <n v="0.40909090909090912"/>
  </r>
  <r>
    <x v="357"/>
    <n v="13"/>
    <s v="Plato_10"/>
    <s v="Descripción del Plato_10"/>
    <n v="15"/>
    <n v="26"/>
    <n v="2"/>
    <x v="29"/>
    <s v="Ninguna"/>
    <x v="43"/>
    <n v="22"/>
    <n v="52"/>
    <n v="0.42307692307692307"/>
  </r>
  <r>
    <x v="357"/>
    <n v="13"/>
    <s v="Plato_4"/>
    <s v="Descripción del Plato_4"/>
    <n v="10"/>
    <n v="18"/>
    <n v="3"/>
    <x v="29"/>
    <s v="Sin cebolla"/>
    <x v="50"/>
    <n v="24"/>
    <n v="54"/>
    <n v="0.44444444444444442"/>
  </r>
  <r>
    <x v="357"/>
    <n v="13"/>
    <s v="Plato_3"/>
    <s v="Descripción del Plato_3"/>
    <n v="12"/>
    <n v="20"/>
    <n v="3"/>
    <x v="53"/>
    <s v="Ninguna"/>
    <x v="22"/>
    <n v="24"/>
    <n v="60"/>
    <n v="0.4"/>
  </r>
  <r>
    <x v="358"/>
    <n v="11"/>
    <s v="Plato_5"/>
    <s v="Descripción del Plato_5"/>
    <n v="13"/>
    <n v="22"/>
    <n v="1"/>
    <x v="13"/>
    <s v="Sin cebolla"/>
    <x v="48"/>
    <n v="9"/>
    <n v="22"/>
    <n v="0.40909090909090912"/>
  </r>
  <r>
    <x v="358"/>
    <n v="11"/>
    <s v="Plato_16"/>
    <s v="Descripción del Plato_16"/>
    <n v="16"/>
    <n v="28"/>
    <n v="3"/>
    <x v="28"/>
    <s v="Sin cebolla"/>
    <x v="8"/>
    <n v="36"/>
    <n v="84"/>
    <n v="0.42857142857142855"/>
  </r>
  <r>
    <x v="358"/>
    <n v="11"/>
    <s v="Plato_9"/>
    <s v="Descripción del Plato_9"/>
    <n v="17"/>
    <n v="29"/>
    <n v="2"/>
    <x v="43"/>
    <s v="Sin cebolla"/>
    <x v="6"/>
    <n v="24"/>
    <n v="58"/>
    <n v="0.41379310344827586"/>
  </r>
  <r>
    <x v="358"/>
    <n v="11"/>
    <s v="Plato_10"/>
    <s v="Descripción del Plato_10"/>
    <n v="15"/>
    <n v="26"/>
    <n v="1"/>
    <x v="29"/>
    <s v="Sin cebolla"/>
    <x v="40"/>
    <n v="11"/>
    <n v="26"/>
    <n v="0.42307692307692307"/>
  </r>
  <r>
    <x v="359"/>
    <n v="16"/>
    <s v="Plato_13"/>
    <s v="Descripción del Plato_13"/>
    <n v="13"/>
    <n v="21"/>
    <n v="1"/>
    <x v="35"/>
    <s v="Ninguna"/>
    <x v="45"/>
    <n v="8"/>
    <n v="21"/>
    <n v="0.38095238095238093"/>
  </r>
  <r>
    <x v="359"/>
    <n v="16"/>
    <s v="Plato_2"/>
    <s v="Descripción del Plato_2"/>
    <n v="18"/>
    <n v="30"/>
    <n v="3"/>
    <x v="6"/>
    <s v="Sin cebolla"/>
    <x v="1"/>
    <n v="36"/>
    <n v="90"/>
    <n v="0.4"/>
  </r>
  <r>
    <x v="359"/>
    <n v="16"/>
    <s v="Plato_10"/>
    <s v="Descripción del Plato_10"/>
    <n v="15"/>
    <n v="26"/>
    <n v="1"/>
    <x v="2"/>
    <s v="Sin cebolla"/>
    <x v="40"/>
    <n v="11"/>
    <n v="26"/>
    <n v="0.42307692307692307"/>
  </r>
  <r>
    <x v="359"/>
    <n v="16"/>
    <s v="Plato_15"/>
    <s v="Descripción del Plato_15"/>
    <n v="19"/>
    <n v="32"/>
    <n v="3"/>
    <x v="48"/>
    <s v="Sin cebolla"/>
    <x v="18"/>
    <n v="39"/>
    <n v="96"/>
    <n v="0.40625"/>
  </r>
  <r>
    <x v="360"/>
    <n v="16"/>
    <s v="Plato_9"/>
    <s v="Descripción del Plato_9"/>
    <n v="17"/>
    <n v="29"/>
    <n v="1"/>
    <x v="27"/>
    <s v="Ninguna"/>
    <x v="30"/>
    <n v="12"/>
    <n v="29"/>
    <n v="0.41379310344827586"/>
  </r>
  <r>
    <x v="360"/>
    <n v="16"/>
    <s v="Plato_7"/>
    <s v="Descripción del Plato_7"/>
    <n v="14"/>
    <n v="24"/>
    <n v="3"/>
    <x v="7"/>
    <s v="Sin cebolla"/>
    <x v="47"/>
    <n v="30"/>
    <n v="72"/>
    <n v="0.41666666666666669"/>
  </r>
  <r>
    <x v="361"/>
    <n v="15"/>
    <s v="Plato_3"/>
    <s v="Descripción del Plato_3"/>
    <n v="12"/>
    <n v="20"/>
    <n v="1"/>
    <x v="54"/>
    <s v="Ninguna"/>
    <x v="24"/>
    <n v="8"/>
    <n v="20"/>
    <n v="0.4"/>
  </r>
  <r>
    <x v="361"/>
    <n v="15"/>
    <s v="Plato_7"/>
    <s v="Descripción del Plato_7"/>
    <n v="14"/>
    <n v="24"/>
    <n v="1"/>
    <x v="27"/>
    <s v="Ninguna"/>
    <x v="17"/>
    <n v="10"/>
    <n v="24"/>
    <n v="0.41666666666666669"/>
  </r>
  <r>
    <x v="361"/>
    <n v="15"/>
    <s v="Plato_4"/>
    <s v="Descripción del Plato_4"/>
    <n v="10"/>
    <n v="18"/>
    <n v="1"/>
    <x v="18"/>
    <s v="Ninguna"/>
    <x v="34"/>
    <n v="8"/>
    <n v="18"/>
    <n v="0.44444444444444442"/>
  </r>
  <r>
    <x v="362"/>
    <n v="5"/>
    <s v="Plato_2"/>
    <s v="Descripción del Plato_2"/>
    <n v="18"/>
    <n v="30"/>
    <n v="1"/>
    <x v="24"/>
    <s v="Ninguna"/>
    <x v="16"/>
    <n v="12"/>
    <n v="30"/>
    <n v="0.4"/>
  </r>
  <r>
    <x v="362"/>
    <n v="5"/>
    <s v="Plato_7"/>
    <s v="Descripción del Plato_7"/>
    <n v="14"/>
    <n v="24"/>
    <n v="3"/>
    <x v="54"/>
    <s v="Sin cebolla"/>
    <x v="47"/>
    <n v="30"/>
    <n v="72"/>
    <n v="0.41666666666666669"/>
  </r>
  <r>
    <x v="362"/>
    <n v="5"/>
    <s v="Plato_19"/>
    <s v="Descripción del Plato_19"/>
    <n v="22"/>
    <n v="36"/>
    <n v="2"/>
    <x v="35"/>
    <s v="Ninguna"/>
    <x v="47"/>
    <n v="28"/>
    <n v="72"/>
    <n v="0.3888888888888889"/>
  </r>
  <r>
    <x v="362"/>
    <n v="5"/>
    <s v="Plato_11"/>
    <s v="Descripción del Plato_11"/>
    <n v="20"/>
    <n v="33"/>
    <n v="2"/>
    <x v="40"/>
    <s v="Ninguna"/>
    <x v="13"/>
    <n v="26"/>
    <n v="66"/>
    <n v="0.39393939393939392"/>
  </r>
  <r>
    <x v="363"/>
    <n v="15"/>
    <s v="Plato_16"/>
    <s v="Descripción del Plato_16"/>
    <n v="16"/>
    <n v="28"/>
    <n v="2"/>
    <x v="53"/>
    <s v="Ninguna"/>
    <x v="14"/>
    <n v="24"/>
    <n v="56"/>
    <n v="0.42857142857142855"/>
  </r>
  <r>
    <x v="363"/>
    <n v="15"/>
    <s v="Plato_5"/>
    <s v="Descripción del Plato_5"/>
    <n v="13"/>
    <n v="22"/>
    <n v="1"/>
    <x v="31"/>
    <s v="Ninguna"/>
    <x v="48"/>
    <n v="9"/>
    <n v="22"/>
    <n v="0.40909090909090912"/>
  </r>
  <r>
    <x v="363"/>
    <n v="15"/>
    <s v="Plato_1"/>
    <s v="Descripción del Plato_1"/>
    <n v="15"/>
    <n v="25"/>
    <n v="2"/>
    <x v="30"/>
    <s v="Ninguna"/>
    <x v="32"/>
    <n v="20"/>
    <n v="50"/>
    <n v="0.4"/>
  </r>
  <r>
    <x v="363"/>
    <n v="15"/>
    <s v="Plato_9"/>
    <s v="Descripción del Plato_9"/>
    <n v="17"/>
    <n v="29"/>
    <n v="1"/>
    <x v="13"/>
    <s v="Ninguna"/>
    <x v="30"/>
    <n v="12"/>
    <n v="29"/>
    <n v="0.41379310344827586"/>
  </r>
  <r>
    <x v="364"/>
    <n v="4"/>
    <s v="Plato_19"/>
    <s v="Descripción del Plato_19"/>
    <n v="22"/>
    <n v="36"/>
    <n v="3"/>
    <x v="0"/>
    <s v="Sin cebolla"/>
    <x v="12"/>
    <n v="42"/>
    <n v="108"/>
    <n v="0.3888888888888889"/>
  </r>
  <r>
    <x v="365"/>
    <n v="17"/>
    <s v="Plato_6"/>
    <s v="Descripción del Plato_6"/>
    <n v="16"/>
    <n v="27"/>
    <n v="2"/>
    <x v="48"/>
    <s v="Ninguna"/>
    <x v="50"/>
    <n v="22"/>
    <n v="54"/>
    <n v="0.40740740740740738"/>
  </r>
  <r>
    <x v="365"/>
    <n v="17"/>
    <s v="Plato_8"/>
    <s v="Descripción del Plato_8"/>
    <n v="21"/>
    <n v="35"/>
    <n v="3"/>
    <x v="2"/>
    <s v="Sin cebolla"/>
    <x v="28"/>
    <n v="42"/>
    <n v="105"/>
    <n v="0.4"/>
  </r>
  <r>
    <x v="365"/>
    <n v="17"/>
    <s v="Plato_20"/>
    <s v="Descripción del Plato_20"/>
    <n v="25"/>
    <n v="40"/>
    <n v="2"/>
    <x v="4"/>
    <s v="Ninguna"/>
    <x v="20"/>
    <n v="30"/>
    <n v="80"/>
    <n v="0.375"/>
  </r>
  <r>
    <x v="366"/>
    <n v="12"/>
    <s v="Plato_10"/>
    <s v="Descripción del Plato_10"/>
    <n v="15"/>
    <n v="26"/>
    <n v="2"/>
    <x v="3"/>
    <s v="Sin cebolla"/>
    <x v="43"/>
    <n v="22"/>
    <n v="52"/>
    <n v="0.42307692307692307"/>
  </r>
  <r>
    <x v="366"/>
    <n v="12"/>
    <s v="Plato_9"/>
    <s v="Descripción del Plato_9"/>
    <n v="17"/>
    <n v="29"/>
    <n v="1"/>
    <x v="13"/>
    <s v="Sin cebolla"/>
    <x v="30"/>
    <n v="12"/>
    <n v="29"/>
    <n v="0.41379310344827586"/>
  </r>
  <r>
    <x v="366"/>
    <n v="12"/>
    <s v="Plato_3"/>
    <s v="Descripción del Plato_3"/>
    <n v="12"/>
    <n v="20"/>
    <n v="1"/>
    <x v="33"/>
    <s v="Sin cebolla"/>
    <x v="24"/>
    <n v="8"/>
    <n v="20"/>
    <n v="0.4"/>
  </r>
  <r>
    <x v="367"/>
    <n v="13"/>
    <s v="Plato_11"/>
    <s v="Descripción del Plato_11"/>
    <n v="20"/>
    <n v="33"/>
    <n v="3"/>
    <x v="32"/>
    <s v="Ninguna"/>
    <x v="7"/>
    <n v="39"/>
    <n v="99"/>
    <n v="0.39393939393939392"/>
  </r>
  <r>
    <x v="367"/>
    <n v="13"/>
    <s v="Plato_7"/>
    <s v="Descripción del Plato_7"/>
    <n v="14"/>
    <n v="24"/>
    <n v="1"/>
    <x v="22"/>
    <s v="Sin cebolla"/>
    <x v="17"/>
    <n v="10"/>
    <n v="24"/>
    <n v="0.41666666666666669"/>
  </r>
  <r>
    <x v="368"/>
    <n v="20"/>
    <s v="Plato_17"/>
    <s v="Descripción del Plato_17"/>
    <n v="19"/>
    <n v="31"/>
    <n v="2"/>
    <x v="49"/>
    <s v="Sin cebolla"/>
    <x v="42"/>
    <n v="24"/>
    <n v="62"/>
    <n v="0.38709677419354838"/>
  </r>
  <r>
    <x v="368"/>
    <n v="20"/>
    <s v="Plato_14"/>
    <s v="Descripción del Plato_14"/>
    <n v="14"/>
    <n v="23"/>
    <n v="2"/>
    <x v="49"/>
    <s v="Sin cebolla"/>
    <x v="26"/>
    <n v="18"/>
    <n v="46"/>
    <n v="0.39130434782608697"/>
  </r>
  <r>
    <x v="368"/>
    <n v="20"/>
    <s v="Plato_16"/>
    <s v="Descripción del Plato_16"/>
    <n v="16"/>
    <n v="28"/>
    <n v="2"/>
    <x v="10"/>
    <s v="Sin cebolla"/>
    <x v="14"/>
    <n v="24"/>
    <n v="56"/>
    <n v="0.42857142857142855"/>
  </r>
  <r>
    <x v="368"/>
    <n v="20"/>
    <s v="Plato_10"/>
    <s v="Descripción del Plato_10"/>
    <n v="15"/>
    <n v="26"/>
    <n v="3"/>
    <x v="31"/>
    <s v="Sin cebolla"/>
    <x v="31"/>
    <n v="33"/>
    <n v="78"/>
    <n v="0.42307692307692307"/>
  </r>
  <r>
    <x v="369"/>
    <n v="13"/>
    <s v="Plato_19"/>
    <s v="Descripción del Plato_19"/>
    <n v="22"/>
    <n v="36"/>
    <n v="2"/>
    <x v="46"/>
    <s v="Sin cebolla"/>
    <x v="47"/>
    <n v="28"/>
    <n v="72"/>
    <n v="0.3888888888888889"/>
  </r>
  <r>
    <x v="370"/>
    <n v="4"/>
    <s v="Plato_17"/>
    <s v="Descripción del Plato_17"/>
    <n v="19"/>
    <n v="31"/>
    <n v="2"/>
    <x v="11"/>
    <s v="Sin cebolla"/>
    <x v="42"/>
    <n v="24"/>
    <n v="62"/>
    <n v="0.38709677419354838"/>
  </r>
  <r>
    <x v="370"/>
    <n v="4"/>
    <s v="Plato_19"/>
    <s v="Descripción del Plato_19"/>
    <n v="22"/>
    <n v="36"/>
    <n v="1"/>
    <x v="33"/>
    <s v="Ninguna"/>
    <x v="5"/>
    <n v="14"/>
    <n v="36"/>
    <n v="0.3888888888888889"/>
  </r>
  <r>
    <x v="370"/>
    <n v="4"/>
    <s v="Plato_16"/>
    <s v="Descripción del Plato_16"/>
    <n v="16"/>
    <n v="28"/>
    <n v="2"/>
    <x v="11"/>
    <s v="Ninguna"/>
    <x v="14"/>
    <n v="24"/>
    <n v="56"/>
    <n v="0.42857142857142855"/>
  </r>
  <r>
    <x v="370"/>
    <n v="4"/>
    <s v="Plato_14"/>
    <s v="Descripción del Plato_14"/>
    <n v="14"/>
    <n v="23"/>
    <n v="2"/>
    <x v="30"/>
    <s v="Sin cebolla"/>
    <x v="26"/>
    <n v="18"/>
    <n v="46"/>
    <n v="0.39130434782608697"/>
  </r>
  <r>
    <x v="371"/>
    <n v="14"/>
    <s v="Plato_4"/>
    <s v="Descripción del Plato_4"/>
    <n v="10"/>
    <n v="18"/>
    <n v="2"/>
    <x v="39"/>
    <s v="Ninguna"/>
    <x v="5"/>
    <n v="16"/>
    <n v="36"/>
    <n v="0.44444444444444442"/>
  </r>
  <r>
    <x v="372"/>
    <n v="19"/>
    <s v="Plato_13"/>
    <s v="Descripción del Plato_13"/>
    <n v="13"/>
    <n v="21"/>
    <n v="1"/>
    <x v="54"/>
    <s v="Sin cebolla"/>
    <x v="45"/>
    <n v="8"/>
    <n v="21"/>
    <n v="0.38095238095238093"/>
  </r>
  <r>
    <x v="372"/>
    <n v="19"/>
    <s v="Plato_8"/>
    <s v="Descripción del Plato_8"/>
    <n v="21"/>
    <n v="35"/>
    <n v="1"/>
    <x v="14"/>
    <s v="Ninguna"/>
    <x v="29"/>
    <n v="14"/>
    <n v="35"/>
    <n v="0.4"/>
  </r>
  <r>
    <x v="372"/>
    <n v="19"/>
    <s v="Plato_5"/>
    <s v="Descripción del Plato_5"/>
    <n v="13"/>
    <n v="22"/>
    <n v="2"/>
    <x v="9"/>
    <s v="Sin cebolla"/>
    <x v="51"/>
    <n v="18"/>
    <n v="44"/>
    <n v="0.40909090909090912"/>
  </r>
  <r>
    <x v="372"/>
    <n v="19"/>
    <s v="Plato_3"/>
    <s v="Descripción del Plato_3"/>
    <n v="12"/>
    <n v="20"/>
    <n v="3"/>
    <x v="4"/>
    <s v="Sin cebolla"/>
    <x v="22"/>
    <n v="24"/>
    <n v="60"/>
    <n v="0.4"/>
  </r>
  <r>
    <x v="373"/>
    <n v="18"/>
    <s v="Plato_8"/>
    <s v="Descripción del Plato_8"/>
    <n v="21"/>
    <n v="35"/>
    <n v="1"/>
    <x v="4"/>
    <s v="Sin cebolla"/>
    <x v="29"/>
    <n v="14"/>
    <n v="35"/>
    <n v="0.4"/>
  </r>
  <r>
    <x v="374"/>
    <n v="18"/>
    <s v="Plato_17"/>
    <s v="Descripción del Plato_17"/>
    <n v="19"/>
    <n v="31"/>
    <n v="3"/>
    <x v="5"/>
    <s v="Ninguna"/>
    <x v="46"/>
    <n v="36"/>
    <n v="93"/>
    <n v="0.38709677419354838"/>
  </r>
  <r>
    <x v="375"/>
    <n v="16"/>
    <s v="Plato_14"/>
    <s v="Descripción del Plato_14"/>
    <n v="14"/>
    <n v="23"/>
    <n v="2"/>
    <x v="19"/>
    <s v="Sin cebolla"/>
    <x v="26"/>
    <n v="18"/>
    <n v="46"/>
    <n v="0.39130434782608697"/>
  </r>
  <r>
    <x v="376"/>
    <n v="5"/>
    <s v="Plato_18"/>
    <s v="Descripción del Plato_18"/>
    <n v="20"/>
    <n v="34"/>
    <n v="2"/>
    <x v="33"/>
    <s v="Ninguna"/>
    <x v="19"/>
    <n v="28"/>
    <n v="68"/>
    <n v="0.41176470588235292"/>
  </r>
  <r>
    <x v="376"/>
    <n v="5"/>
    <s v="Plato_15"/>
    <s v="Descripción del Plato_15"/>
    <n v="19"/>
    <n v="32"/>
    <n v="1"/>
    <x v="46"/>
    <s v="Ninguna"/>
    <x v="49"/>
    <n v="13"/>
    <n v="32"/>
    <n v="0.40625"/>
  </r>
  <r>
    <x v="377"/>
    <n v="3"/>
    <s v="Plato_2"/>
    <s v="Descripción del Plato_2"/>
    <n v="18"/>
    <n v="30"/>
    <n v="1"/>
    <x v="30"/>
    <s v="Sin cebolla"/>
    <x v="16"/>
    <n v="12"/>
    <n v="30"/>
    <n v="0.4"/>
  </r>
  <r>
    <x v="377"/>
    <n v="3"/>
    <s v="Plato_12"/>
    <s v="Descripción del Plato_12"/>
    <n v="11"/>
    <n v="19"/>
    <n v="1"/>
    <x v="49"/>
    <s v="Sin cebolla"/>
    <x v="9"/>
    <n v="8"/>
    <n v="19"/>
    <n v="0.42105263157894735"/>
  </r>
  <r>
    <x v="378"/>
    <n v="4"/>
    <s v="Plato_8"/>
    <s v="Descripción del Plato_8"/>
    <n v="21"/>
    <n v="35"/>
    <n v="2"/>
    <x v="21"/>
    <s v="Ninguna"/>
    <x v="10"/>
    <n v="28"/>
    <n v="70"/>
    <n v="0.4"/>
  </r>
  <r>
    <x v="379"/>
    <n v="5"/>
    <s v="Plato_11"/>
    <s v="Descripción del Plato_11"/>
    <n v="20"/>
    <n v="33"/>
    <n v="3"/>
    <x v="27"/>
    <s v="Ninguna"/>
    <x v="7"/>
    <n v="39"/>
    <n v="99"/>
    <n v="0.39393939393939392"/>
  </r>
  <r>
    <x v="379"/>
    <n v="5"/>
    <s v="Plato_12"/>
    <s v="Descripción del Plato_12"/>
    <n v="11"/>
    <n v="19"/>
    <n v="2"/>
    <x v="37"/>
    <s v="Ninguna"/>
    <x v="44"/>
    <n v="16"/>
    <n v="38"/>
    <n v="0.42105263157894735"/>
  </r>
  <r>
    <x v="380"/>
    <n v="4"/>
    <s v="Plato_10"/>
    <s v="Descripción del Plato_10"/>
    <n v="15"/>
    <n v="26"/>
    <n v="3"/>
    <x v="37"/>
    <s v="Ninguna"/>
    <x v="31"/>
    <n v="33"/>
    <n v="78"/>
    <n v="0.42307692307692307"/>
  </r>
  <r>
    <x v="380"/>
    <n v="4"/>
    <s v="Plato_11"/>
    <s v="Descripción del Plato_11"/>
    <n v="20"/>
    <n v="33"/>
    <n v="2"/>
    <x v="43"/>
    <s v="Ninguna"/>
    <x v="13"/>
    <n v="26"/>
    <n v="66"/>
    <n v="0.39393939393939392"/>
  </r>
  <r>
    <x v="381"/>
    <n v="20"/>
    <s v="Plato_9"/>
    <s v="Descripción del Plato_9"/>
    <n v="17"/>
    <n v="29"/>
    <n v="3"/>
    <x v="7"/>
    <s v="Sin cebolla"/>
    <x v="23"/>
    <n v="36"/>
    <n v="87"/>
    <n v="0.41379310344827586"/>
  </r>
  <r>
    <x v="382"/>
    <n v="6"/>
    <s v="Plato_19"/>
    <s v="Descripción del Plato_19"/>
    <n v="22"/>
    <n v="36"/>
    <n v="3"/>
    <x v="4"/>
    <s v="Sin cebolla"/>
    <x v="12"/>
    <n v="42"/>
    <n v="108"/>
    <n v="0.3888888888888889"/>
  </r>
  <r>
    <x v="383"/>
    <n v="1"/>
    <s v="Plato_4"/>
    <s v="Descripción del Plato_4"/>
    <n v="10"/>
    <n v="18"/>
    <n v="2"/>
    <x v="13"/>
    <s v="Ninguna"/>
    <x v="5"/>
    <n v="16"/>
    <n v="36"/>
    <n v="0.44444444444444442"/>
  </r>
  <r>
    <x v="383"/>
    <n v="1"/>
    <s v="Plato_12"/>
    <s v="Descripción del Plato_12"/>
    <n v="11"/>
    <n v="19"/>
    <n v="3"/>
    <x v="37"/>
    <s v="Sin cebolla"/>
    <x v="36"/>
    <n v="24"/>
    <n v="57"/>
    <n v="0.42105263157894735"/>
  </r>
  <r>
    <x v="383"/>
    <n v="1"/>
    <s v="Plato_6"/>
    <s v="Descripción del Plato_6"/>
    <n v="16"/>
    <n v="27"/>
    <n v="1"/>
    <x v="14"/>
    <s v="Sin cebolla"/>
    <x v="3"/>
    <n v="11"/>
    <n v="27"/>
    <n v="0.40740740740740738"/>
  </r>
  <r>
    <x v="384"/>
    <n v="6"/>
    <s v="Plato_2"/>
    <s v="Descripción del Plato_2"/>
    <n v="18"/>
    <n v="30"/>
    <n v="2"/>
    <x v="39"/>
    <s v="Ninguna"/>
    <x v="22"/>
    <n v="24"/>
    <n v="60"/>
    <n v="0.4"/>
  </r>
  <r>
    <x v="385"/>
    <n v="5"/>
    <s v="Plato_11"/>
    <s v="Descripción del Plato_11"/>
    <n v="20"/>
    <n v="33"/>
    <n v="3"/>
    <x v="22"/>
    <s v="Sin cebolla"/>
    <x v="7"/>
    <n v="39"/>
    <n v="99"/>
    <n v="0.39393939393939392"/>
  </r>
  <r>
    <x v="386"/>
    <n v="6"/>
    <s v="Plato_17"/>
    <s v="Descripción del Plato_17"/>
    <n v="19"/>
    <n v="31"/>
    <n v="3"/>
    <x v="40"/>
    <s v="Sin cebolla"/>
    <x v="46"/>
    <n v="36"/>
    <n v="93"/>
    <n v="0.38709677419354838"/>
  </r>
  <r>
    <x v="387"/>
    <n v="18"/>
    <s v="Plato_17"/>
    <s v="Descripción del Plato_17"/>
    <n v="19"/>
    <n v="31"/>
    <n v="2"/>
    <x v="53"/>
    <s v="Sin cebolla"/>
    <x v="42"/>
    <n v="24"/>
    <n v="62"/>
    <n v="0.38709677419354838"/>
  </r>
  <r>
    <x v="387"/>
    <n v="18"/>
    <s v="Plato_19"/>
    <s v="Descripción del Plato_19"/>
    <n v="22"/>
    <n v="36"/>
    <n v="2"/>
    <x v="45"/>
    <s v="Ninguna"/>
    <x v="47"/>
    <n v="28"/>
    <n v="72"/>
    <n v="0.3888888888888889"/>
  </r>
  <r>
    <x v="387"/>
    <n v="18"/>
    <s v="Plato_9"/>
    <s v="Descripción del Plato_9"/>
    <n v="17"/>
    <n v="29"/>
    <n v="2"/>
    <x v="15"/>
    <s v="Sin cebolla"/>
    <x v="6"/>
    <n v="24"/>
    <n v="58"/>
    <n v="0.41379310344827586"/>
  </r>
  <r>
    <x v="387"/>
    <n v="18"/>
    <s v="Plato_11"/>
    <s v="Descripción del Plato_11"/>
    <n v="20"/>
    <n v="33"/>
    <n v="3"/>
    <x v="2"/>
    <s v="Sin cebolla"/>
    <x v="7"/>
    <n v="39"/>
    <n v="99"/>
    <n v="0.39393939393939392"/>
  </r>
  <r>
    <x v="388"/>
    <n v="19"/>
    <s v="Plato_11"/>
    <s v="Descripción del Plato_11"/>
    <n v="20"/>
    <n v="33"/>
    <n v="1"/>
    <x v="18"/>
    <s v="Ninguna"/>
    <x v="25"/>
    <n v="13"/>
    <n v="33"/>
    <n v="0.39393939393939392"/>
  </r>
  <r>
    <x v="389"/>
    <n v="9"/>
    <s v="Plato_5"/>
    <s v="Descripción del Plato_5"/>
    <n v="13"/>
    <n v="22"/>
    <n v="2"/>
    <x v="53"/>
    <s v="Sin cebolla"/>
    <x v="51"/>
    <n v="18"/>
    <n v="44"/>
    <n v="0.40909090909090912"/>
  </r>
  <r>
    <x v="389"/>
    <n v="9"/>
    <s v="Plato_10"/>
    <s v="Descripción del Plato_10"/>
    <n v="15"/>
    <n v="26"/>
    <n v="3"/>
    <x v="33"/>
    <s v="Sin cebolla"/>
    <x v="31"/>
    <n v="33"/>
    <n v="78"/>
    <n v="0.42307692307692307"/>
  </r>
  <r>
    <x v="389"/>
    <n v="9"/>
    <s v="Plato_13"/>
    <s v="Descripción del Plato_13"/>
    <n v="13"/>
    <n v="21"/>
    <n v="1"/>
    <x v="52"/>
    <s v="Sin cebolla"/>
    <x v="45"/>
    <n v="8"/>
    <n v="21"/>
    <n v="0.38095238095238093"/>
  </r>
  <r>
    <x v="390"/>
    <n v="15"/>
    <s v="Plato_5"/>
    <s v="Descripción del Plato_5"/>
    <n v="13"/>
    <n v="22"/>
    <n v="1"/>
    <x v="37"/>
    <s v="Ninguna"/>
    <x v="48"/>
    <n v="9"/>
    <n v="22"/>
    <n v="0.40909090909090912"/>
  </r>
  <r>
    <x v="391"/>
    <n v="14"/>
    <s v="Plato_15"/>
    <s v="Descripción del Plato_15"/>
    <n v="19"/>
    <n v="32"/>
    <n v="3"/>
    <x v="9"/>
    <s v="Ninguna"/>
    <x v="18"/>
    <n v="39"/>
    <n v="96"/>
    <n v="0.40625"/>
  </r>
  <r>
    <x v="391"/>
    <n v="14"/>
    <s v="Plato_7"/>
    <s v="Descripción del Plato_7"/>
    <n v="14"/>
    <n v="24"/>
    <n v="1"/>
    <x v="45"/>
    <s v="Sin cebolla"/>
    <x v="17"/>
    <n v="10"/>
    <n v="24"/>
    <n v="0.41666666666666669"/>
  </r>
  <r>
    <x v="392"/>
    <n v="13"/>
    <s v="Plato_12"/>
    <s v="Descripción del Plato_12"/>
    <n v="11"/>
    <n v="19"/>
    <n v="2"/>
    <x v="22"/>
    <s v="Ninguna"/>
    <x v="44"/>
    <n v="16"/>
    <n v="38"/>
    <n v="0.42105263157894735"/>
  </r>
  <r>
    <x v="392"/>
    <n v="13"/>
    <s v="Plato_8"/>
    <s v="Descripción del Plato_8"/>
    <n v="21"/>
    <n v="35"/>
    <n v="3"/>
    <x v="8"/>
    <s v="Ninguna"/>
    <x v="28"/>
    <n v="42"/>
    <n v="105"/>
    <n v="0.4"/>
  </r>
  <r>
    <x v="392"/>
    <n v="13"/>
    <s v="Plato_13"/>
    <s v="Descripción del Plato_13"/>
    <n v="13"/>
    <n v="21"/>
    <n v="1"/>
    <x v="31"/>
    <s v="Sin cebolla"/>
    <x v="45"/>
    <n v="8"/>
    <n v="21"/>
    <n v="0.38095238095238093"/>
  </r>
  <r>
    <x v="392"/>
    <n v="13"/>
    <s v="Plato_5"/>
    <s v="Descripción del Plato_5"/>
    <n v="13"/>
    <n v="22"/>
    <n v="2"/>
    <x v="13"/>
    <s v="Sin cebolla"/>
    <x v="51"/>
    <n v="18"/>
    <n v="44"/>
    <n v="0.40909090909090912"/>
  </r>
  <r>
    <x v="393"/>
    <n v="17"/>
    <s v="Plato_7"/>
    <s v="Descripción del Plato_7"/>
    <n v="14"/>
    <n v="24"/>
    <n v="2"/>
    <x v="19"/>
    <s v="Ninguna"/>
    <x v="0"/>
    <n v="20"/>
    <n v="48"/>
    <n v="0.41666666666666669"/>
  </r>
  <r>
    <x v="393"/>
    <n v="17"/>
    <s v="Plato_9"/>
    <s v="Descripción del Plato_9"/>
    <n v="17"/>
    <n v="29"/>
    <n v="1"/>
    <x v="35"/>
    <s v="Sin cebolla"/>
    <x v="30"/>
    <n v="12"/>
    <n v="29"/>
    <n v="0.41379310344827586"/>
  </r>
  <r>
    <x v="394"/>
    <n v="2"/>
    <s v="Plato_12"/>
    <s v="Descripción del Plato_12"/>
    <n v="11"/>
    <n v="19"/>
    <n v="2"/>
    <x v="10"/>
    <s v="Ninguna"/>
    <x v="44"/>
    <n v="16"/>
    <n v="38"/>
    <n v="0.42105263157894735"/>
  </r>
  <r>
    <x v="395"/>
    <n v="11"/>
    <s v="Plato_3"/>
    <s v="Descripción del Plato_3"/>
    <n v="12"/>
    <n v="20"/>
    <n v="1"/>
    <x v="15"/>
    <s v="Sin cebolla"/>
    <x v="24"/>
    <n v="8"/>
    <n v="20"/>
    <n v="0.4"/>
  </r>
  <r>
    <x v="395"/>
    <n v="11"/>
    <s v="Plato_13"/>
    <s v="Descripción del Plato_13"/>
    <n v="13"/>
    <n v="21"/>
    <n v="3"/>
    <x v="13"/>
    <s v="Sin cebolla"/>
    <x v="27"/>
    <n v="24"/>
    <n v="63"/>
    <n v="0.38095238095238093"/>
  </r>
  <r>
    <x v="396"/>
    <n v="4"/>
    <s v="Plato_6"/>
    <s v="Descripción del Plato_6"/>
    <n v="16"/>
    <n v="27"/>
    <n v="2"/>
    <x v="16"/>
    <s v="Sin cebolla"/>
    <x v="50"/>
    <n v="22"/>
    <n v="54"/>
    <n v="0.40740740740740738"/>
  </r>
  <r>
    <x v="396"/>
    <n v="4"/>
    <s v="Plato_17"/>
    <s v="Descripción del Plato_17"/>
    <n v="19"/>
    <n v="31"/>
    <n v="3"/>
    <x v="23"/>
    <s v="Sin cebolla"/>
    <x v="46"/>
    <n v="36"/>
    <n v="93"/>
    <n v="0.38709677419354838"/>
  </r>
  <r>
    <x v="397"/>
    <n v="9"/>
    <s v="Plato_16"/>
    <s v="Descripción del Plato_16"/>
    <n v="16"/>
    <n v="28"/>
    <n v="2"/>
    <x v="29"/>
    <s v="Ninguna"/>
    <x v="14"/>
    <n v="24"/>
    <n v="56"/>
    <n v="0.42857142857142855"/>
  </r>
  <r>
    <x v="397"/>
    <n v="9"/>
    <s v="Plato_11"/>
    <s v="Descripción del Plato_11"/>
    <n v="20"/>
    <n v="33"/>
    <n v="2"/>
    <x v="42"/>
    <s v="Sin cebolla"/>
    <x v="13"/>
    <n v="26"/>
    <n v="66"/>
    <n v="0.39393939393939392"/>
  </r>
  <r>
    <x v="398"/>
    <n v="7"/>
    <s v="Plato_11"/>
    <s v="Descripción del Plato_11"/>
    <n v="20"/>
    <n v="33"/>
    <n v="3"/>
    <x v="32"/>
    <s v="Ninguna"/>
    <x v="7"/>
    <n v="39"/>
    <n v="99"/>
    <n v="0.39393939393939392"/>
  </r>
  <r>
    <x v="398"/>
    <n v="7"/>
    <s v="Plato_19"/>
    <s v="Descripción del Plato_19"/>
    <n v="22"/>
    <n v="36"/>
    <n v="3"/>
    <x v="34"/>
    <s v="Sin cebolla"/>
    <x v="12"/>
    <n v="42"/>
    <n v="108"/>
    <n v="0.3888888888888889"/>
  </r>
  <r>
    <x v="399"/>
    <n v="9"/>
    <s v="Plato_20"/>
    <s v="Descripción del Plato_20"/>
    <n v="25"/>
    <n v="40"/>
    <n v="2"/>
    <x v="52"/>
    <s v="Ninguna"/>
    <x v="20"/>
    <n v="30"/>
    <n v="80"/>
    <n v="0.375"/>
  </r>
  <r>
    <x v="399"/>
    <n v="9"/>
    <s v="Plato_16"/>
    <s v="Descripción del Plato_16"/>
    <n v="16"/>
    <n v="28"/>
    <n v="2"/>
    <x v="33"/>
    <s v="Ninguna"/>
    <x v="14"/>
    <n v="24"/>
    <n v="56"/>
    <n v="0.42857142857142855"/>
  </r>
  <r>
    <x v="399"/>
    <n v="9"/>
    <s v="Plato_17"/>
    <s v="Descripción del Plato_17"/>
    <n v="19"/>
    <n v="31"/>
    <n v="2"/>
    <x v="25"/>
    <s v="Sin cebolla"/>
    <x v="42"/>
    <n v="24"/>
    <n v="62"/>
    <n v="0.38709677419354838"/>
  </r>
  <r>
    <x v="400"/>
    <n v="16"/>
    <s v="Plato_13"/>
    <s v="Descripción del Plato_13"/>
    <n v="13"/>
    <n v="21"/>
    <n v="2"/>
    <x v="31"/>
    <s v="Ninguna"/>
    <x v="39"/>
    <n v="16"/>
    <n v="42"/>
    <n v="0.38095238095238093"/>
  </r>
  <r>
    <x v="401"/>
    <n v="18"/>
    <s v="Plato_1"/>
    <s v="Descripción del Plato_1"/>
    <n v="15"/>
    <n v="25"/>
    <n v="2"/>
    <x v="51"/>
    <s v="Sin cebolla"/>
    <x v="32"/>
    <n v="20"/>
    <n v="50"/>
    <n v="0.4"/>
  </r>
  <r>
    <x v="401"/>
    <n v="18"/>
    <s v="Plato_12"/>
    <s v="Descripción del Plato_12"/>
    <n v="11"/>
    <n v="19"/>
    <n v="3"/>
    <x v="50"/>
    <s v="Sin cebolla"/>
    <x v="36"/>
    <n v="24"/>
    <n v="57"/>
    <n v="0.42105263157894735"/>
  </r>
  <r>
    <x v="401"/>
    <n v="18"/>
    <s v="Plato_5"/>
    <s v="Descripción del Plato_5"/>
    <n v="13"/>
    <n v="22"/>
    <n v="2"/>
    <x v="42"/>
    <s v="Ninguna"/>
    <x v="51"/>
    <n v="18"/>
    <n v="44"/>
    <n v="0.40909090909090912"/>
  </r>
  <r>
    <x v="402"/>
    <n v="14"/>
    <s v="Plato_5"/>
    <s v="Descripción del Plato_5"/>
    <n v="13"/>
    <n v="22"/>
    <n v="3"/>
    <x v="9"/>
    <s v="Ninguna"/>
    <x v="13"/>
    <n v="27"/>
    <n v="66"/>
    <n v="0.40909090909090912"/>
  </r>
  <r>
    <x v="402"/>
    <n v="14"/>
    <s v="Plato_4"/>
    <s v="Descripción del Plato_4"/>
    <n v="10"/>
    <n v="18"/>
    <n v="2"/>
    <x v="19"/>
    <s v="Sin cebolla"/>
    <x v="5"/>
    <n v="16"/>
    <n v="36"/>
    <n v="0.44444444444444442"/>
  </r>
  <r>
    <x v="402"/>
    <n v="14"/>
    <s v="Plato_15"/>
    <s v="Descripción del Plato_15"/>
    <n v="19"/>
    <n v="32"/>
    <n v="2"/>
    <x v="10"/>
    <s v="Sin cebolla"/>
    <x v="11"/>
    <n v="26"/>
    <n v="64"/>
    <n v="0.40625"/>
  </r>
  <r>
    <x v="402"/>
    <n v="14"/>
    <s v="Plato_7"/>
    <s v="Descripción del Plato_7"/>
    <n v="14"/>
    <n v="24"/>
    <n v="1"/>
    <x v="41"/>
    <s v="Sin cebolla"/>
    <x v="17"/>
    <n v="10"/>
    <n v="24"/>
    <n v="0.41666666666666669"/>
  </r>
  <r>
    <x v="403"/>
    <n v="17"/>
    <s v="Plato_13"/>
    <s v="Descripción del Plato_13"/>
    <n v="13"/>
    <n v="21"/>
    <n v="2"/>
    <x v="31"/>
    <s v="Ninguna"/>
    <x v="39"/>
    <n v="16"/>
    <n v="42"/>
    <n v="0.38095238095238093"/>
  </r>
  <r>
    <x v="403"/>
    <n v="17"/>
    <s v="Plato_3"/>
    <s v="Descripción del Plato_3"/>
    <n v="12"/>
    <n v="20"/>
    <n v="1"/>
    <x v="47"/>
    <s v="Sin cebolla"/>
    <x v="24"/>
    <n v="8"/>
    <n v="20"/>
    <n v="0.4"/>
  </r>
  <r>
    <x v="403"/>
    <n v="17"/>
    <s v="Plato_20"/>
    <s v="Descripción del Plato_20"/>
    <n v="25"/>
    <n v="40"/>
    <n v="3"/>
    <x v="50"/>
    <s v="Sin cebolla"/>
    <x v="15"/>
    <n v="45"/>
    <n v="120"/>
    <n v="0.375"/>
  </r>
  <r>
    <x v="404"/>
    <n v="5"/>
    <s v="Plato_10"/>
    <s v="Descripción del Plato_10"/>
    <n v="15"/>
    <n v="26"/>
    <n v="1"/>
    <x v="54"/>
    <s v="Sin cebolla"/>
    <x v="40"/>
    <n v="11"/>
    <n v="26"/>
    <n v="0.42307692307692307"/>
  </r>
  <r>
    <x v="404"/>
    <n v="5"/>
    <s v="Plato_20"/>
    <s v="Descripción del Plato_20"/>
    <n v="25"/>
    <n v="40"/>
    <n v="1"/>
    <x v="20"/>
    <s v="Ninguna"/>
    <x v="4"/>
    <n v="15"/>
    <n v="40"/>
    <n v="0.375"/>
  </r>
  <r>
    <x v="404"/>
    <n v="5"/>
    <s v="Plato_3"/>
    <s v="Descripción del Plato_3"/>
    <n v="12"/>
    <n v="20"/>
    <n v="2"/>
    <x v="33"/>
    <s v="Sin cebolla"/>
    <x v="4"/>
    <n v="16"/>
    <n v="40"/>
    <n v="0.4"/>
  </r>
  <r>
    <x v="405"/>
    <n v="14"/>
    <s v="Plato_3"/>
    <s v="Descripción del Plato_3"/>
    <n v="12"/>
    <n v="20"/>
    <n v="3"/>
    <x v="21"/>
    <s v="Ninguna"/>
    <x v="22"/>
    <n v="24"/>
    <n v="60"/>
    <n v="0.4"/>
  </r>
  <r>
    <x v="405"/>
    <n v="14"/>
    <s v="Plato_8"/>
    <s v="Descripción del Plato_8"/>
    <n v="21"/>
    <n v="35"/>
    <n v="2"/>
    <x v="44"/>
    <s v="Ninguna"/>
    <x v="10"/>
    <n v="28"/>
    <n v="70"/>
    <n v="0.4"/>
  </r>
  <r>
    <x v="405"/>
    <n v="14"/>
    <s v="Plato_1"/>
    <s v="Descripción del Plato_1"/>
    <n v="15"/>
    <n v="25"/>
    <n v="1"/>
    <x v="41"/>
    <s v="Sin cebolla"/>
    <x v="53"/>
    <n v="10"/>
    <n v="25"/>
    <n v="0.4"/>
  </r>
  <r>
    <x v="406"/>
    <n v="4"/>
    <s v="Plato_3"/>
    <s v="Descripción del Plato_3"/>
    <n v="12"/>
    <n v="20"/>
    <n v="3"/>
    <x v="1"/>
    <s v="Ninguna"/>
    <x v="22"/>
    <n v="24"/>
    <n v="60"/>
    <n v="0.4"/>
  </r>
  <r>
    <x v="406"/>
    <n v="4"/>
    <s v="Plato_8"/>
    <s v="Descripción del Plato_8"/>
    <n v="21"/>
    <n v="35"/>
    <n v="1"/>
    <x v="40"/>
    <s v="Sin cebolla"/>
    <x v="29"/>
    <n v="14"/>
    <n v="35"/>
    <n v="0.4"/>
  </r>
  <r>
    <x v="407"/>
    <n v="17"/>
    <s v="Plato_1"/>
    <s v="Descripción del Plato_1"/>
    <n v="15"/>
    <n v="25"/>
    <n v="1"/>
    <x v="27"/>
    <s v="Sin cebolla"/>
    <x v="53"/>
    <n v="10"/>
    <n v="25"/>
    <n v="0.4"/>
  </r>
  <r>
    <x v="407"/>
    <n v="17"/>
    <s v="Plato_7"/>
    <s v="Descripción del Plato_7"/>
    <n v="14"/>
    <n v="24"/>
    <n v="3"/>
    <x v="11"/>
    <s v="Ninguna"/>
    <x v="47"/>
    <n v="30"/>
    <n v="72"/>
    <n v="0.41666666666666669"/>
  </r>
  <r>
    <x v="407"/>
    <n v="17"/>
    <s v="Plato_18"/>
    <s v="Descripción del Plato_18"/>
    <n v="20"/>
    <n v="34"/>
    <n v="1"/>
    <x v="45"/>
    <s v="Sin cebolla"/>
    <x v="38"/>
    <n v="14"/>
    <n v="34"/>
    <n v="0.41176470588235292"/>
  </r>
  <r>
    <x v="408"/>
    <n v="15"/>
    <s v="Plato_13"/>
    <s v="Descripción del Plato_13"/>
    <n v="13"/>
    <n v="21"/>
    <n v="3"/>
    <x v="20"/>
    <s v="Sin cebolla"/>
    <x v="27"/>
    <n v="24"/>
    <n v="63"/>
    <n v="0.38095238095238093"/>
  </r>
  <r>
    <x v="408"/>
    <n v="15"/>
    <s v="Plato_20"/>
    <s v="Descripción del Plato_20"/>
    <n v="25"/>
    <n v="40"/>
    <n v="1"/>
    <x v="26"/>
    <s v="Ninguna"/>
    <x v="4"/>
    <n v="15"/>
    <n v="40"/>
    <n v="0.375"/>
  </r>
  <r>
    <x v="408"/>
    <n v="15"/>
    <s v="Plato_16"/>
    <s v="Descripción del Plato_16"/>
    <n v="16"/>
    <n v="28"/>
    <n v="1"/>
    <x v="36"/>
    <s v="Ninguna"/>
    <x v="21"/>
    <n v="12"/>
    <n v="28"/>
    <n v="0.42857142857142855"/>
  </r>
  <r>
    <x v="408"/>
    <n v="15"/>
    <s v="Plato_7"/>
    <s v="Descripción del Plato_7"/>
    <n v="14"/>
    <n v="24"/>
    <n v="3"/>
    <x v="50"/>
    <s v="Ninguna"/>
    <x v="47"/>
    <n v="30"/>
    <n v="72"/>
    <n v="0.41666666666666669"/>
  </r>
  <r>
    <x v="409"/>
    <n v="1"/>
    <s v="Plato_3"/>
    <s v="Descripción del Plato_3"/>
    <n v="12"/>
    <n v="20"/>
    <n v="1"/>
    <x v="29"/>
    <s v="Sin cebolla"/>
    <x v="24"/>
    <n v="8"/>
    <n v="20"/>
    <n v="0.4"/>
  </r>
  <r>
    <x v="409"/>
    <n v="1"/>
    <s v="Plato_19"/>
    <s v="Descripción del Plato_19"/>
    <n v="22"/>
    <n v="36"/>
    <n v="1"/>
    <x v="54"/>
    <s v="Ninguna"/>
    <x v="5"/>
    <n v="14"/>
    <n v="36"/>
    <n v="0.3888888888888889"/>
  </r>
  <r>
    <x v="410"/>
    <n v="3"/>
    <s v="Plato_20"/>
    <s v="Descripción del Plato_20"/>
    <n v="25"/>
    <n v="40"/>
    <n v="3"/>
    <x v="6"/>
    <s v="Sin cebolla"/>
    <x v="15"/>
    <n v="45"/>
    <n v="120"/>
    <n v="0.375"/>
  </r>
  <r>
    <x v="410"/>
    <n v="3"/>
    <s v="Plato_4"/>
    <s v="Descripción del Plato_4"/>
    <n v="10"/>
    <n v="18"/>
    <n v="1"/>
    <x v="46"/>
    <s v="Ninguna"/>
    <x v="34"/>
    <n v="8"/>
    <n v="18"/>
    <n v="0.44444444444444442"/>
  </r>
  <r>
    <x v="410"/>
    <n v="3"/>
    <s v="Plato_6"/>
    <s v="Descripción del Plato_6"/>
    <n v="16"/>
    <n v="27"/>
    <n v="3"/>
    <x v="4"/>
    <s v="Ninguna"/>
    <x v="37"/>
    <n v="33"/>
    <n v="81"/>
    <n v="0.40740740740740738"/>
  </r>
  <r>
    <x v="411"/>
    <n v="11"/>
    <s v="Plato_17"/>
    <s v="Descripción del Plato_17"/>
    <n v="19"/>
    <n v="31"/>
    <n v="3"/>
    <x v="28"/>
    <s v="Sin cebolla"/>
    <x v="46"/>
    <n v="36"/>
    <n v="93"/>
    <n v="0.38709677419354838"/>
  </r>
  <r>
    <x v="412"/>
    <n v="13"/>
    <s v="Plato_8"/>
    <s v="Descripción del Plato_8"/>
    <n v="21"/>
    <n v="35"/>
    <n v="1"/>
    <x v="43"/>
    <s v="Sin cebolla"/>
    <x v="29"/>
    <n v="14"/>
    <n v="35"/>
    <n v="0.4"/>
  </r>
  <r>
    <x v="413"/>
    <n v="14"/>
    <s v="Plato_11"/>
    <s v="Descripción del Plato_11"/>
    <n v="20"/>
    <n v="33"/>
    <n v="1"/>
    <x v="25"/>
    <s v="Ninguna"/>
    <x v="25"/>
    <n v="13"/>
    <n v="33"/>
    <n v="0.39393939393939392"/>
  </r>
  <r>
    <x v="414"/>
    <n v="14"/>
    <s v="Plato_6"/>
    <s v="Descripción del Plato_6"/>
    <n v="16"/>
    <n v="27"/>
    <n v="2"/>
    <x v="1"/>
    <s v="Ninguna"/>
    <x v="50"/>
    <n v="22"/>
    <n v="54"/>
    <n v="0.40740740740740738"/>
  </r>
  <r>
    <x v="414"/>
    <n v="14"/>
    <s v="Plato_18"/>
    <s v="Descripción del Plato_18"/>
    <n v="20"/>
    <n v="34"/>
    <n v="2"/>
    <x v="51"/>
    <s v="Sin cebolla"/>
    <x v="19"/>
    <n v="28"/>
    <n v="68"/>
    <n v="0.41176470588235292"/>
  </r>
  <r>
    <x v="414"/>
    <n v="14"/>
    <s v="Plato_19"/>
    <s v="Descripción del Plato_19"/>
    <n v="22"/>
    <n v="36"/>
    <n v="1"/>
    <x v="38"/>
    <s v="Ninguna"/>
    <x v="5"/>
    <n v="14"/>
    <n v="36"/>
    <n v="0.3888888888888889"/>
  </r>
  <r>
    <x v="415"/>
    <n v="20"/>
    <s v="Plato_1"/>
    <s v="Descripción del Plato_1"/>
    <n v="15"/>
    <n v="25"/>
    <n v="1"/>
    <x v="4"/>
    <s v="Sin cebolla"/>
    <x v="53"/>
    <n v="10"/>
    <n v="25"/>
    <n v="0.4"/>
  </r>
  <r>
    <x v="416"/>
    <n v="7"/>
    <s v="Plato_9"/>
    <s v="Descripción del Plato_9"/>
    <n v="17"/>
    <n v="29"/>
    <n v="1"/>
    <x v="8"/>
    <s v="Ninguna"/>
    <x v="30"/>
    <n v="12"/>
    <n v="29"/>
    <n v="0.41379310344827586"/>
  </r>
  <r>
    <x v="416"/>
    <n v="7"/>
    <s v="Plato_20"/>
    <s v="Descripción del Plato_20"/>
    <n v="25"/>
    <n v="40"/>
    <n v="1"/>
    <x v="9"/>
    <s v="Ninguna"/>
    <x v="4"/>
    <n v="15"/>
    <n v="40"/>
    <n v="0.375"/>
  </r>
  <r>
    <x v="416"/>
    <n v="7"/>
    <s v="Plato_12"/>
    <s v="Descripción del Plato_12"/>
    <n v="11"/>
    <n v="19"/>
    <n v="1"/>
    <x v="51"/>
    <s v="Sin cebolla"/>
    <x v="9"/>
    <n v="8"/>
    <n v="19"/>
    <n v="0.42105263157894735"/>
  </r>
  <r>
    <x v="416"/>
    <n v="7"/>
    <s v="Plato_6"/>
    <s v="Descripción del Plato_6"/>
    <n v="16"/>
    <n v="27"/>
    <n v="2"/>
    <x v="3"/>
    <s v="Sin cebolla"/>
    <x v="50"/>
    <n v="22"/>
    <n v="54"/>
    <n v="0.40740740740740738"/>
  </r>
  <r>
    <x v="417"/>
    <n v="17"/>
    <s v="Plato_1"/>
    <s v="Descripción del Plato_1"/>
    <n v="15"/>
    <n v="25"/>
    <n v="1"/>
    <x v="32"/>
    <s v="Ninguna"/>
    <x v="53"/>
    <n v="10"/>
    <n v="25"/>
    <n v="0.4"/>
  </r>
  <r>
    <x v="417"/>
    <n v="17"/>
    <s v="Plato_17"/>
    <s v="Descripción del Plato_17"/>
    <n v="19"/>
    <n v="31"/>
    <n v="3"/>
    <x v="41"/>
    <s v="Sin cebolla"/>
    <x v="46"/>
    <n v="36"/>
    <n v="93"/>
    <n v="0.38709677419354838"/>
  </r>
  <r>
    <x v="418"/>
    <n v="11"/>
    <s v="Plato_18"/>
    <s v="Descripción del Plato_18"/>
    <n v="20"/>
    <n v="34"/>
    <n v="1"/>
    <x v="49"/>
    <s v="Sin cebolla"/>
    <x v="38"/>
    <n v="14"/>
    <n v="34"/>
    <n v="0.41176470588235292"/>
  </r>
  <r>
    <x v="418"/>
    <n v="11"/>
    <s v="Plato_11"/>
    <s v="Descripción del Plato_11"/>
    <n v="20"/>
    <n v="33"/>
    <n v="1"/>
    <x v="28"/>
    <s v="Ninguna"/>
    <x v="25"/>
    <n v="13"/>
    <n v="33"/>
    <n v="0.39393939393939392"/>
  </r>
  <r>
    <x v="419"/>
    <n v="18"/>
    <s v="Plato_18"/>
    <s v="Descripción del Plato_18"/>
    <n v="20"/>
    <n v="34"/>
    <n v="2"/>
    <x v="46"/>
    <s v="Ninguna"/>
    <x v="19"/>
    <n v="28"/>
    <n v="68"/>
    <n v="0.41176470588235292"/>
  </r>
  <r>
    <x v="419"/>
    <n v="18"/>
    <s v="Plato_3"/>
    <s v="Descripción del Plato_3"/>
    <n v="12"/>
    <n v="20"/>
    <n v="3"/>
    <x v="16"/>
    <s v="Ninguna"/>
    <x v="22"/>
    <n v="24"/>
    <n v="60"/>
    <n v="0.4"/>
  </r>
  <r>
    <x v="419"/>
    <n v="18"/>
    <s v="Plato_1"/>
    <s v="Descripción del Plato_1"/>
    <n v="15"/>
    <n v="25"/>
    <n v="2"/>
    <x v="52"/>
    <s v="Ninguna"/>
    <x v="32"/>
    <n v="20"/>
    <n v="50"/>
    <n v="0.4"/>
  </r>
  <r>
    <x v="419"/>
    <n v="18"/>
    <s v="Plato_15"/>
    <s v="Descripción del Plato_15"/>
    <n v="19"/>
    <n v="32"/>
    <n v="2"/>
    <x v="3"/>
    <s v="Ninguna"/>
    <x v="11"/>
    <n v="26"/>
    <n v="64"/>
    <n v="0.40625"/>
  </r>
  <r>
    <x v="420"/>
    <n v="10"/>
    <s v="Plato_17"/>
    <s v="Descripción del Plato_17"/>
    <n v="19"/>
    <n v="31"/>
    <n v="1"/>
    <x v="40"/>
    <s v="Sin cebolla"/>
    <x v="2"/>
    <n v="12"/>
    <n v="31"/>
    <n v="0.38709677419354838"/>
  </r>
  <r>
    <x v="420"/>
    <n v="10"/>
    <s v="Plato_4"/>
    <s v="Descripción del Plato_4"/>
    <n v="10"/>
    <n v="18"/>
    <n v="3"/>
    <x v="47"/>
    <s v="Sin cebolla"/>
    <x v="50"/>
    <n v="24"/>
    <n v="54"/>
    <n v="0.44444444444444442"/>
  </r>
  <r>
    <x v="421"/>
    <n v="12"/>
    <s v="Plato_10"/>
    <s v="Descripción del Plato_10"/>
    <n v="15"/>
    <n v="26"/>
    <n v="2"/>
    <x v="49"/>
    <s v="Sin cebolla"/>
    <x v="43"/>
    <n v="22"/>
    <n v="52"/>
    <n v="0.42307692307692307"/>
  </r>
  <r>
    <x v="421"/>
    <n v="12"/>
    <s v="Plato_19"/>
    <s v="Descripción del Plato_19"/>
    <n v="22"/>
    <n v="36"/>
    <n v="1"/>
    <x v="5"/>
    <s v="Ninguna"/>
    <x v="5"/>
    <n v="14"/>
    <n v="36"/>
    <n v="0.3888888888888889"/>
  </r>
  <r>
    <x v="422"/>
    <n v="4"/>
    <s v="Plato_16"/>
    <s v="Descripción del Plato_16"/>
    <n v="16"/>
    <n v="28"/>
    <n v="2"/>
    <x v="18"/>
    <s v="Ninguna"/>
    <x v="14"/>
    <n v="24"/>
    <n v="56"/>
    <n v="0.42857142857142855"/>
  </r>
  <r>
    <x v="422"/>
    <n v="4"/>
    <s v="Plato_15"/>
    <s v="Descripción del Plato_15"/>
    <n v="19"/>
    <n v="32"/>
    <n v="3"/>
    <x v="49"/>
    <s v="Sin cebolla"/>
    <x v="18"/>
    <n v="39"/>
    <n v="96"/>
    <n v="0.40625"/>
  </r>
  <r>
    <x v="423"/>
    <n v="13"/>
    <s v="Plato_5"/>
    <s v="Descripción del Plato_5"/>
    <n v="13"/>
    <n v="22"/>
    <n v="3"/>
    <x v="26"/>
    <s v="Ninguna"/>
    <x v="13"/>
    <n v="27"/>
    <n v="66"/>
    <n v="0.40909090909090912"/>
  </r>
  <r>
    <x v="423"/>
    <n v="13"/>
    <s v="Plato_6"/>
    <s v="Descripción del Plato_6"/>
    <n v="16"/>
    <n v="27"/>
    <n v="3"/>
    <x v="32"/>
    <s v="Sin cebolla"/>
    <x v="37"/>
    <n v="33"/>
    <n v="81"/>
    <n v="0.40740740740740738"/>
  </r>
  <r>
    <x v="424"/>
    <n v="18"/>
    <s v="Plato_12"/>
    <s v="Descripción del Plato_12"/>
    <n v="11"/>
    <n v="19"/>
    <n v="1"/>
    <x v="52"/>
    <s v="Sin cebolla"/>
    <x v="9"/>
    <n v="8"/>
    <n v="19"/>
    <n v="0.42105263157894735"/>
  </r>
  <r>
    <x v="425"/>
    <n v="5"/>
    <s v="Plato_11"/>
    <s v="Descripción del Plato_11"/>
    <n v="20"/>
    <n v="33"/>
    <n v="1"/>
    <x v="10"/>
    <s v="Sin cebolla"/>
    <x v="25"/>
    <n v="13"/>
    <n v="33"/>
    <n v="0.39393939393939392"/>
  </r>
  <r>
    <x v="425"/>
    <n v="5"/>
    <s v="Plato_16"/>
    <s v="Descripción del Plato_16"/>
    <n v="16"/>
    <n v="28"/>
    <n v="2"/>
    <x v="25"/>
    <s v="Sin cebolla"/>
    <x v="14"/>
    <n v="24"/>
    <n v="56"/>
    <n v="0.42857142857142855"/>
  </r>
  <r>
    <x v="425"/>
    <n v="5"/>
    <s v="Plato_1"/>
    <s v="Descripción del Plato_1"/>
    <n v="15"/>
    <n v="25"/>
    <n v="2"/>
    <x v="8"/>
    <s v="Ninguna"/>
    <x v="32"/>
    <n v="20"/>
    <n v="50"/>
    <n v="0.4"/>
  </r>
  <r>
    <x v="425"/>
    <n v="5"/>
    <s v="Plato_19"/>
    <s v="Descripción del Plato_19"/>
    <n v="22"/>
    <n v="36"/>
    <n v="3"/>
    <x v="36"/>
    <s v="Sin cebolla"/>
    <x v="12"/>
    <n v="42"/>
    <n v="108"/>
    <n v="0.3888888888888889"/>
  </r>
  <r>
    <x v="426"/>
    <n v="2"/>
    <s v="Plato_1"/>
    <s v="Descripción del Plato_1"/>
    <n v="15"/>
    <n v="25"/>
    <n v="3"/>
    <x v="3"/>
    <s v="Sin cebolla"/>
    <x v="41"/>
    <n v="30"/>
    <n v="75"/>
    <n v="0.4"/>
  </r>
  <r>
    <x v="426"/>
    <n v="2"/>
    <s v="Plato_8"/>
    <s v="Descripción del Plato_8"/>
    <n v="21"/>
    <n v="35"/>
    <n v="2"/>
    <x v="53"/>
    <s v="Ninguna"/>
    <x v="10"/>
    <n v="28"/>
    <n v="70"/>
    <n v="0.4"/>
  </r>
  <r>
    <x v="426"/>
    <n v="2"/>
    <s v="Plato_14"/>
    <s v="Descripción del Plato_14"/>
    <n v="14"/>
    <n v="23"/>
    <n v="1"/>
    <x v="18"/>
    <s v="Sin cebolla"/>
    <x v="33"/>
    <n v="9"/>
    <n v="23"/>
    <n v="0.39130434782608697"/>
  </r>
  <r>
    <x v="426"/>
    <n v="2"/>
    <s v="Plato_12"/>
    <s v="Descripción del Plato_12"/>
    <n v="11"/>
    <n v="19"/>
    <n v="2"/>
    <x v="44"/>
    <s v="Ninguna"/>
    <x v="44"/>
    <n v="16"/>
    <n v="38"/>
    <n v="0.42105263157894735"/>
  </r>
  <r>
    <x v="427"/>
    <n v="7"/>
    <s v="Plato_20"/>
    <s v="Descripción del Plato_20"/>
    <n v="25"/>
    <n v="40"/>
    <n v="1"/>
    <x v="25"/>
    <s v="Ninguna"/>
    <x v="4"/>
    <n v="15"/>
    <n v="40"/>
    <n v="0.375"/>
  </r>
  <r>
    <x v="427"/>
    <n v="7"/>
    <s v="Plato_14"/>
    <s v="Descripción del Plato_14"/>
    <n v="14"/>
    <n v="23"/>
    <n v="1"/>
    <x v="34"/>
    <s v="Ninguna"/>
    <x v="33"/>
    <n v="9"/>
    <n v="23"/>
    <n v="0.39130434782608697"/>
  </r>
  <r>
    <x v="427"/>
    <n v="7"/>
    <s v="Plato_1"/>
    <s v="Descripción del Plato_1"/>
    <n v="15"/>
    <n v="25"/>
    <n v="2"/>
    <x v="24"/>
    <s v="Ninguna"/>
    <x v="32"/>
    <n v="20"/>
    <n v="50"/>
    <n v="0.4"/>
  </r>
  <r>
    <x v="427"/>
    <n v="7"/>
    <s v="Plato_17"/>
    <s v="Descripción del Plato_17"/>
    <n v="19"/>
    <n v="31"/>
    <n v="2"/>
    <x v="36"/>
    <s v="Ninguna"/>
    <x v="42"/>
    <n v="24"/>
    <n v="62"/>
    <n v="0.38709677419354838"/>
  </r>
  <r>
    <x v="428"/>
    <n v="8"/>
    <s v="Plato_10"/>
    <s v="Descripción del Plato_10"/>
    <n v="15"/>
    <n v="26"/>
    <n v="3"/>
    <x v="5"/>
    <s v="Ninguna"/>
    <x v="31"/>
    <n v="33"/>
    <n v="78"/>
    <n v="0.42307692307692307"/>
  </r>
  <r>
    <x v="429"/>
    <n v="7"/>
    <s v="Plato_1"/>
    <s v="Descripción del Plato_1"/>
    <n v="15"/>
    <n v="25"/>
    <n v="1"/>
    <x v="14"/>
    <s v="Ninguna"/>
    <x v="53"/>
    <n v="10"/>
    <n v="25"/>
    <n v="0.4"/>
  </r>
  <r>
    <x v="430"/>
    <n v="15"/>
    <s v="Plato_2"/>
    <s v="Descripción del Plato_2"/>
    <n v="18"/>
    <n v="30"/>
    <n v="2"/>
    <x v="31"/>
    <s v="Ninguna"/>
    <x v="22"/>
    <n v="24"/>
    <n v="60"/>
    <n v="0.4"/>
  </r>
  <r>
    <x v="431"/>
    <n v="10"/>
    <s v="Plato_3"/>
    <s v="Descripción del Plato_3"/>
    <n v="12"/>
    <n v="20"/>
    <n v="3"/>
    <x v="51"/>
    <s v="Sin cebolla"/>
    <x v="22"/>
    <n v="24"/>
    <n v="60"/>
    <n v="0.4"/>
  </r>
  <r>
    <x v="431"/>
    <n v="10"/>
    <s v="Plato_13"/>
    <s v="Descripción del Plato_13"/>
    <n v="13"/>
    <n v="21"/>
    <n v="1"/>
    <x v="5"/>
    <s v="Ninguna"/>
    <x v="45"/>
    <n v="8"/>
    <n v="21"/>
    <n v="0.38095238095238093"/>
  </r>
  <r>
    <x v="431"/>
    <n v="10"/>
    <s v="Plato_16"/>
    <s v="Descripción del Plato_16"/>
    <n v="16"/>
    <n v="28"/>
    <n v="1"/>
    <x v="15"/>
    <s v="Ninguna"/>
    <x v="21"/>
    <n v="12"/>
    <n v="28"/>
    <n v="0.42857142857142855"/>
  </r>
  <r>
    <x v="432"/>
    <n v="10"/>
    <s v="Plato_2"/>
    <s v="Descripción del Plato_2"/>
    <n v="18"/>
    <n v="30"/>
    <n v="1"/>
    <x v="44"/>
    <s v="Sin cebolla"/>
    <x v="16"/>
    <n v="12"/>
    <n v="30"/>
    <n v="0.4"/>
  </r>
  <r>
    <x v="432"/>
    <n v="10"/>
    <s v="Plato_7"/>
    <s v="Descripción del Plato_7"/>
    <n v="14"/>
    <n v="24"/>
    <n v="3"/>
    <x v="40"/>
    <s v="Ninguna"/>
    <x v="47"/>
    <n v="30"/>
    <n v="72"/>
    <n v="0.41666666666666669"/>
  </r>
  <r>
    <x v="433"/>
    <n v="15"/>
    <s v="Plato_10"/>
    <s v="Descripción del Plato_10"/>
    <n v="15"/>
    <n v="26"/>
    <n v="2"/>
    <x v="13"/>
    <s v="Ninguna"/>
    <x v="43"/>
    <n v="22"/>
    <n v="52"/>
    <n v="0.42307692307692307"/>
  </r>
  <r>
    <x v="433"/>
    <n v="15"/>
    <s v="Plato_5"/>
    <s v="Descripción del Plato_5"/>
    <n v="13"/>
    <n v="22"/>
    <n v="2"/>
    <x v="1"/>
    <s v="Sin cebolla"/>
    <x v="51"/>
    <n v="18"/>
    <n v="44"/>
    <n v="0.40909090909090912"/>
  </r>
  <r>
    <x v="434"/>
    <n v="17"/>
    <s v="Plato_10"/>
    <s v="Descripción del Plato_10"/>
    <n v="15"/>
    <n v="26"/>
    <n v="2"/>
    <x v="30"/>
    <s v="Ninguna"/>
    <x v="43"/>
    <n v="22"/>
    <n v="52"/>
    <n v="0.42307692307692307"/>
  </r>
  <r>
    <x v="434"/>
    <n v="17"/>
    <s v="Plato_13"/>
    <s v="Descripción del Plato_13"/>
    <n v="13"/>
    <n v="21"/>
    <n v="2"/>
    <x v="35"/>
    <s v="Ninguna"/>
    <x v="39"/>
    <n v="16"/>
    <n v="42"/>
    <n v="0.38095238095238093"/>
  </r>
  <r>
    <x v="434"/>
    <n v="17"/>
    <s v="Plato_2"/>
    <s v="Descripción del Plato_2"/>
    <n v="18"/>
    <n v="30"/>
    <n v="2"/>
    <x v="41"/>
    <s v="Sin cebolla"/>
    <x v="22"/>
    <n v="24"/>
    <n v="60"/>
    <n v="0.4"/>
  </r>
  <r>
    <x v="435"/>
    <n v="10"/>
    <s v="Plato_16"/>
    <s v="Descripción del Plato_16"/>
    <n v="16"/>
    <n v="28"/>
    <n v="2"/>
    <x v="32"/>
    <s v="Sin cebolla"/>
    <x v="14"/>
    <n v="24"/>
    <n v="56"/>
    <n v="0.42857142857142855"/>
  </r>
  <r>
    <x v="436"/>
    <n v="16"/>
    <s v="Plato_8"/>
    <s v="Descripción del Plato_8"/>
    <n v="21"/>
    <n v="35"/>
    <n v="2"/>
    <x v="2"/>
    <s v="Sin cebolla"/>
    <x v="10"/>
    <n v="28"/>
    <n v="70"/>
    <n v="0.4"/>
  </r>
  <r>
    <x v="437"/>
    <n v="2"/>
    <s v="Plato_11"/>
    <s v="Descripción del Plato_11"/>
    <n v="20"/>
    <n v="33"/>
    <n v="1"/>
    <x v="2"/>
    <s v="Sin cebolla"/>
    <x v="25"/>
    <n v="13"/>
    <n v="33"/>
    <n v="0.39393939393939392"/>
  </r>
  <r>
    <x v="438"/>
    <n v="15"/>
    <s v="Plato_11"/>
    <s v="Descripción del Plato_11"/>
    <n v="20"/>
    <n v="33"/>
    <n v="3"/>
    <x v="37"/>
    <s v="Ninguna"/>
    <x v="7"/>
    <n v="39"/>
    <n v="99"/>
    <n v="0.39393939393939392"/>
  </r>
  <r>
    <x v="438"/>
    <n v="15"/>
    <s v="Plato_10"/>
    <s v="Descripción del Plato_10"/>
    <n v="15"/>
    <n v="26"/>
    <n v="3"/>
    <x v="50"/>
    <s v="Sin cebolla"/>
    <x v="31"/>
    <n v="33"/>
    <n v="78"/>
    <n v="0.42307692307692307"/>
  </r>
  <r>
    <x v="439"/>
    <n v="13"/>
    <s v="Plato_14"/>
    <s v="Descripción del Plato_14"/>
    <n v="14"/>
    <n v="23"/>
    <n v="2"/>
    <x v="6"/>
    <s v="Ninguna"/>
    <x v="26"/>
    <n v="18"/>
    <n v="46"/>
    <n v="0.39130434782608697"/>
  </r>
  <r>
    <x v="439"/>
    <n v="13"/>
    <s v="Plato_12"/>
    <s v="Descripción del Plato_12"/>
    <n v="11"/>
    <n v="19"/>
    <n v="2"/>
    <x v="4"/>
    <s v="Ninguna"/>
    <x v="44"/>
    <n v="16"/>
    <n v="38"/>
    <n v="0.42105263157894735"/>
  </r>
  <r>
    <x v="440"/>
    <n v="13"/>
    <s v="Plato_8"/>
    <s v="Descripción del Plato_8"/>
    <n v="21"/>
    <n v="35"/>
    <n v="3"/>
    <x v="7"/>
    <s v="Ninguna"/>
    <x v="28"/>
    <n v="42"/>
    <n v="105"/>
    <n v="0.4"/>
  </r>
  <r>
    <x v="440"/>
    <n v="13"/>
    <s v="Plato_10"/>
    <s v="Descripción del Plato_10"/>
    <n v="15"/>
    <n v="26"/>
    <n v="3"/>
    <x v="6"/>
    <s v="Sin cebolla"/>
    <x v="31"/>
    <n v="33"/>
    <n v="78"/>
    <n v="0.42307692307692307"/>
  </r>
  <r>
    <x v="441"/>
    <n v="15"/>
    <s v="Plato_18"/>
    <s v="Descripción del Plato_18"/>
    <n v="20"/>
    <n v="34"/>
    <n v="3"/>
    <x v="50"/>
    <s v="Sin cebolla"/>
    <x v="35"/>
    <n v="42"/>
    <n v="102"/>
    <n v="0.41176470588235292"/>
  </r>
  <r>
    <x v="441"/>
    <n v="15"/>
    <s v="Plato_1"/>
    <s v="Descripción del Plato_1"/>
    <n v="15"/>
    <n v="25"/>
    <n v="1"/>
    <x v="28"/>
    <s v="Ninguna"/>
    <x v="53"/>
    <n v="10"/>
    <n v="25"/>
    <n v="0.4"/>
  </r>
  <r>
    <x v="441"/>
    <n v="15"/>
    <s v="Plato_19"/>
    <s v="Descripción del Plato_19"/>
    <n v="22"/>
    <n v="36"/>
    <n v="3"/>
    <x v="32"/>
    <s v="Ninguna"/>
    <x v="12"/>
    <n v="42"/>
    <n v="108"/>
    <n v="0.3888888888888889"/>
  </r>
  <r>
    <x v="442"/>
    <n v="4"/>
    <s v="Plato_14"/>
    <s v="Descripción del Plato_14"/>
    <n v="14"/>
    <n v="23"/>
    <n v="1"/>
    <x v="48"/>
    <s v="Ninguna"/>
    <x v="33"/>
    <n v="9"/>
    <n v="23"/>
    <n v="0.39130434782608697"/>
  </r>
  <r>
    <x v="442"/>
    <n v="4"/>
    <s v="Plato_15"/>
    <s v="Descripción del Plato_15"/>
    <n v="19"/>
    <n v="32"/>
    <n v="1"/>
    <x v="53"/>
    <s v="Ninguna"/>
    <x v="49"/>
    <n v="13"/>
    <n v="32"/>
    <n v="0.40625"/>
  </r>
  <r>
    <x v="442"/>
    <n v="4"/>
    <s v="Plato_10"/>
    <s v="Descripción del Plato_10"/>
    <n v="15"/>
    <n v="26"/>
    <n v="3"/>
    <x v="41"/>
    <s v="Ninguna"/>
    <x v="31"/>
    <n v="33"/>
    <n v="78"/>
    <n v="0.42307692307692307"/>
  </r>
  <r>
    <x v="442"/>
    <n v="4"/>
    <s v="Plato_16"/>
    <s v="Descripción del Plato_16"/>
    <n v="16"/>
    <n v="28"/>
    <n v="3"/>
    <x v="40"/>
    <s v="Ninguna"/>
    <x v="8"/>
    <n v="36"/>
    <n v="84"/>
    <n v="0.42857142857142855"/>
  </r>
  <r>
    <x v="443"/>
    <n v="8"/>
    <s v="Plato_14"/>
    <s v="Descripción del Plato_14"/>
    <n v="14"/>
    <n v="23"/>
    <n v="1"/>
    <x v="1"/>
    <s v="Sin cebolla"/>
    <x v="33"/>
    <n v="9"/>
    <n v="23"/>
    <n v="0.39130434782608697"/>
  </r>
  <r>
    <x v="443"/>
    <n v="8"/>
    <s v="Plato_7"/>
    <s v="Descripción del Plato_7"/>
    <n v="14"/>
    <n v="24"/>
    <n v="3"/>
    <x v="14"/>
    <s v="Sin cebolla"/>
    <x v="47"/>
    <n v="30"/>
    <n v="72"/>
    <n v="0.41666666666666669"/>
  </r>
  <r>
    <x v="444"/>
    <n v="6"/>
    <s v="Plato_6"/>
    <s v="Descripción del Plato_6"/>
    <n v="16"/>
    <n v="27"/>
    <n v="3"/>
    <x v="13"/>
    <s v="Ninguna"/>
    <x v="37"/>
    <n v="33"/>
    <n v="81"/>
    <n v="0.40740740740740738"/>
  </r>
  <r>
    <x v="445"/>
    <n v="12"/>
    <s v="Plato_13"/>
    <s v="Descripción del Plato_13"/>
    <n v="13"/>
    <n v="21"/>
    <n v="1"/>
    <x v="10"/>
    <s v="Sin cebolla"/>
    <x v="45"/>
    <n v="8"/>
    <n v="21"/>
    <n v="0.38095238095238093"/>
  </r>
  <r>
    <x v="446"/>
    <n v="8"/>
    <s v="Plato_3"/>
    <s v="Descripción del Plato_3"/>
    <n v="12"/>
    <n v="20"/>
    <n v="2"/>
    <x v="50"/>
    <s v="Sin cebolla"/>
    <x v="4"/>
    <n v="16"/>
    <n v="40"/>
    <n v="0.4"/>
  </r>
  <r>
    <x v="446"/>
    <n v="8"/>
    <s v="Plato_12"/>
    <s v="Descripción del Plato_12"/>
    <n v="11"/>
    <n v="19"/>
    <n v="3"/>
    <x v="29"/>
    <s v="Sin cebolla"/>
    <x v="36"/>
    <n v="24"/>
    <n v="57"/>
    <n v="0.42105263157894735"/>
  </r>
  <r>
    <x v="446"/>
    <n v="8"/>
    <s v="Plato_16"/>
    <s v="Descripción del Plato_16"/>
    <n v="16"/>
    <n v="28"/>
    <n v="3"/>
    <x v="49"/>
    <s v="Ninguna"/>
    <x v="8"/>
    <n v="36"/>
    <n v="84"/>
    <n v="0.42857142857142855"/>
  </r>
  <r>
    <x v="447"/>
    <n v="4"/>
    <s v="Plato_12"/>
    <s v="Descripción del Plato_12"/>
    <n v="11"/>
    <n v="19"/>
    <n v="2"/>
    <x v="13"/>
    <s v="Sin cebolla"/>
    <x v="44"/>
    <n v="16"/>
    <n v="38"/>
    <n v="0.42105263157894735"/>
  </r>
  <r>
    <x v="447"/>
    <n v="4"/>
    <s v="Plato_11"/>
    <s v="Descripción del Plato_11"/>
    <n v="20"/>
    <n v="33"/>
    <n v="3"/>
    <x v="22"/>
    <s v="Sin cebolla"/>
    <x v="7"/>
    <n v="39"/>
    <n v="99"/>
    <n v="0.39393939393939392"/>
  </r>
  <r>
    <x v="448"/>
    <n v="3"/>
    <s v="Plato_15"/>
    <s v="Descripción del Plato_15"/>
    <n v="19"/>
    <n v="32"/>
    <n v="2"/>
    <x v="46"/>
    <s v="Sin cebolla"/>
    <x v="11"/>
    <n v="26"/>
    <n v="64"/>
    <n v="0.40625"/>
  </r>
  <r>
    <x v="449"/>
    <n v="9"/>
    <s v="Plato_4"/>
    <s v="Descripción del Plato_4"/>
    <n v="10"/>
    <n v="18"/>
    <n v="2"/>
    <x v="33"/>
    <s v="Sin cebolla"/>
    <x v="5"/>
    <n v="16"/>
    <n v="36"/>
    <n v="0.44444444444444442"/>
  </r>
  <r>
    <x v="449"/>
    <n v="9"/>
    <s v="Plato_19"/>
    <s v="Descripción del Plato_19"/>
    <n v="22"/>
    <n v="36"/>
    <n v="1"/>
    <x v="42"/>
    <s v="Ninguna"/>
    <x v="5"/>
    <n v="14"/>
    <n v="36"/>
    <n v="0.3888888888888889"/>
  </r>
  <r>
    <x v="450"/>
    <n v="3"/>
    <s v="Plato_8"/>
    <s v="Descripción del Plato_8"/>
    <n v="21"/>
    <n v="35"/>
    <n v="1"/>
    <x v="8"/>
    <s v="Sin cebolla"/>
    <x v="29"/>
    <n v="14"/>
    <n v="35"/>
    <n v="0.4"/>
  </r>
  <r>
    <x v="450"/>
    <n v="3"/>
    <s v="Plato_14"/>
    <s v="Descripción del Plato_14"/>
    <n v="14"/>
    <n v="23"/>
    <n v="1"/>
    <x v="54"/>
    <s v="Sin cebolla"/>
    <x v="33"/>
    <n v="9"/>
    <n v="23"/>
    <n v="0.39130434782608697"/>
  </r>
  <r>
    <x v="450"/>
    <n v="3"/>
    <s v="Plato_18"/>
    <s v="Descripción del Plato_18"/>
    <n v="20"/>
    <n v="34"/>
    <n v="1"/>
    <x v="38"/>
    <s v="Ninguna"/>
    <x v="38"/>
    <n v="14"/>
    <n v="34"/>
    <n v="0.41176470588235292"/>
  </r>
  <r>
    <x v="451"/>
    <n v="9"/>
    <s v="Plato_17"/>
    <s v="Descripción del Plato_17"/>
    <n v="19"/>
    <n v="31"/>
    <n v="3"/>
    <x v="47"/>
    <s v="Ninguna"/>
    <x v="46"/>
    <n v="36"/>
    <n v="93"/>
    <n v="0.38709677419354838"/>
  </r>
  <r>
    <x v="451"/>
    <n v="9"/>
    <s v="Plato_5"/>
    <s v="Descripción del Plato_5"/>
    <n v="13"/>
    <n v="22"/>
    <n v="2"/>
    <x v="52"/>
    <s v="Ninguna"/>
    <x v="51"/>
    <n v="18"/>
    <n v="44"/>
    <n v="0.40909090909090912"/>
  </r>
  <r>
    <x v="451"/>
    <n v="9"/>
    <s v="Plato_13"/>
    <s v="Descripción del Plato_13"/>
    <n v="13"/>
    <n v="21"/>
    <n v="1"/>
    <x v="35"/>
    <s v="Sin cebolla"/>
    <x v="45"/>
    <n v="8"/>
    <n v="21"/>
    <n v="0.38095238095238093"/>
  </r>
  <r>
    <x v="452"/>
    <n v="6"/>
    <s v="Plato_18"/>
    <s v="Descripción del Plato_18"/>
    <n v="20"/>
    <n v="34"/>
    <n v="1"/>
    <x v="35"/>
    <s v="Ninguna"/>
    <x v="38"/>
    <n v="14"/>
    <n v="34"/>
    <n v="0.41176470588235292"/>
  </r>
  <r>
    <x v="452"/>
    <n v="6"/>
    <s v="Plato_15"/>
    <s v="Descripción del Plato_15"/>
    <n v="19"/>
    <n v="32"/>
    <n v="3"/>
    <x v="27"/>
    <s v="Ninguna"/>
    <x v="18"/>
    <n v="39"/>
    <n v="96"/>
    <n v="0.40625"/>
  </r>
  <r>
    <x v="453"/>
    <n v="1"/>
    <s v="Plato_6"/>
    <s v="Descripción del Plato_6"/>
    <n v="16"/>
    <n v="27"/>
    <n v="2"/>
    <x v="14"/>
    <s v="Ninguna"/>
    <x v="50"/>
    <n v="22"/>
    <n v="54"/>
    <n v="0.40740740740740738"/>
  </r>
  <r>
    <x v="453"/>
    <n v="1"/>
    <s v="Plato_12"/>
    <s v="Descripción del Plato_12"/>
    <n v="11"/>
    <n v="19"/>
    <n v="3"/>
    <x v="40"/>
    <s v="Sin cebolla"/>
    <x v="36"/>
    <n v="24"/>
    <n v="57"/>
    <n v="0.42105263157894735"/>
  </r>
  <r>
    <x v="453"/>
    <n v="1"/>
    <s v="Plato_19"/>
    <s v="Descripción del Plato_19"/>
    <n v="22"/>
    <n v="36"/>
    <n v="2"/>
    <x v="35"/>
    <s v="Sin cebolla"/>
    <x v="47"/>
    <n v="28"/>
    <n v="72"/>
    <n v="0.3888888888888889"/>
  </r>
  <r>
    <x v="453"/>
    <n v="1"/>
    <s v="Plato_1"/>
    <s v="Descripción del Plato_1"/>
    <n v="15"/>
    <n v="25"/>
    <n v="2"/>
    <x v="20"/>
    <s v="Ninguna"/>
    <x v="32"/>
    <n v="20"/>
    <n v="50"/>
    <n v="0.4"/>
  </r>
  <r>
    <x v="454"/>
    <n v="12"/>
    <s v="Plato_7"/>
    <s v="Descripción del Plato_7"/>
    <n v="14"/>
    <n v="24"/>
    <n v="2"/>
    <x v="11"/>
    <s v="Ninguna"/>
    <x v="0"/>
    <n v="20"/>
    <n v="48"/>
    <n v="0.41666666666666669"/>
  </r>
  <r>
    <x v="455"/>
    <n v="13"/>
    <s v="Plato_20"/>
    <s v="Descripción del Plato_20"/>
    <n v="25"/>
    <n v="40"/>
    <n v="2"/>
    <x v="36"/>
    <s v="Sin cebolla"/>
    <x v="20"/>
    <n v="30"/>
    <n v="80"/>
    <n v="0.375"/>
  </r>
  <r>
    <x v="455"/>
    <n v="13"/>
    <s v="Plato_18"/>
    <s v="Descripción del Plato_18"/>
    <n v="20"/>
    <n v="34"/>
    <n v="2"/>
    <x v="18"/>
    <s v="Ninguna"/>
    <x v="19"/>
    <n v="28"/>
    <n v="68"/>
    <n v="0.41176470588235292"/>
  </r>
  <r>
    <x v="456"/>
    <n v="18"/>
    <s v="Plato_11"/>
    <s v="Descripción del Plato_11"/>
    <n v="20"/>
    <n v="33"/>
    <n v="3"/>
    <x v="26"/>
    <s v="Sin cebolla"/>
    <x v="7"/>
    <n v="39"/>
    <n v="99"/>
    <n v="0.39393939393939392"/>
  </r>
  <r>
    <x v="456"/>
    <n v="18"/>
    <s v="Plato_12"/>
    <s v="Descripción del Plato_12"/>
    <n v="11"/>
    <n v="19"/>
    <n v="2"/>
    <x v="12"/>
    <s v="Sin cebolla"/>
    <x v="44"/>
    <n v="16"/>
    <n v="38"/>
    <n v="0.42105263157894735"/>
  </r>
  <r>
    <x v="457"/>
    <n v="4"/>
    <s v="Plato_16"/>
    <s v="Descripción del Plato_16"/>
    <n v="16"/>
    <n v="28"/>
    <n v="2"/>
    <x v="11"/>
    <s v="Sin cebolla"/>
    <x v="14"/>
    <n v="24"/>
    <n v="56"/>
    <n v="0.42857142857142855"/>
  </r>
  <r>
    <x v="457"/>
    <n v="4"/>
    <s v="Plato_18"/>
    <s v="Descripción del Plato_18"/>
    <n v="20"/>
    <n v="34"/>
    <n v="3"/>
    <x v="52"/>
    <s v="Ninguna"/>
    <x v="35"/>
    <n v="42"/>
    <n v="102"/>
    <n v="0.41176470588235292"/>
  </r>
  <r>
    <x v="457"/>
    <n v="4"/>
    <s v="Plato_11"/>
    <s v="Descripción del Plato_11"/>
    <n v="20"/>
    <n v="33"/>
    <n v="2"/>
    <x v="21"/>
    <s v="Ninguna"/>
    <x v="13"/>
    <n v="26"/>
    <n v="66"/>
    <n v="0.39393939393939392"/>
  </r>
  <r>
    <x v="457"/>
    <n v="4"/>
    <s v="Plato_5"/>
    <s v="Descripción del Plato_5"/>
    <n v="13"/>
    <n v="22"/>
    <n v="2"/>
    <x v="20"/>
    <s v="Ninguna"/>
    <x v="51"/>
    <n v="18"/>
    <n v="44"/>
    <n v="0.40909090909090912"/>
  </r>
  <r>
    <x v="458"/>
    <n v="20"/>
    <s v="Plato_16"/>
    <s v="Descripción del Plato_16"/>
    <n v="16"/>
    <n v="28"/>
    <n v="3"/>
    <x v="48"/>
    <s v="Ninguna"/>
    <x v="8"/>
    <n v="36"/>
    <n v="84"/>
    <n v="0.42857142857142855"/>
  </r>
  <r>
    <x v="459"/>
    <n v="19"/>
    <s v="Plato_16"/>
    <s v="Descripción del Plato_16"/>
    <n v="16"/>
    <n v="28"/>
    <n v="1"/>
    <x v="22"/>
    <s v="Sin cebolla"/>
    <x v="21"/>
    <n v="12"/>
    <n v="28"/>
    <n v="0.42857142857142855"/>
  </r>
  <r>
    <x v="459"/>
    <n v="19"/>
    <s v="Plato_10"/>
    <s v="Descripción del Plato_10"/>
    <n v="15"/>
    <n v="26"/>
    <n v="1"/>
    <x v="10"/>
    <s v="Sin cebolla"/>
    <x v="40"/>
    <n v="11"/>
    <n v="26"/>
    <n v="0.42307692307692307"/>
  </r>
  <r>
    <x v="459"/>
    <n v="19"/>
    <s v="Plato_1"/>
    <s v="Descripción del Plato_1"/>
    <n v="15"/>
    <n v="25"/>
    <n v="2"/>
    <x v="26"/>
    <s v="Ninguna"/>
    <x v="32"/>
    <n v="20"/>
    <n v="50"/>
    <n v="0.4"/>
  </r>
  <r>
    <x v="459"/>
    <n v="19"/>
    <s v="Plato_7"/>
    <s v="Descripción del Plato_7"/>
    <n v="14"/>
    <n v="24"/>
    <n v="3"/>
    <x v="46"/>
    <s v="Ninguna"/>
    <x v="47"/>
    <n v="30"/>
    <n v="72"/>
    <n v="0.41666666666666669"/>
  </r>
  <r>
    <x v="460"/>
    <n v="4"/>
    <s v="Plato_8"/>
    <s v="Descripción del Plato_8"/>
    <n v="21"/>
    <n v="35"/>
    <n v="2"/>
    <x v="25"/>
    <s v="Sin cebolla"/>
    <x v="10"/>
    <n v="28"/>
    <n v="70"/>
    <n v="0.4"/>
  </r>
  <r>
    <x v="460"/>
    <n v="4"/>
    <s v="Plato_9"/>
    <s v="Descripción del Plato_9"/>
    <n v="17"/>
    <n v="29"/>
    <n v="1"/>
    <x v="52"/>
    <s v="Ninguna"/>
    <x v="30"/>
    <n v="12"/>
    <n v="29"/>
    <n v="0.41379310344827586"/>
  </r>
  <r>
    <x v="461"/>
    <n v="9"/>
    <s v="Plato_11"/>
    <s v="Descripción del Plato_11"/>
    <n v="20"/>
    <n v="33"/>
    <n v="3"/>
    <x v="11"/>
    <s v="Ninguna"/>
    <x v="7"/>
    <n v="39"/>
    <n v="99"/>
    <n v="0.39393939393939392"/>
  </r>
  <r>
    <x v="462"/>
    <n v="7"/>
    <s v="Plato_17"/>
    <s v="Descripción del Plato_17"/>
    <n v="19"/>
    <n v="31"/>
    <n v="3"/>
    <x v="30"/>
    <s v="Sin cebolla"/>
    <x v="46"/>
    <n v="36"/>
    <n v="93"/>
    <n v="0.38709677419354838"/>
  </r>
  <r>
    <x v="463"/>
    <n v="16"/>
    <s v="Plato_10"/>
    <s v="Descripción del Plato_10"/>
    <n v="15"/>
    <n v="26"/>
    <n v="3"/>
    <x v="29"/>
    <s v="Sin cebolla"/>
    <x v="31"/>
    <n v="33"/>
    <n v="78"/>
    <n v="0.42307692307692307"/>
  </r>
  <r>
    <x v="463"/>
    <n v="16"/>
    <s v="Plato_6"/>
    <s v="Descripción del Plato_6"/>
    <n v="16"/>
    <n v="27"/>
    <n v="2"/>
    <x v="18"/>
    <s v="Ninguna"/>
    <x v="50"/>
    <n v="22"/>
    <n v="54"/>
    <n v="0.40740740740740738"/>
  </r>
  <r>
    <x v="463"/>
    <n v="16"/>
    <s v="Plato_5"/>
    <s v="Descripción del Plato_5"/>
    <n v="13"/>
    <n v="22"/>
    <n v="1"/>
    <x v="16"/>
    <s v="Ninguna"/>
    <x v="48"/>
    <n v="9"/>
    <n v="22"/>
    <n v="0.40909090909090912"/>
  </r>
  <r>
    <x v="464"/>
    <n v="4"/>
    <s v="Plato_1"/>
    <s v="Descripción del Plato_1"/>
    <n v="15"/>
    <n v="25"/>
    <n v="3"/>
    <x v="45"/>
    <s v="Ninguna"/>
    <x v="41"/>
    <n v="30"/>
    <n v="75"/>
    <n v="0.4"/>
  </r>
  <r>
    <x v="464"/>
    <n v="4"/>
    <s v="Plato_14"/>
    <s v="Descripción del Plato_14"/>
    <n v="14"/>
    <n v="23"/>
    <n v="2"/>
    <x v="8"/>
    <s v="Sin cebolla"/>
    <x v="26"/>
    <n v="18"/>
    <n v="46"/>
    <n v="0.39130434782608697"/>
  </r>
  <r>
    <x v="465"/>
    <n v="4"/>
    <s v="Plato_5"/>
    <s v="Descripción del Plato_5"/>
    <n v="13"/>
    <n v="22"/>
    <n v="1"/>
    <x v="29"/>
    <s v="Sin cebolla"/>
    <x v="48"/>
    <n v="9"/>
    <n v="22"/>
    <n v="0.40909090909090912"/>
  </r>
  <r>
    <x v="465"/>
    <n v="4"/>
    <s v="Plato_2"/>
    <s v="Descripción del Plato_2"/>
    <n v="18"/>
    <n v="30"/>
    <n v="3"/>
    <x v="53"/>
    <s v="Ninguna"/>
    <x v="1"/>
    <n v="36"/>
    <n v="90"/>
    <n v="0.4"/>
  </r>
  <r>
    <x v="465"/>
    <n v="4"/>
    <s v="Plato_16"/>
    <s v="Descripción del Plato_16"/>
    <n v="16"/>
    <n v="28"/>
    <n v="1"/>
    <x v="26"/>
    <s v="Ninguna"/>
    <x v="21"/>
    <n v="12"/>
    <n v="28"/>
    <n v="0.42857142857142855"/>
  </r>
  <r>
    <x v="466"/>
    <n v="15"/>
    <s v="Plato_11"/>
    <s v="Descripción del Plato_11"/>
    <n v="20"/>
    <n v="33"/>
    <n v="3"/>
    <x v="33"/>
    <s v="Ninguna"/>
    <x v="7"/>
    <n v="39"/>
    <n v="99"/>
    <n v="0.39393939393939392"/>
  </r>
  <r>
    <x v="466"/>
    <n v="15"/>
    <s v="Plato_5"/>
    <s v="Descripción del Plato_5"/>
    <n v="13"/>
    <n v="22"/>
    <n v="2"/>
    <x v="23"/>
    <s v="Ninguna"/>
    <x v="51"/>
    <n v="18"/>
    <n v="44"/>
    <n v="0.40909090909090912"/>
  </r>
  <r>
    <x v="467"/>
    <n v="14"/>
    <s v="Plato_12"/>
    <s v="Descripción del Plato_12"/>
    <n v="11"/>
    <n v="19"/>
    <n v="2"/>
    <x v="25"/>
    <s v="Sin cebolla"/>
    <x v="44"/>
    <n v="16"/>
    <n v="38"/>
    <n v="0.42105263157894735"/>
  </r>
  <r>
    <x v="467"/>
    <n v="14"/>
    <s v="Plato_3"/>
    <s v="Descripción del Plato_3"/>
    <n v="12"/>
    <n v="20"/>
    <n v="2"/>
    <x v="51"/>
    <s v="Sin cebolla"/>
    <x v="4"/>
    <n v="16"/>
    <n v="40"/>
    <n v="0.4"/>
  </r>
  <r>
    <x v="467"/>
    <n v="14"/>
    <s v="Plato_16"/>
    <s v="Descripción del Plato_16"/>
    <n v="16"/>
    <n v="28"/>
    <n v="1"/>
    <x v="4"/>
    <s v="Sin cebolla"/>
    <x v="21"/>
    <n v="12"/>
    <n v="28"/>
    <n v="0.42857142857142855"/>
  </r>
  <r>
    <x v="468"/>
    <n v="1"/>
    <s v="Plato_8"/>
    <s v="Descripción del Plato_8"/>
    <n v="21"/>
    <n v="35"/>
    <n v="3"/>
    <x v="39"/>
    <s v="Sin cebolla"/>
    <x v="28"/>
    <n v="42"/>
    <n v="105"/>
    <n v="0.4"/>
  </r>
  <r>
    <x v="468"/>
    <n v="1"/>
    <s v="Plato_15"/>
    <s v="Descripción del Plato_15"/>
    <n v="19"/>
    <n v="32"/>
    <n v="1"/>
    <x v="20"/>
    <s v="Ninguna"/>
    <x v="49"/>
    <n v="13"/>
    <n v="32"/>
    <n v="0.40625"/>
  </r>
  <r>
    <x v="469"/>
    <n v="17"/>
    <s v="Plato_7"/>
    <s v="Descripción del Plato_7"/>
    <n v="14"/>
    <n v="24"/>
    <n v="1"/>
    <x v="20"/>
    <s v="Ninguna"/>
    <x v="17"/>
    <n v="10"/>
    <n v="24"/>
    <n v="0.41666666666666669"/>
  </r>
  <r>
    <x v="469"/>
    <n v="17"/>
    <s v="Plato_4"/>
    <s v="Descripción del Plato_4"/>
    <n v="10"/>
    <n v="18"/>
    <n v="3"/>
    <x v="52"/>
    <s v="Ninguna"/>
    <x v="50"/>
    <n v="24"/>
    <n v="54"/>
    <n v="0.44444444444444442"/>
  </r>
  <r>
    <x v="470"/>
    <n v="7"/>
    <s v="Plato_8"/>
    <s v="Descripción del Plato_8"/>
    <n v="21"/>
    <n v="35"/>
    <n v="3"/>
    <x v="28"/>
    <s v="Ninguna"/>
    <x v="28"/>
    <n v="42"/>
    <n v="105"/>
    <n v="0.4"/>
  </r>
  <r>
    <x v="471"/>
    <n v="20"/>
    <s v="Plato_8"/>
    <s v="Descripción del Plato_8"/>
    <n v="21"/>
    <n v="35"/>
    <n v="2"/>
    <x v="35"/>
    <s v="Ninguna"/>
    <x v="10"/>
    <n v="28"/>
    <n v="70"/>
    <n v="0.4"/>
  </r>
  <r>
    <x v="471"/>
    <n v="20"/>
    <s v="Plato_5"/>
    <s v="Descripción del Plato_5"/>
    <n v="13"/>
    <n v="22"/>
    <n v="2"/>
    <x v="15"/>
    <s v="Sin cebolla"/>
    <x v="51"/>
    <n v="18"/>
    <n v="44"/>
    <n v="0.40909090909090912"/>
  </r>
  <r>
    <x v="472"/>
    <n v="13"/>
    <s v="Plato_5"/>
    <s v="Descripción del Plato_5"/>
    <n v="13"/>
    <n v="22"/>
    <n v="2"/>
    <x v="2"/>
    <s v="Sin cebolla"/>
    <x v="51"/>
    <n v="18"/>
    <n v="44"/>
    <n v="0.40909090909090912"/>
  </r>
  <r>
    <x v="472"/>
    <n v="13"/>
    <s v="Plato_8"/>
    <s v="Descripción del Plato_8"/>
    <n v="21"/>
    <n v="35"/>
    <n v="1"/>
    <x v="16"/>
    <s v="Ninguna"/>
    <x v="29"/>
    <n v="14"/>
    <n v="35"/>
    <n v="0.4"/>
  </r>
  <r>
    <x v="473"/>
    <n v="2"/>
    <s v="Plato_18"/>
    <s v="Descripción del Plato_18"/>
    <n v="20"/>
    <n v="34"/>
    <n v="1"/>
    <x v="41"/>
    <s v="Sin cebolla"/>
    <x v="38"/>
    <n v="14"/>
    <n v="34"/>
    <n v="0.41176470588235292"/>
  </r>
  <r>
    <x v="473"/>
    <n v="2"/>
    <s v="Plato_9"/>
    <s v="Descripción del Plato_9"/>
    <n v="17"/>
    <n v="29"/>
    <n v="1"/>
    <x v="45"/>
    <s v="Ninguna"/>
    <x v="30"/>
    <n v="12"/>
    <n v="29"/>
    <n v="0.41379310344827586"/>
  </r>
  <r>
    <x v="473"/>
    <n v="2"/>
    <s v="Plato_17"/>
    <s v="Descripción del Plato_17"/>
    <n v="19"/>
    <n v="31"/>
    <n v="1"/>
    <x v="3"/>
    <s v="Sin cebolla"/>
    <x v="2"/>
    <n v="12"/>
    <n v="31"/>
    <n v="0.38709677419354838"/>
  </r>
  <r>
    <x v="473"/>
    <n v="2"/>
    <s v="Plato_16"/>
    <s v="Descripción del Plato_16"/>
    <n v="16"/>
    <n v="28"/>
    <n v="3"/>
    <x v="37"/>
    <s v="Ninguna"/>
    <x v="8"/>
    <n v="36"/>
    <n v="84"/>
    <n v="0.42857142857142855"/>
  </r>
  <r>
    <x v="474"/>
    <n v="18"/>
    <s v="Plato_7"/>
    <s v="Descripción del Plato_7"/>
    <n v="14"/>
    <n v="24"/>
    <n v="3"/>
    <x v="42"/>
    <s v="Sin cebolla"/>
    <x v="47"/>
    <n v="30"/>
    <n v="72"/>
    <n v="0.41666666666666669"/>
  </r>
  <r>
    <x v="474"/>
    <n v="18"/>
    <s v="Plato_18"/>
    <s v="Descripción del Plato_18"/>
    <n v="20"/>
    <n v="34"/>
    <n v="3"/>
    <x v="30"/>
    <s v="Sin cebolla"/>
    <x v="35"/>
    <n v="42"/>
    <n v="102"/>
    <n v="0.41176470588235292"/>
  </r>
  <r>
    <x v="475"/>
    <n v="13"/>
    <s v="Plato_7"/>
    <s v="Descripción del Plato_7"/>
    <n v="14"/>
    <n v="24"/>
    <n v="2"/>
    <x v="41"/>
    <s v="Sin cebolla"/>
    <x v="0"/>
    <n v="20"/>
    <n v="48"/>
    <n v="0.41666666666666669"/>
  </r>
  <r>
    <x v="475"/>
    <n v="13"/>
    <s v="Plato_18"/>
    <s v="Descripción del Plato_18"/>
    <n v="20"/>
    <n v="34"/>
    <n v="1"/>
    <x v="3"/>
    <s v="Ninguna"/>
    <x v="38"/>
    <n v="14"/>
    <n v="34"/>
    <n v="0.41176470588235292"/>
  </r>
  <r>
    <x v="475"/>
    <n v="13"/>
    <s v="Plato_15"/>
    <s v="Descripción del Plato_15"/>
    <n v="19"/>
    <n v="32"/>
    <n v="3"/>
    <x v="19"/>
    <s v="Sin cebolla"/>
    <x v="18"/>
    <n v="39"/>
    <n v="96"/>
    <n v="0.40625"/>
  </r>
  <r>
    <x v="475"/>
    <n v="13"/>
    <s v="Plato_20"/>
    <s v="Descripción del Plato_20"/>
    <n v="25"/>
    <n v="40"/>
    <n v="1"/>
    <x v="42"/>
    <s v="Ninguna"/>
    <x v="4"/>
    <n v="15"/>
    <n v="40"/>
    <n v="0.375"/>
  </r>
  <r>
    <x v="476"/>
    <n v="8"/>
    <s v="Plato_18"/>
    <s v="Descripción del Plato_18"/>
    <n v="20"/>
    <n v="34"/>
    <n v="2"/>
    <x v="3"/>
    <s v="Sin cebolla"/>
    <x v="19"/>
    <n v="28"/>
    <n v="68"/>
    <n v="0.41176470588235292"/>
  </r>
  <r>
    <x v="476"/>
    <n v="8"/>
    <s v="Plato_14"/>
    <s v="Descripción del Plato_14"/>
    <n v="14"/>
    <n v="23"/>
    <n v="2"/>
    <x v="33"/>
    <s v="Sin cebolla"/>
    <x v="26"/>
    <n v="18"/>
    <n v="46"/>
    <n v="0.39130434782608697"/>
  </r>
  <r>
    <x v="476"/>
    <n v="8"/>
    <s v="Plato_7"/>
    <s v="Descripción del Plato_7"/>
    <n v="14"/>
    <n v="24"/>
    <n v="2"/>
    <x v="36"/>
    <s v="Sin cebolla"/>
    <x v="0"/>
    <n v="20"/>
    <n v="48"/>
    <n v="0.41666666666666669"/>
  </r>
  <r>
    <x v="476"/>
    <n v="8"/>
    <s v="Plato_13"/>
    <s v="Descripción del Plato_13"/>
    <n v="13"/>
    <n v="21"/>
    <n v="2"/>
    <x v="42"/>
    <s v="Ninguna"/>
    <x v="39"/>
    <n v="16"/>
    <n v="42"/>
    <n v="0.38095238095238093"/>
  </r>
  <r>
    <x v="477"/>
    <n v="7"/>
    <s v="Plato_2"/>
    <s v="Descripción del Plato_2"/>
    <n v="18"/>
    <n v="30"/>
    <n v="2"/>
    <x v="7"/>
    <s v="Sin cebolla"/>
    <x v="22"/>
    <n v="24"/>
    <n v="60"/>
    <n v="0.4"/>
  </r>
  <r>
    <x v="477"/>
    <n v="7"/>
    <s v="Plato_9"/>
    <s v="Descripción del Plato_9"/>
    <n v="17"/>
    <n v="29"/>
    <n v="2"/>
    <x v="6"/>
    <s v="Sin cebolla"/>
    <x v="6"/>
    <n v="24"/>
    <n v="58"/>
    <n v="0.41379310344827586"/>
  </r>
  <r>
    <x v="478"/>
    <n v="1"/>
    <s v="Plato_4"/>
    <s v="Descripción del Plato_4"/>
    <n v="10"/>
    <n v="18"/>
    <n v="1"/>
    <x v="32"/>
    <s v="Ninguna"/>
    <x v="34"/>
    <n v="8"/>
    <n v="18"/>
    <n v="0.44444444444444442"/>
  </r>
  <r>
    <x v="478"/>
    <n v="1"/>
    <s v="Plato_18"/>
    <s v="Descripción del Plato_18"/>
    <n v="20"/>
    <n v="34"/>
    <n v="1"/>
    <x v="25"/>
    <s v="Sin cebolla"/>
    <x v="38"/>
    <n v="14"/>
    <n v="34"/>
    <n v="0.41176470588235292"/>
  </r>
  <r>
    <x v="479"/>
    <n v="1"/>
    <s v="Plato_8"/>
    <s v="Descripción del Plato_8"/>
    <n v="21"/>
    <n v="35"/>
    <n v="3"/>
    <x v="28"/>
    <s v="Sin cebolla"/>
    <x v="28"/>
    <n v="42"/>
    <n v="105"/>
    <n v="0.4"/>
  </r>
  <r>
    <x v="479"/>
    <n v="1"/>
    <s v="Plato_6"/>
    <s v="Descripción del Plato_6"/>
    <n v="16"/>
    <n v="27"/>
    <n v="2"/>
    <x v="10"/>
    <s v="Ninguna"/>
    <x v="50"/>
    <n v="22"/>
    <n v="54"/>
    <n v="0.40740740740740738"/>
  </r>
  <r>
    <x v="480"/>
    <n v="9"/>
    <s v="Plato_10"/>
    <s v="Descripción del Plato_10"/>
    <n v="15"/>
    <n v="26"/>
    <n v="2"/>
    <x v="27"/>
    <s v="Sin cebolla"/>
    <x v="43"/>
    <n v="22"/>
    <n v="52"/>
    <n v="0.42307692307692307"/>
  </r>
  <r>
    <x v="481"/>
    <n v="9"/>
    <s v="Plato_13"/>
    <s v="Descripción del Plato_13"/>
    <n v="13"/>
    <n v="21"/>
    <n v="3"/>
    <x v="42"/>
    <s v="Sin cebolla"/>
    <x v="27"/>
    <n v="24"/>
    <n v="63"/>
    <n v="0.38095238095238093"/>
  </r>
  <r>
    <x v="482"/>
    <n v="2"/>
    <s v="Plato_6"/>
    <s v="Descripción del Plato_6"/>
    <n v="16"/>
    <n v="27"/>
    <n v="3"/>
    <x v="47"/>
    <s v="Ninguna"/>
    <x v="37"/>
    <n v="33"/>
    <n v="81"/>
    <n v="0.40740740740740738"/>
  </r>
  <r>
    <x v="483"/>
    <n v="18"/>
    <s v="Plato_1"/>
    <s v="Descripción del Plato_1"/>
    <n v="15"/>
    <n v="25"/>
    <n v="3"/>
    <x v="3"/>
    <s v="Sin cebolla"/>
    <x v="41"/>
    <n v="30"/>
    <n v="75"/>
    <n v="0.4"/>
  </r>
  <r>
    <x v="484"/>
    <n v="6"/>
    <s v="Plato_7"/>
    <s v="Descripción del Plato_7"/>
    <n v="14"/>
    <n v="24"/>
    <n v="3"/>
    <x v="8"/>
    <s v="Ninguna"/>
    <x v="47"/>
    <n v="30"/>
    <n v="72"/>
    <n v="0.41666666666666669"/>
  </r>
  <r>
    <x v="484"/>
    <n v="6"/>
    <s v="Plato_19"/>
    <s v="Descripción del Plato_19"/>
    <n v="22"/>
    <n v="36"/>
    <n v="2"/>
    <x v="44"/>
    <s v="Ninguna"/>
    <x v="47"/>
    <n v="28"/>
    <n v="72"/>
    <n v="0.3888888888888889"/>
  </r>
  <r>
    <x v="485"/>
    <n v="15"/>
    <s v="Plato_19"/>
    <s v="Descripción del Plato_19"/>
    <n v="22"/>
    <n v="36"/>
    <n v="2"/>
    <x v="49"/>
    <s v="Ninguna"/>
    <x v="47"/>
    <n v="28"/>
    <n v="72"/>
    <n v="0.3888888888888889"/>
  </r>
  <r>
    <x v="485"/>
    <n v="15"/>
    <s v="Plato_3"/>
    <s v="Descripción del Plato_3"/>
    <n v="12"/>
    <n v="20"/>
    <n v="1"/>
    <x v="17"/>
    <s v="Ninguna"/>
    <x v="24"/>
    <n v="8"/>
    <n v="20"/>
    <n v="0.4"/>
  </r>
  <r>
    <x v="485"/>
    <n v="15"/>
    <s v="Plato_18"/>
    <s v="Descripción del Plato_18"/>
    <n v="20"/>
    <n v="34"/>
    <n v="1"/>
    <x v="4"/>
    <s v="Ninguna"/>
    <x v="38"/>
    <n v="14"/>
    <n v="34"/>
    <n v="0.41176470588235292"/>
  </r>
  <r>
    <x v="485"/>
    <n v="15"/>
    <s v="Plato_7"/>
    <s v="Descripción del Plato_7"/>
    <n v="14"/>
    <n v="24"/>
    <n v="1"/>
    <x v="18"/>
    <s v="Ninguna"/>
    <x v="17"/>
    <n v="10"/>
    <n v="24"/>
    <n v="0.41666666666666669"/>
  </r>
  <r>
    <x v="486"/>
    <n v="17"/>
    <s v="Plato_18"/>
    <s v="Descripción del Plato_18"/>
    <n v="20"/>
    <n v="34"/>
    <n v="2"/>
    <x v="27"/>
    <s v="Sin cebolla"/>
    <x v="19"/>
    <n v="28"/>
    <n v="68"/>
    <n v="0.41176470588235292"/>
  </r>
  <r>
    <x v="486"/>
    <n v="17"/>
    <s v="Plato_17"/>
    <s v="Descripción del Plato_17"/>
    <n v="19"/>
    <n v="31"/>
    <n v="2"/>
    <x v="50"/>
    <s v="Sin cebolla"/>
    <x v="42"/>
    <n v="24"/>
    <n v="62"/>
    <n v="0.38709677419354838"/>
  </r>
  <r>
    <x v="486"/>
    <n v="17"/>
    <s v="Plato_5"/>
    <s v="Descripción del Plato_5"/>
    <n v="13"/>
    <n v="22"/>
    <n v="1"/>
    <x v="19"/>
    <s v="Sin cebolla"/>
    <x v="48"/>
    <n v="9"/>
    <n v="22"/>
    <n v="0.40909090909090912"/>
  </r>
  <r>
    <x v="487"/>
    <n v="10"/>
    <s v="Plato_4"/>
    <s v="Descripción del Plato_4"/>
    <n v="10"/>
    <n v="18"/>
    <n v="3"/>
    <x v="7"/>
    <s v="Ninguna"/>
    <x v="50"/>
    <n v="24"/>
    <n v="54"/>
    <n v="0.44444444444444442"/>
  </r>
  <r>
    <x v="487"/>
    <n v="10"/>
    <s v="Plato_14"/>
    <s v="Descripción del Plato_14"/>
    <n v="14"/>
    <n v="23"/>
    <n v="3"/>
    <x v="53"/>
    <s v="Ninguna"/>
    <x v="52"/>
    <n v="27"/>
    <n v="69"/>
    <n v="0.39130434782608697"/>
  </r>
  <r>
    <x v="487"/>
    <n v="10"/>
    <s v="Plato_17"/>
    <s v="Descripción del Plato_17"/>
    <n v="19"/>
    <n v="31"/>
    <n v="2"/>
    <x v="40"/>
    <s v="Sin cebolla"/>
    <x v="42"/>
    <n v="24"/>
    <n v="62"/>
    <n v="0.38709677419354838"/>
  </r>
  <r>
    <x v="488"/>
    <n v="3"/>
    <s v="Plato_20"/>
    <s v="Descripción del Plato_20"/>
    <n v="25"/>
    <n v="40"/>
    <n v="2"/>
    <x v="52"/>
    <s v="Sin cebolla"/>
    <x v="20"/>
    <n v="30"/>
    <n v="80"/>
    <n v="0.375"/>
  </r>
  <r>
    <x v="488"/>
    <n v="3"/>
    <s v="Plato_14"/>
    <s v="Descripción del Plato_14"/>
    <n v="14"/>
    <n v="23"/>
    <n v="3"/>
    <x v="21"/>
    <s v="Sin cebolla"/>
    <x v="52"/>
    <n v="27"/>
    <n v="69"/>
    <n v="0.39130434782608697"/>
  </r>
  <r>
    <x v="489"/>
    <n v="1"/>
    <s v="Plato_10"/>
    <s v="Descripción del Plato_10"/>
    <n v="15"/>
    <n v="26"/>
    <n v="3"/>
    <x v="3"/>
    <s v="Ninguna"/>
    <x v="31"/>
    <n v="33"/>
    <n v="78"/>
    <n v="0.42307692307692307"/>
  </r>
  <r>
    <x v="489"/>
    <n v="1"/>
    <s v="Plato_15"/>
    <s v="Descripción del Plato_15"/>
    <n v="19"/>
    <n v="32"/>
    <n v="1"/>
    <x v="41"/>
    <s v="Ninguna"/>
    <x v="49"/>
    <n v="13"/>
    <n v="32"/>
    <n v="0.40625"/>
  </r>
  <r>
    <x v="489"/>
    <n v="1"/>
    <s v="Plato_18"/>
    <s v="Descripción del Plato_18"/>
    <n v="20"/>
    <n v="34"/>
    <n v="3"/>
    <x v="35"/>
    <s v="Ninguna"/>
    <x v="35"/>
    <n v="42"/>
    <n v="102"/>
    <n v="0.41176470588235292"/>
  </r>
  <r>
    <x v="490"/>
    <n v="7"/>
    <s v="Plato_9"/>
    <s v="Descripción del Plato_9"/>
    <n v="17"/>
    <n v="29"/>
    <n v="2"/>
    <x v="48"/>
    <s v="Ninguna"/>
    <x v="6"/>
    <n v="24"/>
    <n v="58"/>
    <n v="0.41379310344827586"/>
  </r>
  <r>
    <x v="490"/>
    <n v="7"/>
    <s v="Plato_2"/>
    <s v="Descripción del Plato_2"/>
    <n v="18"/>
    <n v="30"/>
    <n v="2"/>
    <x v="11"/>
    <s v="Ninguna"/>
    <x v="22"/>
    <n v="24"/>
    <n v="60"/>
    <n v="0.4"/>
  </r>
  <r>
    <x v="491"/>
    <n v="4"/>
    <s v="Plato_11"/>
    <s v="Descripción del Plato_11"/>
    <n v="20"/>
    <n v="33"/>
    <n v="3"/>
    <x v="12"/>
    <s v="Ninguna"/>
    <x v="7"/>
    <n v="39"/>
    <n v="99"/>
    <n v="0.39393939393939392"/>
  </r>
  <r>
    <x v="491"/>
    <n v="4"/>
    <s v="Plato_13"/>
    <s v="Descripción del Plato_13"/>
    <n v="13"/>
    <n v="21"/>
    <n v="3"/>
    <x v="10"/>
    <s v="Ninguna"/>
    <x v="27"/>
    <n v="24"/>
    <n v="63"/>
    <n v="0.38095238095238093"/>
  </r>
  <r>
    <x v="491"/>
    <n v="4"/>
    <s v="Plato_7"/>
    <s v="Descripción del Plato_7"/>
    <n v="14"/>
    <n v="24"/>
    <n v="2"/>
    <x v="13"/>
    <s v="Ninguna"/>
    <x v="0"/>
    <n v="20"/>
    <n v="48"/>
    <n v="0.41666666666666669"/>
  </r>
  <r>
    <x v="492"/>
    <n v="2"/>
    <s v="Plato_4"/>
    <s v="Descripción del Plato_4"/>
    <n v="10"/>
    <n v="18"/>
    <n v="3"/>
    <x v="10"/>
    <s v="Sin cebolla"/>
    <x v="50"/>
    <n v="24"/>
    <n v="54"/>
    <n v="0.44444444444444442"/>
  </r>
  <r>
    <x v="493"/>
    <n v="20"/>
    <s v="Plato_15"/>
    <s v="Descripción del Plato_15"/>
    <n v="19"/>
    <n v="32"/>
    <n v="2"/>
    <x v="4"/>
    <s v="Ninguna"/>
    <x v="11"/>
    <n v="26"/>
    <n v="64"/>
    <n v="0.40625"/>
  </r>
  <r>
    <x v="493"/>
    <n v="20"/>
    <s v="Plato_19"/>
    <s v="Descripción del Plato_19"/>
    <n v="22"/>
    <n v="36"/>
    <n v="3"/>
    <x v="39"/>
    <s v="Ninguna"/>
    <x v="12"/>
    <n v="42"/>
    <n v="108"/>
    <n v="0.3888888888888889"/>
  </r>
  <r>
    <x v="494"/>
    <n v="11"/>
    <s v="Plato_20"/>
    <s v="Descripción del Plato_20"/>
    <n v="25"/>
    <n v="40"/>
    <n v="3"/>
    <x v="33"/>
    <s v="Sin cebolla"/>
    <x v="15"/>
    <n v="45"/>
    <n v="120"/>
    <n v="0.375"/>
  </r>
  <r>
    <x v="494"/>
    <n v="11"/>
    <s v="Plato_6"/>
    <s v="Descripción del Plato_6"/>
    <n v="16"/>
    <n v="27"/>
    <n v="2"/>
    <x v="4"/>
    <s v="Sin cebolla"/>
    <x v="50"/>
    <n v="22"/>
    <n v="54"/>
    <n v="0.40740740740740738"/>
  </r>
  <r>
    <x v="494"/>
    <n v="11"/>
    <s v="Plato_16"/>
    <s v="Descripción del Plato_16"/>
    <n v="16"/>
    <n v="28"/>
    <n v="2"/>
    <x v="20"/>
    <s v="Ninguna"/>
    <x v="14"/>
    <n v="24"/>
    <n v="56"/>
    <n v="0.42857142857142855"/>
  </r>
  <r>
    <x v="494"/>
    <n v="11"/>
    <s v="Plato_11"/>
    <s v="Descripción del Plato_11"/>
    <n v="20"/>
    <n v="33"/>
    <n v="1"/>
    <x v="6"/>
    <s v="Sin cebolla"/>
    <x v="25"/>
    <n v="13"/>
    <n v="33"/>
    <n v="0.39393939393939392"/>
  </r>
  <r>
    <x v="495"/>
    <n v="1"/>
    <s v="Plato_11"/>
    <s v="Descripción del Plato_11"/>
    <n v="20"/>
    <n v="33"/>
    <n v="1"/>
    <x v="52"/>
    <s v="Ninguna"/>
    <x v="25"/>
    <n v="13"/>
    <n v="33"/>
    <n v="0.39393939393939392"/>
  </r>
  <r>
    <x v="495"/>
    <n v="1"/>
    <s v="Plato_18"/>
    <s v="Descripción del Plato_18"/>
    <n v="20"/>
    <n v="34"/>
    <n v="3"/>
    <x v="8"/>
    <s v="Ninguna"/>
    <x v="35"/>
    <n v="42"/>
    <n v="102"/>
    <n v="0.41176470588235292"/>
  </r>
  <r>
    <x v="495"/>
    <n v="1"/>
    <s v="Plato_12"/>
    <s v="Descripción del Plato_12"/>
    <n v="11"/>
    <n v="19"/>
    <n v="3"/>
    <x v="54"/>
    <s v="Sin cebolla"/>
    <x v="36"/>
    <n v="24"/>
    <n v="57"/>
    <n v="0.42105263157894735"/>
  </r>
  <r>
    <x v="495"/>
    <n v="1"/>
    <s v="Plato_17"/>
    <s v="Descripción del Plato_17"/>
    <n v="19"/>
    <n v="31"/>
    <n v="1"/>
    <x v="54"/>
    <s v="Sin cebolla"/>
    <x v="2"/>
    <n v="12"/>
    <n v="31"/>
    <n v="0.38709677419354838"/>
  </r>
  <r>
    <x v="496"/>
    <n v="13"/>
    <s v="Plato_2"/>
    <s v="Descripción del Plato_2"/>
    <n v="18"/>
    <n v="30"/>
    <n v="1"/>
    <x v="21"/>
    <s v="Sin cebolla"/>
    <x v="16"/>
    <n v="12"/>
    <n v="30"/>
    <n v="0.4"/>
  </r>
  <r>
    <x v="496"/>
    <n v="13"/>
    <s v="Plato_20"/>
    <s v="Descripción del Plato_20"/>
    <n v="25"/>
    <n v="40"/>
    <n v="3"/>
    <x v="1"/>
    <s v="Sin cebolla"/>
    <x v="15"/>
    <n v="45"/>
    <n v="120"/>
    <n v="0.375"/>
  </r>
  <r>
    <x v="497"/>
    <n v="20"/>
    <s v="Plato_12"/>
    <s v="Descripción del Plato_12"/>
    <n v="11"/>
    <n v="19"/>
    <n v="1"/>
    <x v="1"/>
    <s v="Ninguna"/>
    <x v="9"/>
    <n v="8"/>
    <n v="19"/>
    <n v="0.42105263157894735"/>
  </r>
  <r>
    <x v="498"/>
    <n v="5"/>
    <s v="Plato_10"/>
    <s v="Descripción del Plato_10"/>
    <n v="15"/>
    <n v="26"/>
    <n v="3"/>
    <x v="53"/>
    <s v="Ninguna"/>
    <x v="31"/>
    <n v="33"/>
    <n v="78"/>
    <n v="0.42307692307692307"/>
  </r>
  <r>
    <x v="498"/>
    <n v="5"/>
    <s v="Plato_2"/>
    <s v="Descripción del Plato_2"/>
    <n v="18"/>
    <n v="30"/>
    <n v="1"/>
    <x v="6"/>
    <s v="Sin cebolla"/>
    <x v="16"/>
    <n v="12"/>
    <n v="30"/>
    <n v="0.4"/>
  </r>
  <r>
    <x v="498"/>
    <n v="5"/>
    <s v="Plato_1"/>
    <s v="Descripción del Plato_1"/>
    <n v="15"/>
    <n v="25"/>
    <n v="2"/>
    <x v="35"/>
    <s v="Sin cebolla"/>
    <x v="32"/>
    <n v="20"/>
    <n v="50"/>
    <n v="0.4"/>
  </r>
  <r>
    <x v="499"/>
    <n v="4"/>
    <s v="Plato_6"/>
    <s v="Descripción del Plato_6"/>
    <n v="16"/>
    <n v="27"/>
    <n v="1"/>
    <x v="39"/>
    <s v="Sin cebolla"/>
    <x v="3"/>
    <n v="11"/>
    <n v="27"/>
    <n v="0.40740740740740738"/>
  </r>
  <r>
    <x v="499"/>
    <n v="4"/>
    <s v="Plato_5"/>
    <s v="Descripción del Plato_5"/>
    <n v="13"/>
    <n v="22"/>
    <n v="3"/>
    <x v="31"/>
    <s v="Ninguna"/>
    <x v="13"/>
    <n v="27"/>
    <n v="66"/>
    <n v="0.40909090909090912"/>
  </r>
  <r>
    <x v="500"/>
    <n v="7"/>
    <s v="Plato_20"/>
    <s v="Descripción del Plato_20"/>
    <n v="25"/>
    <n v="40"/>
    <n v="1"/>
    <x v="40"/>
    <s v="Sin cebolla"/>
    <x v="4"/>
    <n v="15"/>
    <n v="40"/>
    <n v="0.375"/>
  </r>
  <r>
    <x v="500"/>
    <n v="7"/>
    <s v="Plato_13"/>
    <s v="Descripción del Plato_13"/>
    <n v="13"/>
    <n v="21"/>
    <n v="2"/>
    <x v="12"/>
    <s v="Sin cebolla"/>
    <x v="39"/>
    <n v="16"/>
    <n v="42"/>
    <n v="0.38095238095238093"/>
  </r>
  <r>
    <x v="500"/>
    <n v="7"/>
    <s v="Plato_16"/>
    <s v="Descripción del Plato_16"/>
    <n v="16"/>
    <n v="28"/>
    <n v="2"/>
    <x v="21"/>
    <s v="Ninguna"/>
    <x v="14"/>
    <n v="24"/>
    <n v="56"/>
    <n v="0.42857142857142855"/>
  </r>
  <r>
    <x v="501"/>
    <n v="5"/>
    <s v="Plato_5"/>
    <s v="Descripción del Plato_5"/>
    <n v="13"/>
    <n v="22"/>
    <n v="1"/>
    <x v="46"/>
    <s v="Ninguna"/>
    <x v="48"/>
    <n v="9"/>
    <n v="22"/>
    <n v="0.40909090909090912"/>
  </r>
  <r>
    <x v="501"/>
    <n v="5"/>
    <s v="Plato_4"/>
    <s v="Descripción del Plato_4"/>
    <n v="10"/>
    <n v="18"/>
    <n v="1"/>
    <x v="19"/>
    <s v="Ninguna"/>
    <x v="34"/>
    <n v="8"/>
    <n v="18"/>
    <n v="0.44444444444444442"/>
  </r>
  <r>
    <x v="501"/>
    <n v="5"/>
    <s v="Plato_11"/>
    <s v="Descripción del Plato_11"/>
    <n v="20"/>
    <n v="33"/>
    <n v="3"/>
    <x v="37"/>
    <s v="Sin cebolla"/>
    <x v="7"/>
    <n v="39"/>
    <n v="99"/>
    <n v="0.39393939393939392"/>
  </r>
  <r>
    <x v="502"/>
    <n v="3"/>
    <s v="Plato_20"/>
    <s v="Descripción del Plato_20"/>
    <n v="25"/>
    <n v="40"/>
    <n v="2"/>
    <x v="53"/>
    <s v="Ninguna"/>
    <x v="20"/>
    <n v="30"/>
    <n v="80"/>
    <n v="0.375"/>
  </r>
  <r>
    <x v="502"/>
    <n v="3"/>
    <s v="Plato_12"/>
    <s v="Descripción del Plato_12"/>
    <n v="11"/>
    <n v="19"/>
    <n v="3"/>
    <x v="46"/>
    <s v="Sin cebolla"/>
    <x v="36"/>
    <n v="24"/>
    <n v="57"/>
    <n v="0.42105263157894735"/>
  </r>
  <r>
    <x v="503"/>
    <n v="2"/>
    <s v="Plato_6"/>
    <s v="Descripción del Plato_6"/>
    <n v="16"/>
    <n v="27"/>
    <n v="2"/>
    <x v="17"/>
    <s v="Ninguna"/>
    <x v="50"/>
    <n v="22"/>
    <n v="54"/>
    <n v="0.40740740740740738"/>
  </r>
  <r>
    <x v="504"/>
    <n v="5"/>
    <s v="Plato_20"/>
    <s v="Descripción del Plato_20"/>
    <n v="25"/>
    <n v="40"/>
    <n v="2"/>
    <x v="44"/>
    <s v="Ninguna"/>
    <x v="20"/>
    <n v="30"/>
    <n v="80"/>
    <n v="0.375"/>
  </r>
  <r>
    <x v="504"/>
    <n v="5"/>
    <s v="Plato_1"/>
    <s v="Descripción del Plato_1"/>
    <n v="15"/>
    <n v="25"/>
    <n v="3"/>
    <x v="23"/>
    <s v="Ninguna"/>
    <x v="41"/>
    <n v="30"/>
    <n v="75"/>
    <n v="0.4"/>
  </r>
  <r>
    <x v="505"/>
    <n v="18"/>
    <s v="Plato_8"/>
    <s v="Descripción del Plato_8"/>
    <n v="21"/>
    <n v="35"/>
    <n v="2"/>
    <x v="19"/>
    <s v="Sin cebolla"/>
    <x v="10"/>
    <n v="28"/>
    <n v="70"/>
    <n v="0.4"/>
  </r>
  <r>
    <x v="506"/>
    <n v="18"/>
    <s v="Plato_18"/>
    <s v="Descripción del Plato_18"/>
    <n v="20"/>
    <n v="34"/>
    <n v="3"/>
    <x v="47"/>
    <s v="Ninguna"/>
    <x v="35"/>
    <n v="42"/>
    <n v="102"/>
    <n v="0.41176470588235292"/>
  </r>
  <r>
    <x v="506"/>
    <n v="18"/>
    <s v="Plato_19"/>
    <s v="Descripción del Plato_19"/>
    <n v="22"/>
    <n v="36"/>
    <n v="3"/>
    <x v="51"/>
    <s v="Sin cebolla"/>
    <x v="12"/>
    <n v="42"/>
    <n v="108"/>
    <n v="0.3888888888888889"/>
  </r>
  <r>
    <x v="507"/>
    <n v="6"/>
    <s v="Plato_15"/>
    <s v="Descripción del Plato_15"/>
    <n v="19"/>
    <n v="32"/>
    <n v="1"/>
    <x v="3"/>
    <s v="Sin cebolla"/>
    <x v="49"/>
    <n v="13"/>
    <n v="32"/>
    <n v="0.40625"/>
  </r>
  <r>
    <x v="508"/>
    <n v="5"/>
    <s v="Plato_20"/>
    <s v="Descripción del Plato_20"/>
    <n v="25"/>
    <n v="40"/>
    <n v="2"/>
    <x v="36"/>
    <s v="Ninguna"/>
    <x v="20"/>
    <n v="30"/>
    <n v="80"/>
    <n v="0.375"/>
  </r>
  <r>
    <x v="509"/>
    <n v="6"/>
    <s v="Plato_19"/>
    <s v="Descripción del Plato_19"/>
    <n v="22"/>
    <n v="36"/>
    <n v="1"/>
    <x v="24"/>
    <s v="Ninguna"/>
    <x v="5"/>
    <n v="14"/>
    <n v="36"/>
    <n v="0.3888888888888889"/>
  </r>
  <r>
    <x v="510"/>
    <n v="2"/>
    <s v="Plato_14"/>
    <s v="Descripción del Plato_14"/>
    <n v="14"/>
    <n v="23"/>
    <n v="3"/>
    <x v="30"/>
    <s v="Ninguna"/>
    <x v="52"/>
    <n v="27"/>
    <n v="69"/>
    <n v="0.39130434782608697"/>
  </r>
  <r>
    <x v="510"/>
    <n v="2"/>
    <s v="Plato_18"/>
    <s v="Descripción del Plato_18"/>
    <n v="20"/>
    <n v="34"/>
    <n v="2"/>
    <x v="18"/>
    <s v="Ninguna"/>
    <x v="19"/>
    <n v="28"/>
    <n v="68"/>
    <n v="0.41176470588235292"/>
  </r>
  <r>
    <x v="511"/>
    <n v="2"/>
    <s v="Plato_3"/>
    <s v="Descripción del Plato_3"/>
    <n v="12"/>
    <n v="20"/>
    <n v="1"/>
    <x v="21"/>
    <s v="Sin cebolla"/>
    <x v="24"/>
    <n v="8"/>
    <n v="20"/>
    <n v="0.4"/>
  </r>
  <r>
    <x v="511"/>
    <n v="2"/>
    <s v="Plato_19"/>
    <s v="Descripción del Plato_19"/>
    <n v="22"/>
    <n v="36"/>
    <n v="3"/>
    <x v="47"/>
    <s v="Sin cebolla"/>
    <x v="12"/>
    <n v="42"/>
    <n v="108"/>
    <n v="0.3888888888888889"/>
  </r>
  <r>
    <x v="512"/>
    <n v="8"/>
    <s v="Plato_4"/>
    <s v="Descripción del Plato_4"/>
    <n v="10"/>
    <n v="18"/>
    <n v="3"/>
    <x v="44"/>
    <s v="Sin cebolla"/>
    <x v="50"/>
    <n v="24"/>
    <n v="54"/>
    <n v="0.44444444444444442"/>
  </r>
  <r>
    <x v="513"/>
    <n v="18"/>
    <s v="Plato_10"/>
    <s v="Descripción del Plato_10"/>
    <n v="15"/>
    <n v="26"/>
    <n v="2"/>
    <x v="42"/>
    <s v="Ninguna"/>
    <x v="43"/>
    <n v="22"/>
    <n v="52"/>
    <n v="0.42307692307692307"/>
  </r>
  <r>
    <x v="513"/>
    <n v="18"/>
    <s v="Plato_12"/>
    <s v="Descripción del Plato_12"/>
    <n v="11"/>
    <n v="19"/>
    <n v="2"/>
    <x v="44"/>
    <s v="Sin cebolla"/>
    <x v="44"/>
    <n v="16"/>
    <n v="38"/>
    <n v="0.42105263157894735"/>
  </r>
  <r>
    <x v="513"/>
    <n v="18"/>
    <s v="Plato_3"/>
    <s v="Descripción del Plato_3"/>
    <n v="12"/>
    <n v="20"/>
    <n v="1"/>
    <x v="0"/>
    <s v="Sin cebolla"/>
    <x v="24"/>
    <n v="8"/>
    <n v="20"/>
    <n v="0.4"/>
  </r>
  <r>
    <x v="513"/>
    <n v="18"/>
    <s v="Plato_15"/>
    <s v="Descripción del Plato_15"/>
    <n v="19"/>
    <n v="32"/>
    <n v="2"/>
    <x v="16"/>
    <s v="Ninguna"/>
    <x v="11"/>
    <n v="26"/>
    <n v="64"/>
    <n v="0.40625"/>
  </r>
  <r>
    <x v="514"/>
    <n v="19"/>
    <s v="Plato_4"/>
    <s v="Descripción del Plato_4"/>
    <n v="10"/>
    <n v="18"/>
    <n v="1"/>
    <x v="33"/>
    <s v="Sin cebolla"/>
    <x v="34"/>
    <n v="8"/>
    <n v="18"/>
    <n v="0.44444444444444442"/>
  </r>
  <r>
    <x v="515"/>
    <n v="7"/>
    <s v="Plato_12"/>
    <s v="Descripción del Plato_12"/>
    <n v="11"/>
    <n v="19"/>
    <n v="3"/>
    <x v="26"/>
    <s v="Ninguna"/>
    <x v="36"/>
    <n v="24"/>
    <n v="57"/>
    <n v="0.42105263157894735"/>
  </r>
  <r>
    <x v="515"/>
    <n v="7"/>
    <s v="Plato_14"/>
    <s v="Descripción del Plato_14"/>
    <n v="14"/>
    <n v="23"/>
    <n v="3"/>
    <x v="22"/>
    <s v="Ninguna"/>
    <x v="52"/>
    <n v="27"/>
    <n v="69"/>
    <n v="0.39130434782608697"/>
  </r>
  <r>
    <x v="515"/>
    <n v="7"/>
    <s v="Plato_3"/>
    <s v="Descripción del Plato_3"/>
    <n v="12"/>
    <n v="20"/>
    <n v="1"/>
    <x v="30"/>
    <s v="Ninguna"/>
    <x v="24"/>
    <n v="8"/>
    <n v="20"/>
    <n v="0.4"/>
  </r>
  <r>
    <x v="516"/>
    <n v="4"/>
    <s v="Plato_7"/>
    <s v="Descripción del Plato_7"/>
    <n v="14"/>
    <n v="24"/>
    <n v="1"/>
    <x v="21"/>
    <s v="Ninguna"/>
    <x v="17"/>
    <n v="10"/>
    <n v="24"/>
    <n v="0.41666666666666669"/>
  </r>
  <r>
    <x v="516"/>
    <n v="4"/>
    <s v="Plato_12"/>
    <s v="Descripción del Plato_12"/>
    <n v="11"/>
    <n v="19"/>
    <n v="3"/>
    <x v="20"/>
    <s v="Ninguna"/>
    <x v="36"/>
    <n v="24"/>
    <n v="57"/>
    <n v="0.42105263157894735"/>
  </r>
  <r>
    <x v="516"/>
    <n v="4"/>
    <s v="Plato_5"/>
    <s v="Descripción del Plato_5"/>
    <n v="13"/>
    <n v="22"/>
    <n v="1"/>
    <x v="12"/>
    <s v="Sin cebolla"/>
    <x v="48"/>
    <n v="9"/>
    <n v="22"/>
    <n v="0.40909090909090912"/>
  </r>
  <r>
    <x v="517"/>
    <n v="5"/>
    <s v="Plato_11"/>
    <s v="Descripción del Plato_11"/>
    <n v="20"/>
    <n v="33"/>
    <n v="1"/>
    <x v="24"/>
    <s v="Ninguna"/>
    <x v="25"/>
    <n v="13"/>
    <n v="33"/>
    <n v="0.39393939393939392"/>
  </r>
  <r>
    <x v="517"/>
    <n v="5"/>
    <s v="Plato_5"/>
    <s v="Descripción del Plato_5"/>
    <n v="13"/>
    <n v="22"/>
    <n v="2"/>
    <x v="19"/>
    <s v="Sin cebolla"/>
    <x v="51"/>
    <n v="18"/>
    <n v="44"/>
    <n v="0.40909090909090912"/>
  </r>
  <r>
    <x v="518"/>
    <n v="6"/>
    <s v="Plato_6"/>
    <s v="Descripción del Plato_6"/>
    <n v="16"/>
    <n v="27"/>
    <n v="3"/>
    <x v="14"/>
    <s v="Ninguna"/>
    <x v="37"/>
    <n v="33"/>
    <n v="81"/>
    <n v="0.40740740740740738"/>
  </r>
  <r>
    <x v="518"/>
    <n v="6"/>
    <s v="Plato_20"/>
    <s v="Descripción del Plato_20"/>
    <n v="25"/>
    <n v="40"/>
    <n v="3"/>
    <x v="2"/>
    <s v="Sin cebolla"/>
    <x v="15"/>
    <n v="45"/>
    <n v="120"/>
    <n v="0.375"/>
  </r>
  <r>
    <x v="518"/>
    <n v="6"/>
    <s v="Plato_5"/>
    <s v="Descripción del Plato_5"/>
    <n v="13"/>
    <n v="22"/>
    <n v="2"/>
    <x v="44"/>
    <s v="Ninguna"/>
    <x v="51"/>
    <n v="18"/>
    <n v="44"/>
    <n v="0.40909090909090912"/>
  </r>
  <r>
    <x v="519"/>
    <n v="4"/>
    <s v="Plato_9"/>
    <s v="Descripción del Plato_9"/>
    <n v="17"/>
    <n v="29"/>
    <n v="1"/>
    <x v="34"/>
    <s v="Ninguna"/>
    <x v="30"/>
    <n v="12"/>
    <n v="29"/>
    <n v="0.41379310344827586"/>
  </r>
  <r>
    <x v="519"/>
    <n v="4"/>
    <s v="Plato_18"/>
    <s v="Descripción del Plato_18"/>
    <n v="20"/>
    <n v="34"/>
    <n v="2"/>
    <x v="42"/>
    <s v="Ninguna"/>
    <x v="19"/>
    <n v="28"/>
    <n v="68"/>
    <n v="0.41176470588235292"/>
  </r>
  <r>
    <x v="519"/>
    <n v="4"/>
    <s v="Plato_17"/>
    <s v="Descripción del Plato_17"/>
    <n v="19"/>
    <n v="31"/>
    <n v="3"/>
    <x v="39"/>
    <s v="Sin cebolla"/>
    <x v="46"/>
    <n v="36"/>
    <n v="93"/>
    <n v="0.38709677419354838"/>
  </r>
  <r>
    <x v="519"/>
    <n v="4"/>
    <s v="Plato_2"/>
    <s v="Descripción del Plato_2"/>
    <n v="18"/>
    <n v="30"/>
    <n v="3"/>
    <x v="1"/>
    <s v="Ninguna"/>
    <x v="1"/>
    <n v="36"/>
    <n v="90"/>
    <n v="0.4"/>
  </r>
  <r>
    <x v="520"/>
    <n v="18"/>
    <s v="Plato_1"/>
    <s v="Descripción del Plato_1"/>
    <n v="15"/>
    <n v="25"/>
    <n v="2"/>
    <x v="53"/>
    <s v="Sin cebolla"/>
    <x v="32"/>
    <n v="20"/>
    <n v="50"/>
    <n v="0.4"/>
  </r>
  <r>
    <x v="520"/>
    <n v="18"/>
    <s v="Plato_9"/>
    <s v="Descripción del Plato_9"/>
    <n v="17"/>
    <n v="29"/>
    <n v="2"/>
    <x v="40"/>
    <s v="Ninguna"/>
    <x v="6"/>
    <n v="24"/>
    <n v="58"/>
    <n v="0.41379310344827586"/>
  </r>
  <r>
    <x v="520"/>
    <n v="18"/>
    <s v="Plato_18"/>
    <s v="Descripción del Plato_18"/>
    <n v="20"/>
    <n v="34"/>
    <n v="3"/>
    <x v="42"/>
    <s v="Sin cebolla"/>
    <x v="35"/>
    <n v="42"/>
    <n v="102"/>
    <n v="0.41176470588235292"/>
  </r>
  <r>
    <x v="521"/>
    <n v="2"/>
    <s v="Plato_16"/>
    <s v="Descripción del Plato_16"/>
    <n v="16"/>
    <n v="28"/>
    <n v="3"/>
    <x v="36"/>
    <s v="Sin cebolla"/>
    <x v="8"/>
    <n v="36"/>
    <n v="84"/>
    <n v="0.42857142857142855"/>
  </r>
  <r>
    <x v="522"/>
    <n v="4"/>
    <s v="Plato_6"/>
    <s v="Descripción del Plato_6"/>
    <n v="16"/>
    <n v="27"/>
    <n v="3"/>
    <x v="2"/>
    <s v="Ninguna"/>
    <x v="37"/>
    <n v="33"/>
    <n v="81"/>
    <n v="0.40740740740740738"/>
  </r>
  <r>
    <x v="523"/>
    <n v="16"/>
    <s v="Plato_5"/>
    <s v="Descripción del Plato_5"/>
    <n v="13"/>
    <n v="22"/>
    <n v="1"/>
    <x v="34"/>
    <s v="Sin cebolla"/>
    <x v="48"/>
    <n v="9"/>
    <n v="22"/>
    <n v="0.40909090909090912"/>
  </r>
  <r>
    <x v="523"/>
    <n v="16"/>
    <s v="Plato_6"/>
    <s v="Descripción del Plato_6"/>
    <n v="16"/>
    <n v="27"/>
    <n v="2"/>
    <x v="12"/>
    <s v="Ninguna"/>
    <x v="50"/>
    <n v="22"/>
    <n v="54"/>
    <n v="0.40740740740740738"/>
  </r>
  <r>
    <x v="524"/>
    <n v="16"/>
    <s v="Plato_14"/>
    <s v="Descripción del Plato_14"/>
    <n v="14"/>
    <n v="23"/>
    <n v="3"/>
    <x v="8"/>
    <s v="Sin cebolla"/>
    <x v="52"/>
    <n v="27"/>
    <n v="69"/>
    <n v="0.39130434782608697"/>
  </r>
  <r>
    <x v="524"/>
    <n v="16"/>
    <s v="Plato_8"/>
    <s v="Descripción del Plato_8"/>
    <n v="21"/>
    <n v="35"/>
    <n v="1"/>
    <x v="30"/>
    <s v="Ninguna"/>
    <x v="29"/>
    <n v="14"/>
    <n v="35"/>
    <n v="0.4"/>
  </r>
  <r>
    <x v="524"/>
    <n v="16"/>
    <s v="Plato_17"/>
    <s v="Descripción del Plato_17"/>
    <n v="19"/>
    <n v="31"/>
    <n v="3"/>
    <x v="22"/>
    <s v="Sin cebolla"/>
    <x v="46"/>
    <n v="36"/>
    <n v="93"/>
    <n v="0.38709677419354838"/>
  </r>
  <r>
    <x v="525"/>
    <n v="4"/>
    <s v="Plato_11"/>
    <s v="Descripción del Plato_11"/>
    <n v="20"/>
    <n v="33"/>
    <n v="1"/>
    <x v="39"/>
    <s v="Ninguna"/>
    <x v="25"/>
    <n v="13"/>
    <n v="33"/>
    <n v="0.39393939393939392"/>
  </r>
  <r>
    <x v="526"/>
    <n v="19"/>
    <s v="Plato_6"/>
    <s v="Descripción del Plato_6"/>
    <n v="16"/>
    <n v="27"/>
    <n v="2"/>
    <x v="15"/>
    <s v="Ninguna"/>
    <x v="50"/>
    <n v="22"/>
    <n v="54"/>
    <n v="0.40740740740740738"/>
  </r>
  <r>
    <x v="527"/>
    <n v="14"/>
    <s v="Plato_3"/>
    <s v="Descripción del Plato_3"/>
    <n v="12"/>
    <n v="20"/>
    <n v="1"/>
    <x v="50"/>
    <s v="Ninguna"/>
    <x v="24"/>
    <n v="8"/>
    <n v="20"/>
    <n v="0.4"/>
  </r>
  <r>
    <x v="527"/>
    <n v="14"/>
    <s v="Plato_20"/>
    <s v="Descripción del Plato_20"/>
    <n v="25"/>
    <n v="40"/>
    <n v="1"/>
    <x v="36"/>
    <s v="Ninguna"/>
    <x v="4"/>
    <n v="15"/>
    <n v="40"/>
    <n v="0.375"/>
  </r>
  <r>
    <x v="527"/>
    <n v="14"/>
    <s v="Plato_4"/>
    <s v="Descripción del Plato_4"/>
    <n v="10"/>
    <n v="18"/>
    <n v="1"/>
    <x v="32"/>
    <s v="Sin cebolla"/>
    <x v="34"/>
    <n v="8"/>
    <n v="18"/>
    <n v="0.44444444444444442"/>
  </r>
  <r>
    <x v="528"/>
    <n v="1"/>
    <s v="Plato_18"/>
    <s v="Descripción del Plato_18"/>
    <n v="20"/>
    <n v="34"/>
    <n v="1"/>
    <x v="18"/>
    <s v="Sin cebolla"/>
    <x v="38"/>
    <n v="14"/>
    <n v="34"/>
    <n v="0.41176470588235292"/>
  </r>
  <r>
    <x v="528"/>
    <n v="1"/>
    <s v="Plato_19"/>
    <s v="Descripción del Plato_19"/>
    <n v="22"/>
    <n v="36"/>
    <n v="2"/>
    <x v="2"/>
    <s v="Ninguna"/>
    <x v="47"/>
    <n v="28"/>
    <n v="72"/>
    <n v="0.3888888888888889"/>
  </r>
  <r>
    <x v="528"/>
    <n v="1"/>
    <s v="Plato_14"/>
    <s v="Descripción del Plato_14"/>
    <n v="14"/>
    <n v="23"/>
    <n v="2"/>
    <x v="5"/>
    <s v="Sin cebolla"/>
    <x v="26"/>
    <n v="18"/>
    <n v="46"/>
    <n v="0.39130434782608697"/>
  </r>
  <r>
    <x v="528"/>
    <n v="1"/>
    <s v="Plato_16"/>
    <s v="Descripción del Plato_16"/>
    <n v="16"/>
    <n v="28"/>
    <n v="2"/>
    <x v="41"/>
    <s v="Ninguna"/>
    <x v="14"/>
    <n v="24"/>
    <n v="56"/>
    <n v="0.42857142857142855"/>
  </r>
  <r>
    <x v="529"/>
    <n v="7"/>
    <s v="Plato_4"/>
    <s v="Descripción del Plato_4"/>
    <n v="10"/>
    <n v="18"/>
    <n v="3"/>
    <x v="45"/>
    <s v="Sin cebolla"/>
    <x v="50"/>
    <n v="24"/>
    <n v="54"/>
    <n v="0.44444444444444442"/>
  </r>
  <r>
    <x v="529"/>
    <n v="7"/>
    <s v="Plato_16"/>
    <s v="Descripción del Plato_16"/>
    <n v="16"/>
    <n v="28"/>
    <n v="2"/>
    <x v="29"/>
    <s v="Sin cebolla"/>
    <x v="14"/>
    <n v="24"/>
    <n v="56"/>
    <n v="0.42857142857142855"/>
  </r>
  <r>
    <x v="529"/>
    <n v="7"/>
    <s v="Plato_1"/>
    <s v="Descripción del Plato_1"/>
    <n v="15"/>
    <n v="25"/>
    <n v="2"/>
    <x v="17"/>
    <s v="Ninguna"/>
    <x v="32"/>
    <n v="20"/>
    <n v="50"/>
    <n v="0.4"/>
  </r>
  <r>
    <x v="530"/>
    <n v="9"/>
    <s v="Plato_13"/>
    <s v="Descripción del Plato_13"/>
    <n v="13"/>
    <n v="21"/>
    <n v="3"/>
    <x v="54"/>
    <s v="Ninguna"/>
    <x v="27"/>
    <n v="24"/>
    <n v="63"/>
    <n v="0.38095238095238093"/>
  </r>
  <r>
    <x v="530"/>
    <n v="9"/>
    <s v="Plato_20"/>
    <s v="Descripción del Plato_20"/>
    <n v="25"/>
    <n v="40"/>
    <n v="1"/>
    <x v="26"/>
    <s v="Ninguna"/>
    <x v="4"/>
    <n v="15"/>
    <n v="40"/>
    <n v="0.375"/>
  </r>
  <r>
    <x v="530"/>
    <n v="9"/>
    <s v="Plato_4"/>
    <s v="Descripción del Plato_4"/>
    <n v="10"/>
    <n v="18"/>
    <n v="3"/>
    <x v="44"/>
    <s v="Sin cebolla"/>
    <x v="50"/>
    <n v="24"/>
    <n v="54"/>
    <n v="0.44444444444444442"/>
  </r>
  <r>
    <x v="530"/>
    <n v="9"/>
    <s v="Plato_9"/>
    <s v="Descripción del Plato_9"/>
    <n v="17"/>
    <n v="29"/>
    <n v="3"/>
    <x v="23"/>
    <s v="Sin cebolla"/>
    <x v="23"/>
    <n v="36"/>
    <n v="87"/>
    <n v="0.41379310344827586"/>
  </r>
  <r>
    <x v="531"/>
    <n v="13"/>
    <s v="Plato_13"/>
    <s v="Descripción del Plato_13"/>
    <n v="13"/>
    <n v="21"/>
    <n v="1"/>
    <x v="18"/>
    <s v="Sin cebolla"/>
    <x v="45"/>
    <n v="8"/>
    <n v="21"/>
    <n v="0.38095238095238093"/>
  </r>
  <r>
    <x v="531"/>
    <n v="13"/>
    <s v="Plato_10"/>
    <s v="Descripción del Plato_10"/>
    <n v="15"/>
    <n v="26"/>
    <n v="2"/>
    <x v="52"/>
    <s v="Ninguna"/>
    <x v="43"/>
    <n v="22"/>
    <n v="52"/>
    <n v="0.42307692307692307"/>
  </r>
  <r>
    <x v="531"/>
    <n v="13"/>
    <s v="Plato_15"/>
    <s v="Descripción del Plato_15"/>
    <n v="19"/>
    <n v="32"/>
    <n v="2"/>
    <x v="49"/>
    <s v="Sin cebolla"/>
    <x v="11"/>
    <n v="26"/>
    <n v="64"/>
    <n v="0.40625"/>
  </r>
  <r>
    <x v="532"/>
    <n v="1"/>
    <s v="Plato_3"/>
    <s v="Descripción del Plato_3"/>
    <n v="12"/>
    <n v="20"/>
    <n v="1"/>
    <x v="3"/>
    <s v="Ninguna"/>
    <x v="24"/>
    <n v="8"/>
    <n v="20"/>
    <n v="0.4"/>
  </r>
  <r>
    <x v="532"/>
    <n v="1"/>
    <s v="Plato_13"/>
    <s v="Descripción del Plato_13"/>
    <n v="13"/>
    <n v="21"/>
    <n v="1"/>
    <x v="30"/>
    <s v="Sin cebolla"/>
    <x v="45"/>
    <n v="8"/>
    <n v="21"/>
    <n v="0.38095238095238093"/>
  </r>
  <r>
    <x v="533"/>
    <n v="1"/>
    <s v="Plato_7"/>
    <s v="Descripción del Plato_7"/>
    <n v="14"/>
    <n v="24"/>
    <n v="2"/>
    <x v="44"/>
    <s v="Sin cebolla"/>
    <x v="0"/>
    <n v="20"/>
    <n v="48"/>
    <n v="0.41666666666666669"/>
  </r>
  <r>
    <x v="533"/>
    <n v="1"/>
    <s v="Plato_9"/>
    <s v="Descripción del Plato_9"/>
    <n v="17"/>
    <n v="29"/>
    <n v="1"/>
    <x v="16"/>
    <s v="Sin cebolla"/>
    <x v="30"/>
    <n v="12"/>
    <n v="29"/>
    <n v="0.41379310344827586"/>
  </r>
  <r>
    <x v="533"/>
    <n v="1"/>
    <s v="Plato_8"/>
    <s v="Descripción del Plato_8"/>
    <n v="21"/>
    <n v="35"/>
    <n v="2"/>
    <x v="16"/>
    <s v="Ninguna"/>
    <x v="10"/>
    <n v="28"/>
    <n v="70"/>
    <n v="0.4"/>
  </r>
  <r>
    <x v="534"/>
    <n v="15"/>
    <s v="Plato_20"/>
    <s v="Descripción del Plato_20"/>
    <n v="25"/>
    <n v="40"/>
    <n v="3"/>
    <x v="24"/>
    <s v="Sin cebolla"/>
    <x v="15"/>
    <n v="45"/>
    <n v="120"/>
    <n v="0.375"/>
  </r>
  <r>
    <x v="534"/>
    <n v="15"/>
    <s v="Plato_9"/>
    <s v="Descripción del Plato_9"/>
    <n v="17"/>
    <n v="29"/>
    <n v="3"/>
    <x v="4"/>
    <s v="Ninguna"/>
    <x v="23"/>
    <n v="36"/>
    <n v="87"/>
    <n v="0.41379310344827586"/>
  </r>
  <r>
    <x v="534"/>
    <n v="15"/>
    <s v="Plato_7"/>
    <s v="Descripción del Plato_7"/>
    <n v="14"/>
    <n v="24"/>
    <n v="2"/>
    <x v="35"/>
    <s v="Ninguna"/>
    <x v="0"/>
    <n v="20"/>
    <n v="48"/>
    <n v="0.41666666666666669"/>
  </r>
  <r>
    <x v="534"/>
    <n v="15"/>
    <s v="Plato_13"/>
    <s v="Descripción del Plato_13"/>
    <n v="13"/>
    <n v="21"/>
    <n v="1"/>
    <x v="30"/>
    <s v="Ninguna"/>
    <x v="45"/>
    <n v="8"/>
    <n v="21"/>
    <n v="0.38095238095238093"/>
  </r>
  <r>
    <x v="535"/>
    <n v="9"/>
    <s v="Plato_4"/>
    <s v="Descripción del Plato_4"/>
    <n v="10"/>
    <n v="18"/>
    <n v="1"/>
    <x v="50"/>
    <s v="Sin cebolla"/>
    <x v="34"/>
    <n v="8"/>
    <n v="18"/>
    <n v="0.44444444444444442"/>
  </r>
  <r>
    <x v="535"/>
    <n v="9"/>
    <s v="Plato_9"/>
    <s v="Descripción del Plato_9"/>
    <n v="17"/>
    <n v="29"/>
    <n v="2"/>
    <x v="53"/>
    <s v="Ninguna"/>
    <x v="6"/>
    <n v="24"/>
    <n v="58"/>
    <n v="0.41379310344827586"/>
  </r>
  <r>
    <x v="535"/>
    <n v="9"/>
    <s v="Plato_14"/>
    <s v="Descripción del Plato_14"/>
    <n v="14"/>
    <n v="23"/>
    <n v="2"/>
    <x v="25"/>
    <s v="Ninguna"/>
    <x v="26"/>
    <n v="18"/>
    <n v="46"/>
    <n v="0.39130434782608697"/>
  </r>
  <r>
    <x v="535"/>
    <n v="9"/>
    <s v="Plato_2"/>
    <s v="Descripción del Plato_2"/>
    <n v="18"/>
    <n v="30"/>
    <n v="3"/>
    <x v="46"/>
    <s v="Ninguna"/>
    <x v="1"/>
    <n v="36"/>
    <n v="90"/>
    <n v="0.4"/>
  </r>
  <r>
    <x v="536"/>
    <n v="18"/>
    <s v="Plato_13"/>
    <s v="Descripción del Plato_13"/>
    <n v="13"/>
    <n v="21"/>
    <n v="3"/>
    <x v="42"/>
    <s v="Sin cebolla"/>
    <x v="27"/>
    <n v="24"/>
    <n v="63"/>
    <n v="0.38095238095238093"/>
  </r>
  <r>
    <x v="537"/>
    <n v="14"/>
    <s v="Plato_2"/>
    <s v="Descripción del Plato_2"/>
    <n v="18"/>
    <n v="30"/>
    <n v="1"/>
    <x v="41"/>
    <s v="Sin cebolla"/>
    <x v="16"/>
    <n v="12"/>
    <n v="30"/>
    <n v="0.4"/>
  </r>
  <r>
    <x v="537"/>
    <n v="14"/>
    <s v="Plato_14"/>
    <s v="Descripción del Plato_14"/>
    <n v="14"/>
    <n v="23"/>
    <n v="1"/>
    <x v="38"/>
    <s v="Ninguna"/>
    <x v="33"/>
    <n v="9"/>
    <n v="23"/>
    <n v="0.39130434782608697"/>
  </r>
  <r>
    <x v="537"/>
    <n v="14"/>
    <s v="Plato_11"/>
    <s v="Descripción del Plato_11"/>
    <n v="20"/>
    <n v="33"/>
    <n v="1"/>
    <x v="27"/>
    <s v="Sin cebolla"/>
    <x v="25"/>
    <n v="13"/>
    <n v="33"/>
    <n v="0.39393939393939392"/>
  </r>
  <r>
    <x v="537"/>
    <n v="14"/>
    <s v="Plato_16"/>
    <s v="Descripción del Plato_16"/>
    <n v="16"/>
    <n v="28"/>
    <n v="2"/>
    <x v="34"/>
    <s v="Ninguna"/>
    <x v="14"/>
    <n v="24"/>
    <n v="56"/>
    <n v="0.42857142857142855"/>
  </r>
  <r>
    <x v="538"/>
    <n v="18"/>
    <s v="Plato_2"/>
    <s v="Descripción del Plato_2"/>
    <n v="18"/>
    <n v="30"/>
    <n v="3"/>
    <x v="26"/>
    <s v="Sin cebolla"/>
    <x v="1"/>
    <n v="36"/>
    <n v="90"/>
    <n v="0.4"/>
  </r>
  <r>
    <x v="538"/>
    <n v="18"/>
    <s v="Plato_6"/>
    <s v="Descripción del Plato_6"/>
    <n v="16"/>
    <n v="27"/>
    <n v="1"/>
    <x v="22"/>
    <s v="Sin cebolla"/>
    <x v="3"/>
    <n v="11"/>
    <n v="27"/>
    <n v="0.40740740740740738"/>
  </r>
  <r>
    <x v="538"/>
    <n v="18"/>
    <s v="Plato_9"/>
    <s v="Descripción del Plato_9"/>
    <n v="17"/>
    <n v="29"/>
    <n v="3"/>
    <x v="40"/>
    <s v="Ninguna"/>
    <x v="23"/>
    <n v="36"/>
    <n v="87"/>
    <n v="0.41379310344827586"/>
  </r>
  <r>
    <x v="538"/>
    <n v="18"/>
    <s v="Plato_4"/>
    <s v="Descripción del Plato_4"/>
    <n v="10"/>
    <n v="18"/>
    <n v="2"/>
    <x v="52"/>
    <s v="Ninguna"/>
    <x v="5"/>
    <n v="16"/>
    <n v="36"/>
    <n v="0.44444444444444442"/>
  </r>
  <r>
    <x v="539"/>
    <n v="6"/>
    <s v="Plato_4"/>
    <s v="Descripción del Plato_4"/>
    <n v="10"/>
    <n v="18"/>
    <n v="3"/>
    <x v="36"/>
    <s v="Ninguna"/>
    <x v="50"/>
    <n v="24"/>
    <n v="54"/>
    <n v="0.44444444444444442"/>
  </r>
  <r>
    <x v="539"/>
    <n v="6"/>
    <s v="Plato_8"/>
    <s v="Descripción del Plato_8"/>
    <n v="21"/>
    <n v="35"/>
    <n v="2"/>
    <x v="37"/>
    <s v="Ninguna"/>
    <x v="10"/>
    <n v="28"/>
    <n v="70"/>
    <n v="0.4"/>
  </r>
  <r>
    <x v="540"/>
    <n v="19"/>
    <s v="Plato_12"/>
    <s v="Descripción del Plato_12"/>
    <n v="11"/>
    <n v="19"/>
    <n v="2"/>
    <x v="15"/>
    <s v="Ninguna"/>
    <x v="44"/>
    <n v="16"/>
    <n v="38"/>
    <n v="0.42105263157894735"/>
  </r>
  <r>
    <x v="540"/>
    <n v="19"/>
    <s v="Plato_11"/>
    <s v="Descripción del Plato_11"/>
    <n v="20"/>
    <n v="33"/>
    <n v="2"/>
    <x v="42"/>
    <s v="Ninguna"/>
    <x v="13"/>
    <n v="26"/>
    <n v="66"/>
    <n v="0.39393939393939392"/>
  </r>
  <r>
    <x v="540"/>
    <n v="19"/>
    <s v="Plato_9"/>
    <s v="Descripción del Plato_9"/>
    <n v="17"/>
    <n v="29"/>
    <n v="1"/>
    <x v="37"/>
    <s v="Ninguna"/>
    <x v="30"/>
    <n v="12"/>
    <n v="29"/>
    <n v="0.41379310344827586"/>
  </r>
  <r>
    <x v="540"/>
    <n v="19"/>
    <s v="Plato_14"/>
    <s v="Descripción del Plato_14"/>
    <n v="14"/>
    <n v="23"/>
    <n v="3"/>
    <x v="45"/>
    <s v="Ninguna"/>
    <x v="52"/>
    <n v="27"/>
    <n v="69"/>
    <n v="0.39130434782608697"/>
  </r>
  <r>
    <x v="541"/>
    <n v="9"/>
    <s v="Plato_18"/>
    <s v="Descripción del Plato_18"/>
    <n v="20"/>
    <n v="34"/>
    <n v="2"/>
    <x v="9"/>
    <s v="Sin cebolla"/>
    <x v="19"/>
    <n v="28"/>
    <n v="68"/>
    <n v="0.41176470588235292"/>
  </r>
  <r>
    <x v="541"/>
    <n v="9"/>
    <s v="Plato_10"/>
    <s v="Descripción del Plato_10"/>
    <n v="15"/>
    <n v="26"/>
    <n v="1"/>
    <x v="34"/>
    <s v="Ninguna"/>
    <x v="40"/>
    <n v="11"/>
    <n v="26"/>
    <n v="0.42307692307692307"/>
  </r>
  <r>
    <x v="541"/>
    <n v="9"/>
    <s v="Plato_6"/>
    <s v="Descripción del Plato_6"/>
    <n v="16"/>
    <n v="27"/>
    <n v="2"/>
    <x v="53"/>
    <s v="Sin cebolla"/>
    <x v="50"/>
    <n v="22"/>
    <n v="54"/>
    <n v="0.40740740740740738"/>
  </r>
  <r>
    <x v="542"/>
    <n v="19"/>
    <s v="Plato_16"/>
    <s v="Descripción del Plato_16"/>
    <n v="16"/>
    <n v="28"/>
    <n v="2"/>
    <x v="5"/>
    <s v="Sin cebolla"/>
    <x v="14"/>
    <n v="24"/>
    <n v="56"/>
    <n v="0.42857142857142855"/>
  </r>
  <r>
    <x v="542"/>
    <n v="19"/>
    <s v="Plato_6"/>
    <s v="Descripción del Plato_6"/>
    <n v="16"/>
    <n v="27"/>
    <n v="2"/>
    <x v="19"/>
    <s v="Ninguna"/>
    <x v="50"/>
    <n v="22"/>
    <n v="54"/>
    <n v="0.40740740740740738"/>
  </r>
  <r>
    <x v="542"/>
    <n v="19"/>
    <s v="Plato_15"/>
    <s v="Descripción del Plato_15"/>
    <n v="19"/>
    <n v="32"/>
    <n v="3"/>
    <x v="35"/>
    <s v="Sin cebolla"/>
    <x v="18"/>
    <n v="39"/>
    <n v="96"/>
    <n v="0.40625"/>
  </r>
  <r>
    <x v="543"/>
    <n v="7"/>
    <s v="Plato_8"/>
    <s v="Descripción del Plato_8"/>
    <n v="21"/>
    <n v="35"/>
    <n v="2"/>
    <x v="24"/>
    <s v="Ninguna"/>
    <x v="10"/>
    <n v="28"/>
    <n v="70"/>
    <n v="0.4"/>
  </r>
  <r>
    <x v="544"/>
    <n v="20"/>
    <s v="Plato_11"/>
    <s v="Descripción del Plato_11"/>
    <n v="20"/>
    <n v="33"/>
    <n v="3"/>
    <x v="28"/>
    <s v="Sin cebolla"/>
    <x v="7"/>
    <n v="39"/>
    <n v="99"/>
    <n v="0.39393939393939392"/>
  </r>
  <r>
    <x v="544"/>
    <n v="20"/>
    <s v="Plato_17"/>
    <s v="Descripción del Plato_17"/>
    <n v="19"/>
    <n v="31"/>
    <n v="1"/>
    <x v="35"/>
    <s v="Sin cebolla"/>
    <x v="2"/>
    <n v="12"/>
    <n v="31"/>
    <n v="0.38709677419354838"/>
  </r>
  <r>
    <x v="545"/>
    <n v="5"/>
    <s v="Plato_15"/>
    <s v="Descripción del Plato_15"/>
    <n v="19"/>
    <n v="32"/>
    <n v="2"/>
    <x v="46"/>
    <s v="Sin cebolla"/>
    <x v="11"/>
    <n v="26"/>
    <n v="64"/>
    <n v="0.40625"/>
  </r>
  <r>
    <x v="545"/>
    <n v="5"/>
    <s v="Plato_16"/>
    <s v="Descripción del Plato_16"/>
    <n v="16"/>
    <n v="28"/>
    <n v="1"/>
    <x v="27"/>
    <s v="Sin cebolla"/>
    <x v="21"/>
    <n v="12"/>
    <n v="28"/>
    <n v="0.42857142857142855"/>
  </r>
  <r>
    <x v="546"/>
    <n v="9"/>
    <s v="Plato_17"/>
    <s v="Descripción del Plato_17"/>
    <n v="19"/>
    <n v="31"/>
    <n v="3"/>
    <x v="33"/>
    <s v="Ninguna"/>
    <x v="46"/>
    <n v="36"/>
    <n v="93"/>
    <n v="0.38709677419354838"/>
  </r>
  <r>
    <x v="546"/>
    <n v="9"/>
    <s v="Plato_11"/>
    <s v="Descripción del Plato_11"/>
    <n v="20"/>
    <n v="33"/>
    <n v="3"/>
    <x v="7"/>
    <s v="Sin cebolla"/>
    <x v="7"/>
    <n v="39"/>
    <n v="99"/>
    <n v="0.39393939393939392"/>
  </r>
  <r>
    <x v="546"/>
    <n v="9"/>
    <s v="Plato_8"/>
    <s v="Descripción del Plato_8"/>
    <n v="21"/>
    <n v="35"/>
    <n v="1"/>
    <x v="48"/>
    <s v="Sin cebolla"/>
    <x v="29"/>
    <n v="14"/>
    <n v="35"/>
    <n v="0.4"/>
  </r>
  <r>
    <x v="547"/>
    <n v="4"/>
    <s v="Plato_18"/>
    <s v="Descripción del Plato_18"/>
    <n v="20"/>
    <n v="34"/>
    <n v="1"/>
    <x v="27"/>
    <s v="Sin cebolla"/>
    <x v="38"/>
    <n v="14"/>
    <n v="34"/>
    <n v="0.41176470588235292"/>
  </r>
  <r>
    <x v="547"/>
    <n v="4"/>
    <s v="Plato_17"/>
    <s v="Descripción del Plato_17"/>
    <n v="19"/>
    <n v="31"/>
    <n v="2"/>
    <x v="24"/>
    <s v="Sin cebolla"/>
    <x v="42"/>
    <n v="24"/>
    <n v="62"/>
    <n v="0.38709677419354838"/>
  </r>
  <r>
    <x v="548"/>
    <n v="12"/>
    <s v="Plato_1"/>
    <s v="Descripción del Plato_1"/>
    <n v="15"/>
    <n v="25"/>
    <n v="1"/>
    <x v="17"/>
    <s v="Ninguna"/>
    <x v="53"/>
    <n v="10"/>
    <n v="25"/>
    <n v="0.4"/>
  </r>
  <r>
    <x v="548"/>
    <n v="12"/>
    <s v="Plato_8"/>
    <s v="Descripción del Plato_8"/>
    <n v="21"/>
    <n v="35"/>
    <n v="1"/>
    <x v="31"/>
    <s v="Sin cebolla"/>
    <x v="29"/>
    <n v="14"/>
    <n v="35"/>
    <n v="0.4"/>
  </r>
  <r>
    <x v="548"/>
    <n v="12"/>
    <s v="Plato_18"/>
    <s v="Descripción del Plato_18"/>
    <n v="20"/>
    <n v="34"/>
    <n v="3"/>
    <x v="23"/>
    <s v="Ninguna"/>
    <x v="35"/>
    <n v="42"/>
    <n v="102"/>
    <n v="0.41176470588235292"/>
  </r>
  <r>
    <x v="549"/>
    <n v="1"/>
    <s v="Plato_2"/>
    <s v="Descripción del Plato_2"/>
    <n v="18"/>
    <n v="30"/>
    <n v="2"/>
    <x v="52"/>
    <s v="Sin cebolla"/>
    <x v="22"/>
    <n v="24"/>
    <n v="60"/>
    <n v="0.4"/>
  </r>
  <r>
    <x v="549"/>
    <n v="1"/>
    <s v="Plato_7"/>
    <s v="Descripción del Plato_7"/>
    <n v="14"/>
    <n v="24"/>
    <n v="1"/>
    <x v="19"/>
    <s v="Ninguna"/>
    <x v="17"/>
    <n v="10"/>
    <n v="24"/>
    <n v="0.41666666666666669"/>
  </r>
  <r>
    <x v="549"/>
    <n v="1"/>
    <s v="Plato_3"/>
    <s v="Descripción del Plato_3"/>
    <n v="12"/>
    <n v="20"/>
    <n v="2"/>
    <x v="18"/>
    <s v="Ninguna"/>
    <x v="4"/>
    <n v="16"/>
    <n v="40"/>
    <n v="0.4"/>
  </r>
  <r>
    <x v="550"/>
    <n v="4"/>
    <s v="Plato_2"/>
    <s v="Descripción del Plato_2"/>
    <n v="18"/>
    <n v="30"/>
    <n v="1"/>
    <x v="1"/>
    <s v="Sin cebolla"/>
    <x v="16"/>
    <n v="12"/>
    <n v="30"/>
    <n v="0.4"/>
  </r>
  <r>
    <x v="550"/>
    <n v="4"/>
    <s v="Plato_3"/>
    <s v="Descripción del Plato_3"/>
    <n v="12"/>
    <n v="20"/>
    <n v="3"/>
    <x v="11"/>
    <s v="Ninguna"/>
    <x v="22"/>
    <n v="24"/>
    <n v="60"/>
    <n v="0.4"/>
  </r>
  <r>
    <x v="550"/>
    <n v="4"/>
    <s v="Plato_4"/>
    <s v="Descripción del Plato_4"/>
    <n v="10"/>
    <n v="18"/>
    <n v="1"/>
    <x v="50"/>
    <s v="Ninguna"/>
    <x v="34"/>
    <n v="8"/>
    <n v="18"/>
    <n v="0.44444444444444442"/>
  </r>
  <r>
    <x v="550"/>
    <n v="4"/>
    <s v="Plato_13"/>
    <s v="Descripción del Plato_13"/>
    <n v="13"/>
    <n v="21"/>
    <n v="3"/>
    <x v="2"/>
    <s v="Sin cebolla"/>
    <x v="27"/>
    <n v="24"/>
    <n v="63"/>
    <n v="0.38095238095238093"/>
  </r>
  <r>
    <x v="551"/>
    <n v="11"/>
    <s v="Plato_20"/>
    <s v="Descripción del Plato_20"/>
    <n v="25"/>
    <n v="40"/>
    <n v="3"/>
    <x v="13"/>
    <s v="Sin cebolla"/>
    <x v="15"/>
    <n v="45"/>
    <n v="120"/>
    <n v="0.375"/>
  </r>
  <r>
    <x v="551"/>
    <n v="11"/>
    <s v="Plato_13"/>
    <s v="Descripción del Plato_13"/>
    <n v="13"/>
    <n v="21"/>
    <n v="3"/>
    <x v="28"/>
    <s v="Sin cebolla"/>
    <x v="27"/>
    <n v="24"/>
    <n v="63"/>
    <n v="0.38095238095238093"/>
  </r>
  <r>
    <x v="551"/>
    <n v="11"/>
    <s v="Plato_3"/>
    <s v="Descripción del Plato_3"/>
    <n v="12"/>
    <n v="20"/>
    <n v="3"/>
    <x v="1"/>
    <s v="Sin cebolla"/>
    <x v="22"/>
    <n v="24"/>
    <n v="60"/>
    <n v="0.4"/>
  </r>
  <r>
    <x v="552"/>
    <n v="14"/>
    <s v="Plato_2"/>
    <s v="Descripción del Plato_2"/>
    <n v="18"/>
    <n v="30"/>
    <n v="3"/>
    <x v="13"/>
    <s v="Sin cebolla"/>
    <x v="1"/>
    <n v="36"/>
    <n v="90"/>
    <n v="0.4"/>
  </r>
  <r>
    <x v="552"/>
    <n v="14"/>
    <s v="Plato_1"/>
    <s v="Descripción del Plato_1"/>
    <n v="15"/>
    <n v="25"/>
    <n v="2"/>
    <x v="44"/>
    <s v="Ninguna"/>
    <x v="32"/>
    <n v="20"/>
    <n v="50"/>
    <n v="0.4"/>
  </r>
  <r>
    <x v="552"/>
    <n v="14"/>
    <s v="Plato_5"/>
    <s v="Descripción del Plato_5"/>
    <n v="13"/>
    <n v="22"/>
    <n v="2"/>
    <x v="7"/>
    <s v="Ninguna"/>
    <x v="51"/>
    <n v="18"/>
    <n v="44"/>
    <n v="0.40909090909090912"/>
  </r>
  <r>
    <x v="552"/>
    <n v="14"/>
    <s v="Plato_12"/>
    <s v="Descripción del Plato_12"/>
    <n v="11"/>
    <n v="19"/>
    <n v="1"/>
    <x v="35"/>
    <s v="Sin cebolla"/>
    <x v="9"/>
    <n v="8"/>
    <n v="19"/>
    <n v="0.42105263157894735"/>
  </r>
  <r>
    <x v="553"/>
    <n v="10"/>
    <s v="Plato_14"/>
    <s v="Descripción del Plato_14"/>
    <n v="14"/>
    <n v="23"/>
    <n v="2"/>
    <x v="41"/>
    <s v="Sin cebolla"/>
    <x v="26"/>
    <n v="18"/>
    <n v="46"/>
    <n v="0.39130434782608697"/>
  </r>
  <r>
    <x v="553"/>
    <n v="10"/>
    <s v="Plato_20"/>
    <s v="Descripción del Plato_20"/>
    <n v="25"/>
    <n v="40"/>
    <n v="3"/>
    <x v="51"/>
    <s v="Ninguna"/>
    <x v="15"/>
    <n v="45"/>
    <n v="120"/>
    <n v="0.375"/>
  </r>
  <r>
    <x v="554"/>
    <n v="20"/>
    <s v="Plato_2"/>
    <s v="Descripción del Plato_2"/>
    <n v="18"/>
    <n v="30"/>
    <n v="1"/>
    <x v="34"/>
    <s v="Ninguna"/>
    <x v="16"/>
    <n v="12"/>
    <n v="30"/>
    <n v="0.4"/>
  </r>
  <r>
    <x v="555"/>
    <n v="9"/>
    <s v="Plato_5"/>
    <s v="Descripción del Plato_5"/>
    <n v="13"/>
    <n v="22"/>
    <n v="1"/>
    <x v="6"/>
    <s v="Ninguna"/>
    <x v="48"/>
    <n v="9"/>
    <n v="22"/>
    <n v="0.40909090909090912"/>
  </r>
  <r>
    <x v="555"/>
    <n v="9"/>
    <s v="Plato_4"/>
    <s v="Descripción del Plato_4"/>
    <n v="10"/>
    <n v="18"/>
    <n v="3"/>
    <x v="48"/>
    <s v="Sin cebolla"/>
    <x v="50"/>
    <n v="24"/>
    <n v="54"/>
    <n v="0.44444444444444442"/>
  </r>
  <r>
    <x v="556"/>
    <n v="7"/>
    <s v="Plato_15"/>
    <s v="Descripción del Plato_15"/>
    <n v="19"/>
    <n v="32"/>
    <n v="2"/>
    <x v="36"/>
    <s v="Sin cebolla"/>
    <x v="11"/>
    <n v="26"/>
    <n v="64"/>
    <n v="0.40625"/>
  </r>
  <r>
    <x v="556"/>
    <n v="7"/>
    <s v="Plato_13"/>
    <s v="Descripción del Plato_13"/>
    <n v="13"/>
    <n v="21"/>
    <n v="3"/>
    <x v="39"/>
    <s v="Sin cebolla"/>
    <x v="27"/>
    <n v="24"/>
    <n v="63"/>
    <n v="0.38095238095238093"/>
  </r>
  <r>
    <x v="556"/>
    <n v="7"/>
    <s v="Plato_1"/>
    <s v="Descripción del Plato_1"/>
    <n v="15"/>
    <n v="25"/>
    <n v="2"/>
    <x v="25"/>
    <s v="Ninguna"/>
    <x v="32"/>
    <n v="20"/>
    <n v="50"/>
    <n v="0.4"/>
  </r>
  <r>
    <x v="557"/>
    <n v="6"/>
    <s v="Plato_15"/>
    <s v="Descripción del Plato_15"/>
    <n v="19"/>
    <n v="32"/>
    <n v="3"/>
    <x v="44"/>
    <s v="Ninguna"/>
    <x v="18"/>
    <n v="39"/>
    <n v="96"/>
    <n v="0.40625"/>
  </r>
  <r>
    <x v="557"/>
    <n v="6"/>
    <s v="Plato_1"/>
    <s v="Descripción del Plato_1"/>
    <n v="15"/>
    <n v="25"/>
    <n v="2"/>
    <x v="7"/>
    <s v="Sin cebolla"/>
    <x v="32"/>
    <n v="20"/>
    <n v="50"/>
    <n v="0.4"/>
  </r>
  <r>
    <x v="557"/>
    <n v="6"/>
    <s v="Plato_11"/>
    <s v="Descripción del Plato_11"/>
    <n v="20"/>
    <n v="33"/>
    <n v="1"/>
    <x v="28"/>
    <s v="Ninguna"/>
    <x v="25"/>
    <n v="13"/>
    <n v="33"/>
    <n v="0.39393939393939392"/>
  </r>
  <r>
    <x v="558"/>
    <n v="11"/>
    <s v="Plato_11"/>
    <s v="Descripción del Plato_11"/>
    <n v="20"/>
    <n v="33"/>
    <n v="3"/>
    <x v="54"/>
    <s v="Sin cebolla"/>
    <x v="7"/>
    <n v="39"/>
    <n v="99"/>
    <n v="0.39393939393939392"/>
  </r>
  <r>
    <x v="559"/>
    <n v="6"/>
    <s v="Plato_4"/>
    <s v="Descripción del Plato_4"/>
    <n v="10"/>
    <n v="18"/>
    <n v="2"/>
    <x v="6"/>
    <s v="Sin cebolla"/>
    <x v="5"/>
    <n v="16"/>
    <n v="36"/>
    <n v="0.44444444444444442"/>
  </r>
  <r>
    <x v="559"/>
    <n v="6"/>
    <s v="Plato_1"/>
    <s v="Descripción del Plato_1"/>
    <n v="15"/>
    <n v="25"/>
    <n v="3"/>
    <x v="43"/>
    <s v="Sin cebolla"/>
    <x v="41"/>
    <n v="30"/>
    <n v="75"/>
    <n v="0.4"/>
  </r>
  <r>
    <x v="560"/>
    <n v="4"/>
    <s v="Plato_4"/>
    <s v="Descripción del Plato_4"/>
    <n v="10"/>
    <n v="18"/>
    <n v="1"/>
    <x v="44"/>
    <s v="Sin cebolla"/>
    <x v="34"/>
    <n v="8"/>
    <n v="18"/>
    <n v="0.44444444444444442"/>
  </r>
  <r>
    <x v="560"/>
    <n v="4"/>
    <s v="Plato_14"/>
    <s v="Descripción del Plato_14"/>
    <n v="14"/>
    <n v="23"/>
    <n v="2"/>
    <x v="10"/>
    <s v="Sin cebolla"/>
    <x v="26"/>
    <n v="18"/>
    <n v="46"/>
    <n v="0.39130434782608697"/>
  </r>
  <r>
    <x v="561"/>
    <n v="20"/>
    <s v="Plato_20"/>
    <s v="Descripción del Plato_20"/>
    <n v="25"/>
    <n v="40"/>
    <n v="3"/>
    <x v="54"/>
    <s v="Ninguna"/>
    <x v="15"/>
    <n v="45"/>
    <n v="120"/>
    <n v="0.375"/>
  </r>
  <r>
    <x v="561"/>
    <n v="20"/>
    <s v="Plato_9"/>
    <s v="Descripción del Plato_9"/>
    <n v="17"/>
    <n v="29"/>
    <n v="2"/>
    <x v="49"/>
    <s v="Ninguna"/>
    <x v="6"/>
    <n v="24"/>
    <n v="58"/>
    <n v="0.41379310344827586"/>
  </r>
  <r>
    <x v="561"/>
    <n v="20"/>
    <s v="Plato_7"/>
    <s v="Descripción del Plato_7"/>
    <n v="14"/>
    <n v="24"/>
    <n v="2"/>
    <x v="39"/>
    <s v="Ninguna"/>
    <x v="0"/>
    <n v="20"/>
    <n v="48"/>
    <n v="0.41666666666666669"/>
  </r>
  <r>
    <x v="561"/>
    <n v="20"/>
    <s v="Plato_17"/>
    <s v="Descripción del Plato_17"/>
    <n v="19"/>
    <n v="31"/>
    <n v="2"/>
    <x v="35"/>
    <s v="Sin cebolla"/>
    <x v="42"/>
    <n v="24"/>
    <n v="62"/>
    <n v="0.38709677419354838"/>
  </r>
  <r>
    <x v="562"/>
    <n v="12"/>
    <s v="Plato_6"/>
    <s v="Descripción del Plato_6"/>
    <n v="16"/>
    <n v="27"/>
    <n v="2"/>
    <x v="45"/>
    <s v="Sin cebolla"/>
    <x v="50"/>
    <n v="22"/>
    <n v="54"/>
    <n v="0.40740740740740738"/>
  </r>
  <r>
    <x v="563"/>
    <n v="9"/>
    <s v="Plato_19"/>
    <s v="Descripción del Plato_19"/>
    <n v="22"/>
    <n v="36"/>
    <n v="1"/>
    <x v="49"/>
    <s v="Sin cebolla"/>
    <x v="5"/>
    <n v="14"/>
    <n v="36"/>
    <n v="0.3888888888888889"/>
  </r>
  <r>
    <x v="563"/>
    <n v="9"/>
    <s v="Plato_20"/>
    <s v="Descripción del Plato_20"/>
    <n v="25"/>
    <n v="40"/>
    <n v="2"/>
    <x v="6"/>
    <s v="Sin cebolla"/>
    <x v="20"/>
    <n v="30"/>
    <n v="80"/>
    <n v="0.375"/>
  </r>
  <r>
    <x v="563"/>
    <n v="9"/>
    <s v="Plato_3"/>
    <s v="Descripción del Plato_3"/>
    <n v="12"/>
    <n v="20"/>
    <n v="2"/>
    <x v="11"/>
    <s v="Sin cebolla"/>
    <x v="4"/>
    <n v="16"/>
    <n v="40"/>
    <n v="0.4"/>
  </r>
  <r>
    <x v="564"/>
    <n v="3"/>
    <s v="Plato_15"/>
    <s v="Descripción del Plato_15"/>
    <n v="19"/>
    <n v="32"/>
    <n v="3"/>
    <x v="17"/>
    <s v="Ninguna"/>
    <x v="18"/>
    <n v="39"/>
    <n v="96"/>
    <n v="0.40625"/>
  </r>
  <r>
    <x v="564"/>
    <n v="3"/>
    <s v="Plato_4"/>
    <s v="Descripción del Plato_4"/>
    <n v="10"/>
    <n v="18"/>
    <n v="3"/>
    <x v="47"/>
    <s v="Sin cebolla"/>
    <x v="50"/>
    <n v="24"/>
    <n v="54"/>
    <n v="0.44444444444444442"/>
  </r>
  <r>
    <x v="564"/>
    <n v="3"/>
    <s v="Plato_11"/>
    <s v="Descripción del Plato_11"/>
    <n v="20"/>
    <n v="33"/>
    <n v="2"/>
    <x v="42"/>
    <s v="Sin cebolla"/>
    <x v="13"/>
    <n v="26"/>
    <n v="66"/>
    <n v="0.39393939393939392"/>
  </r>
  <r>
    <x v="564"/>
    <n v="3"/>
    <s v="Plato_8"/>
    <s v="Descripción del Plato_8"/>
    <n v="21"/>
    <n v="35"/>
    <n v="1"/>
    <x v="19"/>
    <s v="Sin cebolla"/>
    <x v="29"/>
    <n v="14"/>
    <n v="35"/>
    <n v="0.4"/>
  </r>
  <r>
    <x v="565"/>
    <n v="4"/>
    <s v="Plato_10"/>
    <s v="Descripción del Plato_10"/>
    <n v="15"/>
    <n v="26"/>
    <n v="3"/>
    <x v="44"/>
    <s v="Ninguna"/>
    <x v="31"/>
    <n v="33"/>
    <n v="78"/>
    <n v="0.42307692307692307"/>
  </r>
  <r>
    <x v="566"/>
    <n v="15"/>
    <s v="Plato_16"/>
    <s v="Descripción del Plato_16"/>
    <n v="16"/>
    <n v="28"/>
    <n v="2"/>
    <x v="4"/>
    <s v="Ninguna"/>
    <x v="14"/>
    <n v="24"/>
    <n v="56"/>
    <n v="0.42857142857142855"/>
  </r>
  <r>
    <x v="566"/>
    <n v="15"/>
    <s v="Plato_11"/>
    <s v="Descripción del Plato_11"/>
    <n v="20"/>
    <n v="33"/>
    <n v="2"/>
    <x v="3"/>
    <s v="Sin cebolla"/>
    <x v="13"/>
    <n v="26"/>
    <n v="66"/>
    <n v="0.39393939393939392"/>
  </r>
  <r>
    <x v="566"/>
    <n v="15"/>
    <s v="Plato_18"/>
    <s v="Descripción del Plato_18"/>
    <n v="20"/>
    <n v="34"/>
    <n v="2"/>
    <x v="40"/>
    <s v="Ninguna"/>
    <x v="19"/>
    <n v="28"/>
    <n v="68"/>
    <n v="0.41176470588235292"/>
  </r>
  <r>
    <x v="566"/>
    <n v="15"/>
    <s v="Plato_13"/>
    <s v="Descripción del Plato_13"/>
    <n v="13"/>
    <n v="21"/>
    <n v="3"/>
    <x v="54"/>
    <s v="Sin cebolla"/>
    <x v="27"/>
    <n v="24"/>
    <n v="63"/>
    <n v="0.38095238095238093"/>
  </r>
  <r>
    <x v="567"/>
    <n v="5"/>
    <s v="Plato_18"/>
    <s v="Descripción del Plato_18"/>
    <n v="20"/>
    <n v="34"/>
    <n v="3"/>
    <x v="22"/>
    <s v="Ninguna"/>
    <x v="35"/>
    <n v="42"/>
    <n v="102"/>
    <n v="0.41176470588235292"/>
  </r>
  <r>
    <x v="567"/>
    <n v="5"/>
    <s v="Plato_20"/>
    <s v="Descripción del Plato_20"/>
    <n v="25"/>
    <n v="40"/>
    <n v="2"/>
    <x v="20"/>
    <s v="Sin cebolla"/>
    <x v="20"/>
    <n v="30"/>
    <n v="80"/>
    <n v="0.375"/>
  </r>
  <r>
    <x v="568"/>
    <n v="12"/>
    <s v="Plato_18"/>
    <s v="Descripción del Plato_18"/>
    <n v="20"/>
    <n v="34"/>
    <n v="2"/>
    <x v="13"/>
    <s v="Ninguna"/>
    <x v="19"/>
    <n v="28"/>
    <n v="68"/>
    <n v="0.41176470588235292"/>
  </r>
  <r>
    <x v="568"/>
    <n v="12"/>
    <s v="Plato_13"/>
    <s v="Descripción del Plato_13"/>
    <n v="13"/>
    <n v="21"/>
    <n v="3"/>
    <x v="1"/>
    <s v="Sin cebolla"/>
    <x v="27"/>
    <n v="24"/>
    <n v="63"/>
    <n v="0.38095238095238093"/>
  </r>
  <r>
    <x v="569"/>
    <n v="1"/>
    <s v="Plato_11"/>
    <s v="Descripción del Plato_11"/>
    <n v="20"/>
    <n v="33"/>
    <n v="1"/>
    <x v="25"/>
    <s v="Ninguna"/>
    <x v="25"/>
    <n v="13"/>
    <n v="33"/>
    <n v="0.39393939393939392"/>
  </r>
  <r>
    <x v="569"/>
    <n v="1"/>
    <s v="Plato_10"/>
    <s v="Descripción del Plato_10"/>
    <n v="15"/>
    <n v="26"/>
    <n v="2"/>
    <x v="10"/>
    <s v="Sin cebolla"/>
    <x v="43"/>
    <n v="22"/>
    <n v="52"/>
    <n v="0.42307692307692307"/>
  </r>
  <r>
    <x v="570"/>
    <n v="15"/>
    <s v="Plato_6"/>
    <s v="Descripción del Plato_6"/>
    <n v="16"/>
    <n v="27"/>
    <n v="2"/>
    <x v="13"/>
    <s v="Ninguna"/>
    <x v="50"/>
    <n v="22"/>
    <n v="54"/>
    <n v="0.40740740740740738"/>
  </r>
  <r>
    <x v="571"/>
    <n v="19"/>
    <s v="Plato_2"/>
    <s v="Descripción del Plato_2"/>
    <n v="18"/>
    <n v="30"/>
    <n v="1"/>
    <x v="3"/>
    <s v="Sin cebolla"/>
    <x v="16"/>
    <n v="12"/>
    <n v="30"/>
    <n v="0.4"/>
  </r>
  <r>
    <x v="571"/>
    <n v="19"/>
    <s v="Plato_5"/>
    <s v="Descripción del Plato_5"/>
    <n v="13"/>
    <n v="22"/>
    <n v="2"/>
    <x v="16"/>
    <s v="Sin cebolla"/>
    <x v="51"/>
    <n v="18"/>
    <n v="44"/>
    <n v="0.40909090909090912"/>
  </r>
  <r>
    <x v="572"/>
    <n v="7"/>
    <s v="Plato_13"/>
    <s v="Descripción del Plato_13"/>
    <n v="13"/>
    <n v="21"/>
    <n v="3"/>
    <x v="54"/>
    <s v="Ninguna"/>
    <x v="27"/>
    <n v="24"/>
    <n v="63"/>
    <n v="0.38095238095238093"/>
  </r>
  <r>
    <x v="572"/>
    <n v="7"/>
    <s v="Plato_18"/>
    <s v="Descripción del Plato_18"/>
    <n v="20"/>
    <n v="34"/>
    <n v="3"/>
    <x v="52"/>
    <s v="Sin cebolla"/>
    <x v="35"/>
    <n v="42"/>
    <n v="102"/>
    <n v="0.41176470588235292"/>
  </r>
  <r>
    <x v="573"/>
    <n v="20"/>
    <s v="Plato_10"/>
    <s v="Descripción del Plato_10"/>
    <n v="15"/>
    <n v="26"/>
    <n v="3"/>
    <x v="29"/>
    <s v="Sin cebolla"/>
    <x v="31"/>
    <n v="33"/>
    <n v="78"/>
    <n v="0.42307692307692307"/>
  </r>
  <r>
    <x v="573"/>
    <n v="20"/>
    <s v="Plato_19"/>
    <s v="Descripción del Plato_19"/>
    <n v="22"/>
    <n v="36"/>
    <n v="2"/>
    <x v="22"/>
    <s v="Ninguna"/>
    <x v="47"/>
    <n v="28"/>
    <n v="72"/>
    <n v="0.3888888888888889"/>
  </r>
  <r>
    <x v="573"/>
    <n v="20"/>
    <s v="Plato_4"/>
    <s v="Descripción del Plato_4"/>
    <n v="10"/>
    <n v="18"/>
    <n v="2"/>
    <x v="45"/>
    <s v="Sin cebolla"/>
    <x v="5"/>
    <n v="16"/>
    <n v="36"/>
    <n v="0.44444444444444442"/>
  </r>
  <r>
    <x v="573"/>
    <n v="20"/>
    <s v="Plato_13"/>
    <s v="Descripción del Plato_13"/>
    <n v="13"/>
    <n v="21"/>
    <n v="1"/>
    <x v="54"/>
    <s v="Sin cebolla"/>
    <x v="45"/>
    <n v="8"/>
    <n v="21"/>
    <n v="0.38095238095238093"/>
  </r>
  <r>
    <x v="574"/>
    <n v="15"/>
    <s v="Plato_4"/>
    <s v="Descripción del Plato_4"/>
    <n v="10"/>
    <n v="18"/>
    <n v="1"/>
    <x v="20"/>
    <s v="Ninguna"/>
    <x v="34"/>
    <n v="8"/>
    <n v="18"/>
    <n v="0.44444444444444442"/>
  </r>
  <r>
    <x v="575"/>
    <n v="9"/>
    <s v="Plato_11"/>
    <s v="Descripción del Plato_11"/>
    <n v="20"/>
    <n v="33"/>
    <n v="1"/>
    <x v="34"/>
    <s v="Ninguna"/>
    <x v="25"/>
    <n v="13"/>
    <n v="33"/>
    <n v="0.39393939393939392"/>
  </r>
  <r>
    <x v="575"/>
    <n v="9"/>
    <s v="Plato_17"/>
    <s v="Descripción del Plato_17"/>
    <n v="19"/>
    <n v="31"/>
    <n v="3"/>
    <x v="1"/>
    <s v="Ninguna"/>
    <x v="46"/>
    <n v="36"/>
    <n v="93"/>
    <n v="0.38709677419354838"/>
  </r>
  <r>
    <x v="575"/>
    <n v="9"/>
    <s v="Plato_19"/>
    <s v="Descripción del Plato_19"/>
    <n v="22"/>
    <n v="36"/>
    <n v="3"/>
    <x v="45"/>
    <s v="Sin cebolla"/>
    <x v="12"/>
    <n v="42"/>
    <n v="108"/>
    <n v="0.3888888888888889"/>
  </r>
  <r>
    <x v="576"/>
    <n v="5"/>
    <s v="Plato_4"/>
    <s v="Descripción del Plato_4"/>
    <n v="10"/>
    <n v="18"/>
    <n v="1"/>
    <x v="16"/>
    <s v="Sin cebolla"/>
    <x v="34"/>
    <n v="8"/>
    <n v="18"/>
    <n v="0.44444444444444442"/>
  </r>
  <r>
    <x v="576"/>
    <n v="5"/>
    <s v="Plato_5"/>
    <s v="Descripción del Plato_5"/>
    <n v="13"/>
    <n v="22"/>
    <n v="1"/>
    <x v="12"/>
    <s v="Ninguna"/>
    <x v="48"/>
    <n v="9"/>
    <n v="22"/>
    <n v="0.40909090909090912"/>
  </r>
  <r>
    <x v="577"/>
    <n v="11"/>
    <s v="Plato_2"/>
    <s v="Descripción del Plato_2"/>
    <n v="18"/>
    <n v="30"/>
    <n v="3"/>
    <x v="20"/>
    <s v="Ninguna"/>
    <x v="1"/>
    <n v="36"/>
    <n v="90"/>
    <n v="0.4"/>
  </r>
  <r>
    <x v="578"/>
    <n v="9"/>
    <s v="Plato_1"/>
    <s v="Descripción del Plato_1"/>
    <n v="15"/>
    <n v="25"/>
    <n v="2"/>
    <x v="24"/>
    <s v="Ninguna"/>
    <x v="32"/>
    <n v="20"/>
    <n v="50"/>
    <n v="0.4"/>
  </r>
  <r>
    <x v="579"/>
    <n v="10"/>
    <s v="Plato_11"/>
    <s v="Descripción del Plato_11"/>
    <n v="20"/>
    <n v="33"/>
    <n v="1"/>
    <x v="48"/>
    <s v="Ninguna"/>
    <x v="25"/>
    <n v="13"/>
    <n v="33"/>
    <n v="0.39393939393939392"/>
  </r>
  <r>
    <x v="580"/>
    <n v="18"/>
    <s v="Plato_11"/>
    <s v="Descripción del Plato_11"/>
    <n v="20"/>
    <n v="33"/>
    <n v="1"/>
    <x v="12"/>
    <s v="Ninguna"/>
    <x v="25"/>
    <n v="13"/>
    <n v="33"/>
    <n v="0.39393939393939392"/>
  </r>
  <r>
    <x v="580"/>
    <n v="18"/>
    <s v="Plato_2"/>
    <s v="Descripción del Plato_2"/>
    <n v="18"/>
    <n v="30"/>
    <n v="3"/>
    <x v="22"/>
    <s v="Ninguna"/>
    <x v="1"/>
    <n v="36"/>
    <n v="90"/>
    <n v="0.4"/>
  </r>
  <r>
    <x v="581"/>
    <n v="3"/>
    <s v="Plato_6"/>
    <s v="Descripción del Plato_6"/>
    <n v="16"/>
    <n v="27"/>
    <n v="2"/>
    <x v="35"/>
    <s v="Sin cebolla"/>
    <x v="50"/>
    <n v="22"/>
    <n v="54"/>
    <n v="0.40740740740740738"/>
  </r>
  <r>
    <x v="582"/>
    <n v="9"/>
    <s v="Plato_12"/>
    <s v="Descripción del Plato_12"/>
    <n v="11"/>
    <n v="19"/>
    <n v="3"/>
    <x v="12"/>
    <s v="Ninguna"/>
    <x v="36"/>
    <n v="24"/>
    <n v="57"/>
    <n v="0.42105263157894735"/>
  </r>
  <r>
    <x v="582"/>
    <n v="9"/>
    <s v="Plato_4"/>
    <s v="Descripción del Plato_4"/>
    <n v="10"/>
    <n v="18"/>
    <n v="1"/>
    <x v="11"/>
    <s v="Ninguna"/>
    <x v="34"/>
    <n v="8"/>
    <n v="18"/>
    <n v="0.44444444444444442"/>
  </r>
  <r>
    <x v="582"/>
    <n v="9"/>
    <s v="Plato_7"/>
    <s v="Descripción del Plato_7"/>
    <n v="14"/>
    <n v="24"/>
    <n v="2"/>
    <x v="50"/>
    <s v="Sin cebolla"/>
    <x v="0"/>
    <n v="20"/>
    <n v="48"/>
    <n v="0.41666666666666669"/>
  </r>
  <r>
    <x v="582"/>
    <n v="9"/>
    <s v="Plato_20"/>
    <s v="Descripción del Plato_20"/>
    <n v="25"/>
    <n v="40"/>
    <n v="3"/>
    <x v="29"/>
    <s v="Sin cebolla"/>
    <x v="15"/>
    <n v="45"/>
    <n v="120"/>
    <n v="0.375"/>
  </r>
  <r>
    <x v="583"/>
    <n v="9"/>
    <s v="Plato_13"/>
    <s v="Descripción del Plato_13"/>
    <n v="13"/>
    <n v="21"/>
    <n v="1"/>
    <x v="28"/>
    <s v="Sin cebolla"/>
    <x v="45"/>
    <n v="8"/>
    <n v="21"/>
    <n v="0.38095238095238093"/>
  </r>
  <r>
    <x v="583"/>
    <n v="9"/>
    <s v="Plato_17"/>
    <s v="Descripción del Plato_17"/>
    <n v="19"/>
    <n v="31"/>
    <n v="2"/>
    <x v="3"/>
    <s v="Ninguna"/>
    <x v="42"/>
    <n v="24"/>
    <n v="62"/>
    <n v="0.38709677419354838"/>
  </r>
  <r>
    <x v="583"/>
    <n v="9"/>
    <s v="Plato_16"/>
    <s v="Descripción del Plato_16"/>
    <n v="16"/>
    <n v="28"/>
    <n v="2"/>
    <x v="8"/>
    <s v="Ninguna"/>
    <x v="14"/>
    <n v="24"/>
    <n v="56"/>
    <n v="0.42857142857142855"/>
  </r>
  <r>
    <x v="584"/>
    <n v="3"/>
    <s v="Plato_15"/>
    <s v="Descripción del Plato_15"/>
    <n v="19"/>
    <n v="32"/>
    <n v="1"/>
    <x v="37"/>
    <s v="Sin cebolla"/>
    <x v="49"/>
    <n v="13"/>
    <n v="32"/>
    <n v="0.40625"/>
  </r>
  <r>
    <x v="584"/>
    <n v="3"/>
    <s v="Plato_8"/>
    <s v="Descripción del Plato_8"/>
    <n v="21"/>
    <n v="35"/>
    <n v="1"/>
    <x v="10"/>
    <s v="Sin cebolla"/>
    <x v="29"/>
    <n v="14"/>
    <n v="35"/>
    <n v="0.4"/>
  </r>
  <r>
    <x v="584"/>
    <n v="3"/>
    <s v="Plato_4"/>
    <s v="Descripción del Plato_4"/>
    <n v="10"/>
    <n v="18"/>
    <n v="2"/>
    <x v="39"/>
    <s v="Ninguna"/>
    <x v="5"/>
    <n v="16"/>
    <n v="36"/>
    <n v="0.44444444444444442"/>
  </r>
  <r>
    <x v="584"/>
    <n v="3"/>
    <s v="Plato_1"/>
    <s v="Descripción del Plato_1"/>
    <n v="15"/>
    <n v="25"/>
    <n v="1"/>
    <x v="48"/>
    <s v="Sin cebolla"/>
    <x v="53"/>
    <n v="10"/>
    <n v="25"/>
    <n v="0.4"/>
  </r>
  <r>
    <x v="585"/>
    <n v="17"/>
    <s v="Plato_11"/>
    <s v="Descripción del Plato_11"/>
    <n v="20"/>
    <n v="33"/>
    <n v="3"/>
    <x v="36"/>
    <s v="Sin cebolla"/>
    <x v="7"/>
    <n v="39"/>
    <n v="99"/>
    <n v="0.39393939393939392"/>
  </r>
  <r>
    <x v="585"/>
    <n v="17"/>
    <s v="Plato_7"/>
    <s v="Descripción del Plato_7"/>
    <n v="14"/>
    <n v="24"/>
    <n v="3"/>
    <x v="32"/>
    <s v="Ninguna"/>
    <x v="47"/>
    <n v="30"/>
    <n v="72"/>
    <n v="0.41666666666666669"/>
  </r>
  <r>
    <x v="586"/>
    <n v="7"/>
    <s v="Plato_7"/>
    <s v="Descripción del Plato_7"/>
    <n v="14"/>
    <n v="24"/>
    <n v="2"/>
    <x v="26"/>
    <s v="Sin cebolla"/>
    <x v="0"/>
    <n v="20"/>
    <n v="48"/>
    <n v="0.41666666666666669"/>
  </r>
  <r>
    <x v="587"/>
    <n v="15"/>
    <s v="Plato_10"/>
    <s v="Descripción del Plato_10"/>
    <n v="15"/>
    <n v="26"/>
    <n v="1"/>
    <x v="0"/>
    <s v="Sin cebolla"/>
    <x v="40"/>
    <n v="11"/>
    <n v="26"/>
    <n v="0.42307692307692307"/>
  </r>
  <r>
    <x v="587"/>
    <n v="15"/>
    <s v="Plato_1"/>
    <s v="Descripción del Plato_1"/>
    <n v="15"/>
    <n v="25"/>
    <n v="3"/>
    <x v="43"/>
    <s v="Sin cebolla"/>
    <x v="41"/>
    <n v="30"/>
    <n v="75"/>
    <n v="0.4"/>
  </r>
  <r>
    <x v="588"/>
    <n v="10"/>
    <s v="Plato_14"/>
    <s v="Descripción del Plato_14"/>
    <n v="14"/>
    <n v="23"/>
    <n v="1"/>
    <x v="32"/>
    <s v="Ninguna"/>
    <x v="33"/>
    <n v="9"/>
    <n v="23"/>
    <n v="0.39130434782608697"/>
  </r>
  <r>
    <x v="588"/>
    <n v="10"/>
    <s v="Plato_18"/>
    <s v="Descripción del Plato_18"/>
    <n v="20"/>
    <n v="34"/>
    <n v="3"/>
    <x v="23"/>
    <s v="Ninguna"/>
    <x v="35"/>
    <n v="42"/>
    <n v="102"/>
    <n v="0.41176470588235292"/>
  </r>
  <r>
    <x v="588"/>
    <n v="10"/>
    <s v="Plato_13"/>
    <s v="Descripción del Plato_13"/>
    <n v="13"/>
    <n v="21"/>
    <n v="3"/>
    <x v="49"/>
    <s v="Ninguna"/>
    <x v="27"/>
    <n v="24"/>
    <n v="63"/>
    <n v="0.38095238095238093"/>
  </r>
  <r>
    <x v="588"/>
    <n v="10"/>
    <s v="Plato_15"/>
    <s v="Descripción del Plato_15"/>
    <n v="19"/>
    <n v="32"/>
    <n v="3"/>
    <x v="4"/>
    <s v="Ninguna"/>
    <x v="18"/>
    <n v="39"/>
    <n v="96"/>
    <n v="0.40625"/>
  </r>
  <r>
    <x v="589"/>
    <n v="3"/>
    <s v="Plato_18"/>
    <s v="Descripción del Plato_18"/>
    <n v="20"/>
    <n v="34"/>
    <n v="3"/>
    <x v="26"/>
    <s v="Sin cebolla"/>
    <x v="35"/>
    <n v="42"/>
    <n v="102"/>
    <n v="0.41176470588235292"/>
  </r>
  <r>
    <x v="589"/>
    <n v="3"/>
    <s v="Plato_3"/>
    <s v="Descripción del Plato_3"/>
    <n v="12"/>
    <n v="20"/>
    <n v="1"/>
    <x v="42"/>
    <s v="Sin cebolla"/>
    <x v="24"/>
    <n v="8"/>
    <n v="20"/>
    <n v="0.4"/>
  </r>
  <r>
    <x v="590"/>
    <n v="11"/>
    <s v="Plato_20"/>
    <s v="Descripción del Plato_20"/>
    <n v="25"/>
    <n v="40"/>
    <n v="3"/>
    <x v="2"/>
    <s v="Ninguna"/>
    <x v="15"/>
    <n v="45"/>
    <n v="120"/>
    <n v="0.375"/>
  </r>
  <r>
    <x v="591"/>
    <n v="5"/>
    <s v="Plato_5"/>
    <s v="Descripción del Plato_5"/>
    <n v="13"/>
    <n v="22"/>
    <n v="2"/>
    <x v="23"/>
    <s v="Ninguna"/>
    <x v="51"/>
    <n v="18"/>
    <n v="44"/>
    <n v="0.40909090909090912"/>
  </r>
  <r>
    <x v="591"/>
    <n v="5"/>
    <s v="Plato_1"/>
    <s v="Descripción del Plato_1"/>
    <n v="15"/>
    <n v="25"/>
    <n v="2"/>
    <x v="35"/>
    <s v="Ninguna"/>
    <x v="32"/>
    <n v="20"/>
    <n v="50"/>
    <n v="0.4"/>
  </r>
  <r>
    <x v="592"/>
    <n v="17"/>
    <s v="Plato_20"/>
    <s v="Descripción del Plato_20"/>
    <n v="25"/>
    <n v="40"/>
    <n v="1"/>
    <x v="48"/>
    <s v="Ninguna"/>
    <x v="4"/>
    <n v="15"/>
    <n v="40"/>
    <n v="0.375"/>
  </r>
  <r>
    <x v="592"/>
    <n v="17"/>
    <s v="Plato_17"/>
    <s v="Descripción del Plato_17"/>
    <n v="19"/>
    <n v="31"/>
    <n v="1"/>
    <x v="10"/>
    <s v="Ninguna"/>
    <x v="2"/>
    <n v="12"/>
    <n v="31"/>
    <n v="0.38709677419354838"/>
  </r>
  <r>
    <x v="592"/>
    <n v="17"/>
    <s v="Plato_11"/>
    <s v="Descripción del Plato_11"/>
    <n v="20"/>
    <n v="33"/>
    <n v="2"/>
    <x v="19"/>
    <s v="Sin cebolla"/>
    <x v="13"/>
    <n v="26"/>
    <n v="66"/>
    <n v="0.39393939393939392"/>
  </r>
  <r>
    <x v="592"/>
    <n v="17"/>
    <s v="Plato_19"/>
    <s v="Descripción del Plato_19"/>
    <n v="22"/>
    <n v="36"/>
    <n v="2"/>
    <x v="19"/>
    <s v="Ninguna"/>
    <x v="47"/>
    <n v="28"/>
    <n v="72"/>
    <n v="0.3888888888888889"/>
  </r>
  <r>
    <x v="593"/>
    <n v="17"/>
    <s v="Plato_11"/>
    <s v="Descripción del Plato_11"/>
    <n v="20"/>
    <n v="33"/>
    <n v="1"/>
    <x v="19"/>
    <s v="Ninguna"/>
    <x v="25"/>
    <n v="13"/>
    <n v="33"/>
    <n v="0.39393939393939392"/>
  </r>
  <r>
    <x v="593"/>
    <n v="17"/>
    <s v="Plato_5"/>
    <s v="Descripción del Plato_5"/>
    <n v="13"/>
    <n v="22"/>
    <n v="3"/>
    <x v="20"/>
    <s v="Ninguna"/>
    <x v="13"/>
    <n v="27"/>
    <n v="66"/>
    <n v="0.40909090909090912"/>
  </r>
  <r>
    <x v="593"/>
    <n v="17"/>
    <s v="Plato_3"/>
    <s v="Descripción del Plato_3"/>
    <n v="12"/>
    <n v="20"/>
    <n v="2"/>
    <x v="14"/>
    <s v="Ninguna"/>
    <x v="4"/>
    <n v="16"/>
    <n v="40"/>
    <n v="0.4"/>
  </r>
  <r>
    <x v="594"/>
    <n v="9"/>
    <s v="Plato_13"/>
    <s v="Descripción del Plato_13"/>
    <n v="13"/>
    <n v="21"/>
    <n v="2"/>
    <x v="19"/>
    <s v="Ninguna"/>
    <x v="39"/>
    <n v="16"/>
    <n v="42"/>
    <n v="0.38095238095238093"/>
  </r>
  <r>
    <x v="594"/>
    <n v="9"/>
    <s v="Plato_2"/>
    <s v="Descripción del Plato_2"/>
    <n v="18"/>
    <n v="30"/>
    <n v="1"/>
    <x v="20"/>
    <s v="Sin cebolla"/>
    <x v="16"/>
    <n v="12"/>
    <n v="30"/>
    <n v="0.4"/>
  </r>
  <r>
    <x v="595"/>
    <n v="18"/>
    <s v="Plato_14"/>
    <s v="Descripción del Plato_14"/>
    <n v="14"/>
    <n v="23"/>
    <n v="2"/>
    <x v="36"/>
    <s v="Sin cebolla"/>
    <x v="26"/>
    <n v="18"/>
    <n v="46"/>
    <n v="0.39130434782608697"/>
  </r>
  <r>
    <x v="595"/>
    <n v="18"/>
    <s v="Plato_7"/>
    <s v="Descripción del Plato_7"/>
    <n v="14"/>
    <n v="24"/>
    <n v="2"/>
    <x v="29"/>
    <s v="Sin cebolla"/>
    <x v="0"/>
    <n v="20"/>
    <n v="48"/>
    <n v="0.41666666666666669"/>
  </r>
  <r>
    <x v="595"/>
    <n v="18"/>
    <s v="Plato_15"/>
    <s v="Descripción del Plato_15"/>
    <n v="19"/>
    <n v="32"/>
    <n v="3"/>
    <x v="35"/>
    <s v="Sin cebolla"/>
    <x v="18"/>
    <n v="39"/>
    <n v="96"/>
    <n v="0.40625"/>
  </r>
  <r>
    <x v="595"/>
    <n v="18"/>
    <s v="Plato_1"/>
    <s v="Descripción del Plato_1"/>
    <n v="15"/>
    <n v="25"/>
    <n v="2"/>
    <x v="17"/>
    <s v="Ninguna"/>
    <x v="32"/>
    <n v="20"/>
    <n v="50"/>
    <n v="0.4"/>
  </r>
  <r>
    <x v="596"/>
    <n v="16"/>
    <s v="Plato_16"/>
    <s v="Descripción del Plato_16"/>
    <n v="16"/>
    <n v="28"/>
    <n v="1"/>
    <x v="38"/>
    <s v="Sin cebolla"/>
    <x v="21"/>
    <n v="12"/>
    <n v="28"/>
    <n v="0.42857142857142855"/>
  </r>
  <r>
    <x v="596"/>
    <n v="16"/>
    <s v="Plato_4"/>
    <s v="Descripción del Plato_4"/>
    <n v="10"/>
    <n v="18"/>
    <n v="1"/>
    <x v="41"/>
    <s v="Sin cebolla"/>
    <x v="34"/>
    <n v="8"/>
    <n v="18"/>
    <n v="0.44444444444444442"/>
  </r>
  <r>
    <x v="596"/>
    <n v="16"/>
    <s v="Plato_20"/>
    <s v="Descripción del Plato_20"/>
    <n v="25"/>
    <n v="40"/>
    <n v="2"/>
    <x v="38"/>
    <s v="Sin cebolla"/>
    <x v="20"/>
    <n v="30"/>
    <n v="80"/>
    <n v="0.375"/>
  </r>
  <r>
    <x v="596"/>
    <n v="16"/>
    <s v="Plato_7"/>
    <s v="Descripción del Plato_7"/>
    <n v="14"/>
    <n v="24"/>
    <n v="1"/>
    <x v="10"/>
    <s v="Sin cebolla"/>
    <x v="17"/>
    <n v="10"/>
    <n v="24"/>
    <n v="0.41666666666666669"/>
  </r>
  <r>
    <x v="597"/>
    <n v="9"/>
    <s v="Plato_10"/>
    <s v="Descripción del Plato_10"/>
    <n v="15"/>
    <n v="26"/>
    <n v="2"/>
    <x v="20"/>
    <s v="Ninguna"/>
    <x v="43"/>
    <n v="22"/>
    <n v="52"/>
    <n v="0.42307692307692307"/>
  </r>
  <r>
    <x v="597"/>
    <n v="9"/>
    <s v="Plato_15"/>
    <s v="Descripción del Plato_15"/>
    <n v="19"/>
    <n v="32"/>
    <n v="2"/>
    <x v="39"/>
    <s v="Ninguna"/>
    <x v="11"/>
    <n v="26"/>
    <n v="64"/>
    <n v="0.40625"/>
  </r>
  <r>
    <x v="597"/>
    <n v="9"/>
    <s v="Plato_17"/>
    <s v="Descripción del Plato_17"/>
    <n v="19"/>
    <n v="31"/>
    <n v="3"/>
    <x v="12"/>
    <s v="Ninguna"/>
    <x v="46"/>
    <n v="36"/>
    <n v="93"/>
    <n v="0.38709677419354838"/>
  </r>
  <r>
    <x v="598"/>
    <n v="11"/>
    <s v="Plato_18"/>
    <s v="Descripción del Plato_18"/>
    <n v="20"/>
    <n v="34"/>
    <n v="2"/>
    <x v="19"/>
    <s v="Ninguna"/>
    <x v="19"/>
    <n v="28"/>
    <n v="68"/>
    <n v="0.41176470588235292"/>
  </r>
  <r>
    <x v="598"/>
    <n v="11"/>
    <s v="Plato_17"/>
    <s v="Descripción del Plato_17"/>
    <n v="19"/>
    <n v="31"/>
    <n v="1"/>
    <x v="14"/>
    <s v="Ninguna"/>
    <x v="2"/>
    <n v="12"/>
    <n v="31"/>
    <n v="0.38709677419354838"/>
  </r>
  <r>
    <x v="598"/>
    <n v="11"/>
    <s v="Plato_8"/>
    <s v="Descripción del Plato_8"/>
    <n v="21"/>
    <n v="35"/>
    <n v="2"/>
    <x v="7"/>
    <s v="Ninguna"/>
    <x v="10"/>
    <n v="28"/>
    <n v="70"/>
    <n v="0.4"/>
  </r>
  <r>
    <x v="599"/>
    <n v="14"/>
    <s v="Plato_16"/>
    <s v="Descripción del Plato_16"/>
    <n v="16"/>
    <n v="28"/>
    <n v="3"/>
    <x v="39"/>
    <s v="Sin cebolla"/>
    <x v="8"/>
    <n v="36"/>
    <n v="84"/>
    <n v="0.42857142857142855"/>
  </r>
  <r>
    <x v="599"/>
    <n v="14"/>
    <s v="Plato_2"/>
    <s v="Descripción del Plato_2"/>
    <n v="18"/>
    <n v="30"/>
    <n v="2"/>
    <x v="26"/>
    <s v="Ninguna"/>
    <x v="22"/>
    <n v="24"/>
    <n v="60"/>
    <n v="0.4"/>
  </r>
  <r>
    <x v="600"/>
    <n v="13"/>
    <s v="Plato_20"/>
    <s v="Descripción del Plato_20"/>
    <n v="25"/>
    <n v="40"/>
    <n v="2"/>
    <x v="11"/>
    <s v="Sin cebolla"/>
    <x v="20"/>
    <n v="30"/>
    <n v="80"/>
    <n v="0.375"/>
  </r>
  <r>
    <x v="600"/>
    <n v="13"/>
    <s v="Plato_16"/>
    <s v="Descripción del Plato_16"/>
    <n v="16"/>
    <n v="28"/>
    <n v="3"/>
    <x v="52"/>
    <s v="Ninguna"/>
    <x v="8"/>
    <n v="36"/>
    <n v="84"/>
    <n v="0.42857142857142855"/>
  </r>
  <r>
    <x v="600"/>
    <n v="13"/>
    <s v="Plato_14"/>
    <s v="Descripción del Plato_14"/>
    <n v="14"/>
    <n v="23"/>
    <n v="1"/>
    <x v="20"/>
    <s v="Sin cebolla"/>
    <x v="33"/>
    <n v="9"/>
    <n v="23"/>
    <n v="0.39130434782608697"/>
  </r>
  <r>
    <x v="600"/>
    <n v="13"/>
    <s v="Plato_8"/>
    <s v="Descripción del Plato_8"/>
    <n v="21"/>
    <n v="35"/>
    <n v="3"/>
    <x v="1"/>
    <s v="Ninguna"/>
    <x v="28"/>
    <n v="42"/>
    <n v="105"/>
    <n v="0.4"/>
  </r>
  <r>
    <x v="601"/>
    <n v="12"/>
    <s v="Plato_8"/>
    <s v="Descripción del Plato_8"/>
    <n v="21"/>
    <n v="35"/>
    <n v="2"/>
    <x v="44"/>
    <s v="Ninguna"/>
    <x v="10"/>
    <n v="28"/>
    <n v="70"/>
    <n v="0.4"/>
  </r>
  <r>
    <x v="601"/>
    <n v="12"/>
    <s v="Plato_5"/>
    <s v="Descripción del Plato_5"/>
    <n v="13"/>
    <n v="22"/>
    <n v="3"/>
    <x v="27"/>
    <s v="Ninguna"/>
    <x v="13"/>
    <n v="27"/>
    <n v="66"/>
    <n v="0.40909090909090912"/>
  </r>
  <r>
    <x v="601"/>
    <n v="12"/>
    <s v="Plato_2"/>
    <s v="Descripción del Plato_2"/>
    <n v="18"/>
    <n v="30"/>
    <n v="3"/>
    <x v="43"/>
    <s v="Ninguna"/>
    <x v="1"/>
    <n v="36"/>
    <n v="90"/>
    <n v="0.4"/>
  </r>
  <r>
    <x v="601"/>
    <n v="12"/>
    <s v="Plato_20"/>
    <s v="Descripción del Plato_20"/>
    <n v="25"/>
    <n v="40"/>
    <n v="1"/>
    <x v="6"/>
    <s v="Sin cebolla"/>
    <x v="4"/>
    <n v="15"/>
    <n v="40"/>
    <n v="0.375"/>
  </r>
  <r>
    <x v="602"/>
    <n v="19"/>
    <s v="Plato_17"/>
    <s v="Descripción del Plato_17"/>
    <n v="19"/>
    <n v="31"/>
    <n v="2"/>
    <x v="9"/>
    <s v="Ninguna"/>
    <x v="42"/>
    <n v="24"/>
    <n v="62"/>
    <n v="0.38709677419354838"/>
  </r>
  <r>
    <x v="603"/>
    <n v="14"/>
    <s v="Plato_8"/>
    <s v="Descripción del Plato_8"/>
    <n v="21"/>
    <n v="35"/>
    <n v="3"/>
    <x v="35"/>
    <s v="Ninguna"/>
    <x v="28"/>
    <n v="42"/>
    <n v="105"/>
    <n v="0.4"/>
  </r>
  <r>
    <x v="604"/>
    <n v="19"/>
    <s v="Plato_3"/>
    <s v="Descripción del Plato_3"/>
    <n v="12"/>
    <n v="20"/>
    <n v="1"/>
    <x v="36"/>
    <s v="Ninguna"/>
    <x v="24"/>
    <n v="8"/>
    <n v="20"/>
    <n v="0.4"/>
  </r>
  <r>
    <x v="604"/>
    <n v="19"/>
    <s v="Plato_20"/>
    <s v="Descripción del Plato_20"/>
    <n v="25"/>
    <n v="40"/>
    <n v="1"/>
    <x v="18"/>
    <s v="Sin cebolla"/>
    <x v="4"/>
    <n v="15"/>
    <n v="40"/>
    <n v="0.375"/>
  </r>
  <r>
    <x v="604"/>
    <n v="19"/>
    <s v="Plato_8"/>
    <s v="Descripción del Plato_8"/>
    <n v="21"/>
    <n v="35"/>
    <n v="2"/>
    <x v="41"/>
    <s v="Sin cebolla"/>
    <x v="10"/>
    <n v="28"/>
    <n v="70"/>
    <n v="0.4"/>
  </r>
  <r>
    <x v="604"/>
    <n v="19"/>
    <s v="Plato_2"/>
    <s v="Descripción del Plato_2"/>
    <n v="18"/>
    <n v="30"/>
    <n v="3"/>
    <x v="29"/>
    <s v="Sin cebolla"/>
    <x v="1"/>
    <n v="36"/>
    <n v="90"/>
    <n v="0.4"/>
  </r>
  <r>
    <x v="605"/>
    <n v="1"/>
    <s v="Plato_1"/>
    <s v="Descripción del Plato_1"/>
    <n v="15"/>
    <n v="25"/>
    <n v="2"/>
    <x v="36"/>
    <s v="Ninguna"/>
    <x v="32"/>
    <n v="20"/>
    <n v="50"/>
    <n v="0.4"/>
  </r>
  <r>
    <x v="605"/>
    <n v="1"/>
    <s v="Plato_6"/>
    <s v="Descripción del Plato_6"/>
    <n v="16"/>
    <n v="27"/>
    <n v="3"/>
    <x v="24"/>
    <s v="Sin cebolla"/>
    <x v="37"/>
    <n v="33"/>
    <n v="81"/>
    <n v="0.40740740740740738"/>
  </r>
  <r>
    <x v="605"/>
    <n v="1"/>
    <s v="Plato_10"/>
    <s v="Descripción del Plato_10"/>
    <n v="15"/>
    <n v="26"/>
    <n v="2"/>
    <x v="29"/>
    <s v="Sin cebolla"/>
    <x v="43"/>
    <n v="22"/>
    <n v="52"/>
    <n v="0.42307692307692307"/>
  </r>
  <r>
    <x v="606"/>
    <n v="10"/>
    <s v="Plato_20"/>
    <s v="Descripción del Plato_20"/>
    <n v="25"/>
    <n v="40"/>
    <n v="1"/>
    <x v="0"/>
    <s v="Ninguna"/>
    <x v="4"/>
    <n v="15"/>
    <n v="40"/>
    <n v="0.375"/>
  </r>
  <r>
    <x v="606"/>
    <n v="10"/>
    <s v="Plato_16"/>
    <s v="Descripción del Plato_16"/>
    <n v="16"/>
    <n v="28"/>
    <n v="1"/>
    <x v="20"/>
    <s v="Ninguna"/>
    <x v="21"/>
    <n v="12"/>
    <n v="28"/>
    <n v="0.42857142857142855"/>
  </r>
  <r>
    <x v="607"/>
    <n v="7"/>
    <s v="Plato_9"/>
    <s v="Descripción del Plato_9"/>
    <n v="17"/>
    <n v="29"/>
    <n v="1"/>
    <x v="32"/>
    <s v="Ninguna"/>
    <x v="30"/>
    <n v="12"/>
    <n v="29"/>
    <n v="0.41379310344827586"/>
  </r>
  <r>
    <x v="608"/>
    <n v="1"/>
    <s v="Plato_15"/>
    <s v="Descripción del Plato_15"/>
    <n v="19"/>
    <n v="32"/>
    <n v="1"/>
    <x v="5"/>
    <s v="Sin cebolla"/>
    <x v="49"/>
    <n v="13"/>
    <n v="32"/>
    <n v="0.40625"/>
  </r>
  <r>
    <x v="609"/>
    <n v="19"/>
    <s v="Plato_10"/>
    <s v="Descripción del Plato_10"/>
    <n v="15"/>
    <n v="26"/>
    <n v="1"/>
    <x v="38"/>
    <s v="Sin cebolla"/>
    <x v="40"/>
    <n v="11"/>
    <n v="26"/>
    <n v="0.42307692307692307"/>
  </r>
  <r>
    <x v="609"/>
    <n v="19"/>
    <s v="Plato_4"/>
    <s v="Descripción del Plato_4"/>
    <n v="10"/>
    <n v="18"/>
    <n v="1"/>
    <x v="10"/>
    <s v="Ninguna"/>
    <x v="34"/>
    <n v="8"/>
    <n v="18"/>
    <n v="0.44444444444444442"/>
  </r>
  <r>
    <x v="610"/>
    <n v="13"/>
    <s v="Plato_13"/>
    <s v="Descripción del Plato_13"/>
    <n v="13"/>
    <n v="21"/>
    <n v="2"/>
    <x v="47"/>
    <s v="Sin cebolla"/>
    <x v="39"/>
    <n v="16"/>
    <n v="42"/>
    <n v="0.38095238095238093"/>
  </r>
  <r>
    <x v="610"/>
    <n v="13"/>
    <s v="Plato_19"/>
    <s v="Descripción del Plato_19"/>
    <n v="22"/>
    <n v="36"/>
    <n v="1"/>
    <x v="48"/>
    <s v="Sin cebolla"/>
    <x v="5"/>
    <n v="14"/>
    <n v="36"/>
    <n v="0.3888888888888889"/>
  </r>
  <r>
    <x v="611"/>
    <n v="11"/>
    <s v="Plato_6"/>
    <s v="Descripción del Plato_6"/>
    <n v="16"/>
    <n v="27"/>
    <n v="1"/>
    <x v="13"/>
    <s v="Ninguna"/>
    <x v="3"/>
    <n v="11"/>
    <n v="27"/>
    <n v="0.40740740740740738"/>
  </r>
  <r>
    <x v="611"/>
    <n v="11"/>
    <s v="Plato_19"/>
    <s v="Descripción del Plato_19"/>
    <n v="22"/>
    <n v="36"/>
    <n v="3"/>
    <x v="45"/>
    <s v="Ninguna"/>
    <x v="12"/>
    <n v="42"/>
    <n v="108"/>
    <n v="0.3888888888888889"/>
  </r>
  <r>
    <x v="611"/>
    <n v="11"/>
    <s v="Plato_16"/>
    <s v="Descripción del Plato_16"/>
    <n v="16"/>
    <n v="28"/>
    <n v="2"/>
    <x v="12"/>
    <s v="Ninguna"/>
    <x v="14"/>
    <n v="24"/>
    <n v="56"/>
    <n v="0.42857142857142855"/>
  </r>
  <r>
    <x v="611"/>
    <n v="11"/>
    <s v="Plato_3"/>
    <s v="Descripción del Plato_3"/>
    <n v="12"/>
    <n v="20"/>
    <n v="2"/>
    <x v="2"/>
    <s v="Ninguna"/>
    <x v="4"/>
    <n v="16"/>
    <n v="40"/>
    <n v="0.4"/>
  </r>
  <r>
    <x v="612"/>
    <n v="1"/>
    <s v="Plato_12"/>
    <s v="Descripción del Plato_12"/>
    <n v="11"/>
    <n v="19"/>
    <n v="3"/>
    <x v="54"/>
    <s v="Sin cebolla"/>
    <x v="36"/>
    <n v="24"/>
    <n v="57"/>
    <n v="0.42105263157894735"/>
  </r>
  <r>
    <x v="612"/>
    <n v="1"/>
    <s v="Plato_14"/>
    <s v="Descripción del Plato_14"/>
    <n v="14"/>
    <n v="23"/>
    <n v="3"/>
    <x v="8"/>
    <s v="Sin cebolla"/>
    <x v="52"/>
    <n v="27"/>
    <n v="69"/>
    <n v="0.39130434782608697"/>
  </r>
  <r>
    <x v="612"/>
    <n v="1"/>
    <s v="Plato_4"/>
    <s v="Descripción del Plato_4"/>
    <n v="10"/>
    <n v="18"/>
    <n v="3"/>
    <x v="15"/>
    <s v="Sin cebolla"/>
    <x v="50"/>
    <n v="24"/>
    <n v="54"/>
    <n v="0.44444444444444442"/>
  </r>
  <r>
    <x v="612"/>
    <n v="1"/>
    <s v="Plato_8"/>
    <s v="Descripción del Plato_8"/>
    <n v="21"/>
    <n v="35"/>
    <n v="3"/>
    <x v="28"/>
    <s v="Sin cebolla"/>
    <x v="28"/>
    <n v="42"/>
    <n v="105"/>
    <n v="0.4"/>
  </r>
  <r>
    <x v="613"/>
    <n v="19"/>
    <s v="Plato_7"/>
    <s v="Descripción del Plato_7"/>
    <n v="14"/>
    <n v="24"/>
    <n v="3"/>
    <x v="29"/>
    <s v="Ninguna"/>
    <x v="47"/>
    <n v="30"/>
    <n v="72"/>
    <n v="0.41666666666666669"/>
  </r>
  <r>
    <x v="614"/>
    <n v="7"/>
    <s v="Plato_17"/>
    <s v="Descripción del Plato_17"/>
    <n v="19"/>
    <n v="31"/>
    <n v="3"/>
    <x v="29"/>
    <s v="Ninguna"/>
    <x v="46"/>
    <n v="36"/>
    <n v="93"/>
    <n v="0.38709677419354838"/>
  </r>
  <r>
    <x v="614"/>
    <n v="7"/>
    <s v="Plato_14"/>
    <s v="Descripción del Plato_14"/>
    <n v="14"/>
    <n v="23"/>
    <n v="3"/>
    <x v="26"/>
    <s v="Ninguna"/>
    <x v="52"/>
    <n v="27"/>
    <n v="69"/>
    <n v="0.39130434782608697"/>
  </r>
  <r>
    <x v="614"/>
    <n v="7"/>
    <s v="Plato_1"/>
    <s v="Descripción del Plato_1"/>
    <n v="15"/>
    <n v="25"/>
    <n v="3"/>
    <x v="54"/>
    <s v="Ninguna"/>
    <x v="41"/>
    <n v="30"/>
    <n v="75"/>
    <n v="0.4"/>
  </r>
  <r>
    <x v="614"/>
    <n v="7"/>
    <s v="Plato_15"/>
    <s v="Descripción del Plato_15"/>
    <n v="19"/>
    <n v="32"/>
    <n v="3"/>
    <x v="39"/>
    <s v="Sin cebolla"/>
    <x v="18"/>
    <n v="39"/>
    <n v="96"/>
    <n v="0.40625"/>
  </r>
  <r>
    <x v="615"/>
    <n v="4"/>
    <s v="Plato_7"/>
    <s v="Descripción del Plato_7"/>
    <n v="14"/>
    <n v="24"/>
    <n v="3"/>
    <x v="46"/>
    <s v="Ninguna"/>
    <x v="47"/>
    <n v="30"/>
    <n v="72"/>
    <n v="0.41666666666666669"/>
  </r>
  <r>
    <x v="615"/>
    <n v="4"/>
    <s v="Plato_2"/>
    <s v="Descripción del Plato_2"/>
    <n v="18"/>
    <n v="30"/>
    <n v="2"/>
    <x v="30"/>
    <s v="Sin cebolla"/>
    <x v="22"/>
    <n v="24"/>
    <n v="60"/>
    <n v="0.4"/>
  </r>
  <r>
    <x v="616"/>
    <n v="13"/>
    <s v="Plato_10"/>
    <s v="Descripción del Plato_10"/>
    <n v="15"/>
    <n v="26"/>
    <n v="2"/>
    <x v="40"/>
    <s v="Sin cebolla"/>
    <x v="43"/>
    <n v="22"/>
    <n v="52"/>
    <n v="0.42307692307692307"/>
  </r>
  <r>
    <x v="616"/>
    <n v="13"/>
    <s v="Plato_2"/>
    <s v="Descripción del Plato_2"/>
    <n v="18"/>
    <n v="30"/>
    <n v="3"/>
    <x v="46"/>
    <s v="Sin cebolla"/>
    <x v="1"/>
    <n v="36"/>
    <n v="90"/>
    <n v="0.4"/>
  </r>
  <r>
    <x v="617"/>
    <n v="3"/>
    <s v="Plato_15"/>
    <s v="Descripción del Plato_15"/>
    <n v="19"/>
    <n v="32"/>
    <n v="2"/>
    <x v="21"/>
    <s v="Sin cebolla"/>
    <x v="11"/>
    <n v="26"/>
    <n v="64"/>
    <n v="0.40625"/>
  </r>
  <r>
    <x v="617"/>
    <n v="3"/>
    <s v="Plato_17"/>
    <s v="Descripción del Plato_17"/>
    <n v="19"/>
    <n v="31"/>
    <n v="3"/>
    <x v="37"/>
    <s v="Ninguna"/>
    <x v="46"/>
    <n v="36"/>
    <n v="93"/>
    <n v="0.38709677419354838"/>
  </r>
  <r>
    <x v="617"/>
    <n v="3"/>
    <s v="Plato_4"/>
    <s v="Descripción del Plato_4"/>
    <n v="10"/>
    <n v="18"/>
    <n v="3"/>
    <x v="18"/>
    <s v="Ninguna"/>
    <x v="50"/>
    <n v="24"/>
    <n v="54"/>
    <n v="0.44444444444444442"/>
  </r>
  <r>
    <x v="617"/>
    <n v="3"/>
    <s v="Plato_19"/>
    <s v="Descripción del Plato_19"/>
    <n v="22"/>
    <n v="36"/>
    <n v="3"/>
    <x v="47"/>
    <s v="Ninguna"/>
    <x v="12"/>
    <n v="42"/>
    <n v="108"/>
    <n v="0.3888888888888889"/>
  </r>
  <r>
    <x v="618"/>
    <n v="6"/>
    <s v="Plato_6"/>
    <s v="Descripción del Plato_6"/>
    <n v="16"/>
    <n v="27"/>
    <n v="2"/>
    <x v="22"/>
    <s v="Ninguna"/>
    <x v="50"/>
    <n v="22"/>
    <n v="54"/>
    <n v="0.40740740740740738"/>
  </r>
  <r>
    <x v="618"/>
    <n v="6"/>
    <s v="Plato_10"/>
    <s v="Descripción del Plato_10"/>
    <n v="15"/>
    <n v="26"/>
    <n v="3"/>
    <x v="44"/>
    <s v="Sin cebolla"/>
    <x v="31"/>
    <n v="33"/>
    <n v="78"/>
    <n v="0.42307692307692307"/>
  </r>
  <r>
    <x v="619"/>
    <n v="16"/>
    <s v="Plato_12"/>
    <s v="Descripción del Plato_12"/>
    <n v="11"/>
    <n v="19"/>
    <n v="3"/>
    <x v="22"/>
    <s v="Sin cebolla"/>
    <x v="36"/>
    <n v="24"/>
    <n v="57"/>
    <n v="0.42105263157894735"/>
  </r>
  <r>
    <x v="620"/>
    <n v="5"/>
    <s v="Plato_8"/>
    <s v="Descripción del Plato_8"/>
    <n v="21"/>
    <n v="35"/>
    <n v="3"/>
    <x v="10"/>
    <s v="Sin cebolla"/>
    <x v="28"/>
    <n v="42"/>
    <n v="105"/>
    <n v="0.4"/>
  </r>
  <r>
    <x v="621"/>
    <n v="7"/>
    <s v="Plato_17"/>
    <s v="Descripción del Plato_17"/>
    <n v="19"/>
    <n v="31"/>
    <n v="3"/>
    <x v="47"/>
    <s v="Ninguna"/>
    <x v="46"/>
    <n v="36"/>
    <n v="93"/>
    <n v="0.38709677419354838"/>
  </r>
  <r>
    <x v="621"/>
    <n v="7"/>
    <s v="Plato_16"/>
    <s v="Descripción del Plato_16"/>
    <n v="16"/>
    <n v="28"/>
    <n v="1"/>
    <x v="0"/>
    <s v="Ninguna"/>
    <x v="21"/>
    <n v="12"/>
    <n v="28"/>
    <n v="0.42857142857142855"/>
  </r>
  <r>
    <x v="622"/>
    <n v="13"/>
    <s v="Plato_5"/>
    <s v="Descripción del Plato_5"/>
    <n v="13"/>
    <n v="22"/>
    <n v="2"/>
    <x v="8"/>
    <s v="Ninguna"/>
    <x v="51"/>
    <n v="18"/>
    <n v="44"/>
    <n v="0.40909090909090912"/>
  </r>
  <r>
    <x v="622"/>
    <n v="13"/>
    <s v="Plato_8"/>
    <s v="Descripción del Plato_8"/>
    <n v="21"/>
    <n v="35"/>
    <n v="2"/>
    <x v="23"/>
    <s v="Ninguna"/>
    <x v="10"/>
    <n v="28"/>
    <n v="70"/>
    <n v="0.4"/>
  </r>
  <r>
    <x v="622"/>
    <n v="13"/>
    <s v="Plato_1"/>
    <s v="Descripción del Plato_1"/>
    <n v="15"/>
    <n v="25"/>
    <n v="1"/>
    <x v="31"/>
    <s v="Ninguna"/>
    <x v="53"/>
    <n v="10"/>
    <n v="25"/>
    <n v="0.4"/>
  </r>
  <r>
    <x v="622"/>
    <n v="13"/>
    <s v="Plato_15"/>
    <s v="Descripción del Plato_15"/>
    <n v="19"/>
    <n v="32"/>
    <n v="3"/>
    <x v="26"/>
    <s v="Sin cebolla"/>
    <x v="18"/>
    <n v="39"/>
    <n v="96"/>
    <n v="0.40625"/>
  </r>
  <r>
    <x v="623"/>
    <n v="1"/>
    <s v="Plato_19"/>
    <s v="Descripción del Plato_19"/>
    <n v="22"/>
    <n v="36"/>
    <n v="1"/>
    <x v="17"/>
    <s v="Sin cebolla"/>
    <x v="5"/>
    <n v="14"/>
    <n v="36"/>
    <n v="0.3888888888888889"/>
  </r>
  <r>
    <x v="623"/>
    <n v="1"/>
    <s v="Plato_7"/>
    <s v="Descripción del Plato_7"/>
    <n v="14"/>
    <n v="24"/>
    <n v="1"/>
    <x v="32"/>
    <s v="Ninguna"/>
    <x v="17"/>
    <n v="10"/>
    <n v="24"/>
    <n v="0.41666666666666669"/>
  </r>
  <r>
    <x v="623"/>
    <n v="1"/>
    <s v="Plato_13"/>
    <s v="Descripción del Plato_13"/>
    <n v="13"/>
    <n v="21"/>
    <n v="2"/>
    <x v="12"/>
    <s v="Sin cebolla"/>
    <x v="39"/>
    <n v="16"/>
    <n v="42"/>
    <n v="0.38095238095238093"/>
  </r>
  <r>
    <x v="624"/>
    <n v="5"/>
    <s v="Plato_4"/>
    <s v="Descripción del Plato_4"/>
    <n v="10"/>
    <n v="18"/>
    <n v="2"/>
    <x v="43"/>
    <s v="Ninguna"/>
    <x v="5"/>
    <n v="16"/>
    <n v="36"/>
    <n v="0.44444444444444442"/>
  </r>
  <r>
    <x v="624"/>
    <n v="5"/>
    <s v="Plato_20"/>
    <s v="Descripción del Plato_20"/>
    <n v="25"/>
    <n v="40"/>
    <n v="1"/>
    <x v="34"/>
    <s v="Sin cebolla"/>
    <x v="4"/>
    <n v="15"/>
    <n v="40"/>
    <n v="0.375"/>
  </r>
  <r>
    <x v="624"/>
    <n v="5"/>
    <s v="Plato_13"/>
    <s v="Descripción del Plato_13"/>
    <n v="13"/>
    <n v="21"/>
    <n v="3"/>
    <x v="38"/>
    <s v="Ninguna"/>
    <x v="27"/>
    <n v="24"/>
    <n v="63"/>
    <n v="0.38095238095238093"/>
  </r>
  <r>
    <x v="625"/>
    <n v="14"/>
    <s v="Plato_2"/>
    <s v="Descripción del Plato_2"/>
    <n v="18"/>
    <n v="30"/>
    <n v="2"/>
    <x v="11"/>
    <s v="Ninguna"/>
    <x v="22"/>
    <n v="24"/>
    <n v="60"/>
    <n v="0.4"/>
  </r>
  <r>
    <x v="625"/>
    <n v="14"/>
    <s v="Plato_7"/>
    <s v="Descripción del Plato_7"/>
    <n v="14"/>
    <n v="24"/>
    <n v="2"/>
    <x v="6"/>
    <s v="Sin cebolla"/>
    <x v="0"/>
    <n v="20"/>
    <n v="48"/>
    <n v="0.41666666666666669"/>
  </r>
  <r>
    <x v="625"/>
    <n v="14"/>
    <s v="Plato_9"/>
    <s v="Descripción del Plato_9"/>
    <n v="17"/>
    <n v="29"/>
    <n v="1"/>
    <x v="11"/>
    <s v="Sin cebolla"/>
    <x v="30"/>
    <n v="12"/>
    <n v="29"/>
    <n v="0.41379310344827586"/>
  </r>
  <r>
    <x v="626"/>
    <n v="4"/>
    <s v="Plato_13"/>
    <s v="Descripción del Plato_13"/>
    <n v="13"/>
    <n v="21"/>
    <n v="1"/>
    <x v="45"/>
    <s v="Ninguna"/>
    <x v="45"/>
    <n v="8"/>
    <n v="21"/>
    <n v="0.38095238095238093"/>
  </r>
  <r>
    <x v="627"/>
    <n v="2"/>
    <s v="Plato_7"/>
    <s v="Descripción del Plato_7"/>
    <n v="14"/>
    <n v="24"/>
    <n v="2"/>
    <x v="16"/>
    <s v="Ninguna"/>
    <x v="0"/>
    <n v="20"/>
    <n v="48"/>
    <n v="0.41666666666666669"/>
  </r>
  <r>
    <x v="627"/>
    <n v="2"/>
    <s v="Plato_20"/>
    <s v="Descripción del Plato_20"/>
    <n v="25"/>
    <n v="40"/>
    <n v="3"/>
    <x v="46"/>
    <s v="Sin cebolla"/>
    <x v="15"/>
    <n v="45"/>
    <n v="120"/>
    <n v="0.375"/>
  </r>
  <r>
    <x v="628"/>
    <n v="17"/>
    <s v="Plato_18"/>
    <s v="Descripción del Plato_18"/>
    <n v="20"/>
    <n v="34"/>
    <n v="1"/>
    <x v="39"/>
    <s v="Sin cebolla"/>
    <x v="38"/>
    <n v="14"/>
    <n v="34"/>
    <n v="0.41176470588235292"/>
  </r>
  <r>
    <x v="628"/>
    <n v="17"/>
    <s v="Plato_3"/>
    <s v="Descripción del Plato_3"/>
    <n v="12"/>
    <n v="20"/>
    <n v="3"/>
    <x v="17"/>
    <s v="Ninguna"/>
    <x v="22"/>
    <n v="24"/>
    <n v="60"/>
    <n v="0.4"/>
  </r>
  <r>
    <x v="628"/>
    <n v="17"/>
    <s v="Plato_4"/>
    <s v="Descripción del Plato_4"/>
    <n v="10"/>
    <n v="18"/>
    <n v="2"/>
    <x v="26"/>
    <s v="Sin cebolla"/>
    <x v="5"/>
    <n v="16"/>
    <n v="36"/>
    <n v="0.44444444444444442"/>
  </r>
  <r>
    <x v="629"/>
    <n v="2"/>
    <s v="Plato_17"/>
    <s v="Descripción del Plato_17"/>
    <n v="19"/>
    <n v="31"/>
    <n v="2"/>
    <x v="17"/>
    <s v="Ninguna"/>
    <x v="42"/>
    <n v="24"/>
    <n v="62"/>
    <n v="0.38709677419354838"/>
  </r>
  <r>
    <x v="629"/>
    <n v="2"/>
    <s v="Plato_20"/>
    <s v="Descripción del Plato_20"/>
    <n v="25"/>
    <n v="40"/>
    <n v="3"/>
    <x v="44"/>
    <s v="Ninguna"/>
    <x v="15"/>
    <n v="45"/>
    <n v="120"/>
    <n v="0.375"/>
  </r>
  <r>
    <x v="630"/>
    <n v="6"/>
    <s v="Plato_5"/>
    <s v="Descripción del Plato_5"/>
    <n v="13"/>
    <n v="22"/>
    <n v="3"/>
    <x v="34"/>
    <s v="Ninguna"/>
    <x v="13"/>
    <n v="27"/>
    <n v="66"/>
    <n v="0.40909090909090912"/>
  </r>
  <r>
    <x v="631"/>
    <n v="16"/>
    <s v="Plato_15"/>
    <s v="Descripción del Plato_15"/>
    <n v="19"/>
    <n v="32"/>
    <n v="3"/>
    <x v="54"/>
    <s v="Sin cebolla"/>
    <x v="18"/>
    <n v="39"/>
    <n v="96"/>
    <n v="0.40625"/>
  </r>
  <r>
    <x v="631"/>
    <n v="16"/>
    <s v="Plato_11"/>
    <s v="Descripción del Plato_11"/>
    <n v="20"/>
    <n v="33"/>
    <n v="1"/>
    <x v="36"/>
    <s v="Ninguna"/>
    <x v="25"/>
    <n v="13"/>
    <n v="33"/>
    <n v="0.39393939393939392"/>
  </r>
  <r>
    <x v="632"/>
    <n v="16"/>
    <s v="Plato_2"/>
    <s v="Descripción del Plato_2"/>
    <n v="18"/>
    <n v="30"/>
    <n v="3"/>
    <x v="16"/>
    <s v="Ninguna"/>
    <x v="1"/>
    <n v="36"/>
    <n v="90"/>
    <n v="0.4"/>
  </r>
  <r>
    <x v="632"/>
    <n v="16"/>
    <s v="Plato_7"/>
    <s v="Descripción del Plato_7"/>
    <n v="14"/>
    <n v="24"/>
    <n v="2"/>
    <x v="2"/>
    <s v="Sin cebolla"/>
    <x v="0"/>
    <n v="20"/>
    <n v="48"/>
    <n v="0.41666666666666669"/>
  </r>
  <r>
    <x v="632"/>
    <n v="16"/>
    <s v="Plato_5"/>
    <s v="Descripción del Plato_5"/>
    <n v="13"/>
    <n v="22"/>
    <n v="2"/>
    <x v="3"/>
    <s v="Ninguna"/>
    <x v="51"/>
    <n v="18"/>
    <n v="44"/>
    <n v="0.40909090909090912"/>
  </r>
  <r>
    <x v="632"/>
    <n v="16"/>
    <s v="Plato_4"/>
    <s v="Descripción del Plato_4"/>
    <n v="10"/>
    <n v="18"/>
    <n v="3"/>
    <x v="7"/>
    <s v="Sin cebolla"/>
    <x v="50"/>
    <n v="24"/>
    <n v="54"/>
    <n v="0.44444444444444442"/>
  </r>
  <r>
    <x v="633"/>
    <n v="2"/>
    <s v="Plato_5"/>
    <s v="Descripción del Plato_5"/>
    <n v="13"/>
    <n v="22"/>
    <n v="2"/>
    <x v="0"/>
    <s v="Ninguna"/>
    <x v="51"/>
    <n v="18"/>
    <n v="44"/>
    <n v="0.40909090909090912"/>
  </r>
  <r>
    <x v="633"/>
    <n v="2"/>
    <s v="Plato_20"/>
    <s v="Descripción del Plato_20"/>
    <n v="25"/>
    <n v="40"/>
    <n v="3"/>
    <x v="25"/>
    <s v="Sin cebolla"/>
    <x v="15"/>
    <n v="45"/>
    <n v="120"/>
    <n v="0.375"/>
  </r>
  <r>
    <x v="633"/>
    <n v="2"/>
    <s v="Plato_1"/>
    <s v="Descripción del Plato_1"/>
    <n v="15"/>
    <n v="25"/>
    <n v="3"/>
    <x v="26"/>
    <s v="Sin cebolla"/>
    <x v="41"/>
    <n v="30"/>
    <n v="75"/>
    <n v="0.4"/>
  </r>
  <r>
    <x v="633"/>
    <n v="2"/>
    <s v="Plato_8"/>
    <s v="Descripción del Plato_8"/>
    <n v="21"/>
    <n v="35"/>
    <n v="3"/>
    <x v="2"/>
    <s v="Ninguna"/>
    <x v="28"/>
    <n v="42"/>
    <n v="105"/>
    <n v="0.4"/>
  </r>
  <r>
    <x v="634"/>
    <n v="5"/>
    <s v="Plato_9"/>
    <s v="Descripción del Plato_9"/>
    <n v="17"/>
    <n v="29"/>
    <n v="2"/>
    <x v="0"/>
    <s v="Sin cebolla"/>
    <x v="6"/>
    <n v="24"/>
    <n v="58"/>
    <n v="0.41379310344827586"/>
  </r>
  <r>
    <x v="635"/>
    <n v="14"/>
    <s v="Plato_7"/>
    <s v="Descripción del Plato_7"/>
    <n v="14"/>
    <n v="24"/>
    <n v="2"/>
    <x v="32"/>
    <s v="Ninguna"/>
    <x v="0"/>
    <n v="20"/>
    <n v="48"/>
    <n v="0.41666666666666669"/>
  </r>
  <r>
    <x v="635"/>
    <n v="14"/>
    <s v="Plato_12"/>
    <s v="Descripción del Plato_12"/>
    <n v="11"/>
    <n v="19"/>
    <n v="3"/>
    <x v="7"/>
    <s v="Sin cebolla"/>
    <x v="36"/>
    <n v="24"/>
    <n v="57"/>
    <n v="0.42105263157894735"/>
  </r>
  <r>
    <x v="635"/>
    <n v="14"/>
    <s v="Plato_13"/>
    <s v="Descripción del Plato_13"/>
    <n v="13"/>
    <n v="21"/>
    <n v="1"/>
    <x v="53"/>
    <s v="Sin cebolla"/>
    <x v="45"/>
    <n v="8"/>
    <n v="21"/>
    <n v="0.38095238095238093"/>
  </r>
  <r>
    <x v="636"/>
    <n v="6"/>
    <s v="Plato_11"/>
    <s v="Descripción del Plato_11"/>
    <n v="20"/>
    <n v="33"/>
    <n v="1"/>
    <x v="8"/>
    <s v="Sin cebolla"/>
    <x v="25"/>
    <n v="13"/>
    <n v="33"/>
    <n v="0.39393939393939392"/>
  </r>
  <r>
    <x v="636"/>
    <n v="6"/>
    <s v="Plato_18"/>
    <s v="Descripción del Plato_18"/>
    <n v="20"/>
    <n v="34"/>
    <n v="1"/>
    <x v="21"/>
    <s v="Sin cebolla"/>
    <x v="38"/>
    <n v="14"/>
    <n v="34"/>
    <n v="0.41176470588235292"/>
  </r>
  <r>
    <x v="636"/>
    <n v="6"/>
    <s v="Plato_1"/>
    <s v="Descripción del Plato_1"/>
    <n v="15"/>
    <n v="25"/>
    <n v="2"/>
    <x v="1"/>
    <s v="Ninguna"/>
    <x v="32"/>
    <n v="20"/>
    <n v="50"/>
    <n v="0.4"/>
  </r>
  <r>
    <x v="637"/>
    <n v="16"/>
    <s v="Plato_2"/>
    <s v="Descripción del Plato_2"/>
    <n v="18"/>
    <n v="30"/>
    <n v="3"/>
    <x v="20"/>
    <s v="Ninguna"/>
    <x v="1"/>
    <n v="36"/>
    <n v="90"/>
    <n v="0.4"/>
  </r>
  <r>
    <x v="638"/>
    <n v="8"/>
    <s v="Plato_10"/>
    <s v="Descripción del Plato_10"/>
    <n v="15"/>
    <n v="26"/>
    <n v="2"/>
    <x v="53"/>
    <s v="Ninguna"/>
    <x v="43"/>
    <n v="22"/>
    <n v="52"/>
    <n v="0.42307692307692307"/>
  </r>
  <r>
    <x v="638"/>
    <n v="8"/>
    <s v="Plato_17"/>
    <s v="Descripción del Plato_17"/>
    <n v="19"/>
    <n v="31"/>
    <n v="2"/>
    <x v="50"/>
    <s v="Ninguna"/>
    <x v="42"/>
    <n v="24"/>
    <n v="62"/>
    <n v="0.38709677419354838"/>
  </r>
  <r>
    <x v="638"/>
    <n v="8"/>
    <s v="Plato_12"/>
    <s v="Descripción del Plato_12"/>
    <n v="11"/>
    <n v="19"/>
    <n v="2"/>
    <x v="41"/>
    <s v="Ninguna"/>
    <x v="44"/>
    <n v="16"/>
    <n v="38"/>
    <n v="0.42105263157894735"/>
  </r>
  <r>
    <x v="639"/>
    <n v="14"/>
    <s v="Plato_10"/>
    <s v="Descripción del Plato_10"/>
    <n v="15"/>
    <n v="26"/>
    <n v="3"/>
    <x v="49"/>
    <s v="Sin cebolla"/>
    <x v="31"/>
    <n v="33"/>
    <n v="78"/>
    <n v="0.42307692307692307"/>
  </r>
  <r>
    <x v="639"/>
    <n v="14"/>
    <s v="Plato_13"/>
    <s v="Descripción del Plato_13"/>
    <n v="13"/>
    <n v="21"/>
    <n v="2"/>
    <x v="43"/>
    <s v="Ninguna"/>
    <x v="39"/>
    <n v="16"/>
    <n v="42"/>
    <n v="0.38095238095238093"/>
  </r>
  <r>
    <x v="639"/>
    <n v="14"/>
    <s v="Plato_11"/>
    <s v="Descripción del Plato_11"/>
    <n v="20"/>
    <n v="33"/>
    <n v="3"/>
    <x v="44"/>
    <s v="Sin cebolla"/>
    <x v="7"/>
    <n v="39"/>
    <n v="99"/>
    <n v="0.39393939393939392"/>
  </r>
  <r>
    <x v="640"/>
    <n v="2"/>
    <s v="Plato_9"/>
    <s v="Descripción del Plato_9"/>
    <n v="17"/>
    <n v="29"/>
    <n v="3"/>
    <x v="9"/>
    <s v="Ninguna"/>
    <x v="23"/>
    <n v="36"/>
    <n v="87"/>
    <n v="0.41379310344827586"/>
  </r>
  <r>
    <x v="640"/>
    <n v="2"/>
    <s v="Plato_1"/>
    <s v="Descripción del Plato_1"/>
    <n v="15"/>
    <n v="25"/>
    <n v="3"/>
    <x v="52"/>
    <s v="Sin cebolla"/>
    <x v="41"/>
    <n v="30"/>
    <n v="75"/>
    <n v="0.4"/>
  </r>
  <r>
    <x v="640"/>
    <n v="2"/>
    <s v="Plato_14"/>
    <s v="Descripción del Plato_14"/>
    <n v="14"/>
    <n v="23"/>
    <n v="2"/>
    <x v="50"/>
    <s v="Ninguna"/>
    <x v="26"/>
    <n v="18"/>
    <n v="46"/>
    <n v="0.39130434782608697"/>
  </r>
  <r>
    <x v="641"/>
    <n v="15"/>
    <s v="Plato_13"/>
    <s v="Descripción del Plato_13"/>
    <n v="13"/>
    <n v="21"/>
    <n v="3"/>
    <x v="21"/>
    <s v="Sin cebolla"/>
    <x v="27"/>
    <n v="24"/>
    <n v="63"/>
    <n v="0.38095238095238093"/>
  </r>
  <r>
    <x v="641"/>
    <n v="15"/>
    <s v="Plato_10"/>
    <s v="Descripción del Plato_10"/>
    <n v="15"/>
    <n v="26"/>
    <n v="1"/>
    <x v="28"/>
    <s v="Sin cebolla"/>
    <x v="40"/>
    <n v="11"/>
    <n v="26"/>
    <n v="0.42307692307692307"/>
  </r>
  <r>
    <x v="641"/>
    <n v="15"/>
    <s v="Plato_9"/>
    <s v="Descripción del Plato_9"/>
    <n v="17"/>
    <n v="29"/>
    <n v="3"/>
    <x v="40"/>
    <s v="Sin cebolla"/>
    <x v="23"/>
    <n v="36"/>
    <n v="87"/>
    <n v="0.41379310344827586"/>
  </r>
  <r>
    <x v="642"/>
    <n v="17"/>
    <s v="Plato_11"/>
    <s v="Descripción del Plato_11"/>
    <n v="20"/>
    <n v="33"/>
    <n v="1"/>
    <x v="40"/>
    <s v="Ninguna"/>
    <x v="25"/>
    <n v="13"/>
    <n v="33"/>
    <n v="0.39393939393939392"/>
  </r>
  <r>
    <x v="643"/>
    <n v="9"/>
    <s v="Plato_17"/>
    <s v="Descripción del Plato_17"/>
    <n v="19"/>
    <n v="31"/>
    <n v="3"/>
    <x v="2"/>
    <s v="Ninguna"/>
    <x v="46"/>
    <n v="36"/>
    <n v="93"/>
    <n v="0.38709677419354838"/>
  </r>
  <r>
    <x v="644"/>
    <n v="6"/>
    <s v="Plato_11"/>
    <s v="Descripción del Plato_11"/>
    <n v="20"/>
    <n v="33"/>
    <n v="3"/>
    <x v="26"/>
    <s v="Sin cebolla"/>
    <x v="7"/>
    <n v="39"/>
    <n v="99"/>
    <n v="0.39393939393939392"/>
  </r>
  <r>
    <x v="644"/>
    <n v="6"/>
    <s v="Plato_6"/>
    <s v="Descripción del Plato_6"/>
    <n v="16"/>
    <n v="27"/>
    <n v="3"/>
    <x v="7"/>
    <s v="Ninguna"/>
    <x v="37"/>
    <n v="33"/>
    <n v="81"/>
    <n v="0.40740740740740738"/>
  </r>
  <r>
    <x v="645"/>
    <n v="12"/>
    <s v="Plato_8"/>
    <s v="Descripción del Plato_8"/>
    <n v="21"/>
    <n v="35"/>
    <n v="2"/>
    <x v="6"/>
    <s v="Ninguna"/>
    <x v="10"/>
    <n v="28"/>
    <n v="70"/>
    <n v="0.4"/>
  </r>
  <r>
    <x v="646"/>
    <n v="12"/>
    <s v="Plato_4"/>
    <s v="Descripción del Plato_4"/>
    <n v="10"/>
    <n v="18"/>
    <n v="2"/>
    <x v="33"/>
    <s v="Sin cebolla"/>
    <x v="5"/>
    <n v="16"/>
    <n v="36"/>
    <n v="0.44444444444444442"/>
  </r>
  <r>
    <x v="646"/>
    <n v="12"/>
    <s v="Plato_17"/>
    <s v="Descripción del Plato_17"/>
    <n v="19"/>
    <n v="31"/>
    <n v="2"/>
    <x v="13"/>
    <s v="Sin cebolla"/>
    <x v="42"/>
    <n v="24"/>
    <n v="62"/>
    <n v="0.38709677419354838"/>
  </r>
  <r>
    <x v="647"/>
    <n v="9"/>
    <s v="Plato_16"/>
    <s v="Descripción del Plato_16"/>
    <n v="16"/>
    <n v="28"/>
    <n v="2"/>
    <x v="36"/>
    <s v="Ninguna"/>
    <x v="14"/>
    <n v="24"/>
    <n v="56"/>
    <n v="0.42857142857142855"/>
  </r>
  <r>
    <x v="648"/>
    <n v="9"/>
    <s v="Plato_9"/>
    <s v="Descripción del Plato_9"/>
    <n v="17"/>
    <n v="29"/>
    <n v="3"/>
    <x v="39"/>
    <s v="Sin cebolla"/>
    <x v="23"/>
    <n v="36"/>
    <n v="87"/>
    <n v="0.41379310344827586"/>
  </r>
  <r>
    <x v="648"/>
    <n v="9"/>
    <s v="Plato_16"/>
    <s v="Descripción del Plato_16"/>
    <n v="16"/>
    <n v="28"/>
    <n v="3"/>
    <x v="22"/>
    <s v="Ninguna"/>
    <x v="8"/>
    <n v="36"/>
    <n v="84"/>
    <n v="0.42857142857142855"/>
  </r>
  <r>
    <x v="648"/>
    <n v="9"/>
    <s v="Plato_1"/>
    <s v="Descripción del Plato_1"/>
    <n v="15"/>
    <n v="25"/>
    <n v="1"/>
    <x v="1"/>
    <s v="Sin cebolla"/>
    <x v="53"/>
    <n v="10"/>
    <n v="25"/>
    <n v="0.4"/>
  </r>
  <r>
    <x v="648"/>
    <n v="9"/>
    <s v="Plato_3"/>
    <s v="Descripción del Plato_3"/>
    <n v="12"/>
    <n v="20"/>
    <n v="3"/>
    <x v="12"/>
    <s v="Ninguna"/>
    <x v="22"/>
    <n v="24"/>
    <n v="60"/>
    <n v="0.4"/>
  </r>
  <r>
    <x v="649"/>
    <n v="11"/>
    <s v="Plato_13"/>
    <s v="Descripción del Plato_13"/>
    <n v="13"/>
    <n v="21"/>
    <n v="2"/>
    <x v="40"/>
    <s v="Sin cebolla"/>
    <x v="39"/>
    <n v="16"/>
    <n v="42"/>
    <n v="0.38095238095238093"/>
  </r>
  <r>
    <x v="649"/>
    <n v="11"/>
    <s v="Plato_9"/>
    <s v="Descripción del Plato_9"/>
    <n v="17"/>
    <n v="29"/>
    <n v="2"/>
    <x v="37"/>
    <s v="Sin cebolla"/>
    <x v="6"/>
    <n v="24"/>
    <n v="58"/>
    <n v="0.41379310344827586"/>
  </r>
  <r>
    <x v="649"/>
    <n v="11"/>
    <s v="Plato_15"/>
    <s v="Descripción del Plato_15"/>
    <n v="19"/>
    <n v="32"/>
    <n v="1"/>
    <x v="43"/>
    <s v="Sin cebolla"/>
    <x v="49"/>
    <n v="13"/>
    <n v="32"/>
    <n v="0.40625"/>
  </r>
  <r>
    <x v="649"/>
    <n v="11"/>
    <s v="Plato_8"/>
    <s v="Descripción del Plato_8"/>
    <n v="21"/>
    <n v="35"/>
    <n v="3"/>
    <x v="11"/>
    <s v="Ninguna"/>
    <x v="28"/>
    <n v="42"/>
    <n v="105"/>
    <n v="0.4"/>
  </r>
  <r>
    <x v="650"/>
    <n v="16"/>
    <s v="Plato_20"/>
    <s v="Descripción del Plato_20"/>
    <n v="25"/>
    <n v="40"/>
    <n v="2"/>
    <x v="29"/>
    <s v="Ninguna"/>
    <x v="20"/>
    <n v="30"/>
    <n v="80"/>
    <n v="0.375"/>
  </r>
  <r>
    <x v="650"/>
    <n v="16"/>
    <s v="Plato_13"/>
    <s v="Descripción del Plato_13"/>
    <n v="13"/>
    <n v="21"/>
    <n v="3"/>
    <x v="4"/>
    <s v="Ninguna"/>
    <x v="27"/>
    <n v="24"/>
    <n v="63"/>
    <n v="0.38095238095238093"/>
  </r>
  <r>
    <x v="650"/>
    <n v="16"/>
    <s v="Plato_11"/>
    <s v="Descripción del Plato_11"/>
    <n v="20"/>
    <n v="33"/>
    <n v="2"/>
    <x v="50"/>
    <s v="Ninguna"/>
    <x v="13"/>
    <n v="26"/>
    <n v="66"/>
    <n v="0.39393939393939392"/>
  </r>
  <r>
    <x v="651"/>
    <n v="14"/>
    <s v="Plato_17"/>
    <s v="Descripción del Plato_17"/>
    <n v="19"/>
    <n v="31"/>
    <n v="2"/>
    <x v="43"/>
    <s v="Ninguna"/>
    <x v="42"/>
    <n v="24"/>
    <n v="62"/>
    <n v="0.38709677419354838"/>
  </r>
  <r>
    <x v="651"/>
    <n v="14"/>
    <s v="Plato_19"/>
    <s v="Descripción del Plato_19"/>
    <n v="22"/>
    <n v="36"/>
    <n v="3"/>
    <x v="25"/>
    <s v="Sin cebolla"/>
    <x v="12"/>
    <n v="42"/>
    <n v="108"/>
    <n v="0.3888888888888889"/>
  </r>
  <r>
    <x v="652"/>
    <n v="13"/>
    <s v="Plato_16"/>
    <s v="Descripción del Plato_16"/>
    <n v="16"/>
    <n v="28"/>
    <n v="3"/>
    <x v="2"/>
    <s v="Sin cebolla"/>
    <x v="8"/>
    <n v="36"/>
    <n v="84"/>
    <n v="0.42857142857142855"/>
  </r>
  <r>
    <x v="652"/>
    <n v="13"/>
    <s v="Plato_2"/>
    <s v="Descripción del Plato_2"/>
    <n v="18"/>
    <n v="30"/>
    <n v="3"/>
    <x v="34"/>
    <s v="Ninguna"/>
    <x v="1"/>
    <n v="36"/>
    <n v="90"/>
    <n v="0.4"/>
  </r>
  <r>
    <x v="652"/>
    <n v="13"/>
    <s v="Plato_8"/>
    <s v="Descripción del Plato_8"/>
    <n v="21"/>
    <n v="35"/>
    <n v="2"/>
    <x v="47"/>
    <s v="Ninguna"/>
    <x v="10"/>
    <n v="28"/>
    <n v="70"/>
    <n v="0.4"/>
  </r>
  <r>
    <x v="653"/>
    <n v="12"/>
    <s v="Plato_5"/>
    <s v="Descripción del Plato_5"/>
    <n v="13"/>
    <n v="22"/>
    <n v="1"/>
    <x v="15"/>
    <s v="Ninguna"/>
    <x v="48"/>
    <n v="9"/>
    <n v="22"/>
    <n v="0.40909090909090912"/>
  </r>
  <r>
    <x v="653"/>
    <n v="12"/>
    <s v="Plato_3"/>
    <s v="Descripción del Plato_3"/>
    <n v="12"/>
    <n v="20"/>
    <n v="1"/>
    <x v="33"/>
    <s v="Ninguna"/>
    <x v="24"/>
    <n v="8"/>
    <n v="20"/>
    <n v="0.4"/>
  </r>
  <r>
    <x v="654"/>
    <n v="5"/>
    <s v="Plato_17"/>
    <s v="Descripción del Plato_17"/>
    <n v="19"/>
    <n v="31"/>
    <n v="3"/>
    <x v="6"/>
    <s v="Sin cebolla"/>
    <x v="46"/>
    <n v="36"/>
    <n v="93"/>
    <n v="0.38709677419354838"/>
  </r>
  <r>
    <x v="655"/>
    <n v="19"/>
    <s v="Plato_14"/>
    <s v="Descripción del Plato_14"/>
    <n v="14"/>
    <n v="23"/>
    <n v="1"/>
    <x v="33"/>
    <s v="Ninguna"/>
    <x v="33"/>
    <n v="9"/>
    <n v="23"/>
    <n v="0.39130434782608697"/>
  </r>
  <r>
    <x v="655"/>
    <n v="19"/>
    <s v="Plato_3"/>
    <s v="Descripción del Plato_3"/>
    <n v="12"/>
    <n v="20"/>
    <n v="3"/>
    <x v="20"/>
    <s v="Sin cebolla"/>
    <x v="22"/>
    <n v="24"/>
    <n v="60"/>
    <n v="0.4"/>
  </r>
  <r>
    <x v="655"/>
    <n v="19"/>
    <s v="Plato_12"/>
    <s v="Descripción del Plato_12"/>
    <n v="11"/>
    <n v="19"/>
    <n v="2"/>
    <x v="38"/>
    <s v="Sin cebolla"/>
    <x v="44"/>
    <n v="16"/>
    <n v="38"/>
    <n v="0.42105263157894735"/>
  </r>
  <r>
    <x v="655"/>
    <n v="19"/>
    <s v="Plato_19"/>
    <s v="Descripción del Plato_19"/>
    <n v="22"/>
    <n v="36"/>
    <n v="1"/>
    <x v="30"/>
    <s v="Ninguna"/>
    <x v="5"/>
    <n v="14"/>
    <n v="36"/>
    <n v="0.3888888888888889"/>
  </r>
  <r>
    <x v="656"/>
    <n v="1"/>
    <s v="Plato_20"/>
    <s v="Descripción del Plato_20"/>
    <n v="25"/>
    <n v="40"/>
    <n v="2"/>
    <x v="41"/>
    <s v="Sin cebolla"/>
    <x v="20"/>
    <n v="30"/>
    <n v="80"/>
    <n v="0.375"/>
  </r>
  <r>
    <x v="656"/>
    <n v="1"/>
    <s v="Plato_14"/>
    <s v="Descripción del Plato_14"/>
    <n v="14"/>
    <n v="23"/>
    <n v="2"/>
    <x v="38"/>
    <s v="Sin cebolla"/>
    <x v="26"/>
    <n v="18"/>
    <n v="46"/>
    <n v="0.39130434782608697"/>
  </r>
  <r>
    <x v="656"/>
    <n v="1"/>
    <s v="Plato_8"/>
    <s v="Descripción del Plato_8"/>
    <n v="21"/>
    <n v="35"/>
    <n v="2"/>
    <x v="22"/>
    <s v="Sin cebolla"/>
    <x v="10"/>
    <n v="28"/>
    <n v="70"/>
    <n v="0.4"/>
  </r>
  <r>
    <x v="657"/>
    <n v="19"/>
    <s v="Plato_15"/>
    <s v="Descripción del Plato_15"/>
    <n v="19"/>
    <n v="32"/>
    <n v="1"/>
    <x v="42"/>
    <s v="Sin cebolla"/>
    <x v="49"/>
    <n v="13"/>
    <n v="32"/>
    <n v="0.40625"/>
  </r>
  <r>
    <x v="657"/>
    <n v="19"/>
    <s v="Plato_6"/>
    <s v="Descripción del Plato_6"/>
    <n v="16"/>
    <n v="27"/>
    <n v="2"/>
    <x v="5"/>
    <s v="Sin cebolla"/>
    <x v="50"/>
    <n v="22"/>
    <n v="54"/>
    <n v="0.40740740740740738"/>
  </r>
  <r>
    <x v="658"/>
    <n v="9"/>
    <s v="Plato_9"/>
    <s v="Descripción del Plato_9"/>
    <n v="17"/>
    <n v="29"/>
    <n v="3"/>
    <x v="15"/>
    <s v="Ninguna"/>
    <x v="23"/>
    <n v="36"/>
    <n v="87"/>
    <n v="0.41379310344827586"/>
  </r>
  <r>
    <x v="659"/>
    <n v="19"/>
    <s v="Plato_12"/>
    <s v="Descripción del Plato_12"/>
    <n v="11"/>
    <n v="19"/>
    <n v="2"/>
    <x v="18"/>
    <s v="Sin cebolla"/>
    <x v="44"/>
    <n v="16"/>
    <n v="38"/>
    <n v="0.42105263157894735"/>
  </r>
  <r>
    <x v="659"/>
    <n v="19"/>
    <s v="Plato_2"/>
    <s v="Descripción del Plato_2"/>
    <n v="18"/>
    <n v="30"/>
    <n v="3"/>
    <x v="51"/>
    <s v="Ninguna"/>
    <x v="1"/>
    <n v="36"/>
    <n v="90"/>
    <n v="0.4"/>
  </r>
  <r>
    <x v="659"/>
    <n v="19"/>
    <s v="Plato_20"/>
    <s v="Descripción del Plato_20"/>
    <n v="25"/>
    <n v="40"/>
    <n v="2"/>
    <x v="19"/>
    <s v="Sin cebolla"/>
    <x v="20"/>
    <n v="30"/>
    <n v="80"/>
    <n v="0.375"/>
  </r>
  <r>
    <x v="660"/>
    <n v="16"/>
    <s v="Plato_14"/>
    <s v="Descripción del Plato_14"/>
    <n v="14"/>
    <n v="23"/>
    <n v="3"/>
    <x v="44"/>
    <s v="Sin cebolla"/>
    <x v="52"/>
    <n v="27"/>
    <n v="69"/>
    <n v="0.39130434782608697"/>
  </r>
  <r>
    <x v="660"/>
    <n v="16"/>
    <s v="Plato_17"/>
    <s v="Descripción del Plato_17"/>
    <n v="19"/>
    <n v="31"/>
    <n v="1"/>
    <x v="39"/>
    <s v="Sin cebolla"/>
    <x v="2"/>
    <n v="12"/>
    <n v="31"/>
    <n v="0.38709677419354838"/>
  </r>
  <r>
    <x v="660"/>
    <n v="16"/>
    <s v="Plato_1"/>
    <s v="Descripción del Plato_1"/>
    <n v="15"/>
    <n v="25"/>
    <n v="2"/>
    <x v="48"/>
    <s v="Ninguna"/>
    <x v="32"/>
    <n v="20"/>
    <n v="50"/>
    <n v="0.4"/>
  </r>
  <r>
    <x v="660"/>
    <n v="16"/>
    <s v="Plato_16"/>
    <s v="Descripción del Plato_16"/>
    <n v="16"/>
    <n v="28"/>
    <n v="2"/>
    <x v="5"/>
    <s v="Sin cebolla"/>
    <x v="14"/>
    <n v="24"/>
    <n v="56"/>
    <n v="0.42857142857142855"/>
  </r>
  <r>
    <x v="661"/>
    <n v="15"/>
    <s v="Plato_7"/>
    <s v="Descripción del Plato_7"/>
    <n v="14"/>
    <n v="24"/>
    <n v="3"/>
    <x v="3"/>
    <s v="Ninguna"/>
    <x v="47"/>
    <n v="30"/>
    <n v="72"/>
    <n v="0.41666666666666669"/>
  </r>
  <r>
    <x v="661"/>
    <n v="15"/>
    <s v="Plato_1"/>
    <s v="Descripción del Plato_1"/>
    <n v="15"/>
    <n v="25"/>
    <n v="1"/>
    <x v="16"/>
    <s v="Sin cebolla"/>
    <x v="53"/>
    <n v="10"/>
    <n v="25"/>
    <n v="0.4"/>
  </r>
  <r>
    <x v="661"/>
    <n v="15"/>
    <s v="Plato_19"/>
    <s v="Descripción del Plato_19"/>
    <n v="22"/>
    <n v="36"/>
    <n v="1"/>
    <x v="54"/>
    <s v="Ninguna"/>
    <x v="5"/>
    <n v="14"/>
    <n v="36"/>
    <n v="0.3888888888888889"/>
  </r>
  <r>
    <x v="662"/>
    <n v="3"/>
    <s v="Plato_4"/>
    <s v="Descripción del Plato_4"/>
    <n v="10"/>
    <n v="18"/>
    <n v="2"/>
    <x v="22"/>
    <s v="Sin cebolla"/>
    <x v="5"/>
    <n v="16"/>
    <n v="36"/>
    <n v="0.44444444444444442"/>
  </r>
  <r>
    <x v="662"/>
    <n v="3"/>
    <s v="Plato_9"/>
    <s v="Descripción del Plato_9"/>
    <n v="17"/>
    <n v="29"/>
    <n v="2"/>
    <x v="19"/>
    <s v="Sin cebolla"/>
    <x v="6"/>
    <n v="24"/>
    <n v="58"/>
    <n v="0.41379310344827586"/>
  </r>
  <r>
    <x v="662"/>
    <n v="3"/>
    <s v="Plato_3"/>
    <s v="Descripción del Plato_3"/>
    <n v="12"/>
    <n v="20"/>
    <n v="1"/>
    <x v="35"/>
    <s v="Sin cebolla"/>
    <x v="24"/>
    <n v="8"/>
    <n v="20"/>
    <n v="0.4"/>
  </r>
  <r>
    <x v="663"/>
    <n v="20"/>
    <s v="Plato_4"/>
    <s v="Descripción del Plato_4"/>
    <n v="10"/>
    <n v="18"/>
    <n v="1"/>
    <x v="4"/>
    <s v="Ninguna"/>
    <x v="34"/>
    <n v="8"/>
    <n v="18"/>
    <n v="0.44444444444444442"/>
  </r>
  <r>
    <x v="663"/>
    <n v="20"/>
    <s v="Plato_12"/>
    <s v="Descripción del Plato_12"/>
    <n v="11"/>
    <n v="19"/>
    <n v="2"/>
    <x v="35"/>
    <s v="Ninguna"/>
    <x v="44"/>
    <n v="16"/>
    <n v="38"/>
    <n v="0.42105263157894735"/>
  </r>
  <r>
    <x v="663"/>
    <n v="20"/>
    <s v="Plato_5"/>
    <s v="Descripción del Plato_5"/>
    <n v="13"/>
    <n v="22"/>
    <n v="3"/>
    <x v="24"/>
    <s v="Sin cebolla"/>
    <x v="13"/>
    <n v="27"/>
    <n v="66"/>
    <n v="0.40909090909090912"/>
  </r>
  <r>
    <x v="664"/>
    <n v="6"/>
    <s v="Plato_1"/>
    <s v="Descripción del Plato_1"/>
    <n v="15"/>
    <n v="25"/>
    <n v="3"/>
    <x v="0"/>
    <s v="Sin cebolla"/>
    <x v="41"/>
    <n v="30"/>
    <n v="75"/>
    <n v="0.4"/>
  </r>
  <r>
    <x v="664"/>
    <n v="6"/>
    <s v="Plato_6"/>
    <s v="Descripción del Plato_6"/>
    <n v="16"/>
    <n v="27"/>
    <n v="2"/>
    <x v="12"/>
    <s v="Sin cebolla"/>
    <x v="50"/>
    <n v="22"/>
    <n v="54"/>
    <n v="0.40740740740740738"/>
  </r>
  <r>
    <x v="665"/>
    <n v="8"/>
    <s v="Plato_3"/>
    <s v="Descripción del Plato_3"/>
    <n v="12"/>
    <n v="20"/>
    <n v="2"/>
    <x v="5"/>
    <s v="Sin cebolla"/>
    <x v="4"/>
    <n v="16"/>
    <n v="40"/>
    <n v="0.4"/>
  </r>
  <r>
    <x v="666"/>
    <n v="6"/>
    <s v="Plato_19"/>
    <s v="Descripción del Plato_19"/>
    <n v="22"/>
    <n v="36"/>
    <n v="1"/>
    <x v="43"/>
    <s v="Ninguna"/>
    <x v="5"/>
    <n v="14"/>
    <n v="36"/>
    <n v="0.3888888888888889"/>
  </r>
  <r>
    <x v="667"/>
    <n v="12"/>
    <s v="Plato_10"/>
    <s v="Descripción del Plato_10"/>
    <n v="15"/>
    <n v="26"/>
    <n v="3"/>
    <x v="23"/>
    <s v="Ninguna"/>
    <x v="31"/>
    <n v="33"/>
    <n v="78"/>
    <n v="0.42307692307692307"/>
  </r>
  <r>
    <x v="667"/>
    <n v="12"/>
    <s v="Plato_7"/>
    <s v="Descripción del Plato_7"/>
    <n v="14"/>
    <n v="24"/>
    <n v="2"/>
    <x v="4"/>
    <s v="Sin cebolla"/>
    <x v="0"/>
    <n v="20"/>
    <n v="48"/>
    <n v="0.41666666666666669"/>
  </r>
  <r>
    <x v="667"/>
    <n v="12"/>
    <s v="Plato_1"/>
    <s v="Descripción del Plato_1"/>
    <n v="15"/>
    <n v="25"/>
    <n v="3"/>
    <x v="36"/>
    <s v="Ninguna"/>
    <x v="41"/>
    <n v="30"/>
    <n v="75"/>
    <n v="0.4"/>
  </r>
  <r>
    <x v="668"/>
    <n v="10"/>
    <s v="Plato_17"/>
    <s v="Descripción del Plato_17"/>
    <n v="19"/>
    <n v="31"/>
    <n v="1"/>
    <x v="33"/>
    <s v="Sin cebolla"/>
    <x v="2"/>
    <n v="12"/>
    <n v="31"/>
    <n v="0.38709677419354838"/>
  </r>
  <r>
    <x v="668"/>
    <n v="10"/>
    <s v="Plato_6"/>
    <s v="Descripción del Plato_6"/>
    <n v="16"/>
    <n v="27"/>
    <n v="2"/>
    <x v="30"/>
    <s v="Sin cebolla"/>
    <x v="50"/>
    <n v="22"/>
    <n v="54"/>
    <n v="0.40740740740740738"/>
  </r>
  <r>
    <x v="668"/>
    <n v="10"/>
    <s v="Plato_15"/>
    <s v="Descripción del Plato_15"/>
    <n v="19"/>
    <n v="32"/>
    <n v="3"/>
    <x v="35"/>
    <s v="Sin cebolla"/>
    <x v="18"/>
    <n v="39"/>
    <n v="96"/>
    <n v="0.40625"/>
  </r>
  <r>
    <x v="669"/>
    <n v="16"/>
    <s v="Plato_14"/>
    <s v="Descripción del Plato_14"/>
    <n v="14"/>
    <n v="23"/>
    <n v="1"/>
    <x v="13"/>
    <s v="Ninguna"/>
    <x v="33"/>
    <n v="9"/>
    <n v="23"/>
    <n v="0.39130434782608697"/>
  </r>
  <r>
    <x v="669"/>
    <n v="16"/>
    <s v="Plato_8"/>
    <s v="Descripción del Plato_8"/>
    <n v="21"/>
    <n v="35"/>
    <n v="1"/>
    <x v="9"/>
    <s v="Sin cebolla"/>
    <x v="29"/>
    <n v="14"/>
    <n v="35"/>
    <n v="0.4"/>
  </r>
  <r>
    <x v="669"/>
    <n v="16"/>
    <s v="Plato_19"/>
    <s v="Descripción del Plato_19"/>
    <n v="22"/>
    <n v="36"/>
    <n v="1"/>
    <x v="1"/>
    <s v="Ninguna"/>
    <x v="5"/>
    <n v="14"/>
    <n v="36"/>
    <n v="0.3888888888888889"/>
  </r>
  <r>
    <x v="670"/>
    <n v="17"/>
    <s v="Plato_8"/>
    <s v="Descripción del Plato_8"/>
    <n v="21"/>
    <n v="35"/>
    <n v="2"/>
    <x v="50"/>
    <s v="Sin cebolla"/>
    <x v="10"/>
    <n v="28"/>
    <n v="70"/>
    <n v="0.4"/>
  </r>
  <r>
    <x v="670"/>
    <n v="17"/>
    <s v="Plato_1"/>
    <s v="Descripción del Plato_1"/>
    <n v="15"/>
    <n v="25"/>
    <n v="2"/>
    <x v="1"/>
    <s v="Ninguna"/>
    <x v="32"/>
    <n v="20"/>
    <n v="50"/>
    <n v="0.4"/>
  </r>
  <r>
    <x v="670"/>
    <n v="17"/>
    <s v="Plato_15"/>
    <s v="Descripción del Plato_15"/>
    <n v="19"/>
    <n v="32"/>
    <n v="2"/>
    <x v="3"/>
    <s v="Ninguna"/>
    <x v="11"/>
    <n v="26"/>
    <n v="64"/>
    <n v="0.40625"/>
  </r>
  <r>
    <x v="671"/>
    <n v="12"/>
    <s v="Plato_15"/>
    <s v="Descripción del Plato_15"/>
    <n v="19"/>
    <n v="32"/>
    <n v="3"/>
    <x v="42"/>
    <s v="Sin cebolla"/>
    <x v="18"/>
    <n v="39"/>
    <n v="96"/>
    <n v="0.40625"/>
  </r>
  <r>
    <x v="671"/>
    <n v="12"/>
    <s v="Plato_13"/>
    <s v="Descripción del Plato_13"/>
    <n v="13"/>
    <n v="21"/>
    <n v="2"/>
    <x v="12"/>
    <s v="Sin cebolla"/>
    <x v="39"/>
    <n v="16"/>
    <n v="42"/>
    <n v="0.38095238095238093"/>
  </r>
  <r>
    <x v="671"/>
    <n v="12"/>
    <s v="Plato_12"/>
    <s v="Descripción del Plato_12"/>
    <n v="11"/>
    <n v="19"/>
    <n v="1"/>
    <x v="35"/>
    <s v="Ninguna"/>
    <x v="9"/>
    <n v="8"/>
    <n v="19"/>
    <n v="0.42105263157894735"/>
  </r>
  <r>
    <x v="672"/>
    <n v="20"/>
    <s v="Plato_20"/>
    <s v="Descripción del Plato_20"/>
    <n v="25"/>
    <n v="40"/>
    <n v="2"/>
    <x v="33"/>
    <s v="Ninguna"/>
    <x v="20"/>
    <n v="30"/>
    <n v="80"/>
    <n v="0.375"/>
  </r>
  <r>
    <x v="672"/>
    <n v="20"/>
    <s v="Plato_8"/>
    <s v="Descripción del Plato_8"/>
    <n v="21"/>
    <n v="35"/>
    <n v="3"/>
    <x v="16"/>
    <s v="Ninguna"/>
    <x v="28"/>
    <n v="42"/>
    <n v="105"/>
    <n v="0.4"/>
  </r>
  <r>
    <x v="672"/>
    <n v="20"/>
    <s v="Plato_2"/>
    <s v="Descripción del Plato_2"/>
    <n v="18"/>
    <n v="30"/>
    <n v="1"/>
    <x v="0"/>
    <s v="Ninguna"/>
    <x v="16"/>
    <n v="12"/>
    <n v="30"/>
    <n v="0.4"/>
  </r>
  <r>
    <x v="672"/>
    <n v="20"/>
    <s v="Plato_1"/>
    <s v="Descripción del Plato_1"/>
    <n v="15"/>
    <n v="25"/>
    <n v="2"/>
    <x v="32"/>
    <s v="Sin cebolla"/>
    <x v="32"/>
    <n v="20"/>
    <n v="50"/>
    <n v="0.4"/>
  </r>
  <r>
    <x v="673"/>
    <n v="1"/>
    <s v="Plato_12"/>
    <s v="Descripción del Plato_12"/>
    <n v="11"/>
    <n v="19"/>
    <n v="3"/>
    <x v="11"/>
    <s v="Ninguna"/>
    <x v="36"/>
    <n v="24"/>
    <n v="57"/>
    <n v="0.42105263157894735"/>
  </r>
  <r>
    <x v="673"/>
    <n v="1"/>
    <s v="Plato_4"/>
    <s v="Descripción del Plato_4"/>
    <n v="10"/>
    <n v="18"/>
    <n v="2"/>
    <x v="43"/>
    <s v="Ninguna"/>
    <x v="5"/>
    <n v="16"/>
    <n v="36"/>
    <n v="0.44444444444444442"/>
  </r>
  <r>
    <x v="673"/>
    <n v="1"/>
    <s v="Plato_17"/>
    <s v="Descripción del Plato_17"/>
    <n v="19"/>
    <n v="31"/>
    <n v="3"/>
    <x v="49"/>
    <s v="Sin cebolla"/>
    <x v="46"/>
    <n v="36"/>
    <n v="93"/>
    <n v="0.38709677419354838"/>
  </r>
  <r>
    <x v="673"/>
    <n v="1"/>
    <s v="Plato_13"/>
    <s v="Descripción del Plato_13"/>
    <n v="13"/>
    <n v="21"/>
    <n v="1"/>
    <x v="37"/>
    <s v="Ninguna"/>
    <x v="45"/>
    <n v="8"/>
    <n v="21"/>
    <n v="0.38095238095238093"/>
  </r>
  <r>
    <x v="674"/>
    <n v="5"/>
    <s v="Plato_1"/>
    <s v="Descripción del Plato_1"/>
    <n v="15"/>
    <n v="25"/>
    <n v="1"/>
    <x v="10"/>
    <s v="Ninguna"/>
    <x v="53"/>
    <n v="10"/>
    <n v="25"/>
    <n v="0.4"/>
  </r>
  <r>
    <x v="674"/>
    <n v="5"/>
    <s v="Plato_3"/>
    <s v="Descripción del Plato_3"/>
    <n v="12"/>
    <n v="20"/>
    <n v="3"/>
    <x v="7"/>
    <s v="Sin cebolla"/>
    <x v="22"/>
    <n v="24"/>
    <n v="60"/>
    <n v="0.4"/>
  </r>
  <r>
    <x v="674"/>
    <n v="5"/>
    <s v="Plato_19"/>
    <s v="Descripción del Plato_19"/>
    <n v="22"/>
    <n v="36"/>
    <n v="3"/>
    <x v="23"/>
    <s v="Ninguna"/>
    <x v="12"/>
    <n v="42"/>
    <n v="108"/>
    <n v="0.3888888888888889"/>
  </r>
  <r>
    <x v="675"/>
    <n v="7"/>
    <s v="Plato_17"/>
    <s v="Descripción del Plato_17"/>
    <n v="19"/>
    <n v="31"/>
    <n v="1"/>
    <x v="32"/>
    <s v="Ninguna"/>
    <x v="2"/>
    <n v="12"/>
    <n v="31"/>
    <n v="0.38709677419354838"/>
  </r>
  <r>
    <x v="675"/>
    <n v="7"/>
    <s v="Plato_14"/>
    <s v="Descripción del Plato_14"/>
    <n v="14"/>
    <n v="23"/>
    <n v="1"/>
    <x v="22"/>
    <s v="Sin cebolla"/>
    <x v="33"/>
    <n v="9"/>
    <n v="23"/>
    <n v="0.39130434782608697"/>
  </r>
  <r>
    <x v="675"/>
    <n v="7"/>
    <s v="Plato_16"/>
    <s v="Descripción del Plato_16"/>
    <n v="16"/>
    <n v="28"/>
    <n v="1"/>
    <x v="43"/>
    <s v="Sin cebolla"/>
    <x v="21"/>
    <n v="12"/>
    <n v="28"/>
    <n v="0.42857142857142855"/>
  </r>
  <r>
    <x v="675"/>
    <n v="7"/>
    <s v="Plato_13"/>
    <s v="Descripción del Plato_13"/>
    <n v="13"/>
    <n v="21"/>
    <n v="2"/>
    <x v="18"/>
    <s v="Ninguna"/>
    <x v="39"/>
    <n v="16"/>
    <n v="42"/>
    <n v="0.38095238095238093"/>
  </r>
  <r>
    <x v="676"/>
    <n v="14"/>
    <s v="Plato_3"/>
    <s v="Descripción del Plato_3"/>
    <n v="12"/>
    <n v="20"/>
    <n v="2"/>
    <x v="41"/>
    <s v="Ninguna"/>
    <x v="4"/>
    <n v="16"/>
    <n v="40"/>
    <n v="0.4"/>
  </r>
  <r>
    <x v="676"/>
    <n v="14"/>
    <s v="Plato_8"/>
    <s v="Descripción del Plato_8"/>
    <n v="21"/>
    <n v="35"/>
    <n v="2"/>
    <x v="23"/>
    <s v="Sin cebolla"/>
    <x v="10"/>
    <n v="28"/>
    <n v="70"/>
    <n v="0.4"/>
  </r>
  <r>
    <x v="676"/>
    <n v="14"/>
    <s v="Plato_18"/>
    <s v="Descripción del Plato_18"/>
    <n v="20"/>
    <n v="34"/>
    <n v="1"/>
    <x v="3"/>
    <s v="Sin cebolla"/>
    <x v="38"/>
    <n v="14"/>
    <n v="34"/>
    <n v="0.41176470588235292"/>
  </r>
  <r>
    <x v="677"/>
    <n v="19"/>
    <s v="Plato_9"/>
    <s v="Descripción del Plato_9"/>
    <n v="17"/>
    <n v="29"/>
    <n v="1"/>
    <x v="5"/>
    <s v="Ninguna"/>
    <x v="30"/>
    <n v="12"/>
    <n v="29"/>
    <n v="0.41379310344827586"/>
  </r>
  <r>
    <x v="677"/>
    <n v="19"/>
    <s v="Plato_12"/>
    <s v="Descripción del Plato_12"/>
    <n v="11"/>
    <n v="19"/>
    <n v="3"/>
    <x v="45"/>
    <s v="Sin cebolla"/>
    <x v="36"/>
    <n v="24"/>
    <n v="57"/>
    <n v="0.42105263157894735"/>
  </r>
  <r>
    <x v="677"/>
    <n v="19"/>
    <s v="Plato_8"/>
    <s v="Descripción del Plato_8"/>
    <n v="21"/>
    <n v="35"/>
    <n v="2"/>
    <x v="45"/>
    <s v="Sin cebolla"/>
    <x v="10"/>
    <n v="28"/>
    <n v="70"/>
    <n v="0.4"/>
  </r>
  <r>
    <x v="677"/>
    <n v="19"/>
    <s v="Plato_7"/>
    <s v="Descripción del Plato_7"/>
    <n v="14"/>
    <n v="24"/>
    <n v="2"/>
    <x v="31"/>
    <s v="Sin cebolla"/>
    <x v="0"/>
    <n v="20"/>
    <n v="48"/>
    <n v="0.41666666666666669"/>
  </r>
  <r>
    <x v="678"/>
    <n v="9"/>
    <s v="Plato_13"/>
    <s v="Descripción del Plato_13"/>
    <n v="13"/>
    <n v="21"/>
    <n v="2"/>
    <x v="5"/>
    <s v="Sin cebolla"/>
    <x v="39"/>
    <n v="16"/>
    <n v="42"/>
    <n v="0.38095238095238093"/>
  </r>
  <r>
    <x v="678"/>
    <n v="9"/>
    <s v="Plato_10"/>
    <s v="Descripción del Plato_10"/>
    <n v="15"/>
    <n v="26"/>
    <n v="1"/>
    <x v="11"/>
    <s v="Sin cebolla"/>
    <x v="40"/>
    <n v="11"/>
    <n v="26"/>
    <n v="0.42307692307692307"/>
  </r>
  <r>
    <x v="678"/>
    <n v="9"/>
    <s v="Plato_16"/>
    <s v="Descripción del Plato_16"/>
    <n v="16"/>
    <n v="28"/>
    <n v="2"/>
    <x v="51"/>
    <s v="Sin cebolla"/>
    <x v="14"/>
    <n v="24"/>
    <n v="56"/>
    <n v="0.42857142857142855"/>
  </r>
  <r>
    <x v="678"/>
    <n v="9"/>
    <s v="Plato_1"/>
    <s v="Descripción del Plato_1"/>
    <n v="15"/>
    <n v="25"/>
    <n v="3"/>
    <x v="53"/>
    <s v="Sin cebolla"/>
    <x v="41"/>
    <n v="30"/>
    <n v="75"/>
    <n v="0.4"/>
  </r>
  <r>
    <x v="679"/>
    <n v="5"/>
    <s v="Plato_4"/>
    <s v="Descripción del Plato_4"/>
    <n v="10"/>
    <n v="18"/>
    <n v="2"/>
    <x v="21"/>
    <s v="Sin cebolla"/>
    <x v="5"/>
    <n v="16"/>
    <n v="36"/>
    <n v="0.44444444444444442"/>
  </r>
  <r>
    <x v="679"/>
    <n v="5"/>
    <s v="Plato_3"/>
    <s v="Descripción del Plato_3"/>
    <n v="12"/>
    <n v="20"/>
    <n v="3"/>
    <x v="14"/>
    <s v="Sin cebolla"/>
    <x v="22"/>
    <n v="24"/>
    <n v="60"/>
    <n v="0.4"/>
  </r>
  <r>
    <x v="679"/>
    <n v="5"/>
    <s v="Plato_11"/>
    <s v="Descripción del Plato_11"/>
    <n v="20"/>
    <n v="33"/>
    <n v="2"/>
    <x v="44"/>
    <s v="Ninguna"/>
    <x v="13"/>
    <n v="26"/>
    <n v="66"/>
    <n v="0.39393939393939392"/>
  </r>
  <r>
    <x v="680"/>
    <n v="2"/>
    <s v="Plato_11"/>
    <s v="Descripción del Plato_11"/>
    <n v="20"/>
    <n v="33"/>
    <n v="1"/>
    <x v="20"/>
    <s v="Ninguna"/>
    <x v="25"/>
    <n v="13"/>
    <n v="33"/>
    <n v="0.39393939393939392"/>
  </r>
  <r>
    <x v="680"/>
    <n v="2"/>
    <s v="Plato_13"/>
    <s v="Descripción del Plato_13"/>
    <n v="13"/>
    <n v="21"/>
    <n v="2"/>
    <x v="42"/>
    <s v="Sin cebolla"/>
    <x v="39"/>
    <n v="16"/>
    <n v="42"/>
    <n v="0.38095238095238093"/>
  </r>
  <r>
    <x v="681"/>
    <n v="1"/>
    <s v="Plato_14"/>
    <s v="Descripción del Plato_14"/>
    <n v="14"/>
    <n v="23"/>
    <n v="1"/>
    <x v="26"/>
    <s v="Ninguna"/>
    <x v="33"/>
    <n v="9"/>
    <n v="23"/>
    <n v="0.39130434782608697"/>
  </r>
  <r>
    <x v="682"/>
    <n v="2"/>
    <s v="Plato_5"/>
    <s v="Descripción del Plato_5"/>
    <n v="13"/>
    <n v="22"/>
    <n v="1"/>
    <x v="0"/>
    <s v="Sin cebolla"/>
    <x v="48"/>
    <n v="9"/>
    <n v="22"/>
    <n v="0.40909090909090912"/>
  </r>
  <r>
    <x v="682"/>
    <n v="2"/>
    <s v="Plato_3"/>
    <s v="Descripción del Plato_3"/>
    <n v="12"/>
    <n v="20"/>
    <n v="2"/>
    <x v="37"/>
    <s v="Ninguna"/>
    <x v="4"/>
    <n v="16"/>
    <n v="40"/>
    <n v="0.4"/>
  </r>
  <r>
    <x v="682"/>
    <n v="2"/>
    <s v="Plato_20"/>
    <s v="Descripción del Plato_20"/>
    <n v="25"/>
    <n v="40"/>
    <n v="1"/>
    <x v="21"/>
    <s v="Sin cebolla"/>
    <x v="4"/>
    <n v="15"/>
    <n v="40"/>
    <n v="0.375"/>
  </r>
  <r>
    <x v="682"/>
    <n v="2"/>
    <s v="Plato_17"/>
    <s v="Descripción del Plato_17"/>
    <n v="19"/>
    <n v="31"/>
    <n v="2"/>
    <x v="51"/>
    <s v="Sin cebolla"/>
    <x v="42"/>
    <n v="24"/>
    <n v="62"/>
    <n v="0.38709677419354838"/>
  </r>
  <r>
    <x v="683"/>
    <n v="10"/>
    <s v="Plato_19"/>
    <s v="Descripción del Plato_19"/>
    <n v="22"/>
    <n v="36"/>
    <n v="1"/>
    <x v="25"/>
    <s v="Ninguna"/>
    <x v="5"/>
    <n v="14"/>
    <n v="36"/>
    <n v="0.3888888888888889"/>
  </r>
  <r>
    <x v="683"/>
    <n v="10"/>
    <s v="Plato_17"/>
    <s v="Descripción del Plato_17"/>
    <n v="19"/>
    <n v="31"/>
    <n v="1"/>
    <x v="16"/>
    <s v="Sin cebolla"/>
    <x v="2"/>
    <n v="12"/>
    <n v="31"/>
    <n v="0.38709677419354838"/>
  </r>
  <r>
    <x v="683"/>
    <n v="10"/>
    <s v="Plato_10"/>
    <s v="Descripción del Plato_10"/>
    <n v="15"/>
    <n v="26"/>
    <n v="1"/>
    <x v="0"/>
    <s v="Ninguna"/>
    <x v="40"/>
    <n v="11"/>
    <n v="26"/>
    <n v="0.42307692307692307"/>
  </r>
  <r>
    <x v="683"/>
    <n v="10"/>
    <s v="Plato_9"/>
    <s v="Descripción del Plato_9"/>
    <n v="17"/>
    <n v="29"/>
    <n v="3"/>
    <x v="45"/>
    <s v="Ninguna"/>
    <x v="23"/>
    <n v="36"/>
    <n v="87"/>
    <n v="0.41379310344827586"/>
  </r>
  <r>
    <x v="684"/>
    <n v="5"/>
    <s v="Plato_6"/>
    <s v="Descripción del Plato_6"/>
    <n v="16"/>
    <n v="27"/>
    <n v="2"/>
    <x v="9"/>
    <s v="Sin cebolla"/>
    <x v="50"/>
    <n v="22"/>
    <n v="54"/>
    <n v="0.40740740740740738"/>
  </r>
  <r>
    <x v="685"/>
    <n v="10"/>
    <s v="Plato_17"/>
    <s v="Descripción del Plato_17"/>
    <n v="19"/>
    <n v="31"/>
    <n v="2"/>
    <x v="45"/>
    <s v="Ninguna"/>
    <x v="42"/>
    <n v="24"/>
    <n v="62"/>
    <n v="0.38709677419354838"/>
  </r>
  <r>
    <x v="685"/>
    <n v="10"/>
    <s v="Plato_3"/>
    <s v="Descripción del Plato_3"/>
    <n v="12"/>
    <n v="20"/>
    <n v="2"/>
    <x v="42"/>
    <s v="Sin cebolla"/>
    <x v="4"/>
    <n v="16"/>
    <n v="40"/>
    <n v="0.4"/>
  </r>
  <r>
    <x v="686"/>
    <n v="2"/>
    <s v="Plato_19"/>
    <s v="Descripción del Plato_19"/>
    <n v="22"/>
    <n v="36"/>
    <n v="2"/>
    <x v="50"/>
    <s v="Ninguna"/>
    <x v="47"/>
    <n v="28"/>
    <n v="72"/>
    <n v="0.3888888888888889"/>
  </r>
  <r>
    <x v="687"/>
    <n v="3"/>
    <s v="Plato_9"/>
    <s v="Descripción del Plato_9"/>
    <n v="17"/>
    <n v="29"/>
    <n v="1"/>
    <x v="30"/>
    <s v="Sin cebolla"/>
    <x v="30"/>
    <n v="12"/>
    <n v="29"/>
    <n v="0.41379310344827586"/>
  </r>
  <r>
    <x v="688"/>
    <n v="14"/>
    <s v="Plato_14"/>
    <s v="Descripción del Plato_14"/>
    <n v="14"/>
    <n v="23"/>
    <n v="3"/>
    <x v="51"/>
    <s v="Ninguna"/>
    <x v="52"/>
    <n v="27"/>
    <n v="69"/>
    <n v="0.39130434782608697"/>
  </r>
  <r>
    <x v="688"/>
    <n v="14"/>
    <s v="Plato_1"/>
    <s v="Descripción del Plato_1"/>
    <n v="15"/>
    <n v="25"/>
    <n v="3"/>
    <x v="49"/>
    <s v="Ninguna"/>
    <x v="41"/>
    <n v="30"/>
    <n v="75"/>
    <n v="0.4"/>
  </r>
  <r>
    <x v="688"/>
    <n v="14"/>
    <s v="Plato_13"/>
    <s v="Descripción del Plato_13"/>
    <n v="13"/>
    <n v="21"/>
    <n v="1"/>
    <x v="21"/>
    <s v="Sin cebolla"/>
    <x v="45"/>
    <n v="8"/>
    <n v="21"/>
    <n v="0.38095238095238093"/>
  </r>
  <r>
    <x v="689"/>
    <n v="15"/>
    <s v="Plato_20"/>
    <s v="Descripción del Plato_20"/>
    <n v="25"/>
    <n v="40"/>
    <n v="1"/>
    <x v="14"/>
    <s v="Ninguna"/>
    <x v="4"/>
    <n v="15"/>
    <n v="40"/>
    <n v="0.375"/>
  </r>
  <r>
    <x v="689"/>
    <n v="15"/>
    <s v="Plato_17"/>
    <s v="Descripción del Plato_17"/>
    <n v="19"/>
    <n v="31"/>
    <n v="2"/>
    <x v="51"/>
    <s v="Ninguna"/>
    <x v="42"/>
    <n v="24"/>
    <n v="62"/>
    <n v="0.38709677419354838"/>
  </r>
  <r>
    <x v="689"/>
    <n v="15"/>
    <s v="Plato_16"/>
    <s v="Descripción del Plato_16"/>
    <n v="16"/>
    <n v="28"/>
    <n v="2"/>
    <x v="7"/>
    <s v="Ninguna"/>
    <x v="14"/>
    <n v="24"/>
    <n v="56"/>
    <n v="0.42857142857142855"/>
  </r>
  <r>
    <x v="689"/>
    <n v="15"/>
    <s v="Plato_11"/>
    <s v="Descripción del Plato_11"/>
    <n v="20"/>
    <n v="33"/>
    <n v="1"/>
    <x v="18"/>
    <s v="Ninguna"/>
    <x v="25"/>
    <n v="13"/>
    <n v="33"/>
    <n v="0.39393939393939392"/>
  </r>
  <r>
    <x v="690"/>
    <n v="19"/>
    <s v="Plato_5"/>
    <s v="Descripción del Plato_5"/>
    <n v="13"/>
    <n v="22"/>
    <n v="3"/>
    <x v="3"/>
    <s v="Ninguna"/>
    <x v="13"/>
    <n v="27"/>
    <n v="66"/>
    <n v="0.40909090909090912"/>
  </r>
  <r>
    <x v="691"/>
    <n v="9"/>
    <s v="Plato_8"/>
    <s v="Descripción del Plato_8"/>
    <n v="21"/>
    <n v="35"/>
    <n v="3"/>
    <x v="46"/>
    <s v="Sin cebolla"/>
    <x v="28"/>
    <n v="42"/>
    <n v="105"/>
    <n v="0.4"/>
  </r>
  <r>
    <x v="691"/>
    <n v="9"/>
    <s v="Plato_2"/>
    <s v="Descripción del Plato_2"/>
    <n v="18"/>
    <n v="30"/>
    <n v="1"/>
    <x v="14"/>
    <s v="Ninguna"/>
    <x v="16"/>
    <n v="12"/>
    <n v="30"/>
    <n v="0.4"/>
  </r>
  <r>
    <x v="691"/>
    <n v="9"/>
    <s v="Plato_4"/>
    <s v="Descripción del Plato_4"/>
    <n v="10"/>
    <n v="18"/>
    <n v="1"/>
    <x v="11"/>
    <s v="Ninguna"/>
    <x v="34"/>
    <n v="8"/>
    <n v="18"/>
    <n v="0.44444444444444442"/>
  </r>
  <r>
    <x v="691"/>
    <n v="9"/>
    <s v="Plato_3"/>
    <s v="Descripción del Plato_3"/>
    <n v="12"/>
    <n v="20"/>
    <n v="1"/>
    <x v="49"/>
    <s v="Ninguna"/>
    <x v="24"/>
    <n v="8"/>
    <n v="20"/>
    <n v="0.4"/>
  </r>
  <r>
    <x v="692"/>
    <n v="15"/>
    <s v="Plato_19"/>
    <s v="Descripción del Plato_19"/>
    <n v="22"/>
    <n v="36"/>
    <n v="1"/>
    <x v="31"/>
    <s v="Ninguna"/>
    <x v="5"/>
    <n v="14"/>
    <n v="36"/>
    <n v="0.3888888888888889"/>
  </r>
  <r>
    <x v="692"/>
    <n v="15"/>
    <s v="Plato_13"/>
    <s v="Descripción del Plato_13"/>
    <n v="13"/>
    <n v="21"/>
    <n v="2"/>
    <x v="18"/>
    <s v="Ninguna"/>
    <x v="39"/>
    <n v="16"/>
    <n v="42"/>
    <n v="0.38095238095238093"/>
  </r>
  <r>
    <x v="693"/>
    <n v="5"/>
    <s v="Plato_3"/>
    <s v="Descripción del Plato_3"/>
    <n v="12"/>
    <n v="20"/>
    <n v="3"/>
    <x v="31"/>
    <s v="Ninguna"/>
    <x v="22"/>
    <n v="24"/>
    <n v="60"/>
    <n v="0.4"/>
  </r>
  <r>
    <x v="693"/>
    <n v="5"/>
    <s v="Plato_4"/>
    <s v="Descripción del Plato_4"/>
    <n v="10"/>
    <n v="18"/>
    <n v="2"/>
    <x v="13"/>
    <s v="Sin cebolla"/>
    <x v="5"/>
    <n v="16"/>
    <n v="36"/>
    <n v="0.44444444444444442"/>
  </r>
  <r>
    <x v="693"/>
    <n v="5"/>
    <s v="Plato_20"/>
    <s v="Descripción del Plato_20"/>
    <n v="25"/>
    <n v="40"/>
    <n v="1"/>
    <x v="22"/>
    <s v="Ninguna"/>
    <x v="4"/>
    <n v="15"/>
    <n v="40"/>
    <n v="0.375"/>
  </r>
  <r>
    <x v="693"/>
    <n v="5"/>
    <s v="Plato_13"/>
    <s v="Descripción del Plato_13"/>
    <n v="13"/>
    <n v="21"/>
    <n v="1"/>
    <x v="35"/>
    <s v="Sin cebolla"/>
    <x v="45"/>
    <n v="8"/>
    <n v="21"/>
    <n v="0.38095238095238093"/>
  </r>
  <r>
    <x v="694"/>
    <n v="9"/>
    <s v="Plato_16"/>
    <s v="Descripción del Plato_16"/>
    <n v="16"/>
    <n v="28"/>
    <n v="2"/>
    <x v="48"/>
    <s v="Sin cebolla"/>
    <x v="14"/>
    <n v="24"/>
    <n v="56"/>
    <n v="0.42857142857142855"/>
  </r>
  <r>
    <x v="694"/>
    <n v="9"/>
    <s v="Plato_2"/>
    <s v="Descripción del Plato_2"/>
    <n v="18"/>
    <n v="30"/>
    <n v="2"/>
    <x v="49"/>
    <s v="Sin cebolla"/>
    <x v="22"/>
    <n v="24"/>
    <n v="60"/>
    <n v="0.4"/>
  </r>
  <r>
    <x v="695"/>
    <n v="2"/>
    <s v="Plato_14"/>
    <s v="Descripción del Plato_14"/>
    <n v="14"/>
    <n v="23"/>
    <n v="2"/>
    <x v="8"/>
    <s v="Ninguna"/>
    <x v="26"/>
    <n v="18"/>
    <n v="46"/>
    <n v="0.39130434782608697"/>
  </r>
  <r>
    <x v="696"/>
    <n v="4"/>
    <s v="Plato_14"/>
    <s v="Descripción del Plato_14"/>
    <n v="14"/>
    <n v="23"/>
    <n v="2"/>
    <x v="18"/>
    <s v="Ninguna"/>
    <x v="26"/>
    <n v="18"/>
    <n v="46"/>
    <n v="0.39130434782608697"/>
  </r>
  <r>
    <x v="696"/>
    <n v="4"/>
    <s v="Plato_11"/>
    <s v="Descripción del Plato_11"/>
    <n v="20"/>
    <n v="33"/>
    <n v="2"/>
    <x v="54"/>
    <s v="Sin cebolla"/>
    <x v="13"/>
    <n v="26"/>
    <n v="66"/>
    <n v="0.39393939393939392"/>
  </r>
  <r>
    <x v="696"/>
    <n v="4"/>
    <s v="Plato_2"/>
    <s v="Descripción del Plato_2"/>
    <n v="18"/>
    <n v="30"/>
    <n v="2"/>
    <x v="37"/>
    <s v="Sin cebolla"/>
    <x v="22"/>
    <n v="24"/>
    <n v="60"/>
    <n v="0.4"/>
  </r>
  <r>
    <x v="696"/>
    <n v="4"/>
    <s v="Plato_6"/>
    <s v="Descripción del Plato_6"/>
    <n v="16"/>
    <n v="27"/>
    <n v="1"/>
    <x v="49"/>
    <s v="Ninguna"/>
    <x v="3"/>
    <n v="11"/>
    <n v="27"/>
    <n v="0.40740740740740738"/>
  </r>
  <r>
    <x v="697"/>
    <n v="19"/>
    <s v="Plato_6"/>
    <s v="Descripción del Plato_6"/>
    <n v="16"/>
    <n v="27"/>
    <n v="1"/>
    <x v="41"/>
    <s v="Sin cebolla"/>
    <x v="3"/>
    <n v="11"/>
    <n v="27"/>
    <n v="0.40740740740740738"/>
  </r>
  <r>
    <x v="697"/>
    <n v="19"/>
    <s v="Plato_10"/>
    <s v="Descripción del Plato_10"/>
    <n v="15"/>
    <n v="26"/>
    <n v="1"/>
    <x v="43"/>
    <s v="Sin cebolla"/>
    <x v="40"/>
    <n v="11"/>
    <n v="26"/>
    <n v="0.42307692307692307"/>
  </r>
  <r>
    <x v="697"/>
    <n v="19"/>
    <s v="Plato_14"/>
    <s v="Descripción del Plato_14"/>
    <n v="14"/>
    <n v="23"/>
    <n v="3"/>
    <x v="17"/>
    <s v="Sin cebolla"/>
    <x v="52"/>
    <n v="27"/>
    <n v="69"/>
    <n v="0.39130434782608697"/>
  </r>
  <r>
    <x v="697"/>
    <n v="19"/>
    <s v="Plato_13"/>
    <s v="Descripción del Plato_13"/>
    <n v="13"/>
    <n v="21"/>
    <n v="3"/>
    <x v="12"/>
    <s v="Sin cebolla"/>
    <x v="27"/>
    <n v="24"/>
    <n v="63"/>
    <n v="0.38095238095238093"/>
  </r>
  <r>
    <x v="698"/>
    <n v="8"/>
    <s v="Plato_9"/>
    <s v="Descripción del Plato_9"/>
    <n v="17"/>
    <n v="29"/>
    <n v="2"/>
    <x v="11"/>
    <s v="Sin cebolla"/>
    <x v="6"/>
    <n v="24"/>
    <n v="58"/>
    <n v="0.41379310344827586"/>
  </r>
  <r>
    <x v="699"/>
    <n v="8"/>
    <s v="Plato_18"/>
    <s v="Descripción del Plato_18"/>
    <n v="20"/>
    <n v="34"/>
    <n v="3"/>
    <x v="45"/>
    <s v="Sin cebolla"/>
    <x v="35"/>
    <n v="42"/>
    <n v="102"/>
    <n v="0.41176470588235292"/>
  </r>
  <r>
    <x v="699"/>
    <n v="8"/>
    <s v="Plato_10"/>
    <s v="Descripción del Plato_10"/>
    <n v="15"/>
    <n v="26"/>
    <n v="3"/>
    <x v="37"/>
    <s v="Sin cebolla"/>
    <x v="31"/>
    <n v="33"/>
    <n v="78"/>
    <n v="0.42307692307692307"/>
  </r>
  <r>
    <x v="699"/>
    <n v="8"/>
    <s v="Plato_6"/>
    <s v="Descripción del Plato_6"/>
    <n v="16"/>
    <n v="27"/>
    <n v="2"/>
    <x v="30"/>
    <s v="Sin cebolla"/>
    <x v="50"/>
    <n v="22"/>
    <n v="54"/>
    <n v="0.40740740740740738"/>
  </r>
  <r>
    <x v="700"/>
    <n v="19"/>
    <s v="Plato_11"/>
    <s v="Descripción del Plato_11"/>
    <n v="20"/>
    <n v="33"/>
    <n v="2"/>
    <x v="35"/>
    <s v="Sin cebolla"/>
    <x v="13"/>
    <n v="26"/>
    <n v="66"/>
    <n v="0.39393939393939392"/>
  </r>
  <r>
    <x v="700"/>
    <n v="19"/>
    <s v="Plato_4"/>
    <s v="Descripción del Plato_4"/>
    <n v="10"/>
    <n v="18"/>
    <n v="2"/>
    <x v="41"/>
    <s v="Sin cebolla"/>
    <x v="5"/>
    <n v="16"/>
    <n v="36"/>
    <n v="0.44444444444444442"/>
  </r>
  <r>
    <x v="701"/>
    <n v="13"/>
    <s v="Plato_4"/>
    <s v="Descripción del Plato_4"/>
    <n v="10"/>
    <n v="18"/>
    <n v="2"/>
    <x v="23"/>
    <s v="Ninguna"/>
    <x v="5"/>
    <n v="16"/>
    <n v="36"/>
    <n v="0.44444444444444442"/>
  </r>
  <r>
    <x v="701"/>
    <n v="13"/>
    <s v="Plato_13"/>
    <s v="Descripción del Plato_13"/>
    <n v="13"/>
    <n v="21"/>
    <n v="1"/>
    <x v="6"/>
    <s v="Ninguna"/>
    <x v="45"/>
    <n v="8"/>
    <n v="21"/>
    <n v="0.38095238095238093"/>
  </r>
  <r>
    <x v="701"/>
    <n v="13"/>
    <s v="Plato_6"/>
    <s v="Descripción del Plato_6"/>
    <n v="16"/>
    <n v="27"/>
    <n v="2"/>
    <x v="50"/>
    <s v="Sin cebolla"/>
    <x v="50"/>
    <n v="22"/>
    <n v="54"/>
    <n v="0.40740740740740738"/>
  </r>
  <r>
    <x v="701"/>
    <n v="13"/>
    <s v="Plato_16"/>
    <s v="Descripción del Plato_16"/>
    <n v="16"/>
    <n v="28"/>
    <n v="3"/>
    <x v="15"/>
    <s v="Ninguna"/>
    <x v="8"/>
    <n v="36"/>
    <n v="84"/>
    <n v="0.42857142857142855"/>
  </r>
  <r>
    <x v="702"/>
    <n v="9"/>
    <s v="Plato_13"/>
    <s v="Descripción del Plato_13"/>
    <n v="13"/>
    <n v="21"/>
    <n v="3"/>
    <x v="50"/>
    <s v="Sin cebolla"/>
    <x v="27"/>
    <n v="24"/>
    <n v="63"/>
    <n v="0.38095238095238093"/>
  </r>
  <r>
    <x v="703"/>
    <n v="13"/>
    <s v="Plato_4"/>
    <s v="Descripción del Plato_4"/>
    <n v="10"/>
    <n v="18"/>
    <n v="1"/>
    <x v="25"/>
    <s v="Ninguna"/>
    <x v="34"/>
    <n v="8"/>
    <n v="18"/>
    <n v="0.44444444444444442"/>
  </r>
  <r>
    <x v="704"/>
    <n v="12"/>
    <s v="Plato_3"/>
    <s v="Descripción del Plato_3"/>
    <n v="12"/>
    <n v="20"/>
    <n v="3"/>
    <x v="0"/>
    <s v="Sin cebolla"/>
    <x v="22"/>
    <n v="24"/>
    <n v="60"/>
    <n v="0.4"/>
  </r>
  <r>
    <x v="704"/>
    <n v="12"/>
    <s v="Plato_10"/>
    <s v="Descripción del Plato_10"/>
    <n v="15"/>
    <n v="26"/>
    <n v="2"/>
    <x v="10"/>
    <s v="Ninguna"/>
    <x v="43"/>
    <n v="22"/>
    <n v="52"/>
    <n v="0.42307692307692307"/>
  </r>
  <r>
    <x v="705"/>
    <n v="20"/>
    <s v="Plato_4"/>
    <s v="Descripción del Plato_4"/>
    <n v="10"/>
    <n v="18"/>
    <n v="3"/>
    <x v="46"/>
    <s v="Sin cebolla"/>
    <x v="50"/>
    <n v="24"/>
    <n v="54"/>
    <n v="0.44444444444444442"/>
  </r>
  <r>
    <x v="706"/>
    <n v="15"/>
    <s v="Plato_15"/>
    <s v="Descripción del Plato_15"/>
    <n v="19"/>
    <n v="32"/>
    <n v="1"/>
    <x v="15"/>
    <s v="Ninguna"/>
    <x v="49"/>
    <n v="13"/>
    <n v="32"/>
    <n v="0.40625"/>
  </r>
  <r>
    <x v="706"/>
    <n v="15"/>
    <s v="Plato_13"/>
    <s v="Descripción del Plato_13"/>
    <n v="13"/>
    <n v="21"/>
    <n v="1"/>
    <x v="35"/>
    <s v="Sin cebolla"/>
    <x v="45"/>
    <n v="8"/>
    <n v="21"/>
    <n v="0.38095238095238093"/>
  </r>
  <r>
    <x v="706"/>
    <n v="15"/>
    <s v="Plato_2"/>
    <s v="Descripción del Plato_2"/>
    <n v="18"/>
    <n v="30"/>
    <n v="2"/>
    <x v="47"/>
    <s v="Ninguna"/>
    <x v="22"/>
    <n v="24"/>
    <n v="60"/>
    <n v="0.4"/>
  </r>
  <r>
    <x v="706"/>
    <n v="15"/>
    <s v="Plato_19"/>
    <s v="Descripción del Plato_19"/>
    <n v="22"/>
    <n v="36"/>
    <n v="2"/>
    <x v="11"/>
    <s v="Ninguna"/>
    <x v="47"/>
    <n v="28"/>
    <n v="72"/>
    <n v="0.3888888888888889"/>
  </r>
  <r>
    <x v="707"/>
    <n v="5"/>
    <s v="Plato_6"/>
    <s v="Descripción del Plato_6"/>
    <n v="16"/>
    <n v="27"/>
    <n v="2"/>
    <x v="18"/>
    <s v="Sin cebolla"/>
    <x v="50"/>
    <n v="22"/>
    <n v="54"/>
    <n v="0.40740740740740738"/>
  </r>
  <r>
    <x v="708"/>
    <n v="8"/>
    <s v="Plato_13"/>
    <s v="Descripción del Plato_13"/>
    <n v="13"/>
    <n v="21"/>
    <n v="2"/>
    <x v="49"/>
    <s v="Ninguna"/>
    <x v="39"/>
    <n v="16"/>
    <n v="42"/>
    <n v="0.38095238095238093"/>
  </r>
  <r>
    <x v="708"/>
    <n v="8"/>
    <s v="Plato_8"/>
    <s v="Descripción del Plato_8"/>
    <n v="21"/>
    <n v="35"/>
    <n v="1"/>
    <x v="46"/>
    <s v="Sin cebolla"/>
    <x v="29"/>
    <n v="14"/>
    <n v="35"/>
    <n v="0.4"/>
  </r>
  <r>
    <x v="708"/>
    <n v="8"/>
    <s v="Plato_11"/>
    <s v="Descripción del Plato_11"/>
    <n v="20"/>
    <n v="33"/>
    <n v="2"/>
    <x v="5"/>
    <s v="Sin cebolla"/>
    <x v="13"/>
    <n v="26"/>
    <n v="66"/>
    <n v="0.39393939393939392"/>
  </r>
  <r>
    <x v="708"/>
    <n v="8"/>
    <s v="Plato_1"/>
    <s v="Descripción del Plato_1"/>
    <n v="15"/>
    <n v="25"/>
    <n v="2"/>
    <x v="15"/>
    <s v="Ninguna"/>
    <x v="32"/>
    <n v="20"/>
    <n v="50"/>
    <n v="0.4"/>
  </r>
  <r>
    <x v="709"/>
    <n v="18"/>
    <s v="Plato_3"/>
    <s v="Descripción del Plato_3"/>
    <n v="12"/>
    <n v="20"/>
    <n v="2"/>
    <x v="1"/>
    <s v="Ninguna"/>
    <x v="4"/>
    <n v="16"/>
    <n v="40"/>
    <n v="0.4"/>
  </r>
  <r>
    <x v="709"/>
    <n v="18"/>
    <s v="Plato_12"/>
    <s v="Descripción del Plato_12"/>
    <n v="11"/>
    <n v="19"/>
    <n v="3"/>
    <x v="32"/>
    <s v="Sin cebolla"/>
    <x v="36"/>
    <n v="24"/>
    <n v="57"/>
    <n v="0.42105263157894735"/>
  </r>
  <r>
    <x v="709"/>
    <n v="18"/>
    <s v="Plato_4"/>
    <s v="Descripción del Plato_4"/>
    <n v="10"/>
    <n v="18"/>
    <n v="1"/>
    <x v="31"/>
    <s v="Sin cebolla"/>
    <x v="34"/>
    <n v="8"/>
    <n v="18"/>
    <n v="0.44444444444444442"/>
  </r>
  <r>
    <x v="709"/>
    <n v="18"/>
    <s v="Plato_14"/>
    <s v="Descripción del Plato_14"/>
    <n v="14"/>
    <n v="23"/>
    <n v="1"/>
    <x v="26"/>
    <s v="Sin cebolla"/>
    <x v="33"/>
    <n v="9"/>
    <n v="23"/>
    <n v="0.39130434782608697"/>
  </r>
  <r>
    <x v="710"/>
    <n v="20"/>
    <s v="Plato_18"/>
    <s v="Descripción del Plato_18"/>
    <n v="20"/>
    <n v="34"/>
    <n v="3"/>
    <x v="26"/>
    <s v="Ninguna"/>
    <x v="35"/>
    <n v="42"/>
    <n v="102"/>
    <n v="0.41176470588235292"/>
  </r>
  <r>
    <x v="710"/>
    <n v="20"/>
    <s v="Plato_15"/>
    <s v="Descripción del Plato_15"/>
    <n v="19"/>
    <n v="32"/>
    <n v="2"/>
    <x v="51"/>
    <s v="Sin cebolla"/>
    <x v="11"/>
    <n v="26"/>
    <n v="64"/>
    <n v="0.40625"/>
  </r>
  <r>
    <x v="711"/>
    <n v="10"/>
    <s v="Plato_7"/>
    <s v="Descripción del Plato_7"/>
    <n v="14"/>
    <n v="24"/>
    <n v="2"/>
    <x v="14"/>
    <s v="Ninguna"/>
    <x v="0"/>
    <n v="20"/>
    <n v="48"/>
    <n v="0.41666666666666669"/>
  </r>
  <r>
    <x v="712"/>
    <n v="6"/>
    <s v="Plato_11"/>
    <s v="Descripción del Plato_11"/>
    <n v="20"/>
    <n v="33"/>
    <n v="3"/>
    <x v="54"/>
    <s v="Sin cebolla"/>
    <x v="7"/>
    <n v="39"/>
    <n v="99"/>
    <n v="0.39393939393939392"/>
  </r>
  <r>
    <x v="712"/>
    <n v="6"/>
    <s v="Plato_9"/>
    <s v="Descripción del Plato_9"/>
    <n v="17"/>
    <n v="29"/>
    <n v="3"/>
    <x v="30"/>
    <s v="Sin cebolla"/>
    <x v="23"/>
    <n v="36"/>
    <n v="87"/>
    <n v="0.41379310344827586"/>
  </r>
  <r>
    <x v="712"/>
    <n v="6"/>
    <s v="Plato_15"/>
    <s v="Descripción del Plato_15"/>
    <n v="19"/>
    <n v="32"/>
    <n v="3"/>
    <x v="32"/>
    <s v="Ninguna"/>
    <x v="18"/>
    <n v="39"/>
    <n v="96"/>
    <n v="0.40625"/>
  </r>
  <r>
    <x v="712"/>
    <n v="6"/>
    <s v="Plato_10"/>
    <s v="Descripción del Plato_10"/>
    <n v="15"/>
    <n v="26"/>
    <n v="3"/>
    <x v="0"/>
    <s v="Ninguna"/>
    <x v="31"/>
    <n v="33"/>
    <n v="78"/>
    <n v="0.42307692307692307"/>
  </r>
  <r>
    <x v="713"/>
    <n v="19"/>
    <s v="Plato_18"/>
    <s v="Descripción del Plato_18"/>
    <n v="20"/>
    <n v="34"/>
    <n v="3"/>
    <x v="9"/>
    <s v="Sin cebolla"/>
    <x v="35"/>
    <n v="42"/>
    <n v="102"/>
    <n v="0.41176470588235292"/>
  </r>
  <r>
    <x v="713"/>
    <n v="19"/>
    <s v="Plato_2"/>
    <s v="Descripción del Plato_2"/>
    <n v="18"/>
    <n v="30"/>
    <n v="3"/>
    <x v="9"/>
    <s v="Sin cebolla"/>
    <x v="1"/>
    <n v="36"/>
    <n v="90"/>
    <n v="0.4"/>
  </r>
  <r>
    <x v="713"/>
    <n v="19"/>
    <s v="Plato_11"/>
    <s v="Descripción del Plato_11"/>
    <n v="20"/>
    <n v="33"/>
    <n v="1"/>
    <x v="50"/>
    <s v="Sin cebolla"/>
    <x v="25"/>
    <n v="13"/>
    <n v="33"/>
    <n v="0.39393939393939392"/>
  </r>
  <r>
    <x v="714"/>
    <n v="12"/>
    <s v="Plato_2"/>
    <s v="Descripción del Plato_2"/>
    <n v="18"/>
    <n v="30"/>
    <n v="3"/>
    <x v="37"/>
    <s v="Ninguna"/>
    <x v="1"/>
    <n v="36"/>
    <n v="90"/>
    <n v="0.4"/>
  </r>
  <r>
    <x v="714"/>
    <n v="12"/>
    <s v="Plato_6"/>
    <s v="Descripción del Plato_6"/>
    <n v="16"/>
    <n v="27"/>
    <n v="1"/>
    <x v="30"/>
    <s v="Ninguna"/>
    <x v="3"/>
    <n v="11"/>
    <n v="27"/>
    <n v="0.40740740740740738"/>
  </r>
  <r>
    <x v="714"/>
    <n v="12"/>
    <s v="Plato_1"/>
    <s v="Descripción del Plato_1"/>
    <n v="15"/>
    <n v="25"/>
    <n v="3"/>
    <x v="25"/>
    <s v="Ninguna"/>
    <x v="41"/>
    <n v="30"/>
    <n v="75"/>
    <n v="0.4"/>
  </r>
  <r>
    <x v="714"/>
    <n v="12"/>
    <s v="Plato_4"/>
    <s v="Descripción del Plato_4"/>
    <n v="10"/>
    <n v="18"/>
    <n v="3"/>
    <x v="14"/>
    <s v="Sin cebolla"/>
    <x v="50"/>
    <n v="24"/>
    <n v="54"/>
    <n v="0.44444444444444442"/>
  </r>
  <r>
    <x v="715"/>
    <n v="12"/>
    <s v="Plato_13"/>
    <s v="Descripción del Plato_13"/>
    <n v="13"/>
    <n v="21"/>
    <n v="3"/>
    <x v="43"/>
    <s v="Ninguna"/>
    <x v="27"/>
    <n v="24"/>
    <n v="63"/>
    <n v="0.38095238095238093"/>
  </r>
  <r>
    <x v="715"/>
    <n v="12"/>
    <s v="Plato_1"/>
    <s v="Descripción del Plato_1"/>
    <n v="15"/>
    <n v="25"/>
    <n v="3"/>
    <x v="24"/>
    <s v="Ninguna"/>
    <x v="41"/>
    <n v="30"/>
    <n v="75"/>
    <n v="0.4"/>
  </r>
  <r>
    <x v="715"/>
    <n v="12"/>
    <s v="Plato_17"/>
    <s v="Descripción del Plato_17"/>
    <n v="19"/>
    <n v="31"/>
    <n v="3"/>
    <x v="48"/>
    <s v="Sin cebolla"/>
    <x v="46"/>
    <n v="36"/>
    <n v="93"/>
    <n v="0.38709677419354838"/>
  </r>
  <r>
    <x v="716"/>
    <n v="8"/>
    <s v="Plato_5"/>
    <s v="Descripción del Plato_5"/>
    <n v="13"/>
    <n v="22"/>
    <n v="2"/>
    <x v="8"/>
    <s v="Sin cebolla"/>
    <x v="51"/>
    <n v="18"/>
    <n v="44"/>
    <n v="0.40909090909090912"/>
  </r>
  <r>
    <x v="716"/>
    <n v="8"/>
    <s v="Plato_2"/>
    <s v="Descripción del Plato_2"/>
    <n v="18"/>
    <n v="30"/>
    <n v="1"/>
    <x v="6"/>
    <s v="Sin cebolla"/>
    <x v="16"/>
    <n v="12"/>
    <n v="30"/>
    <n v="0.4"/>
  </r>
  <r>
    <x v="716"/>
    <n v="8"/>
    <s v="Plato_6"/>
    <s v="Descripción del Plato_6"/>
    <n v="16"/>
    <n v="27"/>
    <n v="3"/>
    <x v="33"/>
    <s v="Sin cebolla"/>
    <x v="37"/>
    <n v="33"/>
    <n v="81"/>
    <n v="0.40740740740740738"/>
  </r>
  <r>
    <x v="717"/>
    <n v="7"/>
    <s v="Plato_3"/>
    <s v="Descripción del Plato_3"/>
    <n v="12"/>
    <n v="20"/>
    <n v="1"/>
    <x v="27"/>
    <s v="Sin cebolla"/>
    <x v="24"/>
    <n v="8"/>
    <n v="20"/>
    <n v="0.4"/>
  </r>
  <r>
    <x v="718"/>
    <n v="16"/>
    <s v="Plato_20"/>
    <s v="Descripción del Plato_20"/>
    <n v="25"/>
    <n v="40"/>
    <n v="1"/>
    <x v="12"/>
    <s v="Ninguna"/>
    <x v="4"/>
    <n v="15"/>
    <n v="40"/>
    <n v="0.375"/>
  </r>
  <r>
    <x v="718"/>
    <n v="16"/>
    <s v="Plato_12"/>
    <s v="Descripción del Plato_12"/>
    <n v="11"/>
    <n v="19"/>
    <n v="2"/>
    <x v="3"/>
    <s v="Ninguna"/>
    <x v="44"/>
    <n v="16"/>
    <n v="38"/>
    <n v="0.42105263157894735"/>
  </r>
  <r>
    <x v="718"/>
    <n v="16"/>
    <s v="Plato_9"/>
    <s v="Descripción del Plato_9"/>
    <n v="17"/>
    <n v="29"/>
    <n v="1"/>
    <x v="42"/>
    <s v="Ninguna"/>
    <x v="30"/>
    <n v="12"/>
    <n v="29"/>
    <n v="0.41379310344827586"/>
  </r>
  <r>
    <x v="719"/>
    <n v="4"/>
    <s v="Plato_11"/>
    <s v="Descripción del Plato_11"/>
    <n v="20"/>
    <n v="33"/>
    <n v="1"/>
    <x v="6"/>
    <s v="Ninguna"/>
    <x v="25"/>
    <n v="13"/>
    <n v="33"/>
    <n v="0.39393939393939392"/>
  </r>
  <r>
    <x v="719"/>
    <n v="4"/>
    <s v="Plato_9"/>
    <s v="Descripción del Plato_9"/>
    <n v="17"/>
    <n v="29"/>
    <n v="3"/>
    <x v="20"/>
    <s v="Sin cebolla"/>
    <x v="23"/>
    <n v="36"/>
    <n v="87"/>
    <n v="0.41379310344827586"/>
  </r>
  <r>
    <x v="719"/>
    <n v="4"/>
    <s v="Plato_7"/>
    <s v="Descripción del Plato_7"/>
    <n v="14"/>
    <n v="24"/>
    <n v="2"/>
    <x v="47"/>
    <s v="Sin cebolla"/>
    <x v="0"/>
    <n v="20"/>
    <n v="48"/>
    <n v="0.41666666666666669"/>
  </r>
  <r>
    <x v="720"/>
    <n v="6"/>
    <s v="Plato_9"/>
    <s v="Descripción del Plato_9"/>
    <n v="17"/>
    <n v="29"/>
    <n v="1"/>
    <x v="31"/>
    <s v="Sin cebolla"/>
    <x v="30"/>
    <n v="12"/>
    <n v="29"/>
    <n v="0.41379310344827586"/>
  </r>
  <r>
    <x v="720"/>
    <n v="6"/>
    <s v="Plato_19"/>
    <s v="Descripción del Plato_19"/>
    <n v="22"/>
    <n v="36"/>
    <n v="1"/>
    <x v="12"/>
    <s v="Sin cebolla"/>
    <x v="5"/>
    <n v="14"/>
    <n v="36"/>
    <n v="0.3888888888888889"/>
  </r>
  <r>
    <x v="720"/>
    <n v="6"/>
    <s v="Plato_7"/>
    <s v="Descripción del Plato_7"/>
    <n v="14"/>
    <n v="24"/>
    <n v="3"/>
    <x v="20"/>
    <s v="Ninguna"/>
    <x v="47"/>
    <n v="30"/>
    <n v="72"/>
    <n v="0.41666666666666669"/>
  </r>
  <r>
    <x v="720"/>
    <n v="6"/>
    <s v="Plato_6"/>
    <s v="Descripción del Plato_6"/>
    <n v="16"/>
    <n v="27"/>
    <n v="3"/>
    <x v="7"/>
    <s v="Sin cebolla"/>
    <x v="37"/>
    <n v="33"/>
    <n v="81"/>
    <n v="0.40740740740740738"/>
  </r>
  <r>
    <x v="721"/>
    <n v="13"/>
    <s v="Plato_13"/>
    <s v="Descripción del Plato_13"/>
    <n v="13"/>
    <n v="21"/>
    <n v="3"/>
    <x v="26"/>
    <s v="Ninguna"/>
    <x v="27"/>
    <n v="24"/>
    <n v="63"/>
    <n v="0.38095238095238093"/>
  </r>
  <r>
    <x v="721"/>
    <n v="13"/>
    <s v="Plato_5"/>
    <s v="Descripción del Plato_5"/>
    <n v="13"/>
    <n v="22"/>
    <n v="1"/>
    <x v="51"/>
    <s v="Ninguna"/>
    <x v="48"/>
    <n v="9"/>
    <n v="22"/>
    <n v="0.40909090909090912"/>
  </r>
  <r>
    <x v="722"/>
    <n v="12"/>
    <s v="Plato_16"/>
    <s v="Descripción del Plato_16"/>
    <n v="16"/>
    <n v="28"/>
    <n v="2"/>
    <x v="39"/>
    <s v="Ninguna"/>
    <x v="14"/>
    <n v="24"/>
    <n v="56"/>
    <n v="0.42857142857142855"/>
  </r>
  <r>
    <x v="722"/>
    <n v="12"/>
    <s v="Plato_8"/>
    <s v="Descripción del Plato_8"/>
    <n v="21"/>
    <n v="35"/>
    <n v="2"/>
    <x v="4"/>
    <s v="Ninguna"/>
    <x v="10"/>
    <n v="28"/>
    <n v="70"/>
    <n v="0.4"/>
  </r>
  <r>
    <x v="723"/>
    <n v="8"/>
    <s v="Plato_5"/>
    <s v="Descripción del Plato_5"/>
    <n v="13"/>
    <n v="22"/>
    <n v="3"/>
    <x v="44"/>
    <s v="Ninguna"/>
    <x v="13"/>
    <n v="27"/>
    <n v="66"/>
    <n v="0.40909090909090912"/>
  </r>
  <r>
    <x v="724"/>
    <n v="10"/>
    <s v="Plato_18"/>
    <s v="Descripción del Plato_18"/>
    <n v="20"/>
    <n v="34"/>
    <n v="3"/>
    <x v="48"/>
    <s v="Ninguna"/>
    <x v="35"/>
    <n v="42"/>
    <n v="102"/>
    <n v="0.41176470588235292"/>
  </r>
  <r>
    <x v="724"/>
    <n v="10"/>
    <s v="Plato_5"/>
    <s v="Descripción del Plato_5"/>
    <n v="13"/>
    <n v="22"/>
    <n v="3"/>
    <x v="41"/>
    <s v="Ninguna"/>
    <x v="13"/>
    <n v="27"/>
    <n v="66"/>
    <n v="0.40909090909090912"/>
  </r>
  <r>
    <x v="725"/>
    <n v="11"/>
    <s v="Plato_5"/>
    <s v="Descripción del Plato_5"/>
    <n v="13"/>
    <n v="22"/>
    <n v="2"/>
    <x v="21"/>
    <s v="Ninguna"/>
    <x v="51"/>
    <n v="18"/>
    <n v="44"/>
    <n v="0.40909090909090912"/>
  </r>
  <r>
    <x v="725"/>
    <n v="11"/>
    <s v="Plato_19"/>
    <s v="Descripción del Plato_19"/>
    <n v="22"/>
    <n v="36"/>
    <n v="1"/>
    <x v="33"/>
    <s v="Ninguna"/>
    <x v="5"/>
    <n v="14"/>
    <n v="36"/>
    <n v="0.3888888888888889"/>
  </r>
  <r>
    <x v="725"/>
    <n v="11"/>
    <s v="Plato_14"/>
    <s v="Descripción del Plato_14"/>
    <n v="14"/>
    <n v="23"/>
    <n v="2"/>
    <x v="41"/>
    <s v="Ninguna"/>
    <x v="26"/>
    <n v="18"/>
    <n v="46"/>
    <n v="0.39130434782608697"/>
  </r>
  <r>
    <x v="726"/>
    <n v="17"/>
    <s v="Plato_3"/>
    <s v="Descripción del Plato_3"/>
    <n v="12"/>
    <n v="20"/>
    <n v="2"/>
    <x v="42"/>
    <s v="Sin cebolla"/>
    <x v="4"/>
    <n v="16"/>
    <n v="40"/>
    <n v="0.4"/>
  </r>
  <r>
    <x v="727"/>
    <n v="9"/>
    <s v="Plato_4"/>
    <s v="Descripción del Plato_4"/>
    <n v="10"/>
    <n v="18"/>
    <n v="1"/>
    <x v="35"/>
    <s v="Ninguna"/>
    <x v="34"/>
    <n v="8"/>
    <n v="18"/>
    <n v="0.44444444444444442"/>
  </r>
  <r>
    <x v="727"/>
    <n v="9"/>
    <s v="Plato_6"/>
    <s v="Descripción del Plato_6"/>
    <n v="16"/>
    <n v="27"/>
    <n v="3"/>
    <x v="10"/>
    <s v="Ninguna"/>
    <x v="37"/>
    <n v="33"/>
    <n v="81"/>
    <n v="0.40740740740740738"/>
  </r>
  <r>
    <x v="727"/>
    <n v="9"/>
    <s v="Plato_15"/>
    <s v="Descripción del Plato_15"/>
    <n v="19"/>
    <n v="32"/>
    <n v="3"/>
    <x v="39"/>
    <s v="Ninguna"/>
    <x v="18"/>
    <n v="39"/>
    <n v="96"/>
    <n v="0.40625"/>
  </r>
  <r>
    <x v="728"/>
    <n v="20"/>
    <s v="Plato_18"/>
    <s v="Descripción del Plato_18"/>
    <n v="20"/>
    <n v="34"/>
    <n v="2"/>
    <x v="28"/>
    <s v="Ninguna"/>
    <x v="19"/>
    <n v="28"/>
    <n v="68"/>
    <n v="0.41176470588235292"/>
  </r>
  <r>
    <x v="728"/>
    <n v="20"/>
    <s v="Plato_3"/>
    <s v="Descripción del Plato_3"/>
    <n v="12"/>
    <n v="20"/>
    <n v="3"/>
    <x v="10"/>
    <s v="Sin cebolla"/>
    <x v="22"/>
    <n v="24"/>
    <n v="60"/>
    <n v="0.4"/>
  </r>
  <r>
    <x v="729"/>
    <n v="8"/>
    <s v="Plato_2"/>
    <s v="Descripción del Plato_2"/>
    <n v="18"/>
    <n v="30"/>
    <n v="3"/>
    <x v="1"/>
    <s v="Sin cebolla"/>
    <x v="1"/>
    <n v="36"/>
    <n v="90"/>
    <n v="0.4"/>
  </r>
  <r>
    <x v="729"/>
    <n v="8"/>
    <s v="Plato_7"/>
    <s v="Descripción del Plato_7"/>
    <n v="14"/>
    <n v="24"/>
    <n v="1"/>
    <x v="36"/>
    <s v="Sin cebolla"/>
    <x v="17"/>
    <n v="10"/>
    <n v="24"/>
    <n v="0.41666666666666669"/>
  </r>
  <r>
    <x v="730"/>
    <n v="17"/>
    <s v="Plato_15"/>
    <s v="Descripción del Plato_15"/>
    <n v="19"/>
    <n v="32"/>
    <n v="2"/>
    <x v="36"/>
    <s v="Sin cebolla"/>
    <x v="11"/>
    <n v="26"/>
    <n v="64"/>
    <n v="0.40625"/>
  </r>
  <r>
    <x v="731"/>
    <n v="12"/>
    <s v="Plato_20"/>
    <s v="Descripción del Plato_20"/>
    <n v="25"/>
    <n v="40"/>
    <n v="3"/>
    <x v="50"/>
    <s v="Ninguna"/>
    <x v="15"/>
    <n v="45"/>
    <n v="120"/>
    <n v="0.375"/>
  </r>
  <r>
    <x v="731"/>
    <n v="12"/>
    <s v="Plato_10"/>
    <s v="Descripción del Plato_10"/>
    <n v="15"/>
    <n v="26"/>
    <n v="3"/>
    <x v="6"/>
    <s v="Sin cebolla"/>
    <x v="31"/>
    <n v="33"/>
    <n v="78"/>
    <n v="0.42307692307692307"/>
  </r>
  <r>
    <x v="731"/>
    <n v="12"/>
    <s v="Plato_19"/>
    <s v="Descripción del Plato_19"/>
    <n v="22"/>
    <n v="36"/>
    <n v="3"/>
    <x v="44"/>
    <s v="Sin cebolla"/>
    <x v="12"/>
    <n v="42"/>
    <n v="108"/>
    <n v="0.3888888888888889"/>
  </r>
  <r>
    <x v="732"/>
    <n v="14"/>
    <s v="Plato_19"/>
    <s v="Descripción del Plato_19"/>
    <n v="22"/>
    <n v="36"/>
    <n v="3"/>
    <x v="15"/>
    <s v="Sin cebolla"/>
    <x v="12"/>
    <n v="42"/>
    <n v="108"/>
    <n v="0.3888888888888889"/>
  </r>
  <r>
    <x v="732"/>
    <n v="14"/>
    <s v="Plato_7"/>
    <s v="Descripción del Plato_7"/>
    <n v="14"/>
    <n v="24"/>
    <n v="1"/>
    <x v="3"/>
    <s v="Ninguna"/>
    <x v="17"/>
    <n v="10"/>
    <n v="24"/>
    <n v="0.41666666666666669"/>
  </r>
  <r>
    <x v="732"/>
    <n v="14"/>
    <s v="Plato_6"/>
    <s v="Descripción del Plato_6"/>
    <n v="16"/>
    <n v="27"/>
    <n v="2"/>
    <x v="4"/>
    <s v="Sin cebolla"/>
    <x v="50"/>
    <n v="22"/>
    <n v="54"/>
    <n v="0.40740740740740738"/>
  </r>
  <r>
    <x v="733"/>
    <n v="14"/>
    <s v="Plato_15"/>
    <s v="Descripción del Plato_15"/>
    <n v="19"/>
    <n v="32"/>
    <n v="3"/>
    <x v="11"/>
    <s v="Sin cebolla"/>
    <x v="18"/>
    <n v="39"/>
    <n v="96"/>
    <n v="0.40625"/>
  </r>
  <r>
    <x v="733"/>
    <n v="14"/>
    <s v="Plato_7"/>
    <s v="Descripción del Plato_7"/>
    <n v="14"/>
    <n v="24"/>
    <n v="1"/>
    <x v="51"/>
    <s v="Ninguna"/>
    <x v="17"/>
    <n v="10"/>
    <n v="24"/>
    <n v="0.41666666666666669"/>
  </r>
  <r>
    <x v="733"/>
    <n v="14"/>
    <s v="Plato_12"/>
    <s v="Descripción del Plato_12"/>
    <n v="11"/>
    <n v="19"/>
    <n v="1"/>
    <x v="0"/>
    <s v="Ninguna"/>
    <x v="9"/>
    <n v="8"/>
    <n v="19"/>
    <n v="0.42105263157894735"/>
  </r>
  <r>
    <x v="734"/>
    <n v="20"/>
    <s v="Plato_14"/>
    <s v="Descripción del Plato_14"/>
    <n v="14"/>
    <n v="23"/>
    <n v="2"/>
    <x v="48"/>
    <s v="Sin cebolla"/>
    <x v="26"/>
    <n v="18"/>
    <n v="46"/>
    <n v="0.39130434782608697"/>
  </r>
  <r>
    <x v="734"/>
    <n v="20"/>
    <s v="Plato_15"/>
    <s v="Descripción del Plato_15"/>
    <n v="19"/>
    <n v="32"/>
    <n v="3"/>
    <x v="28"/>
    <s v="Ninguna"/>
    <x v="18"/>
    <n v="39"/>
    <n v="96"/>
    <n v="0.40625"/>
  </r>
  <r>
    <x v="735"/>
    <n v="17"/>
    <s v="Plato_5"/>
    <s v="Descripción del Plato_5"/>
    <n v="13"/>
    <n v="22"/>
    <n v="3"/>
    <x v="39"/>
    <s v="Sin cebolla"/>
    <x v="13"/>
    <n v="27"/>
    <n v="66"/>
    <n v="0.40909090909090912"/>
  </r>
  <r>
    <x v="735"/>
    <n v="17"/>
    <s v="Plato_16"/>
    <s v="Descripción del Plato_16"/>
    <n v="16"/>
    <n v="28"/>
    <n v="2"/>
    <x v="26"/>
    <s v="Ninguna"/>
    <x v="14"/>
    <n v="24"/>
    <n v="56"/>
    <n v="0.42857142857142855"/>
  </r>
  <r>
    <x v="735"/>
    <n v="17"/>
    <s v="Plato_17"/>
    <s v="Descripción del Plato_17"/>
    <n v="19"/>
    <n v="31"/>
    <n v="3"/>
    <x v="5"/>
    <s v="Sin cebolla"/>
    <x v="46"/>
    <n v="36"/>
    <n v="93"/>
    <n v="0.38709677419354838"/>
  </r>
  <r>
    <x v="736"/>
    <n v="6"/>
    <s v="Plato_9"/>
    <s v="Descripción del Plato_9"/>
    <n v="17"/>
    <n v="29"/>
    <n v="2"/>
    <x v="9"/>
    <s v="Sin cebolla"/>
    <x v="6"/>
    <n v="24"/>
    <n v="58"/>
    <n v="0.41379310344827586"/>
  </r>
  <r>
    <x v="736"/>
    <n v="6"/>
    <s v="Plato_2"/>
    <s v="Descripción del Plato_2"/>
    <n v="18"/>
    <n v="30"/>
    <n v="2"/>
    <x v="19"/>
    <s v="Ninguna"/>
    <x v="22"/>
    <n v="24"/>
    <n v="60"/>
    <n v="0.4"/>
  </r>
  <r>
    <x v="737"/>
    <n v="15"/>
    <s v="Plato_10"/>
    <s v="Descripción del Plato_10"/>
    <n v="15"/>
    <n v="26"/>
    <n v="2"/>
    <x v="23"/>
    <s v="Ninguna"/>
    <x v="43"/>
    <n v="22"/>
    <n v="52"/>
    <n v="0.42307692307692307"/>
  </r>
  <r>
    <x v="737"/>
    <n v="15"/>
    <s v="Plato_16"/>
    <s v="Descripción del Plato_16"/>
    <n v="16"/>
    <n v="28"/>
    <n v="1"/>
    <x v="12"/>
    <s v="Ninguna"/>
    <x v="21"/>
    <n v="12"/>
    <n v="28"/>
    <n v="0.42857142857142855"/>
  </r>
  <r>
    <x v="737"/>
    <n v="15"/>
    <s v="Plato_4"/>
    <s v="Descripción del Plato_4"/>
    <n v="10"/>
    <n v="18"/>
    <n v="3"/>
    <x v="31"/>
    <s v="Sin cebolla"/>
    <x v="50"/>
    <n v="24"/>
    <n v="54"/>
    <n v="0.44444444444444442"/>
  </r>
  <r>
    <x v="738"/>
    <n v="10"/>
    <s v="Plato_14"/>
    <s v="Descripción del Plato_14"/>
    <n v="14"/>
    <n v="23"/>
    <n v="2"/>
    <x v="7"/>
    <s v="Ninguna"/>
    <x v="26"/>
    <n v="18"/>
    <n v="46"/>
    <n v="0.39130434782608697"/>
  </r>
  <r>
    <x v="739"/>
    <n v="16"/>
    <s v="Plato_16"/>
    <s v="Descripción del Plato_16"/>
    <n v="16"/>
    <n v="28"/>
    <n v="3"/>
    <x v="15"/>
    <s v="Ninguna"/>
    <x v="8"/>
    <n v="36"/>
    <n v="84"/>
    <n v="0.42857142857142855"/>
  </r>
  <r>
    <x v="739"/>
    <n v="16"/>
    <s v="Plato_15"/>
    <s v="Descripción del Plato_15"/>
    <n v="19"/>
    <n v="32"/>
    <n v="1"/>
    <x v="51"/>
    <s v="Sin cebolla"/>
    <x v="49"/>
    <n v="13"/>
    <n v="32"/>
    <n v="0.40625"/>
  </r>
  <r>
    <x v="739"/>
    <n v="16"/>
    <s v="Plato_19"/>
    <s v="Descripción del Plato_19"/>
    <n v="22"/>
    <n v="36"/>
    <n v="3"/>
    <x v="32"/>
    <s v="Sin cebolla"/>
    <x v="12"/>
    <n v="42"/>
    <n v="108"/>
    <n v="0.3888888888888889"/>
  </r>
  <r>
    <x v="739"/>
    <n v="16"/>
    <s v="Plato_14"/>
    <s v="Descripción del Plato_14"/>
    <n v="14"/>
    <n v="23"/>
    <n v="3"/>
    <x v="42"/>
    <s v="Sin cebolla"/>
    <x v="52"/>
    <n v="27"/>
    <n v="69"/>
    <n v="0.39130434782608697"/>
  </r>
  <r>
    <x v="740"/>
    <n v="14"/>
    <s v="Plato_7"/>
    <s v="Descripción del Plato_7"/>
    <n v="14"/>
    <n v="24"/>
    <n v="3"/>
    <x v="53"/>
    <s v="Sin cebolla"/>
    <x v="47"/>
    <n v="30"/>
    <n v="72"/>
    <n v="0.41666666666666669"/>
  </r>
  <r>
    <x v="740"/>
    <n v="14"/>
    <s v="Plato_9"/>
    <s v="Descripción del Plato_9"/>
    <n v="17"/>
    <n v="29"/>
    <n v="2"/>
    <x v="22"/>
    <s v="Ninguna"/>
    <x v="6"/>
    <n v="24"/>
    <n v="58"/>
    <n v="0.41379310344827586"/>
  </r>
  <r>
    <x v="740"/>
    <n v="14"/>
    <s v="Plato_11"/>
    <s v="Descripción del Plato_11"/>
    <n v="20"/>
    <n v="33"/>
    <n v="3"/>
    <x v="38"/>
    <s v="Sin cebolla"/>
    <x v="7"/>
    <n v="39"/>
    <n v="99"/>
    <n v="0.39393939393939392"/>
  </r>
  <r>
    <x v="740"/>
    <n v="14"/>
    <s v="Plato_16"/>
    <s v="Descripción del Plato_16"/>
    <n v="16"/>
    <n v="28"/>
    <n v="2"/>
    <x v="3"/>
    <s v="Sin cebolla"/>
    <x v="14"/>
    <n v="24"/>
    <n v="56"/>
    <n v="0.42857142857142855"/>
  </r>
  <r>
    <x v="741"/>
    <n v="20"/>
    <s v="Plato_17"/>
    <s v="Descripción del Plato_17"/>
    <n v="19"/>
    <n v="31"/>
    <n v="1"/>
    <x v="54"/>
    <s v="Sin cebolla"/>
    <x v="2"/>
    <n v="12"/>
    <n v="31"/>
    <n v="0.38709677419354838"/>
  </r>
  <r>
    <x v="741"/>
    <n v="20"/>
    <s v="Plato_2"/>
    <s v="Descripción del Plato_2"/>
    <n v="18"/>
    <n v="30"/>
    <n v="3"/>
    <x v="26"/>
    <s v="Ninguna"/>
    <x v="1"/>
    <n v="36"/>
    <n v="90"/>
    <n v="0.4"/>
  </r>
  <r>
    <x v="741"/>
    <n v="20"/>
    <s v="Plato_10"/>
    <s v="Descripción del Plato_10"/>
    <n v="15"/>
    <n v="26"/>
    <n v="1"/>
    <x v="13"/>
    <s v="Sin cebolla"/>
    <x v="40"/>
    <n v="11"/>
    <n v="26"/>
    <n v="0.42307692307692307"/>
  </r>
  <r>
    <x v="741"/>
    <n v="20"/>
    <s v="Plato_12"/>
    <s v="Descripción del Plato_12"/>
    <n v="11"/>
    <n v="19"/>
    <n v="1"/>
    <x v="37"/>
    <s v="Ninguna"/>
    <x v="9"/>
    <n v="8"/>
    <n v="19"/>
    <n v="0.42105263157894735"/>
  </r>
  <r>
    <x v="742"/>
    <n v="19"/>
    <s v="Plato_10"/>
    <s v="Descripción del Plato_10"/>
    <n v="15"/>
    <n v="26"/>
    <n v="2"/>
    <x v="23"/>
    <s v="Sin cebolla"/>
    <x v="43"/>
    <n v="22"/>
    <n v="52"/>
    <n v="0.42307692307692307"/>
  </r>
  <r>
    <x v="742"/>
    <n v="19"/>
    <s v="Plato_4"/>
    <s v="Descripción del Plato_4"/>
    <n v="10"/>
    <n v="18"/>
    <n v="2"/>
    <x v="54"/>
    <s v="Ninguna"/>
    <x v="5"/>
    <n v="16"/>
    <n v="36"/>
    <n v="0.44444444444444442"/>
  </r>
  <r>
    <x v="742"/>
    <n v="19"/>
    <s v="Plato_14"/>
    <s v="Descripción del Plato_14"/>
    <n v="14"/>
    <n v="23"/>
    <n v="2"/>
    <x v="26"/>
    <s v="Sin cebolla"/>
    <x v="26"/>
    <n v="18"/>
    <n v="46"/>
    <n v="0.39130434782608697"/>
  </r>
  <r>
    <x v="743"/>
    <n v="11"/>
    <s v="Plato_4"/>
    <s v="Descripción del Plato_4"/>
    <n v="10"/>
    <n v="18"/>
    <n v="1"/>
    <x v="28"/>
    <s v="Ninguna"/>
    <x v="34"/>
    <n v="8"/>
    <n v="18"/>
    <n v="0.44444444444444442"/>
  </r>
  <r>
    <x v="743"/>
    <n v="11"/>
    <s v="Plato_9"/>
    <s v="Descripción del Plato_9"/>
    <n v="17"/>
    <n v="29"/>
    <n v="2"/>
    <x v="16"/>
    <s v="Ninguna"/>
    <x v="6"/>
    <n v="24"/>
    <n v="58"/>
    <n v="0.41379310344827586"/>
  </r>
  <r>
    <x v="744"/>
    <n v="3"/>
    <s v="Plato_8"/>
    <s v="Descripción del Plato_8"/>
    <n v="21"/>
    <n v="35"/>
    <n v="3"/>
    <x v="3"/>
    <s v="Ninguna"/>
    <x v="28"/>
    <n v="42"/>
    <n v="105"/>
    <n v="0.4"/>
  </r>
  <r>
    <x v="744"/>
    <n v="3"/>
    <s v="Plato_7"/>
    <s v="Descripción del Plato_7"/>
    <n v="14"/>
    <n v="24"/>
    <n v="2"/>
    <x v="4"/>
    <s v="Ninguna"/>
    <x v="0"/>
    <n v="20"/>
    <n v="48"/>
    <n v="0.41666666666666669"/>
  </r>
  <r>
    <x v="744"/>
    <n v="3"/>
    <s v="Plato_1"/>
    <s v="Descripción del Plato_1"/>
    <n v="15"/>
    <n v="25"/>
    <n v="2"/>
    <x v="8"/>
    <s v="Ninguna"/>
    <x v="32"/>
    <n v="20"/>
    <n v="50"/>
    <n v="0.4"/>
  </r>
  <r>
    <x v="744"/>
    <n v="3"/>
    <s v="Plato_6"/>
    <s v="Descripción del Plato_6"/>
    <n v="16"/>
    <n v="27"/>
    <n v="3"/>
    <x v="49"/>
    <s v="Sin cebolla"/>
    <x v="37"/>
    <n v="33"/>
    <n v="81"/>
    <n v="0.40740740740740738"/>
  </r>
  <r>
    <x v="745"/>
    <n v="13"/>
    <s v="Plato_8"/>
    <s v="Descripción del Plato_8"/>
    <n v="21"/>
    <n v="35"/>
    <n v="3"/>
    <x v="3"/>
    <s v="Ninguna"/>
    <x v="28"/>
    <n v="42"/>
    <n v="105"/>
    <n v="0.4"/>
  </r>
  <r>
    <x v="745"/>
    <n v="13"/>
    <s v="Plato_15"/>
    <s v="Descripción del Plato_15"/>
    <n v="19"/>
    <n v="32"/>
    <n v="3"/>
    <x v="26"/>
    <s v="Ninguna"/>
    <x v="18"/>
    <n v="39"/>
    <n v="96"/>
    <n v="0.40625"/>
  </r>
  <r>
    <x v="746"/>
    <n v="16"/>
    <s v="Plato_1"/>
    <s v="Descripción del Plato_1"/>
    <n v="15"/>
    <n v="25"/>
    <n v="1"/>
    <x v="52"/>
    <s v="Ninguna"/>
    <x v="53"/>
    <n v="10"/>
    <n v="25"/>
    <n v="0.4"/>
  </r>
  <r>
    <x v="747"/>
    <n v="2"/>
    <s v="Plato_15"/>
    <s v="Descripción del Plato_15"/>
    <n v="19"/>
    <n v="32"/>
    <n v="1"/>
    <x v="19"/>
    <s v="Sin cebolla"/>
    <x v="49"/>
    <n v="13"/>
    <n v="32"/>
    <n v="0.40625"/>
  </r>
  <r>
    <x v="747"/>
    <n v="2"/>
    <s v="Plato_10"/>
    <s v="Descripción del Plato_10"/>
    <n v="15"/>
    <n v="26"/>
    <n v="3"/>
    <x v="1"/>
    <s v="Ninguna"/>
    <x v="31"/>
    <n v="33"/>
    <n v="78"/>
    <n v="0.42307692307692307"/>
  </r>
  <r>
    <x v="748"/>
    <n v="1"/>
    <s v="Plato_8"/>
    <s v="Descripción del Plato_8"/>
    <n v="21"/>
    <n v="35"/>
    <n v="2"/>
    <x v="10"/>
    <s v="Ninguna"/>
    <x v="10"/>
    <n v="28"/>
    <n v="70"/>
    <n v="0.4"/>
  </r>
  <r>
    <x v="749"/>
    <n v="6"/>
    <s v="Plato_17"/>
    <s v="Descripción del Plato_17"/>
    <n v="19"/>
    <n v="31"/>
    <n v="3"/>
    <x v="36"/>
    <s v="Ninguna"/>
    <x v="46"/>
    <n v="36"/>
    <n v="93"/>
    <n v="0.38709677419354838"/>
  </r>
  <r>
    <x v="749"/>
    <n v="6"/>
    <s v="Plato_10"/>
    <s v="Descripción del Plato_10"/>
    <n v="15"/>
    <n v="26"/>
    <n v="1"/>
    <x v="38"/>
    <s v="Ninguna"/>
    <x v="40"/>
    <n v="11"/>
    <n v="26"/>
    <n v="0.42307692307692307"/>
  </r>
  <r>
    <x v="750"/>
    <n v="17"/>
    <s v="Plato_9"/>
    <s v="Descripción del Plato_9"/>
    <n v="17"/>
    <n v="29"/>
    <n v="1"/>
    <x v="45"/>
    <s v="Ninguna"/>
    <x v="30"/>
    <n v="12"/>
    <n v="29"/>
    <n v="0.41379310344827586"/>
  </r>
  <r>
    <x v="750"/>
    <n v="17"/>
    <s v="Plato_1"/>
    <s v="Descripción del Plato_1"/>
    <n v="15"/>
    <n v="25"/>
    <n v="3"/>
    <x v="15"/>
    <s v="Sin cebolla"/>
    <x v="41"/>
    <n v="30"/>
    <n v="75"/>
    <n v="0.4"/>
  </r>
  <r>
    <x v="750"/>
    <n v="17"/>
    <s v="Plato_5"/>
    <s v="Descripción del Plato_5"/>
    <n v="13"/>
    <n v="22"/>
    <n v="3"/>
    <x v="17"/>
    <s v="Ninguna"/>
    <x v="13"/>
    <n v="27"/>
    <n v="66"/>
    <n v="0.40909090909090912"/>
  </r>
  <r>
    <x v="751"/>
    <n v="3"/>
    <s v="Plato_2"/>
    <s v="Descripción del Plato_2"/>
    <n v="18"/>
    <n v="30"/>
    <n v="2"/>
    <x v="48"/>
    <s v="Sin cebolla"/>
    <x v="22"/>
    <n v="24"/>
    <n v="60"/>
    <n v="0.4"/>
  </r>
  <r>
    <x v="752"/>
    <n v="11"/>
    <s v="Plato_15"/>
    <s v="Descripción del Plato_15"/>
    <n v="19"/>
    <n v="32"/>
    <n v="1"/>
    <x v="37"/>
    <s v="Sin cebolla"/>
    <x v="49"/>
    <n v="13"/>
    <n v="32"/>
    <n v="0.40625"/>
  </r>
  <r>
    <x v="752"/>
    <n v="11"/>
    <s v="Plato_14"/>
    <s v="Descripción del Plato_14"/>
    <n v="14"/>
    <n v="23"/>
    <n v="1"/>
    <x v="8"/>
    <s v="Sin cebolla"/>
    <x v="33"/>
    <n v="9"/>
    <n v="23"/>
    <n v="0.39130434782608697"/>
  </r>
  <r>
    <x v="752"/>
    <n v="11"/>
    <s v="Plato_7"/>
    <s v="Descripción del Plato_7"/>
    <n v="14"/>
    <n v="24"/>
    <n v="3"/>
    <x v="18"/>
    <s v="Ninguna"/>
    <x v="47"/>
    <n v="30"/>
    <n v="72"/>
    <n v="0.41666666666666669"/>
  </r>
  <r>
    <x v="752"/>
    <n v="11"/>
    <s v="Plato_19"/>
    <s v="Descripción del Plato_19"/>
    <n v="22"/>
    <n v="36"/>
    <n v="1"/>
    <x v="34"/>
    <s v="Ninguna"/>
    <x v="5"/>
    <n v="14"/>
    <n v="36"/>
    <n v="0.3888888888888889"/>
  </r>
  <r>
    <x v="753"/>
    <n v="8"/>
    <s v="Plato_7"/>
    <s v="Descripción del Plato_7"/>
    <n v="14"/>
    <n v="24"/>
    <n v="3"/>
    <x v="13"/>
    <s v="Ninguna"/>
    <x v="47"/>
    <n v="30"/>
    <n v="72"/>
    <n v="0.41666666666666669"/>
  </r>
  <r>
    <x v="753"/>
    <n v="8"/>
    <s v="Plato_6"/>
    <s v="Descripción del Plato_6"/>
    <n v="16"/>
    <n v="27"/>
    <n v="3"/>
    <x v="11"/>
    <s v="Sin cebolla"/>
    <x v="37"/>
    <n v="33"/>
    <n v="81"/>
    <n v="0.40740740740740738"/>
  </r>
  <r>
    <x v="753"/>
    <n v="8"/>
    <s v="Plato_16"/>
    <s v="Descripción del Plato_16"/>
    <n v="16"/>
    <n v="28"/>
    <n v="3"/>
    <x v="53"/>
    <s v="Ninguna"/>
    <x v="8"/>
    <n v="36"/>
    <n v="84"/>
    <n v="0.42857142857142855"/>
  </r>
  <r>
    <x v="754"/>
    <n v="12"/>
    <s v="Plato_13"/>
    <s v="Descripción del Plato_13"/>
    <n v="13"/>
    <n v="21"/>
    <n v="1"/>
    <x v="21"/>
    <s v="Ninguna"/>
    <x v="45"/>
    <n v="8"/>
    <n v="21"/>
    <n v="0.38095238095238093"/>
  </r>
  <r>
    <x v="754"/>
    <n v="12"/>
    <s v="Plato_1"/>
    <s v="Descripción del Plato_1"/>
    <n v="15"/>
    <n v="25"/>
    <n v="3"/>
    <x v="45"/>
    <s v="Ninguna"/>
    <x v="41"/>
    <n v="30"/>
    <n v="75"/>
    <n v="0.4"/>
  </r>
  <r>
    <x v="754"/>
    <n v="12"/>
    <s v="Plato_12"/>
    <s v="Descripción del Plato_12"/>
    <n v="11"/>
    <n v="19"/>
    <n v="3"/>
    <x v="34"/>
    <s v="Ninguna"/>
    <x v="36"/>
    <n v="24"/>
    <n v="57"/>
    <n v="0.42105263157894735"/>
  </r>
  <r>
    <x v="754"/>
    <n v="12"/>
    <s v="Plato_9"/>
    <s v="Descripción del Plato_9"/>
    <n v="17"/>
    <n v="29"/>
    <n v="2"/>
    <x v="31"/>
    <s v="Sin cebolla"/>
    <x v="6"/>
    <n v="24"/>
    <n v="58"/>
    <n v="0.41379310344827586"/>
  </r>
  <r>
    <x v="755"/>
    <n v="11"/>
    <s v="Plato_17"/>
    <s v="Descripción del Plato_17"/>
    <n v="19"/>
    <n v="31"/>
    <n v="1"/>
    <x v="42"/>
    <s v="Ninguna"/>
    <x v="2"/>
    <n v="12"/>
    <n v="31"/>
    <n v="0.38709677419354838"/>
  </r>
  <r>
    <x v="755"/>
    <n v="11"/>
    <s v="Plato_12"/>
    <s v="Descripción del Plato_12"/>
    <n v="11"/>
    <n v="19"/>
    <n v="1"/>
    <x v="33"/>
    <s v="Ninguna"/>
    <x v="9"/>
    <n v="8"/>
    <n v="19"/>
    <n v="0.42105263157894735"/>
  </r>
  <r>
    <x v="756"/>
    <n v="3"/>
    <s v="Plato_2"/>
    <s v="Descripción del Plato_2"/>
    <n v="18"/>
    <n v="30"/>
    <n v="2"/>
    <x v="22"/>
    <s v="Ninguna"/>
    <x v="22"/>
    <n v="24"/>
    <n v="60"/>
    <n v="0.4"/>
  </r>
  <r>
    <x v="757"/>
    <n v="18"/>
    <s v="Plato_2"/>
    <s v="Descripción del Plato_2"/>
    <n v="18"/>
    <n v="30"/>
    <n v="1"/>
    <x v="1"/>
    <s v="Ninguna"/>
    <x v="16"/>
    <n v="12"/>
    <n v="30"/>
    <n v="0.4"/>
  </r>
  <r>
    <x v="757"/>
    <n v="18"/>
    <s v="Plato_5"/>
    <s v="Descripción del Plato_5"/>
    <n v="13"/>
    <n v="22"/>
    <n v="1"/>
    <x v="4"/>
    <s v="Sin cebolla"/>
    <x v="48"/>
    <n v="9"/>
    <n v="22"/>
    <n v="0.40909090909090912"/>
  </r>
  <r>
    <x v="758"/>
    <n v="20"/>
    <s v="Plato_11"/>
    <s v="Descripción del Plato_11"/>
    <n v="20"/>
    <n v="33"/>
    <n v="3"/>
    <x v="24"/>
    <s v="Ninguna"/>
    <x v="7"/>
    <n v="39"/>
    <n v="99"/>
    <n v="0.39393939393939392"/>
  </r>
  <r>
    <x v="758"/>
    <n v="20"/>
    <s v="Plato_6"/>
    <s v="Descripción del Plato_6"/>
    <n v="16"/>
    <n v="27"/>
    <n v="3"/>
    <x v="2"/>
    <s v="Ninguna"/>
    <x v="37"/>
    <n v="33"/>
    <n v="81"/>
    <n v="0.40740740740740738"/>
  </r>
  <r>
    <x v="758"/>
    <n v="20"/>
    <s v="Plato_1"/>
    <s v="Descripción del Plato_1"/>
    <n v="15"/>
    <n v="25"/>
    <n v="3"/>
    <x v="54"/>
    <s v="Ninguna"/>
    <x v="41"/>
    <n v="30"/>
    <n v="75"/>
    <n v="0.4"/>
  </r>
  <r>
    <x v="758"/>
    <n v="20"/>
    <s v="Plato_9"/>
    <s v="Descripción del Plato_9"/>
    <n v="17"/>
    <n v="29"/>
    <n v="3"/>
    <x v="44"/>
    <s v="Sin cebolla"/>
    <x v="23"/>
    <n v="36"/>
    <n v="87"/>
    <n v="0.41379310344827586"/>
  </r>
  <r>
    <x v="759"/>
    <n v="5"/>
    <s v="Plato_8"/>
    <s v="Descripción del Plato_8"/>
    <n v="21"/>
    <n v="35"/>
    <n v="3"/>
    <x v="31"/>
    <s v="Ninguna"/>
    <x v="28"/>
    <n v="42"/>
    <n v="105"/>
    <n v="0.4"/>
  </r>
  <r>
    <x v="760"/>
    <n v="4"/>
    <s v="Plato_7"/>
    <s v="Descripción del Plato_7"/>
    <n v="14"/>
    <n v="24"/>
    <n v="3"/>
    <x v="7"/>
    <s v="Sin cebolla"/>
    <x v="47"/>
    <n v="30"/>
    <n v="72"/>
    <n v="0.41666666666666669"/>
  </r>
  <r>
    <x v="760"/>
    <n v="4"/>
    <s v="Plato_16"/>
    <s v="Descripción del Plato_16"/>
    <n v="16"/>
    <n v="28"/>
    <n v="2"/>
    <x v="31"/>
    <s v="Ninguna"/>
    <x v="14"/>
    <n v="24"/>
    <n v="56"/>
    <n v="0.42857142857142855"/>
  </r>
  <r>
    <x v="760"/>
    <n v="4"/>
    <s v="Plato_14"/>
    <s v="Descripción del Plato_14"/>
    <n v="14"/>
    <n v="23"/>
    <n v="2"/>
    <x v="52"/>
    <s v="Ninguna"/>
    <x v="26"/>
    <n v="18"/>
    <n v="46"/>
    <n v="0.39130434782608697"/>
  </r>
  <r>
    <x v="761"/>
    <n v="4"/>
    <s v="Plato_13"/>
    <s v="Descripción del Plato_13"/>
    <n v="13"/>
    <n v="21"/>
    <n v="1"/>
    <x v="31"/>
    <s v="Sin cebolla"/>
    <x v="45"/>
    <n v="8"/>
    <n v="21"/>
    <n v="0.38095238095238093"/>
  </r>
  <r>
    <x v="761"/>
    <n v="4"/>
    <s v="Plato_10"/>
    <s v="Descripción del Plato_10"/>
    <n v="15"/>
    <n v="26"/>
    <n v="3"/>
    <x v="4"/>
    <s v="Ninguna"/>
    <x v="31"/>
    <n v="33"/>
    <n v="78"/>
    <n v="0.42307692307692307"/>
  </r>
  <r>
    <x v="762"/>
    <n v="18"/>
    <s v="Plato_11"/>
    <s v="Descripción del Plato_11"/>
    <n v="20"/>
    <n v="33"/>
    <n v="2"/>
    <x v="30"/>
    <s v="Sin cebolla"/>
    <x v="13"/>
    <n v="26"/>
    <n v="66"/>
    <n v="0.39393939393939392"/>
  </r>
  <r>
    <x v="762"/>
    <n v="18"/>
    <s v="Plato_12"/>
    <s v="Descripción del Plato_12"/>
    <n v="11"/>
    <n v="19"/>
    <n v="2"/>
    <x v="40"/>
    <s v="Sin cebolla"/>
    <x v="44"/>
    <n v="16"/>
    <n v="38"/>
    <n v="0.42105263157894735"/>
  </r>
  <r>
    <x v="763"/>
    <n v="20"/>
    <s v="Plato_6"/>
    <s v="Descripción del Plato_6"/>
    <n v="16"/>
    <n v="27"/>
    <n v="1"/>
    <x v="47"/>
    <s v="Ninguna"/>
    <x v="3"/>
    <n v="11"/>
    <n v="27"/>
    <n v="0.40740740740740738"/>
  </r>
  <r>
    <x v="763"/>
    <n v="20"/>
    <s v="Plato_18"/>
    <s v="Descripción del Plato_18"/>
    <n v="20"/>
    <n v="34"/>
    <n v="1"/>
    <x v="18"/>
    <s v="Ninguna"/>
    <x v="38"/>
    <n v="14"/>
    <n v="34"/>
    <n v="0.41176470588235292"/>
  </r>
  <r>
    <x v="763"/>
    <n v="20"/>
    <s v="Plato_7"/>
    <s v="Descripción del Plato_7"/>
    <n v="14"/>
    <n v="24"/>
    <n v="1"/>
    <x v="37"/>
    <s v="Ninguna"/>
    <x v="17"/>
    <n v="10"/>
    <n v="24"/>
    <n v="0.41666666666666669"/>
  </r>
  <r>
    <x v="764"/>
    <n v="20"/>
    <s v="Plato_10"/>
    <s v="Descripción del Plato_10"/>
    <n v="15"/>
    <n v="26"/>
    <n v="3"/>
    <x v="41"/>
    <s v="Sin cebolla"/>
    <x v="31"/>
    <n v="33"/>
    <n v="78"/>
    <n v="0.42307692307692307"/>
  </r>
  <r>
    <x v="764"/>
    <n v="20"/>
    <s v="Plato_16"/>
    <s v="Descripción del Plato_16"/>
    <n v="16"/>
    <n v="28"/>
    <n v="2"/>
    <x v="30"/>
    <s v="Ninguna"/>
    <x v="14"/>
    <n v="24"/>
    <n v="56"/>
    <n v="0.42857142857142855"/>
  </r>
  <r>
    <x v="764"/>
    <n v="20"/>
    <s v="Plato_13"/>
    <s v="Descripción del Plato_13"/>
    <n v="13"/>
    <n v="21"/>
    <n v="3"/>
    <x v="53"/>
    <s v="Ninguna"/>
    <x v="27"/>
    <n v="24"/>
    <n v="63"/>
    <n v="0.38095238095238093"/>
  </r>
  <r>
    <x v="764"/>
    <n v="20"/>
    <s v="Plato_19"/>
    <s v="Descripción del Plato_19"/>
    <n v="22"/>
    <n v="36"/>
    <n v="1"/>
    <x v="26"/>
    <s v="Ninguna"/>
    <x v="5"/>
    <n v="14"/>
    <n v="36"/>
    <n v="0.3888888888888889"/>
  </r>
  <r>
    <x v="765"/>
    <n v="17"/>
    <s v="Plato_2"/>
    <s v="Descripción del Plato_2"/>
    <n v="18"/>
    <n v="30"/>
    <n v="2"/>
    <x v="53"/>
    <s v="Ninguna"/>
    <x v="22"/>
    <n v="24"/>
    <n v="60"/>
    <n v="0.4"/>
  </r>
  <r>
    <x v="765"/>
    <n v="17"/>
    <s v="Plato_12"/>
    <s v="Descripción del Plato_12"/>
    <n v="11"/>
    <n v="19"/>
    <n v="1"/>
    <x v="23"/>
    <s v="Ninguna"/>
    <x v="9"/>
    <n v="8"/>
    <n v="19"/>
    <n v="0.42105263157894735"/>
  </r>
  <r>
    <x v="765"/>
    <n v="17"/>
    <s v="Plato_3"/>
    <s v="Descripción del Plato_3"/>
    <n v="12"/>
    <n v="20"/>
    <n v="3"/>
    <x v="49"/>
    <s v="Ninguna"/>
    <x v="22"/>
    <n v="24"/>
    <n v="60"/>
    <n v="0.4"/>
  </r>
  <r>
    <x v="765"/>
    <n v="17"/>
    <s v="Plato_14"/>
    <s v="Descripción del Plato_14"/>
    <n v="14"/>
    <n v="23"/>
    <n v="2"/>
    <x v="51"/>
    <s v="Sin cebolla"/>
    <x v="26"/>
    <n v="18"/>
    <n v="46"/>
    <n v="0.39130434782608697"/>
  </r>
  <r>
    <x v="766"/>
    <n v="10"/>
    <s v="Plato_9"/>
    <s v="Descripción del Plato_9"/>
    <n v="17"/>
    <n v="29"/>
    <n v="2"/>
    <x v="43"/>
    <s v="Sin cebolla"/>
    <x v="6"/>
    <n v="24"/>
    <n v="58"/>
    <n v="0.41379310344827586"/>
  </r>
  <r>
    <x v="766"/>
    <n v="10"/>
    <s v="Plato_7"/>
    <s v="Descripción del Plato_7"/>
    <n v="14"/>
    <n v="24"/>
    <n v="2"/>
    <x v="48"/>
    <s v="Sin cebolla"/>
    <x v="0"/>
    <n v="20"/>
    <n v="48"/>
    <n v="0.41666666666666669"/>
  </r>
  <r>
    <x v="766"/>
    <n v="10"/>
    <s v="Plato_13"/>
    <s v="Descripción del Plato_13"/>
    <n v="13"/>
    <n v="21"/>
    <n v="3"/>
    <x v="26"/>
    <s v="Sin cebolla"/>
    <x v="27"/>
    <n v="24"/>
    <n v="63"/>
    <n v="0.380952380952380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7">
  <r>
    <n v="10"/>
    <s v="Cliente_724"/>
    <n v="6"/>
    <s v="Mesero_3"/>
    <x v="0"/>
    <s v="Tarjeta de débito"/>
    <s v="48.55"/>
    <s v="Reservada"/>
    <n v="1"/>
    <s v="España"/>
    <s v="Plato_7, Plato_2"/>
    <x v="0"/>
    <s v="1:07"/>
    <s v="3:50"/>
    <d v="1899-12-30T02:43:00"/>
    <d v="1899-12-30T01:46:00"/>
    <s v="Si"/>
    <x v="0"/>
    <d v="1899-12-30T00:57:00"/>
  </r>
  <r>
    <n v="6"/>
    <s v="Cliente_538"/>
    <n v="6"/>
    <s v="Mesero_1"/>
    <x v="1"/>
    <s v="Efectivo"/>
    <s v="43.3"/>
    <s v="Reservada"/>
    <n v="2"/>
    <s v="Colombia"/>
    <s v="Plato_17, Plato_6"/>
    <x v="0"/>
    <s v="1:28"/>
    <s v="3:49"/>
    <d v="1899-12-30T02:21:00"/>
    <d v="1899-12-30T00:56:00"/>
    <s v="Si"/>
    <x v="1"/>
    <d v="1899-12-30T01:25:00"/>
  </r>
  <r>
    <n v="20"/>
    <s v="Cliente_911"/>
    <n v="1"/>
    <s v="Mesero_2"/>
    <x v="1"/>
    <s v="Tarjeta de crédito"/>
    <s v="30.87"/>
    <s v="Libre"/>
    <n v="3"/>
    <s v="Brasil"/>
    <s v="Plato_20, Plato_17, Plato_19, Plato_9"/>
    <x v="0"/>
    <s v="0:29"/>
    <s v="3:56"/>
    <d v="1899-12-30T03:27:00"/>
    <d v="1899-12-30T01:21:00"/>
    <s v="Si"/>
    <x v="2"/>
    <d v="1899-12-30T02:06:00"/>
  </r>
  <r>
    <n v="3"/>
    <s v="Cliente_129"/>
    <n v="1"/>
    <s v="Mesero_5"/>
    <x v="0"/>
    <s v="Tarjeta de crédito"/>
    <s v="34.68"/>
    <s v="Libre"/>
    <n v="4"/>
    <s v="Paraguay"/>
    <s v="Plato_11, Plato_16"/>
    <x v="0"/>
    <s v="3:03"/>
    <d v="1899-12-30T04:31:00"/>
    <d v="1899-12-30T01:28:00"/>
    <d v="1899-12-30T00:48:00"/>
    <s v="Si"/>
    <x v="3"/>
    <d v="1899-12-30T00:40:00"/>
  </r>
  <r>
    <n v="8"/>
    <s v="Cliente_938"/>
    <n v="2"/>
    <s v="Mesero_4"/>
    <x v="0"/>
    <s v="Tarjeta de crédito"/>
    <s v="24.33"/>
    <s v="Libre"/>
    <n v="5"/>
    <s v="Perú"/>
    <s v="Plato_12, Plato_7"/>
    <x v="0"/>
    <s v="0:01"/>
    <s v="2:06"/>
    <d v="1899-12-30T02:05:00"/>
    <d v="1899-12-30T01:48:00"/>
    <s v="Si"/>
    <x v="4"/>
    <d v="1899-12-30T00:17:00"/>
  </r>
  <r>
    <n v="7"/>
    <s v="Cliente_965"/>
    <n v="5"/>
    <s v="Mesero_4"/>
    <x v="2"/>
    <s v="Tarjeta de crédito"/>
    <s v="26.57"/>
    <s v="Libre"/>
    <n v="6"/>
    <s v="Perú"/>
    <s v="Plato_8"/>
    <x v="0"/>
    <d v="1899-12-30T01:24:00"/>
    <s v="3:32"/>
    <d v="1899-12-30T02:08:00"/>
    <d v="1899-12-30T01:57:00"/>
    <s v="Si"/>
    <x v="5"/>
    <d v="1899-12-30T00:11:00"/>
  </r>
  <r>
    <n v="17"/>
    <s v="Cliente_306"/>
    <n v="6"/>
    <s v="Mesero_2"/>
    <x v="2"/>
    <s v="Tarjeta de crédito"/>
    <s v="10.54"/>
    <s v="Ocupada"/>
    <n v="7"/>
    <s v="Venezuela"/>
    <s v="Plato_15, Plato_19"/>
    <x v="0"/>
    <s v="1:57"/>
    <s v="4:22"/>
    <d v="1899-12-30T02:40:00"/>
    <d v="1899-12-30T01:44:00"/>
    <s v="Si"/>
    <x v="6"/>
    <d v="1899-12-30T00:41:00"/>
  </r>
  <r>
    <n v="11"/>
    <s v="Cliente_974"/>
    <n v="1"/>
    <s v="Mesero_2"/>
    <x v="1"/>
    <s v="Tarjeta de crédito"/>
    <s v="49.18"/>
    <s v="Reservada"/>
    <n v="8"/>
    <s v="Paraguay"/>
    <s v="Plato_5, Plato_16, Plato_20"/>
    <x v="0"/>
    <s v="2:11"/>
    <s v="4:49"/>
    <d v="1899-12-30T02:38:00"/>
    <d v="1899-12-30T01:43:00"/>
    <s v="Si"/>
    <x v="7"/>
    <d v="1899-12-30T00:55:00"/>
  </r>
  <r>
    <n v="15"/>
    <s v="Cliente_740"/>
    <n v="5"/>
    <s v="Mesero_2"/>
    <x v="0"/>
    <s v="Tarjeta de débito"/>
    <s v="46.85"/>
    <s v="Libre"/>
    <n v="9"/>
    <s v="Bolivia"/>
    <s v="Plato_2, Plato_7, Plato_12, Plato_15"/>
    <x v="0"/>
    <s v="2:03"/>
    <s v="4:25"/>
    <d v="1899-12-30T02:22:00"/>
    <d v="1899-12-30T00:00:00"/>
    <s v="No"/>
    <x v="8"/>
    <d v="1899-12-30T02:26:00"/>
  </r>
  <r>
    <n v="17"/>
    <s v="Cliente_33"/>
    <n v="1"/>
    <s v="Mesero_4"/>
    <x v="0"/>
    <s v="Tarjeta de crédito"/>
    <s v="16.6"/>
    <s v="Ocupada"/>
    <n v="10"/>
    <s v="Uruguay"/>
    <s v="Plato_18, Plato_20"/>
    <x v="0"/>
    <s v="0:02"/>
    <s v="1:53"/>
    <d v="1899-12-30T02:06:00"/>
    <d v="1899-12-30T01:22:00"/>
    <s v="Si"/>
    <x v="9"/>
    <d v="1899-12-30T00:29:00"/>
  </r>
  <r>
    <n v="14"/>
    <s v="Cliente_881"/>
    <n v="1"/>
    <s v="Mesero_1"/>
    <x v="0"/>
    <s v="Tarjeta de crédito"/>
    <s v="32.89"/>
    <s v="Libre"/>
    <n v="11"/>
    <s v="Perú"/>
    <s v="Plato_16, Plato_2"/>
    <x v="0"/>
    <s v="3:46"/>
    <s v="6:33"/>
    <d v="1899-12-30T02:47:00"/>
    <d v="1899-12-30T01:51:00"/>
    <s v="Si"/>
    <x v="10"/>
    <d v="1899-12-30T00:56:00"/>
  </r>
  <r>
    <n v="14"/>
    <s v="Cliente_890"/>
    <n v="6"/>
    <s v="Mesero_4"/>
    <x v="2"/>
    <s v="Tarjeta de crédito"/>
    <s v="45.27"/>
    <s v="Ocupada"/>
    <n v="12"/>
    <s v="Colombia"/>
    <s v="Plato_16, Plato_19, Plato_8, Plato_20"/>
    <x v="0"/>
    <s v="0:04"/>
    <s v="3:23"/>
    <d v="1899-12-30T03:34:00"/>
    <d v="1899-12-30T01:44:00"/>
    <s v="Si"/>
    <x v="11"/>
    <d v="1899-12-30T01:35:00"/>
  </r>
  <r>
    <n v="2"/>
    <s v="Cliente_873"/>
    <n v="1"/>
    <s v="Mesero_5"/>
    <x v="0"/>
    <s v="Efectivo"/>
    <s v="22.06"/>
    <s v="Ocupada"/>
    <n v="13"/>
    <s v="Brasil"/>
    <s v="Plato_9"/>
    <x v="0"/>
    <s v="3:09"/>
    <s v="5:32"/>
    <d v="1899-12-30T02:38:00"/>
    <d v="1899-12-30T01:24:00"/>
    <s v="Si"/>
    <x v="12"/>
    <d v="1899-12-30T00:59:00"/>
  </r>
  <r>
    <n v="16"/>
    <s v="Cliente_780"/>
    <n v="6"/>
    <s v="Mesero_2"/>
    <x v="0"/>
    <s v="Efectivo"/>
    <s v="48.76"/>
    <s v="Libre"/>
    <n v="14"/>
    <s v="Perú"/>
    <s v="Plato_3, Plato_11, Plato_14, Plato_2"/>
    <x v="0"/>
    <s v="0:18"/>
    <s v="1:58"/>
    <d v="1899-12-30T01:40:00"/>
    <d v="1899-12-30T00:00:00"/>
    <s v="No"/>
    <x v="13"/>
    <d v="1899-12-30T02:34:00"/>
  </r>
  <r>
    <n v="6"/>
    <s v="Cliente_728"/>
    <n v="4"/>
    <s v="Mesero_1"/>
    <x v="1"/>
    <s v="Tarjeta de crédito"/>
    <s v="28.77"/>
    <s v="Ocupada"/>
    <n v="15"/>
    <s v="Uruguay"/>
    <s v="Plato_16, Plato_13, Plato_8"/>
    <x v="0"/>
    <s v="3:24"/>
    <s v="4:59"/>
    <d v="1899-12-30T01:50:00"/>
    <d v="1899-12-30T00:00:00"/>
    <s v="No"/>
    <x v="14"/>
    <d v="1899-12-30T01:43:00"/>
  </r>
  <r>
    <n v="20"/>
    <s v="Cliente_175"/>
    <n v="5"/>
    <s v="Mesero_4"/>
    <x v="0"/>
    <s v="Efectivo"/>
    <s v="37.9"/>
    <s v="Reservada"/>
    <n v="16"/>
    <s v="Bolivia"/>
    <s v="Plato_16"/>
    <x v="0"/>
    <s v="2:31"/>
    <s v="4:24"/>
    <d v="1899-12-30T01:53:00"/>
    <d v="1899-12-30T01:15:00"/>
    <s v="Si"/>
    <x v="15"/>
    <d v="1899-12-30T00:38:00"/>
  </r>
  <r>
    <n v="14"/>
    <s v="Cliente_200"/>
    <n v="6"/>
    <s v="Mesero_2"/>
    <x v="1"/>
    <s v="Tarjeta de crédito"/>
    <s v="12.17"/>
    <s v="Libre"/>
    <n v="17"/>
    <s v="Ecuador"/>
    <s v="Plato_8, Plato_4, Plato_5"/>
    <x v="0"/>
    <s v="0:09"/>
    <s v="3:27"/>
    <d v="1899-12-30T03:18:00"/>
    <d v="1899-12-30T00:40:00"/>
    <s v="Si"/>
    <x v="16"/>
    <d v="1899-12-30T02:38:00"/>
  </r>
  <r>
    <n v="9"/>
    <s v="Cliente_190"/>
    <n v="2"/>
    <s v="Mesero_2"/>
    <x v="1"/>
    <s v="Tarjeta de crédito"/>
    <s v="33.09"/>
    <s v="Libre"/>
    <n v="18"/>
    <s v="Colombia"/>
    <s v="Plato_9, Plato_20, Plato_10, Plato_15"/>
    <x v="0"/>
    <s v="2:06"/>
    <s v="4:26"/>
    <d v="1899-12-30T02:20:00"/>
    <d v="1899-12-30T00:06:00"/>
    <s v="Si"/>
    <x v="17"/>
    <d v="1899-12-30T02:14:00"/>
  </r>
  <r>
    <n v="18"/>
    <s v="Cliente_290"/>
    <n v="3"/>
    <s v="Mesero_2"/>
    <x v="0"/>
    <s v="Tarjeta de crédito"/>
    <s v="17.45"/>
    <s v="Libre"/>
    <n v="19"/>
    <s v="Chile"/>
    <s v="Plato_20"/>
    <x v="0"/>
    <s v="0:35"/>
    <s v="3:29"/>
    <d v="1899-12-30T02:54:00"/>
    <d v="1899-12-30T02:10:00"/>
    <s v="Si"/>
    <x v="18"/>
    <d v="1899-12-30T00:44:00"/>
  </r>
  <r>
    <n v="8"/>
    <s v="Cliente_972"/>
    <n v="2"/>
    <s v="Mesero_3"/>
    <x v="0"/>
    <s v="Tarjeta de crédito"/>
    <s v="31.7"/>
    <s v="Reservada"/>
    <n v="20"/>
    <s v="Chile"/>
    <s v="Plato_8, Plato_1, Plato_14"/>
    <x v="0"/>
    <s v="1:25"/>
    <s v="5:12"/>
    <d v="1899-12-30T03:47:00"/>
    <d v="1899-12-30T02:37:00"/>
    <s v="Si"/>
    <x v="19"/>
    <d v="1899-12-30T01:10:00"/>
  </r>
  <r>
    <n v="12"/>
    <s v="Cliente_210"/>
    <n v="2"/>
    <s v="Mesero_3"/>
    <x v="0"/>
    <s v="Tarjeta de crédito"/>
    <s v="20.53"/>
    <s v="Reservada"/>
    <n v="21"/>
    <s v="Uruguay"/>
    <s v="Plato_20, Plato_3, Plato_15, Plato_1"/>
    <x v="0"/>
    <s v="3:39"/>
    <s v="5:52"/>
    <d v="1899-12-30T02:13:00"/>
    <d v="1899-12-30T00:00:00"/>
    <s v="No"/>
    <x v="20"/>
    <d v="1899-12-30T02:32:00"/>
  </r>
  <r>
    <n v="15"/>
    <s v="Cliente_88"/>
    <n v="1"/>
    <s v="Mesero_4"/>
    <x v="0"/>
    <s v="Tarjeta de crédito"/>
    <s v="45.41"/>
    <s v="Libre"/>
    <n v="22"/>
    <s v="Ecuador"/>
    <s v="Plato_4, Plato_18, Plato_9, Plato_8"/>
    <x v="0"/>
    <s v="2:16"/>
    <s v="4:47"/>
    <d v="1899-12-30T02:31:00"/>
    <d v="1899-12-30T00:28:00"/>
    <s v="Si"/>
    <x v="21"/>
    <d v="1899-12-30T02:03:00"/>
  </r>
  <r>
    <n v="1"/>
    <s v="Cliente_427"/>
    <n v="5"/>
    <s v="Mesero_5"/>
    <x v="2"/>
    <s v="Tarjeta de crédito"/>
    <s v="38.46"/>
    <s v="Libre"/>
    <n v="23"/>
    <s v="Chile"/>
    <s v="Plato_12, Plato_6"/>
    <x v="0"/>
    <s v="2:44"/>
    <s v="4:09"/>
    <d v="1899-12-30T01:25:00"/>
    <d v="1899-12-30T00:22:00"/>
    <s v="Si"/>
    <x v="0"/>
    <d v="1899-12-30T01:03:00"/>
  </r>
  <r>
    <n v="5"/>
    <s v="Cliente_424"/>
    <n v="5"/>
    <s v="Mesero_3"/>
    <x v="0"/>
    <s v="Tarjeta de crédito"/>
    <s v="38.18"/>
    <s v="Ocupada"/>
    <n v="24"/>
    <s v="Venezuela"/>
    <s v="Plato_10, Plato_9, Plato_14, Plato_20"/>
    <x v="0"/>
    <s v="3:01"/>
    <s v="6:20"/>
    <d v="1899-12-30T03:34:00"/>
    <d v="1899-12-30T00:19:00"/>
    <s v="Si"/>
    <x v="22"/>
    <d v="1899-12-30T03:00:00"/>
  </r>
  <r>
    <n v="12"/>
    <s v="Cliente_824"/>
    <n v="5"/>
    <s v="Mesero_5"/>
    <x v="2"/>
    <s v="Tarjeta de débito"/>
    <s v="46.15"/>
    <s v="Ocupada"/>
    <n v="25"/>
    <s v="Colombia"/>
    <s v="Plato_18"/>
    <x v="0"/>
    <s v="3:01"/>
    <s v="4:59"/>
    <d v="1899-12-30T02:13:00"/>
    <d v="1899-12-30T01:23:00"/>
    <s v="Si"/>
    <x v="23"/>
    <d v="1899-12-30T00:35:00"/>
  </r>
  <r>
    <n v="18"/>
    <s v="Cliente_107"/>
    <n v="2"/>
    <s v="Mesero_5"/>
    <x v="1"/>
    <s v="Tarjeta de crédito"/>
    <s v="10.37"/>
    <s v="Ocupada"/>
    <n v="26"/>
    <s v="Uruguay"/>
    <s v="Plato_4, Plato_13, Plato_7"/>
    <x v="0"/>
    <s v="2:04"/>
    <s v="5:47"/>
    <d v="1899-12-30T03:58:00"/>
    <d v="1899-12-30T01:54:00"/>
    <s v="Si"/>
    <x v="24"/>
    <d v="1899-12-30T01:49:00"/>
  </r>
  <r>
    <n v="4"/>
    <s v="Cliente_775"/>
    <n v="2"/>
    <s v="Mesero_5"/>
    <x v="0"/>
    <s v="Tarjeta de crédito"/>
    <s v="19.27"/>
    <s v="Ocupada"/>
    <n v="27"/>
    <s v="Brasil"/>
    <s v="Plato_8, Plato_10"/>
    <x v="0"/>
    <s v="1:19"/>
    <s v="2:27"/>
    <d v="1899-12-30T01:23:00"/>
    <d v="1899-12-30T00:13:00"/>
    <s v="Si"/>
    <x v="25"/>
    <d v="1899-12-30T00:55:00"/>
  </r>
  <r>
    <n v="2"/>
    <s v="Cliente_358"/>
    <n v="2"/>
    <s v="Mesero_4"/>
    <x v="2"/>
    <s v="Tarjeta de crédito"/>
    <s v="41.22"/>
    <s v="Reservada"/>
    <n v="28"/>
    <s v="Argentina"/>
    <s v="Plato_4, Plato_9"/>
    <x v="0"/>
    <s v="0:49"/>
    <s v="3:16"/>
    <d v="1899-12-30T02:27:00"/>
    <d v="1899-12-30T01:31:00"/>
    <s v="Si"/>
    <x v="26"/>
    <d v="1899-12-30T00:56:00"/>
  </r>
  <r>
    <n v="20"/>
    <s v="Cliente_377"/>
    <n v="5"/>
    <s v="Mesero_2"/>
    <x v="0"/>
    <s v="Tarjeta de crédito"/>
    <s v="14.83"/>
    <s v="Ocupada"/>
    <n v="29"/>
    <s v="Ecuador"/>
    <s v="Plato_1, Plato_4, Plato_17"/>
    <x v="0"/>
    <s v="3:02"/>
    <s v="6:10"/>
    <d v="1899-12-30T03:23:00"/>
    <d v="1899-12-30T01:57:00"/>
    <s v="Si"/>
    <x v="27"/>
    <d v="1899-12-30T01:11:00"/>
  </r>
  <r>
    <n v="14"/>
    <s v="Cliente_361"/>
    <n v="4"/>
    <s v="Mesero_4"/>
    <x v="0"/>
    <s v="Efectivo"/>
    <s v="26.29"/>
    <s v="Libre"/>
    <n v="30"/>
    <s v="Venezuela"/>
    <s v="Plato_10, Plato_3"/>
    <x v="0"/>
    <s v="2:55"/>
    <s v="6:13"/>
    <d v="1899-12-30T03:18:00"/>
    <d v="1899-12-30T02:09:00"/>
    <s v="Si"/>
    <x v="28"/>
    <d v="1899-12-30T01:09:00"/>
  </r>
  <r>
    <n v="13"/>
    <s v="Cliente_229"/>
    <n v="3"/>
    <s v="Mesero_2"/>
    <x v="1"/>
    <s v="Tarjeta de crédito"/>
    <s v="19.81"/>
    <s v="Ocupada"/>
    <n v="31"/>
    <s v="Argentina"/>
    <s v="Plato_9, Plato_12"/>
    <x v="0"/>
    <s v="2:51"/>
    <s v="6:02"/>
    <d v="1899-12-30T03:26:00"/>
    <d v="1899-12-30T01:26:00"/>
    <s v="Si"/>
    <x v="4"/>
    <d v="1899-12-30T01:45:00"/>
  </r>
  <r>
    <n v="5"/>
    <s v="Cliente_27"/>
    <n v="1"/>
    <s v="Mesero_1"/>
    <x v="0"/>
    <s v="Tarjeta de crédito"/>
    <s v="28.25"/>
    <s v="Ocupada"/>
    <n v="32"/>
    <s v="Uruguay"/>
    <s v="Plato_15, Plato_11, Plato_10, Plato_4"/>
    <x v="0"/>
    <s v="3:08"/>
    <s v="6:49"/>
    <d v="1899-12-30T03:56:00"/>
    <d v="1899-12-30T01:33:00"/>
    <s v="Si"/>
    <x v="29"/>
    <d v="1899-12-30T02:08:00"/>
  </r>
  <r>
    <n v="4"/>
    <s v="Cliente_103"/>
    <n v="5"/>
    <s v="Mesero_4"/>
    <x v="2"/>
    <s v="Tarjeta de débito"/>
    <s v="20.38"/>
    <s v="Ocupada"/>
    <n v="33"/>
    <s v="Perú"/>
    <s v="Plato_8, Plato_6, Plato_15, Plato_10"/>
    <x v="0"/>
    <s v="3:33"/>
    <s v="6:21"/>
    <d v="1899-12-30T03:03:00"/>
    <d v="1899-12-30T00:38:00"/>
    <s v="Si"/>
    <x v="30"/>
    <d v="1899-12-30T02:10:00"/>
  </r>
  <r>
    <n v="15"/>
    <s v="Cliente_1"/>
    <n v="1"/>
    <s v="Mesero_4"/>
    <x v="1"/>
    <s v="Tarjeta de crédito"/>
    <s v="13.08"/>
    <s v="Libre"/>
    <n v="34"/>
    <s v="Perú"/>
    <s v="Plato_18, Plato_10"/>
    <x v="0"/>
    <s v="2:16"/>
    <s v="6:07"/>
    <d v="1899-12-30T03:51:00"/>
    <d v="1899-12-30T02:46:00"/>
    <s v="Si"/>
    <x v="28"/>
    <d v="1899-12-30T01:05:00"/>
  </r>
  <r>
    <n v="13"/>
    <s v="Cliente_828"/>
    <n v="2"/>
    <s v="Mesero_3"/>
    <x v="0"/>
    <s v="Tarjeta de crédito"/>
    <s v="15.75"/>
    <s v="Ocupada"/>
    <n v="35"/>
    <s v="Perú"/>
    <s v="Plato_2, Plato_9, Plato_11, Plato_17"/>
    <x v="0"/>
    <s v="3:18"/>
    <s v="5:55"/>
    <d v="1899-12-30T02:52:00"/>
    <d v="1899-12-30T01:32:00"/>
    <s v="Si"/>
    <x v="31"/>
    <d v="1899-12-30T01:05:00"/>
  </r>
  <r>
    <n v="5"/>
    <s v="Cliente_874"/>
    <n v="5"/>
    <s v="Mesero_2"/>
    <x v="0"/>
    <s v="Tarjeta de crédito"/>
    <s v="45.28"/>
    <s v="Ocupada"/>
    <n v="36"/>
    <s v="Bolivia"/>
    <s v="Plato_2"/>
    <x v="0"/>
    <s v="3:27"/>
    <s v="6:26"/>
    <d v="1899-12-30T03:14:00"/>
    <d v="1899-12-30T02:21:00"/>
    <s v="Si"/>
    <x v="32"/>
    <d v="1899-12-30T00:38:00"/>
  </r>
  <r>
    <n v="20"/>
    <s v="Cliente_999"/>
    <n v="1"/>
    <s v="Mesero_5"/>
    <x v="2"/>
    <s v="Tarjeta de crédito"/>
    <s v="10.39"/>
    <s v="Ocupada"/>
    <n v="37"/>
    <s v="Brasil"/>
    <s v="Plato_13"/>
    <x v="0"/>
    <s v="3:24"/>
    <s v="6:02"/>
    <d v="1899-12-30T02:53:00"/>
    <d v="1899-12-30T01:51:00"/>
    <s v="Si"/>
    <x v="33"/>
    <d v="1899-12-30T00:47:00"/>
  </r>
  <r>
    <n v="10"/>
    <s v="Cliente_167"/>
    <n v="6"/>
    <s v="Mesero_4"/>
    <x v="0"/>
    <s v="Tarjeta de débito"/>
    <s v="16.31"/>
    <s v="Reservada"/>
    <n v="38"/>
    <s v="Chile"/>
    <s v="Plato_17, Plato_8, Plato_19"/>
    <x v="0"/>
    <s v="2:38"/>
    <s v="3:53"/>
    <d v="1899-12-30T01:15:00"/>
    <d v="1899-12-30T00:00:00"/>
    <s v="No"/>
    <x v="34"/>
    <d v="1899-12-30T01:38:00"/>
  </r>
  <r>
    <n v="15"/>
    <s v="Cliente_606"/>
    <n v="3"/>
    <s v="Mesero_2"/>
    <x v="2"/>
    <s v="Efectivo"/>
    <s v="48.36"/>
    <s v="Ocupada"/>
    <n v="39"/>
    <s v="Bolivia"/>
    <s v="Plato_19"/>
    <x v="0"/>
    <s v="3:41"/>
    <s v="7:39"/>
    <d v="1899-12-30T04:13:00"/>
    <d v="1899-12-30T03:01:00"/>
    <s v="Si"/>
    <x v="35"/>
    <d v="1899-12-30T00:57:00"/>
  </r>
  <r>
    <n v="1"/>
    <s v="Cliente_710"/>
    <n v="1"/>
    <s v="Mesero_3"/>
    <x v="0"/>
    <s v="Efectivo"/>
    <s v="13.68"/>
    <s v="Libre"/>
    <n v="40"/>
    <s v="Argentina"/>
    <s v="Plato_9, Plato_11, Plato_16"/>
    <x v="0"/>
    <s v="2:00"/>
    <s v="4:05"/>
    <d v="1899-12-30T02:05:00"/>
    <d v="1899-12-30T00:47:00"/>
    <s v="Si"/>
    <x v="9"/>
    <d v="1899-12-30T01:18:00"/>
  </r>
  <r>
    <n v="7"/>
    <s v="Cliente_870"/>
    <n v="4"/>
    <s v="Mesero_2"/>
    <x v="0"/>
    <s v="Tarjeta de crédito"/>
    <s v="15.24"/>
    <s v="Ocupada"/>
    <n v="41"/>
    <s v="Perú"/>
    <s v="Plato_15, Plato_10, Plato_2"/>
    <x v="0"/>
    <s v="2:14"/>
    <s v="4:20"/>
    <d v="1899-12-30T02:21:00"/>
    <d v="1899-12-30T00:37:00"/>
    <s v="Si"/>
    <x v="36"/>
    <d v="1899-12-30T01:29:00"/>
  </r>
  <r>
    <n v="14"/>
    <s v="Cliente_230"/>
    <n v="1"/>
    <s v="Mesero_2"/>
    <x v="0"/>
    <s v="Tarjeta de crédito"/>
    <s v="49.58"/>
    <s v="Reservada"/>
    <n v="42"/>
    <s v="Bolivia"/>
    <s v="Plato_5, Plato_20"/>
    <x v="0"/>
    <s v="0:25"/>
    <s v="1:46"/>
    <d v="1899-12-30T01:21:00"/>
    <d v="1899-12-30T00:12:00"/>
    <s v="Si"/>
    <x v="37"/>
    <d v="1899-12-30T01:09:00"/>
  </r>
  <r>
    <n v="8"/>
    <s v="Cliente_814"/>
    <n v="6"/>
    <s v="Mesero_4"/>
    <x v="0"/>
    <s v="Tarjeta de crédito"/>
    <s v="32.19"/>
    <s v="Ocupada"/>
    <n v="43"/>
    <s v="Perú"/>
    <s v="Plato_15, Plato_18, Plato_7, Plato_17"/>
    <x v="0"/>
    <s v="1:02"/>
    <s v="3:14"/>
    <d v="1899-12-30T02:27:00"/>
    <d v="1899-12-30T00:00:00"/>
    <s v="No"/>
    <x v="38"/>
    <d v="1899-12-30T02:26:00"/>
  </r>
  <r>
    <n v="18"/>
    <s v="Cliente_710"/>
    <n v="1"/>
    <s v="Mesero_4"/>
    <x v="0"/>
    <s v="Tarjeta de crédito"/>
    <s v="42.6"/>
    <s v="Libre"/>
    <n v="44"/>
    <s v="España"/>
    <s v="Plato_10, Plato_1, Plato_13"/>
    <x v="0"/>
    <s v="3:06"/>
    <s v="6:18"/>
    <d v="1899-12-30T03:12:00"/>
    <d v="1899-12-30T01:47:00"/>
    <s v="Si"/>
    <x v="39"/>
    <d v="1899-12-30T01:25:00"/>
  </r>
  <r>
    <n v="17"/>
    <s v="Cliente_640"/>
    <n v="2"/>
    <s v="Mesero_2"/>
    <x v="0"/>
    <s v="Tarjeta de crédito"/>
    <s v="25.41"/>
    <s v="Reservada"/>
    <n v="45"/>
    <s v="Perú"/>
    <s v="Plato_4"/>
    <x v="0"/>
    <s v="2:15"/>
    <s v="4:01"/>
    <d v="1899-12-30T01:46:00"/>
    <d v="1899-12-30T00:59:00"/>
    <s v="Si"/>
    <x v="40"/>
    <d v="1899-12-30T00:47:00"/>
  </r>
  <r>
    <n v="10"/>
    <s v="Cliente_623"/>
    <n v="1"/>
    <s v="Mesero_5"/>
    <x v="0"/>
    <s v="Tarjeta de crédito"/>
    <s v="27.97"/>
    <s v="Libre"/>
    <n v="46"/>
    <s v="Chile"/>
    <s v="Plato_2, Plato_18, Plato_14"/>
    <x v="0"/>
    <s v="1:47"/>
    <s v="3:39"/>
    <d v="1899-12-30T01:52:00"/>
    <d v="1899-12-30T00:26:00"/>
    <s v="Si"/>
    <x v="41"/>
    <d v="1899-12-30T01:26:00"/>
  </r>
  <r>
    <n v="18"/>
    <s v="Cliente_72"/>
    <n v="3"/>
    <s v="Mesero_2"/>
    <x v="0"/>
    <s v="Tarjeta de crédito"/>
    <s v="10.98"/>
    <s v="Ocupada"/>
    <n v="47"/>
    <s v="Brasil"/>
    <s v="Plato_11, Plato_14, Plato_3"/>
    <x v="0"/>
    <s v="3:30"/>
    <s v="7:29"/>
    <d v="1899-12-30T04:14:00"/>
    <d v="1899-12-30T02:32:00"/>
    <s v="Si"/>
    <x v="42"/>
    <d v="1899-12-30T01:27:00"/>
  </r>
  <r>
    <n v="17"/>
    <s v="Cliente_963"/>
    <n v="2"/>
    <s v="Mesero_3"/>
    <x v="1"/>
    <s v="Tarjeta de crédito"/>
    <s v="25.31"/>
    <s v="Libre"/>
    <n v="48"/>
    <s v="Bolivia"/>
    <s v="Plato_6, Plato_5, Plato_11"/>
    <x v="0"/>
    <s v="0:28"/>
    <s v="4:02"/>
    <d v="1899-12-30T03:34:00"/>
    <d v="1899-12-30T01:30:00"/>
    <s v="Si"/>
    <x v="43"/>
    <d v="1899-12-30T02:04:00"/>
  </r>
  <r>
    <n v="8"/>
    <s v="Cliente_929"/>
    <n v="3"/>
    <s v="Mesero_2"/>
    <x v="0"/>
    <s v="Tarjeta de crédito"/>
    <s v="20.92"/>
    <s v="Libre"/>
    <n v="49"/>
    <s v="Uruguay"/>
    <s v="Plato_7, Plato_15, Plato_4"/>
    <x v="0"/>
    <s v="1:44"/>
    <s v="5:29"/>
    <d v="1899-12-30T03:45:00"/>
    <d v="1899-12-30T02:24:00"/>
    <s v="Si"/>
    <x v="44"/>
    <d v="1899-12-30T01:21:00"/>
  </r>
  <r>
    <n v="19"/>
    <s v="Cliente_708"/>
    <n v="5"/>
    <s v="Mesero_4"/>
    <x v="0"/>
    <s v="Tarjeta de débito"/>
    <s v="16.74"/>
    <s v="Ocupada"/>
    <n v="50"/>
    <s v="Argentina"/>
    <s v="Plato_15, Plato_5"/>
    <x v="0"/>
    <s v="3:54"/>
    <s v="6:57"/>
    <d v="1899-12-30T03:18:00"/>
    <d v="1899-12-30T02:42:00"/>
    <s v="Si"/>
    <x v="45"/>
    <d v="1899-12-30T00:21:00"/>
  </r>
  <r>
    <n v="12"/>
    <s v="Cliente_631"/>
    <n v="1"/>
    <s v="Mesero_5"/>
    <x v="2"/>
    <s v="Tarjeta de crédito"/>
    <s v="37.08"/>
    <s v="Reservada"/>
    <n v="51"/>
    <s v="España"/>
    <s v="Plato_14, Plato_11, Plato_5, Plato_4"/>
    <x v="0"/>
    <s v="1:42"/>
    <s v="3:02"/>
    <d v="1899-12-30T01:20:00"/>
    <d v="1899-12-30T00:00:00"/>
    <s v="No"/>
    <x v="46"/>
    <d v="1899-12-30T02:44:00"/>
  </r>
  <r>
    <n v="7"/>
    <s v="Cliente_894"/>
    <n v="4"/>
    <s v="Mesero_3"/>
    <x v="0"/>
    <s v="Tarjeta de crédito"/>
    <s v="46.88"/>
    <s v="Libre"/>
    <n v="52"/>
    <s v="Paraguay"/>
    <s v="Plato_11, Plato_17, Plato_18"/>
    <x v="0"/>
    <s v="0:01"/>
    <s v="1:11"/>
    <d v="1899-12-30T01:10:00"/>
    <d v="1899-12-30T00:08:00"/>
    <s v="Si"/>
    <x v="47"/>
    <d v="1899-12-30T01:02:00"/>
  </r>
  <r>
    <n v="16"/>
    <s v="Cliente_63"/>
    <n v="5"/>
    <s v="Mesero_5"/>
    <x v="0"/>
    <s v="Tarjeta de débito"/>
    <s v="36.88"/>
    <s v="Libre"/>
    <n v="53"/>
    <s v="Paraguay"/>
    <s v="Plato_14, Plato_2, Plato_19"/>
    <x v="0"/>
    <s v="3:01"/>
    <s v="4:44"/>
    <d v="1899-12-30T01:43:00"/>
    <d v="1899-12-30T00:00:00"/>
    <s v="No"/>
    <x v="48"/>
    <d v="1899-12-30T01:52:00"/>
  </r>
  <r>
    <n v="6"/>
    <s v="Cliente_144"/>
    <n v="6"/>
    <s v="Mesero_4"/>
    <x v="2"/>
    <s v="Tarjeta de crédito"/>
    <s v="23.36"/>
    <s v="Reservada"/>
    <n v="54"/>
    <s v="Bolivia"/>
    <s v="Plato_8, Plato_17, Plato_4, Plato_11"/>
    <x v="0"/>
    <s v="0:40"/>
    <s v="4:14"/>
    <d v="1899-12-30T03:34:00"/>
    <d v="1899-12-30T00:11:00"/>
    <s v="Si"/>
    <x v="49"/>
    <d v="1899-12-30T03:23:00"/>
  </r>
  <r>
    <n v="20"/>
    <s v="Cliente_390"/>
    <n v="5"/>
    <s v="Mesero_4"/>
    <x v="2"/>
    <s v="Tarjeta de crédito"/>
    <s v="45.49"/>
    <s v="Ocupada"/>
    <n v="55"/>
    <s v="Perú"/>
    <s v="Plato_11, Plato_7, Plato_19, Plato_15"/>
    <x v="0"/>
    <s v="1:30"/>
    <s v="5:00"/>
    <d v="1899-12-30T03:45:00"/>
    <d v="1899-12-30T01:54:00"/>
    <s v="Si"/>
    <x v="50"/>
    <d v="1899-12-30T01:36:00"/>
  </r>
  <r>
    <n v="1"/>
    <s v="Cliente_728"/>
    <n v="3"/>
    <s v="Mesero_5"/>
    <x v="0"/>
    <s v="Tarjeta de débito"/>
    <s v="43.2"/>
    <s v="Libre"/>
    <n v="56"/>
    <s v="Ecuador"/>
    <s v="Plato_9, Plato_12"/>
    <x v="0"/>
    <s v="1:20"/>
    <s v="4:57"/>
    <d v="1899-12-30T03:37:00"/>
    <d v="1899-12-30T02:19:00"/>
    <s v="Si"/>
    <x v="51"/>
    <d v="1899-12-30T01:18:00"/>
  </r>
  <r>
    <n v="18"/>
    <s v="Cliente_886"/>
    <n v="2"/>
    <s v="Mesero_2"/>
    <x v="0"/>
    <s v="Tarjeta de crédito"/>
    <s v="45.45"/>
    <s v="Libre"/>
    <n v="57"/>
    <s v="Colombia"/>
    <s v="Plato_8, Plato_20, Plato_5, Plato_19"/>
    <x v="0"/>
    <s v="3:04"/>
    <s v="4:52"/>
    <d v="1899-12-30T01:48:00"/>
    <d v="1899-12-30T00:40:00"/>
    <s v="Si"/>
    <x v="8"/>
    <d v="1899-12-30T01:08:00"/>
  </r>
  <r>
    <n v="8"/>
    <s v="Cliente_510"/>
    <n v="3"/>
    <s v="Mesero_1"/>
    <x v="2"/>
    <s v="Tarjeta de crédito"/>
    <s v="30.7"/>
    <s v="Reservada"/>
    <n v="58"/>
    <s v="Brasil"/>
    <s v="Plato_5, Plato_3"/>
    <x v="0"/>
    <s v="1:31"/>
    <s v="4:21"/>
    <d v="1899-12-30T02:50:00"/>
    <d v="1899-12-30T01:37:00"/>
    <s v="Si"/>
    <x v="52"/>
    <d v="1899-12-30T01:13:00"/>
  </r>
  <r>
    <n v="8"/>
    <s v="Cliente_878"/>
    <n v="4"/>
    <s v="Mesero_1"/>
    <x v="0"/>
    <s v="Efectivo"/>
    <s v="33.89"/>
    <s v="Libre"/>
    <n v="59"/>
    <s v="Colombia"/>
    <s v="Plato_12, Plato_14, Plato_4, Plato_20"/>
    <x v="0"/>
    <s v="1:21"/>
    <s v="5:04"/>
    <d v="1899-12-30T03:43:00"/>
    <d v="1899-12-30T02:55:00"/>
    <s v="Si"/>
    <x v="53"/>
    <d v="1899-12-30T00:48:00"/>
  </r>
  <r>
    <n v="6"/>
    <s v="Cliente_977"/>
    <n v="1"/>
    <s v="Mesero_1"/>
    <x v="0"/>
    <s v="Tarjeta de crédito"/>
    <s v="19.54"/>
    <s v="Reservada"/>
    <n v="60"/>
    <s v="Bolivia"/>
    <s v="Plato_4, Plato_11"/>
    <x v="0"/>
    <s v="2:09"/>
    <s v="5:46"/>
    <d v="1899-12-30T03:37:00"/>
    <d v="1899-12-30T02:54:00"/>
    <s v="Si"/>
    <x v="37"/>
    <d v="1899-12-30T00:43:00"/>
  </r>
  <r>
    <n v="10"/>
    <s v="Cliente_553"/>
    <n v="5"/>
    <s v="Mesero_2"/>
    <x v="0"/>
    <s v="Tarjeta de crédito"/>
    <s v="42.87"/>
    <s v="Ocupada"/>
    <n v="61"/>
    <s v="Chile"/>
    <s v="Plato_20, Plato_4, Plato_2, Plato_16"/>
    <x v="0"/>
    <s v="3:49"/>
    <s v="6:22"/>
    <d v="1899-12-30T02:48:00"/>
    <d v="1899-12-30T00:00:00"/>
    <s v="No"/>
    <x v="7"/>
    <d v="1899-12-30T02:39:00"/>
  </r>
  <r>
    <n v="2"/>
    <s v="Cliente_792"/>
    <n v="1"/>
    <s v="Mesero_1"/>
    <x v="2"/>
    <s v="Tarjeta de crédito"/>
    <s v="37.93"/>
    <s v="Ocupada"/>
    <n v="62"/>
    <s v="Argentina"/>
    <s v="Plato_2, Plato_12, Plato_17"/>
    <x v="0"/>
    <s v="2:47"/>
    <s v="6:24"/>
    <d v="1899-12-30T03:52:00"/>
    <d v="1899-12-30T01:02:00"/>
    <s v="Si"/>
    <x v="9"/>
    <d v="1899-12-30T02:35:00"/>
  </r>
  <r>
    <n v="17"/>
    <s v="Cliente_881"/>
    <n v="4"/>
    <s v="Mesero_4"/>
    <x v="0"/>
    <s v="Tarjeta de crédito"/>
    <s v="33.34"/>
    <s v="Reservada"/>
    <n v="63"/>
    <s v="Colombia"/>
    <s v="Plato_3, Plato_8"/>
    <x v="0"/>
    <s v="0:41"/>
    <s v="4:06"/>
    <d v="1899-12-30T03:25:00"/>
    <d v="1899-12-30T02:55:00"/>
    <s v="Si"/>
    <x v="54"/>
    <d v="1899-12-30T00:30:00"/>
  </r>
  <r>
    <n v="3"/>
    <s v="Cliente_265"/>
    <n v="3"/>
    <s v="Mesero_5"/>
    <x v="1"/>
    <s v="Efectivo"/>
    <s v="34.77"/>
    <s v="Reservada"/>
    <n v="64"/>
    <s v="Perú"/>
    <s v="Plato_3, Plato_20, Plato_19"/>
    <x v="0"/>
    <s v="1:40"/>
    <s v="4:02"/>
    <d v="1899-12-30T02:22:00"/>
    <d v="1899-12-30T01:00:00"/>
    <s v="Si"/>
    <x v="55"/>
    <d v="1899-12-30T01:22:00"/>
  </r>
  <r>
    <n v="5"/>
    <s v="Cliente_946"/>
    <n v="1"/>
    <s v="Mesero_3"/>
    <x v="0"/>
    <s v="Tarjeta de débito"/>
    <s v="14.0"/>
    <s v="Ocupada"/>
    <n v="65"/>
    <s v="Bolivia"/>
    <s v="Plato_16, Plato_17, Plato_12, Plato_20"/>
    <x v="0"/>
    <s v="1:54"/>
    <s v="3:03"/>
    <d v="1899-12-30T01:24:00"/>
    <d v="1899-12-30T00:00:00"/>
    <s v="No"/>
    <x v="56"/>
    <d v="1899-12-30T02:35:00"/>
  </r>
  <r>
    <n v="18"/>
    <s v="Cliente_614"/>
    <n v="2"/>
    <s v="Mesero_5"/>
    <x v="0"/>
    <s v="Tarjeta de crédito"/>
    <s v="10.88"/>
    <s v="Reservada"/>
    <n v="66"/>
    <s v="España"/>
    <s v="Plato_19, Plato_20, Plato_4"/>
    <x v="0"/>
    <s v="2:28"/>
    <s v="6:18"/>
    <d v="1899-12-30T03:50:00"/>
    <d v="1899-12-30T01:56:00"/>
    <s v="Si"/>
    <x v="57"/>
    <d v="1899-12-30T01:54:00"/>
  </r>
  <r>
    <n v="2"/>
    <s v="Cliente_352"/>
    <n v="6"/>
    <s v="Mesero_2"/>
    <x v="0"/>
    <s v="Tarjeta de débito"/>
    <s v="21.25"/>
    <s v="Reservada"/>
    <n v="67"/>
    <s v="Perú"/>
    <s v="Plato_20, Plato_19, Plato_10, Plato_2"/>
    <x v="0"/>
    <s v="3:45"/>
    <s v="5:10"/>
    <d v="1899-12-30T01:25:00"/>
    <d v="1899-12-30T00:00:00"/>
    <s v="No"/>
    <x v="58"/>
    <d v="1899-12-30T02:11:00"/>
  </r>
  <r>
    <n v="8"/>
    <s v="Cliente_784"/>
    <n v="4"/>
    <s v="Mesero_5"/>
    <x v="2"/>
    <s v="Tarjeta de crédito"/>
    <s v="45.65"/>
    <s v="Ocupada"/>
    <n v="68"/>
    <s v="Brasil"/>
    <s v="Plato_14, Plato_16, Plato_15, Plato_1"/>
    <x v="0"/>
    <s v="0:02"/>
    <s v="3:15"/>
    <d v="1899-12-30T03:28:00"/>
    <d v="1899-12-30T00:48:00"/>
    <s v="Si"/>
    <x v="59"/>
    <d v="1899-12-30T02:25:00"/>
  </r>
  <r>
    <n v="5"/>
    <s v="Cliente_118"/>
    <n v="4"/>
    <s v="Mesero_2"/>
    <x v="0"/>
    <s v="Tarjeta de crédito"/>
    <s v="31.49"/>
    <s v="Libre"/>
    <n v="69"/>
    <s v="Perú"/>
    <s v="Plato_13, Plato_7, Plato_11"/>
    <x v="0"/>
    <s v="2:02"/>
    <s v="3:57"/>
    <d v="1899-12-30T01:55:00"/>
    <d v="1899-12-30T00:23:00"/>
    <s v="Si"/>
    <x v="60"/>
    <d v="1899-12-30T01:32:00"/>
  </r>
  <r>
    <n v="17"/>
    <s v="Cliente_61"/>
    <n v="4"/>
    <s v="Mesero_4"/>
    <x v="0"/>
    <s v="Tarjeta de débito"/>
    <s v="28.26"/>
    <s v="Libre"/>
    <n v="70"/>
    <s v="Paraguay"/>
    <s v="Plato_1, Plato_18"/>
    <x v="0"/>
    <s v="0:11"/>
    <s v="1:22"/>
    <d v="1899-12-30T01:11:00"/>
    <d v="1899-12-30T00:31:00"/>
    <s v="Si"/>
    <x v="61"/>
    <d v="1899-12-30T00:40:00"/>
  </r>
  <r>
    <n v="18"/>
    <s v="Cliente_440"/>
    <n v="4"/>
    <s v="Mesero_3"/>
    <x v="0"/>
    <s v="Tarjeta de crédito"/>
    <s v="24.01"/>
    <s v="Ocupada"/>
    <n v="71"/>
    <s v="Paraguay"/>
    <s v="Plato_2, Plato_14"/>
    <x v="0"/>
    <s v="1:57"/>
    <s v="5:56"/>
    <d v="1899-12-30T04:14:00"/>
    <d v="1899-12-30T03:10:00"/>
    <s v="Si"/>
    <x v="62"/>
    <d v="1899-12-30T00:49:00"/>
  </r>
  <r>
    <n v="17"/>
    <s v="Cliente_258"/>
    <n v="1"/>
    <s v="Mesero_2"/>
    <x v="0"/>
    <s v="Tarjeta de crédito"/>
    <s v="15.28"/>
    <s v="Reservada"/>
    <n v="72"/>
    <s v="Perú"/>
    <s v="Plato_13, Plato_4"/>
    <x v="0"/>
    <s v="2:42"/>
    <s v="5:51"/>
    <d v="1899-12-30T03:09:00"/>
    <d v="1899-12-30T02:15:00"/>
    <s v="Si"/>
    <x v="63"/>
    <d v="1899-12-30T00:54:00"/>
  </r>
  <r>
    <n v="1"/>
    <s v="Cliente_742"/>
    <n v="4"/>
    <s v="Mesero_4"/>
    <x v="1"/>
    <s v="Tarjeta de crédito"/>
    <s v="34.51"/>
    <s v="Libre"/>
    <n v="73"/>
    <s v="Argentina"/>
    <s v="Plato_6"/>
    <x v="0"/>
    <s v="2:39"/>
    <s v="6:09"/>
    <d v="1899-12-30T03:30:00"/>
    <d v="1899-12-30T03:10:00"/>
    <s v="Si"/>
    <x v="64"/>
    <d v="1899-12-30T00:20:00"/>
  </r>
  <r>
    <n v="19"/>
    <s v="Cliente_865"/>
    <n v="4"/>
    <s v="Mesero_4"/>
    <x v="0"/>
    <s v="Tarjeta de crédito"/>
    <s v="30.83"/>
    <s v="Libre"/>
    <n v="74"/>
    <s v="Brasil"/>
    <s v="Plato_10, Plato_18, Plato_15"/>
    <x v="0"/>
    <s v="1:04"/>
    <s v="4:13"/>
    <d v="1899-12-30T03:09:00"/>
    <d v="1899-12-30T01:29:00"/>
    <s v="Si"/>
    <x v="59"/>
    <d v="1899-12-30T01:40:00"/>
  </r>
  <r>
    <n v="19"/>
    <s v="Cliente_79"/>
    <n v="5"/>
    <s v="Mesero_5"/>
    <x v="0"/>
    <s v="Tarjeta de crédito"/>
    <s v="45.23"/>
    <s v="Ocupada"/>
    <n v="75"/>
    <s v="Venezuela"/>
    <s v="Plato_20, Plato_14"/>
    <x v="0"/>
    <s v="3:36"/>
    <s v="4:49"/>
    <d v="1899-12-30T01:28:00"/>
    <d v="1899-12-30T00:22:00"/>
    <s v="Si"/>
    <x v="42"/>
    <d v="1899-12-30T00:51:00"/>
  </r>
  <r>
    <n v="17"/>
    <s v="Cliente_42"/>
    <n v="3"/>
    <s v="Mesero_1"/>
    <x v="0"/>
    <s v="Tarjeta de crédito"/>
    <s v="17.76"/>
    <s v="Reservada"/>
    <n v="76"/>
    <s v="Argentina"/>
    <s v="Plato_2, Plato_4, Plato_7, Plato_10"/>
    <x v="0"/>
    <s v="2:57"/>
    <s v="5:24"/>
    <d v="1899-12-30T02:27:00"/>
    <d v="1899-12-30T00:50:00"/>
    <s v="Si"/>
    <x v="43"/>
    <d v="1899-12-30T01:37:00"/>
  </r>
  <r>
    <n v="3"/>
    <s v="Cliente_374"/>
    <n v="1"/>
    <s v="Mesero_3"/>
    <x v="2"/>
    <s v="Tarjeta de crédito"/>
    <s v="19.88"/>
    <s v="Libre"/>
    <n v="77"/>
    <s v="Bolivia"/>
    <s v="Plato_4, Plato_7, Plato_11"/>
    <x v="0"/>
    <s v="2:46"/>
    <s v="6:15"/>
    <d v="1899-12-30T03:29:00"/>
    <d v="1899-12-30T01:52:00"/>
    <s v="Si"/>
    <x v="65"/>
    <d v="1899-12-30T01:37:00"/>
  </r>
  <r>
    <n v="7"/>
    <s v="Cliente_636"/>
    <n v="4"/>
    <s v="Mesero_3"/>
    <x v="0"/>
    <s v="Tarjeta de crédito"/>
    <s v="20.02"/>
    <s v="Libre"/>
    <n v="78"/>
    <s v="Colombia"/>
    <s v="Plato_12"/>
    <x v="0"/>
    <s v="1:34"/>
    <s v="3:03"/>
    <d v="1899-12-30T01:29:00"/>
    <d v="1899-12-30T00:35:00"/>
    <s v="Si"/>
    <x v="66"/>
    <d v="1899-12-30T00:54:00"/>
  </r>
  <r>
    <n v="16"/>
    <s v="Cliente_753"/>
    <n v="2"/>
    <s v="Mesero_3"/>
    <x v="0"/>
    <s v="Tarjeta de crédito"/>
    <s v="34.01"/>
    <s v="Libre"/>
    <n v="79"/>
    <s v="Venezuela"/>
    <s v="Plato_9, Plato_11, Plato_3, Plato_13"/>
    <x v="0"/>
    <s v="1:34"/>
    <s v="5:08"/>
    <d v="1899-12-30T03:34:00"/>
    <d v="1899-12-30T01:58:00"/>
    <s v="Si"/>
    <x v="67"/>
    <d v="1899-12-30T01:36:00"/>
  </r>
  <r>
    <n v="18"/>
    <s v="Cliente_632"/>
    <n v="6"/>
    <s v="Mesero_4"/>
    <x v="0"/>
    <s v="Tarjeta de crédito"/>
    <s v="39.05"/>
    <s v="Libre"/>
    <n v="80"/>
    <s v="Venezuela"/>
    <s v="Plato_5, Plato_9, Plato_7"/>
    <x v="0"/>
    <s v="2:14"/>
    <s v="3:46"/>
    <d v="1899-12-30T01:32:00"/>
    <d v="1899-12-30T00:25:00"/>
    <s v="Si"/>
    <x v="68"/>
    <d v="1899-12-30T01:07:00"/>
  </r>
  <r>
    <n v="17"/>
    <s v="Cliente_969"/>
    <n v="4"/>
    <s v="Mesero_5"/>
    <x v="2"/>
    <s v="Tarjeta de crédito"/>
    <s v="23.69"/>
    <s v="Ocupada"/>
    <n v="81"/>
    <s v="Uruguay"/>
    <s v="Plato_17"/>
    <x v="0"/>
    <s v="3:40"/>
    <s v="6:31"/>
    <d v="1899-12-30T03:06:00"/>
    <d v="1899-12-30T01:52:00"/>
    <s v="Si"/>
    <x v="69"/>
    <d v="1899-12-30T00:59:00"/>
  </r>
  <r>
    <n v="16"/>
    <s v="Cliente_574"/>
    <n v="3"/>
    <s v="Mesero_5"/>
    <x v="1"/>
    <s v="Tarjeta de crédito"/>
    <s v="38.6"/>
    <s v="Libre"/>
    <n v="82"/>
    <s v="Paraguay"/>
    <s v="Plato_1, Plato_2"/>
    <x v="0"/>
    <s v="3:25"/>
    <s v="7:10"/>
    <d v="1899-12-30T03:45:00"/>
    <d v="1899-12-30T03:26:00"/>
    <s v="Si"/>
    <x v="18"/>
    <d v="1899-12-30T00:19:00"/>
  </r>
  <r>
    <n v="15"/>
    <s v="Cliente_292"/>
    <n v="1"/>
    <s v="Mesero_1"/>
    <x v="2"/>
    <s v="Tarjeta de crédito"/>
    <s v="24.94"/>
    <s v="Ocupada"/>
    <n v="83"/>
    <s v="Argentina"/>
    <s v="Plato_6, Plato_3, Plato_15"/>
    <x v="0"/>
    <s v="3:42"/>
    <s v="6:39"/>
    <d v="1899-12-30T03:12:00"/>
    <d v="1899-12-30T01:23:00"/>
    <s v="Si"/>
    <x v="70"/>
    <d v="1899-12-30T01:34:00"/>
  </r>
  <r>
    <n v="19"/>
    <s v="Cliente_148"/>
    <n v="5"/>
    <s v="Mesero_4"/>
    <x v="0"/>
    <s v="Tarjeta de crédito"/>
    <s v="15.11"/>
    <s v="Ocupada"/>
    <n v="84"/>
    <s v="Perú"/>
    <s v="Plato_2"/>
    <x v="0"/>
    <s v="1:42"/>
    <s v="3:18"/>
    <d v="1899-12-30T01:51:00"/>
    <d v="1899-12-30T01:26:00"/>
    <s v="Si"/>
    <x v="71"/>
    <d v="1899-12-30T00:10:00"/>
  </r>
  <r>
    <n v="8"/>
    <s v="Cliente_747"/>
    <n v="3"/>
    <s v="Mesero_2"/>
    <x v="2"/>
    <s v="Tarjeta de crédito"/>
    <s v="45.96"/>
    <s v="Libre"/>
    <n v="85"/>
    <s v="Ecuador"/>
    <s v="Plato_16, Plato_19, Plato_3, Plato_15"/>
    <x v="0"/>
    <s v="2:35"/>
    <s v="4:31"/>
    <d v="1899-12-30T01:56:00"/>
    <d v="1899-12-30T00:00:00"/>
    <s v="No"/>
    <x v="72"/>
    <d v="1899-12-30T02:22:00"/>
  </r>
  <r>
    <n v="20"/>
    <s v="Cliente_501"/>
    <n v="3"/>
    <s v="Mesero_5"/>
    <x v="0"/>
    <s v="Tarjeta de débito"/>
    <s v="11.84"/>
    <s v="Libre"/>
    <n v="86"/>
    <s v="España"/>
    <s v="Plato_1"/>
    <x v="0"/>
    <s v="0:02"/>
    <s v="2:08"/>
    <d v="1899-12-30T02:06:00"/>
    <d v="1899-12-30T01:58:00"/>
    <s v="Si"/>
    <x v="73"/>
    <d v="1899-12-30T00:08:00"/>
  </r>
  <r>
    <n v="3"/>
    <s v="Cliente_733"/>
    <n v="2"/>
    <s v="Mesero_4"/>
    <x v="0"/>
    <s v="Tarjeta de crédito"/>
    <s v="29.46"/>
    <s v="Ocupada"/>
    <n v="87"/>
    <s v="Venezuela"/>
    <s v="Plato_4, Plato_15, Plato_17"/>
    <x v="0"/>
    <s v="1:46"/>
    <s v="3:18"/>
    <d v="1899-12-30T01:47:00"/>
    <d v="1899-12-30T00:21:00"/>
    <s v="Si"/>
    <x v="65"/>
    <d v="1899-12-30T01:11:00"/>
  </r>
  <r>
    <n v="18"/>
    <s v="Cliente_36"/>
    <n v="1"/>
    <s v="Mesero_4"/>
    <x v="0"/>
    <s v="Tarjeta de débito"/>
    <s v="23.93"/>
    <s v="Reservada"/>
    <n v="88"/>
    <s v="Ecuador"/>
    <s v="Plato_20, Plato_12, Plato_10"/>
    <x v="0"/>
    <s v="3:30"/>
    <s v="6:40"/>
    <d v="1899-12-30T03:10:00"/>
    <d v="1899-12-30T01:13:00"/>
    <s v="Si"/>
    <x v="74"/>
    <d v="1899-12-30T01:57:00"/>
  </r>
  <r>
    <n v="11"/>
    <s v="Cliente_553"/>
    <n v="4"/>
    <s v="Mesero_5"/>
    <x v="1"/>
    <s v="Tarjeta de débito"/>
    <s v="12.28"/>
    <s v="Libre"/>
    <n v="89"/>
    <s v="Uruguay"/>
    <s v="Plato_14, Plato_18, Plato_5"/>
    <x v="0"/>
    <s v="0:42"/>
    <s v="2:19"/>
    <d v="1899-12-30T01:37:00"/>
    <d v="1899-12-30T00:00:00"/>
    <s v="No"/>
    <x v="75"/>
    <d v="1899-12-30T02:22:00"/>
  </r>
  <r>
    <n v="6"/>
    <s v="Cliente_1000"/>
    <n v="3"/>
    <s v="Mesero_5"/>
    <x v="0"/>
    <s v="Tarjeta de débito"/>
    <s v="30.69"/>
    <s v="Reservada"/>
    <n v="90"/>
    <s v="Ecuador"/>
    <s v="Plato_18"/>
    <x v="0"/>
    <s v="1:17"/>
    <s v="3:13"/>
    <d v="1899-12-30T01:56:00"/>
    <d v="1899-12-30T01:08:00"/>
    <s v="Si"/>
    <x v="23"/>
    <d v="1899-12-30T00:48:00"/>
  </r>
  <r>
    <n v="1"/>
    <s v="Cliente_607"/>
    <n v="5"/>
    <s v="Mesero_5"/>
    <x v="0"/>
    <s v="Tarjeta de crédito"/>
    <s v="39.1"/>
    <s v="Reservada"/>
    <n v="91"/>
    <s v="España"/>
    <s v="Plato_8, Plato_13, Plato_5, Plato_6"/>
    <x v="0"/>
    <s v="3:38"/>
    <s v="5:24"/>
    <d v="1899-12-30T01:46:00"/>
    <d v="1899-12-30T00:00:00"/>
    <s v="No"/>
    <x v="76"/>
    <d v="1899-12-30T02:12:00"/>
  </r>
  <r>
    <n v="6"/>
    <s v="Cliente_378"/>
    <n v="2"/>
    <s v="Mesero_2"/>
    <x v="1"/>
    <s v="Tarjeta de crédito"/>
    <s v="12.75"/>
    <s v="Libre"/>
    <n v="92"/>
    <s v="Venezuela"/>
    <s v="Plato_9, Plato_7"/>
    <x v="0"/>
    <s v="3:35"/>
    <s v="6:09"/>
    <d v="1899-12-30T02:34:00"/>
    <d v="1899-12-30T01:52:00"/>
    <s v="Si"/>
    <x v="52"/>
    <d v="1899-12-30T00:42:00"/>
  </r>
  <r>
    <n v="2"/>
    <s v="Cliente_612"/>
    <n v="2"/>
    <s v="Mesero_2"/>
    <x v="0"/>
    <s v="Tarjeta de crédito"/>
    <s v="45.66"/>
    <s v="Libre"/>
    <n v="93"/>
    <s v="Perú"/>
    <s v="Plato_9"/>
    <x v="0"/>
    <s v="1:39"/>
    <s v="3:48"/>
    <d v="1899-12-30T02:09:00"/>
    <d v="1899-12-30T01:51:00"/>
    <s v="Si"/>
    <x v="77"/>
    <d v="1899-12-30T00:18:00"/>
  </r>
  <r>
    <n v="12"/>
    <s v="Cliente_452"/>
    <n v="1"/>
    <s v="Mesero_4"/>
    <x v="0"/>
    <s v="Tarjeta de crédito"/>
    <s v="28.36"/>
    <s v="Ocupada"/>
    <n v="94"/>
    <s v="Chile"/>
    <s v="Plato_2, Plato_15, Plato_11"/>
    <x v="0"/>
    <s v="1:52"/>
    <s v="4:53"/>
    <d v="1899-12-30T03:16:00"/>
    <d v="1899-12-30T00:52:00"/>
    <s v="Si"/>
    <x v="78"/>
    <d v="1899-12-30T02:09:00"/>
  </r>
  <r>
    <n v="12"/>
    <s v="Cliente_244"/>
    <n v="5"/>
    <s v="Mesero_2"/>
    <x v="2"/>
    <s v="Tarjeta de crédito"/>
    <s v="24.68"/>
    <s v="Ocupada"/>
    <n v="95"/>
    <s v="España"/>
    <s v="Plato_12, Plato_15"/>
    <x v="0"/>
    <s v="3:19"/>
    <s v="6:07"/>
    <d v="1899-12-30T03:03:00"/>
    <d v="1899-12-30T02:07:00"/>
    <s v="Si"/>
    <x v="79"/>
    <d v="1899-12-30T00:41:00"/>
  </r>
  <r>
    <n v="16"/>
    <s v="Cliente_840"/>
    <n v="5"/>
    <s v="Mesero_4"/>
    <x v="1"/>
    <s v="Tarjeta de crédito"/>
    <s v="33.63"/>
    <s v="Libre"/>
    <n v="96"/>
    <s v="Bolivia"/>
    <s v="Plato_11, Plato_12, Plato_7"/>
    <x v="0"/>
    <s v="1:59"/>
    <s v="5:26"/>
    <d v="1899-12-30T03:27:00"/>
    <d v="1899-12-30T02:11:00"/>
    <s v="Si"/>
    <x v="80"/>
    <d v="1899-12-30T01:16:00"/>
  </r>
  <r>
    <n v="14"/>
    <s v="Cliente_993"/>
    <n v="2"/>
    <s v="Mesero_2"/>
    <x v="2"/>
    <s v="Tarjeta de crédito"/>
    <s v="19.22"/>
    <s v="Ocupada"/>
    <n v="97"/>
    <s v="Ecuador"/>
    <s v="Plato_10, Plato_3, Plato_18"/>
    <x v="0"/>
    <s v="1:46"/>
    <s v="3:03"/>
    <d v="1899-12-30T01:32:00"/>
    <d v="1899-12-30T00:00:00"/>
    <s v="No"/>
    <x v="81"/>
    <d v="1899-12-30T01:19:00"/>
  </r>
  <r>
    <n v="7"/>
    <s v="Cliente_29"/>
    <n v="3"/>
    <s v="Mesero_5"/>
    <x v="0"/>
    <s v="Tarjeta de crédito"/>
    <s v="17.15"/>
    <s v="Ocupada"/>
    <n v="98"/>
    <s v="Bolivia"/>
    <s v="Plato_3, Plato_9, Plato_12"/>
    <x v="0"/>
    <s v="1:01"/>
    <s v="3:22"/>
    <d v="1899-12-30T02:36:00"/>
    <d v="1899-12-30T00:01:00"/>
    <s v="Si"/>
    <x v="82"/>
    <d v="1899-12-30T02:20:00"/>
  </r>
  <r>
    <n v="2"/>
    <s v="Cliente_873"/>
    <n v="6"/>
    <s v="Mesero_2"/>
    <x v="0"/>
    <s v="Tarjeta de crédito"/>
    <s v="33.55"/>
    <s v="Ocupada"/>
    <n v="99"/>
    <s v="Chile"/>
    <s v="Plato_2, Plato_17, Plato_12, Plato_9"/>
    <x v="0"/>
    <s v="2:22"/>
    <s v="6:18"/>
    <d v="1899-12-30T04:11:00"/>
    <d v="1899-12-30T02:30:00"/>
    <s v="Si"/>
    <x v="83"/>
    <d v="1899-12-30T01:26:00"/>
  </r>
  <r>
    <n v="18"/>
    <s v="Cliente_965"/>
    <n v="1"/>
    <s v="Mesero_1"/>
    <x v="0"/>
    <s v="Tarjeta de crédito"/>
    <s v="15.15"/>
    <s v="Reservada"/>
    <n v="100"/>
    <s v="Paraguay"/>
    <s v="Plato_7, Plato_5, Plato_1"/>
    <x v="0"/>
    <s v="3:32"/>
    <s v="6:45"/>
    <d v="1899-12-30T03:13:00"/>
    <d v="1899-12-30T01:30:00"/>
    <s v="Si"/>
    <x v="82"/>
    <d v="1899-12-30T01:43:00"/>
  </r>
  <r>
    <n v="1"/>
    <s v="Cliente_313"/>
    <n v="5"/>
    <s v="Mesero_4"/>
    <x v="0"/>
    <s v="Tarjeta de crédito"/>
    <s v="15.09"/>
    <s v="Libre"/>
    <n v="101"/>
    <s v="Venezuela"/>
    <s v="Plato_17, Plato_1, Plato_5, Plato_8"/>
    <x v="0"/>
    <s v="0:14"/>
    <s v="2:15"/>
    <d v="1899-12-30T02:01:00"/>
    <d v="1899-12-30T00:00:00"/>
    <s v="No"/>
    <x v="0"/>
    <d v="1899-12-30T02:14:00"/>
  </r>
  <r>
    <n v="19"/>
    <s v="Cliente_520"/>
    <n v="2"/>
    <s v="Mesero_3"/>
    <x v="0"/>
    <s v="Tarjeta de crédito"/>
    <s v="12.65"/>
    <s v="Reservada"/>
    <n v="102"/>
    <s v="Venezuela"/>
    <s v="Plato_16, Plato_9"/>
    <x v="0"/>
    <s v="1:33"/>
    <s v="4:14"/>
    <d v="1899-12-30T02:41:00"/>
    <d v="1899-12-30T01:55:00"/>
    <s v="Si"/>
    <x v="84"/>
    <d v="1899-12-30T00:46:00"/>
  </r>
  <r>
    <n v="13"/>
    <s v="Cliente_388"/>
    <n v="3"/>
    <s v="Mesero_4"/>
    <x v="0"/>
    <s v="Tarjeta de débito"/>
    <s v="26.75"/>
    <s v="Reservada"/>
    <n v="103"/>
    <s v="Brasil"/>
    <s v="Plato_13, Plato_18, Plato_4"/>
    <x v="0"/>
    <s v="1:42"/>
    <s v="5:10"/>
    <d v="1899-12-30T03:28:00"/>
    <d v="1899-12-30T01:49:00"/>
    <s v="Si"/>
    <x v="85"/>
    <d v="1899-12-30T01:39:00"/>
  </r>
  <r>
    <n v="14"/>
    <s v="Cliente_384"/>
    <n v="4"/>
    <s v="Mesero_3"/>
    <x v="1"/>
    <s v="Tarjeta de débito"/>
    <s v="11.12"/>
    <s v="Reservada"/>
    <n v="104"/>
    <s v="Uruguay"/>
    <s v="Plato_14, Plato_17"/>
    <x v="0"/>
    <s v="1:28"/>
    <s v="2:44"/>
    <d v="1899-12-30T01:16:00"/>
    <d v="1899-12-30T00:21:00"/>
    <s v="Si"/>
    <x v="86"/>
    <d v="1899-12-30T00:55:00"/>
  </r>
  <r>
    <n v="14"/>
    <s v="Cliente_517"/>
    <n v="6"/>
    <s v="Mesero_3"/>
    <x v="0"/>
    <s v="Tarjeta de crédito"/>
    <s v="15.64"/>
    <s v="Libre"/>
    <n v="105"/>
    <s v="Brasil"/>
    <s v="Plato_3, Plato_6"/>
    <x v="0"/>
    <s v="1:18"/>
    <s v="4:00"/>
    <d v="1899-12-30T02:42:00"/>
    <d v="1899-12-30T01:59:00"/>
    <s v="Si"/>
    <x v="87"/>
    <d v="1899-12-30T00:43:00"/>
  </r>
  <r>
    <n v="15"/>
    <s v="Cliente_711"/>
    <n v="3"/>
    <s v="Mesero_4"/>
    <x v="1"/>
    <s v="Efectivo"/>
    <s v="22.72"/>
    <s v="Libre"/>
    <n v="106"/>
    <s v="Uruguay"/>
    <s v="Plato_18"/>
    <x v="0"/>
    <s v="2:00"/>
    <s v="5:08"/>
    <d v="1899-12-30T03:08:00"/>
    <d v="1899-12-30T02:39:00"/>
    <s v="Si"/>
    <x v="88"/>
    <d v="1899-12-30T00:29:00"/>
  </r>
  <r>
    <n v="11"/>
    <s v="Cliente_651"/>
    <n v="5"/>
    <s v="Mesero_2"/>
    <x v="0"/>
    <s v="Tarjeta de débito"/>
    <s v="48.77"/>
    <s v="Reservada"/>
    <n v="107"/>
    <s v="Bolivia"/>
    <s v="Plato_15, Plato_9, Plato_18"/>
    <x v="0"/>
    <s v="1:29"/>
    <s v="2:58"/>
    <d v="1899-12-30T01:29:00"/>
    <d v="1899-12-30T00:00:00"/>
    <s v="No"/>
    <x v="78"/>
    <d v="1899-12-30T02:21:00"/>
  </r>
  <r>
    <n v="3"/>
    <s v="Cliente_545"/>
    <n v="3"/>
    <s v="Mesero_4"/>
    <x v="1"/>
    <s v="Tarjeta de débito"/>
    <s v="23.26"/>
    <s v="Reservada"/>
    <n v="108"/>
    <s v="Paraguay"/>
    <s v="Plato_9, Plato_4, Plato_3, Plato_16"/>
    <x v="0"/>
    <s v="1:32"/>
    <s v="3:37"/>
    <d v="1899-12-30T02:05:00"/>
    <d v="1899-12-30T00:10:00"/>
    <s v="Si"/>
    <x v="89"/>
    <d v="1899-12-30T01:55:00"/>
  </r>
  <r>
    <n v="10"/>
    <s v="Cliente_116"/>
    <n v="2"/>
    <s v="Mesero_4"/>
    <x v="1"/>
    <s v="Tarjeta de crédito"/>
    <s v="42.95"/>
    <s v="Libre"/>
    <n v="109"/>
    <s v="Ecuador"/>
    <s v="Plato_18, Plato_14, Plato_5"/>
    <x v="0"/>
    <s v="1:25"/>
    <s v="2:26"/>
    <d v="1899-12-30T01:01:00"/>
    <d v="1899-12-30T00:00:00"/>
    <s v="No"/>
    <x v="8"/>
    <d v="1899-12-30T01:58:00"/>
  </r>
  <r>
    <n v="5"/>
    <s v="Cliente_170"/>
    <n v="1"/>
    <s v="Mesero_1"/>
    <x v="0"/>
    <s v="Tarjeta de crédito"/>
    <s v="47.91"/>
    <s v="Reservada"/>
    <n v="110"/>
    <s v="Paraguay"/>
    <s v="Plato_9, Plato_10, Plato_6"/>
    <x v="0"/>
    <s v="3:32"/>
    <s v="6:37"/>
    <d v="1899-12-30T03:05:00"/>
    <d v="1899-12-30T01:04:00"/>
    <s v="Si"/>
    <x v="90"/>
    <d v="1899-12-30T02:01:00"/>
  </r>
  <r>
    <n v="3"/>
    <s v="Cliente_92"/>
    <n v="2"/>
    <s v="Mesero_3"/>
    <x v="1"/>
    <s v="Tarjeta de crédito"/>
    <s v="18.82"/>
    <s v="Reservada"/>
    <n v="111"/>
    <s v="Ecuador"/>
    <s v="Plato_15, Plato_5, Plato_7, Plato_9"/>
    <x v="0"/>
    <s v="1:48"/>
    <s v="5:07"/>
    <d v="1899-12-30T03:19:00"/>
    <d v="1899-12-30T01:02:00"/>
    <s v="Si"/>
    <x v="36"/>
    <d v="1899-12-30T02:17:00"/>
  </r>
  <r>
    <n v="6"/>
    <s v="Cliente_552"/>
    <n v="2"/>
    <s v="Mesero_2"/>
    <x v="2"/>
    <s v="Efectivo"/>
    <s v="35.36"/>
    <s v="Ocupada"/>
    <n v="112"/>
    <s v="Perú"/>
    <s v="Plato_3"/>
    <x v="0"/>
    <s v="1:49"/>
    <s v="4:01"/>
    <d v="1899-12-30T02:27:00"/>
    <d v="1899-12-30T01:56:00"/>
    <s v="Si"/>
    <x v="91"/>
    <d v="1899-12-30T00:16:00"/>
  </r>
  <r>
    <n v="4"/>
    <s v="Cliente_627"/>
    <n v="2"/>
    <s v="Mesero_3"/>
    <x v="0"/>
    <s v="Tarjeta de crédito"/>
    <s v="29.74"/>
    <s v="Ocupada"/>
    <n v="113"/>
    <s v="Brasil"/>
    <s v="Plato_18"/>
    <x v="0"/>
    <s v="1:12"/>
    <s v="4:21"/>
    <d v="1899-12-30T03:24:00"/>
    <d v="1899-12-30T02:18:00"/>
    <s v="Si"/>
    <x v="88"/>
    <d v="1899-12-30T00:51:00"/>
  </r>
  <r>
    <n v="7"/>
    <s v="Cliente_588"/>
    <n v="6"/>
    <s v="Mesero_1"/>
    <x v="0"/>
    <s v="Tarjeta de crédito"/>
    <s v="38.81"/>
    <s v="Ocupada"/>
    <n v="114"/>
    <s v="Chile"/>
    <s v="Plato_2, Plato_9, Plato_4, Plato_5"/>
    <x v="0"/>
    <s v="0:49"/>
    <s v="3:30"/>
    <d v="1899-12-30T02:56:00"/>
    <d v="1899-12-30T00:30:00"/>
    <s v="Si"/>
    <x v="78"/>
    <d v="1899-12-30T02:11:00"/>
  </r>
  <r>
    <n v="12"/>
    <s v="Cliente_313"/>
    <n v="6"/>
    <s v="Mesero_1"/>
    <x v="2"/>
    <s v="Tarjeta de débito"/>
    <s v="46.46"/>
    <s v="Ocupada"/>
    <n v="115"/>
    <s v="Uruguay"/>
    <s v="Plato_6, Plato_2, Plato_15"/>
    <x v="0"/>
    <s v="3:43"/>
    <s v="6:26"/>
    <d v="1899-12-30T02:58:00"/>
    <d v="1899-12-30T01:05:00"/>
    <s v="Si"/>
    <x v="92"/>
    <d v="1899-12-30T01:38:00"/>
  </r>
  <r>
    <n v="8"/>
    <s v="Cliente_949"/>
    <n v="5"/>
    <s v="Mesero_1"/>
    <x v="0"/>
    <s v="Tarjeta de crédito"/>
    <s v="47.69"/>
    <s v="Ocupada"/>
    <n v="116"/>
    <s v="Chile"/>
    <s v="Plato_15, Plato_8, Plato_19, Plato_18"/>
    <x v="0"/>
    <s v="3:15"/>
    <s v="6:33"/>
    <d v="1899-12-30T03:33:00"/>
    <d v="1899-12-30T01:09:00"/>
    <s v="Si"/>
    <x v="93"/>
    <d v="1899-12-30T02:09:00"/>
  </r>
  <r>
    <n v="8"/>
    <s v="Cliente_863"/>
    <n v="4"/>
    <s v="Mesero_3"/>
    <x v="1"/>
    <s v="Tarjeta de crédito"/>
    <s v="11.65"/>
    <s v="Ocupada"/>
    <n v="117"/>
    <s v="Chile"/>
    <s v="Plato_8"/>
    <x v="0"/>
    <s v="2:55"/>
    <s v="5:45"/>
    <d v="1899-12-30T03:05:00"/>
    <d v="1899-12-30T02:42:00"/>
    <s v="Si"/>
    <x v="5"/>
    <d v="1899-12-30T00:08:00"/>
  </r>
  <r>
    <n v="13"/>
    <s v="Cliente_140"/>
    <n v="1"/>
    <s v="Mesero_5"/>
    <x v="2"/>
    <s v="Tarjeta de débito"/>
    <s v="49.32"/>
    <s v="Libre"/>
    <n v="118"/>
    <s v="Bolivia"/>
    <s v="Plato_4, Plato_14, Plato_6, Plato_15"/>
    <x v="0"/>
    <s v="0:34"/>
    <s v="1:45"/>
    <d v="1899-12-30T01:11:00"/>
    <d v="1899-12-30T00:00:00"/>
    <s v="No"/>
    <x v="94"/>
    <d v="1899-12-30T02:16:00"/>
  </r>
  <r>
    <n v="17"/>
    <s v="Cliente_523"/>
    <n v="3"/>
    <s v="Mesero_2"/>
    <x v="1"/>
    <s v="Tarjeta de crédito"/>
    <s v="11.5"/>
    <s v="Reservada"/>
    <n v="119"/>
    <s v="Perú"/>
    <s v="Plato_10, Plato_19, Plato_4"/>
    <x v="1"/>
    <s v="3:24"/>
    <s v="5:03"/>
    <d v="1899-12-30T01:39:00"/>
    <d v="1899-12-30T00:45:00"/>
    <s v="Si"/>
    <x v="95"/>
    <d v="1899-12-30T00:54:00"/>
  </r>
  <r>
    <n v="4"/>
    <s v="Cliente_916"/>
    <n v="2"/>
    <s v="Mesero_1"/>
    <x v="0"/>
    <s v="Efectivo"/>
    <s v="12.51"/>
    <s v="Reservada"/>
    <n v="120"/>
    <s v="Uruguay"/>
    <s v="Plato_17, Plato_10"/>
    <x v="1"/>
    <s v="0:38"/>
    <s v="1:42"/>
    <d v="1899-12-30T01:04:00"/>
    <d v="1899-12-30T00:00:00"/>
    <s v="No"/>
    <x v="96"/>
    <d v="1899-12-30T01:37:00"/>
  </r>
  <r>
    <n v="5"/>
    <s v="Cliente_416"/>
    <n v="4"/>
    <s v="Mesero_4"/>
    <x v="0"/>
    <s v="Tarjeta de crédito"/>
    <s v="12.3"/>
    <s v="Reservada"/>
    <n v="121"/>
    <s v="Paraguay"/>
    <s v="Plato_10"/>
    <x v="1"/>
    <s v="3:45"/>
    <s v="6:13"/>
    <d v="1899-12-30T02:28:00"/>
    <d v="1899-12-30T01:50:00"/>
    <s v="Si"/>
    <x v="97"/>
    <d v="1899-12-30T00:38:00"/>
  </r>
  <r>
    <n v="6"/>
    <s v="Cliente_346"/>
    <n v="6"/>
    <s v="Mesero_1"/>
    <x v="0"/>
    <s v="Tarjeta de débito"/>
    <s v="20.38"/>
    <s v="Ocupada"/>
    <n v="122"/>
    <s v="Colombia"/>
    <s v="Plato_8"/>
    <x v="1"/>
    <s v="1:23"/>
    <s v="2:48"/>
    <d v="1899-12-30T01:40:00"/>
    <d v="1899-12-30T00:53:00"/>
    <s v="Si"/>
    <x v="98"/>
    <d v="1899-12-30T00:32:00"/>
  </r>
  <r>
    <n v="16"/>
    <s v="Cliente_381"/>
    <n v="6"/>
    <s v="Mesero_4"/>
    <x v="0"/>
    <s v="Tarjeta de débito"/>
    <s v="46.88"/>
    <s v="Reservada"/>
    <n v="123"/>
    <s v="Argentina"/>
    <s v="Plato_7"/>
    <x v="1"/>
    <s v="3:09"/>
    <s v="4:10"/>
    <d v="1899-12-30T01:01:00"/>
    <d v="1899-12-30T00:28:00"/>
    <s v="Si"/>
    <x v="99"/>
    <d v="1899-12-30T00:33:00"/>
  </r>
  <r>
    <n v="16"/>
    <s v="Cliente_791"/>
    <n v="5"/>
    <s v="Mesero_3"/>
    <x v="0"/>
    <s v="Tarjeta de débito"/>
    <s v="10.85"/>
    <s v="Libre"/>
    <n v="124"/>
    <s v="España"/>
    <s v="Plato_3, Plato_1, Plato_11, Plato_9"/>
    <x v="1"/>
    <s v="3:39"/>
    <s v="5:22"/>
    <d v="1899-12-30T01:43:00"/>
    <d v="1899-12-30T00:00:00"/>
    <s v="No"/>
    <x v="100"/>
    <d v="1899-12-30T02:18:00"/>
  </r>
  <r>
    <n v="14"/>
    <s v="Cliente_697"/>
    <n v="2"/>
    <s v="Mesero_3"/>
    <x v="0"/>
    <s v="Tarjeta de crédito"/>
    <s v="24.66"/>
    <s v="Libre"/>
    <n v="125"/>
    <s v="Bolivia"/>
    <s v="Plato_16, Plato_18, Plato_3"/>
    <x v="1"/>
    <s v="2:56"/>
    <s v="6:13"/>
    <d v="1899-12-30T03:17:00"/>
    <d v="1899-12-30T01:53:00"/>
    <s v="Si"/>
    <x v="101"/>
    <d v="1899-12-30T01:24:00"/>
  </r>
  <r>
    <n v="18"/>
    <s v="Cliente_516"/>
    <n v="3"/>
    <s v="Mesero_1"/>
    <x v="0"/>
    <s v="Tarjeta de crédito"/>
    <s v="41.82"/>
    <s v="Libre"/>
    <n v="126"/>
    <s v="Perú"/>
    <s v="Plato_16, Plato_8, Plato_7, Plato_2"/>
    <x v="1"/>
    <s v="2:45"/>
    <s v="5:12"/>
    <d v="1899-12-30T02:27:00"/>
    <d v="1899-12-30T00:08:00"/>
    <s v="Si"/>
    <x v="2"/>
    <d v="1899-12-30T02:19:00"/>
  </r>
  <r>
    <n v="6"/>
    <s v="Cliente_541"/>
    <n v="4"/>
    <s v="Mesero_4"/>
    <x v="0"/>
    <s v="Tarjeta de crédito"/>
    <s v="32.82"/>
    <s v="Libre"/>
    <n v="127"/>
    <s v="Argentina"/>
    <s v="Plato_19"/>
    <x v="1"/>
    <s v="0:42"/>
    <s v="2:28"/>
    <d v="1899-12-30T01:46:00"/>
    <d v="1899-12-30T01:16:00"/>
    <s v="Si"/>
    <x v="102"/>
    <d v="1899-12-30T00:30:00"/>
  </r>
  <r>
    <n v="2"/>
    <s v="Cliente_830"/>
    <n v="5"/>
    <s v="Mesero_2"/>
    <x v="0"/>
    <s v="Efectivo"/>
    <s v="49.36"/>
    <s v="Ocupada"/>
    <n v="128"/>
    <s v="Uruguay"/>
    <s v="Plato_1, Plato_4, Plato_7, Plato_17"/>
    <x v="1"/>
    <s v="1:31"/>
    <s v="3:28"/>
    <d v="1899-12-30T02:12:00"/>
    <d v="1899-12-30T00:00:00"/>
    <s v="No"/>
    <x v="103"/>
    <d v="1899-12-30T02:52:00"/>
  </r>
  <r>
    <n v="16"/>
    <s v="Cliente_656"/>
    <n v="5"/>
    <s v="Mesero_2"/>
    <x v="0"/>
    <s v="Tarjeta de crédito"/>
    <s v="49.3"/>
    <s v="Reservada"/>
    <n v="129"/>
    <s v="Perú"/>
    <s v="Plato_12, Plato_3, Plato_9"/>
    <x v="1"/>
    <s v="0:41"/>
    <s v="2:41"/>
    <d v="1899-12-30T02:00:00"/>
    <d v="1899-12-30T00:40:00"/>
    <s v="Si"/>
    <x v="104"/>
    <d v="1899-12-30T01:20:00"/>
  </r>
  <r>
    <n v="10"/>
    <s v="Cliente_486"/>
    <n v="4"/>
    <s v="Mesero_2"/>
    <x v="0"/>
    <s v="Tarjeta de crédito"/>
    <s v="38.13"/>
    <s v="Libre"/>
    <n v="130"/>
    <s v="Colombia"/>
    <s v="Plato_8"/>
    <x v="1"/>
    <s v="0:26"/>
    <s v="1:32"/>
    <d v="1899-12-30T01:06:00"/>
    <d v="1899-12-30T00:41:00"/>
    <s v="Si"/>
    <x v="105"/>
    <d v="1899-12-30T00:25:00"/>
  </r>
  <r>
    <n v="7"/>
    <s v="Cliente_728"/>
    <n v="5"/>
    <s v="Mesero_4"/>
    <x v="0"/>
    <s v="Tarjeta de crédito"/>
    <s v="42.41"/>
    <s v="Ocupada"/>
    <n v="131"/>
    <s v="Ecuador"/>
    <s v="Plato_20, Plato_4, Plato_13"/>
    <x v="1"/>
    <s v="0:43"/>
    <s v="4:18"/>
    <d v="1899-12-30T03:50:00"/>
    <d v="1899-12-30T01:35:00"/>
    <s v="Si"/>
    <x v="106"/>
    <d v="1899-12-30T02:00:00"/>
  </r>
  <r>
    <n v="9"/>
    <s v="Cliente_774"/>
    <n v="2"/>
    <s v="Mesero_3"/>
    <x v="2"/>
    <s v="Tarjeta de débito"/>
    <s v="30.96"/>
    <s v="Reservada"/>
    <n v="132"/>
    <s v="Bolivia"/>
    <s v="Plato_14, Plato_19, Plato_13, Plato_8"/>
    <x v="1"/>
    <s v="1:26"/>
    <s v="2:43"/>
    <d v="1899-12-30T01:17:00"/>
    <d v="1899-12-30T00:00:00"/>
    <s v="No"/>
    <x v="107"/>
    <d v="1899-12-30T01:42:00"/>
  </r>
  <r>
    <n v="20"/>
    <s v="Cliente_26"/>
    <n v="6"/>
    <s v="Mesero_2"/>
    <x v="0"/>
    <s v="Tarjeta de crédito"/>
    <s v="39.74"/>
    <s v="Ocupada"/>
    <n v="133"/>
    <s v="Chile"/>
    <s v="Plato_15, Plato_18, Plato_17, Plato_4"/>
    <x v="1"/>
    <s v="0:54"/>
    <s v="3:52"/>
    <d v="1899-12-30T03:13:00"/>
    <d v="1899-12-30T01:11:00"/>
    <s v="Si"/>
    <x v="108"/>
    <d v="1899-12-30T01:47:00"/>
  </r>
  <r>
    <n v="3"/>
    <s v="Cliente_273"/>
    <n v="6"/>
    <s v="Mesero_1"/>
    <x v="2"/>
    <s v="Tarjeta de crédito"/>
    <s v="30.1"/>
    <s v="Libre"/>
    <n v="134"/>
    <s v="Uruguay"/>
    <s v="Plato_7, Plato_15"/>
    <x v="1"/>
    <s v="0:07"/>
    <s v="3:52"/>
    <d v="1899-12-30T03:45:00"/>
    <d v="1899-12-30T02:57:00"/>
    <s v="Si"/>
    <x v="109"/>
    <d v="1899-12-30T00:48:00"/>
  </r>
  <r>
    <n v="11"/>
    <s v="Cliente_798"/>
    <n v="1"/>
    <s v="Mesero_5"/>
    <x v="2"/>
    <s v="Tarjeta de crédito"/>
    <s v="34.7"/>
    <s v="Ocupada"/>
    <n v="135"/>
    <s v="Brasil"/>
    <s v="Plato_17, Plato_20, Plato_9"/>
    <x v="1"/>
    <s v="1:00"/>
    <s v="3:01"/>
    <d v="1899-12-30T02:16:00"/>
    <d v="1899-12-30T00:33:00"/>
    <s v="Si"/>
    <x v="110"/>
    <d v="1899-12-30T01:28:00"/>
  </r>
  <r>
    <n v="6"/>
    <s v="Cliente_8"/>
    <n v="1"/>
    <s v="Mesero_1"/>
    <x v="0"/>
    <s v="Tarjeta de crédito"/>
    <s v="30.25"/>
    <s v="Ocupada"/>
    <n v="136"/>
    <s v="Bolivia"/>
    <s v="Plato_20"/>
    <x v="1"/>
    <s v="1:50"/>
    <s v="5:01"/>
    <d v="1899-12-30T03:26:00"/>
    <d v="1899-12-30T02:58:00"/>
    <s v="Si"/>
    <x v="18"/>
    <d v="1899-12-30T00:13:00"/>
  </r>
  <r>
    <n v="13"/>
    <s v="Cliente_31"/>
    <n v="3"/>
    <s v="Mesero_4"/>
    <x v="1"/>
    <s v="Tarjeta de crédito"/>
    <s v="12.4"/>
    <s v="Ocupada"/>
    <n v="137"/>
    <s v="Colombia"/>
    <s v="Plato_13"/>
    <x v="1"/>
    <s v="1:21"/>
    <s v="4:11"/>
    <d v="1899-12-30T03:05:00"/>
    <d v="1899-12-30T02:09:00"/>
    <s v="Si"/>
    <x v="111"/>
    <d v="1899-12-30T00:41:00"/>
  </r>
  <r>
    <n v="6"/>
    <s v="Cliente_658"/>
    <n v="2"/>
    <s v="Mesero_2"/>
    <x v="1"/>
    <s v="Tarjeta de débito"/>
    <s v="32.79"/>
    <s v="Ocupada"/>
    <n v="138"/>
    <s v="Venezuela"/>
    <s v="Plato_17, Plato_12, Plato_10, Plato_2"/>
    <x v="1"/>
    <s v="3:48"/>
    <s v="5:09"/>
    <d v="1899-12-30T01:36:00"/>
    <d v="1899-12-30T00:00:00"/>
    <s v="No"/>
    <x v="112"/>
    <d v="1899-12-30T01:37:00"/>
  </r>
  <r>
    <n v="16"/>
    <s v="Cliente_773"/>
    <n v="3"/>
    <s v="Mesero_2"/>
    <x v="0"/>
    <s v="Tarjeta de crédito"/>
    <s v="47.2"/>
    <s v="Libre"/>
    <n v="139"/>
    <s v="Chile"/>
    <s v="Plato_8"/>
    <x v="1"/>
    <s v="0:40"/>
    <s v="4:39"/>
    <d v="1899-12-30T03:59:00"/>
    <d v="1899-12-30T03:33:00"/>
    <s v="Si"/>
    <x v="105"/>
    <d v="1899-12-30T00:26:00"/>
  </r>
  <r>
    <n v="11"/>
    <s v="Cliente_158"/>
    <n v="4"/>
    <s v="Mesero_2"/>
    <x v="0"/>
    <s v="Efectivo"/>
    <s v="32.13"/>
    <s v="Libre"/>
    <n v="140"/>
    <s v="Paraguay"/>
    <s v="Plato_1, Plato_8, Plato_4"/>
    <x v="1"/>
    <s v="3:49"/>
    <s v="6:29"/>
    <d v="1899-12-30T02:40:00"/>
    <d v="1899-12-30T00:42:00"/>
    <s v="Si"/>
    <x v="113"/>
    <d v="1899-12-30T01:58:00"/>
  </r>
  <r>
    <n v="4"/>
    <s v="Cliente_569"/>
    <n v="4"/>
    <s v="Mesero_3"/>
    <x v="1"/>
    <s v="Tarjeta de crédito"/>
    <s v="41.56"/>
    <s v="Reservada"/>
    <n v="141"/>
    <s v="Ecuador"/>
    <s v="Plato_13"/>
    <x v="1"/>
    <s v="1:58"/>
    <s v="5:45"/>
    <d v="1899-12-30T03:47:00"/>
    <d v="1899-12-30T03:19:00"/>
    <s v="Si"/>
    <x v="33"/>
    <d v="1899-12-30T00:28:00"/>
  </r>
  <r>
    <n v="14"/>
    <s v="Cliente_286"/>
    <n v="3"/>
    <s v="Mesero_4"/>
    <x v="0"/>
    <s v="Tarjeta de crédito"/>
    <s v="16.29"/>
    <s v="Ocupada"/>
    <n v="142"/>
    <s v="Argentina"/>
    <s v="Plato_7, Plato_14, Plato_20"/>
    <x v="1"/>
    <s v="2:05"/>
    <s v="4:05"/>
    <d v="1899-12-30T02:15:00"/>
    <d v="1899-12-30T00:50:00"/>
    <s v="Si"/>
    <x v="114"/>
    <d v="1899-12-30T01:10:00"/>
  </r>
  <r>
    <n v="9"/>
    <s v="Cliente_199"/>
    <n v="4"/>
    <s v="Mesero_4"/>
    <x v="0"/>
    <s v="Efectivo"/>
    <s v="48.26"/>
    <s v="Libre"/>
    <n v="143"/>
    <s v="Perú"/>
    <s v="Plato_1"/>
    <x v="1"/>
    <s v="0:32"/>
    <s v="4:30"/>
    <d v="1899-12-30T03:58:00"/>
    <d v="1899-12-30T03:42:00"/>
    <s v="Si"/>
    <x v="73"/>
    <d v="1899-12-30T00:16:00"/>
  </r>
  <r>
    <n v="18"/>
    <s v="Cliente_712"/>
    <n v="1"/>
    <s v="Mesero_4"/>
    <x v="2"/>
    <s v="Tarjeta de crédito"/>
    <s v="11.22"/>
    <s v="Ocupada"/>
    <n v="144"/>
    <s v="Perú"/>
    <s v="Plato_19, Plato_12, Plato_9, Plato_18"/>
    <x v="1"/>
    <s v="2:58"/>
    <s v="5:32"/>
    <d v="1899-12-30T02:49:00"/>
    <d v="1899-12-30T00:04:00"/>
    <s v="Si"/>
    <x v="115"/>
    <d v="1899-12-30T02:30:00"/>
  </r>
  <r>
    <n v="2"/>
    <s v="Cliente_56"/>
    <n v="5"/>
    <s v="Mesero_2"/>
    <x v="2"/>
    <s v="Tarjeta de crédito"/>
    <s v="11.32"/>
    <s v="Ocupada"/>
    <n v="145"/>
    <s v="Venezuela"/>
    <s v="Plato_5, Plato_2"/>
    <x v="1"/>
    <s v="0:37"/>
    <s v="1:42"/>
    <d v="1899-12-30T01:20:00"/>
    <d v="1899-12-30T00:00:00"/>
    <s v="No"/>
    <x v="24"/>
    <d v="1899-12-30T01:46:00"/>
  </r>
  <r>
    <n v="8"/>
    <s v="Cliente_670"/>
    <n v="6"/>
    <s v="Mesero_3"/>
    <x v="0"/>
    <s v="Tarjeta de crédito"/>
    <s v="38.4"/>
    <s v="Reservada"/>
    <n v="146"/>
    <s v="Paraguay"/>
    <s v="Plato_17"/>
    <x v="1"/>
    <s v="1:40"/>
    <s v="2:54"/>
    <d v="1899-12-30T01:14:00"/>
    <d v="1899-12-30T00:27:00"/>
    <s v="Si"/>
    <x v="69"/>
    <d v="1899-12-30T00:47:00"/>
  </r>
  <r>
    <n v="5"/>
    <s v="Cliente_909"/>
    <n v="4"/>
    <s v="Mesero_3"/>
    <x v="1"/>
    <s v="Tarjeta de crédito"/>
    <s v="27.14"/>
    <s v="Reservada"/>
    <n v="147"/>
    <s v="Colombia"/>
    <s v="Plato_20, Plato_5"/>
    <x v="1"/>
    <s v="3:18"/>
    <s v="4:58"/>
    <d v="1899-12-30T01:40:00"/>
    <d v="1899-12-30T01:07:00"/>
    <s v="Si"/>
    <x v="116"/>
    <d v="1899-12-30T00:33:00"/>
  </r>
  <r>
    <n v="10"/>
    <s v="Cliente_402"/>
    <n v="6"/>
    <s v="Mesero_3"/>
    <x v="0"/>
    <s v="Tarjeta de débito"/>
    <s v="46.26"/>
    <s v="Ocupada"/>
    <n v="148"/>
    <s v="Colombia"/>
    <s v="Plato_9, Plato_18, Plato_3, Plato_10"/>
    <x v="1"/>
    <s v="3:52"/>
    <s v="5:59"/>
    <d v="1899-12-30T02:22:00"/>
    <d v="1899-12-30T00:00:00"/>
    <s v="No"/>
    <x v="117"/>
    <d v="1899-12-30T02:39:00"/>
  </r>
  <r>
    <n v="18"/>
    <s v="Cliente_709"/>
    <n v="4"/>
    <s v="Mesero_5"/>
    <x v="1"/>
    <s v="Tarjeta de crédito"/>
    <s v="15.92"/>
    <s v="Ocupada"/>
    <n v="149"/>
    <s v="Brasil"/>
    <s v="Plato_18, Plato_2, Plato_4, Plato_9"/>
    <x v="1"/>
    <s v="1:35"/>
    <s v="4:50"/>
    <d v="1899-12-30T03:30:00"/>
    <d v="1899-12-30T00:56:00"/>
    <s v="Si"/>
    <x v="118"/>
    <d v="1899-12-30T02:19:00"/>
  </r>
  <r>
    <n v="18"/>
    <s v="Cliente_533"/>
    <n v="6"/>
    <s v="Mesero_1"/>
    <x v="0"/>
    <s v="Tarjeta de débito"/>
    <s v="48.43"/>
    <s v="Libre"/>
    <n v="150"/>
    <s v="Argentina"/>
    <s v="Plato_5, Plato_11, Plato_3"/>
    <x v="1"/>
    <s v="0:37"/>
    <s v="3:10"/>
    <d v="1899-12-30T02:33:00"/>
    <d v="1899-12-30T00:47:00"/>
    <s v="Si"/>
    <x v="119"/>
    <d v="1899-12-30T01:46:00"/>
  </r>
  <r>
    <n v="6"/>
    <s v="Cliente_953"/>
    <n v="2"/>
    <s v="Mesero_4"/>
    <x v="2"/>
    <s v="Tarjeta de crédito"/>
    <s v="41.51"/>
    <s v="Ocupada"/>
    <n v="151"/>
    <s v="Ecuador"/>
    <s v="Plato_14, Plato_13"/>
    <x v="1"/>
    <s v="3:15"/>
    <s v="6:53"/>
    <d v="1899-12-30T03:53:00"/>
    <d v="1899-12-30T03:19:00"/>
    <s v="Si"/>
    <x v="120"/>
    <d v="1899-12-30T00:19:00"/>
  </r>
  <r>
    <n v="5"/>
    <s v="Cliente_380"/>
    <n v="6"/>
    <s v="Mesero_4"/>
    <x v="0"/>
    <s v="Tarjeta de débito"/>
    <s v="25.57"/>
    <s v="Reservada"/>
    <n v="152"/>
    <s v="Ecuador"/>
    <s v="Plato_16"/>
    <x v="1"/>
    <s v="1:14"/>
    <s v="2:52"/>
    <d v="1899-12-30T01:38:00"/>
    <d v="1899-12-30T01:26:00"/>
    <s v="Si"/>
    <x v="121"/>
    <d v="1899-12-30T00:12:00"/>
  </r>
  <r>
    <n v="10"/>
    <s v="Cliente_870"/>
    <n v="1"/>
    <s v="Mesero_2"/>
    <x v="1"/>
    <s v="Tarjeta de débito"/>
    <s v="42.84"/>
    <s v="Ocupada"/>
    <n v="153"/>
    <s v="Paraguay"/>
    <s v="Plato_11, Plato_7, Plato_20"/>
    <x v="1"/>
    <s v="3:06"/>
    <s v="5:26"/>
    <d v="1899-12-30T02:35:00"/>
    <d v="1899-12-30T00:51:00"/>
    <s v="Si"/>
    <x v="38"/>
    <d v="1899-12-30T01:29:00"/>
  </r>
  <r>
    <n v="11"/>
    <s v="Cliente_964"/>
    <n v="6"/>
    <s v="Mesero_1"/>
    <x v="1"/>
    <s v="Tarjeta de crédito"/>
    <s v="17.2"/>
    <s v="Libre"/>
    <n v="154"/>
    <s v="Ecuador"/>
    <s v="Plato_19, Plato_4"/>
    <x v="1"/>
    <s v="2:09"/>
    <s v="3:36"/>
    <d v="1899-12-30T01:27:00"/>
    <d v="1899-12-30T00:05:00"/>
    <s v="Si"/>
    <x v="122"/>
    <d v="1899-12-30T01:22:00"/>
  </r>
  <r>
    <n v="7"/>
    <s v="Cliente_939"/>
    <n v="2"/>
    <s v="Mesero_5"/>
    <x v="0"/>
    <s v="Tarjeta de crédito"/>
    <s v="25.72"/>
    <s v="Reservada"/>
    <n v="155"/>
    <s v="Venezuela"/>
    <s v="Plato_6, Plato_17, Plato_3"/>
    <x v="1"/>
    <s v="1:53"/>
    <s v="4:44"/>
    <d v="1899-12-30T02:51:00"/>
    <d v="1899-12-30T01:11:00"/>
    <s v="Si"/>
    <x v="62"/>
    <d v="1899-12-30T01:40:00"/>
  </r>
  <r>
    <n v="6"/>
    <s v="Cliente_536"/>
    <n v="4"/>
    <s v="Mesero_3"/>
    <x v="2"/>
    <s v="Tarjeta de crédito"/>
    <s v="19.03"/>
    <s v="Libre"/>
    <n v="156"/>
    <s v="España"/>
    <s v="Plato_16"/>
    <x v="1"/>
    <s v="0:40"/>
    <s v="4:17"/>
    <d v="1899-12-30T03:37:00"/>
    <d v="1899-12-30T03:31:00"/>
    <s v="Si"/>
    <x v="121"/>
    <d v="1899-12-30T00:06:00"/>
  </r>
  <r>
    <n v="13"/>
    <s v="Cliente_5"/>
    <n v="5"/>
    <s v="Mesero_3"/>
    <x v="1"/>
    <s v="Tarjeta de crédito"/>
    <s v="28.48"/>
    <s v="Ocupada"/>
    <n v="157"/>
    <s v="Perú"/>
    <s v="Plato_1, Plato_16, Plato_2, Plato_19"/>
    <x v="1"/>
    <s v="3:22"/>
    <s v="6:15"/>
    <d v="1899-12-30T03:08:00"/>
    <d v="1899-12-30T00:23:00"/>
    <s v="Si"/>
    <x v="123"/>
    <d v="1899-12-30T02:30:00"/>
  </r>
  <r>
    <n v="5"/>
    <s v="Cliente_115"/>
    <n v="5"/>
    <s v="Mesero_3"/>
    <x v="0"/>
    <s v="Tarjeta de crédito"/>
    <s v="48.75"/>
    <s v="Libre"/>
    <n v="158"/>
    <s v="Chile"/>
    <s v="Plato_12, Plato_10, Plato_19, Plato_8"/>
    <x v="1"/>
    <s v="2:45"/>
    <s v="3:59"/>
    <d v="1899-12-30T01:14:00"/>
    <d v="1899-12-30T00:00:00"/>
    <s v="No"/>
    <x v="124"/>
    <d v="1899-12-30T02:15:00"/>
  </r>
  <r>
    <n v="16"/>
    <s v="Cliente_580"/>
    <n v="1"/>
    <s v="Mesero_3"/>
    <x v="1"/>
    <s v="Tarjeta de crédito"/>
    <s v="47.81"/>
    <s v="Ocupada"/>
    <n v="159"/>
    <s v="Brasil"/>
    <s v="Plato_9, Plato_17, Plato_4, Plato_11"/>
    <x v="1"/>
    <s v="0:10"/>
    <s v="1:15"/>
    <d v="1899-12-30T01:20:00"/>
    <d v="1899-12-30T00:00:00"/>
    <s v="No"/>
    <x v="78"/>
    <d v="1899-12-30T01:14:00"/>
  </r>
  <r>
    <n v="19"/>
    <s v="Cliente_788"/>
    <n v="6"/>
    <s v="Mesero_2"/>
    <x v="0"/>
    <s v="Tarjeta de crédito"/>
    <s v="26.02"/>
    <s v="Reservada"/>
    <n v="160"/>
    <s v="Colombia"/>
    <s v="Plato_19, Plato_7"/>
    <x v="1"/>
    <s v="1:06"/>
    <s v="4:33"/>
    <d v="1899-12-30T03:27:00"/>
    <d v="1899-12-30T02:20:00"/>
    <s v="Si"/>
    <x v="125"/>
    <d v="1899-12-30T01:07:00"/>
  </r>
  <r>
    <n v="13"/>
    <s v="Cliente_892"/>
    <n v="6"/>
    <s v="Mesero_2"/>
    <x v="0"/>
    <s v="Tarjeta de crédito"/>
    <s v="18.86"/>
    <s v="Reservada"/>
    <n v="161"/>
    <s v="Paraguay"/>
    <s v="Plato_16"/>
    <x v="1"/>
    <s v="0:45"/>
    <s v="4:23"/>
    <d v="1899-12-30T03:38:00"/>
    <d v="1899-12-30T02:41:00"/>
    <s v="Si"/>
    <x v="116"/>
    <d v="1899-12-30T00:57:00"/>
  </r>
  <r>
    <n v="14"/>
    <s v="Cliente_406"/>
    <n v="4"/>
    <s v="Mesero_1"/>
    <x v="0"/>
    <s v="Tarjeta de crédito"/>
    <s v="17.55"/>
    <s v="Reservada"/>
    <n v="162"/>
    <s v="Paraguay"/>
    <s v="Plato_7"/>
    <x v="1"/>
    <s v="0:57"/>
    <s v="2:34"/>
    <d v="1899-12-30T01:37:00"/>
    <d v="1899-12-30T01:12:00"/>
    <s v="Si"/>
    <x v="102"/>
    <d v="1899-12-30T00:25:00"/>
  </r>
  <r>
    <n v="6"/>
    <s v="Cliente_295"/>
    <n v="1"/>
    <s v="Mesero_5"/>
    <x v="0"/>
    <s v="Tarjeta de crédito"/>
    <s v="14.94"/>
    <s v="Ocupada"/>
    <n v="163"/>
    <s v="Chile"/>
    <s v="Plato_17, Plato_2, Plato_11, Plato_5"/>
    <x v="1"/>
    <s v="1:35"/>
    <s v="4:09"/>
    <d v="1899-12-30T02:49:00"/>
    <d v="1899-12-30T01:23:00"/>
    <s v="Si"/>
    <x v="123"/>
    <d v="1899-12-30T01:11:00"/>
  </r>
  <r>
    <n v="8"/>
    <s v="Cliente_547"/>
    <n v="2"/>
    <s v="Mesero_4"/>
    <x v="2"/>
    <s v="Tarjeta de crédito"/>
    <s v="47.53"/>
    <s v="Reservada"/>
    <n v="164"/>
    <s v="Colombia"/>
    <s v="Plato_5, Plato_19, Plato_15, Plato_7"/>
    <x v="1"/>
    <s v="2:34"/>
    <s v="6:02"/>
    <d v="1899-12-30T03:28:00"/>
    <d v="1899-12-30T01:43:00"/>
    <s v="Si"/>
    <x v="70"/>
    <d v="1899-12-30T01:45:00"/>
  </r>
  <r>
    <n v="10"/>
    <s v="Cliente_156"/>
    <n v="3"/>
    <s v="Mesero_3"/>
    <x v="2"/>
    <s v="Tarjeta de crédito"/>
    <s v="41.9"/>
    <s v="Ocupada"/>
    <n v="165"/>
    <s v="Perú"/>
    <s v="Plato_7, Plato_13"/>
    <x v="1"/>
    <s v="2:21"/>
    <s v="5:12"/>
    <d v="1899-12-30T03:06:00"/>
    <d v="1899-12-30T01:55:00"/>
    <s v="Si"/>
    <x v="126"/>
    <d v="1899-12-30T00:56:00"/>
  </r>
  <r>
    <n v="12"/>
    <s v="Cliente_768"/>
    <n v="1"/>
    <s v="Mesero_4"/>
    <x v="0"/>
    <s v="Efectivo"/>
    <s v="43.95"/>
    <s v="Ocupada"/>
    <n v="166"/>
    <s v="Perú"/>
    <s v="Plato_14"/>
    <x v="1"/>
    <s v="1:18"/>
    <s v="2:44"/>
    <d v="1899-12-30T01:41:00"/>
    <d v="1899-12-30T01:04:00"/>
    <s v="Si"/>
    <x v="127"/>
    <d v="1899-12-30T00:22:00"/>
  </r>
  <r>
    <n v="5"/>
    <s v="Cliente_359"/>
    <n v="6"/>
    <s v="Mesero_2"/>
    <x v="0"/>
    <s v="Tarjeta de débito"/>
    <s v="42.74"/>
    <s v="Reservada"/>
    <n v="167"/>
    <s v="Argentina"/>
    <s v="Plato_12, Plato_18, Plato_17"/>
    <x v="1"/>
    <s v="1:19"/>
    <s v="2:46"/>
    <d v="1899-12-30T01:27:00"/>
    <d v="1899-12-30T00:11:00"/>
    <s v="Si"/>
    <x v="128"/>
    <d v="1899-12-30T01:16:00"/>
  </r>
  <r>
    <n v="17"/>
    <s v="Cliente_131"/>
    <n v="4"/>
    <s v="Mesero_1"/>
    <x v="0"/>
    <s v="Tarjeta de crédito"/>
    <s v="17.09"/>
    <s v="Reservada"/>
    <n v="168"/>
    <s v="Venezuela"/>
    <s v="Plato_5"/>
    <x v="1"/>
    <s v="2:05"/>
    <s v="3:23"/>
    <d v="1899-12-30T01:18:00"/>
    <d v="1899-12-30T01:11:00"/>
    <s v="Si"/>
    <x v="129"/>
    <d v="1899-12-30T00:07:00"/>
  </r>
  <r>
    <n v="19"/>
    <s v="Cliente_485"/>
    <n v="1"/>
    <s v="Mesero_3"/>
    <x v="0"/>
    <s v="Tarjeta de débito"/>
    <s v="16.62"/>
    <s v="Libre"/>
    <n v="169"/>
    <s v="Paraguay"/>
    <s v="Plato_13, Plato_18, Plato_5"/>
    <x v="1"/>
    <s v="1:56"/>
    <s v="5:14"/>
    <d v="1899-12-30T03:18:00"/>
    <d v="1899-12-30T01:28:00"/>
    <s v="Si"/>
    <x v="130"/>
    <d v="1899-12-30T01:50:00"/>
  </r>
  <r>
    <n v="12"/>
    <s v="Cliente_493"/>
    <n v="2"/>
    <s v="Mesero_2"/>
    <x v="2"/>
    <s v="Tarjeta de crédito"/>
    <s v="25.98"/>
    <s v="Libre"/>
    <n v="170"/>
    <s v="Colombia"/>
    <s v="Plato_3, Plato_9, Plato_19, Plato_2"/>
    <x v="1"/>
    <s v="2:37"/>
    <s v="5:26"/>
    <d v="1899-12-30T02:49:00"/>
    <d v="1899-12-30T01:36:00"/>
    <s v="Si"/>
    <x v="131"/>
    <d v="1899-12-30T01:13:00"/>
  </r>
  <r>
    <n v="16"/>
    <s v="Cliente_282"/>
    <n v="6"/>
    <s v="Mesero_2"/>
    <x v="2"/>
    <s v="Tarjeta de crédito"/>
    <s v="46.56"/>
    <s v="Libre"/>
    <n v="171"/>
    <s v="Brasil"/>
    <s v="Plato_10, Plato_9"/>
    <x v="1"/>
    <s v="1:53"/>
    <s v="3:04"/>
    <d v="1899-12-30T01:11:00"/>
    <d v="1899-12-30T00:20:00"/>
    <s v="Si"/>
    <x v="83"/>
    <d v="1899-12-30T00:51:00"/>
  </r>
  <r>
    <n v="12"/>
    <s v="Cliente_850"/>
    <n v="3"/>
    <s v="Mesero_1"/>
    <x v="0"/>
    <s v="Tarjeta de crédito"/>
    <s v="45.17"/>
    <s v="Ocupada"/>
    <n v="172"/>
    <s v="Bolivia"/>
    <s v="Plato_18"/>
    <x v="1"/>
    <s v="2:49"/>
    <s v="6:06"/>
    <d v="1899-12-30T03:32:00"/>
    <d v="1899-12-30T02:50:00"/>
    <s v="Si"/>
    <x v="88"/>
    <d v="1899-12-30T00:27:00"/>
  </r>
  <r>
    <n v="11"/>
    <s v="Cliente_301"/>
    <n v="3"/>
    <s v="Mesero_4"/>
    <x v="0"/>
    <s v="Tarjeta de crédito"/>
    <s v="48.73"/>
    <s v="Ocupada"/>
    <n v="173"/>
    <s v="Chile"/>
    <s v="Plato_6, Plato_15"/>
    <x v="1"/>
    <s v="0:18"/>
    <s v="3:43"/>
    <d v="1899-12-30T03:40:00"/>
    <d v="1899-12-30T02:18:00"/>
    <s v="Si"/>
    <x v="132"/>
    <d v="1899-12-30T01:07:00"/>
  </r>
  <r>
    <n v="10"/>
    <s v="Cliente_124"/>
    <n v="5"/>
    <s v="Mesero_4"/>
    <x v="0"/>
    <s v="Tarjeta de crédito"/>
    <s v="48.24"/>
    <s v="Reservada"/>
    <n v="174"/>
    <s v="Venezuela"/>
    <s v="Plato_2"/>
    <x v="1"/>
    <s v="0:09"/>
    <s v="1:12"/>
    <d v="1899-12-30T01:03:00"/>
    <d v="1899-12-30T00:51:00"/>
    <s v="Si"/>
    <x v="71"/>
    <d v="1899-12-30T00:12:00"/>
  </r>
  <r>
    <n v="14"/>
    <s v="Cliente_747"/>
    <n v="3"/>
    <s v="Mesero_3"/>
    <x v="0"/>
    <s v="Tarjeta de crédito"/>
    <s v="27.94"/>
    <s v="Reservada"/>
    <n v="175"/>
    <s v="Colombia"/>
    <s v="Plato_15, Plato_7"/>
    <x v="1"/>
    <s v="1:27"/>
    <s v="3:04"/>
    <d v="1899-12-30T01:37:00"/>
    <d v="1899-12-30T00:50:00"/>
    <s v="Si"/>
    <x v="122"/>
    <d v="1899-12-30T00:47:00"/>
  </r>
  <r>
    <n v="20"/>
    <s v="Cliente_741"/>
    <n v="4"/>
    <s v="Mesero_2"/>
    <x v="0"/>
    <s v="Tarjeta de crédito"/>
    <s v="30.5"/>
    <s v="Ocupada"/>
    <n v="176"/>
    <s v="Chile"/>
    <s v="Plato_13"/>
    <x v="1"/>
    <s v="2:27"/>
    <s v="4:32"/>
    <d v="1899-12-30T02:20:00"/>
    <d v="1899-12-30T01:17:00"/>
    <s v="Si"/>
    <x v="111"/>
    <d v="1899-12-30T00:48:00"/>
  </r>
  <r>
    <n v="4"/>
    <s v="Cliente_610"/>
    <n v="1"/>
    <s v="Mesero_4"/>
    <x v="2"/>
    <s v="Tarjeta de crédito"/>
    <s v="10.39"/>
    <s v="Ocupada"/>
    <n v="177"/>
    <s v="Perú"/>
    <s v="Plato_7, Plato_10, Plato_13, Plato_12"/>
    <x v="1"/>
    <s v="0:14"/>
    <s v="1:14"/>
    <d v="1899-12-30T01:15:00"/>
    <d v="1899-12-30T00:00:00"/>
    <s v="No"/>
    <x v="27"/>
    <d v="1899-12-30T02:22:00"/>
  </r>
  <r>
    <n v="11"/>
    <s v="Cliente_681"/>
    <n v="6"/>
    <s v="Mesero_3"/>
    <x v="2"/>
    <s v="Tarjeta de crédito"/>
    <s v="31.6"/>
    <s v="Reservada"/>
    <n v="178"/>
    <s v="Venezuela"/>
    <s v="Plato_2, Plato_8, Plato_5, Plato_11"/>
    <x v="1"/>
    <s v="1:53"/>
    <s v="5:18"/>
    <d v="1899-12-30T03:25:00"/>
    <d v="1899-12-30T00:59:00"/>
    <s v="Si"/>
    <x v="72"/>
    <d v="1899-12-30T02:26:00"/>
  </r>
  <r>
    <n v="12"/>
    <s v="Cliente_173"/>
    <n v="2"/>
    <s v="Mesero_4"/>
    <x v="1"/>
    <s v="Tarjeta de crédito"/>
    <s v="13.3"/>
    <s v="Reservada"/>
    <n v="179"/>
    <s v="Colombia"/>
    <s v="Plato_17"/>
    <x v="1"/>
    <s v="0:44"/>
    <s v="3:08"/>
    <d v="1899-12-30T02:24:00"/>
    <d v="1899-12-30T01:58:00"/>
    <s v="Si"/>
    <x v="69"/>
    <d v="1899-12-30T00:26:00"/>
  </r>
  <r>
    <n v="10"/>
    <s v="Cliente_55"/>
    <n v="1"/>
    <s v="Mesero_2"/>
    <x v="2"/>
    <s v="Tarjeta de crédito"/>
    <s v="46.61"/>
    <s v="Reservada"/>
    <n v="180"/>
    <s v="Brasil"/>
    <s v="Plato_9, Plato_2, Plato_3, Plato_6"/>
    <x v="1"/>
    <s v="2:21"/>
    <s v="5:09"/>
    <d v="1899-12-30T02:48:00"/>
    <d v="1899-12-30T00:07:00"/>
    <s v="Si"/>
    <x v="82"/>
    <d v="1899-12-30T02:41:00"/>
  </r>
  <r>
    <n v="15"/>
    <s v="Cliente_653"/>
    <n v="1"/>
    <s v="Mesero_1"/>
    <x v="2"/>
    <s v="Tarjeta de crédito"/>
    <s v="42.58"/>
    <s v="Ocupada"/>
    <n v="181"/>
    <s v="Paraguay"/>
    <s v="Plato_6"/>
    <x v="1"/>
    <s v="2:45"/>
    <s v="3:54"/>
    <d v="1899-12-30T01:24:00"/>
    <d v="1899-12-30T00:14:00"/>
    <s v="Si"/>
    <x v="133"/>
    <d v="1899-12-30T00:55:00"/>
  </r>
  <r>
    <n v="18"/>
    <s v="Cliente_628"/>
    <n v="2"/>
    <s v="Mesero_3"/>
    <x v="0"/>
    <s v="Tarjeta de débito"/>
    <s v="38.36"/>
    <s v="Libre"/>
    <n v="182"/>
    <s v="Paraguay"/>
    <s v="Plato_12"/>
    <x v="1"/>
    <s v="3:53"/>
    <s v="6:30"/>
    <d v="1899-12-30T02:37:00"/>
    <d v="1899-12-30T02:26:00"/>
    <s v="Si"/>
    <x v="134"/>
    <d v="1899-12-30T00:11:00"/>
  </r>
  <r>
    <n v="18"/>
    <s v="Cliente_715"/>
    <n v="1"/>
    <s v="Mesero_1"/>
    <x v="0"/>
    <s v="Tarjeta de crédito"/>
    <s v="11.69"/>
    <s v="Ocupada"/>
    <n v="183"/>
    <s v="Uruguay"/>
    <s v="Plato_15, Plato_10, Plato_3, Plato_8"/>
    <x v="1"/>
    <s v="2:46"/>
    <s v="6:28"/>
    <d v="1899-12-30T03:57:00"/>
    <d v="1899-12-30T00:56:00"/>
    <s v="Si"/>
    <x v="50"/>
    <d v="1899-12-30T02:46:00"/>
  </r>
  <r>
    <n v="4"/>
    <s v="Cliente_321"/>
    <n v="6"/>
    <s v="Mesero_5"/>
    <x v="0"/>
    <s v="Tarjeta de crédito"/>
    <s v="24.24"/>
    <s v="Ocupada"/>
    <n v="184"/>
    <s v="Chile"/>
    <s v="Plato_16, Plato_6, Plato_3"/>
    <x v="1"/>
    <s v="3:55"/>
    <s v="7:01"/>
    <d v="1899-12-30T03:21:00"/>
    <d v="1899-12-30T02:37:00"/>
    <s v="Si"/>
    <x v="135"/>
    <d v="1899-12-30T00:29:00"/>
  </r>
  <r>
    <n v="16"/>
    <s v="Cliente_670"/>
    <n v="2"/>
    <s v="Mesero_1"/>
    <x v="1"/>
    <s v="Tarjeta de crédito"/>
    <s v="28.07"/>
    <s v="Libre"/>
    <n v="185"/>
    <s v="Uruguay"/>
    <s v="Plato_13, Plato_16"/>
    <x v="1"/>
    <s v="2:47"/>
    <s v="6:26"/>
    <d v="1899-12-30T03:39:00"/>
    <d v="1899-12-30T02:59:00"/>
    <s v="Si"/>
    <x v="136"/>
    <d v="1899-12-30T00:40:00"/>
  </r>
  <r>
    <n v="13"/>
    <s v="Cliente_442"/>
    <n v="6"/>
    <s v="Mesero_1"/>
    <x v="0"/>
    <s v="Tarjeta de crédito"/>
    <s v="17.55"/>
    <s v="Reservada"/>
    <n v="186"/>
    <s v="Colombia"/>
    <s v="Plato_6, Plato_15, Plato_17"/>
    <x v="1"/>
    <s v="0:40"/>
    <s v="4:14"/>
    <d v="1899-12-30T03:34:00"/>
    <d v="1899-12-30T02:01:00"/>
    <s v="Si"/>
    <x v="137"/>
    <d v="1899-12-30T01:33:00"/>
  </r>
  <r>
    <n v="5"/>
    <s v="Cliente_752"/>
    <n v="1"/>
    <s v="Mesero_4"/>
    <x v="0"/>
    <s v="Tarjeta de crédito"/>
    <s v="17.4"/>
    <s v="Libre"/>
    <n v="187"/>
    <s v="Venezuela"/>
    <s v="Plato_18, Plato_10, Plato_9, Plato_6"/>
    <x v="1"/>
    <s v="2:23"/>
    <s v="5:28"/>
    <d v="1899-12-30T03:05:00"/>
    <d v="1899-12-30T00:59:00"/>
    <s v="Si"/>
    <x v="72"/>
    <d v="1899-12-30T02:06:00"/>
  </r>
  <r>
    <n v="20"/>
    <s v="Cliente_727"/>
    <n v="4"/>
    <s v="Mesero_3"/>
    <x v="1"/>
    <s v="Tarjeta de crédito"/>
    <s v="13.95"/>
    <s v="Reservada"/>
    <n v="188"/>
    <s v="Colombia"/>
    <s v="Plato_17, Plato_10"/>
    <x v="1"/>
    <s v="3:40"/>
    <s v="5:21"/>
    <d v="1899-12-30T01:41:00"/>
    <d v="1899-12-30T00:00:00"/>
    <s v="No"/>
    <x v="138"/>
    <d v="1899-12-30T01:45:00"/>
  </r>
  <r>
    <n v="11"/>
    <s v="Cliente_548"/>
    <n v="4"/>
    <s v="Mesero_2"/>
    <x v="0"/>
    <s v="Tarjeta de crédito"/>
    <s v="41.66"/>
    <s v="Reservada"/>
    <n v="189"/>
    <s v="España"/>
    <s v="Plato_18, Plato_10, Plato_7"/>
    <x v="1"/>
    <s v="3:48"/>
    <s v="6:10"/>
    <d v="1899-12-30T02:22:00"/>
    <d v="1899-12-30T00:25:00"/>
    <s v="Si"/>
    <x v="139"/>
    <d v="1899-12-30T01:57:00"/>
  </r>
  <r>
    <n v="5"/>
    <s v="Cliente_709"/>
    <n v="2"/>
    <s v="Mesero_2"/>
    <x v="0"/>
    <s v="Tarjeta de crédito"/>
    <s v="38.88"/>
    <s v="Libre"/>
    <n v="190"/>
    <s v="Colombia"/>
    <s v="Plato_4, Plato_20, Plato_8, Plato_14"/>
    <x v="1"/>
    <s v="1:31"/>
    <s v="3:22"/>
    <d v="1899-12-30T01:51:00"/>
    <d v="1899-12-30T00:09:00"/>
    <s v="Si"/>
    <x v="140"/>
    <d v="1899-12-30T01:42:00"/>
  </r>
  <r>
    <n v="12"/>
    <s v="Cliente_30"/>
    <n v="6"/>
    <s v="Mesero_2"/>
    <x v="0"/>
    <s v="Tarjeta de crédito"/>
    <s v="24.36"/>
    <s v="Ocupada"/>
    <n v="191"/>
    <s v="Paraguay"/>
    <s v="Plato_1, Plato_9"/>
    <x v="1"/>
    <s v="0:00"/>
    <s v="2:36"/>
    <d v="1899-12-30T02:51:00"/>
    <d v="1899-12-30T01:09:00"/>
    <s v="Si"/>
    <x v="141"/>
    <d v="1899-12-30T01:27:00"/>
  </r>
  <r>
    <n v="17"/>
    <s v="Cliente_412"/>
    <n v="4"/>
    <s v="Mesero_2"/>
    <x v="1"/>
    <s v="Efectivo"/>
    <s v="15.99"/>
    <s v="Libre"/>
    <n v="192"/>
    <s v="Chile"/>
    <s v="Plato_1"/>
    <x v="1"/>
    <s v="2:36"/>
    <s v="4:53"/>
    <d v="1899-12-30T02:17:00"/>
    <d v="1899-12-30T01:51:00"/>
    <s v="Si"/>
    <x v="63"/>
    <d v="1899-12-30T00:26:00"/>
  </r>
  <r>
    <n v="3"/>
    <s v="Cliente_646"/>
    <n v="5"/>
    <s v="Mesero_5"/>
    <x v="1"/>
    <s v="Tarjeta de crédito"/>
    <s v="24.85"/>
    <s v="Reservada"/>
    <n v="193"/>
    <s v="Argentina"/>
    <s v="Plato_10, Plato_19, Plato_6, Plato_14"/>
    <x v="1"/>
    <s v="0:12"/>
    <s v="3:04"/>
    <d v="1899-12-30T02:52:00"/>
    <d v="1899-12-30T00:01:00"/>
    <s v="Si"/>
    <x v="142"/>
    <d v="1899-12-30T02:51:00"/>
  </r>
  <r>
    <n v="3"/>
    <s v="Cliente_151"/>
    <n v="6"/>
    <s v="Mesero_5"/>
    <x v="0"/>
    <s v="Tarjeta de débito"/>
    <s v="11.41"/>
    <s v="Reservada"/>
    <n v="194"/>
    <s v="Perú"/>
    <s v="Plato_11, Plato_2"/>
    <x v="1"/>
    <s v="2:40"/>
    <s v="3:56"/>
    <d v="1899-12-30T01:16:00"/>
    <d v="1899-12-30T00:08:00"/>
    <s v="Si"/>
    <x v="143"/>
    <d v="1899-12-30T01:08:00"/>
  </r>
  <r>
    <n v="2"/>
    <s v="Cliente_318"/>
    <n v="1"/>
    <s v="Mesero_3"/>
    <x v="0"/>
    <s v="Tarjeta de débito"/>
    <s v="10.06"/>
    <s v="Ocupada"/>
    <n v="195"/>
    <s v="Colombia"/>
    <s v="Plato_1"/>
    <x v="1"/>
    <s v="3:04"/>
    <s v="4:09"/>
    <d v="1899-12-30T01:20:00"/>
    <d v="1899-12-30T00:14:00"/>
    <s v="Si"/>
    <x v="73"/>
    <d v="1899-12-30T00:51:00"/>
  </r>
  <r>
    <n v="4"/>
    <s v="Cliente_965"/>
    <n v="3"/>
    <s v="Mesero_2"/>
    <x v="0"/>
    <s v="Tarjeta de crédito"/>
    <s v="42.65"/>
    <s v="Reservada"/>
    <n v="196"/>
    <s v="España"/>
    <s v="Plato_3, Plato_14, Plato_9, Plato_16"/>
    <x v="1"/>
    <s v="0:11"/>
    <s v="4:10"/>
    <d v="1899-12-30T03:59:00"/>
    <d v="1899-12-30T01:03:00"/>
    <s v="Si"/>
    <x v="113"/>
    <d v="1899-12-30T02:56:00"/>
  </r>
  <r>
    <n v="5"/>
    <s v="Cliente_336"/>
    <n v="6"/>
    <s v="Mesero_2"/>
    <x v="1"/>
    <s v="Tarjeta de débito"/>
    <s v="20.11"/>
    <s v="Ocupada"/>
    <n v="197"/>
    <s v="Colombia"/>
    <s v="Plato_18, Plato_6"/>
    <x v="1"/>
    <s v="2:46"/>
    <s v="4:54"/>
    <d v="1899-12-30T02:23:00"/>
    <d v="1899-12-30T00:56:00"/>
    <s v="Si"/>
    <x v="13"/>
    <d v="1899-12-30T01:12:00"/>
  </r>
  <r>
    <n v="9"/>
    <s v="Cliente_560"/>
    <n v="4"/>
    <s v="Mesero_1"/>
    <x v="0"/>
    <s v="Tarjeta de crédito"/>
    <s v="36.72"/>
    <s v="Reservada"/>
    <n v="198"/>
    <s v="España"/>
    <s v="Plato_6"/>
    <x v="1"/>
    <s v="0:36"/>
    <s v="3:05"/>
    <d v="1899-12-30T02:29:00"/>
    <d v="1899-12-30T01:56:00"/>
    <s v="Si"/>
    <x v="40"/>
    <d v="1899-12-30T00:33:00"/>
  </r>
  <r>
    <n v="11"/>
    <s v="Cliente_367"/>
    <n v="5"/>
    <s v="Mesero_2"/>
    <x v="2"/>
    <s v="Tarjeta de débito"/>
    <s v="13.26"/>
    <s v="Libre"/>
    <n v="199"/>
    <s v="Paraguay"/>
    <s v="Plato_9, Plato_8, Plato_13, Plato_6"/>
    <x v="1"/>
    <s v="1:56"/>
    <s v="5:40"/>
    <d v="1899-12-30T03:44:00"/>
    <d v="1899-12-30T01:22:00"/>
    <s v="Si"/>
    <x v="144"/>
    <d v="1899-12-30T02:22:00"/>
  </r>
  <r>
    <n v="11"/>
    <s v="Cliente_765"/>
    <n v="4"/>
    <s v="Mesero_3"/>
    <x v="0"/>
    <s v="Tarjeta de crédito"/>
    <s v="48.73"/>
    <s v="Reservada"/>
    <n v="200"/>
    <s v="Colombia"/>
    <s v="Plato_12, Plato_1"/>
    <x v="1"/>
    <s v="2:35"/>
    <s v="5:26"/>
    <d v="1899-12-30T02:51:00"/>
    <d v="1899-12-30T01:44:00"/>
    <s v="Si"/>
    <x v="10"/>
    <d v="1899-12-30T01:07:00"/>
  </r>
  <r>
    <n v="3"/>
    <s v="Cliente_679"/>
    <n v="5"/>
    <s v="Mesero_1"/>
    <x v="2"/>
    <s v="Tarjeta de crédito"/>
    <s v="19.84"/>
    <s v="Reservada"/>
    <n v="201"/>
    <s v="Perú"/>
    <s v="Plato_7"/>
    <x v="1"/>
    <s v="0:18"/>
    <s v="1:50"/>
    <d v="1899-12-30T01:32:00"/>
    <d v="1899-12-30T00:34:00"/>
    <s v="Si"/>
    <x v="102"/>
    <d v="1899-12-30T00:58:00"/>
  </r>
  <r>
    <n v="16"/>
    <s v="Cliente_512"/>
    <n v="5"/>
    <s v="Mesero_3"/>
    <x v="0"/>
    <s v="Tarjeta de crédito"/>
    <s v="24.19"/>
    <s v="Ocupada"/>
    <n v="202"/>
    <s v="Bolivia"/>
    <s v="Plato_19, Plato_20, Plato_7, Plato_2"/>
    <x v="1"/>
    <s v="0:58"/>
    <s v="2:00"/>
    <d v="1899-12-30T01:17:00"/>
    <d v="1899-12-30T00:00:00"/>
    <s v="No"/>
    <x v="107"/>
    <d v="1899-12-30T02:36:00"/>
  </r>
  <r>
    <n v="5"/>
    <s v="Cliente_701"/>
    <n v="2"/>
    <s v="Mesero_1"/>
    <x v="0"/>
    <s v="Tarjeta de crédito"/>
    <s v="40.19"/>
    <s v="Libre"/>
    <n v="203"/>
    <s v="Perú"/>
    <s v="Plato_17, Plato_13"/>
    <x v="1"/>
    <s v="3:57"/>
    <s v="5:21"/>
    <d v="1899-12-30T01:24:00"/>
    <d v="1899-12-30T00:00:00"/>
    <s v="No"/>
    <x v="125"/>
    <d v="1899-12-30T01:25:00"/>
  </r>
  <r>
    <n v="16"/>
    <s v="Cliente_331"/>
    <n v="5"/>
    <s v="Mesero_1"/>
    <x v="0"/>
    <s v="Efectivo"/>
    <s v="49.56"/>
    <s v="Libre"/>
    <n v="204"/>
    <s v="Uruguay"/>
    <s v="Plato_7"/>
    <x v="1"/>
    <s v="0:17"/>
    <s v="2:25"/>
    <d v="1899-12-30T02:08:00"/>
    <d v="1899-12-30T01:47:00"/>
    <s v="Si"/>
    <x v="51"/>
    <d v="1899-12-30T00:21:00"/>
  </r>
  <r>
    <n v="14"/>
    <s v="Cliente_83"/>
    <n v="1"/>
    <s v="Mesero_2"/>
    <x v="0"/>
    <s v="Tarjeta de débito"/>
    <s v="26.49"/>
    <s v="Libre"/>
    <n v="205"/>
    <s v="Chile"/>
    <s v="Plato_15, Plato_9"/>
    <x v="1"/>
    <s v="2:15"/>
    <s v="6:14"/>
    <d v="1899-12-30T03:59:00"/>
    <d v="1899-12-30T02:33:00"/>
    <s v="Si"/>
    <x v="25"/>
    <d v="1899-12-30T01:26:00"/>
  </r>
  <r>
    <n v="4"/>
    <s v="Cliente_339"/>
    <n v="6"/>
    <s v="Mesero_4"/>
    <x v="0"/>
    <s v="Tarjeta de crédito"/>
    <s v="36.96"/>
    <s v="Ocupada"/>
    <n v="206"/>
    <s v="Bolivia"/>
    <s v="Plato_2"/>
    <x v="1"/>
    <s v="3:27"/>
    <s v="6:09"/>
    <d v="1899-12-30T02:57:00"/>
    <d v="1899-12-30T01:44:00"/>
    <s v="Si"/>
    <x v="32"/>
    <d v="1899-12-30T00:58:00"/>
  </r>
  <r>
    <n v="20"/>
    <s v="Cliente_323"/>
    <n v="3"/>
    <s v="Mesero_5"/>
    <x v="2"/>
    <s v="Tarjeta de crédito"/>
    <s v="46.54"/>
    <s v="Reservada"/>
    <n v="207"/>
    <s v="Brasil"/>
    <s v="Plato_10, Plato_8, Plato_17"/>
    <x v="1"/>
    <s v="2:49"/>
    <s v="4:02"/>
    <d v="1899-12-30T01:13:00"/>
    <d v="1899-12-30T00:00:00"/>
    <s v="No"/>
    <x v="145"/>
    <d v="1899-12-30T01:51:00"/>
  </r>
  <r>
    <n v="16"/>
    <s v="Cliente_678"/>
    <n v="4"/>
    <s v="Mesero_1"/>
    <x v="0"/>
    <s v="Tarjeta de débito"/>
    <s v="36.7"/>
    <s v="Ocupada"/>
    <n v="208"/>
    <s v="Perú"/>
    <s v="Plato_15, Plato_19, Plato_3"/>
    <x v="1"/>
    <s v="3:33"/>
    <s v="6:36"/>
    <d v="1899-12-30T03:18:00"/>
    <d v="1899-12-30T01:23:00"/>
    <s v="Si"/>
    <x v="145"/>
    <d v="1899-12-30T01:40:00"/>
  </r>
  <r>
    <n v="9"/>
    <s v="Cliente_74"/>
    <n v="6"/>
    <s v="Mesero_1"/>
    <x v="2"/>
    <s v="Efectivo"/>
    <s v="34.49"/>
    <s v="Reservada"/>
    <n v="209"/>
    <s v="Bolivia"/>
    <s v="Plato_14, Plato_18, Plato_1, Plato_10"/>
    <x v="1"/>
    <s v="1:31"/>
    <s v="4:06"/>
    <d v="1899-12-30T02:35:00"/>
    <d v="1899-12-30T00:00:00"/>
    <s v="No"/>
    <x v="31"/>
    <d v="1899-12-30T02:51:00"/>
  </r>
  <r>
    <n v="10"/>
    <s v="Cliente_146"/>
    <n v="4"/>
    <s v="Mesero_2"/>
    <x v="1"/>
    <s v="Tarjeta de crédito"/>
    <s v="14.67"/>
    <s v="Libre"/>
    <n v="210"/>
    <s v="Venezuela"/>
    <s v="Plato_13, Plato_2, Plato_7, Plato_20"/>
    <x v="1"/>
    <s v="2:43"/>
    <s v="4:29"/>
    <d v="1899-12-30T01:46:00"/>
    <d v="1899-12-30T00:00:00"/>
    <s v="No"/>
    <x v="146"/>
    <d v="1899-12-30T02:38:00"/>
  </r>
  <r>
    <n v="1"/>
    <s v="Cliente_212"/>
    <n v="2"/>
    <s v="Mesero_1"/>
    <x v="0"/>
    <s v="Tarjeta de débito"/>
    <s v="11.13"/>
    <s v="Reservada"/>
    <n v="211"/>
    <s v="Argentina"/>
    <s v="Plato_13, Plato_4, Plato_1, Plato_3"/>
    <x v="1"/>
    <s v="3:40"/>
    <s v="5:26"/>
    <d v="1899-12-30T01:46:00"/>
    <d v="1899-12-30T00:00:00"/>
    <s v="No"/>
    <x v="8"/>
    <d v="1899-12-30T02:15:00"/>
  </r>
  <r>
    <n v="14"/>
    <s v="Cliente_36"/>
    <n v="6"/>
    <s v="Mesero_4"/>
    <x v="0"/>
    <s v="Tarjeta de débito"/>
    <s v="18.85"/>
    <s v="Ocupada"/>
    <n v="212"/>
    <s v="Perú"/>
    <s v="Plato_2, Plato_10, Plato_13, Plato_16"/>
    <x v="1"/>
    <s v="2:35"/>
    <s v="3:40"/>
    <d v="1899-12-30T01:20:00"/>
    <d v="1899-12-30T00:00:00"/>
    <s v="No"/>
    <x v="147"/>
    <d v="1899-12-30T02:44:00"/>
  </r>
  <r>
    <n v="13"/>
    <s v="Cliente_3"/>
    <n v="6"/>
    <s v="Mesero_5"/>
    <x v="0"/>
    <s v="Tarjeta de crédito"/>
    <s v="28.1"/>
    <s v="Libre"/>
    <n v="213"/>
    <s v="Perú"/>
    <s v="Plato_6, Plato_2"/>
    <x v="1"/>
    <s v="1:46"/>
    <s v="4:58"/>
    <d v="1899-12-30T03:12:00"/>
    <d v="1899-12-30T01:32:00"/>
    <s v="Si"/>
    <x v="12"/>
    <d v="1899-12-30T01:40:00"/>
  </r>
  <r>
    <n v="2"/>
    <s v="Cliente_176"/>
    <n v="4"/>
    <s v="Mesero_1"/>
    <x v="0"/>
    <s v="Tarjeta de débito"/>
    <s v="33.39"/>
    <s v="Ocupada"/>
    <n v="214"/>
    <s v="Argentina"/>
    <s v="Plato_18, Plato_20, Plato_3"/>
    <x v="1"/>
    <s v="3:18"/>
    <s v="5:09"/>
    <d v="1899-12-30T02:06:00"/>
    <d v="1899-12-30T01:13:00"/>
    <s v="Si"/>
    <x v="148"/>
    <d v="1899-12-30T00:38:00"/>
  </r>
  <r>
    <n v="6"/>
    <s v="Cliente_551"/>
    <n v="4"/>
    <s v="Mesero_3"/>
    <x v="0"/>
    <s v="Tarjeta de débito"/>
    <s v="35.64"/>
    <s v="Ocupada"/>
    <n v="215"/>
    <s v="Uruguay"/>
    <s v="Plato_18, Plato_2"/>
    <x v="1"/>
    <s v="3:52"/>
    <s v="6:25"/>
    <d v="1899-12-30T02:48:00"/>
    <d v="1899-12-30T01:47:00"/>
    <s v="Si"/>
    <x v="43"/>
    <d v="1899-12-30T00:46:00"/>
  </r>
  <r>
    <n v="17"/>
    <s v="Cliente_240"/>
    <n v="6"/>
    <s v="Mesero_2"/>
    <x v="0"/>
    <s v="Tarjeta de crédito"/>
    <s v="35.69"/>
    <s v="Libre"/>
    <n v="216"/>
    <s v="Uruguay"/>
    <s v="Plato_1, Plato_13, Plato_6"/>
    <x v="1"/>
    <s v="1:46"/>
    <s v="5:36"/>
    <d v="1899-12-30T03:50:00"/>
    <d v="1899-12-30T01:50:00"/>
    <s v="Si"/>
    <x v="149"/>
    <d v="1899-12-30T02:00:00"/>
  </r>
  <r>
    <n v="1"/>
    <s v="Cliente_124"/>
    <n v="2"/>
    <s v="Mesero_3"/>
    <x v="2"/>
    <s v="Tarjeta de crédito"/>
    <s v="31.17"/>
    <s v="Ocupada"/>
    <n v="217"/>
    <s v="Colombia"/>
    <s v="Plato_15"/>
    <x v="1"/>
    <s v="0:54"/>
    <s v="4:45"/>
    <d v="1899-12-30T04:06:00"/>
    <d v="1899-12-30T03:38:00"/>
    <s v="Si"/>
    <x v="143"/>
    <d v="1899-12-30T00:13:00"/>
  </r>
  <r>
    <n v="13"/>
    <s v="Cliente_759"/>
    <n v="3"/>
    <s v="Mesero_5"/>
    <x v="0"/>
    <s v="Tarjeta de crédito"/>
    <s v="23.34"/>
    <s v="Ocupada"/>
    <n v="218"/>
    <s v="Argentina"/>
    <s v="Plato_12, Plato_6, Plato_14"/>
    <x v="1"/>
    <s v="0:27"/>
    <s v="3:41"/>
    <d v="1899-12-30T03:29:00"/>
    <d v="1899-12-30T02:28:00"/>
    <s v="Si"/>
    <x v="101"/>
    <d v="1899-12-30T00:46:00"/>
  </r>
  <r>
    <n v="1"/>
    <s v="Cliente_959"/>
    <n v="5"/>
    <s v="Mesero_3"/>
    <x v="0"/>
    <s v="Tarjeta de crédito"/>
    <s v="46.96"/>
    <s v="Libre"/>
    <n v="219"/>
    <s v="Venezuela"/>
    <s v="Plato_14, Plato_17"/>
    <x v="1"/>
    <s v="2:33"/>
    <s v="4:49"/>
    <d v="1899-12-30T02:16:00"/>
    <d v="1899-12-30T01:53:00"/>
    <s v="Si"/>
    <x v="83"/>
    <d v="1899-12-30T00:23:00"/>
  </r>
  <r>
    <n v="15"/>
    <s v="Cliente_151"/>
    <n v="6"/>
    <s v="Mesero_5"/>
    <x v="0"/>
    <s v="Tarjeta de crédito"/>
    <s v="48.5"/>
    <s v="Reservada"/>
    <n v="220"/>
    <s v="Ecuador"/>
    <s v="Plato_7"/>
    <x v="1"/>
    <s v="1:01"/>
    <s v="4:57"/>
    <d v="1899-12-30T03:56:00"/>
    <d v="1899-12-30T03:43:00"/>
    <s v="Si"/>
    <x v="99"/>
    <d v="1899-12-30T00:13:00"/>
  </r>
  <r>
    <n v="16"/>
    <s v="Cliente_744"/>
    <n v="1"/>
    <s v="Mesero_3"/>
    <x v="0"/>
    <s v="Tarjeta de crédito"/>
    <s v="17.83"/>
    <s v="Libre"/>
    <n v="221"/>
    <s v="Chile"/>
    <s v="Plato_15, Plato_18, Plato_9"/>
    <x v="1"/>
    <s v="1:51"/>
    <s v="3:05"/>
    <d v="1899-12-30T01:14:00"/>
    <d v="1899-12-30T00:00:00"/>
    <s v="No"/>
    <x v="150"/>
    <d v="1899-12-30T01:48:00"/>
  </r>
  <r>
    <n v="3"/>
    <s v="Cliente_189"/>
    <n v="3"/>
    <s v="Mesero_5"/>
    <x v="2"/>
    <s v="Tarjeta de débito"/>
    <s v="32.58"/>
    <s v="Libre"/>
    <n v="222"/>
    <s v="Ecuador"/>
    <s v="Plato_14, Plato_16"/>
    <x v="1"/>
    <s v="3:38"/>
    <s v="6:42"/>
    <d v="1899-12-30T03:04:00"/>
    <d v="1899-12-30T01:39:00"/>
    <s v="Si"/>
    <x v="151"/>
    <d v="1899-12-30T01:25:00"/>
  </r>
  <r>
    <n v="19"/>
    <s v="Cliente_576"/>
    <n v="2"/>
    <s v="Mesero_5"/>
    <x v="2"/>
    <s v="Tarjeta de crédito"/>
    <s v="49.62"/>
    <s v="Reservada"/>
    <n v="223"/>
    <s v="Argentina"/>
    <s v="Plato_15"/>
    <x v="1"/>
    <s v="1:16"/>
    <s v="2:50"/>
    <d v="1899-12-30T01:34:00"/>
    <d v="1899-12-30T00:41:00"/>
    <s v="Si"/>
    <x v="152"/>
    <d v="1899-12-30T00:53:00"/>
  </r>
  <r>
    <n v="7"/>
    <s v="Cliente_474"/>
    <n v="6"/>
    <s v="Mesero_3"/>
    <x v="0"/>
    <s v="Tarjeta de crédito"/>
    <s v="17.61"/>
    <s v="Ocupada"/>
    <n v="224"/>
    <s v="Bolivia"/>
    <s v="Plato_10"/>
    <x v="1"/>
    <s v="2:07"/>
    <s v="5:47"/>
    <d v="1899-12-30T03:55:00"/>
    <d v="1899-12-30T03:20:00"/>
    <s v="Si"/>
    <x v="97"/>
    <d v="1899-12-30T00:20:00"/>
  </r>
  <r>
    <n v="19"/>
    <s v="Cliente_990"/>
    <n v="4"/>
    <s v="Mesero_3"/>
    <x v="1"/>
    <s v="Tarjeta de crédito"/>
    <s v="35.02"/>
    <s v="Reservada"/>
    <n v="225"/>
    <s v="Perú"/>
    <s v="Plato_11, Plato_14"/>
    <x v="1"/>
    <s v="0:14"/>
    <s v="1:24"/>
    <d v="1899-12-30T01:10:00"/>
    <d v="1899-12-30T00:00:00"/>
    <s v="No"/>
    <x v="153"/>
    <d v="1899-12-30T01:34:00"/>
  </r>
  <r>
    <n v="7"/>
    <s v="Cliente_67"/>
    <n v="6"/>
    <s v="Mesero_1"/>
    <x v="2"/>
    <s v="Tarjeta de crédito"/>
    <s v="39.48"/>
    <s v="Reservada"/>
    <n v="226"/>
    <s v="Venezuela"/>
    <s v="Plato_3, Plato_13, Plato_6, Plato_9"/>
    <x v="1"/>
    <s v="0:58"/>
    <s v="4:09"/>
    <d v="1899-12-30T03:11:00"/>
    <d v="1899-12-30T00:45:00"/>
    <s v="Si"/>
    <x v="84"/>
    <d v="1899-12-30T02:26:00"/>
  </r>
  <r>
    <n v="17"/>
    <s v="Cliente_378"/>
    <n v="6"/>
    <s v="Mesero_5"/>
    <x v="0"/>
    <s v="Tarjeta de crédito"/>
    <s v="41.05"/>
    <s v="Libre"/>
    <n v="227"/>
    <s v="Chile"/>
    <s v="Plato_7, Plato_17, Plato_16, Plato_11"/>
    <x v="1"/>
    <s v="1:49"/>
    <s v="4:52"/>
    <d v="1899-12-30T03:03:00"/>
    <d v="1899-12-30T01:04:00"/>
    <s v="Si"/>
    <x v="29"/>
    <d v="1899-12-30T01:59:00"/>
  </r>
  <r>
    <n v="16"/>
    <s v="Cliente_445"/>
    <n v="4"/>
    <s v="Mesero_3"/>
    <x v="0"/>
    <s v="Tarjeta de crédito"/>
    <s v="10.66"/>
    <s v="Ocupada"/>
    <n v="228"/>
    <s v="Ecuador"/>
    <s v="Plato_14"/>
    <x v="1"/>
    <s v="1:40"/>
    <s v="4:02"/>
    <d v="1899-12-30T02:37:00"/>
    <d v="1899-12-30T01:47:00"/>
    <s v="Si"/>
    <x v="154"/>
    <d v="1899-12-30T00:35:00"/>
  </r>
  <r>
    <n v="14"/>
    <s v="Cliente_984"/>
    <n v="3"/>
    <s v="Mesero_2"/>
    <x v="2"/>
    <s v="Tarjeta de crédito"/>
    <s v="28.58"/>
    <s v="Reservada"/>
    <n v="229"/>
    <s v="Bolivia"/>
    <s v="Plato_1, Plato_8, Plato_19, Plato_16"/>
    <x v="1"/>
    <s v="2:34"/>
    <s v="4:30"/>
    <d v="1899-12-30T01:56:00"/>
    <d v="1899-12-30T00:00:00"/>
    <s v="No"/>
    <x v="89"/>
    <d v="1899-12-30T01:57:00"/>
  </r>
  <r>
    <n v="5"/>
    <s v="Cliente_167"/>
    <n v="5"/>
    <s v="Mesero_2"/>
    <x v="0"/>
    <s v="Tarjeta de crédito"/>
    <s v="15.84"/>
    <s v="Libre"/>
    <n v="230"/>
    <s v="Venezuela"/>
    <s v="Plato_15, Plato_16, Plato_17"/>
    <x v="1"/>
    <s v="2:15"/>
    <s v="4:48"/>
    <d v="1899-12-30T02:33:00"/>
    <d v="1899-12-30T01:02:00"/>
    <s v="Si"/>
    <x v="31"/>
    <d v="1899-12-30T01:31:00"/>
  </r>
  <r>
    <n v="8"/>
    <s v="Cliente_877"/>
    <n v="2"/>
    <s v="Mesero_2"/>
    <x v="0"/>
    <s v="Tarjeta de crédito"/>
    <s v="49.1"/>
    <s v="Ocupada"/>
    <n v="231"/>
    <s v="Perú"/>
    <s v="Plato_13, Plato_18, Plato_17, Plato_11"/>
    <x v="1"/>
    <s v="1:12"/>
    <s v="3:10"/>
    <d v="1899-12-30T02:13:00"/>
    <d v="1899-12-30T00:00:00"/>
    <s v="No"/>
    <x v="72"/>
    <d v="1899-12-30T02:30:00"/>
  </r>
  <r>
    <n v="2"/>
    <s v="Cliente_494"/>
    <n v="2"/>
    <s v="Mesero_1"/>
    <x v="0"/>
    <s v="Tarjeta de crédito"/>
    <s v="15.43"/>
    <s v="Reservada"/>
    <n v="232"/>
    <s v="Argentina"/>
    <s v="Plato_7, Plato_6, Plato_2, Plato_10"/>
    <x v="1"/>
    <s v="2:04"/>
    <s v="3:25"/>
    <d v="1899-12-30T01:21:00"/>
    <d v="1899-12-30T00:00:00"/>
    <s v="No"/>
    <x v="155"/>
    <d v="1899-12-30T02:19:00"/>
  </r>
  <r>
    <n v="8"/>
    <s v="Cliente_881"/>
    <n v="1"/>
    <s v="Mesero_2"/>
    <x v="1"/>
    <s v="Tarjeta de débito"/>
    <s v="45.64"/>
    <s v="Libre"/>
    <n v="233"/>
    <s v="Argentina"/>
    <s v="Plato_12"/>
    <x v="1"/>
    <s v="0:52"/>
    <s v="2:39"/>
    <d v="1899-12-30T01:47:00"/>
    <d v="1899-12-30T01:16:00"/>
    <s v="Si"/>
    <x v="134"/>
    <d v="1899-12-30T00:31:00"/>
  </r>
  <r>
    <n v="17"/>
    <s v="Cliente_264"/>
    <n v="6"/>
    <s v="Mesero_3"/>
    <x v="1"/>
    <s v="Tarjeta de crédito"/>
    <s v="10.22"/>
    <s v="Libre"/>
    <n v="234"/>
    <s v="Brasil"/>
    <s v="Plato_2, Plato_7, Plato_17"/>
    <x v="1"/>
    <s v="2:46"/>
    <s v="5:28"/>
    <d v="1899-12-30T02:42:00"/>
    <d v="1899-12-30T01:03:00"/>
    <s v="Si"/>
    <x v="46"/>
    <d v="1899-12-30T01:39:00"/>
  </r>
  <r>
    <n v="13"/>
    <s v="Cliente_230"/>
    <n v="5"/>
    <s v="Mesero_3"/>
    <x v="2"/>
    <s v="Tarjeta de crédito"/>
    <s v="26.37"/>
    <s v="Reservada"/>
    <n v="235"/>
    <s v="España"/>
    <s v="Plato_11"/>
    <x v="1"/>
    <s v="0:22"/>
    <s v="2:48"/>
    <d v="1899-12-30T02:26:00"/>
    <d v="1899-12-30T02:01:00"/>
    <s v="Si"/>
    <x v="156"/>
    <d v="1899-12-30T00:25:00"/>
  </r>
  <r>
    <n v="12"/>
    <s v="Cliente_142"/>
    <n v="2"/>
    <s v="Mesero_3"/>
    <x v="0"/>
    <s v="Tarjeta de crédito"/>
    <s v="39.81"/>
    <s v="Libre"/>
    <n v="236"/>
    <s v="Argentina"/>
    <s v="Plato_11, Plato_5, Plato_8, Plato_15"/>
    <x v="1"/>
    <s v="0:52"/>
    <s v="2:26"/>
    <d v="1899-12-30T01:34:00"/>
    <d v="1899-12-30T00:00:00"/>
    <s v="No"/>
    <x v="50"/>
    <d v="1899-12-30T01:41:00"/>
  </r>
  <r>
    <n v="4"/>
    <s v="Cliente_55"/>
    <n v="6"/>
    <s v="Mesero_2"/>
    <x v="0"/>
    <s v="Tarjeta de crédito"/>
    <s v="13.15"/>
    <s v="Ocupada"/>
    <n v="237"/>
    <s v="Perú"/>
    <s v="Plato_14, Plato_2"/>
    <x v="1"/>
    <s v="2:45"/>
    <s v="6:00"/>
    <d v="1899-12-30T03:30:00"/>
    <d v="1899-12-30T02:38:00"/>
    <s v="Si"/>
    <x v="104"/>
    <d v="1899-12-30T00:37:00"/>
  </r>
  <r>
    <n v="13"/>
    <s v="Cliente_599"/>
    <n v="6"/>
    <s v="Mesero_2"/>
    <x v="1"/>
    <s v="Tarjeta de crédito"/>
    <s v="33.02"/>
    <s v="Libre"/>
    <n v="238"/>
    <s v="Brasil"/>
    <s v="Plato_19"/>
    <x v="1"/>
    <s v="2:17"/>
    <s v="4:56"/>
    <d v="1899-12-30T02:39:00"/>
    <d v="1899-12-30T01:54:00"/>
    <s v="Si"/>
    <x v="102"/>
    <d v="1899-12-30T00:45:00"/>
  </r>
  <r>
    <n v="12"/>
    <s v="Cliente_856"/>
    <n v="6"/>
    <s v="Mesero_4"/>
    <x v="0"/>
    <s v="Efectivo"/>
    <s v="11.76"/>
    <s v="Reservada"/>
    <n v="239"/>
    <s v="Brasil"/>
    <s v="Plato_10, Plato_7"/>
    <x v="1"/>
    <s v="2:46"/>
    <s v="6:07"/>
    <d v="1899-12-30T03:21:00"/>
    <d v="1899-12-30T02:08:00"/>
    <s v="Si"/>
    <x v="157"/>
    <d v="1899-12-30T01:13:00"/>
  </r>
  <r>
    <n v="9"/>
    <s v="Cliente_722"/>
    <n v="1"/>
    <s v="Mesero_3"/>
    <x v="0"/>
    <s v="Tarjeta de débito"/>
    <s v="33.81"/>
    <s v="Libre"/>
    <n v="240"/>
    <s v="Perú"/>
    <s v="Plato_17, Plato_14, Plato_4, Plato_15"/>
    <x v="1"/>
    <s v="0:16"/>
    <s v="3:10"/>
    <d v="1899-12-30T02:54:00"/>
    <d v="1899-12-30T00:45:00"/>
    <s v="Si"/>
    <x v="158"/>
    <d v="1899-12-30T02:09:00"/>
  </r>
  <r>
    <n v="12"/>
    <s v="Cliente_935"/>
    <n v="4"/>
    <s v="Mesero_5"/>
    <x v="0"/>
    <s v="Tarjeta de crédito"/>
    <s v="38.97"/>
    <s v="Ocupada"/>
    <n v="241"/>
    <s v="Brasil"/>
    <s v="Plato_4"/>
    <x v="1"/>
    <s v="0:04"/>
    <s v="1:04"/>
    <d v="1899-12-30T01:15:00"/>
    <d v="1899-12-30T00:49:00"/>
    <s v="Si"/>
    <x v="159"/>
    <d v="1899-12-30T00:11:00"/>
  </r>
  <r>
    <n v="12"/>
    <s v="Cliente_961"/>
    <n v="2"/>
    <s v="Mesero_2"/>
    <x v="0"/>
    <s v="Tarjeta de crédito"/>
    <s v="31.29"/>
    <s v="Reservada"/>
    <n v="242"/>
    <s v="Venezuela"/>
    <s v="Plato_10, Plato_1, Plato_11"/>
    <x v="1"/>
    <s v="3:42"/>
    <s v="5:09"/>
    <d v="1899-12-30T01:27:00"/>
    <d v="1899-12-30T00:00:00"/>
    <s v="No"/>
    <x v="95"/>
    <d v="1899-12-30T01:39:00"/>
  </r>
  <r>
    <n v="4"/>
    <s v="Cliente_924"/>
    <n v="4"/>
    <s v="Mesero_2"/>
    <x v="0"/>
    <s v="Tarjeta de crédito"/>
    <s v="21.45"/>
    <s v="Libre"/>
    <n v="243"/>
    <s v="España"/>
    <s v="Plato_20"/>
    <x v="1"/>
    <s v="0:42"/>
    <s v="4:11"/>
    <d v="1899-12-30T03:29:00"/>
    <d v="1899-12-30T03:07:00"/>
    <s v="Si"/>
    <x v="109"/>
    <d v="1899-12-30T00:22:00"/>
  </r>
  <r>
    <n v="17"/>
    <s v="Cliente_390"/>
    <n v="6"/>
    <s v="Mesero_3"/>
    <x v="0"/>
    <s v="Efectivo"/>
    <s v="17.65"/>
    <s v="Reservada"/>
    <n v="244"/>
    <s v="Perú"/>
    <s v="Plato_20, Plato_12"/>
    <x v="1"/>
    <s v="3:44"/>
    <s v="6:01"/>
    <d v="1899-12-30T02:17:00"/>
    <d v="1899-12-30T00:48:00"/>
    <s v="Si"/>
    <x v="43"/>
    <d v="1899-12-30T01:29:00"/>
  </r>
  <r>
    <n v="11"/>
    <s v="Cliente_579"/>
    <n v="1"/>
    <s v="Mesero_1"/>
    <x v="0"/>
    <s v="Tarjeta de crédito"/>
    <s v="14.82"/>
    <s v="Reservada"/>
    <n v="245"/>
    <s v="Bolivia"/>
    <s v="Plato_4, Plato_17, Plato_20, Plato_19"/>
    <x v="1"/>
    <s v="3:31"/>
    <s v="6:57"/>
    <d v="1899-12-30T03:26:00"/>
    <d v="1899-12-30T01:30:00"/>
    <s v="Si"/>
    <x v="160"/>
    <d v="1899-12-30T01:56:00"/>
  </r>
  <r>
    <n v="2"/>
    <s v="Cliente_961"/>
    <n v="6"/>
    <s v="Mesero_2"/>
    <x v="0"/>
    <s v="Tarjeta de crédito"/>
    <s v="42.75"/>
    <s v="Libre"/>
    <n v="246"/>
    <s v="Bolivia"/>
    <s v="Plato_6, Plato_7, Plato_8, Plato_17"/>
    <x v="1"/>
    <s v="1:50"/>
    <s v="4:09"/>
    <d v="1899-12-30T02:19:00"/>
    <d v="1899-12-30T00:00:00"/>
    <s v="No"/>
    <x v="161"/>
    <d v="1899-12-30T02:26:00"/>
  </r>
  <r>
    <n v="11"/>
    <s v="Cliente_788"/>
    <n v="6"/>
    <s v="Mesero_2"/>
    <x v="0"/>
    <s v="Tarjeta de crédito"/>
    <s v="49.07"/>
    <s v="Ocupada"/>
    <n v="247"/>
    <s v="Ecuador"/>
    <s v="Plato_11"/>
    <x v="1"/>
    <s v="2:34"/>
    <s v="5:21"/>
    <d v="1899-12-30T03:02:00"/>
    <d v="1899-12-30T01:48:00"/>
    <s v="Si"/>
    <x v="162"/>
    <d v="1899-12-30T00:59:00"/>
  </r>
  <r>
    <n v="12"/>
    <s v="Cliente_567"/>
    <n v="6"/>
    <s v="Mesero_2"/>
    <x v="0"/>
    <s v="Tarjeta de débito"/>
    <s v="18.69"/>
    <s v="Ocupada"/>
    <n v="248"/>
    <s v="Chile"/>
    <s v="Plato_18, Plato_9, Plato_6, Plato_1"/>
    <x v="1"/>
    <s v="0:26"/>
    <s v="2:18"/>
    <d v="1899-12-30T02:07:00"/>
    <d v="1899-12-30T00:00:00"/>
    <s v="No"/>
    <x v="46"/>
    <d v="1899-12-30T02:00:00"/>
  </r>
  <r>
    <n v="8"/>
    <s v="Cliente_927"/>
    <n v="6"/>
    <s v="Mesero_2"/>
    <x v="2"/>
    <s v="Tarjeta de crédito"/>
    <s v="47.71"/>
    <s v="Ocupada"/>
    <n v="249"/>
    <s v="España"/>
    <s v="Plato_5, Plato_4"/>
    <x v="1"/>
    <s v="0:58"/>
    <s v="3:55"/>
    <d v="1899-12-30T03:12:00"/>
    <d v="1899-12-30T01:08:00"/>
    <s v="Si"/>
    <x v="18"/>
    <d v="1899-12-30T01:49:00"/>
  </r>
  <r>
    <n v="8"/>
    <s v="Cliente_539"/>
    <n v="2"/>
    <s v="Mesero_4"/>
    <x v="0"/>
    <s v="Tarjeta de crédito"/>
    <s v="23.21"/>
    <s v="Libre"/>
    <n v="250"/>
    <s v="España"/>
    <s v="Plato_3"/>
    <x v="1"/>
    <s v="2:56"/>
    <s v="6:33"/>
    <d v="1899-12-30T03:37:00"/>
    <d v="1899-12-30T03:08:00"/>
    <s v="Si"/>
    <x v="91"/>
    <d v="1899-12-30T00:29:00"/>
  </r>
  <r>
    <n v="12"/>
    <s v="Cliente_872"/>
    <n v="6"/>
    <s v="Mesero_1"/>
    <x v="0"/>
    <s v="Tarjeta de crédito"/>
    <s v="13.69"/>
    <s v="Ocupada"/>
    <n v="251"/>
    <s v="Uruguay"/>
    <s v="Plato_10, Plato_5, Plato_14, Plato_12"/>
    <x v="1"/>
    <s v="1:20"/>
    <s v="4:24"/>
    <d v="1899-12-30T03:19:00"/>
    <d v="1899-12-30T01:02:00"/>
    <s v="Si"/>
    <x v="42"/>
    <d v="1899-12-30T02:02:00"/>
  </r>
  <r>
    <n v="4"/>
    <s v="Cliente_425"/>
    <n v="3"/>
    <s v="Mesero_4"/>
    <x v="0"/>
    <s v="Tarjeta de crédito"/>
    <s v="43.81"/>
    <s v="Libre"/>
    <n v="252"/>
    <s v="Colombia"/>
    <s v="Plato_1, Plato_10"/>
    <x v="1"/>
    <s v="0:39"/>
    <s v="4:24"/>
    <d v="1899-12-30T03:45:00"/>
    <d v="1899-12-30T02:21:00"/>
    <s v="Si"/>
    <x v="37"/>
    <d v="1899-12-30T01:24:00"/>
  </r>
  <r>
    <n v="8"/>
    <s v="Cliente_700"/>
    <n v="2"/>
    <s v="Mesero_3"/>
    <x v="2"/>
    <s v="Tarjeta de crédito"/>
    <s v="34.69"/>
    <s v="Ocupada"/>
    <n v="253"/>
    <s v="Argentina"/>
    <s v="Plato_1, Plato_13, Plato_9"/>
    <x v="1"/>
    <s v="0:54"/>
    <s v="3:45"/>
    <d v="1899-12-30T03:06:00"/>
    <d v="1899-12-30T01:56:00"/>
    <s v="Si"/>
    <x v="130"/>
    <d v="1899-12-30T00:55:00"/>
  </r>
  <r>
    <n v="10"/>
    <s v="Cliente_665"/>
    <n v="6"/>
    <s v="Mesero_1"/>
    <x v="2"/>
    <s v="Tarjeta de crédito"/>
    <s v="36.43"/>
    <s v="Reservada"/>
    <n v="254"/>
    <s v="Paraguay"/>
    <s v="Plato_17, Plato_10, Plato_18, Plato_16"/>
    <x v="1"/>
    <s v="3:05"/>
    <s v="5:47"/>
    <d v="1899-12-30T02:42:00"/>
    <d v="1899-12-30T00:21:00"/>
    <s v="Si"/>
    <x v="163"/>
    <d v="1899-12-30T02:21:00"/>
  </r>
  <r>
    <n v="8"/>
    <s v="Cliente_978"/>
    <n v="4"/>
    <s v="Mesero_2"/>
    <x v="2"/>
    <s v="Efectivo"/>
    <s v="13.34"/>
    <s v="Reservada"/>
    <n v="255"/>
    <s v="Uruguay"/>
    <s v="Plato_1"/>
    <x v="1"/>
    <s v="2:23"/>
    <s v="3:59"/>
    <d v="1899-12-30T01:36:00"/>
    <d v="1899-12-30T00:59:00"/>
    <s v="Si"/>
    <x v="164"/>
    <d v="1899-12-30T00:37:00"/>
  </r>
  <r>
    <n v="5"/>
    <s v="Cliente_577"/>
    <n v="2"/>
    <s v="Mesero_5"/>
    <x v="1"/>
    <s v="Efectivo"/>
    <s v="49.88"/>
    <s v="Reservada"/>
    <n v="256"/>
    <s v="Argentina"/>
    <s v="Plato_13"/>
    <x v="1"/>
    <s v="0:23"/>
    <s v="3:27"/>
    <d v="1899-12-30T03:04:00"/>
    <d v="1899-12-30T02:48:00"/>
    <s v="Si"/>
    <x v="33"/>
    <d v="1899-12-30T00:16:00"/>
  </r>
  <r>
    <n v="12"/>
    <s v="Cliente_429"/>
    <n v="5"/>
    <s v="Mesero_2"/>
    <x v="0"/>
    <s v="Tarjeta de crédito"/>
    <s v="26.78"/>
    <s v="Reservada"/>
    <n v="257"/>
    <s v="Ecuador"/>
    <s v="Plato_14"/>
    <x v="1"/>
    <s v="2:08"/>
    <s v="3:17"/>
    <d v="1899-12-30T01:09:00"/>
    <d v="1899-12-30T00:41:00"/>
    <s v="Si"/>
    <x v="127"/>
    <d v="1899-12-30T00:28:00"/>
  </r>
  <r>
    <n v="12"/>
    <s v="Cliente_811"/>
    <n v="1"/>
    <s v="Mesero_2"/>
    <x v="1"/>
    <s v="Tarjeta de crédito"/>
    <s v="47.99"/>
    <s v="Reservada"/>
    <n v="258"/>
    <s v="Bolivia"/>
    <s v="Plato_1, Plato_3, Plato_15, Plato_20"/>
    <x v="1"/>
    <s v="0:39"/>
    <s v="4:32"/>
    <d v="1899-12-30T03:53:00"/>
    <d v="1899-12-30T02:08:00"/>
    <s v="Si"/>
    <x v="165"/>
    <d v="1899-12-30T01:45:00"/>
  </r>
  <r>
    <n v="10"/>
    <s v="Cliente_553"/>
    <n v="5"/>
    <s v="Mesero_1"/>
    <x v="0"/>
    <s v="Tarjeta de crédito"/>
    <s v="46.72"/>
    <s v="Ocupada"/>
    <n v="259"/>
    <s v="Venezuela"/>
    <s v="Plato_6"/>
    <x v="1"/>
    <s v="3:27"/>
    <s v="6:16"/>
    <d v="1899-12-30T03:04:00"/>
    <d v="1899-12-30T02:38:00"/>
    <s v="Si"/>
    <x v="64"/>
    <d v="1899-12-30T00:11:00"/>
  </r>
  <r>
    <n v="20"/>
    <s v="Cliente_228"/>
    <n v="6"/>
    <s v="Mesero_5"/>
    <x v="0"/>
    <s v="Efectivo"/>
    <s v="47.55"/>
    <s v="Ocupada"/>
    <n v="260"/>
    <s v="Uruguay"/>
    <s v="Plato_14"/>
    <x v="1"/>
    <s v="1:23"/>
    <s v="4:38"/>
    <d v="1899-12-30T03:30:00"/>
    <d v="1899-12-30T02:26:00"/>
    <s v="Si"/>
    <x v="154"/>
    <d v="1899-12-30T00:49:00"/>
  </r>
  <r>
    <n v="8"/>
    <s v="Cliente_249"/>
    <n v="1"/>
    <s v="Mesero_4"/>
    <x v="0"/>
    <s v="Tarjeta de crédito"/>
    <s v="32.42"/>
    <s v="Ocupada"/>
    <n v="261"/>
    <s v="Chile"/>
    <s v="Plato_15, Plato_9"/>
    <x v="1"/>
    <s v="1:08"/>
    <s v="2:55"/>
    <d v="1899-12-30T02:02:00"/>
    <d v="1899-12-30T00:52:00"/>
    <s v="Si"/>
    <x v="130"/>
    <d v="1899-12-30T00:55:00"/>
  </r>
  <r>
    <n v="18"/>
    <s v="Cliente_326"/>
    <n v="4"/>
    <s v="Mesero_2"/>
    <x v="0"/>
    <s v="Tarjeta de crédito"/>
    <s v="42.83"/>
    <s v="Ocupada"/>
    <n v="262"/>
    <s v="Venezuela"/>
    <s v="Plato_5, Plato_17"/>
    <x v="1"/>
    <s v="3:44"/>
    <s v="7:21"/>
    <d v="1899-12-30T03:52:00"/>
    <d v="1899-12-30T02:49:00"/>
    <s v="Si"/>
    <x v="166"/>
    <d v="1899-12-30T00:48:00"/>
  </r>
  <r>
    <n v="5"/>
    <s v="Cliente_697"/>
    <n v="1"/>
    <s v="Mesero_1"/>
    <x v="1"/>
    <s v="Tarjeta de crédito"/>
    <s v="42.96"/>
    <s v="Libre"/>
    <n v="263"/>
    <s v="Uruguay"/>
    <s v="Plato_15, Plato_8, Plato_2, Plato_7"/>
    <x v="1"/>
    <s v="2:53"/>
    <s v="5:26"/>
    <d v="1899-12-30T02:33:00"/>
    <d v="1899-12-30T00:04:00"/>
    <s v="Si"/>
    <x v="68"/>
    <d v="1899-12-30T02:29:00"/>
  </r>
  <r>
    <n v="2"/>
    <s v="Cliente_281"/>
    <n v="1"/>
    <s v="Mesero_1"/>
    <x v="0"/>
    <s v="Tarjeta de crédito"/>
    <s v="49.21"/>
    <s v="Libre"/>
    <n v="264"/>
    <s v="Bolivia"/>
    <s v="Plato_8, Plato_15, Plato_2, Plato_1"/>
    <x v="1"/>
    <s v="3:11"/>
    <s v="4:26"/>
    <d v="1899-12-30T01:15:00"/>
    <d v="1899-12-30T00:00:00"/>
    <s v="No"/>
    <x v="108"/>
    <d v="1899-12-30T01:57:00"/>
  </r>
  <r>
    <n v="6"/>
    <s v="Cliente_686"/>
    <n v="1"/>
    <s v="Mesero_2"/>
    <x v="1"/>
    <s v="Tarjeta de débito"/>
    <s v="21.48"/>
    <s v="Libre"/>
    <n v="265"/>
    <s v="Chile"/>
    <s v="Plato_14, Plato_17, Plato_6, Plato_2"/>
    <x v="1"/>
    <s v="2:54"/>
    <s v="6:15"/>
    <d v="1899-12-30T03:21:00"/>
    <d v="1899-12-30T01:06:00"/>
    <s v="Si"/>
    <x v="84"/>
    <d v="1899-12-30T02:15:00"/>
  </r>
  <r>
    <n v="4"/>
    <s v="Cliente_418"/>
    <n v="4"/>
    <s v="Mesero_2"/>
    <x v="0"/>
    <s v="Tarjeta de crédito"/>
    <s v="24.75"/>
    <s v="Reservada"/>
    <n v="266"/>
    <s v="Paraguay"/>
    <s v="Plato_7, Plato_1"/>
    <x v="1"/>
    <s v="0:30"/>
    <s v="2:04"/>
    <d v="1899-12-30T01:34:00"/>
    <d v="1899-12-30T00:00:00"/>
    <s v="No"/>
    <x v="65"/>
    <d v="1899-12-30T01:46:00"/>
  </r>
  <r>
    <n v="7"/>
    <s v="Cliente_397"/>
    <n v="5"/>
    <s v="Mesero_2"/>
    <x v="2"/>
    <s v="Tarjeta de crédito"/>
    <s v="44.66"/>
    <s v="Ocupada"/>
    <n v="267"/>
    <s v="España"/>
    <s v="Plato_15, Plato_16, Plato_2"/>
    <x v="2"/>
    <s v="2:07"/>
    <s v="3:48"/>
    <d v="1899-12-30T01:56:00"/>
    <d v="1899-12-30T00:05:00"/>
    <s v="Si"/>
    <x v="61"/>
    <d v="1899-12-30T01:36:00"/>
  </r>
  <r>
    <n v="14"/>
    <s v="Cliente_477"/>
    <n v="1"/>
    <s v="Mesero_3"/>
    <x v="0"/>
    <s v="Tarjeta de débito"/>
    <s v="23.16"/>
    <s v="Libre"/>
    <n v="268"/>
    <s v="Uruguay"/>
    <s v="Plato_7, Plato_5"/>
    <x v="2"/>
    <s v="0:46"/>
    <s v="3:44"/>
    <d v="1899-12-30T02:58:00"/>
    <d v="1899-12-30T01:35:00"/>
    <s v="Si"/>
    <x v="88"/>
    <d v="1899-12-30T01:23:00"/>
  </r>
  <r>
    <n v="11"/>
    <s v="Cliente_300"/>
    <n v="2"/>
    <s v="Mesero_2"/>
    <x v="0"/>
    <s v="Tarjeta de débito"/>
    <s v="39.17"/>
    <s v="Libre"/>
    <n v="269"/>
    <s v="Venezuela"/>
    <s v="Plato_19, Plato_20, Plato_18"/>
    <x v="2"/>
    <s v="2:58"/>
    <s v="4:15"/>
    <d v="1899-12-30T01:17:00"/>
    <d v="1899-12-30T00:00:00"/>
    <s v="No"/>
    <x v="167"/>
    <d v="1899-12-30T01:41:00"/>
  </r>
  <r>
    <n v="10"/>
    <s v="Cliente_775"/>
    <n v="1"/>
    <s v="Mesero_4"/>
    <x v="0"/>
    <s v="Tarjeta de crédito"/>
    <s v="10.13"/>
    <s v="Libre"/>
    <n v="270"/>
    <s v="Ecuador"/>
    <s v="Plato_18"/>
    <x v="2"/>
    <s v="1:11"/>
    <s v="4:59"/>
    <d v="1899-12-30T03:48:00"/>
    <d v="1899-12-30T03:22:00"/>
    <s v="Si"/>
    <x v="37"/>
    <d v="1899-12-30T00:26:00"/>
  </r>
  <r>
    <n v="3"/>
    <s v="Cliente_928"/>
    <n v="3"/>
    <s v="Mesero_3"/>
    <x v="0"/>
    <s v="Tarjeta de crédito"/>
    <s v="16.11"/>
    <s v="Ocupada"/>
    <n v="271"/>
    <s v="Bolivia"/>
    <s v="Plato_5"/>
    <x v="2"/>
    <s v="1:40"/>
    <s v="5:10"/>
    <d v="1899-12-30T03:45:00"/>
    <d v="1899-12-30T02:35:00"/>
    <s v="Si"/>
    <x v="129"/>
    <d v="1899-12-30T00:55:00"/>
  </r>
  <r>
    <n v="7"/>
    <s v="Cliente_132"/>
    <n v="1"/>
    <s v="Mesero_4"/>
    <x v="0"/>
    <s v="Tarjeta de crédito"/>
    <s v="42.73"/>
    <s v="Reservada"/>
    <n v="272"/>
    <s v="España"/>
    <s v="Plato_7, Plato_8"/>
    <x v="2"/>
    <s v="0:34"/>
    <s v="4:24"/>
    <d v="1899-12-30T03:50:00"/>
    <d v="1899-12-30T02:27:00"/>
    <s v="Si"/>
    <x v="138"/>
    <d v="1899-12-30T01:23:00"/>
  </r>
  <r>
    <n v="20"/>
    <s v="Cliente_709"/>
    <n v="5"/>
    <s v="Mesero_2"/>
    <x v="0"/>
    <s v="Efectivo"/>
    <s v="36.3"/>
    <s v="Ocupada"/>
    <n v="273"/>
    <s v="Colombia"/>
    <s v="Plato_15, Plato_5, Plato_1"/>
    <x v="2"/>
    <s v="1:47"/>
    <s v="3:29"/>
    <d v="1899-12-30T01:57:00"/>
    <d v="1899-12-30T00:35:00"/>
    <s v="Si"/>
    <x v="74"/>
    <d v="1899-12-30T01:07:00"/>
  </r>
  <r>
    <n v="7"/>
    <s v="Cliente_53"/>
    <n v="1"/>
    <s v="Mesero_1"/>
    <x v="0"/>
    <s v="Tarjeta de débito"/>
    <s v="19.93"/>
    <s v="Ocupada"/>
    <n v="274"/>
    <s v="Brasil"/>
    <s v="Plato_10, Plato_12"/>
    <x v="2"/>
    <s v="3:15"/>
    <s v="5:52"/>
    <d v="1899-12-30T02:52:00"/>
    <d v="1899-12-30T01:22:00"/>
    <s v="Si"/>
    <x v="168"/>
    <d v="1899-12-30T01:15:00"/>
  </r>
  <r>
    <n v="5"/>
    <s v="Cliente_765"/>
    <n v="3"/>
    <s v="Mesero_2"/>
    <x v="0"/>
    <s v="Tarjeta de crédito"/>
    <s v="49.67"/>
    <s v="Reservada"/>
    <n v="275"/>
    <s v="Bolivia"/>
    <s v="Plato_11, Plato_17, Plato_10"/>
    <x v="2"/>
    <s v="2:13"/>
    <s v="5:58"/>
    <d v="1899-12-30T03:45:00"/>
    <d v="1899-12-30T01:43:00"/>
    <s v="Si"/>
    <x v="68"/>
    <d v="1899-12-30T02:02:00"/>
  </r>
  <r>
    <n v="15"/>
    <s v="Cliente_673"/>
    <n v="6"/>
    <s v="Mesero_4"/>
    <x v="0"/>
    <s v="Tarjeta de débito"/>
    <s v="20.98"/>
    <s v="Reservada"/>
    <n v="276"/>
    <s v="Ecuador"/>
    <s v="Plato_5, Plato_10"/>
    <x v="2"/>
    <s v="2:35"/>
    <s v="5:34"/>
    <d v="1899-12-30T02:59:00"/>
    <d v="1899-12-30T01:34:00"/>
    <s v="Si"/>
    <x v="5"/>
    <d v="1899-12-30T01:25:00"/>
  </r>
  <r>
    <n v="4"/>
    <s v="Cliente_243"/>
    <n v="2"/>
    <s v="Mesero_5"/>
    <x v="0"/>
    <s v="Tarjeta de crédito"/>
    <s v="10.29"/>
    <s v="Libre"/>
    <n v="277"/>
    <s v="España"/>
    <s v="Plato_17"/>
    <x v="2"/>
    <s v="1:28"/>
    <s v="3:56"/>
    <d v="1899-12-30T02:28:00"/>
    <d v="1899-12-30T01:59:00"/>
    <s v="Si"/>
    <x v="169"/>
    <d v="1899-12-30T00:29:00"/>
  </r>
  <r>
    <n v="5"/>
    <s v="Cliente_999"/>
    <n v="4"/>
    <s v="Mesero_3"/>
    <x v="0"/>
    <s v="Efectivo"/>
    <s v="41.36"/>
    <s v="Libre"/>
    <n v="278"/>
    <s v="Venezuela"/>
    <s v="Plato_17, Plato_7"/>
    <x v="2"/>
    <s v="3:10"/>
    <s v="5:12"/>
    <d v="1899-12-30T02:02:00"/>
    <d v="1899-12-30T01:01:00"/>
    <s v="Si"/>
    <x v="87"/>
    <d v="1899-12-30T01:01:00"/>
  </r>
  <r>
    <n v="11"/>
    <s v="Cliente_510"/>
    <n v="5"/>
    <s v="Mesero_2"/>
    <x v="2"/>
    <s v="Tarjeta de crédito"/>
    <s v="43.53"/>
    <s v="Libre"/>
    <n v="279"/>
    <s v="Venezuela"/>
    <s v="Plato_20, Plato_8, Plato_4, Plato_16"/>
    <x v="2"/>
    <s v="0:15"/>
    <s v="2:35"/>
    <d v="1899-12-30T02:20:00"/>
    <d v="1899-12-30T00:00:00"/>
    <s v="No"/>
    <x v="170"/>
    <d v="1899-12-30T02:22:00"/>
  </r>
  <r>
    <n v="14"/>
    <s v="Cliente_730"/>
    <n v="6"/>
    <s v="Mesero_5"/>
    <x v="0"/>
    <s v="Tarjeta de crédito"/>
    <s v="36.08"/>
    <s v="Reservada"/>
    <n v="280"/>
    <s v="Ecuador"/>
    <s v="Plato_7, Plato_14"/>
    <x v="2"/>
    <s v="0:30"/>
    <s v="2:41"/>
    <d v="1899-12-30T02:11:00"/>
    <d v="1899-12-30T00:45:00"/>
    <s v="Si"/>
    <x v="165"/>
    <d v="1899-12-30T01:26:00"/>
  </r>
  <r>
    <n v="18"/>
    <s v="Cliente_617"/>
    <n v="2"/>
    <s v="Mesero_4"/>
    <x v="1"/>
    <s v="Efectivo"/>
    <s v="44.3"/>
    <s v="Ocupada"/>
    <n v="281"/>
    <s v="Perú"/>
    <s v="Plato_11"/>
    <x v="2"/>
    <s v="3:52"/>
    <s v="7:50"/>
    <d v="1899-12-30T04:13:00"/>
    <d v="1899-12-30T03:49:00"/>
    <s v="Si"/>
    <x v="162"/>
    <d v="1899-12-30T00:09:00"/>
  </r>
  <r>
    <n v="6"/>
    <s v="Cliente_827"/>
    <n v="1"/>
    <s v="Mesero_4"/>
    <x v="0"/>
    <s v="Tarjeta de crédito"/>
    <s v="19.05"/>
    <s v="Libre"/>
    <n v="282"/>
    <s v="Uruguay"/>
    <s v="Plato_4, Plato_3"/>
    <x v="2"/>
    <s v="1:11"/>
    <s v="5:02"/>
    <d v="1899-12-30T03:51:00"/>
    <d v="1899-12-30T01:57:00"/>
    <s v="Si"/>
    <x v="157"/>
    <d v="1899-12-30T01:54:00"/>
  </r>
  <r>
    <n v="19"/>
    <s v="Cliente_184"/>
    <n v="5"/>
    <s v="Mesero_5"/>
    <x v="2"/>
    <s v="Tarjeta de crédito"/>
    <s v="43.07"/>
    <s v="Libre"/>
    <n v="283"/>
    <s v="Brasil"/>
    <s v="Plato_10"/>
    <x v="2"/>
    <s v="1:04"/>
    <s v="4:48"/>
    <d v="1899-12-30T03:44:00"/>
    <d v="1899-12-30T03:38:00"/>
    <s v="Si"/>
    <x v="171"/>
    <d v="1899-12-30T00:06:00"/>
  </r>
  <r>
    <n v="11"/>
    <s v="Cliente_345"/>
    <n v="4"/>
    <s v="Mesero_5"/>
    <x v="0"/>
    <s v="Tarjeta de débito"/>
    <s v="29.99"/>
    <s v="Ocupada"/>
    <n v="284"/>
    <s v="Perú"/>
    <s v="Plato_3, Plato_6, Plato_12, Plato_11"/>
    <x v="2"/>
    <s v="2:28"/>
    <s v="4:37"/>
    <d v="1899-12-30T02:24:00"/>
    <d v="1899-12-30T00:00:00"/>
    <s v="No"/>
    <x v="43"/>
    <d v="1899-12-30T03:15:00"/>
  </r>
  <r>
    <n v="18"/>
    <s v="Cliente_277"/>
    <n v="6"/>
    <s v="Mesero_4"/>
    <x v="0"/>
    <s v="Tarjeta de débito"/>
    <s v="10.94"/>
    <s v="Reservada"/>
    <n v="285"/>
    <s v="España"/>
    <s v="Plato_13"/>
    <x v="2"/>
    <s v="3:03"/>
    <s v="6:05"/>
    <d v="1899-12-30T03:02:00"/>
    <d v="1899-12-30T02:50:00"/>
    <s v="Si"/>
    <x v="172"/>
    <d v="1899-12-30T00:12:00"/>
  </r>
  <r>
    <n v="15"/>
    <s v="Cliente_244"/>
    <n v="6"/>
    <s v="Mesero_3"/>
    <x v="0"/>
    <s v="Tarjeta de crédito"/>
    <s v="41.96"/>
    <s v="Ocupada"/>
    <n v="286"/>
    <s v="Argentina"/>
    <s v="Plato_18"/>
    <x v="2"/>
    <s v="0:22"/>
    <s v="2:28"/>
    <d v="1899-12-30T02:21:00"/>
    <d v="1899-12-30T01:41:00"/>
    <s v="Si"/>
    <x v="88"/>
    <d v="1899-12-30T00:25:00"/>
  </r>
  <r>
    <n v="20"/>
    <s v="Cliente_286"/>
    <n v="2"/>
    <s v="Mesero_5"/>
    <x v="0"/>
    <s v="Tarjeta de débito"/>
    <s v="31.67"/>
    <s v="Reservada"/>
    <n v="287"/>
    <s v="Colombia"/>
    <s v="Plato_15, Plato_14, Plato_2"/>
    <x v="2"/>
    <s v="3:37"/>
    <s v="4:44"/>
    <d v="1899-12-30T01:07:00"/>
    <d v="1899-12-30T00:00:00"/>
    <s v="No"/>
    <x v="140"/>
    <d v="1899-12-30T02:01:00"/>
  </r>
  <r>
    <n v="15"/>
    <s v="Cliente_981"/>
    <n v="3"/>
    <s v="Mesero_5"/>
    <x v="2"/>
    <s v="Tarjeta de crédito"/>
    <s v="13.3"/>
    <s v="Reservada"/>
    <n v="288"/>
    <s v="Uruguay"/>
    <s v="Plato_7, Plato_12"/>
    <x v="2"/>
    <s v="2:08"/>
    <s v="5:33"/>
    <d v="1899-12-30T03:25:00"/>
    <d v="1899-12-30T02:47:00"/>
    <s v="Si"/>
    <x v="173"/>
    <d v="1899-12-30T00:38:00"/>
  </r>
  <r>
    <n v="15"/>
    <s v="Cliente_24"/>
    <n v="5"/>
    <s v="Mesero_5"/>
    <x v="0"/>
    <s v="Tarjeta de débito"/>
    <s v="26.56"/>
    <s v="Libre"/>
    <n v="289"/>
    <s v="España"/>
    <s v="Plato_3, Plato_10"/>
    <x v="2"/>
    <s v="3:08"/>
    <s v="6:23"/>
    <d v="1899-12-30T03:15:00"/>
    <d v="1899-12-30T02:07:00"/>
    <s v="Si"/>
    <x v="0"/>
    <d v="1899-12-30T01:08:00"/>
  </r>
  <r>
    <n v="19"/>
    <s v="Cliente_26"/>
    <n v="3"/>
    <s v="Mesero_3"/>
    <x v="0"/>
    <s v="Tarjeta de crédito"/>
    <s v="14.59"/>
    <s v="Ocupada"/>
    <n v="290"/>
    <s v="España"/>
    <s v="Plato_20"/>
    <x v="2"/>
    <s v="2:06"/>
    <s v="4:33"/>
    <d v="1899-12-30T02:42:00"/>
    <d v="1899-12-30T01:30:00"/>
    <s v="Si"/>
    <x v="174"/>
    <d v="1899-12-30T00:57:00"/>
  </r>
  <r>
    <n v="2"/>
    <s v="Cliente_463"/>
    <n v="6"/>
    <s v="Mesero_2"/>
    <x v="1"/>
    <s v="Efectivo"/>
    <s v="15.44"/>
    <s v="Ocupada"/>
    <n v="291"/>
    <s v="Bolivia"/>
    <s v="Plato_18, Plato_1, Plato_8, Plato_17"/>
    <x v="2"/>
    <s v="3:18"/>
    <s v="6:09"/>
    <d v="1899-12-30T03:06:00"/>
    <d v="1899-12-30T01:16:00"/>
    <s v="Si"/>
    <x v="110"/>
    <d v="1899-12-30T01:35:00"/>
  </r>
  <r>
    <n v="10"/>
    <s v="Cliente_746"/>
    <n v="3"/>
    <s v="Mesero_3"/>
    <x v="2"/>
    <s v="Tarjeta de débito"/>
    <s v="29.72"/>
    <s v="Reservada"/>
    <n v="292"/>
    <s v="Argentina"/>
    <s v="Plato_16"/>
    <x v="2"/>
    <s v="0:09"/>
    <s v="1:51"/>
    <d v="1899-12-30T01:42:00"/>
    <d v="1899-12-30T01:19:00"/>
    <s v="Si"/>
    <x v="116"/>
    <d v="1899-12-30T00:23:00"/>
  </r>
  <r>
    <n v="16"/>
    <s v="Cliente_409"/>
    <n v="4"/>
    <s v="Mesero_3"/>
    <x v="0"/>
    <s v="Tarjeta de débito"/>
    <s v="33.11"/>
    <s v="Reservada"/>
    <n v="293"/>
    <s v="Argentina"/>
    <s v="Plato_16, Plato_2, Plato_19"/>
    <x v="2"/>
    <s v="2:55"/>
    <s v="4:35"/>
    <d v="1899-12-30T01:40:00"/>
    <d v="1899-12-30T00:00:00"/>
    <s v="No"/>
    <x v="175"/>
    <d v="1899-12-30T02:00:00"/>
  </r>
  <r>
    <n v="17"/>
    <s v="Cliente_339"/>
    <n v="6"/>
    <s v="Mesero_2"/>
    <x v="1"/>
    <s v="Tarjeta de crédito"/>
    <s v="20.36"/>
    <s v="Libre"/>
    <n v="294"/>
    <s v="Colombia"/>
    <s v="Plato_17, Plato_19, Plato_4, Plato_18"/>
    <x v="2"/>
    <s v="0:26"/>
    <s v="3:57"/>
    <d v="1899-12-30T03:31:00"/>
    <d v="1899-12-30T02:05:00"/>
    <s v="Si"/>
    <x v="11"/>
    <d v="1899-12-30T01:26:00"/>
  </r>
  <r>
    <n v="3"/>
    <s v="Cliente_729"/>
    <n v="1"/>
    <s v="Mesero_2"/>
    <x v="0"/>
    <s v="Tarjeta de crédito"/>
    <s v="46.42"/>
    <s v="Reservada"/>
    <n v="295"/>
    <s v="Uruguay"/>
    <s v="Plato_15, Plato_2, Plato_17, Plato_13"/>
    <x v="2"/>
    <s v="0:10"/>
    <s v="2:01"/>
    <d v="1899-12-30T01:51:00"/>
    <d v="1899-12-30T00:00:00"/>
    <s v="No"/>
    <x v="176"/>
    <d v="1899-12-30T02:57:00"/>
  </r>
  <r>
    <n v="14"/>
    <s v="Cliente_565"/>
    <n v="1"/>
    <s v="Mesero_2"/>
    <x v="2"/>
    <s v="Tarjeta de crédito"/>
    <s v="29.07"/>
    <s v="Ocupada"/>
    <n v="296"/>
    <s v="España"/>
    <s v="Plato_14, Plato_19"/>
    <x v="2"/>
    <s v="2:49"/>
    <s v="5:58"/>
    <d v="1899-12-30T03:24:00"/>
    <d v="1899-12-30T02:23:00"/>
    <s v="Si"/>
    <x v="177"/>
    <d v="1899-12-30T00:46:00"/>
  </r>
  <r>
    <n v="4"/>
    <s v="Cliente_873"/>
    <n v="3"/>
    <s v="Mesero_1"/>
    <x v="0"/>
    <s v="Tarjeta de crédito"/>
    <s v="43.46"/>
    <s v="Ocupada"/>
    <n v="297"/>
    <s v="España"/>
    <s v="Plato_9, Plato_4, Plato_13"/>
    <x v="2"/>
    <s v="1:03"/>
    <s v="4:27"/>
    <d v="1899-12-30T03:39:00"/>
    <d v="1899-12-30T01:32:00"/>
    <s v="Si"/>
    <x v="178"/>
    <d v="1899-12-30T01:52:00"/>
  </r>
  <r>
    <n v="11"/>
    <s v="Cliente_195"/>
    <n v="4"/>
    <s v="Mesero_5"/>
    <x v="1"/>
    <s v="Tarjeta de crédito"/>
    <s v="23.24"/>
    <s v="Reservada"/>
    <n v="298"/>
    <s v="Bolivia"/>
    <s v="Plato_6, Plato_19, Plato_5"/>
    <x v="2"/>
    <s v="3:14"/>
    <s v="5:29"/>
    <d v="1899-12-30T02:15:00"/>
    <d v="1899-12-30T00:00:00"/>
    <s v="No"/>
    <x v="50"/>
    <d v="1899-12-30T02:21:00"/>
  </r>
  <r>
    <n v="6"/>
    <s v="Cliente_211"/>
    <n v="1"/>
    <s v="Mesero_5"/>
    <x v="2"/>
    <s v="Efectivo"/>
    <s v="29.68"/>
    <s v="Ocupada"/>
    <n v="299"/>
    <s v="Uruguay"/>
    <s v="Plato_3, Plato_19, Plato_7, Plato_4"/>
    <x v="2"/>
    <s v="1:19"/>
    <s v="2:45"/>
    <d v="1899-12-30T01:41:00"/>
    <d v="1899-12-30T00:00:00"/>
    <s v="No"/>
    <x v="108"/>
    <d v="1899-12-30T01:53:00"/>
  </r>
  <r>
    <n v="18"/>
    <s v="Cliente_516"/>
    <n v="6"/>
    <s v="Mesero_2"/>
    <x v="1"/>
    <s v="Tarjeta de crédito"/>
    <s v="38.38"/>
    <s v="Reservada"/>
    <n v="300"/>
    <s v="Paraguay"/>
    <s v="Plato_20, Plato_4, Plato_10, Plato_2"/>
    <x v="2"/>
    <s v="2:17"/>
    <s v="4:19"/>
    <d v="1899-12-30T02:02:00"/>
    <d v="1899-12-30T00:04:00"/>
    <s v="Si"/>
    <x v="179"/>
    <d v="1899-12-30T01:58:00"/>
  </r>
  <r>
    <n v="8"/>
    <s v="Cliente_385"/>
    <n v="6"/>
    <s v="Mesero_5"/>
    <x v="0"/>
    <s v="Tarjeta de crédito"/>
    <s v="16.52"/>
    <s v="Reservada"/>
    <n v="301"/>
    <s v="Uruguay"/>
    <s v="Plato_17, Plato_10, Plato_9, Plato_3"/>
    <x v="2"/>
    <s v="2:14"/>
    <s v="4:08"/>
    <d v="1899-12-30T01:54:00"/>
    <d v="1899-12-30T00:00:00"/>
    <s v="No"/>
    <x v="180"/>
    <d v="1899-12-30T03:03:00"/>
  </r>
  <r>
    <n v="5"/>
    <s v="Cliente_929"/>
    <n v="2"/>
    <s v="Mesero_1"/>
    <x v="1"/>
    <s v="Tarjeta de crédito"/>
    <s v="39.89"/>
    <s v="Reservada"/>
    <n v="302"/>
    <s v="Colombia"/>
    <s v="Plato_15"/>
    <x v="2"/>
    <s v="1:20"/>
    <s v="4:56"/>
    <d v="1899-12-30T03:36:00"/>
    <d v="1899-12-30T03:21:00"/>
    <s v="Si"/>
    <x v="143"/>
    <d v="1899-12-30T00:15:00"/>
  </r>
  <r>
    <n v="14"/>
    <s v="Cliente_986"/>
    <n v="5"/>
    <s v="Mesero_5"/>
    <x v="1"/>
    <s v="Tarjeta de débito"/>
    <s v="16.49"/>
    <s v="Ocupada"/>
    <n v="303"/>
    <s v="Brasil"/>
    <s v="Plato_3, Plato_20, Plato_10, Plato_7"/>
    <x v="2"/>
    <s v="3:38"/>
    <s v="6:24"/>
    <d v="1899-12-30T03:01:00"/>
    <d v="1899-12-30T01:14:00"/>
    <s v="Si"/>
    <x v="57"/>
    <d v="1899-12-30T01:32:00"/>
  </r>
  <r>
    <n v="6"/>
    <s v="Cliente_994"/>
    <n v="4"/>
    <s v="Mesero_1"/>
    <x v="0"/>
    <s v="Tarjeta de crédito"/>
    <s v="22.05"/>
    <s v="Reservada"/>
    <n v="304"/>
    <s v="Colombia"/>
    <s v="Plato_15, Plato_13, Plato_20, Plato_17"/>
    <x v="2"/>
    <s v="3:24"/>
    <s v="4:40"/>
    <d v="1899-12-30T01:16:00"/>
    <d v="1899-12-30T00:00:00"/>
    <s v="No"/>
    <x v="181"/>
    <d v="1899-12-30T01:25:00"/>
  </r>
  <r>
    <n v="1"/>
    <s v="Cliente_648"/>
    <n v="2"/>
    <s v="Mesero_1"/>
    <x v="0"/>
    <s v="Tarjeta de crédito"/>
    <s v="37.92"/>
    <s v="Reservada"/>
    <n v="305"/>
    <s v="Chile"/>
    <s v="Plato_8, Plato_14"/>
    <x v="2"/>
    <s v="0:45"/>
    <s v="4:13"/>
    <d v="1899-12-30T03:28:00"/>
    <d v="1899-12-30T02:23:00"/>
    <s v="Si"/>
    <x v="182"/>
    <d v="1899-12-30T01:05:00"/>
  </r>
  <r>
    <n v="7"/>
    <s v="Cliente_702"/>
    <n v="4"/>
    <s v="Mesero_5"/>
    <x v="0"/>
    <s v="Tarjeta de crédito"/>
    <s v="16.96"/>
    <s v="Ocupada"/>
    <n v="306"/>
    <s v="Chile"/>
    <s v="Plato_15"/>
    <x v="2"/>
    <s v="0:03"/>
    <s v="2:32"/>
    <d v="1899-12-30T02:44:00"/>
    <d v="1899-12-30T02:08:00"/>
    <s v="Si"/>
    <x v="152"/>
    <d v="1899-12-30T00:21:00"/>
  </r>
  <r>
    <n v="20"/>
    <s v="Cliente_175"/>
    <n v="5"/>
    <s v="Mesero_1"/>
    <x v="0"/>
    <s v="Efectivo"/>
    <s v="31.66"/>
    <s v="Libre"/>
    <n v="307"/>
    <s v="Perú"/>
    <s v="Plato_13"/>
    <x v="2"/>
    <s v="3:09"/>
    <s v="5:39"/>
    <d v="1899-12-30T02:30:00"/>
    <d v="1899-12-30T01:51:00"/>
    <s v="Si"/>
    <x v="111"/>
    <d v="1899-12-30T00:39:00"/>
  </r>
  <r>
    <n v="14"/>
    <s v="Cliente_846"/>
    <n v="6"/>
    <s v="Mesero_2"/>
    <x v="0"/>
    <s v="Tarjeta de crédito"/>
    <s v="33.79"/>
    <s v="Reservada"/>
    <n v="308"/>
    <s v="Uruguay"/>
    <s v="Plato_18, Plato_8, Plato_17, Plato_16"/>
    <x v="2"/>
    <s v="1:55"/>
    <s v="4:39"/>
    <d v="1899-12-30T02:44:00"/>
    <d v="1899-12-30T00:00:00"/>
    <s v="No"/>
    <x v="100"/>
    <d v="1899-12-30T03:06:00"/>
  </r>
  <r>
    <n v="9"/>
    <s v="Cliente_620"/>
    <n v="3"/>
    <s v="Mesero_1"/>
    <x v="0"/>
    <s v="Tarjeta de crédito"/>
    <s v="36.09"/>
    <s v="Reservada"/>
    <n v="309"/>
    <s v="Argentina"/>
    <s v="Plato_20, Plato_17, Plato_8"/>
    <x v="2"/>
    <s v="0:28"/>
    <s v="4:05"/>
    <d v="1899-12-30T03:37:00"/>
    <d v="1899-12-30T01:34:00"/>
    <s v="Si"/>
    <x v="6"/>
    <d v="1899-12-30T02:03:00"/>
  </r>
  <r>
    <n v="17"/>
    <s v="Cliente_672"/>
    <n v="3"/>
    <s v="Mesero_5"/>
    <x v="2"/>
    <s v="Tarjeta de crédito"/>
    <s v="11.47"/>
    <s v="Libre"/>
    <n v="310"/>
    <s v="Uruguay"/>
    <s v="Plato_10, Plato_2"/>
    <x v="2"/>
    <s v="3:04"/>
    <s v="6:23"/>
    <d v="1899-12-30T03:19:00"/>
    <d v="1899-12-30T01:42:00"/>
    <s v="Si"/>
    <x v="0"/>
    <d v="1899-12-30T01:37:00"/>
  </r>
  <r>
    <n v="6"/>
    <s v="Cliente_735"/>
    <n v="4"/>
    <s v="Mesero_3"/>
    <x v="1"/>
    <s v="Efectivo"/>
    <s v="39.27"/>
    <s v="Ocupada"/>
    <n v="311"/>
    <s v="Paraguay"/>
    <s v="Plato_7, Plato_9"/>
    <x v="2"/>
    <s v="1:40"/>
    <s v="2:43"/>
    <d v="1899-12-30T01:18:00"/>
    <d v="1899-12-30T00:00:00"/>
    <s v="No"/>
    <x v="183"/>
    <d v="1899-12-30T01:14:00"/>
  </r>
  <r>
    <n v="2"/>
    <s v="Cliente_268"/>
    <n v="4"/>
    <s v="Mesero_3"/>
    <x v="0"/>
    <s v="Tarjeta de crédito"/>
    <s v="30.89"/>
    <s v="Reservada"/>
    <n v="312"/>
    <s v="Uruguay"/>
    <s v="Plato_15, Plato_8"/>
    <x v="2"/>
    <s v="3:07"/>
    <s v="6:12"/>
    <d v="1899-12-30T03:05:00"/>
    <d v="1899-12-30T02:10:00"/>
    <s v="Si"/>
    <x v="95"/>
    <d v="1899-12-30T00:55:00"/>
  </r>
  <r>
    <n v="10"/>
    <s v="Cliente_974"/>
    <n v="3"/>
    <s v="Mesero_1"/>
    <x v="1"/>
    <s v="Tarjeta de débito"/>
    <s v="43.14"/>
    <s v="Reservada"/>
    <n v="313"/>
    <s v="España"/>
    <s v="Plato_12, Plato_17, Plato_19, Plato_7"/>
    <x v="2"/>
    <s v="2:23"/>
    <s v="5:46"/>
    <d v="1899-12-30T03:23:00"/>
    <d v="1899-12-30T01:37:00"/>
    <s v="Si"/>
    <x v="184"/>
    <d v="1899-12-30T01:46:00"/>
  </r>
  <r>
    <n v="20"/>
    <s v="Cliente_161"/>
    <n v="5"/>
    <s v="Mesero_4"/>
    <x v="0"/>
    <s v="Tarjeta de débito"/>
    <s v="32.18"/>
    <s v="Ocupada"/>
    <n v="314"/>
    <s v="Chile"/>
    <s v="Plato_6"/>
    <x v="2"/>
    <s v="0:46"/>
    <s v="3:53"/>
    <d v="1899-12-30T03:22:00"/>
    <d v="1899-12-30T03:02:00"/>
    <s v="Si"/>
    <x v="133"/>
    <d v="1899-12-30T00:05:00"/>
  </r>
  <r>
    <n v="14"/>
    <s v="Cliente_600"/>
    <n v="1"/>
    <s v="Mesero_2"/>
    <x v="0"/>
    <s v="Tarjeta de crédito"/>
    <s v="20.6"/>
    <s v="Libre"/>
    <n v="315"/>
    <s v="Chile"/>
    <s v="Plato_1, Plato_16, Plato_9, Plato_13"/>
    <x v="2"/>
    <s v="0:12"/>
    <s v="3:29"/>
    <d v="1899-12-30T03:17:00"/>
    <d v="1899-12-30T01:11:00"/>
    <s v="Si"/>
    <x v="185"/>
    <d v="1899-12-30T02:06:00"/>
  </r>
  <r>
    <n v="2"/>
    <s v="Cliente_654"/>
    <n v="2"/>
    <s v="Mesero_5"/>
    <x v="1"/>
    <s v="Tarjeta de crédito"/>
    <s v="31.13"/>
    <s v="Reservada"/>
    <n v="316"/>
    <s v="Perú"/>
    <s v="Plato_4, Plato_13, Plato_6, Plato_20"/>
    <x v="2"/>
    <s v="1:38"/>
    <s v="5:32"/>
    <d v="1899-12-30T03:54:00"/>
    <d v="1899-12-30T01:16:00"/>
    <s v="Si"/>
    <x v="53"/>
    <d v="1899-12-30T02:38:00"/>
  </r>
  <r>
    <n v="17"/>
    <s v="Cliente_440"/>
    <n v="2"/>
    <s v="Mesero_2"/>
    <x v="1"/>
    <s v="Efectivo"/>
    <s v="24.55"/>
    <s v="Libre"/>
    <n v="317"/>
    <s v="Uruguay"/>
    <s v="Plato_5, Plato_18, Plato_15"/>
    <x v="2"/>
    <s v="2:25"/>
    <s v="6:16"/>
    <d v="1899-12-30T03:51:00"/>
    <d v="1899-12-30T02:23:00"/>
    <s v="Si"/>
    <x v="19"/>
    <d v="1899-12-30T01:28:00"/>
  </r>
  <r>
    <n v="13"/>
    <s v="Cliente_269"/>
    <n v="3"/>
    <s v="Mesero_3"/>
    <x v="2"/>
    <s v="Tarjeta de crédito"/>
    <s v="10.08"/>
    <s v="Reservada"/>
    <n v="318"/>
    <s v="Venezuela"/>
    <s v="Plato_9"/>
    <x v="2"/>
    <s v="3:33"/>
    <s v="5:09"/>
    <d v="1899-12-30T01:36:00"/>
    <d v="1899-12-30T00:57:00"/>
    <s v="Si"/>
    <x v="77"/>
    <d v="1899-12-30T00:39:00"/>
  </r>
  <r>
    <n v="1"/>
    <s v="Cliente_12"/>
    <n v="1"/>
    <s v="Mesero_1"/>
    <x v="0"/>
    <s v="Efectivo"/>
    <s v="30.05"/>
    <s v="Libre"/>
    <n v="319"/>
    <s v="Bolivia"/>
    <s v="Plato_15, Plato_8, Plato_20, Plato_17"/>
    <x v="2"/>
    <s v="0:48"/>
    <s v="3:59"/>
    <d v="1899-12-30T03:11:00"/>
    <d v="1899-12-30T01:05:00"/>
    <s v="Si"/>
    <x v="186"/>
    <d v="1899-12-30T02:06:00"/>
  </r>
  <r>
    <n v="9"/>
    <s v="Cliente_294"/>
    <n v="1"/>
    <s v="Mesero_3"/>
    <x v="0"/>
    <s v="Tarjeta de débito"/>
    <s v="44.02"/>
    <s v="Reservada"/>
    <n v="320"/>
    <s v="España"/>
    <s v="Plato_13, Plato_5, Plato_18"/>
    <x v="2"/>
    <s v="1:30"/>
    <s v="4:17"/>
    <d v="1899-12-30T02:47:00"/>
    <d v="1899-12-30T00:37:00"/>
    <s v="Si"/>
    <x v="187"/>
    <d v="1899-12-30T02:10:00"/>
  </r>
  <r>
    <n v="18"/>
    <s v="Cliente_659"/>
    <n v="5"/>
    <s v="Mesero_1"/>
    <x v="0"/>
    <s v="Tarjeta de crédito"/>
    <s v="23.59"/>
    <s v="Libre"/>
    <n v="321"/>
    <s v="Venezuela"/>
    <s v="Plato_16, Plato_5, Plato_14"/>
    <x v="2"/>
    <s v="2:04"/>
    <s v="4:18"/>
    <d v="1899-12-30T02:14:00"/>
    <d v="1899-12-30T00:39:00"/>
    <s v="Si"/>
    <x v="87"/>
    <d v="1899-12-30T01:35:00"/>
  </r>
  <r>
    <n v="12"/>
    <s v="Cliente_47"/>
    <n v="1"/>
    <s v="Mesero_2"/>
    <x v="2"/>
    <s v="Tarjeta de crédito"/>
    <s v="24.69"/>
    <s v="Ocupada"/>
    <n v="322"/>
    <s v="Ecuador"/>
    <s v="Plato_15, Plato_13"/>
    <x v="2"/>
    <s v="3:41"/>
    <s v="5:47"/>
    <d v="1899-12-30T02:21:00"/>
    <d v="1899-12-30T01:06:00"/>
    <s v="Si"/>
    <x v="188"/>
    <d v="1899-12-30T01:00:00"/>
  </r>
  <r>
    <n v="8"/>
    <s v="Cliente_544"/>
    <n v="1"/>
    <s v="Mesero_5"/>
    <x v="1"/>
    <s v="Efectivo"/>
    <s v="44.3"/>
    <s v="Libre"/>
    <n v="323"/>
    <s v="Chile"/>
    <s v="Plato_5, Plato_9, Plato_7, Plato_4"/>
    <x v="2"/>
    <s v="1:23"/>
    <s v="4:19"/>
    <d v="1899-12-30T02:56:00"/>
    <d v="1899-12-30T00:54:00"/>
    <s v="Si"/>
    <x v="72"/>
    <d v="1899-12-30T02:02:00"/>
  </r>
  <r>
    <n v="9"/>
    <s v="Cliente_633"/>
    <n v="6"/>
    <s v="Mesero_1"/>
    <x v="2"/>
    <s v="Tarjeta de crédito"/>
    <s v="21.6"/>
    <s v="Libre"/>
    <n v="324"/>
    <s v="Perú"/>
    <s v="Plato_2, Plato_6, Plato_10"/>
    <x v="2"/>
    <s v="0:43"/>
    <s v="1:51"/>
    <d v="1899-12-30T01:08:00"/>
    <d v="1899-12-30T00:00:00"/>
    <s v="No"/>
    <x v="16"/>
    <d v="1899-12-30T01:30:00"/>
  </r>
  <r>
    <n v="18"/>
    <s v="Cliente_154"/>
    <n v="1"/>
    <s v="Mesero_2"/>
    <x v="0"/>
    <s v="Tarjeta de crédito"/>
    <s v="32.5"/>
    <s v="Reservada"/>
    <n v="325"/>
    <s v="Perú"/>
    <s v="Plato_13, Plato_17, Plato_8, Plato_15"/>
    <x v="2"/>
    <s v="1:00"/>
    <s v="2:18"/>
    <d v="1899-12-30T01:18:00"/>
    <d v="1899-12-30T00:07:00"/>
    <s v="Si"/>
    <x v="130"/>
    <d v="1899-12-30T01:11:00"/>
  </r>
  <r>
    <n v="14"/>
    <s v="Cliente_489"/>
    <n v="4"/>
    <s v="Mesero_1"/>
    <x v="1"/>
    <s v="Tarjeta de débito"/>
    <s v="13.85"/>
    <s v="Ocupada"/>
    <n v="326"/>
    <s v="Perú"/>
    <s v="Plato_8, Plato_4, Plato_16"/>
    <x v="3"/>
    <s v="1:39"/>
    <s v="5:34"/>
    <d v="1899-12-30T04:10:00"/>
    <d v="1899-12-30T02:24:00"/>
    <s v="Si"/>
    <x v="64"/>
    <d v="1899-12-30T01:31:00"/>
  </r>
  <r>
    <n v="12"/>
    <s v="Cliente_336"/>
    <n v="5"/>
    <s v="Mesero_5"/>
    <x v="2"/>
    <s v="Tarjeta de crédito"/>
    <s v="15.08"/>
    <s v="Reservada"/>
    <n v="327"/>
    <s v="Colombia"/>
    <s v="Plato_18, Plato_4, Plato_6"/>
    <x v="3"/>
    <s v="2:59"/>
    <s v="4:36"/>
    <d v="1899-12-30T01:37:00"/>
    <d v="1899-12-30T00:23:00"/>
    <s v="Si"/>
    <x v="189"/>
    <d v="1899-12-30T01:14:00"/>
  </r>
  <r>
    <n v="4"/>
    <s v="Cliente_350"/>
    <n v="3"/>
    <s v="Mesero_2"/>
    <x v="2"/>
    <s v="Tarjeta de crédito"/>
    <s v="13.85"/>
    <s v="Reservada"/>
    <n v="328"/>
    <s v="Chile"/>
    <s v="Plato_8"/>
    <x v="3"/>
    <s v="1:44"/>
    <s v="4:07"/>
    <d v="1899-12-30T02:23:00"/>
    <d v="1899-12-30T02:02:00"/>
    <s v="Si"/>
    <x v="105"/>
    <d v="1899-12-30T00:21:00"/>
  </r>
  <r>
    <n v="13"/>
    <s v="Cliente_797"/>
    <n v="1"/>
    <s v="Mesero_2"/>
    <x v="0"/>
    <s v="Tarjeta de crédito"/>
    <s v="38.89"/>
    <s v="Ocupada"/>
    <n v="329"/>
    <s v="Bolivia"/>
    <s v="Plato_13, Plato_20, Plato_17, Plato_14"/>
    <x v="3"/>
    <s v="0:26"/>
    <s v="2:41"/>
    <d v="1899-12-30T02:30:00"/>
    <d v="1899-12-30T00:00:00"/>
    <s v="No"/>
    <x v="190"/>
    <d v="1899-12-30T02:19:00"/>
  </r>
  <r>
    <n v="10"/>
    <s v="Cliente_436"/>
    <n v="6"/>
    <s v="Mesero_3"/>
    <x v="1"/>
    <s v="Tarjeta de crédito"/>
    <s v="32.17"/>
    <s v="Ocupada"/>
    <n v="330"/>
    <s v="Bolivia"/>
    <s v="Plato_1, Plato_16, Plato_14, Plato_13"/>
    <x v="3"/>
    <s v="1:50"/>
    <s v="3:57"/>
    <d v="1899-12-30T02:22:00"/>
    <d v="1899-12-30T00:00:00"/>
    <s v="No"/>
    <x v="191"/>
    <d v="1899-12-30T02:20:00"/>
  </r>
  <r>
    <n v="20"/>
    <s v="Cliente_597"/>
    <n v="3"/>
    <s v="Mesero_4"/>
    <x v="2"/>
    <s v="Tarjeta de débito"/>
    <s v="36.61"/>
    <s v="Reservada"/>
    <n v="331"/>
    <s v="Paraguay"/>
    <s v="Plato_12, Plato_8, Plato_7, Plato_1"/>
    <x v="3"/>
    <s v="3:06"/>
    <s v="6:17"/>
    <d v="1899-12-30T03:11:00"/>
    <d v="1899-12-30T01:10:00"/>
    <s v="Si"/>
    <x v="27"/>
    <d v="1899-12-30T02:01:00"/>
  </r>
  <r>
    <n v="6"/>
    <s v="Cliente_823"/>
    <n v="1"/>
    <s v="Mesero_2"/>
    <x v="0"/>
    <s v="Tarjeta de débito"/>
    <s v="25.21"/>
    <s v="Reservada"/>
    <n v="332"/>
    <s v="Argentina"/>
    <s v="Plato_20"/>
    <x v="3"/>
    <s v="0:14"/>
    <s v="1:29"/>
    <d v="1899-12-30T01:15:00"/>
    <d v="1899-12-30T00:58:00"/>
    <s v="Si"/>
    <x v="109"/>
    <d v="1899-12-30T00:17:00"/>
  </r>
  <r>
    <n v="6"/>
    <s v="Cliente_690"/>
    <n v="1"/>
    <s v="Mesero_4"/>
    <x v="2"/>
    <s v="Tarjeta de crédito"/>
    <s v="13.19"/>
    <s v="Libre"/>
    <n v="333"/>
    <s v="Paraguay"/>
    <s v="Plato_19, Plato_4"/>
    <x v="3"/>
    <s v="3:10"/>
    <s v="4:29"/>
    <d v="1899-12-30T01:19:00"/>
    <d v="1899-12-30T00:18:00"/>
    <s v="Si"/>
    <x v="102"/>
    <d v="1899-12-30T01:01:00"/>
  </r>
  <r>
    <n v="12"/>
    <s v="Cliente_216"/>
    <n v="4"/>
    <s v="Mesero_1"/>
    <x v="1"/>
    <s v="Tarjeta de crédito"/>
    <s v="17.5"/>
    <s v="Libre"/>
    <n v="334"/>
    <s v="Argentina"/>
    <s v="Plato_13, Plato_14, Plato_7, Plato_2"/>
    <x v="3"/>
    <s v="2:51"/>
    <s v="6:31"/>
    <d v="1899-12-30T03:40:00"/>
    <d v="1899-12-30T01:04:00"/>
    <s v="Si"/>
    <x v="27"/>
    <d v="1899-12-30T02:36:00"/>
  </r>
  <r>
    <n v="14"/>
    <s v="Cliente_546"/>
    <n v="3"/>
    <s v="Mesero_4"/>
    <x v="0"/>
    <s v="Tarjeta de débito"/>
    <s v="41.56"/>
    <s v="Libre"/>
    <n v="335"/>
    <s v="Brasil"/>
    <s v="Plato_2, Plato_16"/>
    <x v="3"/>
    <s v="1:56"/>
    <s v="3:09"/>
    <d v="1899-12-30T01:13:00"/>
    <d v="1899-12-30T00:04:00"/>
    <s v="Si"/>
    <x v="192"/>
    <d v="1899-12-30T01:09:00"/>
  </r>
  <r>
    <n v="4"/>
    <s v="Cliente_524"/>
    <n v="5"/>
    <s v="Mesero_2"/>
    <x v="2"/>
    <s v="Tarjeta de crédito"/>
    <s v="17.93"/>
    <s v="Libre"/>
    <n v="336"/>
    <s v="Argentina"/>
    <s v="Plato_13, Plato_12, Plato_10"/>
    <x v="3"/>
    <s v="1:35"/>
    <s v="4:51"/>
    <d v="1899-12-30T03:16:00"/>
    <d v="1899-12-30T02:11:00"/>
    <s v="Si"/>
    <x v="43"/>
    <d v="1899-12-30T01:05:00"/>
  </r>
  <r>
    <n v="11"/>
    <s v="Cliente_193"/>
    <n v="2"/>
    <s v="Mesero_5"/>
    <x v="2"/>
    <s v="Tarjeta de crédito"/>
    <s v="19.28"/>
    <s v="Reservada"/>
    <n v="337"/>
    <s v="Brasil"/>
    <s v="Plato_7, Plato_16"/>
    <x v="3"/>
    <s v="1:38"/>
    <s v="4:31"/>
    <d v="1899-12-30T02:53:00"/>
    <d v="1899-12-30T01:55:00"/>
    <s v="Si"/>
    <x v="193"/>
    <d v="1899-12-30T00:58:00"/>
  </r>
  <r>
    <n v="18"/>
    <s v="Cliente_794"/>
    <n v="2"/>
    <s v="Mesero_5"/>
    <x v="0"/>
    <s v="Tarjeta de débito"/>
    <s v="30.62"/>
    <s v="Reservada"/>
    <n v="338"/>
    <s v="Ecuador"/>
    <s v="Plato_18, Plato_13, Plato_15, Plato_3"/>
    <x v="3"/>
    <s v="0:32"/>
    <s v="3:30"/>
    <d v="1899-12-30T02:58:00"/>
    <d v="1899-12-30T00:35:00"/>
    <s v="Si"/>
    <x v="181"/>
    <d v="1899-12-30T02:23:00"/>
  </r>
  <r>
    <n v="13"/>
    <s v="Cliente_602"/>
    <n v="2"/>
    <s v="Mesero_3"/>
    <x v="1"/>
    <s v="Tarjeta de débito"/>
    <s v="19.6"/>
    <s v="Reservada"/>
    <n v="339"/>
    <s v="Perú"/>
    <s v="Plato_9, Plato_14"/>
    <x v="3"/>
    <s v="0:00"/>
    <s v="2:01"/>
    <d v="1899-12-30T02:01:00"/>
    <d v="1899-12-30T01:15:00"/>
    <s v="Si"/>
    <x v="194"/>
    <d v="1899-12-30T00:46:00"/>
  </r>
  <r>
    <n v="15"/>
    <s v="Cliente_296"/>
    <n v="1"/>
    <s v="Mesero_3"/>
    <x v="0"/>
    <s v="Tarjeta de crédito"/>
    <s v="38.52"/>
    <s v="Libre"/>
    <n v="340"/>
    <s v="España"/>
    <s v="Plato_20, Plato_16"/>
    <x v="3"/>
    <s v="1:12"/>
    <s v="4:38"/>
    <d v="1899-12-30T03:26:00"/>
    <d v="1899-12-30T01:55:00"/>
    <s v="Si"/>
    <x v="195"/>
    <d v="1899-12-30T01:31:00"/>
  </r>
  <r>
    <n v="14"/>
    <s v="Cliente_568"/>
    <n v="5"/>
    <s v="Mesero_3"/>
    <x v="1"/>
    <s v="Tarjeta de crédito"/>
    <s v="47.05"/>
    <s v="Libre"/>
    <n v="341"/>
    <s v="Perú"/>
    <s v="Plato_16, Plato_5, Plato_8"/>
    <x v="3"/>
    <s v="2:05"/>
    <s v="4:19"/>
    <d v="1899-12-30T02:14:00"/>
    <d v="1899-12-30T00:46:00"/>
    <s v="Si"/>
    <x v="132"/>
    <d v="1899-12-30T01:28:00"/>
  </r>
  <r>
    <n v="19"/>
    <s v="Cliente_897"/>
    <n v="5"/>
    <s v="Mesero_3"/>
    <x v="1"/>
    <s v="Tarjeta de crédito"/>
    <s v="20.06"/>
    <s v="Libre"/>
    <n v="342"/>
    <s v="Bolivia"/>
    <s v="Plato_14, Plato_16"/>
    <x v="3"/>
    <s v="2:30"/>
    <s v="6:11"/>
    <d v="1899-12-30T03:41:00"/>
    <d v="1899-12-30T02:47:00"/>
    <s v="Si"/>
    <x v="37"/>
    <d v="1899-12-30T00:54:00"/>
  </r>
  <r>
    <n v="12"/>
    <s v="Cliente_816"/>
    <n v="1"/>
    <s v="Mesero_5"/>
    <x v="0"/>
    <s v="Tarjeta de crédito"/>
    <s v="23.01"/>
    <s v="Ocupada"/>
    <n v="343"/>
    <s v="Perú"/>
    <s v="Plato_18, Plato_14"/>
    <x v="3"/>
    <s v="3:56"/>
    <s v="5:45"/>
    <d v="1899-12-30T02:04:00"/>
    <d v="1899-12-30T00:08:00"/>
    <s v="Si"/>
    <x v="16"/>
    <d v="1899-12-30T01:41:00"/>
  </r>
  <r>
    <n v="15"/>
    <s v="Cliente_221"/>
    <n v="3"/>
    <s v="Mesero_2"/>
    <x v="0"/>
    <s v="Tarjeta de crédito"/>
    <s v="33.01"/>
    <s v="Ocupada"/>
    <n v="344"/>
    <s v="Chile"/>
    <s v="Plato_8, Plato_17, Plato_15, Plato_5"/>
    <x v="3"/>
    <s v="0:46"/>
    <s v="2:04"/>
    <d v="1899-12-30T01:33:00"/>
    <d v="1899-12-30T00:00:00"/>
    <s v="No"/>
    <x v="3"/>
    <d v="1899-12-30T01:26:00"/>
  </r>
  <r>
    <n v="16"/>
    <s v="Cliente_755"/>
    <n v="3"/>
    <s v="Mesero_4"/>
    <x v="0"/>
    <s v="Tarjeta de crédito"/>
    <s v="13.98"/>
    <s v="Ocupada"/>
    <n v="345"/>
    <s v="Chile"/>
    <s v="Plato_12"/>
    <x v="3"/>
    <s v="1:18"/>
    <s v="4:19"/>
    <d v="1899-12-30T03:16:00"/>
    <d v="1899-12-30T02:43:00"/>
    <s v="Si"/>
    <x v="134"/>
    <d v="1899-12-30T00:18:00"/>
  </r>
  <r>
    <n v="1"/>
    <s v="Cliente_289"/>
    <n v="5"/>
    <s v="Mesero_5"/>
    <x v="0"/>
    <s v="Tarjeta de débito"/>
    <s v="35.93"/>
    <s v="Reservada"/>
    <n v="346"/>
    <s v="Argentina"/>
    <s v="Plato_19"/>
    <x v="3"/>
    <s v="0:40"/>
    <s v="3:56"/>
    <d v="1899-12-30T03:16:00"/>
    <d v="1899-12-30T02:54:00"/>
    <s v="Si"/>
    <x v="102"/>
    <d v="1899-12-30T00:22:00"/>
  </r>
  <r>
    <n v="7"/>
    <s v="Cliente_476"/>
    <n v="4"/>
    <s v="Mesero_4"/>
    <x v="0"/>
    <s v="Tarjeta de crédito"/>
    <s v="48.52"/>
    <s v="Reservada"/>
    <n v="347"/>
    <s v="Chile"/>
    <s v="Plato_8"/>
    <x v="3"/>
    <s v="1:49"/>
    <s v="4:34"/>
    <d v="1899-12-30T02:45:00"/>
    <d v="1899-12-30T02:01:00"/>
    <s v="Si"/>
    <x v="5"/>
    <d v="1899-12-30T00:44:00"/>
  </r>
  <r>
    <n v="16"/>
    <s v="Cliente_940"/>
    <n v="2"/>
    <s v="Mesero_2"/>
    <x v="0"/>
    <s v="Tarjeta de crédito"/>
    <s v="30.78"/>
    <s v="Ocupada"/>
    <n v="348"/>
    <s v="Paraguay"/>
    <s v="Plato_10, Plato_3"/>
    <x v="3"/>
    <s v="1:17"/>
    <s v="4:59"/>
    <d v="1899-12-30T03:57:00"/>
    <d v="1899-12-30T02:14:00"/>
    <s v="Si"/>
    <x v="173"/>
    <d v="1899-12-30T01:28:00"/>
  </r>
  <r>
    <n v="13"/>
    <s v="Cliente_707"/>
    <n v="1"/>
    <s v="Mesero_5"/>
    <x v="1"/>
    <s v="Tarjeta de crédito"/>
    <s v="40.63"/>
    <s v="Ocupada"/>
    <n v="349"/>
    <s v="Brasil"/>
    <s v="Plato_2, Plato_12, Plato_8"/>
    <x v="3"/>
    <s v="3:48"/>
    <s v="7:31"/>
    <d v="1899-12-30T03:58:00"/>
    <d v="1899-12-30T02:18:00"/>
    <s v="Si"/>
    <x v="128"/>
    <d v="1899-12-30T01:25:00"/>
  </r>
  <r>
    <n v="2"/>
    <s v="Cliente_644"/>
    <n v="6"/>
    <s v="Mesero_5"/>
    <x v="1"/>
    <s v="Tarjeta de débito"/>
    <s v="36.21"/>
    <s v="Reservada"/>
    <n v="350"/>
    <s v="Colombia"/>
    <s v="Plato_17, Plato_6"/>
    <x v="3"/>
    <s v="0:35"/>
    <s v="2:59"/>
    <d v="1899-12-30T02:24:00"/>
    <d v="1899-12-30T00:35:00"/>
    <s v="Si"/>
    <x v="196"/>
    <d v="1899-12-30T01:49:00"/>
  </r>
  <r>
    <n v="1"/>
    <s v="Cliente_619"/>
    <n v="6"/>
    <s v="Mesero_1"/>
    <x v="1"/>
    <s v="Tarjeta de crédito"/>
    <s v="48.93"/>
    <s v="Libre"/>
    <n v="351"/>
    <s v="Brasil"/>
    <s v="Plato_15, Plato_8"/>
    <x v="3"/>
    <s v="3:52"/>
    <s v="6:09"/>
    <d v="1899-12-30T02:17:00"/>
    <d v="1899-12-30T01:52:00"/>
    <s v="Si"/>
    <x v="170"/>
    <d v="1899-12-30T00:25:00"/>
  </r>
  <r>
    <n v="1"/>
    <s v="Cliente_780"/>
    <n v="3"/>
    <s v="Mesero_3"/>
    <x v="1"/>
    <s v="Efectivo"/>
    <s v="17.55"/>
    <s v="Reservada"/>
    <n v="352"/>
    <s v="Paraguay"/>
    <s v="Plato_11"/>
    <x v="3"/>
    <s v="0:17"/>
    <s v="2:53"/>
    <d v="1899-12-30T02:36:00"/>
    <d v="1899-12-30T02:29:00"/>
    <s v="Si"/>
    <x v="65"/>
    <d v="1899-12-30T00:07:00"/>
  </r>
  <r>
    <n v="7"/>
    <s v="Cliente_833"/>
    <n v="5"/>
    <s v="Mesero_5"/>
    <x v="2"/>
    <s v="Tarjeta de crédito"/>
    <s v="27.37"/>
    <s v="Reservada"/>
    <n v="353"/>
    <s v="Brasil"/>
    <s v="Plato_5, Plato_2, Plato_8, Plato_18"/>
    <x v="3"/>
    <s v="3:46"/>
    <s v="7:36"/>
    <d v="1899-12-30T03:50:00"/>
    <d v="1899-12-30T01:42:00"/>
    <s v="Si"/>
    <x v="117"/>
    <d v="1899-12-30T02:08:00"/>
  </r>
  <r>
    <n v="12"/>
    <s v="Cliente_899"/>
    <n v="6"/>
    <s v="Mesero_5"/>
    <x v="1"/>
    <s v="Tarjeta de crédito"/>
    <s v="29.58"/>
    <s v="Ocupada"/>
    <n v="354"/>
    <s v="Paraguay"/>
    <s v="Plato_12, Plato_15, Plato_4, Plato_7"/>
    <x v="3"/>
    <s v="0:26"/>
    <s v="3:24"/>
    <d v="1899-12-30T03:13:00"/>
    <d v="1899-12-30T00:41:00"/>
    <s v="Si"/>
    <x v="114"/>
    <d v="1899-12-30T02:17:00"/>
  </r>
  <r>
    <n v="4"/>
    <s v="Cliente_523"/>
    <n v="4"/>
    <s v="Mesero_5"/>
    <x v="1"/>
    <s v="Tarjeta de crédito"/>
    <s v="30.53"/>
    <s v="Reservada"/>
    <n v="355"/>
    <s v="España"/>
    <s v="Plato_10"/>
    <x v="3"/>
    <s v="1:41"/>
    <s v="5:07"/>
    <d v="1899-12-30T03:26:00"/>
    <d v="1899-12-30T03:19:00"/>
    <s v="Si"/>
    <x v="197"/>
    <d v="1899-12-30T00:07:00"/>
  </r>
  <r>
    <n v="1"/>
    <s v="Cliente_498"/>
    <n v="1"/>
    <s v="Mesero_3"/>
    <x v="1"/>
    <s v="Tarjeta de crédito"/>
    <s v="28.92"/>
    <s v="Ocupada"/>
    <n v="356"/>
    <s v="Brasil"/>
    <s v="Plato_4"/>
    <x v="3"/>
    <s v="0:12"/>
    <s v="2:18"/>
    <d v="1899-12-30T02:21:00"/>
    <d v="1899-12-30T01:59:00"/>
    <s v="Si"/>
    <x v="198"/>
    <d v="1899-12-30T00:07:00"/>
  </r>
  <r>
    <n v="17"/>
    <s v="Cliente_470"/>
    <n v="2"/>
    <s v="Mesero_3"/>
    <x v="1"/>
    <s v="Tarjeta de débito"/>
    <s v="26.87"/>
    <s v="Ocupada"/>
    <n v="357"/>
    <s v="Chile"/>
    <s v="Plato_1, Plato_3, Plato_6, Plato_5"/>
    <x v="3"/>
    <s v="1:19"/>
    <s v="4:26"/>
    <d v="1899-12-30T03:22:00"/>
    <d v="1899-12-30T01:31:00"/>
    <s v="Si"/>
    <x v="153"/>
    <d v="1899-12-30T01:36:00"/>
  </r>
  <r>
    <n v="13"/>
    <s v="Cliente_827"/>
    <n v="5"/>
    <s v="Mesero_5"/>
    <x v="2"/>
    <s v="Tarjeta de crédito"/>
    <s v="42.1"/>
    <s v="Reservada"/>
    <n v="358"/>
    <s v="Uruguay"/>
    <s v="Plato_10, Plato_4, Plato_3"/>
    <x v="3"/>
    <s v="2:37"/>
    <s v="5:57"/>
    <d v="1899-12-30T03:20:00"/>
    <d v="1899-12-30T00:48:00"/>
    <s v="Si"/>
    <x v="82"/>
    <d v="1899-12-30T02:32:00"/>
  </r>
  <r>
    <n v="11"/>
    <s v="Cliente_92"/>
    <n v="2"/>
    <s v="Mesero_2"/>
    <x v="0"/>
    <s v="Tarjeta de crédito"/>
    <s v="12.2"/>
    <s v="Reservada"/>
    <n v="359"/>
    <s v="Perú"/>
    <s v="Plato_5, Plato_16, Plato_9, Plato_10"/>
    <x v="3"/>
    <s v="0:41"/>
    <s v="4:10"/>
    <d v="1899-12-30T03:29:00"/>
    <d v="1899-12-30T01:04:00"/>
    <s v="Si"/>
    <x v="155"/>
    <d v="1899-12-30T02:25:00"/>
  </r>
  <r>
    <n v="16"/>
    <s v="Cliente_191"/>
    <n v="3"/>
    <s v="Mesero_3"/>
    <x v="0"/>
    <s v="Tarjeta de crédito"/>
    <s v="39.26"/>
    <s v="Ocupada"/>
    <n v="360"/>
    <s v="Perú"/>
    <s v="Plato_13, Plato_2, Plato_10, Plato_15"/>
    <x v="3"/>
    <s v="1:10"/>
    <s v="4:58"/>
    <d v="1899-12-30T04:03:00"/>
    <d v="1899-12-30T01:09:00"/>
    <s v="Si"/>
    <x v="22"/>
    <d v="1899-12-30T02:39:00"/>
  </r>
  <r>
    <n v="16"/>
    <s v="Cliente_183"/>
    <n v="1"/>
    <s v="Mesero_2"/>
    <x v="2"/>
    <s v="Efectivo"/>
    <s v="41.73"/>
    <s v="Libre"/>
    <n v="361"/>
    <s v="Colombia"/>
    <s v="Plato_9, Plato_7"/>
    <x v="3"/>
    <s v="1:53"/>
    <s v="5:28"/>
    <d v="1899-12-30T03:35:00"/>
    <d v="1899-12-30T01:43:00"/>
    <s v="Si"/>
    <x v="199"/>
    <d v="1899-12-30T01:52:00"/>
  </r>
  <r>
    <n v="15"/>
    <s v="Cliente_681"/>
    <n v="2"/>
    <s v="Mesero_1"/>
    <x v="0"/>
    <s v="Tarjeta de crédito"/>
    <s v="47.21"/>
    <s v="Libre"/>
    <n v="362"/>
    <s v="Uruguay"/>
    <s v="Plato_3, Plato_7, Plato_4"/>
    <x v="3"/>
    <s v="2:03"/>
    <s v="5:59"/>
    <d v="1899-12-30T03:56:00"/>
    <d v="1899-12-30T01:53:00"/>
    <s v="Si"/>
    <x v="69"/>
    <d v="1899-12-30T02:03:00"/>
  </r>
  <r>
    <n v="5"/>
    <s v="Cliente_499"/>
    <n v="2"/>
    <s v="Mesero_3"/>
    <x v="0"/>
    <s v="Tarjeta de crédito"/>
    <s v="49.02"/>
    <s v="Ocupada"/>
    <n v="363"/>
    <s v="Brasil"/>
    <s v="Plato_2, Plato_7, Plato_19, Plato_11"/>
    <x v="3"/>
    <s v="1:46"/>
    <s v="3:29"/>
    <d v="1899-12-30T01:58:00"/>
    <d v="1899-12-30T00:00:00"/>
    <s v="No"/>
    <x v="200"/>
    <d v="1899-12-30T02:29:00"/>
  </r>
  <r>
    <n v="15"/>
    <s v="Cliente_495"/>
    <n v="2"/>
    <s v="Mesero_5"/>
    <x v="0"/>
    <s v="Tarjeta de débito"/>
    <s v="48.28"/>
    <s v="Reservada"/>
    <n v="364"/>
    <s v="Brasil"/>
    <s v="Plato_16, Plato_5, Plato_1, Plato_9"/>
    <x v="3"/>
    <s v="3:50"/>
    <s v="7:10"/>
    <d v="1899-12-30T03:20:00"/>
    <d v="1899-12-30T01:28:00"/>
    <s v="Si"/>
    <x v="106"/>
    <d v="1899-12-30T01:52:00"/>
  </r>
  <r>
    <n v="4"/>
    <s v="Cliente_54"/>
    <n v="1"/>
    <s v="Mesero_3"/>
    <x v="0"/>
    <s v="Efectivo"/>
    <s v="34.97"/>
    <s v="Ocupada"/>
    <n v="365"/>
    <s v="Chile"/>
    <s v="Plato_19"/>
    <x v="3"/>
    <s v="1:03"/>
    <s v="4:33"/>
    <d v="1899-12-30T03:45:00"/>
    <d v="1899-12-30T03:05:00"/>
    <s v="Si"/>
    <x v="35"/>
    <d v="1899-12-30T00:25:00"/>
  </r>
  <r>
    <n v="17"/>
    <s v="Cliente_923"/>
    <n v="5"/>
    <s v="Mesero_3"/>
    <x v="0"/>
    <s v="Efectivo"/>
    <s v="10.57"/>
    <s v="Reservada"/>
    <n v="366"/>
    <s v="Chile"/>
    <s v="Plato_6, Plato_8, Plato_20"/>
    <x v="3"/>
    <s v="1:33"/>
    <s v="4:46"/>
    <d v="1899-12-30T03:13:00"/>
    <d v="1899-12-30T01:43:00"/>
    <s v="Si"/>
    <x v="103"/>
    <d v="1899-12-30T01:30:00"/>
  </r>
  <r>
    <n v="12"/>
    <s v="Cliente_453"/>
    <n v="2"/>
    <s v="Mesero_3"/>
    <x v="2"/>
    <s v="Tarjeta de crédito"/>
    <s v="12.62"/>
    <s v="Libre"/>
    <n v="367"/>
    <s v="Chile"/>
    <s v="Plato_10, Plato_9, Plato_3"/>
    <x v="3"/>
    <s v="0:53"/>
    <s v="3:45"/>
    <d v="1899-12-30T02:52:00"/>
    <d v="1899-12-30T01:39:00"/>
    <s v="Si"/>
    <x v="199"/>
    <d v="1899-12-30T01:13:00"/>
  </r>
  <r>
    <n v="13"/>
    <s v="Cliente_14"/>
    <n v="1"/>
    <s v="Mesero_1"/>
    <x v="1"/>
    <s v="Tarjeta de débito"/>
    <s v="37.65"/>
    <s v="Ocupada"/>
    <n v="368"/>
    <s v="Colombia"/>
    <s v="Plato_11, Plato_7"/>
    <x v="3"/>
    <s v="3:24"/>
    <s v="5:33"/>
    <d v="1899-12-30T02:24:00"/>
    <d v="1899-12-30T00:44:00"/>
    <s v="Si"/>
    <x v="74"/>
    <d v="1899-12-30T01:25:00"/>
  </r>
  <r>
    <n v="20"/>
    <s v="Cliente_611"/>
    <n v="2"/>
    <s v="Mesero_5"/>
    <x v="0"/>
    <s v="Tarjeta de crédito"/>
    <s v="34.83"/>
    <s v="Libre"/>
    <n v="369"/>
    <s v="Uruguay"/>
    <s v="Plato_17, Plato_14, Plato_16, Plato_10"/>
    <x v="3"/>
    <s v="2:11"/>
    <s v="5:54"/>
    <d v="1899-12-30T03:43:00"/>
    <d v="1899-12-30T03:01:00"/>
    <s v="Si"/>
    <x v="7"/>
    <d v="1899-12-30T00:42:00"/>
  </r>
  <r>
    <n v="13"/>
    <s v="Cliente_666"/>
    <n v="6"/>
    <s v="Mesero_3"/>
    <x v="0"/>
    <s v="Tarjeta de crédito"/>
    <s v="47.79"/>
    <s v="Libre"/>
    <n v="370"/>
    <s v="Uruguay"/>
    <s v="Plato_19"/>
    <x v="3"/>
    <s v="2:20"/>
    <s v="3:23"/>
    <d v="1899-12-30T01:03:00"/>
    <d v="1899-12-30T00:30:00"/>
    <s v="Si"/>
    <x v="102"/>
    <d v="1899-12-30T00:33:00"/>
  </r>
  <r>
    <n v="4"/>
    <s v="Cliente_505"/>
    <n v="3"/>
    <s v="Mesero_4"/>
    <x v="2"/>
    <s v="Tarjeta de crédito"/>
    <s v="32.51"/>
    <s v="Ocupada"/>
    <n v="371"/>
    <s v="Ecuador"/>
    <s v="Plato_17, Plato_19, Plato_16, Plato_14"/>
    <x v="3"/>
    <s v="1:16"/>
    <s v="4:31"/>
    <d v="1899-12-30T03:30:00"/>
    <d v="1899-12-30T02:26:00"/>
    <s v="Si"/>
    <x v="201"/>
    <d v="1899-12-30T00:49:00"/>
  </r>
  <r>
    <n v="14"/>
    <s v="Cliente_858"/>
    <n v="5"/>
    <s v="Mesero_2"/>
    <x v="0"/>
    <s v="Tarjeta de crédito"/>
    <s v="17.17"/>
    <s v="Reservada"/>
    <n v="372"/>
    <s v="Brasil"/>
    <s v="Plato_4"/>
    <x v="3"/>
    <s v="2:46"/>
    <s v="6:14"/>
    <d v="1899-12-30T03:28:00"/>
    <d v="1899-12-30T03:06:00"/>
    <s v="Si"/>
    <x v="198"/>
    <d v="1899-12-30T00:22:00"/>
  </r>
  <r>
    <n v="19"/>
    <s v="Cliente_882"/>
    <n v="2"/>
    <s v="Mesero_5"/>
    <x v="1"/>
    <s v="Tarjeta de débito"/>
    <s v="26.62"/>
    <s v="Ocupada"/>
    <n v="373"/>
    <s v="Argentina"/>
    <s v="Plato_13, Plato_8, Plato_5, Plato_3"/>
    <x v="3"/>
    <s v="0:37"/>
    <s v="3:11"/>
    <d v="1899-12-30T02:49:00"/>
    <d v="1899-12-30T00:38:00"/>
    <s v="Si"/>
    <x v="53"/>
    <d v="1899-12-30T01:56:00"/>
  </r>
  <r>
    <n v="18"/>
    <s v="Cliente_275"/>
    <n v="3"/>
    <s v="Mesero_2"/>
    <x v="0"/>
    <s v="Tarjeta de crédito"/>
    <s v="33.35"/>
    <s v="Libre"/>
    <n v="374"/>
    <s v="Paraguay"/>
    <s v="Plato_8"/>
    <x v="3"/>
    <s v="3:19"/>
    <s v="4:24"/>
    <d v="1899-12-30T01:05:00"/>
    <d v="1899-12-30T00:56:00"/>
    <s v="Si"/>
    <x v="105"/>
    <d v="1899-12-30T00:09:00"/>
  </r>
  <r>
    <n v="18"/>
    <s v="Cliente_871"/>
    <n v="1"/>
    <s v="Mesero_3"/>
    <x v="0"/>
    <s v="Tarjeta de crédito"/>
    <s v="22.3"/>
    <s v="Reservada"/>
    <n v="375"/>
    <s v="España"/>
    <s v="Plato_17"/>
    <x v="3"/>
    <s v="0:17"/>
    <s v="3:09"/>
    <d v="1899-12-30T02:52:00"/>
    <d v="1899-12-30T02:25:00"/>
    <s v="Si"/>
    <x v="169"/>
    <d v="1899-12-30T00:27:00"/>
  </r>
  <r>
    <n v="16"/>
    <s v="Cliente_183"/>
    <n v="4"/>
    <s v="Mesero_1"/>
    <x v="0"/>
    <s v="Efectivo"/>
    <s v="27.51"/>
    <s v="Ocupada"/>
    <n v="376"/>
    <s v="Ecuador"/>
    <s v="Plato_14"/>
    <x v="3"/>
    <s v="2:53"/>
    <s v="5:12"/>
    <d v="1899-12-30T02:34:00"/>
    <d v="1899-12-30T02:14:00"/>
    <s v="Si"/>
    <x v="127"/>
    <d v="1899-12-30T00:05:00"/>
  </r>
  <r>
    <n v="5"/>
    <s v="Cliente_841"/>
    <n v="1"/>
    <s v="Mesero_4"/>
    <x v="0"/>
    <s v="Tarjeta de crédito"/>
    <s v="14.96"/>
    <s v="Libre"/>
    <n v="377"/>
    <s v="Paraguay"/>
    <s v="Plato_18, Plato_15"/>
    <x v="3"/>
    <s v="1:18"/>
    <s v="4:46"/>
    <d v="1899-12-30T03:28:00"/>
    <d v="1899-12-30T02:42:00"/>
    <s v="Si"/>
    <x v="193"/>
    <d v="1899-12-30T00:46:00"/>
  </r>
  <r>
    <n v="3"/>
    <s v="Cliente_789"/>
    <n v="1"/>
    <s v="Mesero_1"/>
    <x v="0"/>
    <s v="Efectivo"/>
    <s v="40.31"/>
    <s v="Libre"/>
    <n v="378"/>
    <s v="Perú"/>
    <s v="Plato_2, Plato_12"/>
    <x v="3"/>
    <s v="3:55"/>
    <s v="5:18"/>
    <d v="1899-12-30T01:23:00"/>
    <d v="1899-12-30T01:02:00"/>
    <s v="Si"/>
    <x v="202"/>
    <d v="1899-12-30T00:21:00"/>
  </r>
  <r>
    <n v="4"/>
    <s v="Cliente_442"/>
    <n v="2"/>
    <s v="Mesero_3"/>
    <x v="1"/>
    <s v="Tarjeta de crédito"/>
    <s v="10.61"/>
    <s v="Ocupada"/>
    <n v="379"/>
    <s v="Chile"/>
    <s v="Plato_8"/>
    <x v="3"/>
    <s v="1:31"/>
    <s v="3:57"/>
    <d v="1899-12-30T02:41:00"/>
    <d v="1899-12-30T02:20:00"/>
    <s v="Si"/>
    <x v="5"/>
    <d v="1899-12-30T00:06:00"/>
  </r>
  <r>
    <n v="5"/>
    <s v="Cliente_964"/>
    <n v="1"/>
    <s v="Mesero_3"/>
    <x v="2"/>
    <s v="Tarjeta de débito"/>
    <s v="22.53"/>
    <s v="Libre"/>
    <n v="380"/>
    <s v="Argentina"/>
    <s v="Plato_11, Plato_12"/>
    <x v="3"/>
    <s v="0:58"/>
    <s v="4:33"/>
    <d v="1899-12-30T03:35:00"/>
    <d v="1899-12-30T02:02:00"/>
    <s v="Si"/>
    <x v="16"/>
    <d v="1899-12-30T01:33:00"/>
  </r>
  <r>
    <n v="4"/>
    <s v="Cliente_141"/>
    <n v="1"/>
    <s v="Mesero_1"/>
    <x v="1"/>
    <s v="Tarjeta de débito"/>
    <s v="27.69"/>
    <s v="Libre"/>
    <n v="381"/>
    <s v="Uruguay"/>
    <s v="Plato_10, Plato_11"/>
    <x v="3"/>
    <s v="0:57"/>
    <s v="4:32"/>
    <d v="1899-12-30T03:35:00"/>
    <d v="1899-12-30T02:48:00"/>
    <s v="Si"/>
    <x v="122"/>
    <d v="1899-12-30T00:47:00"/>
  </r>
  <r>
    <n v="20"/>
    <s v="Cliente_742"/>
    <n v="6"/>
    <s v="Mesero_2"/>
    <x v="2"/>
    <s v="Tarjeta de débito"/>
    <s v="19.8"/>
    <s v="Reservada"/>
    <n v="382"/>
    <s v="Ecuador"/>
    <s v="Plato_9"/>
    <x v="3"/>
    <s v="3:09"/>
    <s v="6:27"/>
    <d v="1899-12-30T03:18:00"/>
    <d v="1899-12-30T02:24:00"/>
    <s v="Si"/>
    <x v="12"/>
    <d v="1899-12-30T00:54:00"/>
  </r>
  <r>
    <n v="6"/>
    <s v="Cliente_992"/>
    <n v="6"/>
    <s v="Mesero_4"/>
    <x v="0"/>
    <s v="Tarjeta de crédito"/>
    <s v="31.33"/>
    <s v="Libre"/>
    <n v="383"/>
    <s v="Chile"/>
    <s v="Plato_19"/>
    <x v="3"/>
    <s v="3:29"/>
    <s v="6:33"/>
    <d v="1899-12-30T03:04:00"/>
    <d v="1899-12-30T02:55:00"/>
    <s v="Si"/>
    <x v="35"/>
    <d v="1899-12-30T00:09:00"/>
  </r>
  <r>
    <n v="1"/>
    <s v="Cliente_622"/>
    <n v="5"/>
    <s v="Mesero_1"/>
    <x v="1"/>
    <s v="Tarjeta de débito"/>
    <s v="39.32"/>
    <s v="Reservada"/>
    <n v="384"/>
    <s v="Venezuela"/>
    <s v="Plato_4, Plato_12, Plato_6"/>
    <x v="3"/>
    <s v="0:11"/>
    <s v="2:33"/>
    <d v="1899-12-30T02:22:00"/>
    <d v="1899-12-30T00:32:00"/>
    <s v="Si"/>
    <x v="109"/>
    <d v="1899-12-30T01:50:00"/>
  </r>
  <r>
    <n v="6"/>
    <s v="Cliente_508"/>
    <n v="6"/>
    <s v="Mesero_3"/>
    <x v="1"/>
    <s v="Tarjeta de crédito"/>
    <s v="11.14"/>
    <s v="Ocupada"/>
    <n v="385"/>
    <s v="España"/>
    <s v="Plato_2"/>
    <x v="4"/>
    <s v="3:37"/>
    <s v="6:43"/>
    <d v="1899-12-30T03:21:00"/>
    <d v="1899-12-30T02:44:00"/>
    <s v="Si"/>
    <x v="71"/>
    <d v="1899-12-30T00:22:00"/>
  </r>
  <r>
    <n v="5"/>
    <s v="Cliente_436"/>
    <n v="2"/>
    <s v="Mesero_4"/>
    <x v="0"/>
    <s v="Tarjeta de débito"/>
    <s v="28.96"/>
    <s v="Ocupada"/>
    <n v="386"/>
    <s v="Venezuela"/>
    <s v="Plato_11"/>
    <x v="4"/>
    <s v="0:33"/>
    <s v="2:58"/>
    <d v="1899-12-30T02:40:00"/>
    <d v="1899-12-30T01:45:00"/>
    <s v="Si"/>
    <x v="65"/>
    <d v="1899-12-30T00:40:00"/>
  </r>
  <r>
    <n v="6"/>
    <s v="Cliente_676"/>
    <n v="5"/>
    <s v="Mesero_5"/>
    <x v="0"/>
    <s v="Efectivo"/>
    <s v="20.84"/>
    <s v="Ocupada"/>
    <n v="387"/>
    <s v="Venezuela"/>
    <s v="Plato_17"/>
    <x v="4"/>
    <s v="3:09"/>
    <s v="6:10"/>
    <d v="1899-12-30T03:16:00"/>
    <d v="1899-12-30T02:43:00"/>
    <s v="Si"/>
    <x v="169"/>
    <d v="1899-12-30T00:18:00"/>
  </r>
  <r>
    <n v="18"/>
    <s v="Cliente_768"/>
    <n v="2"/>
    <s v="Mesero_2"/>
    <x v="0"/>
    <s v="Tarjeta de crédito"/>
    <s v="27.03"/>
    <s v="Libre"/>
    <n v="388"/>
    <s v="España"/>
    <s v="Plato_17, Plato_19, Plato_9, Plato_11"/>
    <x v="4"/>
    <s v="0:33"/>
    <s v="3:35"/>
    <d v="1899-12-30T03:02:00"/>
    <d v="1899-12-30T00:11:00"/>
    <s v="Si"/>
    <x v="203"/>
    <d v="1899-12-30T02:51:00"/>
  </r>
  <r>
    <n v="19"/>
    <s v="Cliente_667"/>
    <n v="5"/>
    <s v="Mesero_3"/>
    <x v="0"/>
    <s v="Tarjeta de crédito"/>
    <s v="39.14"/>
    <s v="Reservada"/>
    <n v="389"/>
    <s v="Venezuela"/>
    <s v="Plato_11"/>
    <x v="4"/>
    <s v="0:02"/>
    <s v="2:15"/>
    <d v="1899-12-30T02:13:00"/>
    <d v="1899-12-30T01:49:00"/>
    <s v="Si"/>
    <x v="156"/>
    <d v="1899-12-30T00:24:00"/>
  </r>
  <r>
    <n v="9"/>
    <s v="Cliente_874"/>
    <n v="2"/>
    <s v="Mesero_3"/>
    <x v="0"/>
    <s v="Tarjeta de crédito"/>
    <s v="42.68"/>
    <s v="Reservada"/>
    <n v="390"/>
    <s v="Chile"/>
    <s v="Plato_5, Plato_10, Plato_13"/>
    <x v="4"/>
    <s v="2:59"/>
    <s v="5:19"/>
    <d v="1899-12-30T02:20:00"/>
    <d v="1899-12-30T00:47:00"/>
    <s v="Si"/>
    <x v="196"/>
    <d v="1899-12-30T01:33:00"/>
  </r>
  <r>
    <n v="15"/>
    <s v="Cliente_609"/>
    <n v="1"/>
    <s v="Mesero_3"/>
    <x v="0"/>
    <s v="Tarjeta de crédito"/>
    <s v="48.6"/>
    <s v="Reservada"/>
    <n v="391"/>
    <s v="Ecuador"/>
    <s v="Plato_5"/>
    <x v="4"/>
    <s v="2:05"/>
    <s v="4:09"/>
    <d v="1899-12-30T02:04:00"/>
    <d v="1899-12-30T01:29:00"/>
    <s v="Si"/>
    <x v="204"/>
    <d v="1899-12-30T00:35:00"/>
  </r>
  <r>
    <n v="14"/>
    <s v="Cliente_471"/>
    <n v="3"/>
    <s v="Mesero_2"/>
    <x v="0"/>
    <s v="Tarjeta de crédito"/>
    <s v="32.73"/>
    <s v="Ocupada"/>
    <n v="392"/>
    <s v="Bolivia"/>
    <s v="Plato_15, Plato_7"/>
    <x v="4"/>
    <s v="0:33"/>
    <s v="4:08"/>
    <d v="1899-12-30T03:50:00"/>
    <d v="1899-12-30T02:41:00"/>
    <s v="Si"/>
    <x v="109"/>
    <d v="1899-12-30T00:54:00"/>
  </r>
  <r>
    <n v="13"/>
    <s v="Cliente_196"/>
    <n v="3"/>
    <s v="Mesero_4"/>
    <x v="0"/>
    <s v="Tarjeta de crédito"/>
    <s v="12.54"/>
    <s v="Ocupada"/>
    <n v="393"/>
    <s v="Colombia"/>
    <s v="Plato_12, Plato_8, Plato_13, Plato_5"/>
    <x v="4"/>
    <s v="2:33"/>
    <s v="5:17"/>
    <d v="1899-12-30T02:59:00"/>
    <d v="1899-12-30T00:55:00"/>
    <s v="Si"/>
    <x v="72"/>
    <d v="1899-12-30T01:49:00"/>
  </r>
  <r>
    <n v="17"/>
    <s v="Cliente_740"/>
    <n v="1"/>
    <s v="Mesero_3"/>
    <x v="0"/>
    <s v="Tarjeta de crédito"/>
    <s v="18.05"/>
    <s v="Ocupada"/>
    <n v="394"/>
    <s v="Brasil"/>
    <s v="Plato_7, Plato_9"/>
    <x v="4"/>
    <s v="3:26"/>
    <s v="7:02"/>
    <d v="1899-12-30T03:51:00"/>
    <d v="1899-12-30T02:49:00"/>
    <s v="Si"/>
    <x v="86"/>
    <d v="1899-12-30T00:47:00"/>
  </r>
  <r>
    <n v="2"/>
    <s v="Cliente_563"/>
    <n v="1"/>
    <s v="Mesero_2"/>
    <x v="0"/>
    <s v="Tarjeta de débito"/>
    <s v="40.9"/>
    <s v="Libre"/>
    <n v="395"/>
    <s v="Ecuador"/>
    <s v="Plato_12"/>
    <x v="4"/>
    <s v="1:37"/>
    <s v="5:34"/>
    <d v="1899-12-30T03:57:00"/>
    <d v="1899-12-30T03:49:00"/>
    <s v="Si"/>
    <x v="134"/>
    <d v="1899-12-30T00:08:00"/>
  </r>
  <r>
    <n v="11"/>
    <s v="Cliente_991"/>
    <n v="1"/>
    <s v="Mesero_2"/>
    <x v="2"/>
    <s v="Efectivo"/>
    <s v="34.5"/>
    <s v="Libre"/>
    <n v="396"/>
    <s v="Perú"/>
    <s v="Plato_3, Plato_13"/>
    <x v="4"/>
    <s v="0:32"/>
    <s v="3:36"/>
    <d v="1899-12-30T03:04:00"/>
    <d v="1899-12-30T02:07:00"/>
    <s v="Si"/>
    <x v="138"/>
    <d v="1899-12-30T00:57:00"/>
  </r>
  <r>
    <n v="4"/>
    <s v="Cliente_289"/>
    <n v="2"/>
    <s v="Mesero_4"/>
    <x v="1"/>
    <s v="Tarjeta de débito"/>
    <s v="37.79"/>
    <s v="Libre"/>
    <n v="397"/>
    <s v="Chile"/>
    <s v="Plato_6, Plato_17"/>
    <x v="4"/>
    <s v="0:20"/>
    <s v="1:34"/>
    <d v="1899-12-30T01:14:00"/>
    <d v="1899-12-30T00:05:00"/>
    <s v="Si"/>
    <x v="189"/>
    <d v="1899-12-30T01:09:00"/>
  </r>
  <r>
    <n v="9"/>
    <s v="Cliente_330"/>
    <n v="5"/>
    <s v="Mesero_1"/>
    <x v="1"/>
    <s v="Tarjeta de crédito"/>
    <s v="48.96"/>
    <s v="Libre"/>
    <n v="398"/>
    <s v="Perú"/>
    <s v="Plato_16, Plato_11"/>
    <x v="4"/>
    <s v="3:10"/>
    <s v="7:05"/>
    <d v="1899-12-30T03:55:00"/>
    <d v="1899-12-30T02:44:00"/>
    <s v="Si"/>
    <x v="39"/>
    <d v="1899-12-30T01:11:00"/>
  </r>
  <r>
    <n v="7"/>
    <s v="Cliente_943"/>
    <n v="6"/>
    <s v="Mesero_5"/>
    <x v="0"/>
    <s v="Tarjeta de crédito"/>
    <s v="27.32"/>
    <s v="Libre"/>
    <n v="399"/>
    <s v="España"/>
    <s v="Plato_11, Plato_19"/>
    <x v="4"/>
    <s v="2:48"/>
    <s v="5:40"/>
    <d v="1899-12-30T02:52:00"/>
    <d v="1899-12-30T01:21:00"/>
    <s v="Si"/>
    <x v="190"/>
    <d v="1899-12-30T01:31:00"/>
  </r>
  <r>
    <n v="9"/>
    <s v="Cliente_285"/>
    <n v="4"/>
    <s v="Mesero_4"/>
    <x v="0"/>
    <s v="Tarjeta de crédito"/>
    <s v="42.96"/>
    <s v="Reservada"/>
    <n v="400"/>
    <s v="Brasil"/>
    <s v="Plato_20, Plato_16, Plato_17"/>
    <x v="4"/>
    <s v="2:11"/>
    <s v="4:14"/>
    <d v="1899-12-30T02:03:00"/>
    <d v="1899-12-30T00:44:00"/>
    <s v="Si"/>
    <x v="205"/>
    <d v="1899-12-30T01:19:00"/>
  </r>
  <r>
    <n v="16"/>
    <s v="Cliente_12"/>
    <n v="2"/>
    <s v="Mesero_2"/>
    <x v="0"/>
    <s v="Tarjeta de crédito"/>
    <s v="15.87"/>
    <s v="Ocupada"/>
    <n v="401"/>
    <s v="Paraguay"/>
    <s v="Plato_13"/>
    <x v="4"/>
    <s v="3:51"/>
    <s v="6:57"/>
    <d v="1899-12-30T03:21:00"/>
    <d v="1899-12-30T02:46:00"/>
    <s v="Si"/>
    <x v="172"/>
    <d v="1899-12-30T00:20:00"/>
  </r>
  <r>
    <n v="18"/>
    <s v="Cliente_905"/>
    <n v="1"/>
    <s v="Mesero_3"/>
    <x v="0"/>
    <s v="Tarjeta de crédito"/>
    <s v="31.02"/>
    <s v="Reservada"/>
    <n v="402"/>
    <s v="Colombia"/>
    <s v="Plato_1, Plato_12, Plato_5"/>
    <x v="4"/>
    <s v="2:41"/>
    <s v="5:08"/>
    <d v="1899-12-30T02:27:00"/>
    <d v="1899-12-30T01:21:00"/>
    <s v="Si"/>
    <x v="206"/>
    <d v="1899-12-30T01:06:00"/>
  </r>
  <r>
    <n v="14"/>
    <s v="Cliente_543"/>
    <n v="5"/>
    <s v="Mesero_1"/>
    <x v="0"/>
    <s v="Tarjeta de crédito"/>
    <s v="14.76"/>
    <s v="Libre"/>
    <n v="403"/>
    <s v="Chile"/>
    <s v="Plato_5, Plato_4, Plato_15, Plato_7"/>
    <x v="4"/>
    <s v="2:15"/>
    <s v="5:15"/>
    <d v="1899-12-30T03:00:00"/>
    <d v="1899-12-30T01:35:00"/>
    <s v="Si"/>
    <x v="155"/>
    <d v="1899-12-30T01:25:00"/>
  </r>
  <r>
    <n v="17"/>
    <s v="Cliente_897"/>
    <n v="2"/>
    <s v="Mesero_5"/>
    <x v="0"/>
    <s v="Tarjeta de crédito"/>
    <s v="32.56"/>
    <s v="Libre"/>
    <n v="404"/>
    <s v="España"/>
    <s v="Plato_13, Plato_3, Plato_20"/>
    <x v="4"/>
    <s v="0:38"/>
    <s v="4:29"/>
    <d v="1899-12-30T03:51:00"/>
    <d v="1899-12-30T02:09:00"/>
    <s v="Si"/>
    <x v="108"/>
    <d v="1899-12-30T01:42:00"/>
  </r>
  <r>
    <n v="5"/>
    <s v="Cliente_239"/>
    <n v="6"/>
    <s v="Mesero_2"/>
    <x v="2"/>
    <s v="Tarjeta de crédito"/>
    <s v="14.56"/>
    <s v="Reservada"/>
    <n v="405"/>
    <s v="Argentina"/>
    <s v="Plato_10, Plato_20, Plato_3"/>
    <x v="4"/>
    <s v="2:39"/>
    <s v="4:59"/>
    <d v="1899-12-30T02:20:00"/>
    <d v="1899-12-30T00:42:00"/>
    <s v="Si"/>
    <x v="104"/>
    <d v="1899-12-30T01:38:00"/>
  </r>
  <r>
    <n v="14"/>
    <s v="Cliente_927"/>
    <n v="5"/>
    <s v="Mesero_2"/>
    <x v="2"/>
    <s v="Efectivo"/>
    <s v="34.03"/>
    <s v="Ocupada"/>
    <n v="406"/>
    <s v="España"/>
    <s v="Plato_3, Plato_8, Plato_1"/>
    <x v="4"/>
    <s v="0:29"/>
    <s v="2:37"/>
    <d v="1899-12-30T02:23:00"/>
    <d v="1899-12-30T00:11:00"/>
    <s v="Si"/>
    <x v="207"/>
    <d v="1899-12-30T01:57:00"/>
  </r>
  <r>
    <n v="4"/>
    <s v="Cliente_315"/>
    <n v="1"/>
    <s v="Mesero_4"/>
    <x v="1"/>
    <s v="Tarjeta de débito"/>
    <s v="22.98"/>
    <s v="Reservada"/>
    <n v="407"/>
    <s v="Ecuador"/>
    <s v="Plato_3, Plato_8"/>
    <x v="4"/>
    <s v="2:13"/>
    <s v="4:51"/>
    <d v="1899-12-30T02:38:00"/>
    <d v="1899-12-30T01:48:00"/>
    <s v="Si"/>
    <x v="208"/>
    <d v="1899-12-30T00:50:00"/>
  </r>
  <r>
    <n v="17"/>
    <s v="Cliente_195"/>
    <n v="3"/>
    <s v="Mesero_2"/>
    <x v="0"/>
    <s v="Tarjeta de crédito"/>
    <s v="10.14"/>
    <s v="Ocupada"/>
    <n v="408"/>
    <s v="Chile"/>
    <s v="Plato_1, Plato_7, Plato_18"/>
    <x v="4"/>
    <s v="0:56"/>
    <s v="4:05"/>
    <d v="1899-12-30T03:24:00"/>
    <d v="1899-12-30T01:23:00"/>
    <s v="Si"/>
    <x v="209"/>
    <d v="1899-12-30T01:46:00"/>
  </r>
  <r>
    <n v="15"/>
    <s v="Cliente_166"/>
    <n v="5"/>
    <s v="Mesero_1"/>
    <x v="0"/>
    <s v="Tarjeta de crédito"/>
    <s v="48.7"/>
    <s v="Reservada"/>
    <n v="409"/>
    <s v="Chile"/>
    <s v="Plato_13, Plato_20, Plato_16, Plato_7"/>
    <x v="4"/>
    <s v="1:55"/>
    <s v="3:01"/>
    <d v="1899-12-30T01:06:00"/>
    <d v="1899-12-30T00:00:00"/>
    <s v="No"/>
    <x v="38"/>
    <d v="1899-12-30T02:43:00"/>
  </r>
  <r>
    <n v="1"/>
    <s v="Cliente_157"/>
    <n v="3"/>
    <s v="Mesero_4"/>
    <x v="2"/>
    <s v="Tarjeta de crédito"/>
    <s v="43.65"/>
    <s v="Reservada"/>
    <n v="410"/>
    <s v="Perú"/>
    <s v="Plato_3, Plato_19"/>
    <x v="4"/>
    <s v="2:47"/>
    <s v="5:23"/>
    <d v="1899-12-30T02:36:00"/>
    <d v="1899-12-30T01:05:00"/>
    <s v="Si"/>
    <x v="121"/>
    <d v="1899-12-30T01:31:00"/>
  </r>
  <r>
    <n v="3"/>
    <s v="Cliente_212"/>
    <n v="3"/>
    <s v="Mesero_1"/>
    <x v="0"/>
    <s v="Tarjeta de débito"/>
    <s v="21.88"/>
    <s v="Ocupada"/>
    <n v="411"/>
    <s v="Colombia"/>
    <s v="Plato_20, Plato_4, Plato_6"/>
    <x v="4"/>
    <s v="2:11"/>
    <s v="5:04"/>
    <d v="1899-12-30T03:08:00"/>
    <d v="1899-12-30T01:35:00"/>
    <s v="Si"/>
    <x v="210"/>
    <d v="1899-12-30T01:18:00"/>
  </r>
  <r>
    <n v="11"/>
    <s v="Cliente_912"/>
    <n v="4"/>
    <s v="Mesero_5"/>
    <x v="2"/>
    <s v="Tarjeta de crédito"/>
    <s v="12.94"/>
    <s v="Ocupada"/>
    <n v="412"/>
    <s v="Perú"/>
    <s v="Plato_17"/>
    <x v="4"/>
    <s v="0:22"/>
    <s v="2:03"/>
    <d v="1899-12-30T01:56:00"/>
    <d v="1899-12-30T00:44:00"/>
    <s v="Si"/>
    <x v="169"/>
    <d v="1899-12-30T00:57:00"/>
  </r>
  <r>
    <n v="13"/>
    <s v="Cliente_736"/>
    <n v="3"/>
    <s v="Mesero_4"/>
    <x v="2"/>
    <s v="Tarjeta de crédito"/>
    <s v="23.01"/>
    <s v="Ocupada"/>
    <n v="413"/>
    <s v="Argentina"/>
    <s v="Plato_8"/>
    <x v="4"/>
    <s v="2:36"/>
    <s v="4:58"/>
    <d v="1899-12-30T02:37:00"/>
    <d v="1899-12-30T02:10:00"/>
    <s v="Si"/>
    <x v="105"/>
    <d v="1899-12-30T00:12:00"/>
  </r>
  <r>
    <n v="14"/>
    <s v="Cliente_328"/>
    <n v="6"/>
    <s v="Mesero_5"/>
    <x v="1"/>
    <s v="Tarjeta de crédito"/>
    <s v="13.17"/>
    <s v="Reservada"/>
    <n v="414"/>
    <s v="España"/>
    <s v="Plato_11"/>
    <x v="4"/>
    <s v="3:43"/>
    <s v="7:12"/>
    <d v="1899-12-30T03:29:00"/>
    <d v="1899-12-30T02:51:00"/>
    <s v="Si"/>
    <x v="156"/>
    <d v="1899-12-30T00:38:00"/>
  </r>
  <r>
    <n v="14"/>
    <s v="Cliente_919"/>
    <n v="4"/>
    <s v="Mesero_4"/>
    <x v="2"/>
    <s v="Tarjeta de crédito"/>
    <s v="20.51"/>
    <s v="Ocupada"/>
    <n v="415"/>
    <s v="Brasil"/>
    <s v="Plato_6, Plato_18, Plato_19"/>
    <x v="4"/>
    <s v="0:39"/>
    <s v="4:35"/>
    <d v="1899-12-30T04:11:00"/>
    <d v="1899-12-30T02:29:00"/>
    <s v="Si"/>
    <x v="43"/>
    <d v="1899-12-30T01:27:00"/>
  </r>
  <r>
    <n v="20"/>
    <s v="Cliente_958"/>
    <n v="2"/>
    <s v="Mesero_1"/>
    <x v="2"/>
    <s v="Tarjeta de crédito"/>
    <s v="12.9"/>
    <s v="Reservada"/>
    <n v="416"/>
    <s v="Uruguay"/>
    <s v="Plato_1"/>
    <x v="4"/>
    <s v="3:03"/>
    <s v="6:37"/>
    <d v="1899-12-30T03:34:00"/>
    <d v="1899-12-30T03:25:00"/>
    <s v="Si"/>
    <x v="164"/>
    <d v="1899-12-30T00:09:00"/>
  </r>
  <r>
    <n v="7"/>
    <s v="Cliente_395"/>
    <n v="2"/>
    <s v="Mesero_2"/>
    <x v="2"/>
    <s v="Tarjeta de crédito"/>
    <s v="35.08"/>
    <s v="Libre"/>
    <n v="417"/>
    <s v="Venezuela"/>
    <s v="Plato_9, Plato_20, Plato_12, Plato_6"/>
    <x v="4"/>
    <s v="3:25"/>
    <s v="4:33"/>
    <d v="1899-12-30T01:08:00"/>
    <d v="1899-12-30T00:00:00"/>
    <s v="No"/>
    <x v="149"/>
    <d v="1899-12-30T01:30:00"/>
  </r>
  <r>
    <n v="17"/>
    <s v="Cliente_287"/>
    <n v="4"/>
    <s v="Mesero_3"/>
    <x v="2"/>
    <s v="Tarjeta de crédito"/>
    <s v="35.51"/>
    <s v="Reservada"/>
    <n v="418"/>
    <s v="España"/>
    <s v="Plato_1, Plato_17"/>
    <x v="4"/>
    <s v="0:52"/>
    <s v="3:31"/>
    <d v="1899-12-30T02:39:00"/>
    <d v="1899-12-30T00:59:00"/>
    <s v="Si"/>
    <x v="61"/>
    <d v="1899-12-30T01:40:00"/>
  </r>
  <r>
    <n v="11"/>
    <s v="Cliente_479"/>
    <n v="4"/>
    <s v="Mesero_5"/>
    <x v="0"/>
    <s v="Tarjeta de crédito"/>
    <s v="14.09"/>
    <s v="Ocupada"/>
    <n v="419"/>
    <s v="Argentina"/>
    <s v="Plato_18, Plato_11"/>
    <x v="4"/>
    <s v="3:14"/>
    <s v="5:43"/>
    <d v="1899-12-30T02:44:00"/>
    <d v="1899-12-30T01:25:00"/>
    <s v="Si"/>
    <x v="4"/>
    <d v="1899-12-30T01:04:00"/>
  </r>
  <r>
    <n v="18"/>
    <s v="Cliente_33"/>
    <n v="6"/>
    <s v="Mesero_2"/>
    <x v="0"/>
    <s v="Tarjeta de crédito"/>
    <s v="31.49"/>
    <s v="Ocupada"/>
    <n v="420"/>
    <s v="Bolivia"/>
    <s v="Plato_18, Plato_3, Plato_1, Plato_15"/>
    <x v="4"/>
    <s v="2:18"/>
    <s v="5:29"/>
    <d v="1899-12-30T03:26:00"/>
    <d v="1899-12-30T01:26:00"/>
    <s v="Si"/>
    <x v="7"/>
    <d v="1899-12-30T01:45:00"/>
  </r>
  <r>
    <n v="10"/>
    <s v="Cliente_160"/>
    <n v="1"/>
    <s v="Mesero_1"/>
    <x v="0"/>
    <s v="Tarjeta de crédito"/>
    <s v="17.57"/>
    <s v="Ocupada"/>
    <n v="421"/>
    <s v="Chile"/>
    <s v="Plato_17, Plato_4"/>
    <x v="4"/>
    <s v="1:37"/>
    <s v="4:07"/>
    <d v="1899-12-30T02:45:00"/>
    <d v="1899-12-30T01:19:00"/>
    <s v="Si"/>
    <x v="188"/>
    <d v="1899-12-30T01:11:00"/>
  </r>
  <r>
    <n v="12"/>
    <s v="Cliente_109"/>
    <n v="6"/>
    <s v="Mesero_2"/>
    <x v="0"/>
    <s v="Tarjeta de crédito"/>
    <s v="39.72"/>
    <s v="Reservada"/>
    <n v="422"/>
    <s v="España"/>
    <s v="Plato_10, Plato_19"/>
    <x v="4"/>
    <s v="0:36"/>
    <s v="3:09"/>
    <d v="1899-12-30T02:33:00"/>
    <d v="1899-12-30T01:59:00"/>
    <s v="Si"/>
    <x v="10"/>
    <d v="1899-12-30T00:34:00"/>
  </r>
  <r>
    <n v="4"/>
    <s v="Cliente_151"/>
    <n v="2"/>
    <s v="Mesero_1"/>
    <x v="0"/>
    <s v="Efectivo"/>
    <s v="34.13"/>
    <s v="Libre"/>
    <n v="423"/>
    <s v="Ecuador"/>
    <s v="Plato_16, Plato_15"/>
    <x v="4"/>
    <s v="2:34"/>
    <s v="4:57"/>
    <d v="1899-12-30T02:23:00"/>
    <d v="1899-12-30T01:52:00"/>
    <s v="Si"/>
    <x v="128"/>
    <d v="1899-12-30T00:31:00"/>
  </r>
  <r>
    <n v="13"/>
    <s v="Cliente_342"/>
    <n v="3"/>
    <s v="Mesero_2"/>
    <x v="2"/>
    <s v="Efectivo"/>
    <s v="11.02"/>
    <s v="Reservada"/>
    <n v="424"/>
    <s v="Colombia"/>
    <s v="Plato_5, Plato_6"/>
    <x v="4"/>
    <s v="1:08"/>
    <s v="3:17"/>
    <d v="1899-12-30T02:09:00"/>
    <d v="1899-12-30T00:41:00"/>
    <s v="Si"/>
    <x v="189"/>
    <d v="1899-12-30T01:28:00"/>
  </r>
  <r>
    <n v="18"/>
    <s v="Cliente_332"/>
    <n v="3"/>
    <s v="Mesero_2"/>
    <x v="0"/>
    <s v="Tarjeta de crédito"/>
    <s v="49.43"/>
    <s v="Reservada"/>
    <n v="425"/>
    <s v="Perú"/>
    <s v="Plato_12"/>
    <x v="4"/>
    <s v="1:24"/>
    <s v="3:45"/>
    <d v="1899-12-30T02:21:00"/>
    <d v="1899-12-30T01:53:00"/>
    <s v="Si"/>
    <x v="211"/>
    <d v="1899-12-30T00:28:00"/>
  </r>
  <r>
    <n v="5"/>
    <s v="Cliente_689"/>
    <n v="2"/>
    <s v="Mesero_4"/>
    <x v="0"/>
    <s v="Tarjeta de crédito"/>
    <s v="47.8"/>
    <s v="Reservada"/>
    <n v="426"/>
    <s v="Brasil"/>
    <s v="Plato_11, Plato_16, Plato_1, Plato_19"/>
    <x v="4"/>
    <s v="3:11"/>
    <s v="5:02"/>
    <d v="1899-12-30T01:51:00"/>
    <d v="1899-12-30T00:00:00"/>
    <s v="No"/>
    <x v="176"/>
    <d v="1899-12-30T01:56:00"/>
  </r>
  <r>
    <n v="2"/>
    <s v="Cliente_953"/>
    <n v="4"/>
    <s v="Mesero_2"/>
    <x v="0"/>
    <s v="Efectivo"/>
    <s v="43.74"/>
    <s v="Libre"/>
    <n v="427"/>
    <s v="Bolivia"/>
    <s v="Plato_1, Plato_8, Plato_14, Plato_12"/>
    <x v="4"/>
    <s v="2:34"/>
    <s v="3:43"/>
    <d v="1899-12-30T01:09:00"/>
    <d v="1899-12-30T00:00:00"/>
    <s v="No"/>
    <x v="107"/>
    <d v="1899-12-30T02:46:00"/>
  </r>
  <r>
    <n v="7"/>
    <s v="Cliente_518"/>
    <n v="5"/>
    <s v="Mesero_4"/>
    <x v="1"/>
    <s v="Tarjeta de crédito"/>
    <s v="15.6"/>
    <s v="Reservada"/>
    <n v="428"/>
    <s v="Ecuador"/>
    <s v="Plato_20, Plato_14, Plato_1, Plato_17"/>
    <x v="4"/>
    <s v="3:18"/>
    <s v="6:03"/>
    <d v="1899-12-30T02:45:00"/>
    <d v="1899-12-30T00:00:00"/>
    <s v="No"/>
    <x v="178"/>
    <d v="1899-12-30T02:59:00"/>
  </r>
  <r>
    <n v="8"/>
    <s v="Cliente_348"/>
    <n v="1"/>
    <s v="Mesero_4"/>
    <x v="0"/>
    <s v="Tarjeta de crédito"/>
    <s v="10.95"/>
    <s v="Reservada"/>
    <n v="429"/>
    <s v="Brasil"/>
    <s v="Plato_10"/>
    <x v="4"/>
    <s v="0:10"/>
    <s v="3:46"/>
    <d v="1899-12-30T03:36:00"/>
    <d v="1899-12-30T03:09:00"/>
    <s v="Si"/>
    <x v="171"/>
    <d v="1899-12-30T00:27:00"/>
  </r>
  <r>
    <n v="7"/>
    <s v="Cliente_259"/>
    <n v="3"/>
    <s v="Mesero_4"/>
    <x v="0"/>
    <s v="Tarjeta de débito"/>
    <s v="42.09"/>
    <s v="Reservada"/>
    <n v="430"/>
    <s v="Venezuela"/>
    <s v="Plato_1"/>
    <x v="4"/>
    <s v="2:21"/>
    <s v="3:59"/>
    <d v="1899-12-30T01:38:00"/>
    <d v="1899-12-30T00:49:00"/>
    <s v="Si"/>
    <x v="164"/>
    <d v="1899-12-30T00:49:00"/>
  </r>
  <r>
    <n v="15"/>
    <s v="Cliente_243"/>
    <n v="5"/>
    <s v="Mesero_5"/>
    <x v="0"/>
    <s v="Tarjeta de crédito"/>
    <s v="39.82"/>
    <s v="Libre"/>
    <n v="431"/>
    <s v="Argentina"/>
    <s v="Plato_2"/>
    <x v="4"/>
    <s v="3:33"/>
    <s v="7:25"/>
    <d v="1899-12-30T03:52:00"/>
    <d v="1899-12-30T03:32:00"/>
    <s v="Si"/>
    <x v="71"/>
    <d v="1899-12-30T00:20:00"/>
  </r>
  <r>
    <n v="10"/>
    <s v="Cliente_869"/>
    <n v="2"/>
    <s v="Mesero_4"/>
    <x v="2"/>
    <s v="Tarjeta de crédito"/>
    <s v="18.71"/>
    <s v="Libre"/>
    <n v="432"/>
    <s v="Colombia"/>
    <s v="Plato_3, Plato_13, Plato_16"/>
    <x v="4"/>
    <s v="3:31"/>
    <s v="5:54"/>
    <d v="1899-12-30T02:23:00"/>
    <d v="1899-12-30T01:09:00"/>
    <s v="Si"/>
    <x v="42"/>
    <d v="1899-12-30T01:14:00"/>
  </r>
  <r>
    <n v="10"/>
    <s v="Cliente_306"/>
    <n v="4"/>
    <s v="Mesero_4"/>
    <x v="0"/>
    <s v="Tarjeta de crédito"/>
    <s v="45.77"/>
    <s v="Reservada"/>
    <n v="433"/>
    <s v="Bolivia"/>
    <s v="Plato_2, Plato_7"/>
    <x v="4"/>
    <s v="1:14"/>
    <s v="3:09"/>
    <d v="1899-12-30T01:55:00"/>
    <d v="1899-12-30T00:41:00"/>
    <s v="Si"/>
    <x v="37"/>
    <d v="1899-12-30T01:14:00"/>
  </r>
  <r>
    <n v="15"/>
    <s v="Cliente_842"/>
    <n v="4"/>
    <s v="Mesero_4"/>
    <x v="0"/>
    <s v="Tarjeta de crédito"/>
    <s v="37.15"/>
    <s v="Reservada"/>
    <n v="434"/>
    <s v="Bolivia"/>
    <s v="Plato_10, Plato_5"/>
    <x v="4"/>
    <s v="0:15"/>
    <s v="3:55"/>
    <d v="1899-12-30T03:40:00"/>
    <d v="1899-12-30T02:42:00"/>
    <s v="Si"/>
    <x v="143"/>
    <d v="1899-12-30T00:58:00"/>
  </r>
  <r>
    <n v="17"/>
    <s v="Cliente_349"/>
    <n v="6"/>
    <s v="Mesero_5"/>
    <x v="0"/>
    <s v="Tarjeta de crédito"/>
    <s v="30.48"/>
    <s v="Ocupada"/>
    <n v="435"/>
    <s v="España"/>
    <s v="Plato_10, Plato_13, Plato_2"/>
    <x v="4"/>
    <s v="3:53"/>
    <s v="6:01"/>
    <d v="1899-12-30T02:23:00"/>
    <d v="1899-12-30T00:17:00"/>
    <s v="Si"/>
    <x v="130"/>
    <d v="1899-12-30T01:51:00"/>
  </r>
  <r>
    <n v="10"/>
    <s v="Cliente_316"/>
    <n v="3"/>
    <s v="Mesero_5"/>
    <x v="0"/>
    <s v="Tarjeta de crédito"/>
    <s v="10.14"/>
    <s v="Ocupada"/>
    <n v="436"/>
    <s v="Brasil"/>
    <s v="Plato_16"/>
    <x v="4"/>
    <s v="0:12"/>
    <s v="4:04"/>
    <d v="1899-12-30T04:07:00"/>
    <d v="1899-12-30T03:07:00"/>
    <s v="Si"/>
    <x v="121"/>
    <d v="1899-12-30T00:45:00"/>
  </r>
  <r>
    <n v="16"/>
    <s v="Cliente_600"/>
    <n v="6"/>
    <s v="Mesero_3"/>
    <x v="0"/>
    <s v="Tarjeta de crédito"/>
    <s v="12.56"/>
    <s v="Reservada"/>
    <n v="437"/>
    <s v="Paraguay"/>
    <s v="Plato_8"/>
    <x v="4"/>
    <s v="3:02"/>
    <s v="5:25"/>
    <d v="1899-12-30T02:23:00"/>
    <d v="1899-12-30T01:32:00"/>
    <s v="Si"/>
    <x v="5"/>
    <d v="1899-12-30T00:51:00"/>
  </r>
  <r>
    <n v="2"/>
    <s v="Cliente_732"/>
    <n v="1"/>
    <s v="Mesero_1"/>
    <x v="0"/>
    <s v="Tarjeta de crédito"/>
    <s v="19.3"/>
    <s v="Libre"/>
    <n v="438"/>
    <s v="Argentina"/>
    <s v="Plato_11"/>
    <x v="4"/>
    <s v="3:58"/>
    <s v="7:33"/>
    <d v="1899-12-30T03:35:00"/>
    <d v="1899-12-30T02:44:00"/>
    <s v="Si"/>
    <x v="156"/>
    <d v="1899-12-30T00:51:00"/>
  </r>
  <r>
    <n v="15"/>
    <s v="Cliente_807"/>
    <n v="1"/>
    <s v="Mesero_3"/>
    <x v="2"/>
    <s v="Tarjeta de crédito"/>
    <s v="25.56"/>
    <s v="Libre"/>
    <n v="439"/>
    <s v="Bolivia"/>
    <s v="Plato_11, Plato_10"/>
    <x v="4"/>
    <s v="0:00"/>
    <s v="1:23"/>
    <d v="1899-12-30T01:23:00"/>
    <d v="1899-12-30T00:19:00"/>
    <s v="Si"/>
    <x v="132"/>
    <d v="1899-12-30T01:04:00"/>
  </r>
  <r>
    <n v="13"/>
    <s v="Cliente_900"/>
    <n v="1"/>
    <s v="Mesero_2"/>
    <x v="0"/>
    <s v="Tarjeta de crédito"/>
    <s v="38.85"/>
    <s v="Ocupada"/>
    <n v="440"/>
    <s v="Argentina"/>
    <s v="Plato_14, Plato_12"/>
    <x v="4"/>
    <s v="1:59"/>
    <s v="5:48"/>
    <d v="1899-12-30T04:04:00"/>
    <d v="1899-12-30T03:04:00"/>
    <s v="Si"/>
    <x v="116"/>
    <d v="1899-12-30T00:45:00"/>
  </r>
  <r>
    <n v="13"/>
    <s v="Cliente_143"/>
    <n v="6"/>
    <s v="Mesero_2"/>
    <x v="0"/>
    <s v="Efectivo"/>
    <s v="23.31"/>
    <s v="Ocupada"/>
    <n v="441"/>
    <s v="España"/>
    <s v="Plato_8, Plato_10"/>
    <x v="4"/>
    <s v="1:04"/>
    <s v="3:23"/>
    <d v="1899-12-30T02:34:00"/>
    <d v="1899-12-30T00:49:00"/>
    <s v="Si"/>
    <x v="3"/>
    <d v="1899-12-30T01:30:00"/>
  </r>
  <r>
    <n v="15"/>
    <s v="Cliente_405"/>
    <n v="3"/>
    <s v="Mesero_4"/>
    <x v="2"/>
    <s v="Tarjeta de crédito"/>
    <s v="21.07"/>
    <s v="Ocupada"/>
    <n v="442"/>
    <s v="Uruguay"/>
    <s v="Plato_18, Plato_1, Plato_19"/>
    <x v="4"/>
    <s v="2:04"/>
    <s v="3:18"/>
    <d v="1899-12-30T01:29:00"/>
    <d v="1899-12-30T00:00:00"/>
    <s v="No"/>
    <x v="34"/>
    <d v="1899-12-30T02:11:00"/>
  </r>
  <r>
    <n v="4"/>
    <s v="Cliente_332"/>
    <n v="2"/>
    <s v="Mesero_2"/>
    <x v="0"/>
    <s v="Tarjeta de débito"/>
    <s v="14.48"/>
    <s v="Libre"/>
    <n v="443"/>
    <s v="Venezuela"/>
    <s v="Plato_14, Plato_15, Plato_10, Plato_16"/>
    <x v="4"/>
    <s v="1:15"/>
    <s v="3:14"/>
    <d v="1899-12-30T01:59:00"/>
    <d v="1899-12-30T00:00:00"/>
    <s v="No"/>
    <x v="191"/>
    <d v="1899-12-30T02:35:00"/>
  </r>
  <r>
    <n v="8"/>
    <s v="Cliente_894"/>
    <n v="5"/>
    <s v="Mesero_1"/>
    <x v="0"/>
    <s v="Tarjeta de crédito"/>
    <s v="25.26"/>
    <s v="Libre"/>
    <n v="444"/>
    <s v="Argentina"/>
    <s v="Plato_14, Plato_7"/>
    <x v="4"/>
    <s v="3:23"/>
    <s v="6:08"/>
    <d v="1899-12-30T02:45:00"/>
    <d v="1899-12-30T01:24:00"/>
    <s v="Si"/>
    <x v="208"/>
    <d v="1899-12-30T01:21:00"/>
  </r>
  <r>
    <n v="6"/>
    <s v="Cliente_473"/>
    <n v="5"/>
    <s v="Mesero_1"/>
    <x v="1"/>
    <s v="Tarjeta de crédito"/>
    <s v="14.28"/>
    <s v="Libre"/>
    <n v="445"/>
    <s v="Paraguay"/>
    <s v="Plato_6"/>
    <x v="4"/>
    <s v="1:01"/>
    <s v="3:09"/>
    <d v="1899-12-30T02:08:00"/>
    <d v="1899-12-30T01:42:00"/>
    <s v="Si"/>
    <x v="64"/>
    <d v="1899-12-30T00:26:00"/>
  </r>
  <r>
    <n v="12"/>
    <s v="Cliente_606"/>
    <n v="2"/>
    <s v="Mesero_1"/>
    <x v="0"/>
    <s v="Tarjeta de crédito"/>
    <s v="35.24"/>
    <s v="Libre"/>
    <n v="446"/>
    <s v="Ecuador"/>
    <s v="Plato_13"/>
    <x v="4"/>
    <s v="2:48"/>
    <s v="6:13"/>
    <d v="1899-12-30T03:25:00"/>
    <d v="1899-12-30T03:17:00"/>
    <s v="Si"/>
    <x v="33"/>
    <d v="1899-12-30T00:08:00"/>
  </r>
  <r>
    <n v="8"/>
    <s v="Cliente_404"/>
    <n v="2"/>
    <s v="Mesero_4"/>
    <x v="2"/>
    <s v="Tarjeta de crédito"/>
    <s v="28.68"/>
    <s v="Libre"/>
    <n v="447"/>
    <s v="España"/>
    <s v="Plato_3, Plato_12, Plato_16"/>
    <x v="4"/>
    <s v="3:53"/>
    <s v="7:24"/>
    <d v="1899-12-30T03:31:00"/>
    <d v="1899-12-30T02:05:00"/>
    <s v="Si"/>
    <x v="114"/>
    <d v="1899-12-30T01:26:00"/>
  </r>
  <r>
    <n v="4"/>
    <s v="Cliente_216"/>
    <n v="5"/>
    <s v="Mesero_4"/>
    <x v="2"/>
    <s v="Tarjeta de crédito"/>
    <s v="35.68"/>
    <s v="Ocupada"/>
    <n v="448"/>
    <s v="Venezuela"/>
    <s v="Plato_12, Plato_11"/>
    <x v="4"/>
    <s v="0:07"/>
    <s v="3:35"/>
    <d v="1899-12-30T03:43:00"/>
    <d v="1899-12-30T02:22:00"/>
    <s v="Si"/>
    <x v="16"/>
    <d v="1899-12-30T01:06:00"/>
  </r>
  <r>
    <n v="3"/>
    <s v="Cliente_717"/>
    <n v="3"/>
    <s v="Mesero_3"/>
    <x v="0"/>
    <s v="Efectivo"/>
    <s v="42.25"/>
    <s v="Ocupada"/>
    <n v="449"/>
    <s v="Brasil"/>
    <s v="Plato_15"/>
    <x v="4"/>
    <s v="3:25"/>
    <s v="5:02"/>
    <d v="1899-12-30T01:52:00"/>
    <d v="1899-12-30T01:04:00"/>
    <s v="Si"/>
    <x v="212"/>
    <d v="1899-12-30T00:33:00"/>
  </r>
  <r>
    <n v="9"/>
    <s v="Cliente_783"/>
    <n v="6"/>
    <s v="Mesero_3"/>
    <x v="0"/>
    <s v="Tarjeta de crédito"/>
    <s v="48.9"/>
    <s v="Ocupada"/>
    <n v="450"/>
    <s v="Bolivia"/>
    <s v="Plato_4, Plato_19"/>
    <x v="4"/>
    <s v="3:51"/>
    <s v="5:01"/>
    <d v="1899-12-30T01:25:00"/>
    <d v="1899-12-30T00:36:00"/>
    <s v="Si"/>
    <x v="102"/>
    <d v="1899-12-30T00:34:00"/>
  </r>
  <r>
    <n v="3"/>
    <s v="Cliente_240"/>
    <n v="1"/>
    <s v="Mesero_5"/>
    <x v="1"/>
    <s v="Tarjeta de crédito"/>
    <s v="46.37"/>
    <s v="Libre"/>
    <n v="451"/>
    <s v="Bolivia"/>
    <s v="Plato_8, Plato_14, Plato_18"/>
    <x v="4"/>
    <s v="1:17"/>
    <s v="2:26"/>
    <d v="1899-12-30T01:09:00"/>
    <d v="1899-12-30T00:00:00"/>
    <s v="No"/>
    <x v="213"/>
    <d v="1899-12-30T01:43:00"/>
  </r>
  <r>
    <n v="9"/>
    <s v="Cliente_589"/>
    <n v="1"/>
    <s v="Mesero_4"/>
    <x v="0"/>
    <s v="Tarjeta de crédito"/>
    <s v="43.48"/>
    <s v="Reservada"/>
    <n v="452"/>
    <s v="Uruguay"/>
    <s v="Plato_17, Plato_5, Plato_13"/>
    <x v="4"/>
    <s v="2:53"/>
    <s v="5:19"/>
    <d v="1899-12-30T02:26:00"/>
    <d v="1899-12-30T00:23:00"/>
    <s v="Si"/>
    <x v="43"/>
    <d v="1899-12-30T02:03:00"/>
  </r>
  <r>
    <n v="6"/>
    <s v="Cliente_284"/>
    <n v="1"/>
    <s v="Mesero_2"/>
    <x v="1"/>
    <s v="Tarjeta de crédito"/>
    <s v="36.83"/>
    <s v="Libre"/>
    <n v="453"/>
    <s v="Chile"/>
    <s v="Plato_18, Plato_15"/>
    <x v="4"/>
    <s v="3:42"/>
    <s v="5:07"/>
    <d v="1899-12-30T01:25:00"/>
    <d v="1899-12-30T00:00:00"/>
    <s v="No"/>
    <x v="214"/>
    <d v="1899-12-30T01:40:00"/>
  </r>
  <r>
    <n v="1"/>
    <s v="Cliente_342"/>
    <n v="3"/>
    <s v="Mesero_1"/>
    <x v="0"/>
    <s v="Tarjeta de crédito"/>
    <s v="39.62"/>
    <s v="Libre"/>
    <n v="454"/>
    <s v="Colombia"/>
    <s v="Plato_6, Plato_12, Plato_19, Plato_1"/>
    <x v="4"/>
    <s v="3:26"/>
    <s v="4:53"/>
    <d v="1899-12-30T01:27:00"/>
    <d v="1899-12-30T00:00:00"/>
    <s v="No"/>
    <x v="22"/>
    <d v="1899-12-30T02:33:00"/>
  </r>
  <r>
    <n v="12"/>
    <s v="Cliente_665"/>
    <n v="6"/>
    <s v="Mesero_5"/>
    <x v="1"/>
    <s v="Tarjeta de débito"/>
    <s v="19.7"/>
    <s v="Reservada"/>
    <n v="455"/>
    <s v="Colombia"/>
    <s v="Plato_7"/>
    <x v="4"/>
    <s v="3:58"/>
    <s v="5:54"/>
    <d v="1899-12-30T01:56:00"/>
    <d v="1899-12-30T01:45:00"/>
    <s v="Si"/>
    <x v="51"/>
    <d v="1899-12-30T00:11:00"/>
  </r>
  <r>
    <n v="13"/>
    <s v="Cliente_207"/>
    <n v="6"/>
    <s v="Mesero_4"/>
    <x v="0"/>
    <s v="Tarjeta de crédito"/>
    <s v="21.94"/>
    <s v="Libre"/>
    <n v="456"/>
    <s v="Argentina"/>
    <s v="Plato_20, Plato_18"/>
    <x v="4"/>
    <s v="2:12"/>
    <s v="5:15"/>
    <d v="1899-12-30T03:03:00"/>
    <d v="1899-12-30T01:52:00"/>
    <s v="Si"/>
    <x v="9"/>
    <d v="1899-12-30T01:11:00"/>
  </r>
  <r>
    <n v="18"/>
    <s v="Cliente_531"/>
    <n v="6"/>
    <s v="Mesero_2"/>
    <x v="0"/>
    <s v="Efectivo"/>
    <s v="17.26"/>
    <s v="Reservada"/>
    <n v="457"/>
    <s v="Bolivia"/>
    <s v="Plato_11, Plato_12"/>
    <x v="4"/>
    <s v="3:48"/>
    <s v="7:32"/>
    <d v="1899-12-30T03:44:00"/>
    <d v="1899-12-30T02:46:00"/>
    <s v="Si"/>
    <x v="16"/>
    <d v="1899-12-30T00:58:00"/>
  </r>
  <r>
    <n v="4"/>
    <s v="Cliente_420"/>
    <n v="3"/>
    <s v="Mesero_4"/>
    <x v="0"/>
    <s v="Tarjeta de crédito"/>
    <s v="15.21"/>
    <s v="Ocupada"/>
    <n v="458"/>
    <s v="Bolivia"/>
    <s v="Plato_16, Plato_18, Plato_11, Plato_5"/>
    <x v="4"/>
    <s v="2:41"/>
    <s v="4:21"/>
    <d v="1899-12-30T01:55:00"/>
    <d v="1899-12-30T00:11:00"/>
    <s v="Si"/>
    <x v="186"/>
    <d v="1899-12-30T01:29:00"/>
  </r>
  <r>
    <n v="20"/>
    <s v="Cliente_989"/>
    <n v="1"/>
    <s v="Mesero_1"/>
    <x v="0"/>
    <s v="Tarjeta de crédito"/>
    <s v="32.77"/>
    <s v="Ocupada"/>
    <n v="459"/>
    <s v="Argentina"/>
    <s v="Plato_16"/>
    <x v="4"/>
    <s v="0:24"/>
    <s v="2:12"/>
    <d v="1899-12-30T02:03:00"/>
    <d v="1899-12-30T01:18:00"/>
    <s v="Si"/>
    <x v="116"/>
    <d v="1899-12-30T00:30:00"/>
  </r>
  <r>
    <n v="19"/>
    <s v="Cliente_964"/>
    <n v="6"/>
    <s v="Mesero_4"/>
    <x v="2"/>
    <s v="Tarjeta de crédito"/>
    <s v="49.6"/>
    <s v="Libre"/>
    <n v="460"/>
    <s v="Ecuador"/>
    <s v="Plato_16, Plato_10, Plato_1, Plato_7"/>
    <x v="4"/>
    <s v="3:27"/>
    <s v="6:56"/>
    <d v="1899-12-30T03:29:00"/>
    <d v="1899-12-30T01:25:00"/>
    <s v="Si"/>
    <x v="80"/>
    <d v="1899-12-30T02:04:00"/>
  </r>
  <r>
    <n v="4"/>
    <s v="Cliente_421"/>
    <n v="3"/>
    <s v="Mesero_5"/>
    <x v="2"/>
    <s v="Efectivo"/>
    <s v="21.51"/>
    <s v="Libre"/>
    <n v="461"/>
    <s v="Perú"/>
    <s v="Plato_8, Plato_9"/>
    <x v="4"/>
    <s v="2:43"/>
    <s v="5:55"/>
    <d v="1899-12-30T03:12:00"/>
    <d v="1899-12-30T02:06:00"/>
    <s v="Si"/>
    <x v="65"/>
    <d v="1899-12-30T01:06:00"/>
  </r>
  <r>
    <n v="9"/>
    <s v="Cliente_27"/>
    <n v="2"/>
    <s v="Mesero_2"/>
    <x v="0"/>
    <s v="Tarjeta de crédito"/>
    <s v="21.17"/>
    <s v="Reservada"/>
    <n v="462"/>
    <s v="España"/>
    <s v="Plato_11"/>
    <x v="4"/>
    <s v="2:12"/>
    <s v="4:27"/>
    <d v="1899-12-30T02:15:00"/>
    <d v="1899-12-30T02:04:00"/>
    <s v="Si"/>
    <x v="65"/>
    <d v="1899-12-30T00:11:00"/>
  </r>
  <r>
    <n v="7"/>
    <s v="Cliente_194"/>
    <n v="2"/>
    <s v="Mesero_2"/>
    <x v="0"/>
    <s v="Tarjeta de débito"/>
    <s v="17.07"/>
    <s v="Ocupada"/>
    <n v="463"/>
    <s v="Paraguay"/>
    <s v="Plato_17"/>
    <x v="4"/>
    <s v="0:53"/>
    <s v="3:13"/>
    <d v="1899-12-30T02:35:00"/>
    <d v="1899-12-30T02:06:00"/>
    <s v="Si"/>
    <x v="169"/>
    <d v="1899-12-30T00:14:00"/>
  </r>
  <r>
    <n v="16"/>
    <s v="Cliente_440"/>
    <n v="1"/>
    <s v="Mesero_4"/>
    <x v="0"/>
    <s v="Tarjeta de crédito"/>
    <s v="48.5"/>
    <s v="Reservada"/>
    <n v="464"/>
    <s v="Chile"/>
    <s v="Plato_10, Plato_6, Plato_5"/>
    <x v="4"/>
    <s v="1:21"/>
    <s v="4:39"/>
    <d v="1899-12-30T03:18:00"/>
    <d v="1899-12-30T01:54:00"/>
    <s v="Si"/>
    <x v="130"/>
    <d v="1899-12-30T01:24:00"/>
  </r>
  <r>
    <n v="4"/>
    <s v="Cliente_876"/>
    <n v="2"/>
    <s v="Mesero_1"/>
    <x v="0"/>
    <s v="Tarjeta de crédito"/>
    <s v="44.9"/>
    <s v="Ocupada"/>
    <n v="465"/>
    <s v="Uruguay"/>
    <s v="Plato_1, Plato_14"/>
    <x v="4"/>
    <s v="1:11"/>
    <s v="3:38"/>
    <d v="1899-12-30T02:42:00"/>
    <d v="1899-12-30T01:27:00"/>
    <s v="Si"/>
    <x v="68"/>
    <d v="1899-12-30T01:00:00"/>
  </r>
  <r>
    <n v="4"/>
    <s v="Cliente_365"/>
    <n v="1"/>
    <s v="Mesero_1"/>
    <x v="0"/>
    <s v="Tarjeta de crédito"/>
    <s v="26.63"/>
    <s v="Libre"/>
    <n v="466"/>
    <s v="Bolivia"/>
    <s v="Plato_5, Plato_2, Plato_16"/>
    <x v="4"/>
    <s v="1:54"/>
    <s v="4:20"/>
    <d v="1899-12-30T02:26:00"/>
    <d v="1899-12-30T00:01:00"/>
    <s v="Si"/>
    <x v="41"/>
    <d v="1899-12-30T02:25:00"/>
  </r>
  <r>
    <n v="15"/>
    <s v="Cliente_185"/>
    <n v="3"/>
    <s v="Mesero_1"/>
    <x v="0"/>
    <s v="Tarjeta de débito"/>
    <s v="42.31"/>
    <s v="Reservada"/>
    <n v="467"/>
    <s v="Perú"/>
    <s v="Plato_11, Plato_5"/>
    <x v="4"/>
    <s v="2:42"/>
    <s v="4:14"/>
    <d v="1899-12-30T01:32:00"/>
    <d v="1899-12-30T00:20:00"/>
    <s v="Si"/>
    <x v="196"/>
    <d v="1899-12-30T01:12:00"/>
  </r>
  <r>
    <n v="14"/>
    <s v="Cliente_558"/>
    <n v="6"/>
    <s v="Mesero_2"/>
    <x v="1"/>
    <s v="Tarjeta de crédito"/>
    <s v="14.28"/>
    <s v="Reservada"/>
    <n v="468"/>
    <s v="Argentina"/>
    <s v="Plato_12, Plato_3, Plato_16"/>
    <x v="4"/>
    <s v="2:59"/>
    <s v="5:45"/>
    <d v="1899-12-30T02:46:00"/>
    <d v="1899-12-30T01:43:00"/>
    <s v="Si"/>
    <x v="104"/>
    <d v="1899-12-30T01:03:00"/>
  </r>
  <r>
    <n v="1"/>
    <s v="Cliente_535"/>
    <n v="2"/>
    <s v="Mesero_1"/>
    <x v="2"/>
    <s v="Tarjeta de crédito"/>
    <s v="25.26"/>
    <s v="Reservada"/>
    <n v="469"/>
    <s v="Colombia"/>
    <s v="Plato_8, Plato_15"/>
    <x v="4"/>
    <s v="2:57"/>
    <s v="5:22"/>
    <d v="1899-12-30T02:25:00"/>
    <d v="1899-12-30T01:19:00"/>
    <s v="Si"/>
    <x v="16"/>
    <d v="1899-12-30T01:06:00"/>
  </r>
  <r>
    <n v="17"/>
    <s v="Cliente_18"/>
    <n v="3"/>
    <s v="Mesero_4"/>
    <x v="0"/>
    <s v="Tarjeta de crédito"/>
    <s v="47.46"/>
    <s v="Ocupada"/>
    <n v="470"/>
    <s v="Uruguay"/>
    <s v="Plato_7, Plato_4"/>
    <x v="4"/>
    <s v="1:41"/>
    <s v="4:17"/>
    <d v="1899-12-30T02:51:00"/>
    <d v="1899-12-30T01:24:00"/>
    <s v="Si"/>
    <x v="171"/>
    <d v="1899-12-30T01:12:00"/>
  </r>
  <r>
    <n v="7"/>
    <s v="Cliente_696"/>
    <n v="6"/>
    <s v="Mesero_4"/>
    <x v="1"/>
    <s v="Tarjeta de débito"/>
    <s v="28.49"/>
    <s v="Reservada"/>
    <n v="471"/>
    <s v="Perú"/>
    <s v="Plato_8"/>
    <x v="4"/>
    <s v="3:36"/>
    <s v="5:38"/>
    <d v="1899-12-30T02:02:00"/>
    <d v="1899-12-30T01:05:00"/>
    <s v="Si"/>
    <x v="98"/>
    <d v="1899-12-30T00:57:00"/>
  </r>
  <r>
    <n v="20"/>
    <s v="Cliente_704"/>
    <n v="2"/>
    <s v="Mesero_2"/>
    <x v="0"/>
    <s v="Efectivo"/>
    <s v="36.79"/>
    <s v="Ocupada"/>
    <n v="472"/>
    <s v="Uruguay"/>
    <s v="Plato_8, Plato_5"/>
    <x v="4"/>
    <s v="3:57"/>
    <s v="6:52"/>
    <d v="1899-12-30T03:10:00"/>
    <d v="1899-12-30T01:42:00"/>
    <s v="Si"/>
    <x v="192"/>
    <d v="1899-12-30T01:13:00"/>
  </r>
  <r>
    <n v="13"/>
    <s v="Cliente_720"/>
    <n v="4"/>
    <s v="Mesero_2"/>
    <x v="0"/>
    <s v="Tarjeta de débito"/>
    <s v="15.63"/>
    <s v="Ocupada"/>
    <n v="473"/>
    <s v="Paraguay"/>
    <s v="Plato_5, Plato_8"/>
    <x v="5"/>
    <s v="3:36"/>
    <s v="7:04"/>
    <d v="1899-12-30T03:43:00"/>
    <d v="1899-12-30T02:27:00"/>
    <s v="Si"/>
    <x v="215"/>
    <d v="1899-12-30T01:01:00"/>
  </r>
  <r>
    <n v="2"/>
    <s v="Cliente_624"/>
    <n v="6"/>
    <s v="Mesero_4"/>
    <x v="0"/>
    <s v="Tarjeta de crédito"/>
    <s v="21.66"/>
    <s v="Libre"/>
    <n v="474"/>
    <s v="Perú"/>
    <s v="Plato_18, Plato_9, Plato_17, Plato_16"/>
    <x v="5"/>
    <s v="1:52"/>
    <s v="3:32"/>
    <d v="1899-12-30T01:40:00"/>
    <d v="1899-12-30T00:00:00"/>
    <s v="No"/>
    <x v="19"/>
    <d v="1899-12-30T02:41:00"/>
  </r>
  <r>
    <n v="18"/>
    <s v="Cliente_289"/>
    <n v="4"/>
    <s v="Mesero_5"/>
    <x v="2"/>
    <s v="Tarjeta de débito"/>
    <s v="19.55"/>
    <s v="Ocupada"/>
    <n v="475"/>
    <s v="Paraguay"/>
    <s v="Plato_7, Plato_18"/>
    <x v="5"/>
    <s v="3:17"/>
    <s v="5:50"/>
    <d v="1899-12-30T02:48:00"/>
    <d v="1899-12-30T01:58:00"/>
    <s v="Si"/>
    <x v="216"/>
    <d v="1899-12-30T00:35:00"/>
  </r>
  <r>
    <n v="13"/>
    <s v="Cliente_434"/>
    <n v="2"/>
    <s v="Mesero_3"/>
    <x v="1"/>
    <s v="Tarjeta de débito"/>
    <s v="43.53"/>
    <s v="Ocupada"/>
    <n v="476"/>
    <s v="Paraguay"/>
    <s v="Plato_7, Plato_18, Plato_15, Plato_20"/>
    <x v="5"/>
    <s v="0:03"/>
    <s v="1:47"/>
    <d v="1899-12-30T01:59:00"/>
    <d v="1899-12-30T00:00:00"/>
    <s v="No"/>
    <x v="59"/>
    <d v="1899-12-30T01:55:00"/>
  </r>
  <r>
    <n v="8"/>
    <s v="Cliente_149"/>
    <n v="6"/>
    <s v="Mesero_4"/>
    <x v="1"/>
    <s v="Tarjeta de crédito"/>
    <s v="33.85"/>
    <s v="Reservada"/>
    <n v="477"/>
    <s v="Colombia"/>
    <s v="Plato_18, Plato_14, Plato_7, Plato_13"/>
    <x v="5"/>
    <s v="1:39"/>
    <s v="2:58"/>
    <d v="1899-12-30T01:19:00"/>
    <d v="1899-12-30T00:00:00"/>
    <s v="No"/>
    <x v="36"/>
    <d v="1899-12-30T01:55:00"/>
  </r>
  <r>
    <n v="7"/>
    <s v="Cliente_29"/>
    <n v="5"/>
    <s v="Mesero_1"/>
    <x v="0"/>
    <s v="Efectivo"/>
    <s v="32.78"/>
    <s v="Ocupada"/>
    <n v="478"/>
    <s v="Bolivia"/>
    <s v="Plato_2, Plato_9"/>
    <x v="5"/>
    <s v="0:01"/>
    <s v="3:28"/>
    <d v="1899-12-30T03:42:00"/>
    <d v="1899-12-30T01:57:00"/>
    <s v="Si"/>
    <x v="61"/>
    <d v="1899-12-30T01:30:00"/>
  </r>
  <r>
    <n v="1"/>
    <s v="Cliente_708"/>
    <n v="3"/>
    <s v="Mesero_3"/>
    <x v="0"/>
    <s v="Tarjeta de débito"/>
    <s v="39.58"/>
    <s v="Reservada"/>
    <n v="479"/>
    <s v="Argentina"/>
    <s v="Plato_4, Plato_18"/>
    <x v="5"/>
    <s v="0:42"/>
    <s v="4:30"/>
    <d v="1899-12-30T03:48:00"/>
    <d v="1899-12-30T02:25:00"/>
    <s v="Si"/>
    <x v="97"/>
    <d v="1899-12-30T01:23:00"/>
  </r>
  <r>
    <n v="1"/>
    <s v="Cliente_125"/>
    <n v="5"/>
    <s v="Mesero_5"/>
    <x v="1"/>
    <s v="Efectivo"/>
    <s v="18.63"/>
    <s v="Reservada"/>
    <n v="480"/>
    <s v="Uruguay"/>
    <s v="Plato_8, Plato_6"/>
    <x v="5"/>
    <s v="3:26"/>
    <s v="7:19"/>
    <d v="1899-12-30T03:53:00"/>
    <d v="1899-12-30T02:48:00"/>
    <s v="Si"/>
    <x v="75"/>
    <d v="1899-12-30T01:05:00"/>
  </r>
  <r>
    <n v="9"/>
    <s v="Cliente_618"/>
    <n v="4"/>
    <s v="Mesero_1"/>
    <x v="0"/>
    <s v="Tarjeta de crédito"/>
    <s v="42.02"/>
    <s v="Reservada"/>
    <n v="481"/>
    <s v="Perú"/>
    <s v="Plato_10"/>
    <x v="5"/>
    <s v="1:57"/>
    <s v="4:43"/>
    <d v="1899-12-30T02:46:00"/>
    <d v="1899-12-30T01:48:00"/>
    <s v="Si"/>
    <x v="97"/>
    <d v="1899-12-30T00:58:00"/>
  </r>
  <r>
    <n v="9"/>
    <s v="Cliente_115"/>
    <n v="4"/>
    <s v="Mesero_3"/>
    <x v="1"/>
    <s v="Tarjeta de crédito"/>
    <s v="18.84"/>
    <s v="Libre"/>
    <n v="482"/>
    <s v="Colombia"/>
    <s v="Plato_13"/>
    <x v="5"/>
    <s v="0:41"/>
    <s v="2:59"/>
    <d v="1899-12-30T02:18:00"/>
    <d v="1899-12-30T01:57:00"/>
    <s v="Si"/>
    <x v="111"/>
    <d v="1899-12-30T00:21:00"/>
  </r>
  <r>
    <n v="2"/>
    <s v="Cliente_527"/>
    <n v="4"/>
    <s v="Mesero_1"/>
    <x v="0"/>
    <s v="Tarjeta de crédito"/>
    <s v="12.74"/>
    <s v="Reservada"/>
    <n v="483"/>
    <s v="Ecuador"/>
    <s v="Plato_6"/>
    <x v="5"/>
    <s v="3:50"/>
    <s v="7:01"/>
    <d v="1899-12-30T03:11:00"/>
    <d v="1899-12-30T02:18:00"/>
    <s v="Si"/>
    <x v="64"/>
    <d v="1899-12-30T00:53:00"/>
  </r>
  <r>
    <n v="18"/>
    <s v="Cliente_71"/>
    <n v="2"/>
    <s v="Mesero_4"/>
    <x v="0"/>
    <s v="Tarjeta de crédito"/>
    <s v="22.76"/>
    <s v="Libre"/>
    <n v="484"/>
    <s v="Chile"/>
    <s v="Plato_1"/>
    <x v="5"/>
    <s v="1:33"/>
    <s v="4:31"/>
    <d v="1899-12-30T02:58:00"/>
    <d v="1899-12-30T02:24:00"/>
    <s v="Si"/>
    <x v="63"/>
    <d v="1899-12-30T00:34:00"/>
  </r>
  <r>
    <n v="6"/>
    <s v="Cliente_524"/>
    <n v="5"/>
    <s v="Mesero_5"/>
    <x v="2"/>
    <s v="Tarjeta de crédito"/>
    <s v="39.07"/>
    <s v="Reservada"/>
    <n v="485"/>
    <s v="Bolivia"/>
    <s v="Plato_7, Plato_19"/>
    <x v="5"/>
    <s v="1:00"/>
    <s v="2:52"/>
    <d v="1899-12-30T01:52:00"/>
    <d v="1899-12-30T00:33:00"/>
    <s v="Si"/>
    <x v="122"/>
    <d v="1899-12-30T01:19:00"/>
  </r>
  <r>
    <n v="15"/>
    <s v="Cliente_437"/>
    <n v="3"/>
    <s v="Mesero_1"/>
    <x v="1"/>
    <s v="Tarjeta de débito"/>
    <s v="12.66"/>
    <s v="Ocupada"/>
    <n v="486"/>
    <s v="Colombia"/>
    <s v="Plato_19, Plato_3, Plato_18, Plato_7"/>
    <x v="5"/>
    <s v="2:47"/>
    <s v="6:12"/>
    <d v="1899-12-30T03:40:00"/>
    <d v="1899-12-30T02:26:00"/>
    <s v="Si"/>
    <x v="119"/>
    <d v="1899-12-30T00:59:00"/>
  </r>
  <r>
    <n v="17"/>
    <s v="Cliente_946"/>
    <n v="1"/>
    <s v="Mesero_1"/>
    <x v="0"/>
    <s v="Tarjeta de crédito"/>
    <s v="45.76"/>
    <s v="Ocupada"/>
    <n v="487"/>
    <s v="Paraguay"/>
    <s v="Plato_18, Plato_17, Plato_5"/>
    <x v="5"/>
    <s v="1:34"/>
    <s v="3:50"/>
    <d v="1899-12-30T02:31:00"/>
    <d v="1899-12-30T00:44:00"/>
    <s v="Si"/>
    <x v="128"/>
    <d v="1899-12-30T01:32:00"/>
  </r>
  <r>
    <n v="10"/>
    <s v="Cliente_719"/>
    <n v="4"/>
    <s v="Mesero_3"/>
    <x v="0"/>
    <s v="Tarjeta de débito"/>
    <s v="37.38"/>
    <s v="Libre"/>
    <n v="488"/>
    <s v="Argentina"/>
    <s v="Plato_4, Plato_14, Plato_17"/>
    <x v="5"/>
    <s v="0:00"/>
    <s v="1:58"/>
    <d v="1899-12-30T01:58:00"/>
    <d v="1899-12-30T00:00:00"/>
    <s v="No"/>
    <x v="115"/>
    <d v="1899-12-30T02:04:00"/>
  </r>
  <r>
    <n v="3"/>
    <s v="Cliente_354"/>
    <n v="1"/>
    <s v="Mesero_3"/>
    <x v="1"/>
    <s v="Tarjeta de crédito"/>
    <s v="22.27"/>
    <s v="Ocupada"/>
    <n v="489"/>
    <s v="Argentina"/>
    <s v="Plato_20, Plato_14"/>
    <x v="5"/>
    <s v="2:57"/>
    <s v="5:27"/>
    <d v="1899-12-30T02:45:00"/>
    <d v="1899-12-30T01:56:00"/>
    <s v="Si"/>
    <x v="217"/>
    <d v="1899-12-30T00:34:00"/>
  </r>
  <r>
    <n v="1"/>
    <s v="Cliente_194"/>
    <n v="2"/>
    <s v="Mesero_5"/>
    <x v="0"/>
    <s v="Tarjeta de crédito"/>
    <s v="26.79"/>
    <s v="Libre"/>
    <n v="490"/>
    <s v="Colombia"/>
    <s v="Plato_10, Plato_15, Plato_18"/>
    <x v="5"/>
    <s v="3:20"/>
    <s v="4:57"/>
    <d v="1899-12-30T01:37:00"/>
    <d v="1899-12-30T00:00:00"/>
    <s v="No"/>
    <x v="117"/>
    <d v="1899-12-30T02:11:00"/>
  </r>
  <r>
    <n v="7"/>
    <s v="Cliente_160"/>
    <n v="4"/>
    <s v="Mesero_4"/>
    <x v="1"/>
    <s v="Tarjeta de crédito"/>
    <s v="34.68"/>
    <s v="Ocupada"/>
    <n v="491"/>
    <s v="España"/>
    <s v="Plato_9, Plato_2"/>
    <x v="5"/>
    <s v="0:07"/>
    <s v="2:37"/>
    <d v="1899-12-30T02:45:00"/>
    <d v="1899-12-30T01:49:00"/>
    <s v="Si"/>
    <x v="61"/>
    <d v="1899-12-30T00:41:00"/>
  </r>
  <r>
    <n v="4"/>
    <s v="Cliente_363"/>
    <n v="4"/>
    <s v="Mesero_1"/>
    <x v="0"/>
    <s v="Tarjeta de crédito"/>
    <s v="16.62"/>
    <s v="Reservada"/>
    <n v="492"/>
    <s v="Colombia"/>
    <s v="Plato_11, Plato_13, Plato_7"/>
    <x v="5"/>
    <s v="1:03"/>
    <s v="4:36"/>
    <d v="1899-12-30T03:33:00"/>
    <d v="1899-12-30T02:44:00"/>
    <s v="Si"/>
    <x v="57"/>
    <d v="1899-12-30T00:49:00"/>
  </r>
  <r>
    <n v="2"/>
    <s v="Cliente_140"/>
    <n v="2"/>
    <s v="Mesero_5"/>
    <x v="0"/>
    <s v="Tarjeta de crédito"/>
    <s v="32.67"/>
    <s v="Ocupada"/>
    <n v="493"/>
    <s v="Perú"/>
    <s v="Plato_4"/>
    <x v="5"/>
    <s v="0:31"/>
    <s v="1:46"/>
    <d v="1899-12-30T01:30:00"/>
    <d v="1899-12-30T01:07:00"/>
    <s v="Si"/>
    <x v="40"/>
    <d v="1899-12-30T00:08:00"/>
  </r>
  <r>
    <n v="20"/>
    <s v="Cliente_546"/>
    <n v="5"/>
    <s v="Mesero_1"/>
    <x v="1"/>
    <s v="Tarjeta de crédito"/>
    <s v="11.85"/>
    <s v="Reservada"/>
    <n v="494"/>
    <s v="Paraguay"/>
    <s v="Plato_15, Plato_19"/>
    <x v="5"/>
    <s v="1:28"/>
    <s v="4:49"/>
    <d v="1899-12-30T03:21:00"/>
    <d v="1899-12-30T02:50:00"/>
    <s v="Si"/>
    <x v="6"/>
    <d v="1899-12-30T00:31:00"/>
  </r>
  <r>
    <n v="11"/>
    <s v="Cliente_778"/>
    <n v="6"/>
    <s v="Mesero_2"/>
    <x v="1"/>
    <s v="Tarjeta de crédito"/>
    <s v="33.96"/>
    <s v="Libre"/>
    <n v="495"/>
    <s v="Venezuela"/>
    <s v="Plato_20, Plato_6, Plato_16, Plato_11"/>
    <x v="5"/>
    <s v="3:01"/>
    <s v="6:50"/>
    <d v="1899-12-30T03:49:00"/>
    <d v="1899-12-30T02:07:00"/>
    <s v="Si"/>
    <x v="47"/>
    <d v="1899-12-30T01:42:00"/>
  </r>
  <r>
    <n v="1"/>
    <s v="Cliente_402"/>
    <n v="3"/>
    <s v="Mesero_1"/>
    <x v="0"/>
    <s v="Tarjeta de crédito"/>
    <s v="39.42"/>
    <s v="Reservada"/>
    <n v="496"/>
    <s v="Argentina"/>
    <s v="Plato_11, Plato_18, Plato_12, Plato_17"/>
    <x v="5"/>
    <s v="2:34"/>
    <s v="6:22"/>
    <d v="1899-12-30T03:48:00"/>
    <d v="1899-12-30T01:35:00"/>
    <s v="Si"/>
    <x v="180"/>
    <d v="1899-12-30T02:13:00"/>
  </r>
  <r>
    <n v="13"/>
    <s v="Cliente_784"/>
    <n v="6"/>
    <s v="Mesero_3"/>
    <x v="0"/>
    <s v="Tarjeta de débito"/>
    <s v="29.93"/>
    <s v="Reservada"/>
    <n v="497"/>
    <s v="Argentina"/>
    <s v="Plato_2, Plato_20"/>
    <x v="5"/>
    <s v="3:30"/>
    <s v="6:58"/>
    <d v="1899-12-30T03:28:00"/>
    <d v="1899-12-30T02:50:00"/>
    <s v="Si"/>
    <x v="119"/>
    <d v="1899-12-30T00:38:00"/>
  </r>
  <r>
    <n v="20"/>
    <s v="Cliente_259"/>
    <n v="3"/>
    <s v="Mesero_3"/>
    <x v="0"/>
    <s v="Tarjeta de crédito"/>
    <s v="21.99"/>
    <s v="Libre"/>
    <n v="498"/>
    <s v="España"/>
    <s v="Plato_12"/>
    <x v="5"/>
    <s v="0:17"/>
    <s v="3:46"/>
    <d v="1899-12-30T03:29:00"/>
    <d v="1899-12-30T02:57:00"/>
    <s v="Si"/>
    <x v="211"/>
    <d v="1899-12-30T00:32:00"/>
  </r>
  <r>
    <n v="5"/>
    <s v="Cliente_919"/>
    <n v="5"/>
    <s v="Mesero_2"/>
    <x v="2"/>
    <s v="Tarjeta de débito"/>
    <s v="22.69"/>
    <s v="Reservada"/>
    <n v="499"/>
    <s v="Brasil"/>
    <s v="Plato_10, Plato_2, Plato_1"/>
    <x v="5"/>
    <s v="1:21"/>
    <s v="4:28"/>
    <d v="1899-12-30T03:07:00"/>
    <d v="1899-12-30T00:57:00"/>
    <s v="Si"/>
    <x v="43"/>
    <d v="1899-12-30T02:10:00"/>
  </r>
  <r>
    <n v="4"/>
    <s v="Cliente_354"/>
    <n v="5"/>
    <s v="Mesero_4"/>
    <x v="1"/>
    <s v="Tarjeta de débito"/>
    <s v="37.62"/>
    <s v="Ocupada"/>
    <n v="500"/>
    <s v="Argentina"/>
    <s v="Plato_6, Plato_5"/>
    <x v="5"/>
    <s v="1:17"/>
    <s v="5:15"/>
    <d v="1899-12-30T04:13:00"/>
    <d v="1899-12-30T03:16:00"/>
    <s v="Si"/>
    <x v="169"/>
    <d v="1899-12-30T00:42:00"/>
  </r>
  <r>
    <n v="7"/>
    <s v="Cliente_637"/>
    <n v="1"/>
    <s v="Mesero_1"/>
    <x v="2"/>
    <s v="Tarjeta de crédito"/>
    <s v="28.38"/>
    <s v="Ocupada"/>
    <n v="501"/>
    <s v="Venezuela"/>
    <s v="Plato_20, Plato_13, Plato_16"/>
    <x v="5"/>
    <s v="3:44"/>
    <s v="6:31"/>
    <d v="1899-12-30T03:02:00"/>
    <d v="1899-12-30T02:08:00"/>
    <s v="Si"/>
    <x v="0"/>
    <d v="1899-12-30T00:39:00"/>
  </r>
  <r>
    <n v="5"/>
    <s v="Cliente_759"/>
    <n v="2"/>
    <s v="Mesero_5"/>
    <x v="0"/>
    <s v="Tarjeta de crédito"/>
    <s v="32.9"/>
    <s v="Reservada"/>
    <n v="502"/>
    <s v="Bolivia"/>
    <s v="Plato_5, Plato_4, Plato_11"/>
    <x v="5"/>
    <s v="0:45"/>
    <s v="1:57"/>
    <d v="1899-12-30T01:12:00"/>
    <d v="1899-12-30T00:00:00"/>
    <s v="No"/>
    <x v="83"/>
    <d v="1899-12-30T01:13:00"/>
  </r>
  <r>
    <n v="3"/>
    <s v="Cliente_948"/>
    <n v="1"/>
    <s v="Mesero_3"/>
    <x v="0"/>
    <s v="Tarjeta de crédito"/>
    <s v="35.84"/>
    <s v="Reservada"/>
    <n v="503"/>
    <s v="España"/>
    <s v="Plato_20, Plato_12"/>
    <x v="5"/>
    <s v="2:20"/>
    <s v="4:02"/>
    <d v="1899-12-30T01:42:00"/>
    <d v="1899-12-30T00:17:00"/>
    <s v="Si"/>
    <x v="16"/>
    <d v="1899-12-30T01:25:00"/>
  </r>
  <r>
    <n v="2"/>
    <s v="Cliente_172"/>
    <n v="5"/>
    <s v="Mesero_5"/>
    <x v="2"/>
    <s v="Efectivo"/>
    <s v="31.31"/>
    <s v="Reservada"/>
    <n v="504"/>
    <s v="Brasil"/>
    <s v="Plato_6"/>
    <x v="5"/>
    <s v="2:10"/>
    <s v="4:48"/>
    <d v="1899-12-30T02:38:00"/>
    <d v="1899-12-30T02:19:00"/>
    <s v="Si"/>
    <x v="40"/>
    <d v="1899-12-30T00:19:00"/>
  </r>
  <r>
    <n v="5"/>
    <s v="Cliente_70"/>
    <n v="1"/>
    <s v="Mesero_2"/>
    <x v="2"/>
    <s v="Tarjeta de crédito"/>
    <s v="25.76"/>
    <s v="Reservada"/>
    <n v="505"/>
    <s v="Colombia"/>
    <s v="Plato_20, Plato_1"/>
    <x v="5"/>
    <s v="2:38"/>
    <s v="6:07"/>
    <d v="1899-12-30T03:29:00"/>
    <d v="1899-12-30T01:34:00"/>
    <s v="Si"/>
    <x v="207"/>
    <d v="1899-12-30T01:55:00"/>
  </r>
  <r>
    <n v="18"/>
    <s v="Cliente_835"/>
    <n v="2"/>
    <s v="Mesero_3"/>
    <x v="2"/>
    <s v="Tarjeta de crédito"/>
    <s v="11.65"/>
    <s v="Ocupada"/>
    <n v="506"/>
    <s v="Paraguay"/>
    <s v="Plato_8"/>
    <x v="5"/>
    <s v="2:01"/>
    <s v="4:02"/>
    <d v="1899-12-30T02:16:00"/>
    <d v="1899-12-30T01:56:00"/>
    <s v="Si"/>
    <x v="5"/>
    <d v="1899-12-30T00:05:00"/>
  </r>
  <r>
    <n v="18"/>
    <s v="Cliente_989"/>
    <n v="4"/>
    <s v="Mesero_2"/>
    <x v="1"/>
    <s v="Tarjeta de crédito"/>
    <s v="43.42"/>
    <s v="Libre"/>
    <n v="507"/>
    <s v="Bolivia"/>
    <s v="Plato_18, Plato_19"/>
    <x v="5"/>
    <s v="3:26"/>
    <s v="4:30"/>
    <d v="1899-12-30T01:04:00"/>
    <d v="1899-12-30T00:00:00"/>
    <s v="No"/>
    <x v="57"/>
    <d v="1899-12-30T01:09:00"/>
  </r>
  <r>
    <n v="6"/>
    <s v="Cliente_821"/>
    <n v="1"/>
    <s v="Mesero_5"/>
    <x v="0"/>
    <s v="Tarjeta de crédito"/>
    <s v="42.8"/>
    <s v="Reservada"/>
    <n v="508"/>
    <s v="Brasil"/>
    <s v="Plato_15"/>
    <x v="5"/>
    <s v="2:50"/>
    <s v="6:35"/>
    <d v="1899-12-30T03:45:00"/>
    <d v="1899-12-30T03:11:00"/>
    <s v="Si"/>
    <x v="152"/>
    <d v="1899-12-30T00:34:00"/>
  </r>
  <r>
    <n v="5"/>
    <s v="Cliente_977"/>
    <n v="3"/>
    <s v="Mesero_1"/>
    <x v="1"/>
    <s v="Tarjeta de crédito"/>
    <s v="16.26"/>
    <s v="Ocupada"/>
    <n v="509"/>
    <s v="Brasil"/>
    <s v="Plato_20"/>
    <x v="5"/>
    <s v="3:12"/>
    <s v="6:02"/>
    <d v="1899-12-30T03:05:00"/>
    <d v="1899-12-30T02:03:00"/>
    <s v="Si"/>
    <x v="18"/>
    <d v="1899-12-30T00:47:00"/>
  </r>
  <r>
    <n v="6"/>
    <s v="Cliente_509"/>
    <n v="4"/>
    <s v="Mesero_4"/>
    <x v="0"/>
    <s v="Tarjeta de crédito"/>
    <s v="14.97"/>
    <s v="Libre"/>
    <n v="510"/>
    <s v="Paraguay"/>
    <s v="Plato_19"/>
    <x v="5"/>
    <s v="3:32"/>
    <s v="4:33"/>
    <d v="1899-12-30T01:01:00"/>
    <d v="1899-12-30T00:13:00"/>
    <s v="Si"/>
    <x v="198"/>
    <d v="1899-12-30T00:48:00"/>
  </r>
  <r>
    <n v="2"/>
    <s v="Cliente_951"/>
    <n v="1"/>
    <s v="Mesero_1"/>
    <x v="0"/>
    <s v="Tarjeta de crédito"/>
    <s v="35.95"/>
    <s v="Libre"/>
    <n v="511"/>
    <s v="Argentina"/>
    <s v="Plato_14, Plato_18"/>
    <x v="5"/>
    <s v="1:38"/>
    <s v="3:23"/>
    <d v="1899-12-30T01:45:00"/>
    <d v="1899-12-30T01:07:00"/>
    <s v="Si"/>
    <x v="16"/>
    <d v="1899-12-30T00:38:00"/>
  </r>
  <r>
    <n v="2"/>
    <s v="Cliente_285"/>
    <n v="1"/>
    <s v="Mesero_5"/>
    <x v="0"/>
    <s v="Tarjeta de crédito"/>
    <s v="37.37"/>
    <s v="Ocupada"/>
    <n v="512"/>
    <s v="España"/>
    <s v="Plato_3, Plato_19"/>
    <x v="5"/>
    <s v="1:19"/>
    <s v="2:26"/>
    <d v="1899-12-30T01:22:00"/>
    <d v="1899-12-30T00:08:00"/>
    <s v="Si"/>
    <x v="182"/>
    <d v="1899-12-30T00:59:00"/>
  </r>
  <r>
    <n v="8"/>
    <s v="Cliente_873"/>
    <n v="6"/>
    <s v="Mesero_3"/>
    <x v="1"/>
    <s v="Tarjeta de crédito"/>
    <s v="22.74"/>
    <s v="Ocupada"/>
    <n v="513"/>
    <s v="Bolivia"/>
    <s v="Plato_4"/>
    <x v="5"/>
    <s v="1:28"/>
    <s v="4:51"/>
    <d v="1899-12-30T03:38:00"/>
    <d v="1899-12-30T02:27:00"/>
    <s v="Si"/>
    <x v="40"/>
    <d v="1899-12-30T00:56:00"/>
  </r>
  <r>
    <n v="18"/>
    <s v="Cliente_819"/>
    <n v="5"/>
    <s v="Mesero_4"/>
    <x v="0"/>
    <s v="Tarjeta de crédito"/>
    <s v="38.84"/>
    <s v="Libre"/>
    <n v="514"/>
    <s v="Chile"/>
    <s v="Plato_10, Plato_12, Plato_3, Plato_15"/>
    <x v="5"/>
    <s v="1:19"/>
    <s v="4:36"/>
    <d v="1899-12-30T03:17:00"/>
    <d v="1899-12-30T01:25:00"/>
    <s v="Si"/>
    <x v="216"/>
    <d v="1899-12-30T01:52:00"/>
  </r>
  <r>
    <n v="19"/>
    <s v="Cliente_690"/>
    <n v="2"/>
    <s v="Mesero_2"/>
    <x v="0"/>
    <s v="Tarjeta de crédito"/>
    <s v="43.79"/>
    <s v="Ocupada"/>
    <n v="515"/>
    <s v="Chile"/>
    <s v="Plato_4"/>
    <x v="5"/>
    <s v="0:58"/>
    <s v="2:03"/>
    <d v="1899-12-30T01:20:00"/>
    <d v="1899-12-30T00:52:00"/>
    <s v="Si"/>
    <x v="159"/>
    <d v="1899-12-30T00:13:00"/>
  </r>
  <r>
    <n v="7"/>
    <s v="Cliente_334"/>
    <n v="2"/>
    <s v="Mesero_4"/>
    <x v="0"/>
    <s v="Tarjeta de crédito"/>
    <s v="20.85"/>
    <s v="Reservada"/>
    <n v="516"/>
    <s v="Paraguay"/>
    <s v="Plato_12, Plato_14, Plato_3"/>
    <x v="5"/>
    <s v="3:55"/>
    <s v="4:59"/>
    <d v="1899-12-30T01:04:00"/>
    <d v="1899-12-30T00:00:00"/>
    <s v="No"/>
    <x v="218"/>
    <d v="1899-12-30T01:37:00"/>
  </r>
  <r>
    <n v="4"/>
    <s v="Cliente_508"/>
    <n v="5"/>
    <s v="Mesero_4"/>
    <x v="0"/>
    <s v="Efectivo"/>
    <s v="23.92"/>
    <s v="Reservada"/>
    <n v="517"/>
    <s v="Ecuador"/>
    <s v="Plato_7, Plato_12, Plato_5"/>
    <x v="5"/>
    <s v="1:35"/>
    <s v="5:30"/>
    <d v="1899-12-30T03:55:00"/>
    <d v="1899-12-30T02:50:00"/>
    <s v="Si"/>
    <x v="219"/>
    <d v="1899-12-30T01:05:00"/>
  </r>
  <r>
    <n v="5"/>
    <s v="Cliente_830"/>
    <n v="6"/>
    <s v="Mesero_4"/>
    <x v="1"/>
    <s v="Tarjeta de crédito"/>
    <s v="18.48"/>
    <s v="Ocupada"/>
    <n v="518"/>
    <s v="Colombia"/>
    <s v="Plato_11, Plato_5"/>
    <x v="5"/>
    <s v="2:08"/>
    <s v="6:02"/>
    <d v="1899-12-30T04:09:00"/>
    <d v="1899-12-30T03:01:00"/>
    <s v="Si"/>
    <x v="86"/>
    <d v="1899-12-30T00:53:00"/>
  </r>
  <r>
    <n v="6"/>
    <s v="Cliente_787"/>
    <n v="2"/>
    <s v="Mesero_5"/>
    <x v="0"/>
    <s v="Tarjeta de crédito"/>
    <s v="34.59"/>
    <s v="Libre"/>
    <n v="519"/>
    <s v="Paraguay"/>
    <s v="Plato_6, Plato_20, Plato_5"/>
    <x v="5"/>
    <s v="0:48"/>
    <s v="3:49"/>
    <d v="1899-12-30T03:01:00"/>
    <d v="1899-12-30T00:25:00"/>
    <s v="Si"/>
    <x v="147"/>
    <d v="1899-12-30T02:36:00"/>
  </r>
  <r>
    <n v="4"/>
    <s v="Cliente_616"/>
    <n v="4"/>
    <s v="Mesero_4"/>
    <x v="2"/>
    <s v="Tarjeta de crédito"/>
    <s v="43.99"/>
    <s v="Libre"/>
    <n v="520"/>
    <s v="Colombia"/>
    <s v="Plato_9, Plato_18, Plato_17, Plato_2"/>
    <x v="5"/>
    <s v="3:35"/>
    <s v="6:23"/>
    <d v="1899-12-30T02:48:00"/>
    <d v="1899-12-30T00:47:00"/>
    <s v="Si"/>
    <x v="220"/>
    <d v="1899-12-30T02:01:00"/>
  </r>
  <r>
    <n v="18"/>
    <s v="Cliente_422"/>
    <n v="2"/>
    <s v="Mesero_4"/>
    <x v="0"/>
    <s v="Tarjeta de crédito"/>
    <s v="15.18"/>
    <s v="Libre"/>
    <n v="521"/>
    <s v="Bolivia"/>
    <s v="Plato_1, Plato_9, Plato_18"/>
    <x v="5"/>
    <s v="0:43"/>
    <s v="2:54"/>
    <d v="1899-12-30T02:11:00"/>
    <d v="1899-12-30T00:40:00"/>
    <s v="Si"/>
    <x v="57"/>
    <d v="1899-12-30T01:31:00"/>
  </r>
  <r>
    <n v="2"/>
    <s v="Cliente_740"/>
    <n v="5"/>
    <s v="Mesero_4"/>
    <x v="0"/>
    <s v="Efectivo"/>
    <s v="35.35"/>
    <s v="Libre"/>
    <n v="522"/>
    <s v="Uruguay"/>
    <s v="Plato_16"/>
    <x v="5"/>
    <s v="1:38"/>
    <s v="4:26"/>
    <d v="1899-12-30T02:48:00"/>
    <d v="1899-12-30T02:01:00"/>
    <s v="Si"/>
    <x v="116"/>
    <d v="1899-12-30T00:47:00"/>
  </r>
  <r>
    <n v="4"/>
    <s v="Cliente_930"/>
    <n v="3"/>
    <s v="Mesero_5"/>
    <x v="0"/>
    <s v="Tarjeta de crédito"/>
    <s v="45.41"/>
    <s v="Ocupada"/>
    <n v="523"/>
    <s v="Argentina"/>
    <s v="Plato_6"/>
    <x v="5"/>
    <s v="1:39"/>
    <s v="4:42"/>
    <d v="1899-12-30T03:18:00"/>
    <d v="1899-12-30T02:12:00"/>
    <s v="Si"/>
    <x v="64"/>
    <d v="1899-12-30T00:51:00"/>
  </r>
  <r>
    <n v="16"/>
    <s v="Cliente_218"/>
    <n v="4"/>
    <s v="Mesero_3"/>
    <x v="0"/>
    <s v="Tarjeta de crédito"/>
    <s v="26.91"/>
    <s v="Ocupada"/>
    <n v="524"/>
    <s v="Perú"/>
    <s v="Plato_5, Plato_6"/>
    <x v="5"/>
    <s v="0:03"/>
    <s v="2:32"/>
    <d v="1899-12-30T02:44:00"/>
    <d v="1899-12-30T01:28:00"/>
    <s v="Si"/>
    <x v="45"/>
    <d v="1899-12-30T01:01:00"/>
  </r>
  <r>
    <n v="16"/>
    <s v="Cliente_318"/>
    <n v="3"/>
    <s v="Mesero_3"/>
    <x v="0"/>
    <s v="Tarjeta de crédito"/>
    <s v="32.87"/>
    <s v="Ocupada"/>
    <n v="525"/>
    <s v="Venezuela"/>
    <s v="Plato_14, Plato_8, Plato_17"/>
    <x v="5"/>
    <s v="3:27"/>
    <s v="7:14"/>
    <d v="1899-12-30T04:02:00"/>
    <d v="1899-12-30T02:30:00"/>
    <s v="Si"/>
    <x v="221"/>
    <d v="1899-12-30T01:17:00"/>
  </r>
  <r>
    <n v="4"/>
    <s v="Cliente_257"/>
    <n v="6"/>
    <s v="Mesero_4"/>
    <x v="2"/>
    <s v="Tarjeta de débito"/>
    <s v="43.02"/>
    <s v="Libre"/>
    <n v="526"/>
    <s v="Bolivia"/>
    <s v="Plato_11"/>
    <x v="5"/>
    <s v="3:44"/>
    <s v="5:41"/>
    <d v="1899-12-30T01:57:00"/>
    <d v="1899-12-30T01:35:00"/>
    <s v="Si"/>
    <x v="156"/>
    <d v="1899-12-30T00:22:00"/>
  </r>
  <r>
    <n v="19"/>
    <s v="Cliente_112"/>
    <n v="4"/>
    <s v="Mesero_1"/>
    <x v="1"/>
    <s v="Efectivo"/>
    <s v="22.95"/>
    <s v="Ocupada"/>
    <n v="527"/>
    <s v="España"/>
    <s v="Plato_6"/>
    <x v="5"/>
    <s v="3:41"/>
    <s v="5:55"/>
    <d v="1899-12-30T02:29:00"/>
    <d v="1899-12-30T01:43:00"/>
    <s v="Si"/>
    <x v="40"/>
    <d v="1899-12-30T00:31:00"/>
  </r>
  <r>
    <n v="14"/>
    <s v="Cliente_95"/>
    <n v="2"/>
    <s v="Mesero_2"/>
    <x v="0"/>
    <s v="Tarjeta de débito"/>
    <s v="15.62"/>
    <s v="Reservada"/>
    <n v="528"/>
    <s v="Bolivia"/>
    <s v="Plato_3, Plato_20, Plato_4"/>
    <x v="5"/>
    <s v="1:47"/>
    <s v="3:48"/>
    <d v="1899-12-30T02:01:00"/>
    <d v="1899-12-30T00:00:00"/>
    <s v="No"/>
    <x v="171"/>
    <d v="1899-12-30T02:01:00"/>
  </r>
  <r>
    <n v="1"/>
    <s v="Cliente_866"/>
    <n v="2"/>
    <s v="Mesero_3"/>
    <x v="0"/>
    <s v="Tarjeta de crédito"/>
    <s v="25.91"/>
    <s v="Ocupada"/>
    <n v="529"/>
    <s v="España"/>
    <s v="Plato_18, Plato_19, Plato_14, Plato_16"/>
    <x v="5"/>
    <s v="1:58"/>
    <s v="4:42"/>
    <d v="1899-12-30T02:59:00"/>
    <d v="1899-12-30T00:07:00"/>
    <s v="Si"/>
    <x v="72"/>
    <d v="1899-12-30T02:37:00"/>
  </r>
  <r>
    <n v="7"/>
    <s v="Cliente_232"/>
    <n v="5"/>
    <s v="Mesero_5"/>
    <x v="0"/>
    <s v="Tarjeta de crédito"/>
    <s v="30.19"/>
    <s v="Ocupada"/>
    <n v="530"/>
    <s v="Paraguay"/>
    <s v="Plato_4, Plato_16, Plato_1"/>
    <x v="5"/>
    <s v="2:13"/>
    <s v="6:07"/>
    <d v="1899-12-30T04:09:00"/>
    <d v="1899-12-30T02:08:00"/>
    <s v="Si"/>
    <x v="53"/>
    <d v="1899-12-30T01:46:00"/>
  </r>
  <r>
    <n v="9"/>
    <s v="Cliente_882"/>
    <n v="6"/>
    <s v="Mesero_2"/>
    <x v="2"/>
    <s v="Efectivo"/>
    <s v="34.39"/>
    <s v="Libre"/>
    <n v="531"/>
    <s v="Paraguay"/>
    <s v="Plato_13, Plato_20, Plato_4, Plato_9"/>
    <x v="5"/>
    <s v="3:03"/>
    <s v="5:04"/>
    <d v="1899-12-30T02:01:00"/>
    <d v="1899-12-30T00:00:00"/>
    <s v="No"/>
    <x v="222"/>
    <d v="1899-12-30T03:19:00"/>
  </r>
  <r>
    <n v="13"/>
    <s v="Cliente_63"/>
    <n v="3"/>
    <s v="Mesero_3"/>
    <x v="1"/>
    <s v="Tarjeta de débito"/>
    <s v="17.95"/>
    <s v="Reservada"/>
    <n v="532"/>
    <s v="Argentina"/>
    <s v="Plato_13, Plato_10, Plato_15"/>
    <x v="5"/>
    <s v="1:48"/>
    <s v="5:26"/>
    <d v="1899-12-30T03:38:00"/>
    <d v="1899-12-30T02:39:00"/>
    <s v="Si"/>
    <x v="16"/>
    <d v="1899-12-30T00:59:00"/>
  </r>
  <r>
    <n v="1"/>
    <s v="Cliente_336"/>
    <n v="3"/>
    <s v="Mesero_5"/>
    <x v="2"/>
    <s v="Tarjeta de débito"/>
    <s v="20.09"/>
    <s v="Libre"/>
    <n v="533"/>
    <s v="Ecuador"/>
    <s v="Plato_3, Plato_13"/>
    <x v="5"/>
    <s v="3:14"/>
    <s v="5:20"/>
    <d v="1899-12-30T02:06:00"/>
    <d v="1899-12-30T01:18:00"/>
    <s v="Si"/>
    <x v="223"/>
    <d v="1899-12-30T00:48:00"/>
  </r>
  <r>
    <n v="1"/>
    <s v="Cliente_113"/>
    <n v="6"/>
    <s v="Mesero_4"/>
    <x v="2"/>
    <s v="Tarjeta de crédito"/>
    <s v="23.59"/>
    <s v="Reservada"/>
    <n v="534"/>
    <s v="Brasil"/>
    <s v="Plato_7, Plato_9, Plato_8"/>
    <x v="5"/>
    <s v="1:02"/>
    <s v="4:29"/>
    <d v="1899-12-30T03:27:00"/>
    <d v="1899-12-30T02:11:00"/>
    <s v="Si"/>
    <x v="189"/>
    <d v="1899-12-30T01:16:00"/>
  </r>
  <r>
    <n v="15"/>
    <s v="Cliente_711"/>
    <n v="3"/>
    <s v="Mesero_1"/>
    <x v="1"/>
    <s v="Tarjeta de crédito"/>
    <s v="39.45"/>
    <s v="Libre"/>
    <n v="535"/>
    <s v="Chile"/>
    <s v="Plato_20, Plato_9, Plato_7, Plato_13"/>
    <x v="5"/>
    <s v="0:57"/>
    <s v="3:32"/>
    <d v="1899-12-30T02:35:00"/>
    <d v="1899-12-30T00:42:00"/>
    <s v="Si"/>
    <x v="224"/>
    <d v="1899-12-30T01:53:00"/>
  </r>
  <r>
    <n v="9"/>
    <s v="Cliente_785"/>
    <n v="2"/>
    <s v="Mesero_4"/>
    <x v="0"/>
    <s v="Tarjeta de crédito"/>
    <s v="46.0"/>
    <s v="Reservada"/>
    <n v="536"/>
    <s v="Chile"/>
    <s v="Plato_4, Plato_9, Plato_14, Plato_2"/>
    <x v="5"/>
    <s v="2:31"/>
    <s v="4:39"/>
    <d v="1899-12-30T02:08:00"/>
    <d v="1899-12-30T00:00:00"/>
    <s v="No"/>
    <x v="117"/>
    <d v="1899-12-30T02:32:00"/>
  </r>
  <r>
    <n v="18"/>
    <s v="Cliente_486"/>
    <n v="6"/>
    <s v="Mesero_3"/>
    <x v="1"/>
    <s v="Tarjeta de débito"/>
    <s v="28.68"/>
    <s v="Ocupada"/>
    <n v="537"/>
    <s v="Perú"/>
    <s v="Plato_13"/>
    <x v="5"/>
    <s v="0:24"/>
    <s v="2:09"/>
    <d v="1899-12-30T02:00:00"/>
    <d v="1899-12-30T01:24:00"/>
    <s v="Si"/>
    <x v="111"/>
    <d v="1899-12-30T00:21:00"/>
  </r>
  <r>
    <n v="14"/>
    <s v="Cliente_397"/>
    <n v="4"/>
    <s v="Mesero_4"/>
    <x v="2"/>
    <s v="Tarjeta de débito"/>
    <s v="41.35"/>
    <s v="Libre"/>
    <n v="538"/>
    <s v="Colombia"/>
    <s v="Plato_2, Plato_14, Plato_11, Plato_16"/>
    <x v="5"/>
    <s v="3:19"/>
    <s v="5:33"/>
    <d v="1899-12-30T02:14:00"/>
    <d v="1899-12-30T00:00:00"/>
    <s v="No"/>
    <x v="149"/>
    <d v="1899-12-30T03:18:00"/>
  </r>
  <r>
    <n v="18"/>
    <s v="Cliente_554"/>
    <n v="3"/>
    <s v="Mesero_2"/>
    <x v="1"/>
    <s v="Efectivo"/>
    <s v="20.9"/>
    <s v="Libre"/>
    <n v="539"/>
    <s v="Colombia"/>
    <s v="Plato_2, Plato_6, Plato_9, Plato_4"/>
    <x v="5"/>
    <s v="3:51"/>
    <s v="7:00"/>
    <d v="1899-12-30T03:09:00"/>
    <d v="1899-12-30T01:00:00"/>
    <s v="Si"/>
    <x v="200"/>
    <d v="1899-12-30T02:09:00"/>
  </r>
  <r>
    <n v="6"/>
    <s v="Cliente_320"/>
    <n v="4"/>
    <s v="Mesero_1"/>
    <x v="0"/>
    <s v="Tarjeta de crédito"/>
    <s v="47.85"/>
    <s v="Reservada"/>
    <n v="540"/>
    <s v="Uruguay"/>
    <s v="Plato_4, Plato_8"/>
    <x v="5"/>
    <s v="3:46"/>
    <s v="6:56"/>
    <d v="1899-12-30T03:10:00"/>
    <d v="1899-12-30T01:48:00"/>
    <s v="Si"/>
    <x v="89"/>
    <d v="1899-12-30T01:22:00"/>
  </r>
  <r>
    <n v="19"/>
    <s v="Cliente_427"/>
    <n v="2"/>
    <s v="Mesero_1"/>
    <x v="1"/>
    <s v="Tarjeta de débito"/>
    <s v="33.7"/>
    <s v="Reservada"/>
    <n v="541"/>
    <s v="Colombia"/>
    <s v="Plato_12, Plato_11, Plato_9, Plato_14"/>
    <x v="5"/>
    <s v="0:33"/>
    <s v="4:32"/>
    <d v="1899-12-30T03:59:00"/>
    <d v="1899-12-30T01:55:00"/>
    <s v="Si"/>
    <x v="140"/>
    <d v="1899-12-30T02:04:00"/>
  </r>
  <r>
    <n v="9"/>
    <s v="Cliente_791"/>
    <n v="5"/>
    <s v="Mesero_3"/>
    <x v="1"/>
    <s v="Tarjeta de crédito"/>
    <s v="49.05"/>
    <s v="Reservada"/>
    <n v="542"/>
    <s v="Chile"/>
    <s v="Plato_18, Plato_10, Plato_6"/>
    <x v="5"/>
    <s v="2:47"/>
    <s v="4:43"/>
    <d v="1899-12-30T01:56:00"/>
    <d v="1899-12-30T00:01:00"/>
    <s v="Si"/>
    <x v="9"/>
    <d v="1899-12-30T01:55:00"/>
  </r>
  <r>
    <n v="19"/>
    <s v="Cliente_996"/>
    <n v="5"/>
    <s v="Mesero_4"/>
    <x v="2"/>
    <s v="Tarjeta de crédito"/>
    <s v="49.37"/>
    <s v="Reservada"/>
    <n v="543"/>
    <s v="Paraguay"/>
    <s v="Plato_16, Plato_6, Plato_15"/>
    <x v="5"/>
    <s v="0:47"/>
    <s v="3:37"/>
    <d v="1899-12-30T02:50:00"/>
    <d v="1899-12-30T01:36:00"/>
    <s v="Si"/>
    <x v="107"/>
    <d v="1899-12-30T01:14:00"/>
  </r>
  <r>
    <n v="7"/>
    <s v="Cliente_392"/>
    <n v="4"/>
    <s v="Mesero_5"/>
    <x v="0"/>
    <s v="Tarjeta de crédito"/>
    <s v="44.91"/>
    <s v="Ocupada"/>
    <n v="544"/>
    <s v="Ecuador"/>
    <s v="Plato_8"/>
    <x v="5"/>
    <s v="3:17"/>
    <s v="4:45"/>
    <d v="1899-12-30T01:43:00"/>
    <d v="1899-12-30T00:40:00"/>
    <s v="Si"/>
    <x v="5"/>
    <d v="1899-12-30T00:48:00"/>
  </r>
  <r>
    <n v="20"/>
    <s v="Cliente_615"/>
    <n v="5"/>
    <s v="Mesero_2"/>
    <x v="0"/>
    <s v="Efectivo"/>
    <s v="12.18"/>
    <s v="Ocupada"/>
    <n v="545"/>
    <s v="Chile"/>
    <s v="Plato_11, Plato_17"/>
    <x v="5"/>
    <s v="2:39"/>
    <s v="4:26"/>
    <d v="1899-12-30T02:02:00"/>
    <d v="1899-12-30T00:08:00"/>
    <s v="Si"/>
    <x v="214"/>
    <d v="1899-12-30T01:39:00"/>
  </r>
  <r>
    <n v="5"/>
    <s v="Cliente_968"/>
    <n v="2"/>
    <s v="Mesero_4"/>
    <x v="0"/>
    <s v="Tarjeta de débito"/>
    <s v="47.81"/>
    <s v="Reservada"/>
    <n v="546"/>
    <s v="Bolivia"/>
    <s v="Plato_15, Plato_16"/>
    <x v="5"/>
    <s v="3:14"/>
    <s v="5:29"/>
    <d v="1899-12-30T02:15:00"/>
    <d v="1899-12-30T00:44:00"/>
    <s v="Si"/>
    <x v="213"/>
    <d v="1899-12-30T01:31:00"/>
  </r>
  <r>
    <n v="9"/>
    <s v="Cliente_206"/>
    <n v="3"/>
    <s v="Mesero_5"/>
    <x v="2"/>
    <s v="Tarjeta de crédito"/>
    <s v="20.04"/>
    <s v="Ocupada"/>
    <n v="547"/>
    <s v="Colombia"/>
    <s v="Plato_17, Plato_11, Plato_8"/>
    <x v="5"/>
    <s v="2:43"/>
    <s v="4:36"/>
    <d v="1899-12-30T02:08:00"/>
    <d v="1899-12-30T00:16:00"/>
    <s v="Si"/>
    <x v="225"/>
    <d v="1899-12-30T01:37:00"/>
  </r>
  <r>
    <n v="4"/>
    <s v="Cliente_669"/>
    <n v="2"/>
    <s v="Mesero_2"/>
    <x v="0"/>
    <s v="Tarjeta de crédito"/>
    <s v="28.88"/>
    <s v="Libre"/>
    <n v="548"/>
    <s v="Chile"/>
    <s v="Plato_18, Plato_17"/>
    <x v="5"/>
    <s v="0:55"/>
    <s v="4:03"/>
    <d v="1899-12-30T03:08:00"/>
    <d v="1899-12-30T01:22:00"/>
    <s v="Si"/>
    <x v="143"/>
    <d v="1899-12-30T01:46:00"/>
  </r>
  <r>
    <n v="12"/>
    <s v="Cliente_195"/>
    <n v="2"/>
    <s v="Mesero_1"/>
    <x v="0"/>
    <s v="Tarjeta de crédito"/>
    <s v="35.34"/>
    <s v="Libre"/>
    <n v="549"/>
    <s v="Colombia"/>
    <s v="Plato_1, Plato_8, Plato_18"/>
    <x v="5"/>
    <s v="1:33"/>
    <s v="5:26"/>
    <d v="1899-12-30T03:53:00"/>
    <d v="1899-12-30T02:15:00"/>
    <s v="Si"/>
    <x v="141"/>
    <d v="1899-12-30T01:38:00"/>
  </r>
  <r>
    <n v="1"/>
    <s v="Cliente_900"/>
    <n v="6"/>
    <s v="Mesero_3"/>
    <x v="0"/>
    <s v="Tarjeta de crédito"/>
    <s v="28.33"/>
    <s v="Ocupada"/>
    <n v="550"/>
    <s v="Brasil"/>
    <s v="Plato_2, Plato_7, Plato_3"/>
    <x v="5"/>
    <s v="1:08"/>
    <s v="2:39"/>
    <d v="1899-12-30T01:46:00"/>
    <d v="1899-12-30T00:34:00"/>
    <s v="Si"/>
    <x v="89"/>
    <d v="1899-12-30T00:57:00"/>
  </r>
  <r>
    <n v="4"/>
    <s v="Cliente_705"/>
    <n v="2"/>
    <s v="Mesero_3"/>
    <x v="1"/>
    <s v="Tarjeta de crédito"/>
    <s v="17.54"/>
    <s v="Reservada"/>
    <n v="551"/>
    <s v="Paraguay"/>
    <s v="Plato_2, Plato_3, Plato_4, Plato_13"/>
    <x v="5"/>
    <s v="2:58"/>
    <s v="4:10"/>
    <d v="1899-12-30T01:12:00"/>
    <d v="1899-12-30T00:00:00"/>
    <s v="No"/>
    <x v="84"/>
    <d v="1899-12-30T02:03:00"/>
  </r>
  <r>
    <n v="11"/>
    <s v="Cliente_462"/>
    <n v="6"/>
    <s v="Mesero_3"/>
    <x v="2"/>
    <s v="Tarjeta de débito"/>
    <s v="10.28"/>
    <s v="Libre"/>
    <n v="552"/>
    <s v="España"/>
    <s v="Plato_20, Plato_13, Plato_3"/>
    <x v="5"/>
    <s v="0:26"/>
    <s v="3:54"/>
    <d v="1899-12-30T03:28:00"/>
    <d v="1899-12-30T01:33:00"/>
    <s v="Si"/>
    <x v="131"/>
    <d v="1899-12-30T01:55:00"/>
  </r>
  <r>
    <n v="14"/>
    <s v="Cliente_809"/>
    <n v="2"/>
    <s v="Mesero_3"/>
    <x v="0"/>
    <s v="Tarjeta de crédito"/>
    <s v="44.38"/>
    <s v="Libre"/>
    <n v="553"/>
    <s v="Brasil"/>
    <s v="Plato_2, Plato_1, Plato_5, Plato_12"/>
    <x v="5"/>
    <s v="2:45"/>
    <s v="5:24"/>
    <d v="1899-12-30T02:39:00"/>
    <d v="1899-12-30T00:00:00"/>
    <s v="No"/>
    <x v="38"/>
    <d v="1899-12-30T02:58:00"/>
  </r>
  <r>
    <n v="10"/>
    <s v="Cliente_21"/>
    <n v="6"/>
    <s v="Mesero_3"/>
    <x v="0"/>
    <s v="Tarjeta de débito"/>
    <s v="19.6"/>
    <s v="Ocupada"/>
    <n v="554"/>
    <s v="España"/>
    <s v="Plato_14, Plato_20"/>
    <x v="5"/>
    <s v="1:30"/>
    <s v="2:55"/>
    <d v="1899-12-30T01:40:00"/>
    <d v="1899-12-30T00:14:00"/>
    <s v="Si"/>
    <x v="82"/>
    <d v="1899-12-30T01:11:00"/>
  </r>
  <r>
    <n v="20"/>
    <s v="Cliente_110"/>
    <n v="1"/>
    <s v="Mesero_2"/>
    <x v="1"/>
    <s v="Efectivo"/>
    <s v="41.08"/>
    <s v="Libre"/>
    <n v="555"/>
    <s v="Brasil"/>
    <s v="Plato_2"/>
    <x v="5"/>
    <s v="1:59"/>
    <s v="5:02"/>
    <d v="1899-12-30T03:03:00"/>
    <d v="1899-12-30T02:17:00"/>
    <s v="Si"/>
    <x v="32"/>
    <d v="1899-12-30T00:46:00"/>
  </r>
  <r>
    <n v="9"/>
    <s v="Cliente_814"/>
    <n v="6"/>
    <s v="Mesero_2"/>
    <x v="0"/>
    <s v="Tarjeta de débito"/>
    <s v="14.09"/>
    <s v="Libre"/>
    <n v="556"/>
    <s v="Paraguay"/>
    <s v="Plato_5, Plato_4"/>
    <x v="5"/>
    <s v="3:57"/>
    <s v="7:41"/>
    <d v="1899-12-30T03:44:00"/>
    <d v="1899-12-30T02:38:00"/>
    <s v="Si"/>
    <x v="45"/>
    <d v="1899-12-30T01:06:00"/>
  </r>
  <r>
    <n v="7"/>
    <s v="Cliente_381"/>
    <n v="5"/>
    <s v="Mesero_2"/>
    <x v="0"/>
    <s v="Efectivo"/>
    <s v="35.88"/>
    <s v="Ocupada"/>
    <n v="557"/>
    <s v="Ecuador"/>
    <s v="Plato_15, Plato_13, Plato_1"/>
    <x v="5"/>
    <s v="3:52"/>
    <s v="7:39"/>
    <d v="1899-12-30T04:02:00"/>
    <d v="1899-12-30T02:00:00"/>
    <s v="Si"/>
    <x v="132"/>
    <d v="1899-12-30T01:47:00"/>
  </r>
  <r>
    <n v="6"/>
    <s v="Cliente_284"/>
    <n v="4"/>
    <s v="Mesero_1"/>
    <x v="0"/>
    <s v="Tarjeta de crédito"/>
    <s v="45.26"/>
    <s v="Reservada"/>
    <n v="558"/>
    <s v="Paraguay"/>
    <s v="Plato_15, Plato_1, Plato_11"/>
    <x v="5"/>
    <s v="0:18"/>
    <s v="3:06"/>
    <d v="1899-12-30T02:48:00"/>
    <d v="1899-12-30T00:01:00"/>
    <s v="Si"/>
    <x v="226"/>
    <d v="1899-12-30T02:47:00"/>
  </r>
  <r>
    <n v="11"/>
    <s v="Cliente_728"/>
    <n v="1"/>
    <s v="Mesero_2"/>
    <x v="0"/>
    <s v="Tarjeta de crédito"/>
    <s v="24.36"/>
    <s v="Reservada"/>
    <n v="559"/>
    <s v="Uruguay"/>
    <s v="Plato_11"/>
    <x v="5"/>
    <s v="0:14"/>
    <s v="3:59"/>
    <d v="1899-12-30T03:45:00"/>
    <d v="1899-12-30T03:04:00"/>
    <s v="Si"/>
    <x v="65"/>
    <d v="1899-12-30T00:41:00"/>
  </r>
  <r>
    <n v="6"/>
    <s v="Cliente_610"/>
    <n v="6"/>
    <s v="Mesero_5"/>
    <x v="2"/>
    <s v="Tarjeta de débito"/>
    <s v="31.53"/>
    <s v="Reservada"/>
    <n v="560"/>
    <s v="Argentina"/>
    <s v="Plato_4, Plato_1"/>
    <x v="5"/>
    <s v="0:15"/>
    <s v="3:17"/>
    <d v="1899-12-30T03:02:00"/>
    <d v="1899-12-30T02:14:00"/>
    <s v="Si"/>
    <x v="227"/>
    <d v="1899-12-30T00:48:00"/>
  </r>
  <r>
    <n v="4"/>
    <s v="Cliente_190"/>
    <n v="2"/>
    <s v="Mesero_1"/>
    <x v="0"/>
    <s v="Tarjeta de crédito"/>
    <s v="44.24"/>
    <s v="Reservada"/>
    <n v="561"/>
    <s v="Chile"/>
    <s v="Plato_4, Plato_14"/>
    <x v="5"/>
    <s v="1:13"/>
    <s v="3:39"/>
    <d v="1899-12-30T02:26:00"/>
    <d v="1899-12-30T01:22:00"/>
    <s v="Si"/>
    <x v="212"/>
    <d v="1899-12-30T01:04:00"/>
  </r>
  <r>
    <n v="20"/>
    <s v="Cliente_454"/>
    <n v="3"/>
    <s v="Mesero_1"/>
    <x v="2"/>
    <s v="Tarjeta de crédito"/>
    <s v="21.49"/>
    <s v="Libre"/>
    <n v="562"/>
    <s v="Venezuela"/>
    <s v="Plato_20, Plato_9, Plato_7, Plato_17"/>
    <x v="5"/>
    <s v="2:36"/>
    <s v="6:20"/>
    <d v="1899-12-30T03:44:00"/>
    <d v="1899-12-30T01:52:00"/>
    <s v="Si"/>
    <x v="55"/>
    <d v="1899-12-30T01:52:00"/>
  </r>
  <r>
    <n v="12"/>
    <s v="Cliente_865"/>
    <n v="3"/>
    <s v="Mesero_5"/>
    <x v="1"/>
    <s v="Efectivo"/>
    <s v="20.07"/>
    <s v="Ocupada"/>
    <n v="563"/>
    <s v="Argentina"/>
    <s v="Plato_6"/>
    <x v="5"/>
    <s v="3:04"/>
    <s v="4:43"/>
    <d v="1899-12-30T01:54:00"/>
    <d v="1899-12-30T01:02:00"/>
    <s v="Si"/>
    <x v="40"/>
    <d v="1899-12-30T00:37:00"/>
  </r>
  <r>
    <n v="9"/>
    <s v="Cliente_825"/>
    <n v="3"/>
    <s v="Mesero_5"/>
    <x v="2"/>
    <s v="Efectivo"/>
    <s v="33.08"/>
    <s v="Reservada"/>
    <n v="564"/>
    <s v="Venezuela"/>
    <s v="Plato_19, Plato_20, Plato_3"/>
    <x v="5"/>
    <s v="0:31"/>
    <s v="2:23"/>
    <d v="1899-12-30T01:52:00"/>
    <d v="1899-12-30T00:58:00"/>
    <s v="Si"/>
    <x v="125"/>
    <d v="1899-12-30T00:54:00"/>
  </r>
  <r>
    <n v="3"/>
    <s v="Cliente_134"/>
    <n v="6"/>
    <s v="Mesero_1"/>
    <x v="0"/>
    <s v="Tarjeta de crédito"/>
    <s v="15.11"/>
    <s v="Libre"/>
    <n v="565"/>
    <s v="Venezuela"/>
    <s v="Plato_15, Plato_4, Plato_11, Plato_8"/>
    <x v="5"/>
    <s v="2:39"/>
    <s v="5:29"/>
    <d v="1899-12-30T02:50:00"/>
    <d v="1899-12-30T01:12:00"/>
    <s v="Si"/>
    <x v="17"/>
    <d v="1899-12-30T01:38:00"/>
  </r>
  <r>
    <n v="4"/>
    <s v="Cliente_88"/>
    <n v="3"/>
    <s v="Mesero_3"/>
    <x v="0"/>
    <s v="Tarjeta de crédito"/>
    <s v="42.62"/>
    <s v="Libre"/>
    <n v="566"/>
    <s v="Uruguay"/>
    <s v="Plato_10"/>
    <x v="5"/>
    <s v="1:45"/>
    <s v="4:57"/>
    <d v="1899-12-30T03:12:00"/>
    <d v="1899-12-30T02:16:00"/>
    <s v="Si"/>
    <x v="171"/>
    <d v="1899-12-30T00:56:00"/>
  </r>
  <r>
    <n v="15"/>
    <s v="Cliente_789"/>
    <n v="4"/>
    <s v="Mesero_4"/>
    <x v="0"/>
    <s v="Tarjeta de débito"/>
    <s v="42.83"/>
    <s v="Ocupada"/>
    <n v="567"/>
    <s v="Chile"/>
    <s v="Plato_16, Plato_11, Plato_18, Plato_13"/>
    <x v="5"/>
    <s v="1:59"/>
    <s v="5:16"/>
    <d v="1899-12-30T03:32:00"/>
    <d v="1899-12-30T01:35:00"/>
    <s v="Si"/>
    <x v="78"/>
    <d v="1899-12-30T01:42:00"/>
  </r>
  <r>
    <n v="5"/>
    <s v="Cliente_63"/>
    <n v="1"/>
    <s v="Mesero_4"/>
    <x v="0"/>
    <s v="Tarjeta de débito"/>
    <s v="21.13"/>
    <s v="Ocupada"/>
    <n v="568"/>
    <s v="Colombia"/>
    <s v="Plato_18, Plato_20"/>
    <x v="5"/>
    <s v="1:39"/>
    <s v="3:28"/>
    <d v="1899-12-30T02:04:00"/>
    <d v="1899-12-30T00:25:00"/>
    <s v="Si"/>
    <x v="108"/>
    <d v="1899-12-30T01:24:00"/>
  </r>
  <r>
    <n v="12"/>
    <s v="Cliente_555"/>
    <n v="5"/>
    <s v="Mesero_1"/>
    <x v="0"/>
    <s v="Tarjeta de crédito"/>
    <s v="28.52"/>
    <s v="Reservada"/>
    <n v="569"/>
    <s v="Bolivia"/>
    <s v="Plato_18, Plato_13"/>
    <x v="5"/>
    <s v="1:28"/>
    <s v="3:05"/>
    <d v="1899-12-30T01:37:00"/>
    <d v="1899-12-30T00:39:00"/>
    <s v="Si"/>
    <x v="209"/>
    <d v="1899-12-30T00:58:00"/>
  </r>
  <r>
    <n v="1"/>
    <s v="Cliente_887"/>
    <n v="6"/>
    <s v="Mesero_5"/>
    <x v="0"/>
    <s v="Tarjeta de crédito"/>
    <s v="38.4"/>
    <s v="Libre"/>
    <n v="570"/>
    <s v="Colombia"/>
    <s v="Plato_11, Plato_10"/>
    <x v="5"/>
    <s v="2:40"/>
    <s v="4:27"/>
    <d v="1899-12-30T01:47:00"/>
    <d v="1899-12-30T01:01:00"/>
    <s v="Si"/>
    <x v="188"/>
    <d v="1899-12-30T00:46:00"/>
  </r>
  <r>
    <n v="15"/>
    <s v="Cliente_710"/>
    <n v="2"/>
    <s v="Mesero_5"/>
    <x v="0"/>
    <s v="Tarjeta de crédito"/>
    <s v="49.54"/>
    <s v="Libre"/>
    <n v="571"/>
    <s v="Perú"/>
    <s v="Plato_6"/>
    <x v="5"/>
    <s v="1:21"/>
    <s v="2:54"/>
    <d v="1899-12-30T01:33:00"/>
    <d v="1899-12-30T01:07:00"/>
    <s v="Si"/>
    <x v="40"/>
    <d v="1899-12-30T00:26:00"/>
  </r>
  <r>
    <n v="19"/>
    <s v="Cliente_913"/>
    <n v="3"/>
    <s v="Mesero_4"/>
    <x v="0"/>
    <s v="Efectivo"/>
    <s v="46.21"/>
    <s v="Ocupada"/>
    <n v="572"/>
    <s v="Brasil"/>
    <s v="Plato_2, Plato_5"/>
    <x v="5"/>
    <s v="2:53"/>
    <s v="6:27"/>
    <d v="1899-12-30T03:49:00"/>
    <d v="1899-12-30T02:50:00"/>
    <s v="Si"/>
    <x v="157"/>
    <d v="1899-12-30T00:44:00"/>
  </r>
  <r>
    <n v="7"/>
    <s v="Cliente_41"/>
    <n v="3"/>
    <s v="Mesero_3"/>
    <x v="0"/>
    <s v="Tarjeta de crédito"/>
    <s v="47.08"/>
    <s v="Ocupada"/>
    <n v="573"/>
    <s v="Chile"/>
    <s v="Plato_13, Plato_18"/>
    <x v="5"/>
    <s v="3:12"/>
    <s v="7:09"/>
    <d v="1899-12-30T04:12:00"/>
    <d v="1899-12-30T02:48:00"/>
    <s v="Si"/>
    <x v="2"/>
    <d v="1899-12-30T01:09:00"/>
  </r>
  <r>
    <n v="20"/>
    <s v="Cliente_738"/>
    <n v="3"/>
    <s v="Mesero_5"/>
    <x v="0"/>
    <s v="Tarjeta de crédito"/>
    <s v="42.57"/>
    <s v="Libre"/>
    <n v="574"/>
    <s v="Brasil"/>
    <s v="Plato_10, Plato_19, Plato_4, Plato_13"/>
    <x v="5"/>
    <s v="0:31"/>
    <s v="3:08"/>
    <d v="1899-12-30T02:37:00"/>
    <d v="1899-12-30T00:00:00"/>
    <s v="No"/>
    <x v="190"/>
    <d v="1899-12-30T02:48:00"/>
  </r>
  <r>
    <n v="15"/>
    <s v="Cliente_268"/>
    <n v="4"/>
    <s v="Mesero_4"/>
    <x v="0"/>
    <s v="Tarjeta de crédito"/>
    <s v="33.52"/>
    <s v="Libre"/>
    <n v="575"/>
    <s v="Paraguay"/>
    <s v="Plato_4"/>
    <x v="5"/>
    <s v="1:36"/>
    <s v="4:44"/>
    <d v="1899-12-30T03:08:00"/>
    <d v="1899-12-30T02:24:00"/>
    <s v="Si"/>
    <x v="159"/>
    <d v="1899-12-30T00:44:00"/>
  </r>
  <r>
    <n v="9"/>
    <s v="Cliente_280"/>
    <n v="1"/>
    <s v="Mesero_4"/>
    <x v="2"/>
    <s v="Efectivo"/>
    <s v="21.71"/>
    <s v="Reservada"/>
    <n v="576"/>
    <s v="Uruguay"/>
    <s v="Plato_11, Plato_17, Plato_19"/>
    <x v="5"/>
    <s v="3:57"/>
    <s v="7:06"/>
    <d v="1899-12-30T03:09:00"/>
    <d v="1899-12-30T01:14:00"/>
    <s v="Si"/>
    <x v="60"/>
    <d v="1899-12-30T01:55:00"/>
  </r>
  <r>
    <n v="5"/>
    <s v="Cliente_117"/>
    <n v="4"/>
    <s v="Mesero_4"/>
    <x v="0"/>
    <s v="Tarjeta de crédito"/>
    <s v="34.12"/>
    <s v="Libre"/>
    <n v="577"/>
    <s v="Perú"/>
    <s v="Plato_4, Plato_5"/>
    <x v="5"/>
    <s v="3:13"/>
    <s v="6:40"/>
    <d v="1899-12-30T03:27:00"/>
    <d v="1899-12-30T03:02:00"/>
    <s v="Si"/>
    <x v="174"/>
    <d v="1899-12-30T00:25:00"/>
  </r>
  <r>
    <n v="11"/>
    <s v="Cliente_83"/>
    <n v="6"/>
    <s v="Mesero_3"/>
    <x v="0"/>
    <s v="Tarjeta de crédito"/>
    <s v="32.8"/>
    <s v="Ocupada"/>
    <n v="578"/>
    <s v="España"/>
    <s v="Plato_2"/>
    <x v="5"/>
    <s v="2:11"/>
    <s v="4:24"/>
    <d v="1899-12-30T02:28:00"/>
    <d v="1899-12-30T01:29:00"/>
    <s v="Si"/>
    <x v="126"/>
    <d v="1899-12-30T00:44:00"/>
  </r>
  <r>
    <n v="9"/>
    <s v="Cliente_988"/>
    <n v="2"/>
    <s v="Mesero_3"/>
    <x v="0"/>
    <s v="Tarjeta de crédito"/>
    <s v="35.96"/>
    <s v="Libre"/>
    <n v="579"/>
    <s v="Paraguay"/>
    <s v="Plato_1"/>
    <x v="5"/>
    <s v="0:10"/>
    <s v="2:17"/>
    <d v="1899-12-30T02:07:00"/>
    <d v="1899-12-30T01:19:00"/>
    <s v="Si"/>
    <x v="73"/>
    <d v="1899-12-30T00:48:00"/>
  </r>
  <r>
    <n v="10"/>
    <s v="Cliente_606"/>
    <n v="5"/>
    <s v="Mesero_4"/>
    <x v="0"/>
    <s v="Tarjeta de débito"/>
    <s v="44.54"/>
    <s v="Libre"/>
    <n v="580"/>
    <s v="Uruguay"/>
    <s v="Plato_11"/>
    <x v="5"/>
    <s v="0:06"/>
    <s v="1:18"/>
    <d v="1899-12-30T01:12:00"/>
    <d v="1899-12-30T00:42:00"/>
    <s v="Si"/>
    <x v="156"/>
    <d v="1899-12-30T00:30:00"/>
  </r>
  <r>
    <n v="18"/>
    <s v="Cliente_384"/>
    <n v="5"/>
    <s v="Mesero_4"/>
    <x v="0"/>
    <s v="Tarjeta de crédito"/>
    <s v="13.27"/>
    <s v="Ocupada"/>
    <n v="581"/>
    <s v="Perú"/>
    <s v="Plato_11, Plato_2"/>
    <x v="5"/>
    <s v="3:33"/>
    <s v="5:08"/>
    <d v="1899-12-30T01:50:00"/>
    <d v="1899-12-30T00:40:00"/>
    <s v="Si"/>
    <x v="74"/>
    <d v="1899-12-30T00:55:00"/>
  </r>
  <r>
    <n v="3"/>
    <s v="Cliente_372"/>
    <n v="1"/>
    <s v="Mesero_2"/>
    <x v="0"/>
    <s v="Tarjeta de crédito"/>
    <s v="20.23"/>
    <s v="Reservada"/>
    <n v="582"/>
    <s v="Uruguay"/>
    <s v="Plato_6"/>
    <x v="5"/>
    <s v="3:48"/>
    <s v="5:09"/>
    <d v="1899-12-30T01:21:00"/>
    <d v="1899-12-30T00:39:00"/>
    <s v="Si"/>
    <x v="40"/>
    <d v="1899-12-30T00:42:00"/>
  </r>
  <r>
    <n v="9"/>
    <s v="Cliente_429"/>
    <n v="2"/>
    <s v="Mesero_2"/>
    <x v="2"/>
    <s v="Tarjeta de débito"/>
    <s v="35.99"/>
    <s v="Libre"/>
    <n v="583"/>
    <s v="Brasil"/>
    <s v="Plato_12, Plato_4, Plato_7, Plato_20"/>
    <x v="5"/>
    <s v="1:41"/>
    <s v="3:34"/>
    <d v="1899-12-30T01:53:00"/>
    <d v="1899-12-30T00:08:00"/>
    <s v="Si"/>
    <x v="131"/>
    <d v="1899-12-30T01:45:00"/>
  </r>
  <r>
    <n v="9"/>
    <s v="Cliente_283"/>
    <n v="4"/>
    <s v="Mesero_3"/>
    <x v="0"/>
    <s v="Tarjeta de débito"/>
    <s v="36.98"/>
    <s v="Reservada"/>
    <n v="584"/>
    <s v="Chile"/>
    <s v="Plato_13, Plato_17, Plato_16"/>
    <x v="5"/>
    <s v="3:35"/>
    <s v="6:59"/>
    <d v="1899-12-30T03:24:00"/>
    <d v="1899-12-30T01:30:00"/>
    <s v="Si"/>
    <x v="83"/>
    <d v="1899-12-30T01:54:00"/>
  </r>
  <r>
    <n v="3"/>
    <s v="Cliente_876"/>
    <n v="5"/>
    <s v="Mesero_3"/>
    <x v="1"/>
    <s v="Tarjeta de crédito"/>
    <s v="10.07"/>
    <s v="Libre"/>
    <n v="585"/>
    <s v="Ecuador"/>
    <s v="Plato_15, Plato_8, Plato_4, Plato_1"/>
    <x v="5"/>
    <s v="1:23"/>
    <s v="2:37"/>
    <d v="1899-12-30T01:14:00"/>
    <d v="1899-12-30T00:00:00"/>
    <s v="No"/>
    <x v="182"/>
    <d v="1899-12-30T01:35:00"/>
  </r>
  <r>
    <n v="17"/>
    <s v="Cliente_857"/>
    <n v="5"/>
    <s v="Mesero_3"/>
    <x v="2"/>
    <s v="Efectivo"/>
    <s v="32.79"/>
    <s v="Ocupada"/>
    <n v="586"/>
    <s v="Venezuela"/>
    <s v="Plato_11, Plato_7"/>
    <x v="5"/>
    <s v="0:44"/>
    <s v="3:55"/>
    <d v="1899-12-30T03:26:00"/>
    <d v="1899-12-30T01:39:00"/>
    <s v="Si"/>
    <x v="84"/>
    <d v="1899-12-30T01:32:00"/>
  </r>
  <r>
    <n v="7"/>
    <s v="Cliente_208"/>
    <n v="4"/>
    <s v="Mesero_3"/>
    <x v="1"/>
    <s v="Tarjeta de crédito"/>
    <s v="35.03"/>
    <s v="Ocupada"/>
    <n v="587"/>
    <s v="Uruguay"/>
    <s v="Plato_7"/>
    <x v="5"/>
    <s v="3:38"/>
    <s v="4:42"/>
    <d v="1899-12-30T01:19:00"/>
    <d v="1899-12-30T00:21:00"/>
    <s v="Si"/>
    <x v="51"/>
    <d v="1899-12-30T00:43:00"/>
  </r>
  <r>
    <n v="15"/>
    <s v="Cliente_21"/>
    <n v="2"/>
    <s v="Mesero_3"/>
    <x v="2"/>
    <s v="Efectivo"/>
    <s v="33.93"/>
    <s v="Libre"/>
    <n v="588"/>
    <s v="Paraguay"/>
    <s v="Plato_10, Plato_1"/>
    <x v="5"/>
    <s v="2:20"/>
    <s v="5:58"/>
    <d v="1899-12-30T03:38:00"/>
    <d v="1899-12-30T03:01:00"/>
    <s v="Si"/>
    <x v="199"/>
    <d v="1899-12-30T00:37:00"/>
  </r>
  <r>
    <n v="10"/>
    <s v="Cliente_443"/>
    <n v="4"/>
    <s v="Mesero_4"/>
    <x v="0"/>
    <s v="Tarjeta de débito"/>
    <s v="28.96"/>
    <s v="Libre"/>
    <n v="589"/>
    <s v="Uruguay"/>
    <s v="Plato_14, Plato_18, Plato_13, Plato_15"/>
    <x v="5"/>
    <s v="3:14"/>
    <s v="5:57"/>
    <d v="1899-12-30T02:43:00"/>
    <d v="1899-12-30T00:43:00"/>
    <s v="Si"/>
    <x v="228"/>
    <d v="1899-12-30T02:00:00"/>
  </r>
  <r>
    <n v="3"/>
    <s v="Cliente_240"/>
    <n v="6"/>
    <s v="Mesero_2"/>
    <x v="1"/>
    <s v="Tarjeta de crédito"/>
    <s v="40.94"/>
    <s v="Ocupada"/>
    <n v="590"/>
    <s v="Venezuela"/>
    <s v="Plato_18, Plato_3"/>
    <x v="5"/>
    <s v="2:45"/>
    <s v="4:27"/>
    <d v="1899-12-30T01:57:00"/>
    <d v="1899-12-30T00:38:00"/>
    <s v="Si"/>
    <x v="39"/>
    <d v="1899-12-30T01:04:00"/>
  </r>
  <r>
    <n v="11"/>
    <s v="Cliente_138"/>
    <n v="6"/>
    <s v="Mesero_3"/>
    <x v="1"/>
    <s v="Tarjeta de crédito"/>
    <s v="44.33"/>
    <s v="Libre"/>
    <n v="591"/>
    <s v="Bolivia"/>
    <s v="Plato_20"/>
    <x v="5"/>
    <s v="3:44"/>
    <s v="6:19"/>
    <d v="1899-12-30T02:35:00"/>
    <d v="1899-12-30T01:44:00"/>
    <s v="Si"/>
    <x v="109"/>
    <d v="1899-12-30T00:51:00"/>
  </r>
  <r>
    <n v="5"/>
    <s v="Cliente_177"/>
    <n v="1"/>
    <s v="Mesero_2"/>
    <x v="0"/>
    <s v="Tarjeta de crédito"/>
    <s v="35.67"/>
    <s v="Reservada"/>
    <n v="592"/>
    <s v="Ecuador"/>
    <s v="Plato_5, Plato_1"/>
    <x v="5"/>
    <s v="0:48"/>
    <s v="2:40"/>
    <d v="1899-12-30T01:52:00"/>
    <d v="1899-12-30T00:11:00"/>
    <s v="Si"/>
    <x v="26"/>
    <d v="1899-12-30T01:41:00"/>
  </r>
  <r>
    <n v="17"/>
    <s v="Cliente_832"/>
    <n v="5"/>
    <s v="Mesero_4"/>
    <x v="0"/>
    <s v="Tarjeta de débito"/>
    <s v="48.8"/>
    <s v="Reservada"/>
    <n v="593"/>
    <s v="España"/>
    <s v="Plato_20, Plato_17, Plato_11, Plato_19"/>
    <x v="5"/>
    <s v="0:25"/>
    <s v="2:17"/>
    <d v="1899-12-30T01:52:00"/>
    <d v="1899-12-30T01:04:00"/>
    <s v="Si"/>
    <x v="94"/>
    <d v="1899-12-30T00:48:00"/>
  </r>
  <r>
    <n v="17"/>
    <s v="Cliente_480"/>
    <n v="1"/>
    <s v="Mesero_3"/>
    <x v="0"/>
    <s v="Tarjeta de débito"/>
    <s v="46.01"/>
    <s v="Libre"/>
    <n v="594"/>
    <s v="Bolivia"/>
    <s v="Plato_11, Plato_5, Plato_3"/>
    <x v="5"/>
    <s v="3:20"/>
    <s v="4:49"/>
    <d v="1899-12-30T01:29:00"/>
    <d v="1899-12-30T00:00:00"/>
    <s v="No"/>
    <x v="83"/>
    <d v="1899-12-30T01:38:00"/>
  </r>
  <r>
    <n v="9"/>
    <s v="Cliente_290"/>
    <n v="5"/>
    <s v="Mesero_2"/>
    <x v="0"/>
    <s v="Tarjeta de crédito"/>
    <s v="40.33"/>
    <s v="Ocupada"/>
    <n v="595"/>
    <s v="Paraguay"/>
    <s v="Plato_13, Plato_2"/>
    <x v="5"/>
    <s v="3:03"/>
    <s v="5:27"/>
    <d v="1899-12-30T02:39:00"/>
    <d v="1899-12-30T01:35:00"/>
    <s v="Si"/>
    <x v="102"/>
    <d v="1899-12-30T00:49:00"/>
  </r>
  <r>
    <n v="18"/>
    <s v="Cliente_351"/>
    <n v="2"/>
    <s v="Mesero_2"/>
    <x v="0"/>
    <s v="Tarjeta de débito"/>
    <s v="23.7"/>
    <s v="Ocupada"/>
    <n v="596"/>
    <s v="Ecuador"/>
    <s v="Plato_14, Plato_7, Plato_15, Plato_1"/>
    <x v="5"/>
    <s v="1:21"/>
    <s v="3:39"/>
    <d v="1899-12-30T02:33:00"/>
    <d v="1899-12-30T00:00:00"/>
    <s v="No"/>
    <x v="200"/>
    <d v="1899-12-30T02:38:00"/>
  </r>
  <r>
    <n v="16"/>
    <s v="Cliente_354"/>
    <n v="1"/>
    <s v="Mesero_1"/>
    <x v="0"/>
    <s v="Tarjeta de crédito"/>
    <s v="45.46"/>
    <s v="Ocupada"/>
    <n v="597"/>
    <s v="Bolivia"/>
    <s v="Plato_16, Plato_4, Plato_20, Plato_7"/>
    <x v="5"/>
    <s v="0:51"/>
    <s v="3:51"/>
    <d v="1899-12-30T03:15:00"/>
    <d v="1899-12-30T00:39:00"/>
    <s v="Si"/>
    <x v="119"/>
    <d v="1899-12-30T02:21:00"/>
  </r>
  <r>
    <n v="9"/>
    <s v="Cliente_344"/>
    <n v="6"/>
    <s v="Mesero_5"/>
    <x v="0"/>
    <s v="Tarjeta de crédito"/>
    <s v="11.31"/>
    <s v="Reservada"/>
    <n v="598"/>
    <s v="España"/>
    <s v="Plato_10, Plato_15, Plato_17"/>
    <x v="5"/>
    <s v="3:16"/>
    <s v="6:59"/>
    <d v="1899-12-30T03:43:00"/>
    <d v="1899-12-30T02:22:00"/>
    <s v="Si"/>
    <x v="94"/>
    <d v="1899-12-30T01:21:00"/>
  </r>
  <r>
    <n v="11"/>
    <s v="Cliente_564"/>
    <n v="3"/>
    <s v="Mesero_2"/>
    <x v="0"/>
    <s v="Tarjeta de crédito"/>
    <s v="30.97"/>
    <s v="Libre"/>
    <n v="599"/>
    <s v="Paraguay"/>
    <s v="Plato_18, Plato_17, Plato_8"/>
    <x v="5"/>
    <s v="0:34"/>
    <s v="4:21"/>
    <d v="1899-12-30T03:47:00"/>
    <d v="1899-12-30T01:59:00"/>
    <s v="Si"/>
    <x v="8"/>
    <d v="1899-12-30T01:48:00"/>
  </r>
  <r>
    <n v="14"/>
    <s v="Cliente_782"/>
    <n v="4"/>
    <s v="Mesero_3"/>
    <x v="0"/>
    <s v="Tarjeta de débito"/>
    <s v="41.35"/>
    <s v="Ocupada"/>
    <n v="600"/>
    <s v="Chile"/>
    <s v="Plato_16, Plato_2"/>
    <x v="5"/>
    <s v="3:58"/>
    <s v="5:01"/>
    <d v="1899-12-30T01:18:00"/>
    <d v="1899-12-30T00:00:00"/>
    <s v="No"/>
    <x v="122"/>
    <d v="1899-12-30T01:05:00"/>
  </r>
  <r>
    <n v="13"/>
    <s v="Cliente_88"/>
    <n v="1"/>
    <s v="Mesero_4"/>
    <x v="2"/>
    <s v="Tarjeta de crédito"/>
    <s v="16.81"/>
    <s v="Libre"/>
    <n v="601"/>
    <s v="Perú"/>
    <s v="Plato_20, Plato_16, Plato_14, Plato_8"/>
    <x v="5"/>
    <s v="2:43"/>
    <s v="6:15"/>
    <d v="1899-12-30T03:32:00"/>
    <d v="1899-12-30T01:37:00"/>
    <s v="Si"/>
    <x v="229"/>
    <d v="1899-12-30T01:55:00"/>
  </r>
  <r>
    <n v="12"/>
    <s v="Cliente_165"/>
    <n v="3"/>
    <s v="Mesero_2"/>
    <x v="0"/>
    <s v="Efectivo"/>
    <s v="16.5"/>
    <s v="Reservada"/>
    <n v="602"/>
    <s v="España"/>
    <s v="Plato_8, Plato_5, Plato_2, Plato_20"/>
    <x v="5"/>
    <s v="3:52"/>
    <s v="7:00"/>
    <d v="1899-12-30T03:08:00"/>
    <d v="1899-12-30T00:26:00"/>
    <s v="Si"/>
    <x v="230"/>
    <d v="1899-12-30T02:42:00"/>
  </r>
  <r>
    <n v="19"/>
    <s v="Cliente_798"/>
    <n v="6"/>
    <s v="Mesero_1"/>
    <x v="0"/>
    <s v="Tarjeta de crédito"/>
    <s v="24.2"/>
    <s v="Libre"/>
    <n v="603"/>
    <s v="Uruguay"/>
    <s v="Plato_17"/>
    <x v="5"/>
    <s v="0:51"/>
    <s v="4:21"/>
    <d v="1899-12-30T03:30:00"/>
    <d v="1899-12-30T03:13:00"/>
    <s v="Si"/>
    <x v="69"/>
    <d v="1899-12-30T00:17:00"/>
  </r>
  <r>
    <n v="14"/>
    <s v="Cliente_959"/>
    <n v="5"/>
    <s v="Mesero_2"/>
    <x v="0"/>
    <s v="Tarjeta de crédito"/>
    <s v="42.6"/>
    <s v="Ocupada"/>
    <n v="604"/>
    <s v="Ecuador"/>
    <s v="Plato_8"/>
    <x v="5"/>
    <s v="1:18"/>
    <s v="5:16"/>
    <d v="1899-12-30T04:13:00"/>
    <d v="1899-12-30T03:16:00"/>
    <s v="Si"/>
    <x v="98"/>
    <d v="1899-12-30T00:42:00"/>
  </r>
  <r>
    <n v="19"/>
    <s v="Cliente_608"/>
    <n v="2"/>
    <s v="Mesero_3"/>
    <x v="0"/>
    <s v="Efectivo"/>
    <s v="24.38"/>
    <s v="Ocupada"/>
    <n v="605"/>
    <s v="Uruguay"/>
    <s v="Plato_3, Plato_20, Plato_8, Plato_2"/>
    <x v="5"/>
    <s v="2:49"/>
    <s v="6:24"/>
    <d v="1899-12-30T03:50:00"/>
    <d v="1899-12-30T00:39:00"/>
    <s v="Si"/>
    <x v="142"/>
    <d v="1899-12-30T02:56:00"/>
  </r>
  <r>
    <n v="1"/>
    <s v="Cliente_434"/>
    <n v="2"/>
    <s v="Mesero_5"/>
    <x v="0"/>
    <s v="Tarjeta de crédito"/>
    <s v="31.58"/>
    <s v="Ocupada"/>
    <n v="606"/>
    <s v="Venezuela"/>
    <s v="Plato_1, Plato_6, Plato_10"/>
    <x v="5"/>
    <s v="3:14"/>
    <s v="6:06"/>
    <d v="1899-12-30T03:07:00"/>
    <d v="1899-12-30T00:27:00"/>
    <s v="Si"/>
    <x v="3"/>
    <d v="1899-12-30T02:25:00"/>
  </r>
  <r>
    <n v="10"/>
    <s v="Cliente_377"/>
    <n v="1"/>
    <s v="Mesero_5"/>
    <x v="0"/>
    <s v="Tarjeta de crédito"/>
    <s v="28.9"/>
    <s v="Ocupada"/>
    <n v="607"/>
    <s v="Paraguay"/>
    <s v="Plato_20, Plato_16"/>
    <x v="5"/>
    <s v="1:24"/>
    <s v="3:29"/>
    <d v="1899-12-30T02:20:00"/>
    <d v="1899-12-30T00:56:00"/>
    <s v="Si"/>
    <x v="88"/>
    <d v="1899-12-30T01:09:00"/>
  </r>
  <r>
    <n v="7"/>
    <s v="Cliente_657"/>
    <n v="6"/>
    <s v="Mesero_3"/>
    <x v="0"/>
    <s v="Tarjeta de crédito"/>
    <s v="36.55"/>
    <s v="Reservada"/>
    <n v="608"/>
    <s v="España"/>
    <s v="Plato_9"/>
    <x v="5"/>
    <s v="3:58"/>
    <s v="7:20"/>
    <d v="1899-12-30T03:22:00"/>
    <d v="1899-12-30T02:37:00"/>
    <s v="Si"/>
    <x v="77"/>
    <d v="1899-12-30T00:45:00"/>
  </r>
  <r>
    <n v="1"/>
    <s v="Cliente_331"/>
    <n v="4"/>
    <s v="Mesero_1"/>
    <x v="0"/>
    <s v="Tarjeta de crédito"/>
    <s v="23.29"/>
    <s v="Reservada"/>
    <n v="609"/>
    <s v="Ecuador"/>
    <s v="Plato_15"/>
    <x v="5"/>
    <s v="3:23"/>
    <s v="7:02"/>
    <d v="1899-12-30T03:39:00"/>
    <d v="1899-12-30T03:12:00"/>
    <s v="Si"/>
    <x v="152"/>
    <d v="1899-12-30T00:27:00"/>
  </r>
  <r>
    <n v="19"/>
    <s v="Cliente_728"/>
    <n v="4"/>
    <s v="Mesero_5"/>
    <x v="2"/>
    <s v="Tarjeta de crédito"/>
    <s v="37.9"/>
    <s v="Ocupada"/>
    <n v="610"/>
    <s v="Paraguay"/>
    <s v="Plato_10, Plato_4"/>
    <x v="5"/>
    <s v="2:12"/>
    <s v="4:11"/>
    <d v="1899-12-30T02:14:00"/>
    <d v="1899-12-30T01:12:00"/>
    <s v="Si"/>
    <x v="129"/>
    <d v="1899-12-30T00:47:00"/>
  </r>
  <r>
    <n v="13"/>
    <s v="Cliente_224"/>
    <n v="1"/>
    <s v="Mesero_1"/>
    <x v="0"/>
    <s v="Tarjeta de crédito"/>
    <s v="44.28"/>
    <s v="Ocupada"/>
    <n v="611"/>
    <s v="Brasil"/>
    <s v="Plato_13, Plato_19"/>
    <x v="5"/>
    <s v="3:55"/>
    <s v="7:43"/>
    <d v="1899-12-30T04:03:00"/>
    <d v="1899-12-30T02:25:00"/>
    <s v="Si"/>
    <x v="171"/>
    <d v="1899-12-30T01:23:00"/>
  </r>
  <r>
    <n v="11"/>
    <s v="Cliente_680"/>
    <n v="4"/>
    <s v="Mesero_5"/>
    <x v="0"/>
    <s v="Tarjeta de crédito"/>
    <s v="23.54"/>
    <s v="Reservada"/>
    <n v="612"/>
    <s v="Paraguay"/>
    <s v="Plato_6, Plato_19, Plato_16, Plato_3"/>
    <x v="5"/>
    <s v="1:12"/>
    <s v="5:00"/>
    <d v="1899-12-30T03:48:00"/>
    <d v="1899-12-30T01:39:00"/>
    <s v="Si"/>
    <x v="231"/>
    <d v="1899-12-30T02:09:00"/>
  </r>
  <r>
    <n v="1"/>
    <s v="Cliente_230"/>
    <n v="5"/>
    <s v="Mesero_2"/>
    <x v="1"/>
    <s v="Efectivo"/>
    <s v="23.56"/>
    <s v="Reservada"/>
    <n v="613"/>
    <s v="España"/>
    <s v="Plato_12, Plato_14, Plato_4, Plato_8"/>
    <x v="5"/>
    <s v="1:57"/>
    <s v="3:35"/>
    <d v="1899-12-30T01:38:00"/>
    <d v="1899-12-30T00:00:00"/>
    <s v="No"/>
    <x v="232"/>
    <d v="1899-12-30T02:32:00"/>
  </r>
  <r>
    <n v="19"/>
    <s v="Cliente_823"/>
    <n v="6"/>
    <s v="Mesero_1"/>
    <x v="1"/>
    <s v="Tarjeta de débito"/>
    <s v="26.48"/>
    <s v="Reservada"/>
    <n v="614"/>
    <s v="Venezuela"/>
    <s v="Plato_7"/>
    <x v="5"/>
    <s v="2:32"/>
    <s v="4:37"/>
    <d v="1899-12-30T02:05:00"/>
    <d v="1899-12-30T01:15:00"/>
    <s v="Si"/>
    <x v="102"/>
    <d v="1899-12-30T00:50:00"/>
  </r>
  <r>
    <n v="7"/>
    <s v="Cliente_513"/>
    <n v="1"/>
    <s v="Mesero_5"/>
    <x v="2"/>
    <s v="Tarjeta de crédito"/>
    <s v="18.42"/>
    <s v="Ocupada"/>
    <n v="615"/>
    <s v="Ecuador"/>
    <s v="Plato_17, Plato_14, Plato_1, Plato_15"/>
    <x v="5"/>
    <s v="0:46"/>
    <s v="1:53"/>
    <d v="1899-12-30T01:22:00"/>
    <d v="1899-12-30T00:00:00"/>
    <s v="No"/>
    <x v="233"/>
    <d v="1899-12-30T02:36:00"/>
  </r>
  <r>
    <n v="4"/>
    <s v="Cliente_608"/>
    <n v="4"/>
    <s v="Mesero_5"/>
    <x v="2"/>
    <s v="Tarjeta de crédito"/>
    <s v="23.89"/>
    <s v="Ocupada"/>
    <n v="616"/>
    <s v="Venezuela"/>
    <s v="Plato_7, Plato_2"/>
    <x v="5"/>
    <s v="0:14"/>
    <s v="3:36"/>
    <d v="1899-12-30T03:37:00"/>
    <d v="1899-12-30T02:35:00"/>
    <s v="Si"/>
    <x v="120"/>
    <d v="1899-12-30T00:47:00"/>
  </r>
  <r>
    <n v="13"/>
    <s v="Cliente_27"/>
    <n v="5"/>
    <s v="Mesero_2"/>
    <x v="0"/>
    <s v="Tarjeta de crédito"/>
    <s v="38.18"/>
    <s v="Libre"/>
    <n v="617"/>
    <s v="Uruguay"/>
    <s v="Plato_10, Plato_2"/>
    <x v="5"/>
    <s v="1:20"/>
    <s v="5:17"/>
    <d v="1899-12-30T03:57:00"/>
    <d v="1899-12-30T03:06:00"/>
    <s v="Si"/>
    <x v="149"/>
    <d v="1899-12-30T00:51:00"/>
  </r>
  <r>
    <n v="3"/>
    <s v="Cliente_973"/>
    <n v="5"/>
    <s v="Mesero_4"/>
    <x v="1"/>
    <s v="Tarjeta de crédito"/>
    <s v="25.93"/>
    <s v="Libre"/>
    <n v="618"/>
    <s v="Chile"/>
    <s v="Plato_15, Plato_17, Plato_4, Plato_19"/>
    <x v="5"/>
    <s v="0:56"/>
    <s v="3:12"/>
    <d v="1899-12-30T02:16:00"/>
    <d v="1899-12-30T00:18:00"/>
    <s v="Si"/>
    <x v="234"/>
    <d v="1899-12-30T01:58:00"/>
  </r>
  <r>
    <n v="6"/>
    <s v="Cliente_619"/>
    <n v="4"/>
    <s v="Mesero_5"/>
    <x v="2"/>
    <s v="Tarjeta de crédito"/>
    <s v="16.44"/>
    <s v="Reservada"/>
    <n v="619"/>
    <s v="Ecuador"/>
    <s v="Plato_6, Plato_10"/>
    <x v="5"/>
    <s v="0:16"/>
    <s v="2:41"/>
    <d v="1899-12-30T02:25:00"/>
    <d v="1899-12-30T00:49:00"/>
    <s v="Si"/>
    <x v="120"/>
    <d v="1899-12-30T01:36:00"/>
  </r>
  <r>
    <n v="16"/>
    <s v="Cliente_592"/>
    <n v="3"/>
    <s v="Mesero_4"/>
    <x v="0"/>
    <s v="Tarjeta de crédito"/>
    <s v="26.64"/>
    <s v="Reservada"/>
    <n v="620"/>
    <s v="Paraguay"/>
    <s v="Plato_12"/>
    <x v="5"/>
    <s v="2:49"/>
    <s v="6:07"/>
    <d v="1899-12-30T03:18:00"/>
    <d v="1899-12-30T02:38:00"/>
    <s v="Si"/>
    <x v="66"/>
    <d v="1899-12-30T00:40:00"/>
  </r>
  <r>
    <n v="5"/>
    <s v="Cliente_575"/>
    <n v="2"/>
    <s v="Mesero_2"/>
    <x v="0"/>
    <s v="Tarjeta de crédito"/>
    <s v="42.27"/>
    <s v="Ocupada"/>
    <n v="621"/>
    <s v="Ecuador"/>
    <s v="Plato_8"/>
    <x v="5"/>
    <s v="1:08"/>
    <s v="2:27"/>
    <d v="1899-12-30T01:34:00"/>
    <d v="1899-12-30T01:11:00"/>
    <s v="Si"/>
    <x v="98"/>
    <d v="1899-12-30T00:08:00"/>
  </r>
  <r>
    <n v="7"/>
    <s v="Cliente_117"/>
    <n v="5"/>
    <s v="Mesero_3"/>
    <x v="2"/>
    <s v="Tarjeta de crédito"/>
    <s v="11.47"/>
    <s v="Reservada"/>
    <n v="622"/>
    <s v="Argentina"/>
    <s v="Plato_17, Plato_16"/>
    <x v="5"/>
    <s v="2:07"/>
    <s v="5:31"/>
    <d v="1899-12-30T03:24:00"/>
    <d v="1899-12-30T02:06:00"/>
    <s v="Si"/>
    <x v="68"/>
    <d v="1899-12-30T01:18:00"/>
  </r>
  <r>
    <n v="13"/>
    <s v="Cliente_395"/>
    <n v="1"/>
    <s v="Mesero_3"/>
    <x v="0"/>
    <s v="Efectivo"/>
    <s v="22.05"/>
    <s v="Libre"/>
    <n v="623"/>
    <s v="Uruguay"/>
    <s v="Plato_5, Plato_8, Plato_1, Plato_15"/>
    <x v="5"/>
    <s v="0:45"/>
    <s v="3:10"/>
    <d v="1899-12-30T02:25:00"/>
    <d v="1899-12-30T00:00:00"/>
    <s v="Si"/>
    <x v="34"/>
    <d v="1899-12-30T02:25:00"/>
  </r>
  <r>
    <n v="1"/>
    <s v="Cliente_833"/>
    <n v="4"/>
    <s v="Mesero_1"/>
    <x v="2"/>
    <s v="Tarjeta de crédito"/>
    <s v="38.0"/>
    <s v="Reservada"/>
    <n v="624"/>
    <s v="Argentina"/>
    <s v="Plato_19, Plato_7, Plato_13"/>
    <x v="5"/>
    <s v="1:56"/>
    <s v="3:26"/>
    <d v="1899-12-30T01:30:00"/>
    <d v="1899-12-30T00:11:00"/>
    <s v="Si"/>
    <x v="37"/>
    <d v="1899-12-30T01:19:00"/>
  </r>
  <r>
    <n v="5"/>
    <s v="Cliente_511"/>
    <n v="4"/>
    <s v="Mesero_4"/>
    <x v="2"/>
    <s v="Tarjeta de crédito"/>
    <s v="41.73"/>
    <s v="Ocupada"/>
    <n v="625"/>
    <s v="Chile"/>
    <s v="Plato_4, Plato_20, Plato_13"/>
    <x v="5"/>
    <s v="0:09"/>
    <s v="3:22"/>
    <d v="1899-12-30T03:28:00"/>
    <d v="1899-12-30T01:36:00"/>
    <s v="Si"/>
    <x v="83"/>
    <d v="1899-12-30T01:37:00"/>
  </r>
  <r>
    <n v="14"/>
    <s v="Cliente_772"/>
    <n v="4"/>
    <s v="Mesero_4"/>
    <x v="1"/>
    <s v="Tarjeta de crédito"/>
    <s v="19.24"/>
    <s v="Libre"/>
    <n v="626"/>
    <s v="Argentina"/>
    <s v="Plato_2, Plato_7, Plato_9"/>
    <x v="5"/>
    <s v="2:45"/>
    <s v="4:10"/>
    <d v="1899-12-30T01:25:00"/>
    <d v="1899-12-30T00:27:00"/>
    <s v="Si"/>
    <x v="16"/>
    <d v="1899-12-30T00:58:00"/>
  </r>
  <r>
    <n v="4"/>
    <s v="Cliente_336"/>
    <n v="3"/>
    <s v="Mesero_3"/>
    <x v="0"/>
    <s v="Tarjeta de crédito"/>
    <s v="44.24"/>
    <s v="Ocupada"/>
    <n v="627"/>
    <s v="Ecuador"/>
    <s v="Plato_13"/>
    <x v="5"/>
    <s v="2:23"/>
    <s v="4:13"/>
    <d v="1899-12-30T02:05:00"/>
    <d v="1899-12-30T01:13:00"/>
    <s v="Si"/>
    <x v="33"/>
    <d v="1899-12-30T00:37:00"/>
  </r>
  <r>
    <n v="2"/>
    <s v="Cliente_124"/>
    <n v="1"/>
    <s v="Mesero_3"/>
    <x v="1"/>
    <s v="Tarjeta de crédito"/>
    <s v="15.03"/>
    <s v="Reservada"/>
    <n v="628"/>
    <s v="Chile"/>
    <s v="Plato_7, Plato_20"/>
    <x v="5"/>
    <s v="0:09"/>
    <s v="1:37"/>
    <d v="1899-12-30T01:28:00"/>
    <d v="1899-12-30T00:45:00"/>
    <s v="Si"/>
    <x v="153"/>
    <d v="1899-12-30T00:43:00"/>
  </r>
  <r>
    <n v="17"/>
    <s v="Cliente_828"/>
    <n v="2"/>
    <s v="Mesero_4"/>
    <x v="2"/>
    <s v="Tarjeta de débito"/>
    <s v="26.07"/>
    <s v="Ocupada"/>
    <n v="629"/>
    <s v="Argentina"/>
    <s v="Plato_18, Plato_3, Plato_4"/>
    <x v="5"/>
    <s v="2:07"/>
    <s v="5:55"/>
    <d v="1899-12-30T04:03:00"/>
    <d v="1899-12-30T02:24:00"/>
    <s v="Si"/>
    <x v="214"/>
    <d v="1899-12-30T01:24:00"/>
  </r>
  <r>
    <n v="2"/>
    <s v="Cliente_385"/>
    <n v="2"/>
    <s v="Mesero_5"/>
    <x v="0"/>
    <s v="Tarjeta de débito"/>
    <s v="36.62"/>
    <s v="Libre"/>
    <n v="630"/>
    <s v="Bolivia"/>
    <s v="Plato_17, Plato_20"/>
    <x v="5"/>
    <s v="0:02"/>
    <s v="2:49"/>
    <d v="1899-12-30T02:47:00"/>
    <d v="1899-12-30T01:32:00"/>
    <s v="Si"/>
    <x v="108"/>
    <d v="1899-12-30T01:15:00"/>
  </r>
  <r>
    <n v="6"/>
    <s v="Cliente_841"/>
    <n v="1"/>
    <s v="Mesero_5"/>
    <x v="2"/>
    <s v="Tarjeta de crédito"/>
    <s v="39.71"/>
    <s v="Reservada"/>
    <n v="631"/>
    <s v="Colombia"/>
    <s v="Plato_5"/>
    <x v="5"/>
    <s v="0:21"/>
    <s v="2:51"/>
    <d v="1899-12-30T02:30:00"/>
    <d v="1899-12-30T01:44:00"/>
    <s v="Si"/>
    <x v="162"/>
    <d v="1899-12-30T00:46:00"/>
  </r>
  <r>
    <n v="16"/>
    <s v="Cliente_605"/>
    <n v="2"/>
    <s v="Mesero_3"/>
    <x v="1"/>
    <s v="Tarjeta de crédito"/>
    <s v="22.41"/>
    <s v="Libre"/>
    <n v="632"/>
    <s v="Ecuador"/>
    <s v="Plato_15, Plato_11"/>
    <x v="5"/>
    <s v="0:15"/>
    <s v="2:55"/>
    <d v="1899-12-30T02:40:00"/>
    <d v="1899-12-30T01:12:00"/>
    <s v="Si"/>
    <x v="13"/>
    <d v="1899-12-30T01:28:00"/>
  </r>
  <r>
    <n v="16"/>
    <s v="Cliente_197"/>
    <n v="5"/>
    <s v="Mesero_3"/>
    <x v="0"/>
    <s v="Tarjeta de crédito"/>
    <s v="11.19"/>
    <s v="Reservada"/>
    <n v="633"/>
    <s v="Bolivia"/>
    <s v="Plato_2, Plato_7, Plato_5, Plato_4"/>
    <x v="5"/>
    <s v="3:43"/>
    <s v="5:28"/>
    <d v="1899-12-30T01:45:00"/>
    <d v="1899-12-30T00:00:00"/>
    <s v="No"/>
    <x v="235"/>
    <d v="1899-12-30T02:29:00"/>
  </r>
  <r>
    <n v="2"/>
    <s v="Cliente_285"/>
    <n v="1"/>
    <s v="Mesero_1"/>
    <x v="1"/>
    <s v="Tarjeta de crédito"/>
    <s v="29.25"/>
    <s v="Reservada"/>
    <n v="634"/>
    <s v="Venezuela"/>
    <s v="Plato_5, Plato_20, Plato_1, Plato_8"/>
    <x v="5"/>
    <s v="0:03"/>
    <s v="3:36"/>
    <d v="1899-12-30T03:33:00"/>
    <d v="1899-12-30T00:56:00"/>
    <s v="Si"/>
    <x v="236"/>
    <d v="1899-12-30T02:37:00"/>
  </r>
  <r>
    <n v="5"/>
    <s v="Cliente_19"/>
    <n v="2"/>
    <s v="Mesero_2"/>
    <x v="0"/>
    <s v="Tarjeta de crédito"/>
    <s v="22.15"/>
    <s v="Libre"/>
    <n v="635"/>
    <s v="Perú"/>
    <s v="Plato_9"/>
    <x v="5"/>
    <s v="0:17"/>
    <s v="3:04"/>
    <d v="1899-12-30T02:47:00"/>
    <d v="1899-12-30T02:22:00"/>
    <s v="Si"/>
    <x v="1"/>
    <d v="1899-12-30T00:25:00"/>
  </r>
  <r>
    <n v="14"/>
    <s v="Cliente_586"/>
    <n v="3"/>
    <s v="Mesero_5"/>
    <x v="2"/>
    <s v="Tarjeta de débito"/>
    <s v="32.86"/>
    <s v="Libre"/>
    <n v="636"/>
    <s v="Ecuador"/>
    <s v="Plato_7, Plato_12, Plato_13"/>
    <x v="5"/>
    <s v="3:35"/>
    <s v="5:48"/>
    <d v="1899-12-30T02:13:00"/>
    <d v="1899-12-30T00:00:00"/>
    <s v="No"/>
    <x v="24"/>
    <d v="1899-12-30T02:31:00"/>
  </r>
  <r>
    <n v="6"/>
    <s v="Cliente_687"/>
    <n v="3"/>
    <s v="Mesero_4"/>
    <x v="0"/>
    <s v="Tarjeta de crédito"/>
    <s v="36.58"/>
    <s v="Reservada"/>
    <n v="637"/>
    <s v="Ecuador"/>
    <s v="Plato_11, Plato_18, Plato_1"/>
    <x v="5"/>
    <s v="1:55"/>
    <s v="4:32"/>
    <d v="1899-12-30T02:37:00"/>
    <d v="1899-12-30T01:36:00"/>
    <s v="Si"/>
    <x v="165"/>
    <d v="1899-12-30T01:01:00"/>
  </r>
  <r>
    <n v="16"/>
    <s v="Cliente_406"/>
    <n v="6"/>
    <s v="Mesero_3"/>
    <x v="2"/>
    <s v="Tarjeta de crédito"/>
    <s v="30.71"/>
    <s v="Ocupada"/>
    <n v="638"/>
    <s v="Argentina"/>
    <s v="Plato_2"/>
    <x v="5"/>
    <s v="0:54"/>
    <s v="2:16"/>
    <d v="1899-12-30T01:37:00"/>
    <d v="1899-12-30T00:38:00"/>
    <s v="Si"/>
    <x v="126"/>
    <d v="1899-12-30T00:44:00"/>
  </r>
  <r>
    <n v="8"/>
    <s v="Cliente_415"/>
    <n v="4"/>
    <s v="Mesero_2"/>
    <x v="2"/>
    <s v="Tarjeta de crédito"/>
    <s v="18.97"/>
    <s v="Reservada"/>
    <n v="639"/>
    <s v="España"/>
    <s v="Plato_10, Plato_17, Plato_12"/>
    <x v="5"/>
    <s v="2:17"/>
    <s v="5:19"/>
    <d v="1899-12-30T03:02:00"/>
    <d v="1899-12-30T00:46:00"/>
    <s v="Si"/>
    <x v="128"/>
    <d v="1899-12-30T02:16:00"/>
  </r>
  <r>
    <n v="14"/>
    <s v="Cliente_456"/>
    <n v="3"/>
    <s v="Mesero_3"/>
    <x v="0"/>
    <s v="Tarjeta de débito"/>
    <s v="49.29"/>
    <s v="Libre"/>
    <n v="640"/>
    <s v="Venezuela"/>
    <s v="Plato_10, Plato_13, Plato_11"/>
    <x v="5"/>
    <s v="0:41"/>
    <s v="1:50"/>
    <d v="1899-12-30T01:09:00"/>
    <d v="1899-12-30T00:00:00"/>
    <s v="No"/>
    <x v="210"/>
    <d v="1899-12-30T01:15:00"/>
  </r>
  <r>
    <n v="2"/>
    <s v="Cliente_820"/>
    <n v="4"/>
    <s v="Mesero_1"/>
    <x v="0"/>
    <s v="Tarjeta de débito"/>
    <s v="39.68"/>
    <s v="Reservada"/>
    <n v="641"/>
    <s v="Ecuador"/>
    <s v="Plato_9, Plato_1, Plato_14"/>
    <x v="5"/>
    <s v="1:08"/>
    <s v="3:52"/>
    <d v="1899-12-30T02:44:00"/>
    <d v="1899-12-30T01:30:00"/>
    <s v="Si"/>
    <x v="72"/>
    <d v="1899-12-30T01:14:00"/>
  </r>
  <r>
    <n v="15"/>
    <s v="Cliente_698"/>
    <n v="1"/>
    <s v="Mesero_2"/>
    <x v="0"/>
    <s v="Tarjeta de crédito"/>
    <s v="11.11"/>
    <s v="Ocupada"/>
    <n v="642"/>
    <s v="Argentina"/>
    <s v="Plato_13, Plato_10, Plato_9"/>
    <x v="5"/>
    <s v="2:36"/>
    <s v="5:24"/>
    <d v="1899-12-30T03:03:00"/>
    <d v="1899-12-30T01:27:00"/>
    <s v="Si"/>
    <x v="80"/>
    <d v="1899-12-30T01:21:00"/>
  </r>
  <r>
    <n v="17"/>
    <s v="Cliente_59"/>
    <n v="2"/>
    <s v="Mesero_2"/>
    <x v="1"/>
    <s v="Tarjeta de débito"/>
    <s v="28.81"/>
    <s v="Ocupada"/>
    <n v="643"/>
    <s v="Uruguay"/>
    <s v="Plato_11"/>
    <x v="5"/>
    <s v="0:17"/>
    <s v="1:56"/>
    <d v="1899-12-30T01:54:00"/>
    <d v="1899-12-30T01:21:00"/>
    <s v="Si"/>
    <x v="156"/>
    <d v="1899-12-30T00:18:00"/>
  </r>
  <r>
    <n v="9"/>
    <s v="Cliente_799"/>
    <n v="6"/>
    <s v="Mesero_1"/>
    <x v="0"/>
    <s v="Tarjeta de débito"/>
    <s v="13.86"/>
    <s v="Reservada"/>
    <n v="644"/>
    <s v="Ecuador"/>
    <s v="Plato_17"/>
    <x v="5"/>
    <s v="3:44"/>
    <s v="7:10"/>
    <d v="1899-12-30T03:26:00"/>
    <d v="1899-12-30T02:35:00"/>
    <s v="Si"/>
    <x v="169"/>
    <d v="1899-12-30T00:51:00"/>
  </r>
  <r>
    <n v="6"/>
    <s v="Cliente_196"/>
    <n v="6"/>
    <s v="Mesero_3"/>
    <x v="2"/>
    <s v="Efectivo"/>
    <s v="40.03"/>
    <s v="Libre"/>
    <n v="645"/>
    <s v="Bolivia"/>
    <s v="Plato_11, Plato_6"/>
    <x v="5"/>
    <s v="2:50"/>
    <s v="6:25"/>
    <d v="1899-12-30T03:35:00"/>
    <d v="1899-12-30T01:58:00"/>
    <s v="Si"/>
    <x v="145"/>
    <d v="1899-12-30T01:37:00"/>
  </r>
  <r>
    <n v="12"/>
    <s v="Cliente_623"/>
    <n v="2"/>
    <s v="Mesero_2"/>
    <x v="0"/>
    <s v="Tarjeta de débito"/>
    <s v="12.59"/>
    <s v="Libre"/>
    <n v="646"/>
    <s v="Bolivia"/>
    <s v="Plato_8"/>
    <x v="5"/>
    <s v="3:59"/>
    <s v="6:38"/>
    <d v="1899-12-30T02:39:00"/>
    <d v="1899-12-30T02:03:00"/>
    <s v="Si"/>
    <x v="5"/>
    <d v="1899-12-30T00:36:00"/>
  </r>
  <r>
    <n v="12"/>
    <s v="Cliente_52"/>
    <n v="2"/>
    <s v="Mesero_2"/>
    <x v="0"/>
    <s v="Tarjeta de crédito"/>
    <s v="42.79"/>
    <s v="Reservada"/>
    <n v="647"/>
    <s v="Bolivia"/>
    <s v="Plato_4, Plato_17"/>
    <x v="5"/>
    <s v="2:55"/>
    <s v="6:25"/>
    <d v="1899-12-30T03:30:00"/>
    <d v="1899-12-30T02:51:00"/>
    <s v="Si"/>
    <x v="187"/>
    <d v="1899-12-30T00:39:00"/>
  </r>
  <r>
    <n v="9"/>
    <s v="Cliente_946"/>
    <n v="1"/>
    <s v="Mesero_2"/>
    <x v="2"/>
    <s v="Tarjeta de crédito"/>
    <s v="17.43"/>
    <s v="Libre"/>
    <n v="648"/>
    <s v="Brasil"/>
    <s v="Plato_16"/>
    <x v="5"/>
    <s v="2:59"/>
    <s v="4:55"/>
    <d v="1899-12-30T01:56:00"/>
    <d v="1899-12-30T01:09:00"/>
    <s v="Si"/>
    <x v="121"/>
    <d v="1899-12-30T00:47:00"/>
  </r>
  <r>
    <n v="9"/>
    <s v="Cliente_278"/>
    <n v="1"/>
    <s v="Mesero_5"/>
    <x v="0"/>
    <s v="Efectivo"/>
    <s v="15.98"/>
    <s v="Ocupada"/>
    <n v="649"/>
    <s v="Paraguay"/>
    <s v="Plato_9, Plato_16, Plato_1, Plato_3"/>
    <x v="5"/>
    <s v="0:55"/>
    <s v="3:45"/>
    <d v="1899-12-30T03:05:00"/>
    <d v="1899-12-30T01:01:00"/>
    <s v="Si"/>
    <x v="58"/>
    <d v="1899-12-30T01:49:00"/>
  </r>
  <r>
    <n v="11"/>
    <s v="Cliente_232"/>
    <n v="3"/>
    <s v="Mesero_3"/>
    <x v="0"/>
    <s v="Tarjeta de débito"/>
    <s v="38.21"/>
    <s v="Libre"/>
    <n v="650"/>
    <s v="Argentina"/>
    <s v="Plato_13, Plato_9, Plato_15, Plato_8"/>
    <x v="6"/>
    <s v="3:33"/>
    <s v="5:02"/>
    <d v="1899-12-30T01:29:00"/>
    <d v="1899-12-30T00:13:00"/>
    <s v="Si"/>
    <x v="92"/>
    <d v="1899-12-30T01:16:00"/>
  </r>
  <r>
    <n v="16"/>
    <s v="Cliente_595"/>
    <n v="4"/>
    <s v="Mesero_4"/>
    <x v="2"/>
    <s v="Tarjeta de crédito"/>
    <s v="20.27"/>
    <s v="Libre"/>
    <n v="651"/>
    <s v="Argentina"/>
    <s v="Plato_20, Plato_13, Plato_11"/>
    <x v="6"/>
    <s v="2:04"/>
    <s v="5:44"/>
    <d v="1899-12-30T03:40:00"/>
    <d v="1899-12-30T02:12:00"/>
    <s v="Si"/>
    <x v="94"/>
    <d v="1899-12-30T01:28:00"/>
  </r>
  <r>
    <n v="14"/>
    <s v="Cliente_968"/>
    <n v="5"/>
    <s v="Mesero_2"/>
    <x v="0"/>
    <s v="Tarjeta de débito"/>
    <s v="23.26"/>
    <s v="Ocupada"/>
    <n v="652"/>
    <s v="Uruguay"/>
    <s v="Plato_17, Plato_19"/>
    <x v="6"/>
    <s v="0:06"/>
    <s v="2:26"/>
    <d v="1899-12-30T02:35:00"/>
    <d v="1899-12-30T01:30:00"/>
    <s v="Si"/>
    <x v="70"/>
    <d v="1899-12-30T00:50:00"/>
  </r>
  <r>
    <n v="13"/>
    <s v="Cliente_2"/>
    <n v="5"/>
    <s v="Mesero_1"/>
    <x v="0"/>
    <s v="Tarjeta de crédito"/>
    <s v="34.33"/>
    <s v="Libre"/>
    <n v="653"/>
    <s v="Venezuela"/>
    <s v="Plato_16, Plato_2, Plato_8"/>
    <x v="6"/>
    <s v="2:31"/>
    <s v="4:20"/>
    <d v="1899-12-30T01:49:00"/>
    <d v="1899-12-30T00:00:00"/>
    <s v="No"/>
    <x v="222"/>
    <d v="1899-12-30T02:30:00"/>
  </r>
  <r>
    <n v="12"/>
    <s v="Cliente_880"/>
    <n v="5"/>
    <s v="Mesero_5"/>
    <x v="2"/>
    <s v="Tarjeta de crédito"/>
    <s v="23.98"/>
    <s v="Ocupada"/>
    <n v="654"/>
    <s v="Uruguay"/>
    <s v="Plato_5, Plato_3"/>
    <x v="6"/>
    <s v="0:02"/>
    <s v="1:44"/>
    <d v="1899-12-30T01:57:00"/>
    <d v="1899-12-30T00:58:00"/>
    <s v="Si"/>
    <x v="172"/>
    <d v="1899-12-30T00:44:00"/>
  </r>
  <r>
    <n v="5"/>
    <s v="Cliente_626"/>
    <n v="4"/>
    <s v="Mesero_5"/>
    <x v="0"/>
    <s v="Efectivo"/>
    <s v="21.7"/>
    <s v="Reservada"/>
    <n v="655"/>
    <s v="Brasil"/>
    <s v="Plato_17"/>
    <x v="6"/>
    <s v="1:15"/>
    <s v="4:49"/>
    <d v="1899-12-30T03:34:00"/>
    <d v="1899-12-30T02:58:00"/>
    <s v="Si"/>
    <x v="169"/>
    <d v="1899-12-30T00:36:00"/>
  </r>
  <r>
    <n v="19"/>
    <s v="Cliente_411"/>
    <n v="6"/>
    <s v="Mesero_1"/>
    <x v="2"/>
    <s v="Tarjeta de crédito"/>
    <s v="31.23"/>
    <s v="Reservada"/>
    <n v="656"/>
    <s v="Argentina"/>
    <s v="Plato_14, Plato_3, Plato_12, Plato_19"/>
    <x v="6"/>
    <s v="3:36"/>
    <s v="6:40"/>
    <d v="1899-12-30T03:04:00"/>
    <d v="1899-12-30T01:14:00"/>
    <s v="Si"/>
    <x v="106"/>
    <d v="1899-12-30T01:50:00"/>
  </r>
  <r>
    <n v="1"/>
    <s v="Cliente_123"/>
    <n v="2"/>
    <s v="Mesero_1"/>
    <x v="0"/>
    <s v="Efectivo"/>
    <s v="44.2"/>
    <s v="Reservada"/>
    <n v="657"/>
    <s v="Chile"/>
    <s v="Plato_20, Plato_14, Plato_8"/>
    <x v="6"/>
    <s v="0:51"/>
    <s v="4:07"/>
    <d v="1899-12-30T03:16:00"/>
    <d v="1899-12-30T01:02:00"/>
    <s v="Si"/>
    <x v="56"/>
    <d v="1899-12-30T02:14:00"/>
  </r>
  <r>
    <n v="19"/>
    <s v="Cliente_910"/>
    <n v="5"/>
    <s v="Mesero_5"/>
    <x v="1"/>
    <s v="Efectivo"/>
    <s v="31.27"/>
    <s v="Reservada"/>
    <n v="658"/>
    <s v="Brasil"/>
    <s v="Plato_15, Plato_6"/>
    <x v="6"/>
    <s v="1:43"/>
    <s v="5:02"/>
    <d v="1899-12-30T03:19:00"/>
    <d v="1899-12-30T02:31:00"/>
    <s v="Si"/>
    <x v="173"/>
    <d v="1899-12-30T00:48:00"/>
  </r>
  <r>
    <n v="9"/>
    <s v="Cliente_539"/>
    <n v="4"/>
    <s v="Mesero_4"/>
    <x v="0"/>
    <s v="Tarjeta de crédito"/>
    <s v="35.24"/>
    <s v="Ocupada"/>
    <n v="659"/>
    <s v="Perú"/>
    <s v="Plato_9"/>
    <x v="6"/>
    <s v="2:50"/>
    <s v="4:03"/>
    <d v="1899-12-30T01:28:00"/>
    <d v="1899-12-30T00:42:00"/>
    <s v="Si"/>
    <x v="12"/>
    <d v="1899-12-30T00:31:00"/>
  </r>
  <r>
    <n v="19"/>
    <s v="Cliente_483"/>
    <n v="4"/>
    <s v="Mesero_2"/>
    <x v="1"/>
    <s v="Tarjeta de crédito"/>
    <s v="15.91"/>
    <s v="Reservada"/>
    <n v="660"/>
    <s v="Brasil"/>
    <s v="Plato_12, Plato_2, Plato_20"/>
    <x v="6"/>
    <s v="1:56"/>
    <s v="5:51"/>
    <d v="1899-12-30T03:55:00"/>
    <d v="1899-12-30T03:10:00"/>
    <s v="Si"/>
    <x v="72"/>
    <d v="1899-12-30T00:45:00"/>
  </r>
  <r>
    <n v="16"/>
    <s v="Cliente_949"/>
    <n v="4"/>
    <s v="Mesero_4"/>
    <x v="2"/>
    <s v="Tarjeta de crédito"/>
    <s v="32.54"/>
    <s v="Ocupada"/>
    <n v="661"/>
    <s v="Argentina"/>
    <s v="Plato_14, Plato_17, Plato_1, Plato_16"/>
    <x v="6"/>
    <s v="3:22"/>
    <s v="6:52"/>
    <d v="1899-12-30T03:45:00"/>
    <d v="1899-12-30T01:15:00"/>
    <s v="Si"/>
    <x v="107"/>
    <d v="1899-12-30T02:15:00"/>
  </r>
  <r>
    <n v="15"/>
    <s v="Cliente_642"/>
    <n v="4"/>
    <s v="Mesero_1"/>
    <x v="0"/>
    <s v="Tarjeta de crédito"/>
    <s v="11.64"/>
    <s v="Libre"/>
    <n v="662"/>
    <s v="Bolivia"/>
    <s v="Plato_7, Plato_1, Plato_19"/>
    <x v="6"/>
    <s v="2:01"/>
    <s v="5:02"/>
    <d v="1899-12-30T03:01:00"/>
    <d v="1899-12-30T01:36:00"/>
    <s v="Si"/>
    <x v="237"/>
    <d v="1899-12-30T01:25:00"/>
  </r>
  <r>
    <n v="3"/>
    <s v="Cliente_962"/>
    <n v="1"/>
    <s v="Mesero_1"/>
    <x v="0"/>
    <s v="Efectivo"/>
    <s v="41.8"/>
    <s v="Ocupada"/>
    <n v="663"/>
    <s v="España"/>
    <s v="Plato_4, Plato_9, Plato_3"/>
    <x v="6"/>
    <s v="1:09"/>
    <s v="3:47"/>
    <d v="1899-12-30T02:53:00"/>
    <d v="1899-12-30T01:11:00"/>
    <s v="Si"/>
    <x v="192"/>
    <d v="1899-12-30T01:27:00"/>
  </r>
  <r>
    <n v="20"/>
    <s v="Cliente_883"/>
    <n v="6"/>
    <s v="Mesero_4"/>
    <x v="1"/>
    <s v="Tarjeta de débito"/>
    <s v="31.27"/>
    <s v="Reservada"/>
    <n v="664"/>
    <s v="Colombia"/>
    <s v="Plato_4, Plato_12, Plato_5"/>
    <x v="6"/>
    <s v="1:35"/>
    <s v="3:53"/>
    <d v="1899-12-30T02:18:00"/>
    <d v="1899-12-30T00:39:00"/>
    <s v="Si"/>
    <x v="39"/>
    <d v="1899-12-30T01:39:00"/>
  </r>
  <r>
    <n v="6"/>
    <s v="Cliente_425"/>
    <n v="1"/>
    <s v="Mesero_5"/>
    <x v="0"/>
    <s v="Tarjeta de crédito"/>
    <s v="25.32"/>
    <s v="Ocupada"/>
    <n v="665"/>
    <s v="Bolivia"/>
    <s v="Plato_1, Plato_6"/>
    <x v="6"/>
    <s v="2:05"/>
    <s v="5:56"/>
    <d v="1899-12-30T04:06:00"/>
    <d v="1899-12-30T03:11:00"/>
    <s v="Si"/>
    <x v="13"/>
    <d v="1899-12-30T00:40:00"/>
  </r>
  <r>
    <n v="8"/>
    <s v="Cliente_593"/>
    <n v="4"/>
    <s v="Mesero_2"/>
    <x v="0"/>
    <s v="Tarjeta de crédito"/>
    <s v="11.86"/>
    <s v="Libre"/>
    <n v="666"/>
    <s v="Paraguay"/>
    <s v="Plato_3"/>
    <x v="6"/>
    <s v="1:04"/>
    <s v="4:57"/>
    <d v="1899-12-30T03:53:00"/>
    <d v="1899-12-30T03:26:00"/>
    <s v="Si"/>
    <x v="174"/>
    <d v="1899-12-30T00:27:00"/>
  </r>
  <r>
    <n v="6"/>
    <s v="Cliente_368"/>
    <n v="5"/>
    <s v="Mesero_3"/>
    <x v="0"/>
    <s v="Tarjeta de crédito"/>
    <s v="20.49"/>
    <s v="Reservada"/>
    <n v="667"/>
    <s v="Perú"/>
    <s v="Plato_19"/>
    <x v="6"/>
    <s v="3:39"/>
    <s v="7:07"/>
    <d v="1899-12-30T03:28:00"/>
    <d v="1899-12-30T03:16:00"/>
    <s v="Si"/>
    <x v="198"/>
    <d v="1899-12-30T00:12:00"/>
  </r>
  <r>
    <n v="12"/>
    <s v="Cliente_418"/>
    <n v="4"/>
    <s v="Mesero_1"/>
    <x v="1"/>
    <s v="Tarjeta de crédito"/>
    <s v="18.61"/>
    <s v="Reservada"/>
    <n v="668"/>
    <s v="Bolivia"/>
    <s v="Plato_10, Plato_7, Plato_1"/>
    <x v="6"/>
    <s v="1:43"/>
    <s v="4:41"/>
    <d v="1899-12-30T02:58:00"/>
    <d v="1899-12-30T01:03:00"/>
    <s v="Si"/>
    <x v="170"/>
    <d v="1899-12-30T01:55:00"/>
  </r>
  <r>
    <n v="10"/>
    <s v="Cliente_693"/>
    <n v="4"/>
    <s v="Mesero_3"/>
    <x v="0"/>
    <s v="Tarjeta de crédito"/>
    <s v="10.68"/>
    <s v="Libre"/>
    <n v="669"/>
    <s v="Venezuela"/>
    <s v="Plato_17, Plato_6, Plato_15"/>
    <x v="6"/>
    <s v="1:01"/>
    <s v="4:34"/>
    <d v="1899-12-30T03:33:00"/>
    <d v="1899-12-30T02:24:00"/>
    <s v="Si"/>
    <x v="114"/>
    <d v="1899-12-30T01:09:00"/>
  </r>
  <r>
    <n v="16"/>
    <s v="Cliente_226"/>
    <n v="6"/>
    <s v="Mesero_2"/>
    <x v="0"/>
    <s v="Efectivo"/>
    <s v="37.93"/>
    <s v="Ocupada"/>
    <n v="670"/>
    <s v="Bolivia"/>
    <s v="Plato_14, Plato_8, Plato_19"/>
    <x v="6"/>
    <s v="1:52"/>
    <s v="3:12"/>
    <d v="1899-12-30T01:35:00"/>
    <d v="1899-12-30T00:05:00"/>
    <s v="Si"/>
    <x v="26"/>
    <d v="1899-12-30T01:15:00"/>
  </r>
  <r>
    <n v="17"/>
    <s v="Cliente_759"/>
    <n v="3"/>
    <s v="Mesero_3"/>
    <x v="0"/>
    <s v="Efectivo"/>
    <s v="32.2"/>
    <s v="Reservada"/>
    <n v="671"/>
    <s v="Bolivia"/>
    <s v="Plato_8, Plato_1, Plato_15"/>
    <x v="6"/>
    <s v="2:18"/>
    <s v="3:30"/>
    <d v="1899-12-30T01:12:00"/>
    <d v="1899-12-30T00:00:00"/>
    <s v="No"/>
    <x v="101"/>
    <d v="1899-12-30T01:35:00"/>
  </r>
  <r>
    <n v="12"/>
    <s v="Cliente_517"/>
    <n v="6"/>
    <s v="Mesero_4"/>
    <x v="2"/>
    <s v="Tarjeta de crédito"/>
    <s v="29.19"/>
    <s v="Reservada"/>
    <n v="672"/>
    <s v="Chile"/>
    <s v="Plato_15, Plato_13, Plato_12"/>
    <x v="6"/>
    <s v="1:24"/>
    <s v="3:51"/>
    <d v="1899-12-30T02:27:00"/>
    <d v="1899-12-30T01:09:00"/>
    <s v="Si"/>
    <x v="106"/>
    <d v="1899-12-30T01:18:00"/>
  </r>
  <r>
    <n v="20"/>
    <s v="Cliente_485"/>
    <n v="6"/>
    <s v="Mesero_5"/>
    <x v="0"/>
    <s v="Tarjeta de crédito"/>
    <s v="36.5"/>
    <s v="Reservada"/>
    <n v="673"/>
    <s v="Venezuela"/>
    <s v="Plato_20, Plato_8, Plato_2, Plato_1"/>
    <x v="6"/>
    <s v="0:37"/>
    <s v="2:52"/>
    <d v="1899-12-30T02:15:00"/>
    <d v="1899-12-30T00:42:00"/>
    <s v="Si"/>
    <x v="238"/>
    <d v="1899-12-30T01:33:00"/>
  </r>
  <r>
    <n v="1"/>
    <s v="Cliente_834"/>
    <n v="3"/>
    <s v="Mesero_5"/>
    <x v="2"/>
    <s v="Tarjeta de crédito"/>
    <s v="41.29"/>
    <s v="Libre"/>
    <n v="674"/>
    <s v="Paraguay"/>
    <s v="Plato_12, Plato_4, Plato_17, Plato_13"/>
    <x v="6"/>
    <s v="0:03"/>
    <s v="1:30"/>
    <d v="1899-12-30T01:27:00"/>
    <d v="1899-12-30T00:22:00"/>
    <s v="Si"/>
    <x v="190"/>
    <d v="1899-12-30T01:05:00"/>
  </r>
  <r>
    <n v="5"/>
    <s v="Cliente_104"/>
    <n v="2"/>
    <s v="Mesero_2"/>
    <x v="2"/>
    <s v="Efectivo"/>
    <s v="30.74"/>
    <s v="Reservada"/>
    <n v="675"/>
    <s v="Ecuador"/>
    <s v="Plato_1, Plato_3, Plato_19"/>
    <x v="6"/>
    <s v="0:54"/>
    <s v="4:33"/>
    <d v="1899-12-30T03:39:00"/>
    <d v="1899-12-30T01:38:00"/>
    <s v="Si"/>
    <x v="150"/>
    <d v="1899-12-30T02:01:00"/>
  </r>
  <r>
    <n v="7"/>
    <s v="Cliente_494"/>
    <n v="6"/>
    <s v="Mesero_3"/>
    <x v="0"/>
    <s v="Tarjeta de crédito"/>
    <s v="41.6"/>
    <s v="Ocupada"/>
    <n v="676"/>
    <s v="Ecuador"/>
    <s v="Plato_17, Plato_14, Plato_16, Plato_13"/>
    <x v="6"/>
    <s v="0:28"/>
    <s v="3:45"/>
    <d v="1899-12-30T03:32:00"/>
    <d v="1899-12-30T01:16:00"/>
    <s v="Si"/>
    <x v="89"/>
    <d v="1899-12-30T02:01:00"/>
  </r>
  <r>
    <n v="14"/>
    <s v="Cliente_331"/>
    <n v="6"/>
    <s v="Mesero_2"/>
    <x v="0"/>
    <s v="Tarjeta de crédito"/>
    <s v="12.57"/>
    <s v="Ocupada"/>
    <n v="677"/>
    <s v="Bolivia"/>
    <s v="Plato_3, Plato_8, Plato_18"/>
    <x v="6"/>
    <s v="0:34"/>
    <s v="2:37"/>
    <d v="1899-12-30T02:18:00"/>
    <d v="1899-12-30T00:00:00"/>
    <s v="No"/>
    <x v="122"/>
    <d v="1899-12-30T02:28:00"/>
  </r>
  <r>
    <n v="19"/>
    <s v="Cliente_483"/>
    <n v="1"/>
    <s v="Mesero_3"/>
    <x v="0"/>
    <s v="Tarjeta de crédito"/>
    <s v="26.76"/>
    <s v="Ocupada"/>
    <n v="678"/>
    <s v="Chile"/>
    <s v="Plato_9, Plato_12, Plato_8, Plato_7"/>
    <x v="6"/>
    <s v="3:01"/>
    <s v="5:22"/>
    <d v="1899-12-30T02:36:00"/>
    <d v="1899-12-30T00:20:00"/>
    <s v="Si"/>
    <x v="36"/>
    <d v="1899-12-30T02:01:00"/>
  </r>
  <r>
    <n v="9"/>
    <s v="Cliente_26"/>
    <n v="4"/>
    <s v="Mesero_2"/>
    <x v="0"/>
    <s v="Tarjeta de crédito"/>
    <s v="36.43"/>
    <s v="Ocupada"/>
    <n v="679"/>
    <s v="Chile"/>
    <s v="Plato_13, Plato_10, Plato_16, Plato_1"/>
    <x v="6"/>
    <s v="0:02"/>
    <s v="3:03"/>
    <d v="1899-12-30T03:16:00"/>
    <d v="1899-12-30T01:15:00"/>
    <s v="Si"/>
    <x v="239"/>
    <d v="1899-12-30T01:46:00"/>
  </r>
  <r>
    <n v="5"/>
    <s v="Cliente_35"/>
    <n v="4"/>
    <s v="Mesero_3"/>
    <x v="0"/>
    <s v="Efectivo"/>
    <s v="12.06"/>
    <s v="Reservada"/>
    <n v="680"/>
    <s v="Paraguay"/>
    <s v="Plato_4, Plato_3, Plato_11"/>
    <x v="6"/>
    <s v="1:23"/>
    <s v="5:20"/>
    <d v="1899-12-30T03:57:00"/>
    <d v="1899-12-30T02:06:00"/>
    <s v="Si"/>
    <x v="141"/>
    <d v="1899-12-30T01:51:00"/>
  </r>
  <r>
    <n v="2"/>
    <s v="Cliente_840"/>
    <n v="4"/>
    <s v="Mesero_4"/>
    <x v="0"/>
    <s v="Tarjeta de débito"/>
    <s v="37.07"/>
    <s v="Libre"/>
    <n v="681"/>
    <s v="Paraguay"/>
    <s v="Plato_11, Plato_13"/>
    <x v="6"/>
    <s v="2:56"/>
    <s v="6:50"/>
    <d v="1899-12-30T03:54:00"/>
    <d v="1899-12-30T02:49:00"/>
    <s v="Si"/>
    <x v="63"/>
    <d v="1899-12-30T01:05:00"/>
  </r>
  <r>
    <n v="1"/>
    <s v="Cliente_36"/>
    <n v="5"/>
    <s v="Mesero_5"/>
    <x v="1"/>
    <s v="Tarjeta de crédito"/>
    <s v="21.04"/>
    <s v="Ocupada"/>
    <n v="682"/>
    <s v="Venezuela"/>
    <s v="Plato_14"/>
    <x v="6"/>
    <s v="1:26"/>
    <s v="4:05"/>
    <d v="1899-12-30T02:54:00"/>
    <d v="1899-12-30T01:56:00"/>
    <s v="Si"/>
    <x v="240"/>
    <d v="1899-12-30T00:43:00"/>
  </r>
  <r>
    <n v="2"/>
    <s v="Cliente_837"/>
    <n v="6"/>
    <s v="Mesero_5"/>
    <x v="0"/>
    <s v="Tarjeta de crédito"/>
    <s v="40.42"/>
    <s v="Ocupada"/>
    <n v="683"/>
    <s v="Colombia"/>
    <s v="Plato_5, Plato_3, Plato_20, Plato_17"/>
    <x v="6"/>
    <s v="3:56"/>
    <s v="6:22"/>
    <d v="1899-12-30T02:41:00"/>
    <d v="1899-12-30T01:04:00"/>
    <s v="Si"/>
    <x v="195"/>
    <d v="1899-12-30T01:22:00"/>
  </r>
  <r>
    <n v="10"/>
    <s v="Cliente_514"/>
    <n v="6"/>
    <s v="Mesero_4"/>
    <x v="2"/>
    <s v="Tarjeta de crédito"/>
    <s v="48.15"/>
    <s v="Ocupada"/>
    <n v="684"/>
    <s v="Chile"/>
    <s v="Plato_19, Plato_17, Plato_10, Plato_9"/>
    <x v="6"/>
    <s v="3:29"/>
    <s v="4:40"/>
    <d v="1899-12-30T01:26:00"/>
    <d v="1899-12-30T00:00:00"/>
    <s v="No"/>
    <x v="145"/>
    <d v="1899-12-30T01:50:00"/>
  </r>
  <r>
    <n v="5"/>
    <s v="Cliente_485"/>
    <n v="5"/>
    <s v="Mesero_2"/>
    <x v="0"/>
    <s v="Tarjeta de débito"/>
    <s v="19.89"/>
    <s v="Libre"/>
    <n v="685"/>
    <s v="España"/>
    <s v="Plato_6"/>
    <x v="6"/>
    <s v="0:28"/>
    <s v="1:43"/>
    <d v="1899-12-30T01:15:00"/>
    <d v="1899-12-30T00:58:00"/>
    <s v="Si"/>
    <x v="40"/>
    <d v="1899-12-30T00:17:00"/>
  </r>
  <r>
    <n v="10"/>
    <s v="Cliente_832"/>
    <n v="6"/>
    <s v="Mesero_1"/>
    <x v="0"/>
    <s v="Efectivo"/>
    <s v="15.83"/>
    <s v="Reservada"/>
    <n v="686"/>
    <s v="Paraguay"/>
    <s v="Plato_17, Plato_3"/>
    <x v="6"/>
    <s v="1:12"/>
    <s v="3:39"/>
    <d v="1899-12-30T02:27:00"/>
    <d v="1899-12-30T01:29:00"/>
    <s v="Si"/>
    <x v="37"/>
    <d v="1899-12-30T00:58:00"/>
  </r>
  <r>
    <n v="2"/>
    <s v="Cliente_778"/>
    <n v="6"/>
    <s v="Mesero_4"/>
    <x v="0"/>
    <s v="Efectivo"/>
    <s v="10.53"/>
    <s v="Libre"/>
    <n v="687"/>
    <s v="España"/>
    <s v="Plato_19"/>
    <x v="6"/>
    <s v="1:54"/>
    <s v="5:39"/>
    <d v="1899-12-30T03:45:00"/>
    <d v="1899-12-30T03:16:00"/>
    <s v="Si"/>
    <x v="102"/>
    <d v="1899-12-30T00:29:00"/>
  </r>
  <r>
    <n v="3"/>
    <s v="Cliente_725"/>
    <n v="1"/>
    <s v="Mesero_1"/>
    <x v="0"/>
    <s v="Tarjeta de crédito"/>
    <s v="48.7"/>
    <s v="Ocupada"/>
    <n v="688"/>
    <s v="Argentina"/>
    <s v="Plato_9"/>
    <x v="6"/>
    <s v="3:26"/>
    <s v="5:03"/>
    <d v="1899-12-30T01:52:00"/>
    <d v="1899-12-30T01:23:00"/>
    <s v="Si"/>
    <x v="77"/>
    <d v="1899-12-30T00:14:00"/>
  </r>
  <r>
    <n v="14"/>
    <s v="Cliente_114"/>
    <n v="1"/>
    <s v="Mesero_1"/>
    <x v="0"/>
    <s v="Tarjeta de crédito"/>
    <s v="10.25"/>
    <s v="Ocupada"/>
    <n v="689"/>
    <s v="Paraguay"/>
    <s v="Plato_14, Plato_1, Plato_13"/>
    <x v="6"/>
    <s v="0:36"/>
    <s v="2:22"/>
    <d v="1899-12-30T02:01:00"/>
    <d v="1899-12-30T01:17:00"/>
    <s v="Si"/>
    <x v="2"/>
    <d v="1899-12-30T00:29:00"/>
  </r>
  <r>
    <n v="15"/>
    <s v="Cliente_95"/>
    <n v="4"/>
    <s v="Mesero_5"/>
    <x v="2"/>
    <s v="Tarjeta de débito"/>
    <s v="37.22"/>
    <s v="Reservada"/>
    <n v="690"/>
    <s v="España"/>
    <s v="Plato_20, Plato_17, Plato_16, Plato_11"/>
    <x v="6"/>
    <s v="2:43"/>
    <s v="5:43"/>
    <d v="1899-12-30T03:00:00"/>
    <d v="1899-12-30T00:37:00"/>
    <s v="Si"/>
    <x v="113"/>
    <d v="1899-12-30T02:23:00"/>
  </r>
  <r>
    <n v="19"/>
    <s v="Cliente_103"/>
    <n v="4"/>
    <s v="Mesero_3"/>
    <x v="2"/>
    <s v="Tarjeta de débito"/>
    <s v="13.9"/>
    <s v="Ocupada"/>
    <n v="691"/>
    <s v="Colombia"/>
    <s v="Plato_5"/>
    <x v="6"/>
    <s v="1:43"/>
    <s v="5:17"/>
    <d v="1899-12-30T03:49:00"/>
    <d v="1899-12-30T03:00:00"/>
    <s v="Si"/>
    <x v="162"/>
    <d v="1899-12-30T00:34:00"/>
  </r>
  <r>
    <n v="9"/>
    <s v="Cliente_30"/>
    <n v="2"/>
    <s v="Mesero_1"/>
    <x v="2"/>
    <s v="Tarjeta de crédito"/>
    <s v="25.92"/>
    <s v="Reservada"/>
    <n v="692"/>
    <s v="Argentina"/>
    <s v="Plato_8, Plato_2, Plato_4, Plato_3"/>
    <x v="6"/>
    <s v="0:53"/>
    <s v="4:26"/>
    <d v="1899-12-30T03:33:00"/>
    <d v="1899-12-30T01:53:00"/>
    <s v="Si"/>
    <x v="27"/>
    <d v="1899-12-30T01:40:00"/>
  </r>
  <r>
    <n v="15"/>
    <s v="Cliente_330"/>
    <n v="4"/>
    <s v="Mesero_3"/>
    <x v="0"/>
    <s v="Tarjeta de crédito"/>
    <s v="28.31"/>
    <s v="Libre"/>
    <n v="693"/>
    <s v="Ecuador"/>
    <s v="Plato_19, Plato_13"/>
    <x v="6"/>
    <s v="3:44"/>
    <s v="7:31"/>
    <d v="1899-12-30T03:47:00"/>
    <d v="1899-12-30T03:03:00"/>
    <s v="Si"/>
    <x v="171"/>
    <d v="1899-12-30T00:44:00"/>
  </r>
  <r>
    <n v="5"/>
    <s v="Cliente_88"/>
    <n v="4"/>
    <s v="Mesero_2"/>
    <x v="0"/>
    <s v="Tarjeta de crédito"/>
    <s v="23.66"/>
    <s v="Libre"/>
    <n v="694"/>
    <s v="Venezuela"/>
    <s v="Plato_3, Plato_4, Plato_20, Plato_13"/>
    <x v="6"/>
    <s v="1:51"/>
    <s v="5:13"/>
    <d v="1899-12-30T03:22:00"/>
    <d v="1899-12-30T01:14:00"/>
    <s v="Si"/>
    <x v="106"/>
    <d v="1899-12-30T02:08:00"/>
  </r>
  <r>
    <n v="9"/>
    <s v="Cliente_211"/>
    <n v="1"/>
    <s v="Mesero_3"/>
    <x v="0"/>
    <s v="Tarjeta de crédito"/>
    <s v="18.23"/>
    <s v="Ocupada"/>
    <n v="695"/>
    <s v="Venezuela"/>
    <s v="Plato_16, Plato_2"/>
    <x v="6"/>
    <s v="2:02"/>
    <s v="5:32"/>
    <d v="1899-12-30T03:45:00"/>
    <d v="1899-12-30T02:53:00"/>
    <s v="Si"/>
    <x v="168"/>
    <d v="1899-12-30T00:37:00"/>
  </r>
  <r>
    <n v="2"/>
    <s v="Cliente_282"/>
    <n v="6"/>
    <s v="Mesero_1"/>
    <x v="2"/>
    <s v="Tarjeta de crédito"/>
    <s v="18.76"/>
    <s v="Ocupada"/>
    <n v="696"/>
    <s v="Perú"/>
    <s v="Plato_14"/>
    <x v="6"/>
    <s v="2:16"/>
    <s v="6:11"/>
    <d v="1899-12-30T04:10:00"/>
    <d v="1899-12-30T03:32:00"/>
    <s v="Si"/>
    <x v="127"/>
    <d v="1899-12-30T00:23:00"/>
  </r>
  <r>
    <n v="4"/>
    <s v="Cliente_90"/>
    <n v="1"/>
    <s v="Mesero_2"/>
    <x v="0"/>
    <s v="Tarjeta de crédito"/>
    <s v="34.35"/>
    <s v="Reservada"/>
    <n v="697"/>
    <s v="Uruguay"/>
    <s v="Plato_14, Plato_11, Plato_2, Plato_6"/>
    <x v="6"/>
    <s v="3:48"/>
    <s v="6:42"/>
    <d v="1899-12-30T02:54:00"/>
    <d v="1899-12-30T01:07:00"/>
    <s v="Si"/>
    <x v="239"/>
    <d v="1899-12-30T01:47:00"/>
  </r>
  <r>
    <n v="19"/>
    <s v="Cliente_115"/>
    <n v="4"/>
    <s v="Mesero_1"/>
    <x v="2"/>
    <s v="Tarjeta de crédito"/>
    <s v="39.89"/>
    <s v="Libre"/>
    <n v="698"/>
    <s v="Bolivia"/>
    <s v="Plato_6, Plato_10, Plato_14, Plato_13"/>
    <x v="6"/>
    <s v="2:30"/>
    <s v="6:25"/>
    <d v="1899-12-30T03:55:00"/>
    <d v="1899-12-30T02:14:00"/>
    <s v="Si"/>
    <x v="115"/>
    <d v="1899-12-30T01:41:00"/>
  </r>
  <r>
    <n v="8"/>
    <s v="Cliente_143"/>
    <n v="6"/>
    <s v="Mesero_2"/>
    <x v="0"/>
    <s v="Tarjeta de crédito"/>
    <s v="38.44"/>
    <s v="Reservada"/>
    <n v="699"/>
    <s v="España"/>
    <s v="Plato_9"/>
    <x v="6"/>
    <s v="1:35"/>
    <s v="2:56"/>
    <d v="1899-12-30T01:21:00"/>
    <d v="1899-12-30T01:10:00"/>
    <s v="Si"/>
    <x v="1"/>
    <d v="1899-12-30T00:11:00"/>
  </r>
  <r>
    <n v="8"/>
    <s v="Cliente_496"/>
    <n v="2"/>
    <s v="Mesero_2"/>
    <x v="0"/>
    <s v="Tarjeta de crédito"/>
    <s v="21.66"/>
    <s v="Reservada"/>
    <n v="700"/>
    <s v="Argentina"/>
    <s v="Plato_18, Plato_10, Plato_6"/>
    <x v="6"/>
    <s v="0:23"/>
    <s v="2:50"/>
    <d v="1899-12-30T02:27:00"/>
    <d v="1899-12-30T01:01:00"/>
    <s v="Si"/>
    <x v="60"/>
    <d v="1899-12-30T01:26:00"/>
  </r>
  <r>
    <n v="19"/>
    <s v="Cliente_58"/>
    <n v="5"/>
    <s v="Mesero_4"/>
    <x v="0"/>
    <s v="Tarjeta de crédito"/>
    <s v="39.83"/>
    <s v="Libre"/>
    <n v="701"/>
    <s v="Bolivia"/>
    <s v="Plato_11, Plato_4"/>
    <x v="6"/>
    <s v="3:20"/>
    <s v="5:45"/>
    <d v="1899-12-30T02:25:00"/>
    <d v="1899-12-30T00:48:00"/>
    <s v="Si"/>
    <x v="37"/>
    <d v="1899-12-30T01:37:00"/>
  </r>
  <r>
    <n v="13"/>
    <s v="Cliente_468"/>
    <n v="2"/>
    <s v="Mesero_3"/>
    <x v="2"/>
    <s v="Tarjeta de crédito"/>
    <s v="47.07"/>
    <s v="Libre"/>
    <n v="702"/>
    <s v="Brasil"/>
    <s v="Plato_4, Plato_13, Plato_6, Plato_16"/>
    <x v="6"/>
    <s v="2:30"/>
    <s v="5:15"/>
    <d v="1899-12-30T02:45:00"/>
    <d v="1899-12-30T00:10:00"/>
    <s v="Si"/>
    <x v="146"/>
    <d v="1899-12-30T02:35:00"/>
  </r>
  <r>
    <n v="9"/>
    <s v="Cliente_714"/>
    <n v="5"/>
    <s v="Mesero_1"/>
    <x v="0"/>
    <s v="Tarjeta de crédito"/>
    <s v="22.24"/>
    <s v="Ocupada"/>
    <n v="703"/>
    <s v="Venezuela"/>
    <s v="Plato_13"/>
    <x v="6"/>
    <s v="0:17"/>
    <s v="2:19"/>
    <d v="1899-12-30T02:17:00"/>
    <d v="1899-12-30T01:33:00"/>
    <s v="Si"/>
    <x v="111"/>
    <d v="1899-12-30T00:29:00"/>
  </r>
  <r>
    <n v="13"/>
    <s v="Cliente_950"/>
    <n v="6"/>
    <s v="Mesero_2"/>
    <x v="2"/>
    <s v="Tarjeta de crédito"/>
    <s v="33.29"/>
    <s v="Reservada"/>
    <n v="704"/>
    <s v="Bolivia"/>
    <s v="Plato_4"/>
    <x v="6"/>
    <s v="1:40"/>
    <s v="4:29"/>
    <d v="1899-12-30T02:49:00"/>
    <d v="1899-12-30T02:11:00"/>
    <s v="Si"/>
    <x v="159"/>
    <d v="1899-12-30T00:38:00"/>
  </r>
  <r>
    <n v="12"/>
    <s v="Cliente_372"/>
    <n v="3"/>
    <s v="Mesero_2"/>
    <x v="0"/>
    <s v="Tarjeta de crédito"/>
    <s v="43.07"/>
    <s v="Libre"/>
    <n v="705"/>
    <s v="Venezuela"/>
    <s v="Plato_3, Plato_10"/>
    <x v="6"/>
    <s v="1:48"/>
    <s v="2:53"/>
    <d v="1899-12-30T01:05:00"/>
    <d v="1899-12-30T00:32:00"/>
    <s v="Si"/>
    <x v="28"/>
    <d v="1899-12-30T00:33:00"/>
  </r>
  <r>
    <n v="20"/>
    <s v="Cliente_663"/>
    <n v="6"/>
    <s v="Mesero_1"/>
    <x v="0"/>
    <s v="Tarjeta de crédito"/>
    <s v="44.45"/>
    <s v="Ocupada"/>
    <n v="706"/>
    <s v="Argentina"/>
    <s v="Plato_4"/>
    <x v="6"/>
    <s v="1:14"/>
    <s v="4:54"/>
    <d v="1899-12-30T03:55:00"/>
    <d v="1899-12-30T03:07:00"/>
    <s v="Si"/>
    <x v="40"/>
    <d v="1899-12-30T00:33:00"/>
  </r>
  <r>
    <n v="15"/>
    <s v="Cliente_801"/>
    <n v="1"/>
    <s v="Mesero_2"/>
    <x v="1"/>
    <s v="Tarjeta de crédito"/>
    <s v="40.39"/>
    <s v="Reservada"/>
    <n v="707"/>
    <s v="Uruguay"/>
    <s v="Plato_15, Plato_13, Plato_2, Plato_19"/>
    <x v="6"/>
    <s v="3:05"/>
    <s v="5:23"/>
    <d v="1899-12-30T02:18:00"/>
    <d v="1899-12-30T00:01:00"/>
    <s v="Si"/>
    <x v="115"/>
    <d v="1899-12-30T02:17:00"/>
  </r>
  <r>
    <n v="5"/>
    <s v="Cliente_804"/>
    <n v="2"/>
    <s v="Mesero_3"/>
    <x v="2"/>
    <s v="Tarjeta de crédito"/>
    <s v="41.8"/>
    <s v="Ocupada"/>
    <n v="708"/>
    <s v="España"/>
    <s v="Plato_6"/>
    <x v="6"/>
    <s v="3:36"/>
    <s v="7:24"/>
    <d v="1899-12-30T04:03:00"/>
    <d v="1899-12-30T03:24:00"/>
    <s v="Si"/>
    <x v="40"/>
    <d v="1899-12-30T00:24:00"/>
  </r>
  <r>
    <n v="8"/>
    <s v="Cliente_208"/>
    <n v="4"/>
    <s v="Mesero_2"/>
    <x v="0"/>
    <s v="Efectivo"/>
    <s v="26.15"/>
    <s v="Ocupada"/>
    <n v="709"/>
    <s v="Ecuador"/>
    <s v="Plato_13, Plato_8, Plato_11, Plato_1"/>
    <x v="6"/>
    <s v="1:55"/>
    <s v="3:40"/>
    <d v="1899-12-30T02:00:00"/>
    <d v="1899-12-30T00:07:00"/>
    <s v="Si"/>
    <x v="150"/>
    <d v="1899-12-30T01:38:00"/>
  </r>
  <r>
    <n v="18"/>
    <s v="Cliente_716"/>
    <n v="1"/>
    <s v="Mesero_5"/>
    <x v="0"/>
    <s v="Tarjeta de crédito"/>
    <s v="28.43"/>
    <s v="Ocupada"/>
    <n v="710"/>
    <s v="España"/>
    <s v="Plato_3, Plato_12, Plato_4, Plato_14"/>
    <x v="6"/>
    <s v="2:28"/>
    <s v="3:38"/>
    <d v="1899-12-30T01:25:00"/>
    <d v="1899-12-30T00:00:00"/>
    <s v="No"/>
    <x v="0"/>
    <d v="1899-12-30T02:20:00"/>
  </r>
  <r>
    <n v="20"/>
    <s v="Cliente_27"/>
    <n v="6"/>
    <s v="Mesero_1"/>
    <x v="0"/>
    <s v="Tarjeta de débito"/>
    <s v="49.74"/>
    <s v="Ocupada"/>
    <n v="711"/>
    <s v="Uruguay"/>
    <s v="Plato_18, Plato_15"/>
    <x v="6"/>
    <s v="1:51"/>
    <s v="5:18"/>
    <d v="1899-12-30T03:42:00"/>
    <d v="1899-12-30T02:28:00"/>
    <s v="Si"/>
    <x v="82"/>
    <d v="1899-12-30T00:59:00"/>
  </r>
  <r>
    <n v="10"/>
    <s v="Cliente_786"/>
    <n v="5"/>
    <s v="Mesero_2"/>
    <x v="1"/>
    <s v="Efectivo"/>
    <s v="42.21"/>
    <s v="Reservada"/>
    <n v="712"/>
    <s v="Perú"/>
    <s v="Plato_7"/>
    <x v="6"/>
    <s v="0:06"/>
    <s v="2:27"/>
    <d v="1899-12-30T02:21:00"/>
    <d v="1899-12-30T01:32:00"/>
    <s v="Si"/>
    <x v="51"/>
    <d v="1899-12-30T00:49:00"/>
  </r>
  <r>
    <n v="6"/>
    <s v="Cliente_594"/>
    <n v="4"/>
    <s v="Mesero_1"/>
    <x v="2"/>
    <s v="Tarjeta de crédito"/>
    <s v="35.11"/>
    <s v="Libre"/>
    <n v="713"/>
    <s v="Uruguay"/>
    <s v="Plato_11, Plato_9, Plato_15, Plato_10"/>
    <x v="6"/>
    <s v="0:15"/>
    <s v="2:52"/>
    <d v="1899-12-30T02:37:00"/>
    <d v="1899-12-30T00:32:00"/>
    <s v="Si"/>
    <x v="241"/>
    <d v="1899-12-30T02:05:00"/>
  </r>
  <r>
    <n v="19"/>
    <s v="Cliente_281"/>
    <n v="2"/>
    <s v="Mesero_5"/>
    <x v="0"/>
    <s v="Tarjeta de crédito"/>
    <s v="10.69"/>
    <s v="Libre"/>
    <n v="714"/>
    <s v="Colombia"/>
    <s v="Plato_18, Plato_2, Plato_11"/>
    <x v="6"/>
    <s v="2:21"/>
    <s v="4:05"/>
    <d v="1899-12-30T01:44:00"/>
    <d v="1899-12-30T00:41:00"/>
    <s v="Si"/>
    <x v="46"/>
    <d v="1899-12-30T01:03:00"/>
  </r>
  <r>
    <n v="12"/>
    <s v="Cliente_396"/>
    <n v="6"/>
    <s v="Mesero_3"/>
    <x v="0"/>
    <s v="Tarjeta de débito"/>
    <s v="39.91"/>
    <s v="Ocupada"/>
    <n v="715"/>
    <s v="Perú"/>
    <s v="Plato_2, Plato_6, Plato_1, Plato_4"/>
    <x v="6"/>
    <s v="1:45"/>
    <s v="4:15"/>
    <d v="1899-12-30T02:45:00"/>
    <d v="1899-12-30T00:14:00"/>
    <s v="Si"/>
    <x v="242"/>
    <d v="1899-12-30T02:16:00"/>
  </r>
  <r>
    <n v="12"/>
    <s v="Cliente_707"/>
    <n v="4"/>
    <s v="Mesero_2"/>
    <x v="2"/>
    <s v="Tarjeta de crédito"/>
    <s v="44.73"/>
    <s v="Ocupada"/>
    <n v="716"/>
    <s v="Brasil"/>
    <s v="Plato_13, Plato_1, Plato_17"/>
    <x v="6"/>
    <s v="1:47"/>
    <s v="4:44"/>
    <d v="1899-12-30T03:12:00"/>
    <d v="1899-12-30T01:27:00"/>
    <s v="Si"/>
    <x v="231"/>
    <d v="1899-12-30T01:30:00"/>
  </r>
  <r>
    <n v="8"/>
    <s v="Cliente_392"/>
    <n v="5"/>
    <s v="Mesero_1"/>
    <x v="0"/>
    <s v="Tarjeta de crédito"/>
    <s v="23.67"/>
    <s v="Libre"/>
    <n v="717"/>
    <s v="Bolivia"/>
    <s v="Plato_5, Plato_2, Plato_6"/>
    <x v="6"/>
    <s v="3:56"/>
    <s v="6:03"/>
    <d v="1899-12-30T02:07:00"/>
    <d v="1899-12-30T00:55:00"/>
    <s v="Si"/>
    <x v="207"/>
    <d v="1899-12-30T01:12:00"/>
  </r>
  <r>
    <n v="7"/>
    <s v="Cliente_489"/>
    <n v="6"/>
    <s v="Mesero_2"/>
    <x v="1"/>
    <s v="Tarjeta de crédito"/>
    <s v="37.21"/>
    <s v="Libre"/>
    <n v="718"/>
    <s v="Venezuela"/>
    <s v="Plato_3"/>
    <x v="6"/>
    <s v="3:18"/>
    <s v="7:06"/>
    <d v="1899-12-30T03:48:00"/>
    <d v="1899-12-30T02:50:00"/>
    <s v="Si"/>
    <x v="91"/>
    <d v="1899-12-30T00:58:00"/>
  </r>
  <r>
    <n v="16"/>
    <s v="Cliente_954"/>
    <n v="3"/>
    <s v="Mesero_1"/>
    <x v="0"/>
    <s v="Tarjeta de débito"/>
    <s v="17.23"/>
    <s v="Libre"/>
    <n v="719"/>
    <s v="Colombia"/>
    <s v="Plato_20, Plato_12, Plato_9"/>
    <x v="6"/>
    <s v="1:18"/>
    <s v="2:49"/>
    <d v="1899-12-30T01:31:00"/>
    <d v="1899-12-30T00:21:00"/>
    <s v="Si"/>
    <x v="243"/>
    <d v="1899-12-30T01:10:00"/>
  </r>
  <r>
    <n v="4"/>
    <s v="Cliente_263"/>
    <n v="5"/>
    <s v="Mesero_3"/>
    <x v="0"/>
    <s v="Tarjeta de crédito"/>
    <s v="40.28"/>
    <s v="Reservada"/>
    <n v="720"/>
    <s v="Paraguay"/>
    <s v="Plato_11, Plato_9, Plato_7"/>
    <x v="6"/>
    <s v="2:13"/>
    <s v="5:46"/>
    <d v="1899-12-30T03:33:00"/>
    <d v="1899-12-30T01:20:00"/>
    <s v="Si"/>
    <x v="153"/>
    <d v="1899-12-30T02:13:00"/>
  </r>
  <r>
    <n v="6"/>
    <s v="Cliente_733"/>
    <n v="2"/>
    <s v="Mesero_2"/>
    <x v="1"/>
    <s v="Tarjeta de crédito"/>
    <s v="47.13"/>
    <s v="Libre"/>
    <n v="721"/>
    <s v="Paraguay"/>
    <s v="Plato_9, Plato_19, Plato_7, Plato_6"/>
    <x v="6"/>
    <s v="3:53"/>
    <s v="7:01"/>
    <d v="1899-12-30T03:08:00"/>
    <d v="1899-12-30T00:55:00"/>
    <s v="Si"/>
    <x v="59"/>
    <d v="1899-12-30T02:13:00"/>
  </r>
  <r>
    <n v="13"/>
    <s v="Cliente_438"/>
    <n v="5"/>
    <s v="Mesero_2"/>
    <x v="0"/>
    <s v="Tarjeta de crédito"/>
    <s v="20.62"/>
    <s v="Libre"/>
    <n v="722"/>
    <s v="Ecuador"/>
    <s v="Plato_13, Plato_5"/>
    <x v="6"/>
    <s v="2:51"/>
    <s v="4:08"/>
    <d v="1899-12-30T01:17:00"/>
    <d v="1899-12-30T00:18:00"/>
    <s v="Si"/>
    <x v="188"/>
    <d v="1899-12-30T00:59:00"/>
  </r>
  <r>
    <n v="12"/>
    <s v="Cliente_116"/>
    <n v="2"/>
    <s v="Mesero_4"/>
    <x v="1"/>
    <s v="Efectivo"/>
    <s v="27.79"/>
    <s v="Libre"/>
    <n v="723"/>
    <s v="Chile"/>
    <s v="Plato_16, Plato_8"/>
    <x v="6"/>
    <s v="1:35"/>
    <s v="4:49"/>
    <d v="1899-12-30T03:14:00"/>
    <d v="1899-12-30T02:43:00"/>
    <s v="Si"/>
    <x v="24"/>
    <d v="1899-12-30T00:31:00"/>
  </r>
  <r>
    <n v="8"/>
    <s v="Cliente_929"/>
    <n v="6"/>
    <s v="Mesero_5"/>
    <x v="2"/>
    <s v="Efectivo"/>
    <s v="14.12"/>
    <s v="Libre"/>
    <n v="724"/>
    <s v="Venezuela"/>
    <s v="Plato_5"/>
    <x v="6"/>
    <s v="2:56"/>
    <s v="4:15"/>
    <d v="1899-12-30T01:19:00"/>
    <d v="1899-12-30T00:23:00"/>
    <s v="Si"/>
    <x v="162"/>
    <d v="1899-12-30T00:56:00"/>
  </r>
  <r>
    <n v="10"/>
    <s v="Cliente_353"/>
    <n v="4"/>
    <s v="Mesero_4"/>
    <x v="0"/>
    <s v="Efectivo"/>
    <s v="18.66"/>
    <s v="Ocupada"/>
    <n v="725"/>
    <s v="Chile"/>
    <s v="Plato_18, Plato_5"/>
    <x v="6"/>
    <s v="1:48"/>
    <s v="3:20"/>
    <d v="1899-12-30T01:47:00"/>
    <d v="1899-12-30T00:07:00"/>
    <s v="Si"/>
    <x v="153"/>
    <d v="1899-12-30T01:25:00"/>
  </r>
  <r>
    <n v="11"/>
    <s v="Cliente_715"/>
    <n v="2"/>
    <s v="Mesero_5"/>
    <x v="1"/>
    <s v="Tarjeta de crédito"/>
    <s v="41.38"/>
    <s v="Reservada"/>
    <n v="726"/>
    <s v="España"/>
    <s v="Plato_5, Plato_19, Plato_14"/>
    <x v="6"/>
    <s v="2:28"/>
    <s v="5:43"/>
    <d v="1899-12-30T03:15:00"/>
    <d v="1899-12-30T02:01:00"/>
    <s v="Si"/>
    <x v="24"/>
    <d v="1899-12-30T01:14:00"/>
  </r>
  <r>
    <n v="17"/>
    <s v="Cliente_117"/>
    <n v="6"/>
    <s v="Mesero_2"/>
    <x v="2"/>
    <s v="Tarjeta de débito"/>
    <s v="13.24"/>
    <s v="Reservada"/>
    <n v="727"/>
    <s v="Colombia"/>
    <s v="Plato_3"/>
    <x v="6"/>
    <s v="0:31"/>
    <s v="3:02"/>
    <d v="1899-12-30T02:31:00"/>
    <d v="1899-12-30T02:10:00"/>
    <s v="Si"/>
    <x v="174"/>
    <d v="1899-12-30T00:21:00"/>
  </r>
  <r>
    <n v="9"/>
    <s v="Cliente_654"/>
    <n v="6"/>
    <s v="Mesero_1"/>
    <x v="1"/>
    <s v="Tarjeta de débito"/>
    <s v="34.28"/>
    <s v="Ocupada"/>
    <n v="728"/>
    <s v="Argentina"/>
    <s v="Plato_4, Plato_6, Plato_15"/>
    <x v="6"/>
    <s v="2:06"/>
    <s v="4:29"/>
    <d v="1899-12-30T02:38:00"/>
    <d v="1899-12-30T01:11:00"/>
    <s v="Si"/>
    <x v="146"/>
    <d v="1899-12-30T01:12:00"/>
  </r>
  <r>
    <n v="20"/>
    <s v="Cliente_264"/>
    <n v="2"/>
    <s v="Mesero_5"/>
    <x v="1"/>
    <s v="Tarjeta de crédito"/>
    <s v="18.97"/>
    <s v="Ocupada"/>
    <n v="729"/>
    <s v="Uruguay"/>
    <s v="Plato_18, Plato_3"/>
    <x v="6"/>
    <s v="2:49"/>
    <s v="6:05"/>
    <d v="1899-12-30T03:31:00"/>
    <d v="1899-12-30T02:11:00"/>
    <s v="Si"/>
    <x v="182"/>
    <d v="1899-12-30T01:05:00"/>
  </r>
  <r>
    <n v="8"/>
    <s v="Cliente_443"/>
    <n v="3"/>
    <s v="Mesero_3"/>
    <x v="0"/>
    <s v="Tarjeta de crédito"/>
    <s v="15.02"/>
    <s v="Ocupada"/>
    <n v="730"/>
    <s v="España"/>
    <s v="Plato_2, Plato_7"/>
    <x v="6"/>
    <s v="0:29"/>
    <s v="2:33"/>
    <d v="1899-12-30T02:19:00"/>
    <d v="1899-12-30T00:45:00"/>
    <s v="Si"/>
    <x v="192"/>
    <d v="1899-12-30T01:19:00"/>
  </r>
  <r>
    <n v="17"/>
    <s v="Cliente_239"/>
    <n v="3"/>
    <s v="Mesero_2"/>
    <x v="0"/>
    <s v="Tarjeta de crédito"/>
    <s v="14.35"/>
    <s v="Reservada"/>
    <n v="731"/>
    <s v="Chile"/>
    <s v="Plato_15"/>
    <x v="6"/>
    <s v="3:16"/>
    <s v="6:25"/>
    <d v="1899-12-30T03:09:00"/>
    <d v="1899-12-30T02:22:00"/>
    <s v="Si"/>
    <x v="212"/>
    <d v="1899-12-30T00:47:00"/>
  </r>
  <r>
    <n v="12"/>
    <s v="Cliente_770"/>
    <n v="3"/>
    <s v="Mesero_4"/>
    <x v="0"/>
    <s v="Tarjeta de crédito"/>
    <s v="43.35"/>
    <s v="Reservada"/>
    <n v="732"/>
    <s v="Brasil"/>
    <s v="Plato_20, Plato_10, Plato_19"/>
    <x v="6"/>
    <s v="3:17"/>
    <s v="7:13"/>
    <d v="1899-12-30T03:56:00"/>
    <d v="1899-12-30T01:55:00"/>
    <s v="Si"/>
    <x v="30"/>
    <d v="1899-12-30T02:01:00"/>
  </r>
  <r>
    <n v="14"/>
    <s v="Cliente_359"/>
    <n v="6"/>
    <s v="Mesero_4"/>
    <x v="2"/>
    <s v="Tarjeta de crédito"/>
    <s v="35.09"/>
    <s v="Libre"/>
    <n v="733"/>
    <s v="Argentina"/>
    <s v="Plato_19, Plato_7, Plato_6"/>
    <x v="6"/>
    <s v="3:40"/>
    <s v="5:28"/>
    <d v="1899-12-30T01:48:00"/>
    <d v="1899-12-30T00:34:00"/>
    <s v="Si"/>
    <x v="44"/>
    <d v="1899-12-30T01:14:00"/>
  </r>
  <r>
    <n v="14"/>
    <s v="Cliente_888"/>
    <n v="2"/>
    <s v="Mesero_2"/>
    <x v="0"/>
    <s v="Efectivo"/>
    <s v="46.82"/>
    <s v="Libre"/>
    <n v="734"/>
    <s v="Venezuela"/>
    <s v="Plato_15, Plato_7, Plato_12"/>
    <x v="6"/>
    <s v="2:27"/>
    <s v="4:57"/>
    <d v="1899-12-30T02:30:00"/>
    <d v="1899-12-30T01:38:00"/>
    <s v="Si"/>
    <x v="83"/>
    <d v="1899-12-30T00:52:00"/>
  </r>
  <r>
    <n v="20"/>
    <s v="Cliente_154"/>
    <n v="4"/>
    <s v="Mesero_3"/>
    <x v="1"/>
    <s v="Tarjeta de crédito"/>
    <s v="38.43"/>
    <s v="Libre"/>
    <n v="735"/>
    <s v="España"/>
    <s v="Plato_14, Plato_15"/>
    <x v="6"/>
    <s v="1:52"/>
    <s v="3:47"/>
    <d v="1899-12-30T01:55:00"/>
    <d v="1899-12-30T00:28:00"/>
    <s v="Si"/>
    <x v="149"/>
    <d v="1899-12-30T01:27:00"/>
  </r>
  <r>
    <n v="17"/>
    <s v="Cliente_301"/>
    <n v="2"/>
    <s v="Mesero_4"/>
    <x v="1"/>
    <s v="Tarjeta de crédito"/>
    <s v="25.91"/>
    <s v="Ocupada"/>
    <n v="736"/>
    <s v="España"/>
    <s v="Plato_5, Plato_16, Plato_17"/>
    <x v="6"/>
    <s v="1:08"/>
    <s v="3:24"/>
    <d v="1899-12-30T02:31:00"/>
    <d v="1899-12-30T00:44:00"/>
    <s v="Si"/>
    <x v="244"/>
    <d v="1899-12-30T01:32:00"/>
  </r>
  <r>
    <n v="6"/>
    <s v="Cliente_635"/>
    <n v="1"/>
    <s v="Mesero_2"/>
    <x v="1"/>
    <s v="Tarjeta de débito"/>
    <s v="24.09"/>
    <s v="Reservada"/>
    <n v="737"/>
    <s v="Paraguay"/>
    <s v="Plato_9, Plato_2"/>
    <x v="6"/>
    <s v="0:39"/>
    <s v="3:06"/>
    <d v="1899-12-30T02:27:00"/>
    <d v="1899-12-30T02:05:00"/>
    <s v="Si"/>
    <x v="61"/>
    <d v="1899-12-30T00:22:00"/>
  </r>
  <r>
    <n v="15"/>
    <s v="Cliente_70"/>
    <n v="1"/>
    <s v="Mesero_3"/>
    <x v="0"/>
    <s v="Tarjeta de crédito"/>
    <s v="17.37"/>
    <s v="Ocupada"/>
    <n v="738"/>
    <s v="España"/>
    <s v="Plato_10, Plato_16, Plato_4"/>
    <x v="6"/>
    <s v="0:51"/>
    <s v="2:04"/>
    <d v="1899-12-30T01:28:00"/>
    <d v="1899-12-30T00:00:00"/>
    <s v="No"/>
    <x v="95"/>
    <d v="1899-12-30T01:34:00"/>
  </r>
  <r>
    <n v="10"/>
    <s v="Cliente_484"/>
    <n v="5"/>
    <s v="Mesero_2"/>
    <x v="0"/>
    <s v="Tarjeta de débito"/>
    <s v="33.69"/>
    <s v="Reservada"/>
    <n v="739"/>
    <s v="Colombia"/>
    <s v="Plato_14"/>
    <x v="6"/>
    <s v="3:53"/>
    <s v="6:10"/>
    <d v="1899-12-30T02:17:00"/>
    <d v="1899-12-30T01:23:00"/>
    <s v="Si"/>
    <x v="127"/>
    <d v="1899-12-30T00:54:00"/>
  </r>
  <r>
    <n v="16"/>
    <s v="Cliente_297"/>
    <n v="6"/>
    <s v="Mesero_1"/>
    <x v="0"/>
    <s v="Tarjeta de débito"/>
    <s v="16.05"/>
    <s v="Reservada"/>
    <n v="740"/>
    <s v="Ecuador"/>
    <s v="Plato_16, Plato_15, Plato_19, Plato_14"/>
    <x v="6"/>
    <s v="3:49"/>
    <s v="6:24"/>
    <d v="1899-12-30T02:35:00"/>
    <d v="1899-12-30T00:42:00"/>
    <s v="Si"/>
    <x v="76"/>
    <d v="1899-12-30T01:53:00"/>
  </r>
  <r>
    <n v="14"/>
    <s v="Cliente_196"/>
    <n v="4"/>
    <s v="Mesero_2"/>
    <x v="0"/>
    <s v="Tarjeta de débito"/>
    <s v="40.31"/>
    <s v="Ocupada"/>
    <n v="741"/>
    <s v="Uruguay"/>
    <s v="Plato_7, Plato_9, Plato_11, Plato_16"/>
    <x v="6"/>
    <s v="0:29"/>
    <s v="4:23"/>
    <d v="1899-12-30T04:09:00"/>
    <d v="1899-12-30T01:09:00"/>
    <s v="Si"/>
    <x v="232"/>
    <d v="1899-12-30T02:45:00"/>
  </r>
  <r>
    <n v="20"/>
    <s v="Cliente_320"/>
    <n v="4"/>
    <s v="Mesero_2"/>
    <x v="1"/>
    <s v="Tarjeta de crédito"/>
    <s v="10.51"/>
    <s v="Reservada"/>
    <n v="742"/>
    <s v="Colombia"/>
    <s v="Plato_17, Plato_2, Plato_10, Plato_12"/>
    <x v="6"/>
    <s v="0:36"/>
    <s v="2:22"/>
    <d v="1899-12-30T01:46:00"/>
    <d v="1899-12-30T00:00:00"/>
    <s v="No"/>
    <x v="82"/>
    <d v="1899-12-30T02:25:00"/>
  </r>
  <r>
    <n v="19"/>
    <s v="Cliente_597"/>
    <n v="2"/>
    <s v="Mesero_3"/>
    <x v="0"/>
    <s v="Tarjeta de débito"/>
    <s v="25.7"/>
    <s v="Ocupada"/>
    <n v="743"/>
    <s v="Brasil"/>
    <s v="Plato_10, Plato_4, Plato_14"/>
    <x v="6"/>
    <s v="3:47"/>
    <s v="7:44"/>
    <d v="1899-12-30T04:12:00"/>
    <d v="1899-12-30T01:34:00"/>
    <s v="Si"/>
    <x v="95"/>
    <d v="1899-12-30T02:23:00"/>
  </r>
  <r>
    <n v="11"/>
    <s v="Cliente_974"/>
    <n v="1"/>
    <s v="Mesero_1"/>
    <x v="0"/>
    <s v="Tarjeta de crédito"/>
    <s v="26.5"/>
    <s v="Libre"/>
    <n v="744"/>
    <s v="España"/>
    <s v="Plato_4, Plato_9"/>
    <x v="6"/>
    <s v="1:59"/>
    <s v="5:49"/>
    <d v="1899-12-30T03:50:00"/>
    <d v="1899-12-30T02:43:00"/>
    <s v="Si"/>
    <x v="45"/>
    <d v="1899-12-30T01:07:00"/>
  </r>
  <r>
    <n v="3"/>
    <s v="Cliente_90"/>
    <n v="1"/>
    <s v="Mesero_5"/>
    <x v="0"/>
    <s v="Efectivo"/>
    <s v="18.75"/>
    <s v="Libre"/>
    <n v="745"/>
    <s v="Bolivia"/>
    <s v="Plato_8, Plato_7, Plato_1, Plato_6"/>
    <x v="6"/>
    <s v="2:34"/>
    <s v="4:52"/>
    <d v="1899-12-30T02:18:00"/>
    <d v="1899-12-30T01:05:00"/>
    <s v="Si"/>
    <x v="228"/>
    <d v="1899-12-30T01:13:00"/>
  </r>
  <r>
    <n v="13"/>
    <s v="Cliente_950"/>
    <n v="2"/>
    <s v="Mesero_1"/>
    <x v="0"/>
    <s v="Tarjeta de crédito"/>
    <s v="44.9"/>
    <s v="Ocupada"/>
    <n v="746"/>
    <s v="Chile"/>
    <s v="Plato_8, Plato_15"/>
    <x v="6"/>
    <s v="3:10"/>
    <s v="6:27"/>
    <d v="1899-12-30T03:32:00"/>
    <d v="1899-12-30T02:00:00"/>
    <s v="Si"/>
    <x v="170"/>
    <d v="1899-12-30T01:17:00"/>
  </r>
  <r>
    <n v="16"/>
    <s v="Cliente_446"/>
    <n v="3"/>
    <s v="Mesero_1"/>
    <x v="1"/>
    <s v="Tarjeta de débito"/>
    <s v="37.23"/>
    <s v="Reservada"/>
    <n v="747"/>
    <s v="Uruguay"/>
    <s v="Plato_1"/>
    <x v="6"/>
    <s v="2:53"/>
    <s v="4:49"/>
    <d v="1899-12-30T01:56:00"/>
    <d v="1899-12-30T01:28:00"/>
    <s v="Si"/>
    <x v="164"/>
    <d v="1899-12-30T00:28:00"/>
  </r>
  <r>
    <n v="2"/>
    <s v="Cliente_298"/>
    <n v="4"/>
    <s v="Mesero_2"/>
    <x v="0"/>
    <s v="Tarjeta de crédito"/>
    <s v="12.55"/>
    <s v="Reservada"/>
    <n v="748"/>
    <s v="Venezuela"/>
    <s v="Plato_15, Plato_10"/>
    <x v="6"/>
    <s v="2:32"/>
    <s v="5:58"/>
    <d v="1899-12-30T03:26:00"/>
    <d v="1899-12-30T02:49:00"/>
    <s v="Si"/>
    <x v="245"/>
    <d v="1899-12-30T00:37:00"/>
  </r>
  <r>
    <n v="1"/>
    <s v="Cliente_446"/>
    <n v="2"/>
    <s v="Mesero_4"/>
    <x v="0"/>
    <s v="Tarjeta de débito"/>
    <s v="24.12"/>
    <s v="Ocupada"/>
    <n v="749"/>
    <s v="Perú"/>
    <s v="Plato_8"/>
    <x v="6"/>
    <s v="1:21"/>
    <s v="2:52"/>
    <d v="1899-12-30T01:46:00"/>
    <d v="1899-12-30T01:23:00"/>
    <s v="Si"/>
    <x v="5"/>
    <d v="1899-12-30T00:08:00"/>
  </r>
  <r>
    <n v="6"/>
    <s v="Cliente_304"/>
    <n v="4"/>
    <s v="Mesero_1"/>
    <x v="0"/>
    <s v="Tarjeta de crédito"/>
    <s v="21.82"/>
    <s v="Libre"/>
    <n v="750"/>
    <s v="Bolivia"/>
    <s v="Plato_17, Plato_10"/>
    <x v="6"/>
    <s v="1:46"/>
    <s v="3:00"/>
    <d v="1899-12-30T01:14:00"/>
    <d v="1899-12-30T00:00:00"/>
    <s v="No"/>
    <x v="246"/>
    <d v="1899-12-30T01:26:00"/>
  </r>
  <r>
    <n v="17"/>
    <s v="Cliente_157"/>
    <n v="6"/>
    <s v="Mesero_2"/>
    <x v="1"/>
    <s v="Tarjeta de crédito"/>
    <s v="49.35"/>
    <s v="Libre"/>
    <n v="751"/>
    <s v="Brasil"/>
    <s v="Plato_9, Plato_1, Plato_5"/>
    <x v="6"/>
    <s v="1:32"/>
    <s v="3:10"/>
    <d v="1899-12-30T01:38:00"/>
    <d v="1899-12-30T00:11:00"/>
    <s v="Si"/>
    <x v="70"/>
    <d v="1899-12-30T01:27:00"/>
  </r>
  <r>
    <n v="3"/>
    <s v="Cliente_736"/>
    <n v="5"/>
    <s v="Mesero_3"/>
    <x v="0"/>
    <s v="Tarjeta de crédito"/>
    <s v="46.27"/>
    <s v="Libre"/>
    <n v="752"/>
    <s v="Perú"/>
    <s v="Plato_2"/>
    <x v="6"/>
    <s v="2:05"/>
    <s v="4:23"/>
    <d v="1899-12-30T02:18:00"/>
    <d v="1899-12-30T01:48:00"/>
    <s v="Si"/>
    <x v="71"/>
    <d v="1899-12-30T00:30:00"/>
  </r>
  <r>
    <n v="11"/>
    <s v="Cliente_827"/>
    <n v="4"/>
    <s v="Mesero_4"/>
    <x v="0"/>
    <s v="Tarjeta de débito"/>
    <s v="26.24"/>
    <s v="Libre"/>
    <n v="753"/>
    <s v="Chile"/>
    <s v="Plato_15, Plato_14, Plato_7, Plato_19"/>
    <x v="6"/>
    <s v="2:27"/>
    <s v="4:38"/>
    <d v="1899-12-30T02:11:00"/>
    <d v="1899-12-30T00:03:00"/>
    <s v="Si"/>
    <x v="90"/>
    <d v="1899-12-30T02:08:00"/>
  </r>
  <r>
    <n v="8"/>
    <s v="Cliente_871"/>
    <n v="3"/>
    <s v="Mesero_3"/>
    <x v="0"/>
    <s v="Tarjeta de crédito"/>
    <s v="42.74"/>
    <s v="Reservada"/>
    <n v="754"/>
    <s v="España"/>
    <s v="Plato_7, Plato_6, Plato_16"/>
    <x v="6"/>
    <s v="3:21"/>
    <s v="4:36"/>
    <d v="1899-12-30T01:15:00"/>
    <d v="1899-12-30T00:00:00"/>
    <s v="No"/>
    <x v="92"/>
    <d v="1899-12-30T01:29:00"/>
  </r>
  <r>
    <n v="12"/>
    <s v="Cliente_743"/>
    <n v="3"/>
    <s v="Mesero_2"/>
    <x v="0"/>
    <s v="Tarjeta de crédito"/>
    <s v="26.65"/>
    <s v="Ocupada"/>
    <n v="755"/>
    <s v="Brasil"/>
    <s v="Plato_13, Plato_1, Plato_12, Plato_9"/>
    <x v="6"/>
    <s v="2:01"/>
    <s v="4:27"/>
    <d v="1899-12-30T02:41:00"/>
    <d v="1899-12-30T00:37:00"/>
    <s v="Si"/>
    <x v="29"/>
    <d v="1899-12-30T01:49:00"/>
  </r>
  <r>
    <n v="11"/>
    <s v="Cliente_428"/>
    <n v="1"/>
    <s v="Mesero_1"/>
    <x v="2"/>
    <s v="Tarjeta de crédito"/>
    <s v="31.75"/>
    <s v="Libre"/>
    <n v="756"/>
    <s v="Perú"/>
    <s v="Plato_17, Plato_12"/>
    <x v="6"/>
    <s v="3:53"/>
    <s v="7:51"/>
    <d v="1899-12-30T03:58:00"/>
    <d v="1899-12-30T03:24:00"/>
    <s v="Si"/>
    <x v="73"/>
    <d v="1899-12-30T00:34:00"/>
  </r>
  <r>
    <n v="3"/>
    <s v="Cliente_750"/>
    <n v="6"/>
    <s v="Mesero_2"/>
    <x v="0"/>
    <s v="Tarjeta de débito"/>
    <s v="10.03"/>
    <s v="Reservada"/>
    <n v="757"/>
    <s v="Brasil"/>
    <s v="Plato_2"/>
    <x v="6"/>
    <s v="1:47"/>
    <s v="4:42"/>
    <d v="1899-12-30T02:55:00"/>
    <d v="1899-12-30T02:15:00"/>
    <s v="Si"/>
    <x v="71"/>
    <d v="1899-12-30T00:40:00"/>
  </r>
  <r>
    <n v="18"/>
    <s v="Cliente_808"/>
    <n v="4"/>
    <s v="Mesero_3"/>
    <x v="1"/>
    <s v="Efectivo"/>
    <s v="27.04"/>
    <s v="Reservada"/>
    <n v="758"/>
    <s v="Perú"/>
    <s v="Plato_2, Plato_5"/>
    <x v="6"/>
    <s v="0:17"/>
    <s v="2:10"/>
    <d v="1899-12-30T01:53:00"/>
    <d v="1899-12-30T01:12:00"/>
    <s v="Si"/>
    <x v="97"/>
    <d v="1899-12-30T00:41:00"/>
  </r>
  <r>
    <n v="20"/>
    <s v="Cliente_376"/>
    <n v="5"/>
    <s v="Mesero_1"/>
    <x v="0"/>
    <s v="Tarjeta de crédito"/>
    <s v="13.7"/>
    <s v="Reservada"/>
    <n v="759"/>
    <s v="Argentina"/>
    <s v="Plato_11, Plato_6, Plato_1, Plato_9"/>
    <x v="6"/>
    <s v="0:40"/>
    <s v="3:45"/>
    <d v="1899-12-30T03:05:00"/>
    <d v="1899-12-30T00:00:00"/>
    <s v="No"/>
    <x v="247"/>
    <d v="1899-12-30T03:16:00"/>
  </r>
  <r>
    <n v="5"/>
    <s v="Cliente_721"/>
    <n v="6"/>
    <s v="Mesero_4"/>
    <x v="0"/>
    <s v="Tarjeta de crédito"/>
    <s v="39.42"/>
    <s v="Libre"/>
    <n v="760"/>
    <s v="Argentina"/>
    <s v="Plato_8"/>
    <x v="6"/>
    <s v="0:25"/>
    <s v="1:40"/>
    <d v="1899-12-30T01:15:00"/>
    <d v="1899-12-30T00:55:00"/>
    <s v="Si"/>
    <x v="98"/>
    <d v="1899-12-30T00:20:00"/>
  </r>
  <r>
    <n v="4"/>
    <s v="Cliente_782"/>
    <n v="4"/>
    <s v="Mesero_3"/>
    <x v="1"/>
    <s v="Tarjeta de crédito"/>
    <s v="16.85"/>
    <s v="Libre"/>
    <n v="761"/>
    <s v="España"/>
    <s v="Plato_7, Plato_16, Plato_14"/>
    <x v="6"/>
    <s v="2:39"/>
    <s v="3:42"/>
    <d v="1899-12-30T01:03:00"/>
    <d v="1899-12-30T00:00:00"/>
    <s v="No"/>
    <x v="216"/>
    <d v="1899-12-30T01:42:00"/>
  </r>
  <r>
    <n v="4"/>
    <s v="Cliente_729"/>
    <n v="3"/>
    <s v="Mesero_5"/>
    <x v="1"/>
    <s v="Tarjeta de crédito"/>
    <s v="49.45"/>
    <s v="Reservada"/>
    <n v="762"/>
    <s v="Uruguay"/>
    <s v="Plato_13, Plato_10"/>
    <x v="6"/>
    <s v="1:18"/>
    <s v="3:25"/>
    <d v="1899-12-30T02:07:00"/>
    <d v="1899-12-30T01:38:00"/>
    <s v="Si"/>
    <x v="65"/>
    <d v="1899-12-30T00:29:00"/>
  </r>
  <r>
    <n v="18"/>
    <s v="Cliente_351"/>
    <n v="3"/>
    <s v="Mesero_4"/>
    <x v="0"/>
    <s v="Tarjeta de crédito"/>
    <s v="22.88"/>
    <s v="Reservada"/>
    <n v="763"/>
    <s v="Argentina"/>
    <s v="Plato_11, Plato_12"/>
    <x v="6"/>
    <s v="3:49"/>
    <s v="5:12"/>
    <d v="1899-12-30T01:23:00"/>
    <d v="1899-12-30T00:51:00"/>
    <s v="Si"/>
    <x v="194"/>
    <d v="1899-12-30T00:32:00"/>
  </r>
  <r>
    <n v="20"/>
    <s v="Cliente_227"/>
    <n v="1"/>
    <s v="Mesero_4"/>
    <x v="2"/>
    <s v="Tarjeta de crédito"/>
    <s v="20.41"/>
    <s v="Ocupada"/>
    <n v="764"/>
    <s v="Colombia"/>
    <s v="Plato_6, Plato_18, Plato_7"/>
    <x v="6"/>
    <s v="3:30"/>
    <s v="5:46"/>
    <d v="1899-12-30T02:31:00"/>
    <d v="1899-12-30T00:24:00"/>
    <s v="Si"/>
    <x v="188"/>
    <d v="1899-12-30T01:52:00"/>
  </r>
  <r>
    <n v="20"/>
    <s v="Cliente_825"/>
    <n v="4"/>
    <s v="Mesero_3"/>
    <x v="2"/>
    <s v="Tarjeta de crédito"/>
    <s v="30.77"/>
    <s v="Libre"/>
    <n v="765"/>
    <s v="Chile"/>
    <s v="Plato_10, Plato_16, Plato_13, Plato_19"/>
    <x v="6"/>
    <s v="0:24"/>
    <s v="1:37"/>
    <d v="1899-12-30T01:13:00"/>
    <d v="1899-12-30T00:00:00"/>
    <s v="No"/>
    <x v="22"/>
    <d v="1899-12-30T02:44:00"/>
  </r>
  <r>
    <n v="17"/>
    <s v="Cliente_175"/>
    <n v="6"/>
    <s v="Mesero_2"/>
    <x v="2"/>
    <s v="Tarjeta de crédito"/>
    <s v="12.57"/>
    <s v="Reservada"/>
    <n v="766"/>
    <s v="Argentina"/>
    <s v="Plato_2, Plato_12, Plato_3, Plato_14"/>
    <x v="6"/>
    <s v="1:34"/>
    <s v="4:50"/>
    <d v="1899-12-30T03:16:00"/>
    <d v="1899-12-30T01:02:00"/>
    <s v="Si"/>
    <x v="115"/>
    <d v="1899-12-30T02:14:00"/>
  </r>
  <r>
    <n v="10"/>
    <s v="Cliente_757"/>
    <n v="3"/>
    <s v="Mesero_2"/>
    <x v="1"/>
    <s v="Tarjeta de crédito"/>
    <s v="15.98"/>
    <s v="Reservada"/>
    <n v="767"/>
    <s v="Ecuador"/>
    <s v="Plato_9, Plato_7, Plato_13"/>
    <x v="6"/>
    <s v="1:08"/>
    <s v="3:57"/>
    <d v="1899-12-30T02:49:00"/>
    <d v="1899-12-30T01:24:00"/>
    <s v="Si"/>
    <x v="8"/>
    <d v="1899-12-30T01:25: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7">
  <r>
    <x v="0"/>
    <s v="Cliente_724"/>
    <n v="6"/>
    <x v="0"/>
    <x v="0"/>
    <x v="0"/>
    <x v="0"/>
    <x v="0"/>
    <x v="0"/>
    <x v="0"/>
    <s v="Plato_7, Plato_2"/>
    <x v="0"/>
    <s v="1:07"/>
    <s v="3:50"/>
    <d v="1899-12-30T02:43:00"/>
    <d v="1899-12-30T01:46:00"/>
    <x v="0"/>
    <x v="0"/>
    <x v="0"/>
  </r>
  <r>
    <x v="1"/>
    <s v="Cliente_538"/>
    <n v="6"/>
    <x v="1"/>
    <x v="1"/>
    <x v="1"/>
    <x v="1"/>
    <x v="0"/>
    <x v="1"/>
    <x v="1"/>
    <s v="Plato_17, Plato_6"/>
    <x v="0"/>
    <s v="1:28"/>
    <s v="3:49"/>
    <d v="1899-12-30T02:21:00"/>
    <d v="1899-12-30T00:56:00"/>
    <x v="0"/>
    <x v="1"/>
    <x v="1"/>
  </r>
  <r>
    <x v="2"/>
    <s v="Cliente_911"/>
    <n v="1"/>
    <x v="2"/>
    <x v="1"/>
    <x v="2"/>
    <x v="2"/>
    <x v="1"/>
    <x v="2"/>
    <x v="2"/>
    <s v="Plato_20, Plato_17, Plato_19, Plato_9"/>
    <x v="0"/>
    <s v="0:29"/>
    <s v="3:56"/>
    <d v="1899-12-30T03:27:00"/>
    <d v="1899-12-30T01:21:00"/>
    <x v="0"/>
    <x v="2"/>
    <x v="2"/>
  </r>
  <r>
    <x v="3"/>
    <s v="Cliente_129"/>
    <n v="1"/>
    <x v="3"/>
    <x v="0"/>
    <x v="2"/>
    <x v="3"/>
    <x v="1"/>
    <x v="3"/>
    <x v="3"/>
    <s v="Plato_11, Plato_16"/>
    <x v="0"/>
    <s v="3:03"/>
    <d v="1899-12-30T04:31:00"/>
    <d v="1899-12-30T01:28:00"/>
    <d v="1899-12-30T00:48:00"/>
    <x v="0"/>
    <x v="3"/>
    <x v="3"/>
  </r>
  <r>
    <x v="4"/>
    <s v="Cliente_938"/>
    <n v="2"/>
    <x v="4"/>
    <x v="0"/>
    <x v="2"/>
    <x v="4"/>
    <x v="1"/>
    <x v="4"/>
    <x v="4"/>
    <s v="Plato_12, Plato_7"/>
    <x v="0"/>
    <s v="0:01"/>
    <s v="2:06"/>
    <d v="1899-12-30T02:05:00"/>
    <d v="1899-12-30T01:48:00"/>
    <x v="0"/>
    <x v="4"/>
    <x v="4"/>
  </r>
  <r>
    <x v="5"/>
    <s v="Cliente_965"/>
    <n v="5"/>
    <x v="4"/>
    <x v="2"/>
    <x v="2"/>
    <x v="5"/>
    <x v="1"/>
    <x v="5"/>
    <x v="4"/>
    <s v="Plato_8"/>
    <x v="0"/>
    <d v="1899-12-30T01:24:00"/>
    <s v="3:32"/>
    <d v="1899-12-30T02:08:00"/>
    <d v="1899-12-30T01:57:00"/>
    <x v="0"/>
    <x v="5"/>
    <x v="5"/>
  </r>
  <r>
    <x v="6"/>
    <s v="Cliente_306"/>
    <n v="6"/>
    <x v="2"/>
    <x v="2"/>
    <x v="2"/>
    <x v="6"/>
    <x v="2"/>
    <x v="6"/>
    <x v="5"/>
    <s v="Plato_15, Plato_19"/>
    <x v="0"/>
    <s v="1:57"/>
    <s v="4:22"/>
    <d v="1899-12-30T02:40:00"/>
    <d v="1899-12-30T01:44:00"/>
    <x v="0"/>
    <x v="6"/>
    <x v="6"/>
  </r>
  <r>
    <x v="7"/>
    <s v="Cliente_974"/>
    <n v="1"/>
    <x v="2"/>
    <x v="1"/>
    <x v="2"/>
    <x v="7"/>
    <x v="0"/>
    <x v="7"/>
    <x v="3"/>
    <s v="Plato_5, Plato_16, Plato_20"/>
    <x v="0"/>
    <s v="2:11"/>
    <s v="4:49"/>
    <d v="1899-12-30T02:38:00"/>
    <d v="1899-12-30T01:43:00"/>
    <x v="0"/>
    <x v="7"/>
    <x v="7"/>
  </r>
  <r>
    <x v="8"/>
    <s v="Cliente_740"/>
    <n v="5"/>
    <x v="2"/>
    <x v="0"/>
    <x v="0"/>
    <x v="8"/>
    <x v="1"/>
    <x v="8"/>
    <x v="6"/>
    <s v="Plato_2, Plato_7, Plato_12, Plato_15"/>
    <x v="0"/>
    <s v="2:03"/>
    <s v="4:25"/>
    <d v="1899-12-30T02:22:00"/>
    <d v="1899-12-30T00:00:00"/>
    <x v="1"/>
    <x v="8"/>
    <x v="8"/>
  </r>
  <r>
    <x v="6"/>
    <s v="Cliente_33"/>
    <n v="1"/>
    <x v="4"/>
    <x v="0"/>
    <x v="2"/>
    <x v="9"/>
    <x v="2"/>
    <x v="9"/>
    <x v="7"/>
    <s v="Plato_18, Plato_20"/>
    <x v="0"/>
    <s v="0:02"/>
    <s v="1:53"/>
    <d v="1899-12-30T02:06:00"/>
    <d v="1899-12-30T01:22:00"/>
    <x v="0"/>
    <x v="9"/>
    <x v="9"/>
  </r>
  <r>
    <x v="9"/>
    <s v="Cliente_881"/>
    <n v="1"/>
    <x v="1"/>
    <x v="0"/>
    <x v="2"/>
    <x v="10"/>
    <x v="1"/>
    <x v="10"/>
    <x v="4"/>
    <s v="Plato_16, Plato_2"/>
    <x v="0"/>
    <s v="3:46"/>
    <s v="6:33"/>
    <d v="1899-12-30T02:47:00"/>
    <d v="1899-12-30T01:51:00"/>
    <x v="0"/>
    <x v="10"/>
    <x v="10"/>
  </r>
  <r>
    <x v="9"/>
    <s v="Cliente_890"/>
    <n v="6"/>
    <x v="4"/>
    <x v="2"/>
    <x v="2"/>
    <x v="11"/>
    <x v="2"/>
    <x v="11"/>
    <x v="1"/>
    <s v="Plato_16, Plato_19, Plato_8, Plato_20"/>
    <x v="0"/>
    <s v="0:04"/>
    <s v="3:23"/>
    <d v="1899-12-30T03:34:00"/>
    <d v="1899-12-30T01:44:00"/>
    <x v="0"/>
    <x v="11"/>
    <x v="11"/>
  </r>
  <r>
    <x v="10"/>
    <s v="Cliente_873"/>
    <n v="1"/>
    <x v="3"/>
    <x v="0"/>
    <x v="1"/>
    <x v="12"/>
    <x v="2"/>
    <x v="12"/>
    <x v="2"/>
    <s v="Plato_9"/>
    <x v="0"/>
    <s v="3:09"/>
    <s v="5:32"/>
    <d v="1899-12-30T02:38:00"/>
    <d v="1899-12-30T01:24:00"/>
    <x v="0"/>
    <x v="12"/>
    <x v="12"/>
  </r>
  <r>
    <x v="11"/>
    <s v="Cliente_780"/>
    <n v="6"/>
    <x v="2"/>
    <x v="0"/>
    <x v="1"/>
    <x v="13"/>
    <x v="1"/>
    <x v="13"/>
    <x v="4"/>
    <s v="Plato_3, Plato_11, Plato_14, Plato_2"/>
    <x v="0"/>
    <s v="0:18"/>
    <s v="1:58"/>
    <d v="1899-12-30T01:40:00"/>
    <d v="1899-12-30T00:00:00"/>
    <x v="1"/>
    <x v="13"/>
    <x v="13"/>
  </r>
  <r>
    <x v="1"/>
    <s v="Cliente_728"/>
    <n v="4"/>
    <x v="1"/>
    <x v="1"/>
    <x v="2"/>
    <x v="14"/>
    <x v="2"/>
    <x v="14"/>
    <x v="7"/>
    <s v="Plato_16, Plato_13, Plato_8"/>
    <x v="0"/>
    <s v="3:24"/>
    <s v="4:59"/>
    <d v="1899-12-30T01:50:00"/>
    <d v="1899-12-30T00:00:00"/>
    <x v="1"/>
    <x v="14"/>
    <x v="14"/>
  </r>
  <r>
    <x v="2"/>
    <s v="Cliente_175"/>
    <n v="5"/>
    <x v="4"/>
    <x v="0"/>
    <x v="1"/>
    <x v="15"/>
    <x v="0"/>
    <x v="15"/>
    <x v="6"/>
    <s v="Plato_16"/>
    <x v="0"/>
    <s v="2:31"/>
    <s v="4:24"/>
    <d v="1899-12-30T01:53:00"/>
    <d v="1899-12-30T01:15:00"/>
    <x v="0"/>
    <x v="15"/>
    <x v="15"/>
  </r>
  <r>
    <x v="9"/>
    <s v="Cliente_200"/>
    <n v="6"/>
    <x v="2"/>
    <x v="1"/>
    <x v="2"/>
    <x v="16"/>
    <x v="1"/>
    <x v="16"/>
    <x v="8"/>
    <s v="Plato_8, Plato_4, Plato_5"/>
    <x v="0"/>
    <s v="0:09"/>
    <s v="3:27"/>
    <d v="1899-12-30T03:18:00"/>
    <d v="1899-12-30T00:40:00"/>
    <x v="0"/>
    <x v="16"/>
    <x v="16"/>
  </r>
  <r>
    <x v="12"/>
    <s v="Cliente_190"/>
    <n v="2"/>
    <x v="2"/>
    <x v="1"/>
    <x v="2"/>
    <x v="17"/>
    <x v="1"/>
    <x v="17"/>
    <x v="1"/>
    <s v="Plato_9, Plato_20, Plato_10, Plato_15"/>
    <x v="0"/>
    <s v="2:06"/>
    <s v="4:26"/>
    <d v="1899-12-30T02:20:00"/>
    <d v="1899-12-30T00:06:00"/>
    <x v="0"/>
    <x v="17"/>
    <x v="17"/>
  </r>
  <r>
    <x v="13"/>
    <s v="Cliente_290"/>
    <n v="3"/>
    <x v="2"/>
    <x v="0"/>
    <x v="2"/>
    <x v="18"/>
    <x v="1"/>
    <x v="18"/>
    <x v="9"/>
    <s v="Plato_20"/>
    <x v="0"/>
    <s v="0:35"/>
    <s v="3:29"/>
    <d v="1899-12-30T02:54:00"/>
    <d v="1899-12-30T02:10:00"/>
    <x v="0"/>
    <x v="18"/>
    <x v="18"/>
  </r>
  <r>
    <x v="4"/>
    <s v="Cliente_972"/>
    <n v="2"/>
    <x v="0"/>
    <x v="0"/>
    <x v="2"/>
    <x v="19"/>
    <x v="0"/>
    <x v="19"/>
    <x v="9"/>
    <s v="Plato_8, Plato_1, Plato_14"/>
    <x v="0"/>
    <s v="1:25"/>
    <s v="5:12"/>
    <d v="1899-12-30T03:47:00"/>
    <d v="1899-12-30T02:37:00"/>
    <x v="0"/>
    <x v="19"/>
    <x v="19"/>
  </r>
  <r>
    <x v="14"/>
    <s v="Cliente_210"/>
    <n v="2"/>
    <x v="0"/>
    <x v="0"/>
    <x v="2"/>
    <x v="20"/>
    <x v="0"/>
    <x v="20"/>
    <x v="7"/>
    <s v="Plato_20, Plato_3, Plato_15, Plato_1"/>
    <x v="0"/>
    <s v="3:39"/>
    <s v="5:52"/>
    <d v="1899-12-30T02:13:00"/>
    <d v="1899-12-30T00:00:00"/>
    <x v="1"/>
    <x v="20"/>
    <x v="20"/>
  </r>
  <r>
    <x v="8"/>
    <s v="Cliente_88"/>
    <n v="1"/>
    <x v="4"/>
    <x v="0"/>
    <x v="2"/>
    <x v="21"/>
    <x v="1"/>
    <x v="21"/>
    <x v="8"/>
    <s v="Plato_4, Plato_18, Plato_9, Plato_8"/>
    <x v="0"/>
    <s v="2:16"/>
    <s v="4:47"/>
    <d v="1899-12-30T02:31:00"/>
    <d v="1899-12-30T00:28:00"/>
    <x v="0"/>
    <x v="21"/>
    <x v="21"/>
  </r>
  <r>
    <x v="15"/>
    <s v="Cliente_427"/>
    <n v="5"/>
    <x v="3"/>
    <x v="2"/>
    <x v="2"/>
    <x v="22"/>
    <x v="1"/>
    <x v="22"/>
    <x v="9"/>
    <s v="Plato_12, Plato_6"/>
    <x v="0"/>
    <s v="2:44"/>
    <s v="4:09"/>
    <d v="1899-12-30T01:25:00"/>
    <d v="1899-12-30T00:22:00"/>
    <x v="0"/>
    <x v="0"/>
    <x v="22"/>
  </r>
  <r>
    <x v="16"/>
    <s v="Cliente_424"/>
    <n v="5"/>
    <x v="0"/>
    <x v="0"/>
    <x v="2"/>
    <x v="23"/>
    <x v="2"/>
    <x v="23"/>
    <x v="5"/>
    <s v="Plato_10, Plato_9, Plato_14, Plato_20"/>
    <x v="0"/>
    <s v="3:01"/>
    <s v="6:20"/>
    <d v="1899-12-30T03:34:00"/>
    <d v="1899-12-30T00:19:00"/>
    <x v="0"/>
    <x v="22"/>
    <x v="23"/>
  </r>
  <r>
    <x v="14"/>
    <s v="Cliente_824"/>
    <n v="5"/>
    <x v="3"/>
    <x v="2"/>
    <x v="0"/>
    <x v="24"/>
    <x v="2"/>
    <x v="24"/>
    <x v="1"/>
    <s v="Plato_18"/>
    <x v="0"/>
    <s v="3:01"/>
    <s v="4:59"/>
    <d v="1899-12-30T02:13:00"/>
    <d v="1899-12-30T01:23:00"/>
    <x v="0"/>
    <x v="23"/>
    <x v="24"/>
  </r>
  <r>
    <x v="13"/>
    <s v="Cliente_107"/>
    <n v="2"/>
    <x v="3"/>
    <x v="1"/>
    <x v="2"/>
    <x v="25"/>
    <x v="2"/>
    <x v="25"/>
    <x v="7"/>
    <s v="Plato_4, Plato_13, Plato_7"/>
    <x v="0"/>
    <s v="2:04"/>
    <s v="5:47"/>
    <d v="1899-12-30T03:58:00"/>
    <d v="1899-12-30T01:54:00"/>
    <x v="0"/>
    <x v="24"/>
    <x v="25"/>
  </r>
  <r>
    <x v="17"/>
    <s v="Cliente_775"/>
    <n v="2"/>
    <x v="3"/>
    <x v="0"/>
    <x v="2"/>
    <x v="26"/>
    <x v="2"/>
    <x v="26"/>
    <x v="2"/>
    <s v="Plato_8, Plato_10"/>
    <x v="0"/>
    <s v="1:19"/>
    <s v="2:27"/>
    <d v="1899-12-30T01:23:00"/>
    <d v="1899-12-30T00:13:00"/>
    <x v="0"/>
    <x v="25"/>
    <x v="7"/>
  </r>
  <r>
    <x v="10"/>
    <s v="Cliente_358"/>
    <n v="2"/>
    <x v="4"/>
    <x v="2"/>
    <x v="2"/>
    <x v="27"/>
    <x v="0"/>
    <x v="27"/>
    <x v="10"/>
    <s v="Plato_4, Plato_9"/>
    <x v="0"/>
    <s v="0:49"/>
    <s v="3:16"/>
    <d v="1899-12-30T02:27:00"/>
    <d v="1899-12-30T01:31:00"/>
    <x v="0"/>
    <x v="26"/>
    <x v="10"/>
  </r>
  <r>
    <x v="2"/>
    <s v="Cliente_377"/>
    <n v="5"/>
    <x v="2"/>
    <x v="0"/>
    <x v="2"/>
    <x v="28"/>
    <x v="2"/>
    <x v="28"/>
    <x v="8"/>
    <s v="Plato_1, Plato_4, Plato_17"/>
    <x v="0"/>
    <s v="3:02"/>
    <s v="6:10"/>
    <d v="1899-12-30T03:23:00"/>
    <d v="1899-12-30T01:57:00"/>
    <x v="0"/>
    <x v="27"/>
    <x v="26"/>
  </r>
  <r>
    <x v="9"/>
    <s v="Cliente_361"/>
    <n v="4"/>
    <x v="4"/>
    <x v="0"/>
    <x v="1"/>
    <x v="29"/>
    <x v="1"/>
    <x v="29"/>
    <x v="5"/>
    <s v="Plato_10, Plato_3"/>
    <x v="0"/>
    <s v="2:55"/>
    <s v="6:13"/>
    <d v="1899-12-30T03:18:00"/>
    <d v="1899-12-30T02:09:00"/>
    <x v="0"/>
    <x v="28"/>
    <x v="27"/>
  </r>
  <r>
    <x v="18"/>
    <s v="Cliente_229"/>
    <n v="3"/>
    <x v="2"/>
    <x v="1"/>
    <x v="2"/>
    <x v="30"/>
    <x v="2"/>
    <x v="30"/>
    <x v="10"/>
    <s v="Plato_9, Plato_12"/>
    <x v="0"/>
    <s v="2:51"/>
    <s v="6:02"/>
    <d v="1899-12-30T03:26:00"/>
    <d v="1899-12-30T01:26:00"/>
    <x v="0"/>
    <x v="4"/>
    <x v="28"/>
  </r>
  <r>
    <x v="16"/>
    <s v="Cliente_27"/>
    <n v="1"/>
    <x v="1"/>
    <x v="0"/>
    <x v="2"/>
    <x v="31"/>
    <x v="2"/>
    <x v="31"/>
    <x v="7"/>
    <s v="Plato_15, Plato_11, Plato_10, Plato_4"/>
    <x v="0"/>
    <s v="3:08"/>
    <s v="6:49"/>
    <d v="1899-12-30T03:56:00"/>
    <d v="1899-12-30T01:33:00"/>
    <x v="0"/>
    <x v="29"/>
    <x v="29"/>
  </r>
  <r>
    <x v="17"/>
    <s v="Cliente_103"/>
    <n v="5"/>
    <x v="4"/>
    <x v="2"/>
    <x v="0"/>
    <x v="32"/>
    <x v="2"/>
    <x v="32"/>
    <x v="4"/>
    <s v="Plato_8, Plato_6, Plato_15, Plato_10"/>
    <x v="0"/>
    <s v="3:33"/>
    <s v="6:21"/>
    <d v="1899-12-30T03:03:00"/>
    <d v="1899-12-30T00:38:00"/>
    <x v="0"/>
    <x v="30"/>
    <x v="30"/>
  </r>
  <r>
    <x v="8"/>
    <s v="Cliente_1"/>
    <n v="1"/>
    <x v="4"/>
    <x v="1"/>
    <x v="2"/>
    <x v="33"/>
    <x v="1"/>
    <x v="33"/>
    <x v="4"/>
    <s v="Plato_18, Plato_10"/>
    <x v="0"/>
    <s v="2:16"/>
    <s v="6:07"/>
    <d v="1899-12-30T03:51:00"/>
    <d v="1899-12-30T02:46:00"/>
    <x v="0"/>
    <x v="28"/>
    <x v="31"/>
  </r>
  <r>
    <x v="18"/>
    <s v="Cliente_828"/>
    <n v="2"/>
    <x v="0"/>
    <x v="0"/>
    <x v="2"/>
    <x v="34"/>
    <x v="2"/>
    <x v="34"/>
    <x v="4"/>
    <s v="Plato_2, Plato_9, Plato_11, Plato_17"/>
    <x v="0"/>
    <s v="3:18"/>
    <s v="5:55"/>
    <d v="1899-12-30T02:52:00"/>
    <d v="1899-12-30T01:32:00"/>
    <x v="0"/>
    <x v="31"/>
    <x v="31"/>
  </r>
  <r>
    <x v="16"/>
    <s v="Cliente_874"/>
    <n v="5"/>
    <x v="2"/>
    <x v="0"/>
    <x v="2"/>
    <x v="35"/>
    <x v="2"/>
    <x v="35"/>
    <x v="6"/>
    <s v="Plato_2"/>
    <x v="0"/>
    <s v="3:27"/>
    <s v="6:26"/>
    <d v="1899-12-30T03:14:00"/>
    <d v="1899-12-30T02:21:00"/>
    <x v="0"/>
    <x v="32"/>
    <x v="15"/>
  </r>
  <r>
    <x v="2"/>
    <s v="Cliente_999"/>
    <n v="1"/>
    <x v="3"/>
    <x v="2"/>
    <x v="2"/>
    <x v="36"/>
    <x v="2"/>
    <x v="36"/>
    <x v="2"/>
    <s v="Plato_13"/>
    <x v="0"/>
    <s v="3:24"/>
    <s v="6:02"/>
    <d v="1899-12-30T02:53:00"/>
    <d v="1899-12-30T01:51:00"/>
    <x v="0"/>
    <x v="33"/>
    <x v="32"/>
  </r>
  <r>
    <x v="0"/>
    <s v="Cliente_167"/>
    <n v="6"/>
    <x v="4"/>
    <x v="0"/>
    <x v="0"/>
    <x v="37"/>
    <x v="0"/>
    <x v="37"/>
    <x v="9"/>
    <s v="Plato_17, Plato_8, Plato_19"/>
    <x v="0"/>
    <s v="2:38"/>
    <s v="3:53"/>
    <d v="1899-12-30T01:15:00"/>
    <d v="1899-12-30T00:00:00"/>
    <x v="1"/>
    <x v="34"/>
    <x v="33"/>
  </r>
  <r>
    <x v="8"/>
    <s v="Cliente_606"/>
    <n v="3"/>
    <x v="2"/>
    <x v="2"/>
    <x v="1"/>
    <x v="38"/>
    <x v="2"/>
    <x v="38"/>
    <x v="6"/>
    <s v="Plato_19"/>
    <x v="0"/>
    <s v="3:41"/>
    <s v="7:39"/>
    <d v="1899-12-30T04:13:00"/>
    <d v="1899-12-30T03:01:00"/>
    <x v="0"/>
    <x v="35"/>
    <x v="0"/>
  </r>
  <r>
    <x v="15"/>
    <s v="Cliente_710"/>
    <n v="1"/>
    <x v="0"/>
    <x v="0"/>
    <x v="1"/>
    <x v="39"/>
    <x v="1"/>
    <x v="39"/>
    <x v="10"/>
    <s v="Plato_9, Plato_11, Plato_16"/>
    <x v="0"/>
    <s v="2:00"/>
    <s v="4:05"/>
    <d v="1899-12-30T02:05:00"/>
    <d v="1899-12-30T00:47:00"/>
    <x v="0"/>
    <x v="9"/>
    <x v="34"/>
  </r>
  <r>
    <x v="5"/>
    <s v="Cliente_870"/>
    <n v="4"/>
    <x v="2"/>
    <x v="0"/>
    <x v="2"/>
    <x v="40"/>
    <x v="2"/>
    <x v="40"/>
    <x v="4"/>
    <s v="Plato_15, Plato_10, Plato_2"/>
    <x v="0"/>
    <s v="2:14"/>
    <s v="4:20"/>
    <d v="1899-12-30T02:21:00"/>
    <d v="1899-12-30T00:37:00"/>
    <x v="0"/>
    <x v="36"/>
    <x v="35"/>
  </r>
  <r>
    <x v="9"/>
    <s v="Cliente_230"/>
    <n v="1"/>
    <x v="2"/>
    <x v="0"/>
    <x v="2"/>
    <x v="41"/>
    <x v="0"/>
    <x v="41"/>
    <x v="6"/>
    <s v="Plato_5, Plato_20"/>
    <x v="0"/>
    <s v="0:25"/>
    <s v="1:46"/>
    <d v="1899-12-30T01:21:00"/>
    <d v="1899-12-30T00:12:00"/>
    <x v="0"/>
    <x v="37"/>
    <x v="27"/>
  </r>
  <r>
    <x v="4"/>
    <s v="Cliente_814"/>
    <n v="6"/>
    <x v="4"/>
    <x v="0"/>
    <x v="2"/>
    <x v="42"/>
    <x v="2"/>
    <x v="42"/>
    <x v="4"/>
    <s v="Plato_15, Plato_18, Plato_7, Plato_17"/>
    <x v="0"/>
    <s v="1:02"/>
    <s v="3:14"/>
    <d v="1899-12-30T02:27:00"/>
    <d v="1899-12-30T00:00:00"/>
    <x v="1"/>
    <x v="38"/>
    <x v="8"/>
  </r>
  <r>
    <x v="13"/>
    <s v="Cliente_710"/>
    <n v="1"/>
    <x v="4"/>
    <x v="0"/>
    <x v="2"/>
    <x v="43"/>
    <x v="1"/>
    <x v="43"/>
    <x v="0"/>
    <s v="Plato_10, Plato_1, Plato_13"/>
    <x v="0"/>
    <s v="3:06"/>
    <s v="6:18"/>
    <d v="1899-12-30T03:12:00"/>
    <d v="1899-12-30T01:47:00"/>
    <x v="0"/>
    <x v="39"/>
    <x v="1"/>
  </r>
  <r>
    <x v="6"/>
    <s v="Cliente_640"/>
    <n v="2"/>
    <x v="2"/>
    <x v="0"/>
    <x v="2"/>
    <x v="44"/>
    <x v="0"/>
    <x v="44"/>
    <x v="4"/>
    <s v="Plato_4"/>
    <x v="0"/>
    <s v="2:15"/>
    <s v="4:01"/>
    <d v="1899-12-30T01:46:00"/>
    <d v="1899-12-30T00:59:00"/>
    <x v="0"/>
    <x v="40"/>
    <x v="32"/>
  </r>
  <r>
    <x v="0"/>
    <s v="Cliente_623"/>
    <n v="1"/>
    <x v="3"/>
    <x v="0"/>
    <x v="2"/>
    <x v="45"/>
    <x v="1"/>
    <x v="45"/>
    <x v="9"/>
    <s v="Plato_2, Plato_18, Plato_14"/>
    <x v="0"/>
    <s v="1:47"/>
    <s v="3:39"/>
    <d v="1899-12-30T01:52:00"/>
    <d v="1899-12-30T00:26:00"/>
    <x v="0"/>
    <x v="41"/>
    <x v="36"/>
  </r>
  <r>
    <x v="13"/>
    <s v="Cliente_72"/>
    <n v="3"/>
    <x v="2"/>
    <x v="0"/>
    <x v="2"/>
    <x v="46"/>
    <x v="2"/>
    <x v="46"/>
    <x v="2"/>
    <s v="Plato_11, Plato_14, Plato_3"/>
    <x v="0"/>
    <s v="3:30"/>
    <s v="7:29"/>
    <d v="1899-12-30T04:14:00"/>
    <d v="1899-12-30T02:32:00"/>
    <x v="0"/>
    <x v="42"/>
    <x v="37"/>
  </r>
  <r>
    <x v="6"/>
    <s v="Cliente_963"/>
    <n v="2"/>
    <x v="0"/>
    <x v="1"/>
    <x v="2"/>
    <x v="47"/>
    <x v="1"/>
    <x v="47"/>
    <x v="6"/>
    <s v="Plato_6, Plato_5, Plato_11"/>
    <x v="0"/>
    <s v="0:28"/>
    <s v="4:02"/>
    <d v="1899-12-30T03:34:00"/>
    <d v="1899-12-30T01:30:00"/>
    <x v="0"/>
    <x v="43"/>
    <x v="38"/>
  </r>
  <r>
    <x v="4"/>
    <s v="Cliente_929"/>
    <n v="3"/>
    <x v="2"/>
    <x v="0"/>
    <x v="2"/>
    <x v="48"/>
    <x v="1"/>
    <x v="48"/>
    <x v="7"/>
    <s v="Plato_7, Plato_15, Plato_4"/>
    <x v="0"/>
    <s v="1:44"/>
    <s v="5:29"/>
    <d v="1899-12-30T03:45:00"/>
    <d v="1899-12-30T02:24:00"/>
    <x v="0"/>
    <x v="44"/>
    <x v="39"/>
  </r>
  <r>
    <x v="19"/>
    <s v="Cliente_708"/>
    <n v="5"/>
    <x v="4"/>
    <x v="0"/>
    <x v="0"/>
    <x v="49"/>
    <x v="2"/>
    <x v="49"/>
    <x v="10"/>
    <s v="Plato_15, Plato_5"/>
    <x v="0"/>
    <s v="3:54"/>
    <s v="6:57"/>
    <d v="1899-12-30T03:18:00"/>
    <d v="1899-12-30T02:42:00"/>
    <x v="0"/>
    <x v="45"/>
    <x v="40"/>
  </r>
  <r>
    <x v="14"/>
    <s v="Cliente_631"/>
    <n v="1"/>
    <x v="3"/>
    <x v="2"/>
    <x v="2"/>
    <x v="50"/>
    <x v="0"/>
    <x v="50"/>
    <x v="0"/>
    <s v="Plato_14, Plato_11, Plato_5, Plato_4"/>
    <x v="0"/>
    <s v="1:42"/>
    <s v="3:02"/>
    <d v="1899-12-30T01:20:00"/>
    <d v="1899-12-30T00:00:00"/>
    <x v="1"/>
    <x v="46"/>
    <x v="41"/>
  </r>
  <r>
    <x v="5"/>
    <s v="Cliente_894"/>
    <n v="4"/>
    <x v="0"/>
    <x v="0"/>
    <x v="2"/>
    <x v="51"/>
    <x v="1"/>
    <x v="51"/>
    <x v="3"/>
    <s v="Plato_11, Plato_17, Plato_18"/>
    <x v="0"/>
    <s v="0:01"/>
    <s v="1:11"/>
    <d v="1899-12-30T01:10:00"/>
    <d v="1899-12-30T00:08:00"/>
    <x v="0"/>
    <x v="47"/>
    <x v="42"/>
  </r>
  <r>
    <x v="11"/>
    <s v="Cliente_63"/>
    <n v="5"/>
    <x v="3"/>
    <x v="0"/>
    <x v="0"/>
    <x v="52"/>
    <x v="1"/>
    <x v="52"/>
    <x v="3"/>
    <s v="Plato_14, Plato_2, Plato_19"/>
    <x v="0"/>
    <s v="3:01"/>
    <s v="4:44"/>
    <d v="1899-12-30T01:43:00"/>
    <d v="1899-12-30T00:00:00"/>
    <x v="1"/>
    <x v="48"/>
    <x v="43"/>
  </r>
  <r>
    <x v="1"/>
    <s v="Cliente_144"/>
    <n v="6"/>
    <x v="4"/>
    <x v="2"/>
    <x v="2"/>
    <x v="53"/>
    <x v="0"/>
    <x v="53"/>
    <x v="6"/>
    <s v="Plato_8, Plato_17, Plato_4, Plato_11"/>
    <x v="0"/>
    <s v="0:40"/>
    <s v="4:14"/>
    <d v="1899-12-30T03:34:00"/>
    <d v="1899-12-30T00:11:00"/>
    <x v="0"/>
    <x v="49"/>
    <x v="44"/>
  </r>
  <r>
    <x v="2"/>
    <s v="Cliente_390"/>
    <n v="5"/>
    <x v="4"/>
    <x v="2"/>
    <x v="2"/>
    <x v="54"/>
    <x v="2"/>
    <x v="54"/>
    <x v="4"/>
    <s v="Plato_11, Plato_7, Plato_19, Plato_15"/>
    <x v="0"/>
    <s v="1:30"/>
    <s v="5:00"/>
    <d v="1899-12-30T03:45:00"/>
    <d v="1899-12-30T01:54:00"/>
    <x v="0"/>
    <x v="50"/>
    <x v="45"/>
  </r>
  <r>
    <x v="15"/>
    <s v="Cliente_728"/>
    <n v="3"/>
    <x v="3"/>
    <x v="0"/>
    <x v="0"/>
    <x v="55"/>
    <x v="1"/>
    <x v="55"/>
    <x v="8"/>
    <s v="Plato_9, Plato_12"/>
    <x v="0"/>
    <s v="1:20"/>
    <s v="4:57"/>
    <d v="1899-12-30T03:37:00"/>
    <d v="1899-12-30T02:19:00"/>
    <x v="0"/>
    <x v="51"/>
    <x v="34"/>
  </r>
  <r>
    <x v="13"/>
    <s v="Cliente_886"/>
    <n v="2"/>
    <x v="2"/>
    <x v="0"/>
    <x v="2"/>
    <x v="56"/>
    <x v="1"/>
    <x v="56"/>
    <x v="1"/>
    <s v="Plato_8, Plato_20, Plato_5, Plato_19"/>
    <x v="0"/>
    <s v="3:04"/>
    <s v="4:52"/>
    <d v="1899-12-30T01:48:00"/>
    <d v="1899-12-30T00:40:00"/>
    <x v="0"/>
    <x v="8"/>
    <x v="46"/>
  </r>
  <r>
    <x v="4"/>
    <s v="Cliente_510"/>
    <n v="3"/>
    <x v="1"/>
    <x v="2"/>
    <x v="2"/>
    <x v="57"/>
    <x v="0"/>
    <x v="57"/>
    <x v="2"/>
    <s v="Plato_5, Plato_3"/>
    <x v="0"/>
    <s v="1:31"/>
    <s v="4:21"/>
    <d v="1899-12-30T02:50:00"/>
    <d v="1899-12-30T01:37:00"/>
    <x v="0"/>
    <x v="52"/>
    <x v="47"/>
  </r>
  <r>
    <x v="4"/>
    <s v="Cliente_878"/>
    <n v="4"/>
    <x v="1"/>
    <x v="0"/>
    <x v="1"/>
    <x v="58"/>
    <x v="1"/>
    <x v="58"/>
    <x v="1"/>
    <s v="Plato_12, Plato_14, Plato_4, Plato_20"/>
    <x v="0"/>
    <s v="1:21"/>
    <s v="5:04"/>
    <d v="1899-12-30T03:43:00"/>
    <d v="1899-12-30T02:55:00"/>
    <x v="0"/>
    <x v="53"/>
    <x v="48"/>
  </r>
  <r>
    <x v="1"/>
    <s v="Cliente_977"/>
    <n v="1"/>
    <x v="1"/>
    <x v="0"/>
    <x v="2"/>
    <x v="59"/>
    <x v="0"/>
    <x v="59"/>
    <x v="6"/>
    <s v="Plato_4, Plato_11"/>
    <x v="0"/>
    <s v="2:09"/>
    <s v="5:46"/>
    <d v="1899-12-30T03:37:00"/>
    <d v="1899-12-30T02:54:00"/>
    <x v="0"/>
    <x v="37"/>
    <x v="49"/>
  </r>
  <r>
    <x v="0"/>
    <s v="Cliente_553"/>
    <n v="5"/>
    <x v="2"/>
    <x v="0"/>
    <x v="2"/>
    <x v="60"/>
    <x v="2"/>
    <x v="60"/>
    <x v="9"/>
    <s v="Plato_20, Plato_4, Plato_2, Plato_16"/>
    <x v="0"/>
    <s v="3:49"/>
    <s v="6:22"/>
    <d v="1899-12-30T02:48:00"/>
    <d v="1899-12-30T00:00:00"/>
    <x v="1"/>
    <x v="7"/>
    <x v="50"/>
  </r>
  <r>
    <x v="10"/>
    <s v="Cliente_792"/>
    <n v="1"/>
    <x v="1"/>
    <x v="2"/>
    <x v="2"/>
    <x v="61"/>
    <x v="2"/>
    <x v="61"/>
    <x v="10"/>
    <s v="Plato_2, Plato_12, Plato_17"/>
    <x v="0"/>
    <s v="2:47"/>
    <s v="6:24"/>
    <d v="1899-12-30T03:52:00"/>
    <d v="1899-12-30T01:02:00"/>
    <x v="0"/>
    <x v="9"/>
    <x v="51"/>
  </r>
  <r>
    <x v="6"/>
    <s v="Cliente_881"/>
    <n v="4"/>
    <x v="4"/>
    <x v="0"/>
    <x v="2"/>
    <x v="62"/>
    <x v="0"/>
    <x v="62"/>
    <x v="1"/>
    <s v="Plato_3, Plato_8"/>
    <x v="0"/>
    <s v="0:41"/>
    <s v="4:06"/>
    <d v="1899-12-30T03:25:00"/>
    <d v="1899-12-30T02:55:00"/>
    <x v="0"/>
    <x v="54"/>
    <x v="52"/>
  </r>
  <r>
    <x v="3"/>
    <s v="Cliente_265"/>
    <n v="3"/>
    <x v="3"/>
    <x v="1"/>
    <x v="1"/>
    <x v="63"/>
    <x v="0"/>
    <x v="63"/>
    <x v="4"/>
    <s v="Plato_3, Plato_20, Plato_19"/>
    <x v="0"/>
    <s v="1:40"/>
    <s v="4:02"/>
    <d v="1899-12-30T02:22:00"/>
    <d v="1899-12-30T01:00:00"/>
    <x v="0"/>
    <x v="55"/>
    <x v="53"/>
  </r>
  <r>
    <x v="16"/>
    <s v="Cliente_946"/>
    <n v="1"/>
    <x v="0"/>
    <x v="0"/>
    <x v="0"/>
    <x v="64"/>
    <x v="2"/>
    <x v="64"/>
    <x v="6"/>
    <s v="Plato_16, Plato_17, Plato_12, Plato_20"/>
    <x v="0"/>
    <s v="1:54"/>
    <s v="3:03"/>
    <d v="1899-12-30T01:24:00"/>
    <d v="1899-12-30T00:00:00"/>
    <x v="1"/>
    <x v="56"/>
    <x v="51"/>
  </r>
  <r>
    <x v="13"/>
    <s v="Cliente_614"/>
    <n v="2"/>
    <x v="3"/>
    <x v="0"/>
    <x v="2"/>
    <x v="65"/>
    <x v="0"/>
    <x v="65"/>
    <x v="0"/>
    <s v="Plato_19, Plato_20, Plato_4"/>
    <x v="0"/>
    <s v="2:28"/>
    <s v="6:18"/>
    <d v="1899-12-30T03:50:00"/>
    <d v="1899-12-30T01:56:00"/>
    <x v="0"/>
    <x v="57"/>
    <x v="54"/>
  </r>
  <r>
    <x v="10"/>
    <s v="Cliente_352"/>
    <n v="6"/>
    <x v="2"/>
    <x v="0"/>
    <x v="0"/>
    <x v="66"/>
    <x v="0"/>
    <x v="66"/>
    <x v="4"/>
    <s v="Plato_20, Plato_19, Plato_10, Plato_2"/>
    <x v="0"/>
    <s v="3:45"/>
    <s v="5:10"/>
    <d v="1899-12-30T01:25:00"/>
    <d v="1899-12-30T00:00:00"/>
    <x v="1"/>
    <x v="58"/>
    <x v="55"/>
  </r>
  <r>
    <x v="4"/>
    <s v="Cliente_784"/>
    <n v="4"/>
    <x v="3"/>
    <x v="2"/>
    <x v="2"/>
    <x v="67"/>
    <x v="2"/>
    <x v="67"/>
    <x v="2"/>
    <s v="Plato_14, Plato_16, Plato_15, Plato_1"/>
    <x v="0"/>
    <s v="0:02"/>
    <s v="3:15"/>
    <d v="1899-12-30T03:28:00"/>
    <d v="1899-12-30T00:48:00"/>
    <x v="0"/>
    <x v="59"/>
    <x v="56"/>
  </r>
  <r>
    <x v="16"/>
    <s v="Cliente_118"/>
    <n v="4"/>
    <x v="2"/>
    <x v="0"/>
    <x v="2"/>
    <x v="68"/>
    <x v="1"/>
    <x v="68"/>
    <x v="4"/>
    <s v="Plato_13, Plato_7, Plato_11"/>
    <x v="0"/>
    <s v="2:02"/>
    <s v="3:57"/>
    <d v="1899-12-30T01:55:00"/>
    <d v="1899-12-30T00:23:00"/>
    <x v="0"/>
    <x v="60"/>
    <x v="57"/>
  </r>
  <r>
    <x v="6"/>
    <s v="Cliente_61"/>
    <n v="4"/>
    <x v="4"/>
    <x v="0"/>
    <x v="0"/>
    <x v="69"/>
    <x v="1"/>
    <x v="69"/>
    <x v="3"/>
    <s v="Plato_1, Plato_18"/>
    <x v="0"/>
    <s v="0:11"/>
    <s v="1:22"/>
    <d v="1899-12-30T01:11:00"/>
    <d v="1899-12-30T00:31:00"/>
    <x v="0"/>
    <x v="61"/>
    <x v="3"/>
  </r>
  <r>
    <x v="13"/>
    <s v="Cliente_440"/>
    <n v="4"/>
    <x v="0"/>
    <x v="0"/>
    <x v="2"/>
    <x v="70"/>
    <x v="2"/>
    <x v="70"/>
    <x v="3"/>
    <s v="Plato_2, Plato_14"/>
    <x v="0"/>
    <s v="1:57"/>
    <s v="5:56"/>
    <d v="1899-12-30T04:14:00"/>
    <d v="1899-12-30T03:10:00"/>
    <x v="0"/>
    <x v="62"/>
    <x v="58"/>
  </r>
  <r>
    <x v="6"/>
    <s v="Cliente_258"/>
    <n v="1"/>
    <x v="2"/>
    <x v="0"/>
    <x v="2"/>
    <x v="71"/>
    <x v="0"/>
    <x v="71"/>
    <x v="4"/>
    <s v="Plato_13, Plato_4"/>
    <x v="0"/>
    <s v="2:42"/>
    <s v="5:51"/>
    <d v="1899-12-30T03:09:00"/>
    <d v="1899-12-30T02:15:00"/>
    <x v="0"/>
    <x v="63"/>
    <x v="59"/>
  </r>
  <r>
    <x v="15"/>
    <s v="Cliente_742"/>
    <n v="4"/>
    <x v="4"/>
    <x v="1"/>
    <x v="2"/>
    <x v="72"/>
    <x v="1"/>
    <x v="72"/>
    <x v="10"/>
    <s v="Plato_6"/>
    <x v="0"/>
    <s v="2:39"/>
    <s v="6:09"/>
    <d v="1899-12-30T03:30:00"/>
    <d v="1899-12-30T03:10:00"/>
    <x v="0"/>
    <x v="64"/>
    <x v="60"/>
  </r>
  <r>
    <x v="19"/>
    <s v="Cliente_865"/>
    <n v="4"/>
    <x v="4"/>
    <x v="0"/>
    <x v="2"/>
    <x v="73"/>
    <x v="1"/>
    <x v="73"/>
    <x v="2"/>
    <s v="Plato_10, Plato_18, Plato_15"/>
    <x v="0"/>
    <s v="1:04"/>
    <s v="4:13"/>
    <d v="1899-12-30T03:09:00"/>
    <d v="1899-12-30T01:29:00"/>
    <x v="0"/>
    <x v="59"/>
    <x v="61"/>
  </r>
  <r>
    <x v="19"/>
    <s v="Cliente_79"/>
    <n v="5"/>
    <x v="3"/>
    <x v="0"/>
    <x v="2"/>
    <x v="74"/>
    <x v="2"/>
    <x v="74"/>
    <x v="5"/>
    <s v="Plato_20, Plato_14"/>
    <x v="0"/>
    <s v="3:36"/>
    <s v="4:49"/>
    <d v="1899-12-30T01:28:00"/>
    <d v="1899-12-30T00:22:00"/>
    <x v="0"/>
    <x v="42"/>
    <x v="62"/>
  </r>
  <r>
    <x v="6"/>
    <s v="Cliente_42"/>
    <n v="3"/>
    <x v="1"/>
    <x v="0"/>
    <x v="2"/>
    <x v="75"/>
    <x v="0"/>
    <x v="75"/>
    <x v="10"/>
    <s v="Plato_2, Plato_4, Plato_7, Plato_10"/>
    <x v="0"/>
    <s v="2:57"/>
    <s v="5:24"/>
    <d v="1899-12-30T02:27:00"/>
    <d v="1899-12-30T00:50:00"/>
    <x v="0"/>
    <x v="43"/>
    <x v="63"/>
  </r>
  <r>
    <x v="3"/>
    <s v="Cliente_374"/>
    <n v="1"/>
    <x v="0"/>
    <x v="2"/>
    <x v="2"/>
    <x v="76"/>
    <x v="1"/>
    <x v="76"/>
    <x v="6"/>
    <s v="Plato_4, Plato_7, Plato_11"/>
    <x v="0"/>
    <s v="2:46"/>
    <s v="6:15"/>
    <d v="1899-12-30T03:29:00"/>
    <d v="1899-12-30T01:52:00"/>
    <x v="0"/>
    <x v="65"/>
    <x v="63"/>
  </r>
  <r>
    <x v="5"/>
    <s v="Cliente_636"/>
    <n v="4"/>
    <x v="0"/>
    <x v="0"/>
    <x v="2"/>
    <x v="77"/>
    <x v="1"/>
    <x v="77"/>
    <x v="1"/>
    <s v="Plato_12"/>
    <x v="0"/>
    <s v="1:34"/>
    <s v="3:03"/>
    <d v="1899-12-30T01:29:00"/>
    <d v="1899-12-30T00:35:00"/>
    <x v="0"/>
    <x v="66"/>
    <x v="59"/>
  </r>
  <r>
    <x v="11"/>
    <s v="Cliente_753"/>
    <n v="2"/>
    <x v="0"/>
    <x v="0"/>
    <x v="2"/>
    <x v="78"/>
    <x v="1"/>
    <x v="78"/>
    <x v="5"/>
    <s v="Plato_9, Plato_11, Plato_3, Plato_13"/>
    <x v="0"/>
    <s v="1:34"/>
    <s v="5:08"/>
    <d v="1899-12-30T03:34:00"/>
    <d v="1899-12-30T01:58:00"/>
    <x v="0"/>
    <x v="67"/>
    <x v="45"/>
  </r>
  <r>
    <x v="13"/>
    <s v="Cliente_632"/>
    <n v="6"/>
    <x v="4"/>
    <x v="0"/>
    <x v="2"/>
    <x v="79"/>
    <x v="1"/>
    <x v="79"/>
    <x v="5"/>
    <s v="Plato_5, Plato_9, Plato_7"/>
    <x v="0"/>
    <s v="2:14"/>
    <s v="3:46"/>
    <d v="1899-12-30T01:32:00"/>
    <d v="1899-12-30T00:25:00"/>
    <x v="0"/>
    <x v="68"/>
    <x v="64"/>
  </r>
  <r>
    <x v="6"/>
    <s v="Cliente_969"/>
    <n v="4"/>
    <x v="3"/>
    <x v="2"/>
    <x v="2"/>
    <x v="80"/>
    <x v="2"/>
    <x v="80"/>
    <x v="7"/>
    <s v="Plato_17"/>
    <x v="0"/>
    <s v="3:40"/>
    <s v="6:31"/>
    <d v="1899-12-30T03:06:00"/>
    <d v="1899-12-30T01:52:00"/>
    <x v="0"/>
    <x v="69"/>
    <x v="12"/>
  </r>
  <r>
    <x v="11"/>
    <s v="Cliente_574"/>
    <n v="3"/>
    <x v="3"/>
    <x v="1"/>
    <x v="2"/>
    <x v="81"/>
    <x v="1"/>
    <x v="81"/>
    <x v="3"/>
    <s v="Plato_1, Plato_2"/>
    <x v="0"/>
    <s v="3:25"/>
    <s v="7:10"/>
    <d v="1899-12-30T03:45:00"/>
    <d v="1899-12-30T03:26:00"/>
    <x v="0"/>
    <x v="18"/>
    <x v="65"/>
  </r>
  <r>
    <x v="8"/>
    <s v="Cliente_292"/>
    <n v="1"/>
    <x v="1"/>
    <x v="2"/>
    <x v="2"/>
    <x v="82"/>
    <x v="2"/>
    <x v="82"/>
    <x v="10"/>
    <s v="Plato_6, Plato_3, Plato_15"/>
    <x v="0"/>
    <s v="3:42"/>
    <s v="6:39"/>
    <d v="1899-12-30T03:12:00"/>
    <d v="1899-12-30T01:23:00"/>
    <x v="0"/>
    <x v="70"/>
    <x v="66"/>
  </r>
  <r>
    <x v="19"/>
    <s v="Cliente_148"/>
    <n v="5"/>
    <x v="4"/>
    <x v="0"/>
    <x v="2"/>
    <x v="83"/>
    <x v="2"/>
    <x v="83"/>
    <x v="4"/>
    <s v="Plato_2"/>
    <x v="0"/>
    <s v="1:42"/>
    <s v="3:18"/>
    <d v="1899-12-30T01:51:00"/>
    <d v="1899-12-30T01:26:00"/>
    <x v="0"/>
    <x v="71"/>
    <x v="67"/>
  </r>
  <r>
    <x v="4"/>
    <s v="Cliente_747"/>
    <n v="3"/>
    <x v="2"/>
    <x v="2"/>
    <x v="2"/>
    <x v="84"/>
    <x v="1"/>
    <x v="84"/>
    <x v="8"/>
    <s v="Plato_16, Plato_19, Plato_3, Plato_15"/>
    <x v="0"/>
    <s v="2:35"/>
    <s v="4:31"/>
    <d v="1899-12-30T01:56:00"/>
    <d v="1899-12-30T00:00:00"/>
    <x v="1"/>
    <x v="72"/>
    <x v="68"/>
  </r>
  <r>
    <x v="2"/>
    <s v="Cliente_501"/>
    <n v="3"/>
    <x v="3"/>
    <x v="0"/>
    <x v="0"/>
    <x v="85"/>
    <x v="1"/>
    <x v="85"/>
    <x v="0"/>
    <s v="Plato_1"/>
    <x v="0"/>
    <s v="0:02"/>
    <s v="2:08"/>
    <d v="1899-12-30T02:06:00"/>
    <d v="1899-12-30T01:58:00"/>
    <x v="0"/>
    <x v="73"/>
    <x v="69"/>
  </r>
  <r>
    <x v="3"/>
    <s v="Cliente_733"/>
    <n v="2"/>
    <x v="4"/>
    <x v="0"/>
    <x v="2"/>
    <x v="86"/>
    <x v="2"/>
    <x v="86"/>
    <x v="5"/>
    <s v="Plato_4, Plato_15, Plato_17"/>
    <x v="0"/>
    <s v="1:46"/>
    <s v="3:18"/>
    <d v="1899-12-30T01:47:00"/>
    <d v="1899-12-30T00:21:00"/>
    <x v="0"/>
    <x v="65"/>
    <x v="26"/>
  </r>
  <r>
    <x v="13"/>
    <s v="Cliente_36"/>
    <n v="1"/>
    <x v="4"/>
    <x v="0"/>
    <x v="0"/>
    <x v="87"/>
    <x v="0"/>
    <x v="87"/>
    <x v="8"/>
    <s v="Plato_20, Plato_12, Plato_10"/>
    <x v="0"/>
    <s v="3:30"/>
    <s v="6:40"/>
    <d v="1899-12-30T03:10:00"/>
    <d v="1899-12-30T01:13:00"/>
    <x v="0"/>
    <x v="74"/>
    <x v="70"/>
  </r>
  <r>
    <x v="7"/>
    <s v="Cliente_553"/>
    <n v="4"/>
    <x v="3"/>
    <x v="1"/>
    <x v="0"/>
    <x v="88"/>
    <x v="1"/>
    <x v="88"/>
    <x v="7"/>
    <s v="Plato_14, Plato_18, Plato_5"/>
    <x v="0"/>
    <s v="0:42"/>
    <s v="2:19"/>
    <d v="1899-12-30T01:37:00"/>
    <d v="1899-12-30T00:00:00"/>
    <x v="1"/>
    <x v="75"/>
    <x v="68"/>
  </r>
  <r>
    <x v="1"/>
    <s v="Cliente_1000"/>
    <n v="3"/>
    <x v="3"/>
    <x v="0"/>
    <x v="0"/>
    <x v="89"/>
    <x v="0"/>
    <x v="89"/>
    <x v="8"/>
    <s v="Plato_18"/>
    <x v="0"/>
    <s v="1:17"/>
    <s v="3:13"/>
    <d v="1899-12-30T01:56:00"/>
    <d v="1899-12-30T01:08:00"/>
    <x v="0"/>
    <x v="23"/>
    <x v="48"/>
  </r>
  <r>
    <x v="15"/>
    <s v="Cliente_607"/>
    <n v="5"/>
    <x v="3"/>
    <x v="0"/>
    <x v="2"/>
    <x v="90"/>
    <x v="0"/>
    <x v="90"/>
    <x v="0"/>
    <s v="Plato_8, Plato_13, Plato_5, Plato_6"/>
    <x v="0"/>
    <s v="3:38"/>
    <s v="5:24"/>
    <d v="1899-12-30T01:46:00"/>
    <d v="1899-12-30T00:00:00"/>
    <x v="1"/>
    <x v="76"/>
    <x v="71"/>
  </r>
  <r>
    <x v="1"/>
    <s v="Cliente_378"/>
    <n v="2"/>
    <x v="2"/>
    <x v="1"/>
    <x v="2"/>
    <x v="91"/>
    <x v="1"/>
    <x v="91"/>
    <x v="5"/>
    <s v="Plato_9, Plato_7"/>
    <x v="0"/>
    <s v="3:35"/>
    <s v="6:09"/>
    <d v="1899-12-30T02:34:00"/>
    <d v="1899-12-30T01:52:00"/>
    <x v="0"/>
    <x v="52"/>
    <x v="72"/>
  </r>
  <r>
    <x v="10"/>
    <s v="Cliente_612"/>
    <n v="2"/>
    <x v="2"/>
    <x v="0"/>
    <x v="2"/>
    <x v="92"/>
    <x v="1"/>
    <x v="92"/>
    <x v="4"/>
    <s v="Plato_9"/>
    <x v="0"/>
    <s v="1:39"/>
    <s v="3:48"/>
    <d v="1899-12-30T02:09:00"/>
    <d v="1899-12-30T01:51:00"/>
    <x v="0"/>
    <x v="77"/>
    <x v="73"/>
  </r>
  <r>
    <x v="14"/>
    <s v="Cliente_452"/>
    <n v="1"/>
    <x v="4"/>
    <x v="0"/>
    <x v="2"/>
    <x v="93"/>
    <x v="2"/>
    <x v="93"/>
    <x v="9"/>
    <s v="Plato_2, Plato_15, Plato_11"/>
    <x v="0"/>
    <s v="1:52"/>
    <s v="4:53"/>
    <d v="1899-12-30T03:16:00"/>
    <d v="1899-12-30T00:52:00"/>
    <x v="0"/>
    <x v="78"/>
    <x v="74"/>
  </r>
  <r>
    <x v="14"/>
    <s v="Cliente_244"/>
    <n v="5"/>
    <x v="2"/>
    <x v="2"/>
    <x v="2"/>
    <x v="94"/>
    <x v="2"/>
    <x v="94"/>
    <x v="0"/>
    <s v="Plato_12, Plato_15"/>
    <x v="0"/>
    <s v="3:19"/>
    <s v="6:07"/>
    <d v="1899-12-30T03:03:00"/>
    <d v="1899-12-30T02:07:00"/>
    <x v="0"/>
    <x v="79"/>
    <x v="6"/>
  </r>
  <r>
    <x v="11"/>
    <s v="Cliente_840"/>
    <n v="5"/>
    <x v="4"/>
    <x v="1"/>
    <x v="2"/>
    <x v="95"/>
    <x v="1"/>
    <x v="95"/>
    <x v="6"/>
    <s v="Plato_11, Plato_12, Plato_7"/>
    <x v="0"/>
    <s v="1:59"/>
    <s v="5:26"/>
    <d v="1899-12-30T03:27:00"/>
    <d v="1899-12-30T02:11:00"/>
    <x v="0"/>
    <x v="80"/>
    <x v="75"/>
  </r>
  <r>
    <x v="9"/>
    <s v="Cliente_993"/>
    <n v="2"/>
    <x v="2"/>
    <x v="2"/>
    <x v="2"/>
    <x v="96"/>
    <x v="2"/>
    <x v="96"/>
    <x v="8"/>
    <s v="Plato_10, Plato_3, Plato_18"/>
    <x v="0"/>
    <s v="1:46"/>
    <s v="3:03"/>
    <d v="1899-12-30T01:32:00"/>
    <d v="1899-12-30T00:00:00"/>
    <x v="1"/>
    <x v="81"/>
    <x v="76"/>
  </r>
  <r>
    <x v="5"/>
    <s v="Cliente_29"/>
    <n v="3"/>
    <x v="3"/>
    <x v="0"/>
    <x v="2"/>
    <x v="97"/>
    <x v="2"/>
    <x v="97"/>
    <x v="6"/>
    <s v="Plato_3, Plato_9, Plato_12"/>
    <x v="0"/>
    <s v="1:01"/>
    <s v="3:22"/>
    <d v="1899-12-30T02:36:00"/>
    <d v="1899-12-30T00:01:00"/>
    <x v="0"/>
    <x v="82"/>
    <x v="77"/>
  </r>
  <r>
    <x v="10"/>
    <s v="Cliente_873"/>
    <n v="6"/>
    <x v="2"/>
    <x v="0"/>
    <x v="2"/>
    <x v="98"/>
    <x v="2"/>
    <x v="98"/>
    <x v="9"/>
    <s v="Plato_2, Plato_17, Plato_12, Plato_9"/>
    <x v="0"/>
    <s v="2:22"/>
    <s v="6:18"/>
    <d v="1899-12-30T04:11:00"/>
    <d v="1899-12-30T02:30:00"/>
    <x v="0"/>
    <x v="83"/>
    <x v="36"/>
  </r>
  <r>
    <x v="13"/>
    <s v="Cliente_965"/>
    <n v="1"/>
    <x v="1"/>
    <x v="0"/>
    <x v="2"/>
    <x v="99"/>
    <x v="0"/>
    <x v="99"/>
    <x v="3"/>
    <s v="Plato_7, Plato_5, Plato_1"/>
    <x v="0"/>
    <s v="3:32"/>
    <s v="6:45"/>
    <d v="1899-12-30T03:13:00"/>
    <d v="1899-12-30T01:30:00"/>
    <x v="0"/>
    <x v="82"/>
    <x v="14"/>
  </r>
  <r>
    <x v="15"/>
    <s v="Cliente_313"/>
    <n v="5"/>
    <x v="4"/>
    <x v="0"/>
    <x v="2"/>
    <x v="100"/>
    <x v="1"/>
    <x v="100"/>
    <x v="5"/>
    <s v="Plato_17, Plato_1, Plato_5, Plato_8"/>
    <x v="0"/>
    <s v="0:14"/>
    <s v="2:15"/>
    <d v="1899-12-30T02:01:00"/>
    <d v="1899-12-30T00:00:00"/>
    <x v="1"/>
    <x v="0"/>
    <x v="17"/>
  </r>
  <r>
    <x v="19"/>
    <s v="Cliente_520"/>
    <n v="2"/>
    <x v="0"/>
    <x v="0"/>
    <x v="2"/>
    <x v="101"/>
    <x v="0"/>
    <x v="101"/>
    <x v="5"/>
    <s v="Plato_16, Plato_9"/>
    <x v="0"/>
    <s v="1:33"/>
    <s v="4:14"/>
    <d v="1899-12-30T02:41:00"/>
    <d v="1899-12-30T01:55:00"/>
    <x v="0"/>
    <x v="84"/>
    <x v="78"/>
  </r>
  <r>
    <x v="18"/>
    <s v="Cliente_388"/>
    <n v="3"/>
    <x v="4"/>
    <x v="0"/>
    <x v="0"/>
    <x v="102"/>
    <x v="0"/>
    <x v="102"/>
    <x v="2"/>
    <s v="Plato_13, Plato_18, Plato_4"/>
    <x v="0"/>
    <s v="1:42"/>
    <s v="5:10"/>
    <d v="1899-12-30T03:28:00"/>
    <d v="1899-12-30T01:49:00"/>
    <x v="0"/>
    <x v="85"/>
    <x v="79"/>
  </r>
  <r>
    <x v="9"/>
    <s v="Cliente_384"/>
    <n v="4"/>
    <x v="0"/>
    <x v="1"/>
    <x v="0"/>
    <x v="103"/>
    <x v="0"/>
    <x v="103"/>
    <x v="7"/>
    <s v="Plato_14, Plato_17"/>
    <x v="0"/>
    <s v="1:28"/>
    <s v="2:44"/>
    <d v="1899-12-30T01:16:00"/>
    <d v="1899-12-30T00:21:00"/>
    <x v="0"/>
    <x v="86"/>
    <x v="7"/>
  </r>
  <r>
    <x v="9"/>
    <s v="Cliente_517"/>
    <n v="6"/>
    <x v="0"/>
    <x v="0"/>
    <x v="2"/>
    <x v="104"/>
    <x v="1"/>
    <x v="104"/>
    <x v="2"/>
    <s v="Plato_3, Plato_6"/>
    <x v="0"/>
    <s v="1:18"/>
    <s v="4:00"/>
    <d v="1899-12-30T02:42:00"/>
    <d v="1899-12-30T01:59:00"/>
    <x v="0"/>
    <x v="87"/>
    <x v="49"/>
  </r>
  <r>
    <x v="8"/>
    <s v="Cliente_711"/>
    <n v="3"/>
    <x v="4"/>
    <x v="1"/>
    <x v="1"/>
    <x v="105"/>
    <x v="1"/>
    <x v="105"/>
    <x v="7"/>
    <s v="Plato_18"/>
    <x v="0"/>
    <s v="2:00"/>
    <s v="5:08"/>
    <d v="1899-12-30T03:08:00"/>
    <d v="1899-12-30T02:39:00"/>
    <x v="0"/>
    <x v="88"/>
    <x v="9"/>
  </r>
  <r>
    <x v="7"/>
    <s v="Cliente_651"/>
    <n v="5"/>
    <x v="2"/>
    <x v="0"/>
    <x v="0"/>
    <x v="106"/>
    <x v="0"/>
    <x v="106"/>
    <x v="6"/>
    <s v="Plato_15, Plato_9, Plato_18"/>
    <x v="0"/>
    <s v="1:29"/>
    <s v="2:58"/>
    <d v="1899-12-30T01:29:00"/>
    <d v="1899-12-30T00:00:00"/>
    <x v="1"/>
    <x v="78"/>
    <x v="80"/>
  </r>
  <r>
    <x v="3"/>
    <s v="Cliente_545"/>
    <n v="3"/>
    <x v="4"/>
    <x v="1"/>
    <x v="0"/>
    <x v="107"/>
    <x v="0"/>
    <x v="107"/>
    <x v="3"/>
    <s v="Plato_9, Plato_4, Plato_3, Plato_16"/>
    <x v="0"/>
    <s v="1:32"/>
    <s v="3:37"/>
    <d v="1899-12-30T02:05:00"/>
    <d v="1899-12-30T00:10:00"/>
    <x v="0"/>
    <x v="89"/>
    <x v="81"/>
  </r>
  <r>
    <x v="0"/>
    <s v="Cliente_116"/>
    <n v="2"/>
    <x v="4"/>
    <x v="1"/>
    <x v="2"/>
    <x v="108"/>
    <x v="1"/>
    <x v="108"/>
    <x v="8"/>
    <s v="Plato_18, Plato_14, Plato_5"/>
    <x v="0"/>
    <s v="1:25"/>
    <s v="2:26"/>
    <d v="1899-12-30T01:01:00"/>
    <d v="1899-12-30T00:00:00"/>
    <x v="1"/>
    <x v="8"/>
    <x v="82"/>
  </r>
  <r>
    <x v="16"/>
    <s v="Cliente_170"/>
    <n v="1"/>
    <x v="1"/>
    <x v="0"/>
    <x v="2"/>
    <x v="109"/>
    <x v="0"/>
    <x v="109"/>
    <x v="3"/>
    <s v="Plato_9, Plato_10, Plato_6"/>
    <x v="0"/>
    <s v="3:32"/>
    <s v="6:37"/>
    <d v="1899-12-30T03:05:00"/>
    <d v="1899-12-30T01:04:00"/>
    <x v="0"/>
    <x v="90"/>
    <x v="83"/>
  </r>
  <r>
    <x v="3"/>
    <s v="Cliente_92"/>
    <n v="2"/>
    <x v="0"/>
    <x v="1"/>
    <x v="2"/>
    <x v="110"/>
    <x v="0"/>
    <x v="110"/>
    <x v="8"/>
    <s v="Plato_15, Plato_5, Plato_7, Plato_9"/>
    <x v="0"/>
    <s v="1:48"/>
    <s v="5:07"/>
    <d v="1899-12-30T03:19:00"/>
    <d v="1899-12-30T01:02:00"/>
    <x v="0"/>
    <x v="36"/>
    <x v="84"/>
  </r>
  <r>
    <x v="1"/>
    <s v="Cliente_552"/>
    <n v="2"/>
    <x v="2"/>
    <x v="2"/>
    <x v="1"/>
    <x v="111"/>
    <x v="2"/>
    <x v="111"/>
    <x v="4"/>
    <s v="Plato_3"/>
    <x v="0"/>
    <s v="1:49"/>
    <s v="4:01"/>
    <d v="1899-12-30T02:27:00"/>
    <d v="1899-12-30T01:56:00"/>
    <x v="0"/>
    <x v="91"/>
    <x v="85"/>
  </r>
  <r>
    <x v="17"/>
    <s v="Cliente_627"/>
    <n v="2"/>
    <x v="0"/>
    <x v="0"/>
    <x v="2"/>
    <x v="112"/>
    <x v="2"/>
    <x v="112"/>
    <x v="2"/>
    <s v="Plato_18"/>
    <x v="0"/>
    <s v="1:12"/>
    <s v="4:21"/>
    <d v="1899-12-30T03:24:00"/>
    <d v="1899-12-30T02:18:00"/>
    <x v="0"/>
    <x v="88"/>
    <x v="62"/>
  </r>
  <r>
    <x v="5"/>
    <s v="Cliente_588"/>
    <n v="6"/>
    <x v="1"/>
    <x v="0"/>
    <x v="2"/>
    <x v="113"/>
    <x v="2"/>
    <x v="113"/>
    <x v="9"/>
    <s v="Plato_2, Plato_9, Plato_4, Plato_5"/>
    <x v="0"/>
    <s v="0:49"/>
    <s v="3:30"/>
    <d v="1899-12-30T02:56:00"/>
    <d v="1899-12-30T00:30:00"/>
    <x v="0"/>
    <x v="78"/>
    <x v="55"/>
  </r>
  <r>
    <x v="14"/>
    <s v="Cliente_313"/>
    <n v="6"/>
    <x v="1"/>
    <x v="2"/>
    <x v="0"/>
    <x v="114"/>
    <x v="2"/>
    <x v="114"/>
    <x v="7"/>
    <s v="Plato_6, Plato_2, Plato_15"/>
    <x v="0"/>
    <s v="3:43"/>
    <s v="6:26"/>
    <d v="1899-12-30T02:58:00"/>
    <d v="1899-12-30T01:05:00"/>
    <x v="0"/>
    <x v="92"/>
    <x v="33"/>
  </r>
  <r>
    <x v="4"/>
    <s v="Cliente_949"/>
    <n v="5"/>
    <x v="1"/>
    <x v="0"/>
    <x v="2"/>
    <x v="115"/>
    <x v="2"/>
    <x v="115"/>
    <x v="9"/>
    <s v="Plato_15, Plato_8, Plato_19, Plato_18"/>
    <x v="0"/>
    <s v="3:15"/>
    <s v="6:33"/>
    <d v="1899-12-30T03:33:00"/>
    <d v="1899-12-30T01:09:00"/>
    <x v="0"/>
    <x v="93"/>
    <x v="74"/>
  </r>
  <r>
    <x v="4"/>
    <s v="Cliente_863"/>
    <n v="4"/>
    <x v="0"/>
    <x v="1"/>
    <x v="2"/>
    <x v="116"/>
    <x v="2"/>
    <x v="116"/>
    <x v="9"/>
    <s v="Plato_8"/>
    <x v="0"/>
    <s v="2:55"/>
    <s v="5:45"/>
    <d v="1899-12-30T03:05:00"/>
    <d v="1899-12-30T02:42:00"/>
    <x v="0"/>
    <x v="5"/>
    <x v="69"/>
  </r>
  <r>
    <x v="18"/>
    <s v="Cliente_140"/>
    <n v="1"/>
    <x v="3"/>
    <x v="2"/>
    <x v="0"/>
    <x v="117"/>
    <x v="1"/>
    <x v="117"/>
    <x v="6"/>
    <s v="Plato_4, Plato_14, Plato_6, Plato_15"/>
    <x v="0"/>
    <s v="0:34"/>
    <s v="1:45"/>
    <d v="1899-12-30T01:11:00"/>
    <d v="1899-12-30T00:00:00"/>
    <x v="1"/>
    <x v="94"/>
    <x v="86"/>
  </r>
  <r>
    <x v="6"/>
    <s v="Cliente_523"/>
    <n v="3"/>
    <x v="2"/>
    <x v="1"/>
    <x v="2"/>
    <x v="118"/>
    <x v="0"/>
    <x v="118"/>
    <x v="4"/>
    <s v="Plato_10, Plato_19, Plato_4"/>
    <x v="1"/>
    <s v="3:24"/>
    <s v="5:03"/>
    <d v="1899-12-30T01:39:00"/>
    <d v="1899-12-30T00:45:00"/>
    <x v="0"/>
    <x v="95"/>
    <x v="59"/>
  </r>
  <r>
    <x v="17"/>
    <s v="Cliente_916"/>
    <n v="2"/>
    <x v="1"/>
    <x v="0"/>
    <x v="1"/>
    <x v="119"/>
    <x v="0"/>
    <x v="119"/>
    <x v="7"/>
    <s v="Plato_17, Plato_10"/>
    <x v="1"/>
    <s v="0:38"/>
    <s v="1:42"/>
    <d v="1899-12-30T01:04:00"/>
    <d v="1899-12-30T00:00:00"/>
    <x v="1"/>
    <x v="96"/>
    <x v="63"/>
  </r>
  <r>
    <x v="16"/>
    <s v="Cliente_416"/>
    <n v="4"/>
    <x v="4"/>
    <x v="0"/>
    <x v="2"/>
    <x v="120"/>
    <x v="0"/>
    <x v="120"/>
    <x v="3"/>
    <s v="Plato_10"/>
    <x v="1"/>
    <s v="3:45"/>
    <s v="6:13"/>
    <d v="1899-12-30T02:28:00"/>
    <d v="1899-12-30T01:50:00"/>
    <x v="0"/>
    <x v="97"/>
    <x v="15"/>
  </r>
  <r>
    <x v="1"/>
    <s v="Cliente_346"/>
    <n v="6"/>
    <x v="1"/>
    <x v="0"/>
    <x v="0"/>
    <x v="32"/>
    <x v="2"/>
    <x v="121"/>
    <x v="1"/>
    <s v="Plato_8"/>
    <x v="1"/>
    <s v="1:23"/>
    <s v="2:48"/>
    <d v="1899-12-30T01:40:00"/>
    <d v="1899-12-30T00:53:00"/>
    <x v="0"/>
    <x v="98"/>
    <x v="87"/>
  </r>
  <r>
    <x v="11"/>
    <s v="Cliente_381"/>
    <n v="6"/>
    <x v="4"/>
    <x v="0"/>
    <x v="0"/>
    <x v="51"/>
    <x v="0"/>
    <x v="122"/>
    <x v="10"/>
    <s v="Plato_7"/>
    <x v="1"/>
    <s v="3:09"/>
    <s v="4:10"/>
    <d v="1899-12-30T01:01:00"/>
    <d v="1899-12-30T00:28:00"/>
    <x v="0"/>
    <x v="99"/>
    <x v="88"/>
  </r>
  <r>
    <x v="11"/>
    <s v="Cliente_791"/>
    <n v="5"/>
    <x v="0"/>
    <x v="0"/>
    <x v="0"/>
    <x v="121"/>
    <x v="1"/>
    <x v="123"/>
    <x v="0"/>
    <s v="Plato_3, Plato_1, Plato_11, Plato_9"/>
    <x v="1"/>
    <s v="3:39"/>
    <s v="5:22"/>
    <d v="1899-12-30T01:43:00"/>
    <d v="1899-12-30T00:00:00"/>
    <x v="1"/>
    <x v="100"/>
    <x v="89"/>
  </r>
  <r>
    <x v="9"/>
    <s v="Cliente_697"/>
    <n v="2"/>
    <x v="0"/>
    <x v="0"/>
    <x v="2"/>
    <x v="122"/>
    <x v="1"/>
    <x v="124"/>
    <x v="6"/>
    <s v="Plato_16, Plato_18, Plato_3"/>
    <x v="1"/>
    <s v="2:56"/>
    <s v="6:13"/>
    <d v="1899-12-30T03:17:00"/>
    <d v="1899-12-30T01:53:00"/>
    <x v="0"/>
    <x v="101"/>
    <x v="90"/>
  </r>
  <r>
    <x v="13"/>
    <s v="Cliente_516"/>
    <n v="3"/>
    <x v="1"/>
    <x v="0"/>
    <x v="2"/>
    <x v="123"/>
    <x v="1"/>
    <x v="125"/>
    <x v="4"/>
    <s v="Plato_16, Plato_8, Plato_7, Plato_2"/>
    <x v="1"/>
    <s v="2:45"/>
    <s v="5:12"/>
    <d v="1899-12-30T02:27:00"/>
    <d v="1899-12-30T00:08:00"/>
    <x v="0"/>
    <x v="2"/>
    <x v="91"/>
  </r>
  <r>
    <x v="1"/>
    <s v="Cliente_541"/>
    <n v="4"/>
    <x v="4"/>
    <x v="0"/>
    <x v="2"/>
    <x v="124"/>
    <x v="1"/>
    <x v="126"/>
    <x v="10"/>
    <s v="Plato_19"/>
    <x v="1"/>
    <s v="0:42"/>
    <s v="2:28"/>
    <d v="1899-12-30T01:46:00"/>
    <d v="1899-12-30T01:16:00"/>
    <x v="0"/>
    <x v="102"/>
    <x v="52"/>
  </r>
  <r>
    <x v="10"/>
    <s v="Cliente_830"/>
    <n v="5"/>
    <x v="2"/>
    <x v="0"/>
    <x v="1"/>
    <x v="125"/>
    <x v="2"/>
    <x v="127"/>
    <x v="7"/>
    <s v="Plato_1, Plato_4, Plato_7, Plato_17"/>
    <x v="1"/>
    <s v="1:31"/>
    <s v="3:28"/>
    <d v="1899-12-30T02:12:00"/>
    <d v="1899-12-30T00:00:00"/>
    <x v="1"/>
    <x v="103"/>
    <x v="92"/>
  </r>
  <r>
    <x v="11"/>
    <s v="Cliente_656"/>
    <n v="5"/>
    <x v="2"/>
    <x v="0"/>
    <x v="2"/>
    <x v="126"/>
    <x v="0"/>
    <x v="128"/>
    <x v="4"/>
    <s v="Plato_12, Plato_3, Plato_9"/>
    <x v="1"/>
    <s v="0:41"/>
    <s v="2:41"/>
    <d v="1899-12-30T02:00:00"/>
    <d v="1899-12-30T00:40:00"/>
    <x v="0"/>
    <x v="104"/>
    <x v="93"/>
  </r>
  <r>
    <x v="0"/>
    <s v="Cliente_486"/>
    <n v="4"/>
    <x v="2"/>
    <x v="0"/>
    <x v="2"/>
    <x v="127"/>
    <x v="1"/>
    <x v="129"/>
    <x v="1"/>
    <s v="Plato_8"/>
    <x v="1"/>
    <s v="0:26"/>
    <s v="1:32"/>
    <d v="1899-12-30T01:06:00"/>
    <d v="1899-12-30T00:41:00"/>
    <x v="0"/>
    <x v="105"/>
    <x v="94"/>
  </r>
  <r>
    <x v="5"/>
    <s v="Cliente_728"/>
    <n v="5"/>
    <x v="4"/>
    <x v="0"/>
    <x v="2"/>
    <x v="128"/>
    <x v="2"/>
    <x v="130"/>
    <x v="8"/>
    <s v="Plato_20, Plato_4, Plato_13"/>
    <x v="1"/>
    <s v="0:43"/>
    <s v="4:18"/>
    <d v="1899-12-30T03:50:00"/>
    <d v="1899-12-30T01:35:00"/>
    <x v="0"/>
    <x v="106"/>
    <x v="95"/>
  </r>
  <r>
    <x v="12"/>
    <s v="Cliente_774"/>
    <n v="2"/>
    <x v="0"/>
    <x v="2"/>
    <x v="0"/>
    <x v="129"/>
    <x v="0"/>
    <x v="131"/>
    <x v="6"/>
    <s v="Plato_14, Plato_19, Plato_13, Plato_8"/>
    <x v="1"/>
    <s v="1:26"/>
    <s v="2:43"/>
    <d v="1899-12-30T01:17:00"/>
    <d v="1899-12-30T00:00:00"/>
    <x v="1"/>
    <x v="107"/>
    <x v="96"/>
  </r>
  <r>
    <x v="2"/>
    <s v="Cliente_26"/>
    <n v="6"/>
    <x v="2"/>
    <x v="0"/>
    <x v="2"/>
    <x v="130"/>
    <x v="2"/>
    <x v="132"/>
    <x v="9"/>
    <s v="Plato_15, Plato_18, Plato_17, Plato_4"/>
    <x v="1"/>
    <s v="0:54"/>
    <s v="3:52"/>
    <d v="1899-12-30T03:13:00"/>
    <d v="1899-12-30T01:11:00"/>
    <x v="0"/>
    <x v="108"/>
    <x v="97"/>
  </r>
  <r>
    <x v="3"/>
    <s v="Cliente_273"/>
    <n v="6"/>
    <x v="1"/>
    <x v="2"/>
    <x v="2"/>
    <x v="131"/>
    <x v="1"/>
    <x v="133"/>
    <x v="7"/>
    <s v="Plato_7, Plato_15"/>
    <x v="1"/>
    <s v="0:07"/>
    <s v="3:52"/>
    <d v="1899-12-30T03:45:00"/>
    <d v="1899-12-30T02:57:00"/>
    <x v="0"/>
    <x v="109"/>
    <x v="48"/>
  </r>
  <r>
    <x v="7"/>
    <s v="Cliente_798"/>
    <n v="1"/>
    <x v="3"/>
    <x v="2"/>
    <x v="2"/>
    <x v="132"/>
    <x v="2"/>
    <x v="134"/>
    <x v="2"/>
    <s v="Plato_17, Plato_20, Plato_9"/>
    <x v="1"/>
    <s v="1:00"/>
    <s v="3:01"/>
    <d v="1899-12-30T02:16:00"/>
    <d v="1899-12-30T00:33:00"/>
    <x v="0"/>
    <x v="110"/>
    <x v="98"/>
  </r>
  <r>
    <x v="1"/>
    <s v="Cliente_8"/>
    <n v="1"/>
    <x v="1"/>
    <x v="0"/>
    <x v="2"/>
    <x v="133"/>
    <x v="2"/>
    <x v="135"/>
    <x v="6"/>
    <s v="Plato_20"/>
    <x v="1"/>
    <s v="1:50"/>
    <s v="5:01"/>
    <d v="1899-12-30T03:26:00"/>
    <d v="1899-12-30T02:58:00"/>
    <x v="0"/>
    <x v="18"/>
    <x v="99"/>
  </r>
  <r>
    <x v="18"/>
    <s v="Cliente_31"/>
    <n v="3"/>
    <x v="4"/>
    <x v="1"/>
    <x v="2"/>
    <x v="134"/>
    <x v="2"/>
    <x v="136"/>
    <x v="1"/>
    <s v="Plato_13"/>
    <x v="1"/>
    <s v="1:21"/>
    <s v="4:11"/>
    <d v="1899-12-30T03:05:00"/>
    <d v="1899-12-30T02:09:00"/>
    <x v="0"/>
    <x v="111"/>
    <x v="6"/>
  </r>
  <r>
    <x v="1"/>
    <s v="Cliente_658"/>
    <n v="2"/>
    <x v="2"/>
    <x v="1"/>
    <x v="0"/>
    <x v="135"/>
    <x v="2"/>
    <x v="137"/>
    <x v="5"/>
    <s v="Plato_17, Plato_12, Plato_10, Plato_2"/>
    <x v="1"/>
    <s v="3:48"/>
    <s v="5:09"/>
    <d v="1899-12-30T01:36:00"/>
    <d v="1899-12-30T00:00:00"/>
    <x v="1"/>
    <x v="112"/>
    <x v="63"/>
  </r>
  <r>
    <x v="11"/>
    <s v="Cliente_773"/>
    <n v="3"/>
    <x v="2"/>
    <x v="0"/>
    <x v="2"/>
    <x v="136"/>
    <x v="1"/>
    <x v="138"/>
    <x v="9"/>
    <s v="Plato_8"/>
    <x v="1"/>
    <s v="0:40"/>
    <s v="4:39"/>
    <d v="1899-12-30T03:59:00"/>
    <d v="1899-12-30T03:33:00"/>
    <x v="0"/>
    <x v="105"/>
    <x v="100"/>
  </r>
  <r>
    <x v="7"/>
    <s v="Cliente_158"/>
    <n v="4"/>
    <x v="2"/>
    <x v="0"/>
    <x v="1"/>
    <x v="137"/>
    <x v="1"/>
    <x v="139"/>
    <x v="3"/>
    <s v="Plato_1, Plato_8, Plato_4"/>
    <x v="1"/>
    <s v="3:49"/>
    <s v="6:29"/>
    <d v="1899-12-30T02:40:00"/>
    <d v="1899-12-30T00:42:00"/>
    <x v="0"/>
    <x v="113"/>
    <x v="82"/>
  </r>
  <r>
    <x v="17"/>
    <s v="Cliente_569"/>
    <n v="4"/>
    <x v="0"/>
    <x v="1"/>
    <x v="2"/>
    <x v="138"/>
    <x v="0"/>
    <x v="140"/>
    <x v="8"/>
    <s v="Plato_13"/>
    <x v="1"/>
    <s v="1:58"/>
    <s v="5:45"/>
    <d v="1899-12-30T03:47:00"/>
    <d v="1899-12-30T03:19:00"/>
    <x v="0"/>
    <x v="33"/>
    <x v="101"/>
  </r>
  <r>
    <x v="9"/>
    <s v="Cliente_286"/>
    <n v="3"/>
    <x v="4"/>
    <x v="0"/>
    <x v="2"/>
    <x v="139"/>
    <x v="2"/>
    <x v="141"/>
    <x v="10"/>
    <s v="Plato_7, Plato_14, Plato_20"/>
    <x v="1"/>
    <s v="2:05"/>
    <s v="4:05"/>
    <d v="1899-12-30T02:15:00"/>
    <d v="1899-12-30T00:50:00"/>
    <x v="0"/>
    <x v="114"/>
    <x v="19"/>
  </r>
  <r>
    <x v="12"/>
    <s v="Cliente_199"/>
    <n v="4"/>
    <x v="4"/>
    <x v="0"/>
    <x v="1"/>
    <x v="140"/>
    <x v="1"/>
    <x v="142"/>
    <x v="4"/>
    <s v="Plato_1"/>
    <x v="1"/>
    <s v="0:32"/>
    <s v="4:30"/>
    <d v="1899-12-30T03:58:00"/>
    <d v="1899-12-30T03:42:00"/>
    <x v="0"/>
    <x v="73"/>
    <x v="85"/>
  </r>
  <r>
    <x v="13"/>
    <s v="Cliente_712"/>
    <n v="1"/>
    <x v="4"/>
    <x v="2"/>
    <x v="2"/>
    <x v="141"/>
    <x v="2"/>
    <x v="143"/>
    <x v="4"/>
    <s v="Plato_19, Plato_12, Plato_9, Plato_18"/>
    <x v="1"/>
    <s v="2:58"/>
    <s v="5:32"/>
    <d v="1899-12-30T02:49:00"/>
    <d v="1899-12-30T00:04:00"/>
    <x v="0"/>
    <x v="115"/>
    <x v="102"/>
  </r>
  <r>
    <x v="10"/>
    <s v="Cliente_56"/>
    <n v="5"/>
    <x v="2"/>
    <x v="2"/>
    <x v="2"/>
    <x v="142"/>
    <x v="2"/>
    <x v="144"/>
    <x v="5"/>
    <s v="Plato_5, Plato_2"/>
    <x v="1"/>
    <s v="0:37"/>
    <s v="1:42"/>
    <d v="1899-12-30T01:20:00"/>
    <d v="1899-12-30T00:00:00"/>
    <x v="1"/>
    <x v="24"/>
    <x v="103"/>
  </r>
  <r>
    <x v="4"/>
    <s v="Cliente_670"/>
    <n v="6"/>
    <x v="0"/>
    <x v="0"/>
    <x v="2"/>
    <x v="143"/>
    <x v="0"/>
    <x v="145"/>
    <x v="3"/>
    <s v="Plato_17"/>
    <x v="1"/>
    <s v="1:40"/>
    <s v="2:54"/>
    <d v="1899-12-30T01:14:00"/>
    <d v="1899-12-30T00:27:00"/>
    <x v="0"/>
    <x v="69"/>
    <x v="32"/>
  </r>
  <r>
    <x v="16"/>
    <s v="Cliente_909"/>
    <n v="4"/>
    <x v="0"/>
    <x v="1"/>
    <x v="2"/>
    <x v="144"/>
    <x v="0"/>
    <x v="146"/>
    <x v="1"/>
    <s v="Plato_20, Plato_5"/>
    <x v="1"/>
    <s v="3:18"/>
    <s v="4:58"/>
    <d v="1899-12-30T01:40:00"/>
    <d v="1899-12-30T01:07:00"/>
    <x v="0"/>
    <x v="116"/>
    <x v="88"/>
  </r>
  <r>
    <x v="0"/>
    <s v="Cliente_402"/>
    <n v="6"/>
    <x v="0"/>
    <x v="0"/>
    <x v="0"/>
    <x v="145"/>
    <x v="2"/>
    <x v="147"/>
    <x v="1"/>
    <s v="Plato_9, Plato_18, Plato_3, Plato_10"/>
    <x v="1"/>
    <s v="3:52"/>
    <s v="5:59"/>
    <d v="1899-12-30T02:22:00"/>
    <d v="1899-12-30T00:00:00"/>
    <x v="1"/>
    <x v="117"/>
    <x v="50"/>
  </r>
  <r>
    <x v="13"/>
    <s v="Cliente_709"/>
    <n v="4"/>
    <x v="3"/>
    <x v="1"/>
    <x v="2"/>
    <x v="146"/>
    <x v="2"/>
    <x v="148"/>
    <x v="2"/>
    <s v="Plato_18, Plato_2, Plato_4, Plato_9"/>
    <x v="1"/>
    <s v="1:35"/>
    <s v="4:50"/>
    <d v="1899-12-30T03:30:00"/>
    <d v="1899-12-30T00:56:00"/>
    <x v="0"/>
    <x v="118"/>
    <x v="91"/>
  </r>
  <r>
    <x v="13"/>
    <s v="Cliente_533"/>
    <n v="6"/>
    <x v="1"/>
    <x v="0"/>
    <x v="0"/>
    <x v="147"/>
    <x v="1"/>
    <x v="149"/>
    <x v="10"/>
    <s v="Plato_5, Plato_11, Plato_3"/>
    <x v="1"/>
    <s v="0:37"/>
    <s v="3:10"/>
    <d v="1899-12-30T02:33:00"/>
    <d v="1899-12-30T00:47:00"/>
    <x v="0"/>
    <x v="119"/>
    <x v="103"/>
  </r>
  <r>
    <x v="1"/>
    <s v="Cliente_953"/>
    <n v="2"/>
    <x v="4"/>
    <x v="2"/>
    <x v="2"/>
    <x v="148"/>
    <x v="2"/>
    <x v="150"/>
    <x v="8"/>
    <s v="Plato_14, Plato_13"/>
    <x v="1"/>
    <s v="3:15"/>
    <s v="6:53"/>
    <d v="1899-12-30T03:53:00"/>
    <d v="1899-12-30T03:19:00"/>
    <x v="0"/>
    <x v="120"/>
    <x v="65"/>
  </r>
  <r>
    <x v="16"/>
    <s v="Cliente_380"/>
    <n v="6"/>
    <x v="4"/>
    <x v="0"/>
    <x v="0"/>
    <x v="149"/>
    <x v="0"/>
    <x v="151"/>
    <x v="8"/>
    <s v="Plato_16"/>
    <x v="1"/>
    <s v="1:14"/>
    <s v="2:52"/>
    <d v="1899-12-30T01:38:00"/>
    <d v="1899-12-30T01:26:00"/>
    <x v="0"/>
    <x v="121"/>
    <x v="104"/>
  </r>
  <r>
    <x v="0"/>
    <s v="Cliente_870"/>
    <n v="1"/>
    <x v="2"/>
    <x v="1"/>
    <x v="0"/>
    <x v="150"/>
    <x v="2"/>
    <x v="152"/>
    <x v="3"/>
    <s v="Plato_11, Plato_7, Plato_20"/>
    <x v="1"/>
    <s v="3:06"/>
    <s v="5:26"/>
    <d v="1899-12-30T02:35:00"/>
    <d v="1899-12-30T00:51:00"/>
    <x v="0"/>
    <x v="38"/>
    <x v="35"/>
  </r>
  <r>
    <x v="7"/>
    <s v="Cliente_964"/>
    <n v="6"/>
    <x v="1"/>
    <x v="1"/>
    <x v="2"/>
    <x v="151"/>
    <x v="1"/>
    <x v="153"/>
    <x v="8"/>
    <s v="Plato_19, Plato_4"/>
    <x v="1"/>
    <s v="2:09"/>
    <s v="3:36"/>
    <d v="1899-12-30T01:27:00"/>
    <d v="1899-12-30T00:05:00"/>
    <x v="0"/>
    <x v="122"/>
    <x v="53"/>
  </r>
  <r>
    <x v="5"/>
    <s v="Cliente_939"/>
    <n v="2"/>
    <x v="3"/>
    <x v="0"/>
    <x v="2"/>
    <x v="152"/>
    <x v="0"/>
    <x v="154"/>
    <x v="5"/>
    <s v="Plato_6, Plato_17, Plato_3"/>
    <x v="1"/>
    <s v="1:53"/>
    <s v="4:44"/>
    <d v="1899-12-30T02:51:00"/>
    <d v="1899-12-30T01:11:00"/>
    <x v="0"/>
    <x v="62"/>
    <x v="61"/>
  </r>
  <r>
    <x v="1"/>
    <s v="Cliente_536"/>
    <n v="4"/>
    <x v="0"/>
    <x v="2"/>
    <x v="2"/>
    <x v="153"/>
    <x v="1"/>
    <x v="155"/>
    <x v="0"/>
    <s v="Plato_16"/>
    <x v="1"/>
    <s v="0:40"/>
    <s v="4:17"/>
    <d v="1899-12-30T03:37:00"/>
    <d v="1899-12-30T03:31:00"/>
    <x v="0"/>
    <x v="121"/>
    <x v="105"/>
  </r>
  <r>
    <x v="18"/>
    <s v="Cliente_5"/>
    <n v="5"/>
    <x v="0"/>
    <x v="1"/>
    <x v="2"/>
    <x v="154"/>
    <x v="2"/>
    <x v="156"/>
    <x v="4"/>
    <s v="Plato_1, Plato_16, Plato_2, Plato_19"/>
    <x v="1"/>
    <s v="3:22"/>
    <s v="6:15"/>
    <d v="1899-12-30T03:08:00"/>
    <d v="1899-12-30T00:23:00"/>
    <x v="0"/>
    <x v="123"/>
    <x v="102"/>
  </r>
  <r>
    <x v="16"/>
    <s v="Cliente_115"/>
    <n v="5"/>
    <x v="0"/>
    <x v="0"/>
    <x v="2"/>
    <x v="155"/>
    <x v="1"/>
    <x v="157"/>
    <x v="9"/>
    <s v="Plato_12, Plato_10, Plato_19, Plato_8"/>
    <x v="1"/>
    <s v="2:45"/>
    <s v="3:59"/>
    <d v="1899-12-30T01:14:00"/>
    <d v="1899-12-30T00:00:00"/>
    <x v="1"/>
    <x v="124"/>
    <x v="106"/>
  </r>
  <r>
    <x v="11"/>
    <s v="Cliente_580"/>
    <n v="1"/>
    <x v="0"/>
    <x v="1"/>
    <x v="2"/>
    <x v="156"/>
    <x v="2"/>
    <x v="158"/>
    <x v="2"/>
    <s v="Plato_9, Plato_17, Plato_4, Plato_11"/>
    <x v="1"/>
    <s v="0:10"/>
    <s v="1:15"/>
    <d v="1899-12-30T01:20:00"/>
    <d v="1899-12-30T00:00:00"/>
    <x v="1"/>
    <x v="78"/>
    <x v="107"/>
  </r>
  <r>
    <x v="19"/>
    <s v="Cliente_788"/>
    <n v="6"/>
    <x v="2"/>
    <x v="0"/>
    <x v="2"/>
    <x v="157"/>
    <x v="0"/>
    <x v="159"/>
    <x v="1"/>
    <s v="Plato_19, Plato_7"/>
    <x v="1"/>
    <s v="1:06"/>
    <s v="4:33"/>
    <d v="1899-12-30T03:27:00"/>
    <d v="1899-12-30T02:20:00"/>
    <x v="0"/>
    <x v="125"/>
    <x v="64"/>
  </r>
  <r>
    <x v="18"/>
    <s v="Cliente_892"/>
    <n v="6"/>
    <x v="2"/>
    <x v="0"/>
    <x v="2"/>
    <x v="158"/>
    <x v="0"/>
    <x v="160"/>
    <x v="3"/>
    <s v="Plato_16"/>
    <x v="1"/>
    <s v="0:45"/>
    <s v="4:23"/>
    <d v="1899-12-30T03:38:00"/>
    <d v="1899-12-30T02:41:00"/>
    <x v="0"/>
    <x v="116"/>
    <x v="0"/>
  </r>
  <r>
    <x v="9"/>
    <s v="Cliente_406"/>
    <n v="4"/>
    <x v="1"/>
    <x v="0"/>
    <x v="2"/>
    <x v="159"/>
    <x v="0"/>
    <x v="161"/>
    <x v="3"/>
    <s v="Plato_7"/>
    <x v="1"/>
    <s v="0:57"/>
    <s v="2:34"/>
    <d v="1899-12-30T01:37:00"/>
    <d v="1899-12-30T01:12:00"/>
    <x v="0"/>
    <x v="102"/>
    <x v="94"/>
  </r>
  <r>
    <x v="1"/>
    <s v="Cliente_295"/>
    <n v="1"/>
    <x v="3"/>
    <x v="0"/>
    <x v="2"/>
    <x v="160"/>
    <x v="2"/>
    <x v="162"/>
    <x v="9"/>
    <s v="Plato_17, Plato_2, Plato_11, Plato_5"/>
    <x v="1"/>
    <s v="1:35"/>
    <s v="4:09"/>
    <d v="1899-12-30T02:49:00"/>
    <d v="1899-12-30T01:23:00"/>
    <x v="0"/>
    <x v="123"/>
    <x v="26"/>
  </r>
  <r>
    <x v="4"/>
    <s v="Cliente_547"/>
    <n v="2"/>
    <x v="4"/>
    <x v="2"/>
    <x v="2"/>
    <x v="161"/>
    <x v="0"/>
    <x v="163"/>
    <x v="1"/>
    <s v="Plato_5, Plato_19, Plato_15, Plato_7"/>
    <x v="1"/>
    <s v="2:34"/>
    <s v="6:02"/>
    <d v="1899-12-30T03:28:00"/>
    <d v="1899-12-30T01:43:00"/>
    <x v="0"/>
    <x v="70"/>
    <x v="28"/>
  </r>
  <r>
    <x v="0"/>
    <s v="Cliente_156"/>
    <n v="3"/>
    <x v="0"/>
    <x v="2"/>
    <x v="2"/>
    <x v="162"/>
    <x v="2"/>
    <x v="164"/>
    <x v="4"/>
    <s v="Plato_7, Plato_13"/>
    <x v="1"/>
    <s v="2:21"/>
    <s v="5:12"/>
    <d v="1899-12-30T03:06:00"/>
    <d v="1899-12-30T01:55:00"/>
    <x v="0"/>
    <x v="126"/>
    <x v="10"/>
  </r>
  <r>
    <x v="14"/>
    <s v="Cliente_768"/>
    <n v="1"/>
    <x v="4"/>
    <x v="0"/>
    <x v="1"/>
    <x v="163"/>
    <x v="2"/>
    <x v="165"/>
    <x v="4"/>
    <s v="Plato_14"/>
    <x v="1"/>
    <s v="1:18"/>
    <s v="2:44"/>
    <d v="1899-12-30T01:41:00"/>
    <d v="1899-12-30T01:04:00"/>
    <x v="0"/>
    <x v="127"/>
    <x v="108"/>
  </r>
  <r>
    <x v="16"/>
    <s v="Cliente_359"/>
    <n v="6"/>
    <x v="2"/>
    <x v="0"/>
    <x v="0"/>
    <x v="164"/>
    <x v="0"/>
    <x v="166"/>
    <x v="10"/>
    <s v="Plato_12, Plato_18, Plato_17"/>
    <x v="1"/>
    <s v="1:19"/>
    <s v="2:46"/>
    <d v="1899-12-30T01:27:00"/>
    <d v="1899-12-30T00:11:00"/>
    <x v="0"/>
    <x v="128"/>
    <x v="75"/>
  </r>
  <r>
    <x v="6"/>
    <s v="Cliente_131"/>
    <n v="4"/>
    <x v="1"/>
    <x v="0"/>
    <x v="2"/>
    <x v="165"/>
    <x v="0"/>
    <x v="167"/>
    <x v="5"/>
    <s v="Plato_5"/>
    <x v="1"/>
    <s v="2:05"/>
    <s v="3:23"/>
    <d v="1899-12-30T01:18:00"/>
    <d v="1899-12-30T01:11:00"/>
    <x v="0"/>
    <x v="129"/>
    <x v="109"/>
  </r>
  <r>
    <x v="19"/>
    <s v="Cliente_485"/>
    <n v="1"/>
    <x v="0"/>
    <x v="0"/>
    <x v="0"/>
    <x v="166"/>
    <x v="1"/>
    <x v="168"/>
    <x v="3"/>
    <s v="Plato_13, Plato_18, Plato_5"/>
    <x v="1"/>
    <s v="1:56"/>
    <s v="5:14"/>
    <d v="1899-12-30T03:18:00"/>
    <d v="1899-12-30T01:28:00"/>
    <x v="0"/>
    <x v="130"/>
    <x v="110"/>
  </r>
  <r>
    <x v="14"/>
    <s v="Cliente_493"/>
    <n v="2"/>
    <x v="2"/>
    <x v="2"/>
    <x v="2"/>
    <x v="167"/>
    <x v="1"/>
    <x v="169"/>
    <x v="1"/>
    <s v="Plato_3, Plato_9, Plato_19, Plato_2"/>
    <x v="1"/>
    <s v="2:37"/>
    <s v="5:26"/>
    <d v="1899-12-30T02:49:00"/>
    <d v="1899-12-30T01:36:00"/>
    <x v="0"/>
    <x v="131"/>
    <x v="47"/>
  </r>
  <r>
    <x v="11"/>
    <s v="Cliente_282"/>
    <n v="6"/>
    <x v="2"/>
    <x v="2"/>
    <x v="2"/>
    <x v="168"/>
    <x v="1"/>
    <x v="170"/>
    <x v="2"/>
    <s v="Plato_10, Plato_9"/>
    <x v="1"/>
    <s v="1:53"/>
    <s v="3:04"/>
    <d v="1899-12-30T01:11:00"/>
    <d v="1899-12-30T00:20:00"/>
    <x v="0"/>
    <x v="83"/>
    <x v="62"/>
  </r>
  <r>
    <x v="14"/>
    <s v="Cliente_850"/>
    <n v="3"/>
    <x v="1"/>
    <x v="0"/>
    <x v="2"/>
    <x v="169"/>
    <x v="2"/>
    <x v="171"/>
    <x v="6"/>
    <s v="Plato_18"/>
    <x v="1"/>
    <s v="2:49"/>
    <s v="6:06"/>
    <d v="1899-12-30T03:32:00"/>
    <d v="1899-12-30T02:50:00"/>
    <x v="0"/>
    <x v="88"/>
    <x v="111"/>
  </r>
  <r>
    <x v="7"/>
    <s v="Cliente_301"/>
    <n v="3"/>
    <x v="4"/>
    <x v="0"/>
    <x v="2"/>
    <x v="170"/>
    <x v="2"/>
    <x v="172"/>
    <x v="9"/>
    <s v="Plato_6, Plato_15"/>
    <x v="1"/>
    <s v="0:18"/>
    <s v="3:43"/>
    <d v="1899-12-30T03:40:00"/>
    <d v="1899-12-30T02:18:00"/>
    <x v="0"/>
    <x v="132"/>
    <x v="64"/>
  </r>
  <r>
    <x v="0"/>
    <s v="Cliente_124"/>
    <n v="5"/>
    <x v="4"/>
    <x v="0"/>
    <x v="2"/>
    <x v="171"/>
    <x v="0"/>
    <x v="173"/>
    <x v="5"/>
    <s v="Plato_2"/>
    <x v="1"/>
    <s v="0:09"/>
    <s v="1:12"/>
    <d v="1899-12-30T01:03:00"/>
    <d v="1899-12-30T00:51:00"/>
    <x v="0"/>
    <x v="71"/>
    <x v="104"/>
  </r>
  <r>
    <x v="9"/>
    <s v="Cliente_747"/>
    <n v="3"/>
    <x v="0"/>
    <x v="0"/>
    <x v="2"/>
    <x v="172"/>
    <x v="0"/>
    <x v="174"/>
    <x v="1"/>
    <s v="Plato_15, Plato_7"/>
    <x v="1"/>
    <s v="1:27"/>
    <s v="3:04"/>
    <d v="1899-12-30T01:37:00"/>
    <d v="1899-12-30T00:50:00"/>
    <x v="0"/>
    <x v="122"/>
    <x v="32"/>
  </r>
  <r>
    <x v="2"/>
    <s v="Cliente_741"/>
    <n v="4"/>
    <x v="2"/>
    <x v="0"/>
    <x v="2"/>
    <x v="173"/>
    <x v="2"/>
    <x v="175"/>
    <x v="9"/>
    <s v="Plato_13"/>
    <x v="1"/>
    <s v="2:27"/>
    <s v="4:32"/>
    <d v="1899-12-30T02:20:00"/>
    <d v="1899-12-30T01:17:00"/>
    <x v="0"/>
    <x v="111"/>
    <x v="48"/>
  </r>
  <r>
    <x v="17"/>
    <s v="Cliente_610"/>
    <n v="1"/>
    <x v="4"/>
    <x v="2"/>
    <x v="2"/>
    <x v="36"/>
    <x v="2"/>
    <x v="176"/>
    <x v="4"/>
    <s v="Plato_7, Plato_10, Plato_13, Plato_12"/>
    <x v="1"/>
    <s v="0:14"/>
    <s v="1:14"/>
    <d v="1899-12-30T01:15:00"/>
    <d v="1899-12-30T00:00:00"/>
    <x v="1"/>
    <x v="27"/>
    <x v="68"/>
  </r>
  <r>
    <x v="7"/>
    <s v="Cliente_681"/>
    <n v="6"/>
    <x v="0"/>
    <x v="2"/>
    <x v="2"/>
    <x v="174"/>
    <x v="0"/>
    <x v="177"/>
    <x v="5"/>
    <s v="Plato_2, Plato_8, Plato_5, Plato_11"/>
    <x v="1"/>
    <s v="1:53"/>
    <s v="5:18"/>
    <d v="1899-12-30T03:25:00"/>
    <d v="1899-12-30T00:59:00"/>
    <x v="0"/>
    <x v="72"/>
    <x v="8"/>
  </r>
  <r>
    <x v="14"/>
    <s v="Cliente_173"/>
    <n v="2"/>
    <x v="4"/>
    <x v="1"/>
    <x v="2"/>
    <x v="175"/>
    <x v="0"/>
    <x v="178"/>
    <x v="1"/>
    <s v="Plato_17"/>
    <x v="1"/>
    <s v="0:44"/>
    <s v="3:08"/>
    <d v="1899-12-30T02:24:00"/>
    <d v="1899-12-30T01:58:00"/>
    <x v="0"/>
    <x v="69"/>
    <x v="100"/>
  </r>
  <r>
    <x v="0"/>
    <s v="Cliente_55"/>
    <n v="1"/>
    <x v="2"/>
    <x v="2"/>
    <x v="2"/>
    <x v="176"/>
    <x v="0"/>
    <x v="179"/>
    <x v="2"/>
    <s v="Plato_9, Plato_2, Plato_3, Plato_6"/>
    <x v="1"/>
    <s v="2:21"/>
    <s v="5:09"/>
    <d v="1899-12-30T02:48:00"/>
    <d v="1899-12-30T00:07:00"/>
    <x v="0"/>
    <x v="82"/>
    <x v="112"/>
  </r>
  <r>
    <x v="8"/>
    <s v="Cliente_653"/>
    <n v="1"/>
    <x v="1"/>
    <x v="2"/>
    <x v="2"/>
    <x v="177"/>
    <x v="2"/>
    <x v="180"/>
    <x v="3"/>
    <s v="Plato_6"/>
    <x v="1"/>
    <s v="2:45"/>
    <s v="3:54"/>
    <d v="1899-12-30T01:24:00"/>
    <d v="1899-12-30T00:14:00"/>
    <x v="0"/>
    <x v="133"/>
    <x v="7"/>
  </r>
  <r>
    <x v="13"/>
    <s v="Cliente_628"/>
    <n v="2"/>
    <x v="0"/>
    <x v="0"/>
    <x v="0"/>
    <x v="178"/>
    <x v="1"/>
    <x v="181"/>
    <x v="3"/>
    <s v="Plato_12"/>
    <x v="1"/>
    <s v="3:53"/>
    <s v="6:30"/>
    <d v="1899-12-30T02:37:00"/>
    <d v="1899-12-30T02:26:00"/>
    <x v="0"/>
    <x v="134"/>
    <x v="5"/>
  </r>
  <r>
    <x v="13"/>
    <s v="Cliente_715"/>
    <n v="1"/>
    <x v="1"/>
    <x v="0"/>
    <x v="2"/>
    <x v="179"/>
    <x v="2"/>
    <x v="182"/>
    <x v="7"/>
    <s v="Plato_15, Plato_10, Plato_3, Plato_8"/>
    <x v="1"/>
    <s v="2:46"/>
    <s v="6:28"/>
    <d v="1899-12-30T03:57:00"/>
    <d v="1899-12-30T00:56:00"/>
    <x v="0"/>
    <x v="50"/>
    <x v="113"/>
  </r>
  <r>
    <x v="17"/>
    <s v="Cliente_321"/>
    <n v="6"/>
    <x v="3"/>
    <x v="0"/>
    <x v="2"/>
    <x v="180"/>
    <x v="2"/>
    <x v="183"/>
    <x v="9"/>
    <s v="Plato_16, Plato_6, Plato_3"/>
    <x v="1"/>
    <s v="3:55"/>
    <s v="7:01"/>
    <d v="1899-12-30T03:21:00"/>
    <d v="1899-12-30T02:37:00"/>
    <x v="0"/>
    <x v="135"/>
    <x v="9"/>
  </r>
  <r>
    <x v="11"/>
    <s v="Cliente_670"/>
    <n v="2"/>
    <x v="1"/>
    <x v="1"/>
    <x v="2"/>
    <x v="181"/>
    <x v="1"/>
    <x v="184"/>
    <x v="7"/>
    <s v="Plato_13, Plato_16"/>
    <x v="1"/>
    <s v="2:47"/>
    <s v="6:26"/>
    <d v="1899-12-30T03:39:00"/>
    <d v="1899-12-30T02:59:00"/>
    <x v="0"/>
    <x v="136"/>
    <x v="3"/>
  </r>
  <r>
    <x v="18"/>
    <s v="Cliente_442"/>
    <n v="6"/>
    <x v="1"/>
    <x v="0"/>
    <x v="2"/>
    <x v="159"/>
    <x v="0"/>
    <x v="185"/>
    <x v="1"/>
    <s v="Plato_6, Plato_15, Plato_17"/>
    <x v="1"/>
    <s v="0:40"/>
    <s v="4:14"/>
    <d v="1899-12-30T03:34:00"/>
    <d v="1899-12-30T02:01:00"/>
    <x v="0"/>
    <x v="137"/>
    <x v="114"/>
  </r>
  <r>
    <x v="16"/>
    <s v="Cliente_752"/>
    <n v="1"/>
    <x v="4"/>
    <x v="0"/>
    <x v="2"/>
    <x v="182"/>
    <x v="1"/>
    <x v="186"/>
    <x v="5"/>
    <s v="Plato_18, Plato_10, Plato_9, Plato_6"/>
    <x v="1"/>
    <s v="2:23"/>
    <s v="5:28"/>
    <d v="1899-12-30T03:05:00"/>
    <d v="1899-12-30T00:59:00"/>
    <x v="0"/>
    <x v="72"/>
    <x v="2"/>
  </r>
  <r>
    <x v="2"/>
    <s v="Cliente_727"/>
    <n v="4"/>
    <x v="0"/>
    <x v="1"/>
    <x v="2"/>
    <x v="183"/>
    <x v="0"/>
    <x v="187"/>
    <x v="1"/>
    <s v="Plato_17, Plato_10"/>
    <x v="1"/>
    <s v="3:40"/>
    <s v="5:21"/>
    <d v="1899-12-30T01:41:00"/>
    <d v="1899-12-30T00:00:00"/>
    <x v="1"/>
    <x v="138"/>
    <x v="28"/>
  </r>
  <r>
    <x v="7"/>
    <s v="Cliente_548"/>
    <n v="4"/>
    <x v="2"/>
    <x v="0"/>
    <x v="2"/>
    <x v="184"/>
    <x v="0"/>
    <x v="188"/>
    <x v="0"/>
    <s v="Plato_18, Plato_10, Plato_7"/>
    <x v="1"/>
    <s v="3:48"/>
    <s v="6:10"/>
    <d v="1899-12-30T02:22:00"/>
    <d v="1899-12-30T00:25:00"/>
    <x v="0"/>
    <x v="139"/>
    <x v="70"/>
  </r>
  <r>
    <x v="16"/>
    <s v="Cliente_709"/>
    <n v="2"/>
    <x v="2"/>
    <x v="0"/>
    <x v="2"/>
    <x v="185"/>
    <x v="1"/>
    <x v="189"/>
    <x v="1"/>
    <s v="Plato_4, Plato_20, Plato_8, Plato_14"/>
    <x v="1"/>
    <s v="1:31"/>
    <s v="3:22"/>
    <d v="1899-12-30T01:51:00"/>
    <d v="1899-12-30T00:09:00"/>
    <x v="0"/>
    <x v="140"/>
    <x v="96"/>
  </r>
  <r>
    <x v="14"/>
    <s v="Cliente_30"/>
    <n v="6"/>
    <x v="2"/>
    <x v="0"/>
    <x v="2"/>
    <x v="186"/>
    <x v="2"/>
    <x v="190"/>
    <x v="3"/>
    <s v="Plato_1, Plato_9"/>
    <x v="1"/>
    <s v="0:00"/>
    <s v="2:36"/>
    <d v="1899-12-30T02:51:00"/>
    <d v="1899-12-30T01:09:00"/>
    <x v="0"/>
    <x v="141"/>
    <x v="37"/>
  </r>
  <r>
    <x v="6"/>
    <s v="Cliente_412"/>
    <n v="4"/>
    <x v="2"/>
    <x v="1"/>
    <x v="1"/>
    <x v="187"/>
    <x v="1"/>
    <x v="191"/>
    <x v="9"/>
    <s v="Plato_1"/>
    <x v="1"/>
    <s v="2:36"/>
    <s v="4:53"/>
    <d v="1899-12-30T02:17:00"/>
    <d v="1899-12-30T01:51:00"/>
    <x v="0"/>
    <x v="63"/>
    <x v="100"/>
  </r>
  <r>
    <x v="3"/>
    <s v="Cliente_646"/>
    <n v="5"/>
    <x v="3"/>
    <x v="1"/>
    <x v="2"/>
    <x v="188"/>
    <x v="0"/>
    <x v="192"/>
    <x v="10"/>
    <s v="Plato_10, Plato_19, Plato_6, Plato_14"/>
    <x v="1"/>
    <s v="0:12"/>
    <s v="3:04"/>
    <d v="1899-12-30T02:52:00"/>
    <d v="1899-12-30T00:01:00"/>
    <x v="0"/>
    <x v="142"/>
    <x v="115"/>
  </r>
  <r>
    <x v="3"/>
    <s v="Cliente_151"/>
    <n v="6"/>
    <x v="3"/>
    <x v="0"/>
    <x v="0"/>
    <x v="189"/>
    <x v="0"/>
    <x v="193"/>
    <x v="4"/>
    <s v="Plato_11, Plato_2"/>
    <x v="1"/>
    <s v="2:40"/>
    <s v="3:56"/>
    <d v="1899-12-30T01:16:00"/>
    <d v="1899-12-30T00:08:00"/>
    <x v="0"/>
    <x v="143"/>
    <x v="46"/>
  </r>
  <r>
    <x v="10"/>
    <s v="Cliente_318"/>
    <n v="1"/>
    <x v="0"/>
    <x v="0"/>
    <x v="0"/>
    <x v="190"/>
    <x v="2"/>
    <x v="194"/>
    <x v="1"/>
    <s v="Plato_1"/>
    <x v="1"/>
    <s v="3:04"/>
    <s v="4:09"/>
    <d v="1899-12-30T01:20:00"/>
    <d v="1899-12-30T00:14:00"/>
    <x v="0"/>
    <x v="73"/>
    <x v="62"/>
  </r>
  <r>
    <x v="17"/>
    <s v="Cliente_965"/>
    <n v="3"/>
    <x v="2"/>
    <x v="0"/>
    <x v="2"/>
    <x v="191"/>
    <x v="0"/>
    <x v="195"/>
    <x v="0"/>
    <s v="Plato_3, Plato_14, Plato_9, Plato_16"/>
    <x v="1"/>
    <s v="0:11"/>
    <s v="4:10"/>
    <d v="1899-12-30T03:59:00"/>
    <d v="1899-12-30T01:03:00"/>
    <x v="0"/>
    <x v="113"/>
    <x v="116"/>
  </r>
  <r>
    <x v="16"/>
    <s v="Cliente_336"/>
    <n v="6"/>
    <x v="2"/>
    <x v="1"/>
    <x v="0"/>
    <x v="192"/>
    <x v="2"/>
    <x v="196"/>
    <x v="1"/>
    <s v="Plato_18, Plato_6"/>
    <x v="1"/>
    <s v="2:46"/>
    <s v="4:54"/>
    <d v="1899-12-30T02:23:00"/>
    <d v="1899-12-30T00:56:00"/>
    <x v="0"/>
    <x v="13"/>
    <x v="117"/>
  </r>
  <r>
    <x v="12"/>
    <s v="Cliente_560"/>
    <n v="4"/>
    <x v="1"/>
    <x v="0"/>
    <x v="2"/>
    <x v="193"/>
    <x v="0"/>
    <x v="197"/>
    <x v="0"/>
    <s v="Plato_6"/>
    <x v="1"/>
    <s v="0:36"/>
    <s v="3:05"/>
    <d v="1899-12-30T02:29:00"/>
    <d v="1899-12-30T01:56:00"/>
    <x v="0"/>
    <x v="40"/>
    <x v="88"/>
  </r>
  <r>
    <x v="7"/>
    <s v="Cliente_367"/>
    <n v="5"/>
    <x v="2"/>
    <x v="2"/>
    <x v="0"/>
    <x v="194"/>
    <x v="1"/>
    <x v="198"/>
    <x v="3"/>
    <s v="Plato_9, Plato_8, Plato_13, Plato_6"/>
    <x v="1"/>
    <s v="1:56"/>
    <s v="5:40"/>
    <d v="1899-12-30T03:44:00"/>
    <d v="1899-12-30T01:22:00"/>
    <x v="0"/>
    <x v="144"/>
    <x v="68"/>
  </r>
  <r>
    <x v="7"/>
    <s v="Cliente_765"/>
    <n v="4"/>
    <x v="0"/>
    <x v="0"/>
    <x v="2"/>
    <x v="170"/>
    <x v="0"/>
    <x v="199"/>
    <x v="1"/>
    <s v="Plato_12, Plato_1"/>
    <x v="1"/>
    <s v="2:35"/>
    <s v="5:26"/>
    <d v="1899-12-30T02:51:00"/>
    <d v="1899-12-30T01:44:00"/>
    <x v="0"/>
    <x v="10"/>
    <x v="64"/>
  </r>
  <r>
    <x v="3"/>
    <s v="Cliente_679"/>
    <n v="5"/>
    <x v="1"/>
    <x v="2"/>
    <x v="2"/>
    <x v="195"/>
    <x v="0"/>
    <x v="200"/>
    <x v="4"/>
    <s v="Plato_7"/>
    <x v="1"/>
    <s v="0:18"/>
    <s v="1:50"/>
    <d v="1899-12-30T01:32:00"/>
    <d v="1899-12-30T00:34:00"/>
    <x v="0"/>
    <x v="102"/>
    <x v="118"/>
  </r>
  <r>
    <x v="11"/>
    <s v="Cliente_512"/>
    <n v="5"/>
    <x v="0"/>
    <x v="0"/>
    <x v="2"/>
    <x v="196"/>
    <x v="2"/>
    <x v="201"/>
    <x v="6"/>
    <s v="Plato_19, Plato_20, Plato_7, Plato_2"/>
    <x v="1"/>
    <s v="0:58"/>
    <s v="2:00"/>
    <d v="1899-12-30T01:17:00"/>
    <d v="1899-12-30T00:00:00"/>
    <x v="1"/>
    <x v="107"/>
    <x v="119"/>
  </r>
  <r>
    <x v="16"/>
    <s v="Cliente_701"/>
    <n v="2"/>
    <x v="1"/>
    <x v="0"/>
    <x v="2"/>
    <x v="197"/>
    <x v="1"/>
    <x v="202"/>
    <x v="4"/>
    <s v="Plato_17, Plato_13"/>
    <x v="1"/>
    <s v="3:57"/>
    <s v="5:21"/>
    <d v="1899-12-30T01:24:00"/>
    <d v="1899-12-30T00:00:00"/>
    <x v="1"/>
    <x v="125"/>
    <x v="1"/>
  </r>
  <r>
    <x v="11"/>
    <s v="Cliente_331"/>
    <n v="5"/>
    <x v="1"/>
    <x v="0"/>
    <x v="1"/>
    <x v="198"/>
    <x v="1"/>
    <x v="203"/>
    <x v="7"/>
    <s v="Plato_7"/>
    <x v="1"/>
    <s v="0:17"/>
    <s v="2:25"/>
    <d v="1899-12-30T02:08:00"/>
    <d v="1899-12-30T01:47:00"/>
    <x v="0"/>
    <x v="51"/>
    <x v="40"/>
  </r>
  <r>
    <x v="9"/>
    <s v="Cliente_83"/>
    <n v="1"/>
    <x v="2"/>
    <x v="0"/>
    <x v="0"/>
    <x v="199"/>
    <x v="1"/>
    <x v="204"/>
    <x v="9"/>
    <s v="Plato_15, Plato_9"/>
    <x v="1"/>
    <s v="2:15"/>
    <s v="6:14"/>
    <d v="1899-12-30T03:59:00"/>
    <d v="1899-12-30T02:33:00"/>
    <x v="0"/>
    <x v="25"/>
    <x v="36"/>
  </r>
  <r>
    <x v="17"/>
    <s v="Cliente_339"/>
    <n v="6"/>
    <x v="4"/>
    <x v="0"/>
    <x v="2"/>
    <x v="200"/>
    <x v="2"/>
    <x v="205"/>
    <x v="6"/>
    <s v="Plato_2"/>
    <x v="1"/>
    <s v="3:27"/>
    <s v="6:09"/>
    <d v="1899-12-30T02:57:00"/>
    <d v="1899-12-30T01:44:00"/>
    <x v="0"/>
    <x v="32"/>
    <x v="118"/>
  </r>
  <r>
    <x v="2"/>
    <s v="Cliente_323"/>
    <n v="3"/>
    <x v="3"/>
    <x v="2"/>
    <x v="2"/>
    <x v="201"/>
    <x v="0"/>
    <x v="206"/>
    <x v="2"/>
    <s v="Plato_10, Plato_8, Plato_17"/>
    <x v="1"/>
    <s v="2:49"/>
    <s v="4:02"/>
    <d v="1899-12-30T01:13:00"/>
    <d v="1899-12-30T00:00:00"/>
    <x v="1"/>
    <x v="145"/>
    <x v="120"/>
  </r>
  <r>
    <x v="11"/>
    <s v="Cliente_678"/>
    <n v="4"/>
    <x v="1"/>
    <x v="0"/>
    <x v="0"/>
    <x v="202"/>
    <x v="2"/>
    <x v="207"/>
    <x v="4"/>
    <s v="Plato_15, Plato_19, Plato_3"/>
    <x v="1"/>
    <s v="3:33"/>
    <s v="6:36"/>
    <d v="1899-12-30T03:18:00"/>
    <d v="1899-12-30T01:23:00"/>
    <x v="0"/>
    <x v="145"/>
    <x v="61"/>
  </r>
  <r>
    <x v="12"/>
    <s v="Cliente_74"/>
    <n v="6"/>
    <x v="1"/>
    <x v="2"/>
    <x v="1"/>
    <x v="203"/>
    <x v="0"/>
    <x v="208"/>
    <x v="6"/>
    <s v="Plato_14, Plato_18, Plato_1, Plato_10"/>
    <x v="1"/>
    <s v="1:31"/>
    <s v="4:06"/>
    <d v="1899-12-30T02:35:00"/>
    <d v="1899-12-30T00:00:00"/>
    <x v="1"/>
    <x v="31"/>
    <x v="115"/>
  </r>
  <r>
    <x v="0"/>
    <s v="Cliente_146"/>
    <n v="4"/>
    <x v="2"/>
    <x v="1"/>
    <x v="2"/>
    <x v="204"/>
    <x v="1"/>
    <x v="209"/>
    <x v="5"/>
    <s v="Plato_13, Plato_2, Plato_7, Plato_20"/>
    <x v="1"/>
    <s v="2:43"/>
    <s v="4:29"/>
    <d v="1899-12-30T01:46:00"/>
    <d v="1899-12-30T00:00:00"/>
    <x v="1"/>
    <x v="146"/>
    <x v="16"/>
  </r>
  <r>
    <x v="15"/>
    <s v="Cliente_212"/>
    <n v="2"/>
    <x v="1"/>
    <x v="0"/>
    <x v="0"/>
    <x v="205"/>
    <x v="0"/>
    <x v="210"/>
    <x v="10"/>
    <s v="Plato_13, Plato_4, Plato_1, Plato_3"/>
    <x v="1"/>
    <s v="3:40"/>
    <s v="5:26"/>
    <d v="1899-12-30T01:46:00"/>
    <d v="1899-12-30T00:00:00"/>
    <x v="1"/>
    <x v="8"/>
    <x v="106"/>
  </r>
  <r>
    <x v="9"/>
    <s v="Cliente_36"/>
    <n v="6"/>
    <x v="4"/>
    <x v="0"/>
    <x v="0"/>
    <x v="206"/>
    <x v="2"/>
    <x v="211"/>
    <x v="4"/>
    <s v="Plato_2, Plato_10, Plato_13, Plato_16"/>
    <x v="1"/>
    <s v="2:35"/>
    <s v="3:40"/>
    <d v="1899-12-30T01:20:00"/>
    <d v="1899-12-30T00:00:00"/>
    <x v="1"/>
    <x v="147"/>
    <x v="41"/>
  </r>
  <r>
    <x v="18"/>
    <s v="Cliente_3"/>
    <n v="6"/>
    <x v="3"/>
    <x v="0"/>
    <x v="2"/>
    <x v="207"/>
    <x v="1"/>
    <x v="212"/>
    <x v="4"/>
    <s v="Plato_6, Plato_2"/>
    <x v="1"/>
    <s v="1:46"/>
    <s v="4:58"/>
    <d v="1899-12-30T03:12:00"/>
    <d v="1899-12-30T01:32:00"/>
    <x v="0"/>
    <x v="12"/>
    <x v="61"/>
  </r>
  <r>
    <x v="10"/>
    <s v="Cliente_176"/>
    <n v="4"/>
    <x v="1"/>
    <x v="0"/>
    <x v="0"/>
    <x v="208"/>
    <x v="2"/>
    <x v="213"/>
    <x v="10"/>
    <s v="Plato_18, Plato_20, Plato_3"/>
    <x v="1"/>
    <s v="3:18"/>
    <s v="5:09"/>
    <d v="1899-12-30T02:06:00"/>
    <d v="1899-12-30T01:13:00"/>
    <x v="0"/>
    <x v="148"/>
    <x v="15"/>
  </r>
  <r>
    <x v="1"/>
    <s v="Cliente_551"/>
    <n v="4"/>
    <x v="0"/>
    <x v="0"/>
    <x v="0"/>
    <x v="209"/>
    <x v="2"/>
    <x v="214"/>
    <x v="7"/>
    <s v="Plato_18, Plato_2"/>
    <x v="1"/>
    <s v="3:52"/>
    <s v="6:25"/>
    <d v="1899-12-30T02:48:00"/>
    <d v="1899-12-30T01:47:00"/>
    <x v="0"/>
    <x v="43"/>
    <x v="78"/>
  </r>
  <r>
    <x v="6"/>
    <s v="Cliente_240"/>
    <n v="6"/>
    <x v="2"/>
    <x v="0"/>
    <x v="2"/>
    <x v="210"/>
    <x v="1"/>
    <x v="215"/>
    <x v="7"/>
    <s v="Plato_1, Plato_13, Plato_6"/>
    <x v="1"/>
    <s v="1:46"/>
    <s v="5:36"/>
    <d v="1899-12-30T03:50:00"/>
    <d v="1899-12-30T01:50:00"/>
    <x v="0"/>
    <x v="149"/>
    <x v="95"/>
  </r>
  <r>
    <x v="15"/>
    <s v="Cliente_124"/>
    <n v="2"/>
    <x v="0"/>
    <x v="2"/>
    <x v="2"/>
    <x v="211"/>
    <x v="2"/>
    <x v="216"/>
    <x v="1"/>
    <s v="Plato_15"/>
    <x v="1"/>
    <s v="0:54"/>
    <s v="4:45"/>
    <d v="1899-12-30T04:06:00"/>
    <d v="1899-12-30T03:38:00"/>
    <x v="0"/>
    <x v="143"/>
    <x v="99"/>
  </r>
  <r>
    <x v="18"/>
    <s v="Cliente_759"/>
    <n v="3"/>
    <x v="3"/>
    <x v="0"/>
    <x v="2"/>
    <x v="212"/>
    <x v="2"/>
    <x v="217"/>
    <x v="10"/>
    <s v="Plato_12, Plato_6, Plato_14"/>
    <x v="1"/>
    <s v="0:27"/>
    <s v="3:41"/>
    <d v="1899-12-30T03:29:00"/>
    <d v="1899-12-30T02:28:00"/>
    <x v="0"/>
    <x v="101"/>
    <x v="78"/>
  </r>
  <r>
    <x v="15"/>
    <s v="Cliente_959"/>
    <n v="5"/>
    <x v="0"/>
    <x v="0"/>
    <x v="2"/>
    <x v="213"/>
    <x v="1"/>
    <x v="218"/>
    <x v="5"/>
    <s v="Plato_14, Plato_17"/>
    <x v="1"/>
    <s v="2:33"/>
    <s v="4:49"/>
    <d v="1899-12-30T02:16:00"/>
    <d v="1899-12-30T01:53:00"/>
    <x v="0"/>
    <x v="83"/>
    <x v="121"/>
  </r>
  <r>
    <x v="8"/>
    <s v="Cliente_151"/>
    <n v="6"/>
    <x v="3"/>
    <x v="0"/>
    <x v="2"/>
    <x v="214"/>
    <x v="0"/>
    <x v="219"/>
    <x v="8"/>
    <s v="Plato_7"/>
    <x v="1"/>
    <s v="1:01"/>
    <s v="4:57"/>
    <d v="1899-12-30T03:56:00"/>
    <d v="1899-12-30T03:43:00"/>
    <x v="0"/>
    <x v="99"/>
    <x v="99"/>
  </r>
  <r>
    <x v="11"/>
    <s v="Cliente_744"/>
    <n v="1"/>
    <x v="0"/>
    <x v="0"/>
    <x v="2"/>
    <x v="215"/>
    <x v="1"/>
    <x v="220"/>
    <x v="9"/>
    <s v="Plato_15, Plato_18, Plato_9"/>
    <x v="1"/>
    <s v="1:51"/>
    <s v="3:05"/>
    <d v="1899-12-30T01:14:00"/>
    <d v="1899-12-30T00:00:00"/>
    <x v="1"/>
    <x v="150"/>
    <x v="122"/>
  </r>
  <r>
    <x v="3"/>
    <s v="Cliente_189"/>
    <n v="3"/>
    <x v="3"/>
    <x v="2"/>
    <x v="0"/>
    <x v="216"/>
    <x v="1"/>
    <x v="221"/>
    <x v="8"/>
    <s v="Plato_14, Plato_16"/>
    <x v="1"/>
    <s v="3:38"/>
    <s v="6:42"/>
    <d v="1899-12-30T03:04:00"/>
    <d v="1899-12-30T01:39:00"/>
    <x v="0"/>
    <x v="151"/>
    <x v="1"/>
  </r>
  <r>
    <x v="19"/>
    <s v="Cliente_576"/>
    <n v="2"/>
    <x v="3"/>
    <x v="2"/>
    <x v="2"/>
    <x v="217"/>
    <x v="0"/>
    <x v="222"/>
    <x v="10"/>
    <s v="Plato_15"/>
    <x v="1"/>
    <s v="1:16"/>
    <s v="2:50"/>
    <d v="1899-12-30T01:34:00"/>
    <d v="1899-12-30T00:41:00"/>
    <x v="0"/>
    <x v="152"/>
    <x v="123"/>
  </r>
  <r>
    <x v="5"/>
    <s v="Cliente_474"/>
    <n v="6"/>
    <x v="0"/>
    <x v="0"/>
    <x v="2"/>
    <x v="218"/>
    <x v="2"/>
    <x v="223"/>
    <x v="6"/>
    <s v="Plato_10"/>
    <x v="1"/>
    <s v="2:07"/>
    <s v="5:47"/>
    <d v="1899-12-30T03:55:00"/>
    <d v="1899-12-30T03:20:00"/>
    <x v="0"/>
    <x v="97"/>
    <x v="60"/>
  </r>
  <r>
    <x v="19"/>
    <s v="Cliente_990"/>
    <n v="4"/>
    <x v="0"/>
    <x v="1"/>
    <x v="2"/>
    <x v="219"/>
    <x v="0"/>
    <x v="224"/>
    <x v="4"/>
    <s v="Plato_11, Plato_14"/>
    <x v="1"/>
    <s v="0:14"/>
    <s v="1:24"/>
    <d v="1899-12-30T01:10:00"/>
    <d v="1899-12-30T00:00:00"/>
    <x v="1"/>
    <x v="153"/>
    <x v="66"/>
  </r>
  <r>
    <x v="5"/>
    <s v="Cliente_67"/>
    <n v="6"/>
    <x v="1"/>
    <x v="2"/>
    <x v="2"/>
    <x v="220"/>
    <x v="0"/>
    <x v="225"/>
    <x v="5"/>
    <s v="Plato_3, Plato_13, Plato_6, Plato_9"/>
    <x v="1"/>
    <s v="0:58"/>
    <s v="4:09"/>
    <d v="1899-12-30T03:11:00"/>
    <d v="1899-12-30T00:45:00"/>
    <x v="0"/>
    <x v="84"/>
    <x v="8"/>
  </r>
  <r>
    <x v="6"/>
    <s v="Cliente_378"/>
    <n v="6"/>
    <x v="3"/>
    <x v="0"/>
    <x v="2"/>
    <x v="221"/>
    <x v="1"/>
    <x v="226"/>
    <x v="9"/>
    <s v="Plato_7, Plato_17, Plato_16, Plato_11"/>
    <x v="1"/>
    <s v="1:49"/>
    <s v="4:52"/>
    <d v="1899-12-30T03:03:00"/>
    <d v="1899-12-30T01:04:00"/>
    <x v="0"/>
    <x v="29"/>
    <x v="124"/>
  </r>
  <r>
    <x v="11"/>
    <s v="Cliente_445"/>
    <n v="4"/>
    <x v="0"/>
    <x v="0"/>
    <x v="2"/>
    <x v="222"/>
    <x v="2"/>
    <x v="227"/>
    <x v="8"/>
    <s v="Plato_14"/>
    <x v="1"/>
    <s v="1:40"/>
    <s v="4:02"/>
    <d v="1899-12-30T02:37:00"/>
    <d v="1899-12-30T01:47:00"/>
    <x v="0"/>
    <x v="154"/>
    <x v="24"/>
  </r>
  <r>
    <x v="9"/>
    <s v="Cliente_984"/>
    <n v="3"/>
    <x v="2"/>
    <x v="2"/>
    <x v="2"/>
    <x v="223"/>
    <x v="0"/>
    <x v="228"/>
    <x v="6"/>
    <s v="Plato_1, Plato_8, Plato_19, Plato_16"/>
    <x v="1"/>
    <s v="2:34"/>
    <s v="4:30"/>
    <d v="1899-12-30T01:56:00"/>
    <d v="1899-12-30T00:00:00"/>
    <x v="1"/>
    <x v="89"/>
    <x v="70"/>
  </r>
  <r>
    <x v="16"/>
    <s v="Cliente_167"/>
    <n v="5"/>
    <x v="2"/>
    <x v="0"/>
    <x v="2"/>
    <x v="224"/>
    <x v="1"/>
    <x v="229"/>
    <x v="5"/>
    <s v="Plato_15, Plato_16, Plato_17"/>
    <x v="1"/>
    <s v="2:15"/>
    <s v="4:48"/>
    <d v="1899-12-30T02:33:00"/>
    <d v="1899-12-30T01:02:00"/>
    <x v="0"/>
    <x v="31"/>
    <x v="125"/>
  </r>
  <r>
    <x v="4"/>
    <s v="Cliente_877"/>
    <n v="2"/>
    <x v="2"/>
    <x v="0"/>
    <x v="2"/>
    <x v="225"/>
    <x v="2"/>
    <x v="230"/>
    <x v="4"/>
    <s v="Plato_13, Plato_18, Plato_17, Plato_11"/>
    <x v="1"/>
    <s v="1:12"/>
    <s v="3:10"/>
    <d v="1899-12-30T02:13:00"/>
    <d v="1899-12-30T00:00:00"/>
    <x v="1"/>
    <x v="72"/>
    <x v="102"/>
  </r>
  <r>
    <x v="10"/>
    <s v="Cliente_494"/>
    <n v="2"/>
    <x v="1"/>
    <x v="0"/>
    <x v="2"/>
    <x v="226"/>
    <x v="0"/>
    <x v="231"/>
    <x v="10"/>
    <s v="Plato_7, Plato_6, Plato_2, Plato_10"/>
    <x v="1"/>
    <s v="2:04"/>
    <s v="3:25"/>
    <d v="1899-12-30T01:21:00"/>
    <d v="1899-12-30T00:00:00"/>
    <x v="1"/>
    <x v="155"/>
    <x v="91"/>
  </r>
  <r>
    <x v="4"/>
    <s v="Cliente_881"/>
    <n v="1"/>
    <x v="2"/>
    <x v="1"/>
    <x v="0"/>
    <x v="227"/>
    <x v="1"/>
    <x v="232"/>
    <x v="10"/>
    <s v="Plato_12"/>
    <x v="1"/>
    <s v="0:52"/>
    <s v="2:39"/>
    <d v="1899-12-30T01:47:00"/>
    <d v="1899-12-30T01:16:00"/>
    <x v="0"/>
    <x v="134"/>
    <x v="126"/>
  </r>
  <r>
    <x v="6"/>
    <s v="Cliente_264"/>
    <n v="6"/>
    <x v="0"/>
    <x v="1"/>
    <x v="2"/>
    <x v="228"/>
    <x v="1"/>
    <x v="233"/>
    <x v="2"/>
    <s v="Plato_2, Plato_7, Plato_17"/>
    <x v="1"/>
    <s v="2:46"/>
    <s v="5:28"/>
    <d v="1899-12-30T02:42:00"/>
    <d v="1899-12-30T01:03:00"/>
    <x v="0"/>
    <x v="46"/>
    <x v="79"/>
  </r>
  <r>
    <x v="18"/>
    <s v="Cliente_230"/>
    <n v="5"/>
    <x v="0"/>
    <x v="2"/>
    <x v="2"/>
    <x v="229"/>
    <x v="0"/>
    <x v="234"/>
    <x v="0"/>
    <s v="Plato_11"/>
    <x v="1"/>
    <s v="0:22"/>
    <s v="2:48"/>
    <d v="1899-12-30T02:26:00"/>
    <d v="1899-12-30T02:01:00"/>
    <x v="0"/>
    <x v="156"/>
    <x v="94"/>
  </r>
  <r>
    <x v="14"/>
    <s v="Cliente_142"/>
    <n v="2"/>
    <x v="0"/>
    <x v="0"/>
    <x v="2"/>
    <x v="230"/>
    <x v="1"/>
    <x v="235"/>
    <x v="10"/>
    <s v="Plato_11, Plato_5, Plato_8, Plato_15"/>
    <x v="1"/>
    <s v="0:52"/>
    <s v="2:26"/>
    <d v="1899-12-30T01:34:00"/>
    <d v="1899-12-30T00:00:00"/>
    <x v="1"/>
    <x v="50"/>
    <x v="127"/>
  </r>
  <r>
    <x v="17"/>
    <s v="Cliente_55"/>
    <n v="6"/>
    <x v="2"/>
    <x v="0"/>
    <x v="2"/>
    <x v="231"/>
    <x v="2"/>
    <x v="236"/>
    <x v="4"/>
    <s v="Plato_14, Plato_2"/>
    <x v="1"/>
    <s v="2:45"/>
    <s v="6:00"/>
    <d v="1899-12-30T03:30:00"/>
    <d v="1899-12-30T02:38:00"/>
    <x v="0"/>
    <x v="104"/>
    <x v="128"/>
  </r>
  <r>
    <x v="18"/>
    <s v="Cliente_599"/>
    <n v="6"/>
    <x v="2"/>
    <x v="1"/>
    <x v="2"/>
    <x v="232"/>
    <x v="1"/>
    <x v="237"/>
    <x v="2"/>
    <s v="Plato_19"/>
    <x v="1"/>
    <s v="2:17"/>
    <s v="4:56"/>
    <d v="1899-12-30T02:39:00"/>
    <d v="1899-12-30T01:54:00"/>
    <x v="0"/>
    <x v="102"/>
    <x v="129"/>
  </r>
  <r>
    <x v="14"/>
    <s v="Cliente_856"/>
    <n v="6"/>
    <x v="4"/>
    <x v="0"/>
    <x v="1"/>
    <x v="233"/>
    <x v="0"/>
    <x v="238"/>
    <x v="2"/>
    <s v="Plato_10, Plato_7"/>
    <x v="1"/>
    <s v="2:46"/>
    <s v="6:07"/>
    <d v="1899-12-30T03:21:00"/>
    <d v="1899-12-30T02:08:00"/>
    <x v="0"/>
    <x v="157"/>
    <x v="47"/>
  </r>
  <r>
    <x v="12"/>
    <s v="Cliente_722"/>
    <n v="1"/>
    <x v="0"/>
    <x v="0"/>
    <x v="0"/>
    <x v="234"/>
    <x v="1"/>
    <x v="239"/>
    <x v="4"/>
    <s v="Plato_17, Plato_14, Plato_4, Plato_15"/>
    <x v="1"/>
    <s v="0:16"/>
    <s v="3:10"/>
    <d v="1899-12-30T02:54:00"/>
    <d v="1899-12-30T00:45:00"/>
    <x v="0"/>
    <x v="158"/>
    <x v="74"/>
  </r>
  <r>
    <x v="14"/>
    <s v="Cliente_935"/>
    <n v="4"/>
    <x v="3"/>
    <x v="0"/>
    <x v="2"/>
    <x v="235"/>
    <x v="2"/>
    <x v="240"/>
    <x v="2"/>
    <s v="Plato_4"/>
    <x v="1"/>
    <s v="0:04"/>
    <s v="1:04"/>
    <d v="1899-12-30T01:15:00"/>
    <d v="1899-12-30T00:49:00"/>
    <x v="0"/>
    <x v="159"/>
    <x v="5"/>
  </r>
  <r>
    <x v="14"/>
    <s v="Cliente_961"/>
    <n v="2"/>
    <x v="2"/>
    <x v="0"/>
    <x v="2"/>
    <x v="236"/>
    <x v="0"/>
    <x v="241"/>
    <x v="5"/>
    <s v="Plato_10, Plato_1, Plato_11"/>
    <x v="1"/>
    <s v="3:42"/>
    <s v="5:09"/>
    <d v="1899-12-30T01:27:00"/>
    <d v="1899-12-30T00:00:00"/>
    <x v="1"/>
    <x v="95"/>
    <x v="79"/>
  </r>
  <r>
    <x v="17"/>
    <s v="Cliente_924"/>
    <n v="4"/>
    <x v="2"/>
    <x v="0"/>
    <x v="2"/>
    <x v="237"/>
    <x v="1"/>
    <x v="242"/>
    <x v="0"/>
    <s v="Plato_20"/>
    <x v="1"/>
    <s v="0:42"/>
    <s v="4:11"/>
    <d v="1899-12-30T03:29:00"/>
    <d v="1899-12-30T03:07:00"/>
    <x v="0"/>
    <x v="109"/>
    <x v="108"/>
  </r>
  <r>
    <x v="6"/>
    <s v="Cliente_390"/>
    <n v="6"/>
    <x v="0"/>
    <x v="0"/>
    <x v="1"/>
    <x v="238"/>
    <x v="0"/>
    <x v="243"/>
    <x v="4"/>
    <s v="Plato_20, Plato_12"/>
    <x v="1"/>
    <s v="3:44"/>
    <s v="6:01"/>
    <d v="1899-12-30T02:17:00"/>
    <d v="1899-12-30T00:48:00"/>
    <x v="0"/>
    <x v="43"/>
    <x v="35"/>
  </r>
  <r>
    <x v="7"/>
    <s v="Cliente_579"/>
    <n v="1"/>
    <x v="1"/>
    <x v="0"/>
    <x v="2"/>
    <x v="239"/>
    <x v="0"/>
    <x v="244"/>
    <x v="6"/>
    <s v="Plato_4, Plato_17, Plato_20, Plato_19"/>
    <x v="1"/>
    <s v="3:31"/>
    <s v="6:57"/>
    <d v="1899-12-30T03:26:00"/>
    <d v="1899-12-30T01:30:00"/>
    <x v="0"/>
    <x v="160"/>
    <x v="130"/>
  </r>
  <r>
    <x v="10"/>
    <s v="Cliente_961"/>
    <n v="6"/>
    <x v="2"/>
    <x v="0"/>
    <x v="2"/>
    <x v="240"/>
    <x v="1"/>
    <x v="245"/>
    <x v="6"/>
    <s v="Plato_6, Plato_7, Plato_8, Plato_17"/>
    <x v="1"/>
    <s v="1:50"/>
    <s v="4:09"/>
    <d v="1899-12-30T02:19:00"/>
    <d v="1899-12-30T00:00:00"/>
    <x v="1"/>
    <x v="161"/>
    <x v="8"/>
  </r>
  <r>
    <x v="7"/>
    <s v="Cliente_788"/>
    <n v="6"/>
    <x v="2"/>
    <x v="0"/>
    <x v="2"/>
    <x v="241"/>
    <x v="2"/>
    <x v="246"/>
    <x v="8"/>
    <s v="Plato_11"/>
    <x v="1"/>
    <s v="2:34"/>
    <s v="5:21"/>
    <d v="1899-12-30T03:02:00"/>
    <d v="1899-12-30T01:48:00"/>
    <x v="0"/>
    <x v="162"/>
    <x v="12"/>
  </r>
  <r>
    <x v="14"/>
    <s v="Cliente_567"/>
    <n v="6"/>
    <x v="2"/>
    <x v="0"/>
    <x v="0"/>
    <x v="242"/>
    <x v="2"/>
    <x v="247"/>
    <x v="9"/>
    <s v="Plato_18, Plato_9, Plato_6, Plato_1"/>
    <x v="1"/>
    <s v="0:26"/>
    <s v="2:18"/>
    <d v="1899-12-30T02:07:00"/>
    <d v="1899-12-30T00:00:00"/>
    <x v="1"/>
    <x v="46"/>
    <x v="95"/>
  </r>
  <r>
    <x v="4"/>
    <s v="Cliente_927"/>
    <n v="6"/>
    <x v="2"/>
    <x v="2"/>
    <x v="2"/>
    <x v="243"/>
    <x v="2"/>
    <x v="248"/>
    <x v="0"/>
    <s v="Plato_5, Plato_4"/>
    <x v="1"/>
    <s v="0:58"/>
    <s v="3:55"/>
    <d v="1899-12-30T03:12:00"/>
    <d v="1899-12-30T01:08:00"/>
    <x v="0"/>
    <x v="18"/>
    <x v="25"/>
  </r>
  <r>
    <x v="4"/>
    <s v="Cliente_539"/>
    <n v="2"/>
    <x v="4"/>
    <x v="0"/>
    <x v="2"/>
    <x v="244"/>
    <x v="1"/>
    <x v="249"/>
    <x v="0"/>
    <s v="Plato_3"/>
    <x v="1"/>
    <s v="2:56"/>
    <s v="6:33"/>
    <d v="1899-12-30T03:37:00"/>
    <d v="1899-12-30T03:08:00"/>
    <x v="0"/>
    <x v="91"/>
    <x v="9"/>
  </r>
  <r>
    <x v="14"/>
    <s v="Cliente_872"/>
    <n v="6"/>
    <x v="1"/>
    <x v="0"/>
    <x v="2"/>
    <x v="245"/>
    <x v="2"/>
    <x v="250"/>
    <x v="7"/>
    <s v="Plato_10, Plato_5, Plato_14, Plato_12"/>
    <x v="1"/>
    <s v="1:20"/>
    <s v="4:24"/>
    <d v="1899-12-30T03:19:00"/>
    <d v="1899-12-30T01:02:00"/>
    <x v="0"/>
    <x v="42"/>
    <x v="131"/>
  </r>
  <r>
    <x v="17"/>
    <s v="Cliente_425"/>
    <n v="3"/>
    <x v="4"/>
    <x v="0"/>
    <x v="2"/>
    <x v="246"/>
    <x v="1"/>
    <x v="251"/>
    <x v="1"/>
    <s v="Plato_1, Plato_10"/>
    <x v="1"/>
    <s v="0:39"/>
    <s v="4:24"/>
    <d v="1899-12-30T03:45:00"/>
    <d v="1899-12-30T02:21:00"/>
    <x v="0"/>
    <x v="37"/>
    <x v="90"/>
  </r>
  <r>
    <x v="4"/>
    <s v="Cliente_700"/>
    <n v="2"/>
    <x v="0"/>
    <x v="2"/>
    <x v="2"/>
    <x v="247"/>
    <x v="2"/>
    <x v="252"/>
    <x v="10"/>
    <s v="Plato_1, Plato_13, Plato_9"/>
    <x v="1"/>
    <s v="0:54"/>
    <s v="3:45"/>
    <d v="1899-12-30T03:06:00"/>
    <d v="1899-12-30T01:56:00"/>
    <x v="0"/>
    <x v="130"/>
    <x v="7"/>
  </r>
  <r>
    <x v="0"/>
    <s v="Cliente_665"/>
    <n v="6"/>
    <x v="1"/>
    <x v="2"/>
    <x v="2"/>
    <x v="248"/>
    <x v="0"/>
    <x v="253"/>
    <x v="3"/>
    <s v="Plato_17, Plato_10, Plato_18, Plato_16"/>
    <x v="1"/>
    <s v="3:05"/>
    <s v="5:47"/>
    <d v="1899-12-30T02:42:00"/>
    <d v="1899-12-30T00:21:00"/>
    <x v="0"/>
    <x v="163"/>
    <x v="80"/>
  </r>
  <r>
    <x v="4"/>
    <s v="Cliente_978"/>
    <n v="4"/>
    <x v="2"/>
    <x v="2"/>
    <x v="1"/>
    <x v="249"/>
    <x v="0"/>
    <x v="254"/>
    <x v="7"/>
    <s v="Plato_1"/>
    <x v="1"/>
    <s v="2:23"/>
    <s v="3:59"/>
    <d v="1899-12-30T01:36:00"/>
    <d v="1899-12-30T00:59:00"/>
    <x v="0"/>
    <x v="164"/>
    <x v="128"/>
  </r>
  <r>
    <x v="16"/>
    <s v="Cliente_577"/>
    <n v="2"/>
    <x v="3"/>
    <x v="1"/>
    <x v="1"/>
    <x v="250"/>
    <x v="0"/>
    <x v="255"/>
    <x v="10"/>
    <s v="Plato_13"/>
    <x v="1"/>
    <s v="0:23"/>
    <s v="3:27"/>
    <d v="1899-12-30T03:04:00"/>
    <d v="1899-12-30T02:48:00"/>
    <x v="0"/>
    <x v="33"/>
    <x v="85"/>
  </r>
  <r>
    <x v="14"/>
    <s v="Cliente_429"/>
    <n v="5"/>
    <x v="2"/>
    <x v="0"/>
    <x v="2"/>
    <x v="251"/>
    <x v="0"/>
    <x v="256"/>
    <x v="8"/>
    <s v="Plato_14"/>
    <x v="1"/>
    <s v="2:08"/>
    <s v="3:17"/>
    <d v="1899-12-30T01:09:00"/>
    <d v="1899-12-30T00:41:00"/>
    <x v="0"/>
    <x v="127"/>
    <x v="101"/>
  </r>
  <r>
    <x v="14"/>
    <s v="Cliente_811"/>
    <n v="1"/>
    <x v="2"/>
    <x v="1"/>
    <x v="2"/>
    <x v="252"/>
    <x v="0"/>
    <x v="257"/>
    <x v="6"/>
    <s v="Plato_1, Plato_3, Plato_15, Plato_20"/>
    <x v="1"/>
    <s v="0:39"/>
    <s v="4:32"/>
    <d v="1899-12-30T03:53:00"/>
    <d v="1899-12-30T02:08:00"/>
    <x v="0"/>
    <x v="165"/>
    <x v="28"/>
  </r>
  <r>
    <x v="0"/>
    <s v="Cliente_553"/>
    <n v="5"/>
    <x v="1"/>
    <x v="0"/>
    <x v="2"/>
    <x v="253"/>
    <x v="2"/>
    <x v="258"/>
    <x v="5"/>
    <s v="Plato_6"/>
    <x v="1"/>
    <s v="3:27"/>
    <s v="6:16"/>
    <d v="1899-12-30T03:04:00"/>
    <d v="1899-12-30T02:38:00"/>
    <x v="0"/>
    <x v="64"/>
    <x v="5"/>
  </r>
  <r>
    <x v="2"/>
    <s v="Cliente_228"/>
    <n v="6"/>
    <x v="3"/>
    <x v="0"/>
    <x v="1"/>
    <x v="254"/>
    <x v="2"/>
    <x v="259"/>
    <x v="7"/>
    <s v="Plato_14"/>
    <x v="1"/>
    <s v="1:23"/>
    <s v="4:38"/>
    <d v="1899-12-30T03:30:00"/>
    <d v="1899-12-30T02:26:00"/>
    <x v="0"/>
    <x v="154"/>
    <x v="58"/>
  </r>
  <r>
    <x v="4"/>
    <s v="Cliente_249"/>
    <n v="1"/>
    <x v="4"/>
    <x v="0"/>
    <x v="2"/>
    <x v="255"/>
    <x v="2"/>
    <x v="260"/>
    <x v="9"/>
    <s v="Plato_15, Plato_9"/>
    <x v="1"/>
    <s v="1:08"/>
    <s v="2:55"/>
    <d v="1899-12-30T02:02:00"/>
    <d v="1899-12-30T00:52:00"/>
    <x v="0"/>
    <x v="130"/>
    <x v="7"/>
  </r>
  <r>
    <x v="13"/>
    <s v="Cliente_326"/>
    <n v="4"/>
    <x v="2"/>
    <x v="0"/>
    <x v="2"/>
    <x v="256"/>
    <x v="2"/>
    <x v="261"/>
    <x v="5"/>
    <s v="Plato_5, Plato_17"/>
    <x v="1"/>
    <s v="3:44"/>
    <s v="7:21"/>
    <d v="1899-12-30T03:52:00"/>
    <d v="1899-12-30T02:49:00"/>
    <x v="0"/>
    <x v="166"/>
    <x v="48"/>
  </r>
  <r>
    <x v="16"/>
    <s v="Cliente_697"/>
    <n v="1"/>
    <x v="1"/>
    <x v="1"/>
    <x v="2"/>
    <x v="257"/>
    <x v="1"/>
    <x v="262"/>
    <x v="7"/>
    <s v="Plato_15, Plato_8, Plato_2, Plato_7"/>
    <x v="1"/>
    <s v="2:53"/>
    <s v="5:26"/>
    <d v="1899-12-30T02:33:00"/>
    <d v="1899-12-30T00:04:00"/>
    <x v="0"/>
    <x v="68"/>
    <x v="132"/>
  </r>
  <r>
    <x v="10"/>
    <s v="Cliente_281"/>
    <n v="1"/>
    <x v="1"/>
    <x v="0"/>
    <x v="2"/>
    <x v="258"/>
    <x v="1"/>
    <x v="263"/>
    <x v="6"/>
    <s v="Plato_8, Plato_15, Plato_2, Plato_1"/>
    <x v="1"/>
    <s v="3:11"/>
    <s v="4:26"/>
    <d v="1899-12-30T01:15:00"/>
    <d v="1899-12-30T00:00:00"/>
    <x v="1"/>
    <x v="108"/>
    <x v="70"/>
  </r>
  <r>
    <x v="1"/>
    <s v="Cliente_686"/>
    <n v="1"/>
    <x v="2"/>
    <x v="1"/>
    <x v="0"/>
    <x v="259"/>
    <x v="1"/>
    <x v="264"/>
    <x v="9"/>
    <s v="Plato_14, Plato_17, Plato_6, Plato_2"/>
    <x v="1"/>
    <s v="2:54"/>
    <s v="6:15"/>
    <d v="1899-12-30T03:21:00"/>
    <d v="1899-12-30T01:06:00"/>
    <x v="0"/>
    <x v="84"/>
    <x v="106"/>
  </r>
  <r>
    <x v="17"/>
    <s v="Cliente_418"/>
    <n v="4"/>
    <x v="2"/>
    <x v="0"/>
    <x v="2"/>
    <x v="260"/>
    <x v="0"/>
    <x v="265"/>
    <x v="3"/>
    <s v="Plato_7, Plato_1"/>
    <x v="1"/>
    <s v="0:30"/>
    <s v="2:04"/>
    <d v="1899-12-30T01:34:00"/>
    <d v="1899-12-30T00:00:00"/>
    <x v="1"/>
    <x v="65"/>
    <x v="103"/>
  </r>
  <r>
    <x v="5"/>
    <s v="Cliente_397"/>
    <n v="5"/>
    <x v="2"/>
    <x v="2"/>
    <x v="2"/>
    <x v="261"/>
    <x v="2"/>
    <x v="266"/>
    <x v="0"/>
    <s v="Plato_15, Plato_16, Plato_2"/>
    <x v="2"/>
    <s v="2:07"/>
    <s v="3:48"/>
    <d v="1899-12-30T01:56:00"/>
    <d v="1899-12-30T00:05:00"/>
    <x v="0"/>
    <x v="61"/>
    <x v="45"/>
  </r>
  <r>
    <x v="9"/>
    <s v="Cliente_477"/>
    <n v="1"/>
    <x v="0"/>
    <x v="0"/>
    <x v="0"/>
    <x v="262"/>
    <x v="1"/>
    <x v="267"/>
    <x v="7"/>
    <s v="Plato_7, Plato_5"/>
    <x v="2"/>
    <s v="0:46"/>
    <s v="3:44"/>
    <d v="1899-12-30T02:58:00"/>
    <d v="1899-12-30T01:35:00"/>
    <x v="0"/>
    <x v="88"/>
    <x v="133"/>
  </r>
  <r>
    <x v="7"/>
    <s v="Cliente_300"/>
    <n v="2"/>
    <x v="2"/>
    <x v="0"/>
    <x v="0"/>
    <x v="263"/>
    <x v="1"/>
    <x v="268"/>
    <x v="5"/>
    <s v="Plato_19, Plato_20, Plato_18"/>
    <x v="2"/>
    <s v="2:58"/>
    <s v="4:15"/>
    <d v="1899-12-30T01:17:00"/>
    <d v="1899-12-30T00:00:00"/>
    <x v="1"/>
    <x v="167"/>
    <x v="127"/>
  </r>
  <r>
    <x v="0"/>
    <s v="Cliente_775"/>
    <n v="1"/>
    <x v="4"/>
    <x v="0"/>
    <x v="2"/>
    <x v="264"/>
    <x v="1"/>
    <x v="269"/>
    <x v="8"/>
    <s v="Plato_18"/>
    <x v="2"/>
    <s v="1:11"/>
    <s v="4:59"/>
    <d v="1899-12-30T03:48:00"/>
    <d v="1899-12-30T03:22:00"/>
    <x v="0"/>
    <x v="37"/>
    <x v="100"/>
  </r>
  <r>
    <x v="3"/>
    <s v="Cliente_928"/>
    <n v="3"/>
    <x v="0"/>
    <x v="0"/>
    <x v="2"/>
    <x v="265"/>
    <x v="2"/>
    <x v="270"/>
    <x v="6"/>
    <s v="Plato_5"/>
    <x v="2"/>
    <s v="1:40"/>
    <s v="5:10"/>
    <d v="1899-12-30T03:45:00"/>
    <d v="1899-12-30T02:35:00"/>
    <x v="0"/>
    <x v="129"/>
    <x v="7"/>
  </r>
  <r>
    <x v="5"/>
    <s v="Cliente_132"/>
    <n v="1"/>
    <x v="4"/>
    <x v="0"/>
    <x v="2"/>
    <x v="266"/>
    <x v="0"/>
    <x v="271"/>
    <x v="0"/>
    <s v="Plato_7, Plato_8"/>
    <x v="2"/>
    <s v="0:34"/>
    <s v="4:24"/>
    <d v="1899-12-30T03:50:00"/>
    <d v="1899-12-30T02:27:00"/>
    <x v="0"/>
    <x v="138"/>
    <x v="133"/>
  </r>
  <r>
    <x v="2"/>
    <s v="Cliente_709"/>
    <n v="5"/>
    <x v="2"/>
    <x v="0"/>
    <x v="1"/>
    <x v="267"/>
    <x v="2"/>
    <x v="272"/>
    <x v="1"/>
    <s v="Plato_15, Plato_5, Plato_1"/>
    <x v="2"/>
    <s v="1:47"/>
    <s v="3:29"/>
    <d v="1899-12-30T01:57:00"/>
    <d v="1899-12-30T00:35:00"/>
    <x v="0"/>
    <x v="74"/>
    <x v="64"/>
  </r>
  <r>
    <x v="5"/>
    <s v="Cliente_53"/>
    <n v="1"/>
    <x v="1"/>
    <x v="0"/>
    <x v="0"/>
    <x v="268"/>
    <x v="2"/>
    <x v="273"/>
    <x v="2"/>
    <s v="Plato_10, Plato_12"/>
    <x v="2"/>
    <s v="3:15"/>
    <s v="5:52"/>
    <d v="1899-12-30T02:52:00"/>
    <d v="1899-12-30T01:22:00"/>
    <x v="0"/>
    <x v="168"/>
    <x v="134"/>
  </r>
  <r>
    <x v="16"/>
    <s v="Cliente_765"/>
    <n v="3"/>
    <x v="2"/>
    <x v="0"/>
    <x v="2"/>
    <x v="269"/>
    <x v="0"/>
    <x v="274"/>
    <x v="6"/>
    <s v="Plato_11, Plato_17, Plato_10"/>
    <x v="2"/>
    <s v="2:13"/>
    <s v="5:58"/>
    <d v="1899-12-30T03:45:00"/>
    <d v="1899-12-30T01:43:00"/>
    <x v="0"/>
    <x v="68"/>
    <x v="131"/>
  </r>
  <r>
    <x v="8"/>
    <s v="Cliente_673"/>
    <n v="6"/>
    <x v="4"/>
    <x v="0"/>
    <x v="0"/>
    <x v="270"/>
    <x v="0"/>
    <x v="275"/>
    <x v="8"/>
    <s v="Plato_5, Plato_10"/>
    <x v="2"/>
    <s v="2:35"/>
    <s v="5:34"/>
    <d v="1899-12-30T02:59:00"/>
    <d v="1899-12-30T01:34:00"/>
    <x v="0"/>
    <x v="5"/>
    <x v="1"/>
  </r>
  <r>
    <x v="17"/>
    <s v="Cliente_243"/>
    <n v="2"/>
    <x v="3"/>
    <x v="0"/>
    <x v="2"/>
    <x v="271"/>
    <x v="1"/>
    <x v="276"/>
    <x v="0"/>
    <s v="Plato_17"/>
    <x v="2"/>
    <s v="1:28"/>
    <s v="3:56"/>
    <d v="1899-12-30T02:28:00"/>
    <d v="1899-12-30T01:59:00"/>
    <x v="0"/>
    <x v="169"/>
    <x v="9"/>
  </r>
  <r>
    <x v="16"/>
    <s v="Cliente_999"/>
    <n v="4"/>
    <x v="0"/>
    <x v="0"/>
    <x v="1"/>
    <x v="272"/>
    <x v="1"/>
    <x v="277"/>
    <x v="5"/>
    <s v="Plato_17, Plato_7"/>
    <x v="2"/>
    <s v="3:10"/>
    <s v="5:12"/>
    <d v="1899-12-30T02:02:00"/>
    <d v="1899-12-30T01:01:00"/>
    <x v="0"/>
    <x v="87"/>
    <x v="135"/>
  </r>
  <r>
    <x v="7"/>
    <s v="Cliente_510"/>
    <n v="5"/>
    <x v="2"/>
    <x v="2"/>
    <x v="2"/>
    <x v="273"/>
    <x v="1"/>
    <x v="278"/>
    <x v="5"/>
    <s v="Plato_20, Plato_8, Plato_4, Plato_16"/>
    <x v="2"/>
    <s v="0:15"/>
    <s v="2:35"/>
    <d v="1899-12-30T02:20:00"/>
    <d v="1899-12-30T00:00:00"/>
    <x v="1"/>
    <x v="170"/>
    <x v="68"/>
  </r>
  <r>
    <x v="9"/>
    <s v="Cliente_730"/>
    <n v="6"/>
    <x v="3"/>
    <x v="0"/>
    <x v="2"/>
    <x v="274"/>
    <x v="0"/>
    <x v="279"/>
    <x v="8"/>
    <s v="Plato_7, Plato_14"/>
    <x v="2"/>
    <s v="0:30"/>
    <s v="2:41"/>
    <d v="1899-12-30T02:11:00"/>
    <d v="1899-12-30T00:45:00"/>
    <x v="0"/>
    <x v="165"/>
    <x v="36"/>
  </r>
  <r>
    <x v="13"/>
    <s v="Cliente_617"/>
    <n v="2"/>
    <x v="4"/>
    <x v="1"/>
    <x v="1"/>
    <x v="275"/>
    <x v="2"/>
    <x v="280"/>
    <x v="4"/>
    <s v="Plato_11"/>
    <x v="2"/>
    <s v="3:52"/>
    <s v="7:50"/>
    <d v="1899-12-30T04:13:00"/>
    <d v="1899-12-30T03:49:00"/>
    <x v="0"/>
    <x v="162"/>
    <x v="136"/>
  </r>
  <r>
    <x v="1"/>
    <s v="Cliente_827"/>
    <n v="1"/>
    <x v="4"/>
    <x v="0"/>
    <x v="2"/>
    <x v="276"/>
    <x v="1"/>
    <x v="281"/>
    <x v="7"/>
    <s v="Plato_4, Plato_3"/>
    <x v="2"/>
    <s v="1:11"/>
    <s v="5:02"/>
    <d v="1899-12-30T03:51:00"/>
    <d v="1899-12-30T01:57:00"/>
    <x v="0"/>
    <x v="157"/>
    <x v="54"/>
  </r>
  <r>
    <x v="19"/>
    <s v="Cliente_184"/>
    <n v="5"/>
    <x v="3"/>
    <x v="2"/>
    <x v="2"/>
    <x v="277"/>
    <x v="1"/>
    <x v="282"/>
    <x v="2"/>
    <s v="Plato_10"/>
    <x v="2"/>
    <s v="1:04"/>
    <s v="4:48"/>
    <d v="1899-12-30T03:44:00"/>
    <d v="1899-12-30T03:38:00"/>
    <x v="0"/>
    <x v="171"/>
    <x v="105"/>
  </r>
  <r>
    <x v="7"/>
    <s v="Cliente_345"/>
    <n v="4"/>
    <x v="3"/>
    <x v="0"/>
    <x v="0"/>
    <x v="278"/>
    <x v="2"/>
    <x v="283"/>
    <x v="4"/>
    <s v="Plato_3, Plato_6, Plato_12, Plato_11"/>
    <x v="2"/>
    <s v="2:28"/>
    <s v="4:37"/>
    <d v="1899-12-30T02:24:00"/>
    <d v="1899-12-30T00:00:00"/>
    <x v="1"/>
    <x v="43"/>
    <x v="137"/>
  </r>
  <r>
    <x v="13"/>
    <s v="Cliente_277"/>
    <n v="6"/>
    <x v="4"/>
    <x v="0"/>
    <x v="0"/>
    <x v="279"/>
    <x v="0"/>
    <x v="284"/>
    <x v="0"/>
    <s v="Plato_13"/>
    <x v="2"/>
    <s v="3:03"/>
    <s v="6:05"/>
    <d v="1899-12-30T03:02:00"/>
    <d v="1899-12-30T02:50:00"/>
    <x v="0"/>
    <x v="172"/>
    <x v="104"/>
  </r>
  <r>
    <x v="8"/>
    <s v="Cliente_244"/>
    <n v="6"/>
    <x v="0"/>
    <x v="0"/>
    <x v="2"/>
    <x v="280"/>
    <x v="2"/>
    <x v="285"/>
    <x v="10"/>
    <s v="Plato_18"/>
    <x v="2"/>
    <s v="0:22"/>
    <s v="2:28"/>
    <d v="1899-12-30T02:21:00"/>
    <d v="1899-12-30T01:41:00"/>
    <x v="0"/>
    <x v="88"/>
    <x v="94"/>
  </r>
  <r>
    <x v="2"/>
    <s v="Cliente_286"/>
    <n v="2"/>
    <x v="3"/>
    <x v="0"/>
    <x v="0"/>
    <x v="281"/>
    <x v="0"/>
    <x v="286"/>
    <x v="1"/>
    <s v="Plato_15, Plato_14, Plato_2"/>
    <x v="2"/>
    <s v="3:37"/>
    <s v="4:44"/>
    <d v="1899-12-30T01:07:00"/>
    <d v="1899-12-30T00:00:00"/>
    <x v="1"/>
    <x v="140"/>
    <x v="83"/>
  </r>
  <r>
    <x v="8"/>
    <s v="Cliente_981"/>
    <n v="3"/>
    <x v="3"/>
    <x v="2"/>
    <x v="2"/>
    <x v="175"/>
    <x v="0"/>
    <x v="287"/>
    <x v="7"/>
    <s v="Plato_7, Plato_12"/>
    <x v="2"/>
    <s v="2:08"/>
    <s v="5:33"/>
    <d v="1899-12-30T03:25:00"/>
    <d v="1899-12-30T02:47:00"/>
    <x v="0"/>
    <x v="173"/>
    <x v="15"/>
  </r>
  <r>
    <x v="8"/>
    <s v="Cliente_24"/>
    <n v="5"/>
    <x v="3"/>
    <x v="0"/>
    <x v="0"/>
    <x v="282"/>
    <x v="1"/>
    <x v="288"/>
    <x v="0"/>
    <s v="Plato_3, Plato_10"/>
    <x v="2"/>
    <s v="3:08"/>
    <s v="6:23"/>
    <d v="1899-12-30T03:15:00"/>
    <d v="1899-12-30T02:07:00"/>
    <x v="0"/>
    <x v="0"/>
    <x v="46"/>
  </r>
  <r>
    <x v="19"/>
    <s v="Cliente_26"/>
    <n v="3"/>
    <x v="0"/>
    <x v="0"/>
    <x v="2"/>
    <x v="283"/>
    <x v="2"/>
    <x v="289"/>
    <x v="0"/>
    <s v="Plato_20"/>
    <x v="2"/>
    <s v="2:06"/>
    <s v="4:33"/>
    <d v="1899-12-30T02:42:00"/>
    <d v="1899-12-30T01:30:00"/>
    <x v="0"/>
    <x v="174"/>
    <x v="0"/>
  </r>
  <r>
    <x v="10"/>
    <s v="Cliente_463"/>
    <n v="6"/>
    <x v="2"/>
    <x v="1"/>
    <x v="1"/>
    <x v="284"/>
    <x v="2"/>
    <x v="290"/>
    <x v="6"/>
    <s v="Plato_18, Plato_1, Plato_8, Plato_17"/>
    <x v="2"/>
    <s v="3:18"/>
    <s v="6:09"/>
    <d v="1899-12-30T03:06:00"/>
    <d v="1899-12-30T01:16:00"/>
    <x v="0"/>
    <x v="110"/>
    <x v="11"/>
  </r>
  <r>
    <x v="0"/>
    <s v="Cliente_746"/>
    <n v="3"/>
    <x v="0"/>
    <x v="2"/>
    <x v="0"/>
    <x v="285"/>
    <x v="0"/>
    <x v="291"/>
    <x v="10"/>
    <s v="Plato_16"/>
    <x v="2"/>
    <s v="0:09"/>
    <s v="1:51"/>
    <d v="1899-12-30T01:42:00"/>
    <d v="1899-12-30T01:19:00"/>
    <x v="0"/>
    <x v="116"/>
    <x v="121"/>
  </r>
  <r>
    <x v="11"/>
    <s v="Cliente_409"/>
    <n v="4"/>
    <x v="0"/>
    <x v="0"/>
    <x v="0"/>
    <x v="286"/>
    <x v="0"/>
    <x v="292"/>
    <x v="10"/>
    <s v="Plato_16, Plato_2, Plato_19"/>
    <x v="2"/>
    <s v="2:55"/>
    <s v="4:35"/>
    <d v="1899-12-30T01:40:00"/>
    <d v="1899-12-30T00:00:00"/>
    <x v="1"/>
    <x v="175"/>
    <x v="95"/>
  </r>
  <r>
    <x v="6"/>
    <s v="Cliente_339"/>
    <n v="6"/>
    <x v="2"/>
    <x v="1"/>
    <x v="2"/>
    <x v="287"/>
    <x v="1"/>
    <x v="293"/>
    <x v="1"/>
    <s v="Plato_17, Plato_19, Plato_4, Plato_18"/>
    <x v="2"/>
    <s v="0:26"/>
    <s v="3:57"/>
    <d v="1899-12-30T03:31:00"/>
    <d v="1899-12-30T02:05:00"/>
    <x v="0"/>
    <x v="11"/>
    <x v="36"/>
  </r>
  <r>
    <x v="3"/>
    <s v="Cliente_729"/>
    <n v="1"/>
    <x v="2"/>
    <x v="0"/>
    <x v="2"/>
    <x v="288"/>
    <x v="0"/>
    <x v="294"/>
    <x v="7"/>
    <s v="Plato_15, Plato_2, Plato_17, Plato_13"/>
    <x v="2"/>
    <s v="0:10"/>
    <s v="2:01"/>
    <d v="1899-12-30T01:51:00"/>
    <d v="1899-12-30T00:00:00"/>
    <x v="1"/>
    <x v="176"/>
    <x v="138"/>
  </r>
  <r>
    <x v="9"/>
    <s v="Cliente_565"/>
    <n v="1"/>
    <x v="2"/>
    <x v="2"/>
    <x v="2"/>
    <x v="289"/>
    <x v="2"/>
    <x v="295"/>
    <x v="0"/>
    <s v="Plato_14, Plato_19"/>
    <x v="2"/>
    <s v="2:49"/>
    <s v="5:58"/>
    <d v="1899-12-30T03:24:00"/>
    <d v="1899-12-30T02:23:00"/>
    <x v="0"/>
    <x v="177"/>
    <x v="78"/>
  </r>
  <r>
    <x v="17"/>
    <s v="Cliente_873"/>
    <n v="3"/>
    <x v="1"/>
    <x v="0"/>
    <x v="2"/>
    <x v="290"/>
    <x v="2"/>
    <x v="296"/>
    <x v="0"/>
    <s v="Plato_9, Plato_4, Plato_13"/>
    <x v="2"/>
    <s v="1:03"/>
    <s v="4:27"/>
    <d v="1899-12-30T03:39:00"/>
    <d v="1899-12-30T01:32:00"/>
    <x v="0"/>
    <x v="178"/>
    <x v="43"/>
  </r>
  <r>
    <x v="7"/>
    <s v="Cliente_195"/>
    <n v="4"/>
    <x v="3"/>
    <x v="1"/>
    <x v="2"/>
    <x v="291"/>
    <x v="0"/>
    <x v="297"/>
    <x v="6"/>
    <s v="Plato_6, Plato_19, Plato_5"/>
    <x v="2"/>
    <s v="3:14"/>
    <s v="5:29"/>
    <d v="1899-12-30T02:15:00"/>
    <d v="1899-12-30T00:00:00"/>
    <x v="1"/>
    <x v="50"/>
    <x v="80"/>
  </r>
  <r>
    <x v="1"/>
    <s v="Cliente_211"/>
    <n v="1"/>
    <x v="3"/>
    <x v="2"/>
    <x v="1"/>
    <x v="292"/>
    <x v="2"/>
    <x v="298"/>
    <x v="7"/>
    <s v="Plato_3, Plato_19, Plato_7, Plato_4"/>
    <x v="2"/>
    <s v="1:19"/>
    <s v="2:45"/>
    <d v="1899-12-30T01:41:00"/>
    <d v="1899-12-30T00:00:00"/>
    <x v="1"/>
    <x v="108"/>
    <x v="139"/>
  </r>
  <r>
    <x v="13"/>
    <s v="Cliente_516"/>
    <n v="6"/>
    <x v="2"/>
    <x v="1"/>
    <x v="2"/>
    <x v="293"/>
    <x v="0"/>
    <x v="299"/>
    <x v="3"/>
    <s v="Plato_20, Plato_4, Plato_10, Plato_2"/>
    <x v="2"/>
    <s v="2:17"/>
    <s v="4:19"/>
    <d v="1899-12-30T02:02:00"/>
    <d v="1899-12-30T00:04:00"/>
    <x v="0"/>
    <x v="179"/>
    <x v="82"/>
  </r>
  <r>
    <x v="4"/>
    <s v="Cliente_385"/>
    <n v="6"/>
    <x v="3"/>
    <x v="0"/>
    <x v="2"/>
    <x v="294"/>
    <x v="0"/>
    <x v="300"/>
    <x v="7"/>
    <s v="Plato_17, Plato_10, Plato_9, Plato_3"/>
    <x v="2"/>
    <s v="2:14"/>
    <s v="4:08"/>
    <d v="1899-12-30T01:54:00"/>
    <d v="1899-12-30T00:00:00"/>
    <x v="1"/>
    <x v="180"/>
    <x v="140"/>
  </r>
  <r>
    <x v="16"/>
    <s v="Cliente_929"/>
    <n v="2"/>
    <x v="1"/>
    <x v="1"/>
    <x v="2"/>
    <x v="295"/>
    <x v="0"/>
    <x v="301"/>
    <x v="1"/>
    <s v="Plato_15"/>
    <x v="2"/>
    <s v="1:20"/>
    <s v="4:56"/>
    <d v="1899-12-30T03:36:00"/>
    <d v="1899-12-30T03:21:00"/>
    <x v="0"/>
    <x v="143"/>
    <x v="141"/>
  </r>
  <r>
    <x v="9"/>
    <s v="Cliente_986"/>
    <n v="5"/>
    <x v="3"/>
    <x v="1"/>
    <x v="0"/>
    <x v="296"/>
    <x v="2"/>
    <x v="302"/>
    <x v="2"/>
    <s v="Plato_3, Plato_20, Plato_10, Plato_7"/>
    <x v="2"/>
    <s v="3:38"/>
    <s v="6:24"/>
    <d v="1899-12-30T03:01:00"/>
    <d v="1899-12-30T01:14:00"/>
    <x v="0"/>
    <x v="57"/>
    <x v="57"/>
  </r>
  <r>
    <x v="1"/>
    <s v="Cliente_994"/>
    <n v="4"/>
    <x v="1"/>
    <x v="0"/>
    <x v="2"/>
    <x v="297"/>
    <x v="0"/>
    <x v="303"/>
    <x v="1"/>
    <s v="Plato_15, Plato_13, Plato_20, Plato_17"/>
    <x v="2"/>
    <s v="3:24"/>
    <s v="4:40"/>
    <d v="1899-12-30T01:16:00"/>
    <d v="1899-12-30T00:00:00"/>
    <x v="1"/>
    <x v="181"/>
    <x v="1"/>
  </r>
  <r>
    <x v="15"/>
    <s v="Cliente_648"/>
    <n v="2"/>
    <x v="1"/>
    <x v="0"/>
    <x v="2"/>
    <x v="298"/>
    <x v="0"/>
    <x v="304"/>
    <x v="9"/>
    <s v="Plato_8, Plato_14"/>
    <x v="2"/>
    <s v="0:45"/>
    <s v="4:13"/>
    <d v="1899-12-30T03:28:00"/>
    <d v="1899-12-30T02:23:00"/>
    <x v="0"/>
    <x v="182"/>
    <x v="31"/>
  </r>
  <r>
    <x v="5"/>
    <s v="Cliente_702"/>
    <n v="4"/>
    <x v="3"/>
    <x v="0"/>
    <x v="2"/>
    <x v="299"/>
    <x v="2"/>
    <x v="305"/>
    <x v="9"/>
    <s v="Plato_15"/>
    <x v="2"/>
    <s v="0:03"/>
    <s v="2:32"/>
    <d v="1899-12-30T02:44:00"/>
    <d v="1899-12-30T02:08:00"/>
    <x v="0"/>
    <x v="152"/>
    <x v="40"/>
  </r>
  <r>
    <x v="2"/>
    <s v="Cliente_175"/>
    <n v="5"/>
    <x v="1"/>
    <x v="0"/>
    <x v="1"/>
    <x v="300"/>
    <x v="1"/>
    <x v="306"/>
    <x v="4"/>
    <s v="Plato_13"/>
    <x v="2"/>
    <s v="3:09"/>
    <s v="5:39"/>
    <d v="1899-12-30T02:30:00"/>
    <d v="1899-12-30T01:51:00"/>
    <x v="0"/>
    <x v="111"/>
    <x v="142"/>
  </r>
  <r>
    <x v="9"/>
    <s v="Cliente_846"/>
    <n v="6"/>
    <x v="2"/>
    <x v="0"/>
    <x v="2"/>
    <x v="301"/>
    <x v="0"/>
    <x v="307"/>
    <x v="7"/>
    <s v="Plato_18, Plato_8, Plato_17, Plato_16"/>
    <x v="2"/>
    <s v="1:55"/>
    <s v="4:39"/>
    <d v="1899-12-30T02:44:00"/>
    <d v="1899-12-30T00:00:00"/>
    <x v="1"/>
    <x v="100"/>
    <x v="143"/>
  </r>
  <r>
    <x v="12"/>
    <s v="Cliente_620"/>
    <n v="3"/>
    <x v="1"/>
    <x v="0"/>
    <x v="2"/>
    <x v="302"/>
    <x v="0"/>
    <x v="308"/>
    <x v="10"/>
    <s v="Plato_20, Plato_17, Plato_8"/>
    <x v="2"/>
    <s v="0:28"/>
    <s v="4:05"/>
    <d v="1899-12-30T03:37:00"/>
    <d v="1899-12-30T01:34:00"/>
    <x v="0"/>
    <x v="6"/>
    <x v="21"/>
  </r>
  <r>
    <x v="6"/>
    <s v="Cliente_672"/>
    <n v="3"/>
    <x v="3"/>
    <x v="2"/>
    <x v="2"/>
    <x v="303"/>
    <x v="1"/>
    <x v="309"/>
    <x v="7"/>
    <s v="Plato_10, Plato_2"/>
    <x v="2"/>
    <s v="3:04"/>
    <s v="6:23"/>
    <d v="1899-12-30T03:19:00"/>
    <d v="1899-12-30T01:42:00"/>
    <x v="0"/>
    <x v="0"/>
    <x v="63"/>
  </r>
  <r>
    <x v="1"/>
    <s v="Cliente_735"/>
    <n v="4"/>
    <x v="0"/>
    <x v="1"/>
    <x v="1"/>
    <x v="304"/>
    <x v="2"/>
    <x v="310"/>
    <x v="3"/>
    <s v="Plato_7, Plato_9"/>
    <x v="2"/>
    <s v="1:40"/>
    <s v="2:43"/>
    <d v="1899-12-30T01:18:00"/>
    <d v="1899-12-30T00:00:00"/>
    <x v="1"/>
    <x v="183"/>
    <x v="107"/>
  </r>
  <r>
    <x v="10"/>
    <s v="Cliente_268"/>
    <n v="4"/>
    <x v="0"/>
    <x v="0"/>
    <x v="2"/>
    <x v="305"/>
    <x v="0"/>
    <x v="311"/>
    <x v="7"/>
    <s v="Plato_15, Plato_8"/>
    <x v="2"/>
    <s v="3:07"/>
    <s v="6:12"/>
    <d v="1899-12-30T03:05:00"/>
    <d v="1899-12-30T02:10:00"/>
    <x v="0"/>
    <x v="95"/>
    <x v="7"/>
  </r>
  <r>
    <x v="0"/>
    <s v="Cliente_974"/>
    <n v="3"/>
    <x v="1"/>
    <x v="1"/>
    <x v="0"/>
    <x v="306"/>
    <x v="0"/>
    <x v="312"/>
    <x v="0"/>
    <s v="Plato_12, Plato_17, Plato_19, Plato_7"/>
    <x v="2"/>
    <s v="2:23"/>
    <s v="5:46"/>
    <d v="1899-12-30T03:23:00"/>
    <d v="1899-12-30T01:37:00"/>
    <x v="0"/>
    <x v="184"/>
    <x v="103"/>
  </r>
  <r>
    <x v="2"/>
    <s v="Cliente_161"/>
    <n v="5"/>
    <x v="4"/>
    <x v="0"/>
    <x v="0"/>
    <x v="307"/>
    <x v="2"/>
    <x v="313"/>
    <x v="9"/>
    <s v="Plato_6"/>
    <x v="2"/>
    <s v="0:46"/>
    <s v="3:53"/>
    <d v="1899-12-30T03:22:00"/>
    <d v="1899-12-30T03:02:00"/>
    <x v="0"/>
    <x v="133"/>
    <x v="144"/>
  </r>
  <r>
    <x v="9"/>
    <s v="Cliente_600"/>
    <n v="1"/>
    <x v="2"/>
    <x v="0"/>
    <x v="2"/>
    <x v="308"/>
    <x v="1"/>
    <x v="314"/>
    <x v="9"/>
    <s v="Plato_1, Plato_16, Plato_9, Plato_13"/>
    <x v="2"/>
    <s v="0:12"/>
    <s v="3:29"/>
    <d v="1899-12-30T03:17:00"/>
    <d v="1899-12-30T01:11:00"/>
    <x v="0"/>
    <x v="185"/>
    <x v="2"/>
  </r>
  <r>
    <x v="10"/>
    <s v="Cliente_654"/>
    <n v="2"/>
    <x v="3"/>
    <x v="1"/>
    <x v="2"/>
    <x v="309"/>
    <x v="0"/>
    <x v="315"/>
    <x v="4"/>
    <s v="Plato_4, Plato_13, Plato_6, Plato_20"/>
    <x v="2"/>
    <s v="1:38"/>
    <s v="5:32"/>
    <d v="1899-12-30T03:54:00"/>
    <d v="1899-12-30T01:16:00"/>
    <x v="0"/>
    <x v="53"/>
    <x v="16"/>
  </r>
  <r>
    <x v="6"/>
    <s v="Cliente_440"/>
    <n v="2"/>
    <x v="2"/>
    <x v="1"/>
    <x v="1"/>
    <x v="310"/>
    <x v="1"/>
    <x v="316"/>
    <x v="7"/>
    <s v="Plato_5, Plato_18, Plato_15"/>
    <x v="2"/>
    <s v="2:25"/>
    <s v="6:16"/>
    <d v="1899-12-30T03:51:00"/>
    <d v="1899-12-30T02:23:00"/>
    <x v="0"/>
    <x v="19"/>
    <x v="98"/>
  </r>
  <r>
    <x v="18"/>
    <s v="Cliente_269"/>
    <n v="3"/>
    <x v="0"/>
    <x v="2"/>
    <x v="2"/>
    <x v="311"/>
    <x v="0"/>
    <x v="317"/>
    <x v="5"/>
    <s v="Plato_9"/>
    <x v="2"/>
    <s v="3:33"/>
    <s v="5:09"/>
    <d v="1899-12-30T01:36:00"/>
    <d v="1899-12-30T00:57:00"/>
    <x v="0"/>
    <x v="77"/>
    <x v="142"/>
  </r>
  <r>
    <x v="15"/>
    <s v="Cliente_12"/>
    <n v="1"/>
    <x v="1"/>
    <x v="0"/>
    <x v="1"/>
    <x v="312"/>
    <x v="1"/>
    <x v="318"/>
    <x v="6"/>
    <s v="Plato_15, Plato_8, Plato_20, Plato_17"/>
    <x v="2"/>
    <s v="0:48"/>
    <s v="3:59"/>
    <d v="1899-12-30T03:11:00"/>
    <d v="1899-12-30T01:05:00"/>
    <x v="0"/>
    <x v="186"/>
    <x v="2"/>
  </r>
  <r>
    <x v="12"/>
    <s v="Cliente_294"/>
    <n v="1"/>
    <x v="0"/>
    <x v="0"/>
    <x v="0"/>
    <x v="313"/>
    <x v="0"/>
    <x v="319"/>
    <x v="0"/>
    <s v="Plato_13, Plato_5, Plato_18"/>
    <x v="2"/>
    <s v="1:30"/>
    <s v="4:17"/>
    <d v="1899-12-30T02:47:00"/>
    <d v="1899-12-30T00:37:00"/>
    <x v="0"/>
    <x v="187"/>
    <x v="30"/>
  </r>
  <r>
    <x v="13"/>
    <s v="Cliente_659"/>
    <n v="5"/>
    <x v="1"/>
    <x v="0"/>
    <x v="2"/>
    <x v="314"/>
    <x v="1"/>
    <x v="320"/>
    <x v="5"/>
    <s v="Plato_16, Plato_5, Plato_14"/>
    <x v="2"/>
    <s v="2:04"/>
    <s v="4:18"/>
    <d v="1899-12-30T02:14:00"/>
    <d v="1899-12-30T00:39:00"/>
    <x v="0"/>
    <x v="87"/>
    <x v="11"/>
  </r>
  <r>
    <x v="14"/>
    <s v="Cliente_47"/>
    <n v="1"/>
    <x v="2"/>
    <x v="2"/>
    <x v="2"/>
    <x v="315"/>
    <x v="2"/>
    <x v="321"/>
    <x v="8"/>
    <s v="Plato_15, Plato_13"/>
    <x v="2"/>
    <s v="3:41"/>
    <s v="5:47"/>
    <d v="1899-12-30T02:21:00"/>
    <d v="1899-12-30T01:06:00"/>
    <x v="0"/>
    <x v="188"/>
    <x v="145"/>
  </r>
  <r>
    <x v="4"/>
    <s v="Cliente_544"/>
    <n v="1"/>
    <x v="3"/>
    <x v="1"/>
    <x v="1"/>
    <x v="275"/>
    <x v="1"/>
    <x v="322"/>
    <x v="9"/>
    <s v="Plato_5, Plato_9, Plato_7, Plato_4"/>
    <x v="2"/>
    <s v="1:23"/>
    <s v="4:19"/>
    <d v="1899-12-30T02:56:00"/>
    <d v="1899-12-30T00:54:00"/>
    <x v="0"/>
    <x v="72"/>
    <x v="131"/>
  </r>
  <r>
    <x v="12"/>
    <s v="Cliente_633"/>
    <n v="6"/>
    <x v="1"/>
    <x v="2"/>
    <x v="2"/>
    <x v="316"/>
    <x v="1"/>
    <x v="323"/>
    <x v="4"/>
    <s v="Plato_2, Plato_6, Plato_10"/>
    <x v="2"/>
    <s v="0:43"/>
    <s v="1:51"/>
    <d v="1899-12-30T01:08:00"/>
    <d v="1899-12-30T00:00:00"/>
    <x v="1"/>
    <x v="16"/>
    <x v="146"/>
  </r>
  <r>
    <x v="13"/>
    <s v="Cliente_154"/>
    <n v="1"/>
    <x v="2"/>
    <x v="0"/>
    <x v="2"/>
    <x v="317"/>
    <x v="0"/>
    <x v="324"/>
    <x v="4"/>
    <s v="Plato_13, Plato_17, Plato_8, Plato_15"/>
    <x v="2"/>
    <s v="1:00"/>
    <s v="2:18"/>
    <d v="1899-12-30T01:18:00"/>
    <d v="1899-12-30T00:07:00"/>
    <x v="0"/>
    <x v="130"/>
    <x v="26"/>
  </r>
  <r>
    <x v="9"/>
    <s v="Cliente_489"/>
    <n v="4"/>
    <x v="1"/>
    <x v="1"/>
    <x v="0"/>
    <x v="318"/>
    <x v="2"/>
    <x v="325"/>
    <x v="4"/>
    <s v="Plato_8, Plato_4, Plato_16"/>
    <x v="3"/>
    <s v="1:39"/>
    <s v="5:34"/>
    <d v="1899-12-30T04:10:00"/>
    <d v="1899-12-30T02:24:00"/>
    <x v="0"/>
    <x v="64"/>
    <x v="125"/>
  </r>
  <r>
    <x v="14"/>
    <s v="Cliente_336"/>
    <n v="5"/>
    <x v="3"/>
    <x v="2"/>
    <x v="2"/>
    <x v="319"/>
    <x v="0"/>
    <x v="326"/>
    <x v="1"/>
    <s v="Plato_18, Plato_4, Plato_6"/>
    <x v="3"/>
    <s v="2:59"/>
    <s v="4:36"/>
    <d v="1899-12-30T01:37:00"/>
    <d v="1899-12-30T00:23:00"/>
    <x v="0"/>
    <x v="189"/>
    <x v="107"/>
  </r>
  <r>
    <x v="17"/>
    <s v="Cliente_350"/>
    <n v="3"/>
    <x v="2"/>
    <x v="2"/>
    <x v="2"/>
    <x v="318"/>
    <x v="0"/>
    <x v="327"/>
    <x v="9"/>
    <s v="Plato_8"/>
    <x v="3"/>
    <s v="1:44"/>
    <s v="4:07"/>
    <d v="1899-12-30T02:23:00"/>
    <d v="1899-12-30T02:02:00"/>
    <x v="0"/>
    <x v="105"/>
    <x v="40"/>
  </r>
  <r>
    <x v="18"/>
    <s v="Cliente_797"/>
    <n v="1"/>
    <x v="2"/>
    <x v="0"/>
    <x v="2"/>
    <x v="320"/>
    <x v="2"/>
    <x v="328"/>
    <x v="6"/>
    <s v="Plato_13, Plato_20, Plato_17, Plato_14"/>
    <x v="3"/>
    <s v="0:26"/>
    <s v="2:41"/>
    <d v="1899-12-30T02:30:00"/>
    <d v="1899-12-30T00:00:00"/>
    <x v="1"/>
    <x v="190"/>
    <x v="91"/>
  </r>
  <r>
    <x v="0"/>
    <s v="Cliente_436"/>
    <n v="6"/>
    <x v="0"/>
    <x v="1"/>
    <x v="2"/>
    <x v="321"/>
    <x v="2"/>
    <x v="329"/>
    <x v="6"/>
    <s v="Plato_1, Plato_16, Plato_14, Plato_13"/>
    <x v="3"/>
    <s v="1:50"/>
    <s v="3:57"/>
    <d v="1899-12-30T02:22:00"/>
    <d v="1899-12-30T00:00:00"/>
    <x v="1"/>
    <x v="191"/>
    <x v="77"/>
  </r>
  <r>
    <x v="2"/>
    <s v="Cliente_597"/>
    <n v="3"/>
    <x v="4"/>
    <x v="2"/>
    <x v="0"/>
    <x v="322"/>
    <x v="0"/>
    <x v="330"/>
    <x v="3"/>
    <s v="Plato_12, Plato_8, Plato_7, Plato_1"/>
    <x v="3"/>
    <s v="3:06"/>
    <s v="6:17"/>
    <d v="1899-12-30T03:11:00"/>
    <d v="1899-12-30T01:10:00"/>
    <x v="0"/>
    <x v="27"/>
    <x v="83"/>
  </r>
  <r>
    <x v="1"/>
    <s v="Cliente_823"/>
    <n v="1"/>
    <x v="2"/>
    <x v="0"/>
    <x v="0"/>
    <x v="323"/>
    <x v="0"/>
    <x v="331"/>
    <x v="10"/>
    <s v="Plato_20"/>
    <x v="3"/>
    <s v="0:14"/>
    <s v="1:29"/>
    <d v="1899-12-30T01:15:00"/>
    <d v="1899-12-30T00:58:00"/>
    <x v="0"/>
    <x v="109"/>
    <x v="4"/>
  </r>
  <r>
    <x v="1"/>
    <s v="Cliente_690"/>
    <n v="1"/>
    <x v="4"/>
    <x v="2"/>
    <x v="2"/>
    <x v="324"/>
    <x v="1"/>
    <x v="332"/>
    <x v="3"/>
    <s v="Plato_19, Plato_4"/>
    <x v="3"/>
    <s v="3:10"/>
    <s v="4:29"/>
    <d v="1899-12-30T01:19:00"/>
    <d v="1899-12-30T00:18:00"/>
    <x v="0"/>
    <x v="102"/>
    <x v="135"/>
  </r>
  <r>
    <x v="14"/>
    <s v="Cliente_216"/>
    <n v="4"/>
    <x v="1"/>
    <x v="1"/>
    <x v="2"/>
    <x v="325"/>
    <x v="1"/>
    <x v="333"/>
    <x v="10"/>
    <s v="Plato_13, Plato_14, Plato_7, Plato_2"/>
    <x v="3"/>
    <s v="2:51"/>
    <s v="6:31"/>
    <d v="1899-12-30T03:40:00"/>
    <d v="1899-12-30T01:04:00"/>
    <x v="0"/>
    <x v="27"/>
    <x v="119"/>
  </r>
  <r>
    <x v="9"/>
    <s v="Cliente_546"/>
    <n v="3"/>
    <x v="4"/>
    <x v="0"/>
    <x v="0"/>
    <x v="138"/>
    <x v="1"/>
    <x v="334"/>
    <x v="2"/>
    <s v="Plato_2, Plato_16"/>
    <x v="3"/>
    <s v="1:56"/>
    <s v="3:09"/>
    <d v="1899-12-30T01:13:00"/>
    <d v="1899-12-30T00:04:00"/>
    <x v="0"/>
    <x v="192"/>
    <x v="27"/>
  </r>
  <r>
    <x v="17"/>
    <s v="Cliente_524"/>
    <n v="5"/>
    <x v="2"/>
    <x v="2"/>
    <x v="2"/>
    <x v="326"/>
    <x v="1"/>
    <x v="335"/>
    <x v="10"/>
    <s v="Plato_13, Plato_12, Plato_10"/>
    <x v="3"/>
    <s v="1:35"/>
    <s v="4:51"/>
    <d v="1899-12-30T03:16:00"/>
    <d v="1899-12-30T02:11:00"/>
    <x v="0"/>
    <x v="43"/>
    <x v="31"/>
  </r>
  <r>
    <x v="7"/>
    <s v="Cliente_193"/>
    <n v="2"/>
    <x v="3"/>
    <x v="2"/>
    <x v="2"/>
    <x v="327"/>
    <x v="0"/>
    <x v="336"/>
    <x v="2"/>
    <s v="Plato_7, Plato_16"/>
    <x v="3"/>
    <s v="1:38"/>
    <s v="4:31"/>
    <d v="1899-12-30T02:53:00"/>
    <d v="1899-12-30T01:55:00"/>
    <x v="0"/>
    <x v="193"/>
    <x v="118"/>
  </r>
  <r>
    <x v="13"/>
    <s v="Cliente_794"/>
    <n v="2"/>
    <x v="3"/>
    <x v="0"/>
    <x v="0"/>
    <x v="328"/>
    <x v="0"/>
    <x v="337"/>
    <x v="8"/>
    <s v="Plato_18, Plato_13, Plato_15, Plato_3"/>
    <x v="3"/>
    <s v="0:32"/>
    <s v="3:30"/>
    <d v="1899-12-30T02:58:00"/>
    <d v="1899-12-30T00:35:00"/>
    <x v="0"/>
    <x v="181"/>
    <x v="147"/>
  </r>
  <r>
    <x v="18"/>
    <s v="Cliente_602"/>
    <n v="2"/>
    <x v="0"/>
    <x v="1"/>
    <x v="0"/>
    <x v="329"/>
    <x v="0"/>
    <x v="338"/>
    <x v="4"/>
    <s v="Plato_9, Plato_14"/>
    <x v="3"/>
    <s v="0:00"/>
    <s v="2:01"/>
    <d v="1899-12-30T02:01:00"/>
    <d v="1899-12-30T01:15:00"/>
    <x v="0"/>
    <x v="194"/>
    <x v="78"/>
  </r>
  <r>
    <x v="8"/>
    <s v="Cliente_296"/>
    <n v="1"/>
    <x v="0"/>
    <x v="0"/>
    <x v="2"/>
    <x v="330"/>
    <x v="1"/>
    <x v="339"/>
    <x v="0"/>
    <s v="Plato_20, Plato_16"/>
    <x v="3"/>
    <s v="1:12"/>
    <s v="4:38"/>
    <d v="1899-12-30T03:26:00"/>
    <d v="1899-12-30T01:55:00"/>
    <x v="0"/>
    <x v="195"/>
    <x v="125"/>
  </r>
  <r>
    <x v="9"/>
    <s v="Cliente_568"/>
    <n v="5"/>
    <x v="0"/>
    <x v="1"/>
    <x v="2"/>
    <x v="331"/>
    <x v="1"/>
    <x v="340"/>
    <x v="4"/>
    <s v="Plato_16, Plato_5, Plato_8"/>
    <x v="3"/>
    <s v="2:05"/>
    <s v="4:19"/>
    <d v="1899-12-30T02:14:00"/>
    <d v="1899-12-30T00:46:00"/>
    <x v="0"/>
    <x v="132"/>
    <x v="98"/>
  </r>
  <r>
    <x v="19"/>
    <s v="Cliente_897"/>
    <n v="5"/>
    <x v="0"/>
    <x v="1"/>
    <x v="2"/>
    <x v="332"/>
    <x v="1"/>
    <x v="341"/>
    <x v="6"/>
    <s v="Plato_14, Plato_16"/>
    <x v="3"/>
    <s v="2:30"/>
    <s v="6:11"/>
    <d v="1899-12-30T03:41:00"/>
    <d v="1899-12-30T02:47:00"/>
    <x v="0"/>
    <x v="37"/>
    <x v="59"/>
  </r>
  <r>
    <x v="14"/>
    <s v="Cliente_816"/>
    <n v="1"/>
    <x v="3"/>
    <x v="0"/>
    <x v="2"/>
    <x v="333"/>
    <x v="2"/>
    <x v="342"/>
    <x v="4"/>
    <s v="Plato_18, Plato_14"/>
    <x v="3"/>
    <s v="3:56"/>
    <s v="5:45"/>
    <d v="1899-12-30T02:04:00"/>
    <d v="1899-12-30T00:08:00"/>
    <x v="0"/>
    <x v="16"/>
    <x v="127"/>
  </r>
  <r>
    <x v="8"/>
    <s v="Cliente_221"/>
    <n v="3"/>
    <x v="2"/>
    <x v="0"/>
    <x v="2"/>
    <x v="334"/>
    <x v="2"/>
    <x v="343"/>
    <x v="9"/>
    <s v="Plato_8, Plato_17, Plato_15, Plato_5"/>
    <x v="3"/>
    <s v="0:46"/>
    <s v="2:04"/>
    <d v="1899-12-30T01:33:00"/>
    <d v="1899-12-30T00:00:00"/>
    <x v="1"/>
    <x v="3"/>
    <x v="36"/>
  </r>
  <r>
    <x v="11"/>
    <s v="Cliente_755"/>
    <n v="3"/>
    <x v="4"/>
    <x v="0"/>
    <x v="2"/>
    <x v="335"/>
    <x v="2"/>
    <x v="344"/>
    <x v="9"/>
    <s v="Plato_12"/>
    <x v="3"/>
    <s v="1:18"/>
    <s v="4:19"/>
    <d v="1899-12-30T03:16:00"/>
    <d v="1899-12-30T02:43:00"/>
    <x v="0"/>
    <x v="134"/>
    <x v="73"/>
  </r>
  <r>
    <x v="15"/>
    <s v="Cliente_289"/>
    <n v="5"/>
    <x v="3"/>
    <x v="0"/>
    <x v="0"/>
    <x v="336"/>
    <x v="0"/>
    <x v="345"/>
    <x v="10"/>
    <s v="Plato_19"/>
    <x v="3"/>
    <s v="0:40"/>
    <s v="3:56"/>
    <d v="1899-12-30T03:16:00"/>
    <d v="1899-12-30T02:54:00"/>
    <x v="0"/>
    <x v="102"/>
    <x v="108"/>
  </r>
  <r>
    <x v="5"/>
    <s v="Cliente_476"/>
    <n v="4"/>
    <x v="4"/>
    <x v="0"/>
    <x v="2"/>
    <x v="337"/>
    <x v="0"/>
    <x v="346"/>
    <x v="9"/>
    <s v="Plato_8"/>
    <x v="3"/>
    <s v="1:49"/>
    <s v="4:34"/>
    <d v="1899-12-30T02:45:00"/>
    <d v="1899-12-30T02:01:00"/>
    <x v="0"/>
    <x v="5"/>
    <x v="18"/>
  </r>
  <r>
    <x v="11"/>
    <s v="Cliente_940"/>
    <n v="2"/>
    <x v="2"/>
    <x v="0"/>
    <x v="2"/>
    <x v="338"/>
    <x v="2"/>
    <x v="347"/>
    <x v="3"/>
    <s v="Plato_10, Plato_3"/>
    <x v="3"/>
    <s v="1:17"/>
    <s v="4:59"/>
    <d v="1899-12-30T03:57:00"/>
    <d v="1899-12-30T02:14:00"/>
    <x v="0"/>
    <x v="173"/>
    <x v="98"/>
  </r>
  <r>
    <x v="18"/>
    <s v="Cliente_707"/>
    <n v="1"/>
    <x v="3"/>
    <x v="1"/>
    <x v="2"/>
    <x v="339"/>
    <x v="2"/>
    <x v="348"/>
    <x v="2"/>
    <s v="Plato_2, Plato_12, Plato_8"/>
    <x v="3"/>
    <s v="3:48"/>
    <s v="7:31"/>
    <d v="1899-12-30T03:58:00"/>
    <d v="1899-12-30T02:18:00"/>
    <x v="0"/>
    <x v="128"/>
    <x v="1"/>
  </r>
  <r>
    <x v="10"/>
    <s v="Cliente_644"/>
    <n v="6"/>
    <x v="3"/>
    <x v="1"/>
    <x v="0"/>
    <x v="340"/>
    <x v="0"/>
    <x v="349"/>
    <x v="1"/>
    <s v="Plato_17, Plato_6"/>
    <x v="3"/>
    <s v="0:35"/>
    <s v="2:59"/>
    <d v="1899-12-30T02:24:00"/>
    <d v="1899-12-30T00:35:00"/>
    <x v="0"/>
    <x v="196"/>
    <x v="25"/>
  </r>
  <r>
    <x v="15"/>
    <s v="Cliente_619"/>
    <n v="6"/>
    <x v="1"/>
    <x v="1"/>
    <x v="2"/>
    <x v="341"/>
    <x v="1"/>
    <x v="350"/>
    <x v="2"/>
    <s v="Plato_15, Plato_8"/>
    <x v="3"/>
    <s v="3:52"/>
    <s v="6:09"/>
    <d v="1899-12-30T02:17:00"/>
    <d v="1899-12-30T01:52:00"/>
    <x v="0"/>
    <x v="170"/>
    <x v="94"/>
  </r>
  <r>
    <x v="15"/>
    <s v="Cliente_780"/>
    <n v="3"/>
    <x v="0"/>
    <x v="1"/>
    <x v="1"/>
    <x v="159"/>
    <x v="0"/>
    <x v="351"/>
    <x v="3"/>
    <s v="Plato_11"/>
    <x v="3"/>
    <s v="0:17"/>
    <s v="2:53"/>
    <d v="1899-12-30T02:36:00"/>
    <d v="1899-12-30T02:29:00"/>
    <x v="0"/>
    <x v="65"/>
    <x v="109"/>
  </r>
  <r>
    <x v="5"/>
    <s v="Cliente_833"/>
    <n v="5"/>
    <x v="3"/>
    <x v="2"/>
    <x v="2"/>
    <x v="342"/>
    <x v="0"/>
    <x v="352"/>
    <x v="2"/>
    <s v="Plato_5, Plato_2, Plato_8, Plato_18"/>
    <x v="3"/>
    <s v="3:46"/>
    <s v="7:36"/>
    <d v="1899-12-30T03:50:00"/>
    <d v="1899-12-30T01:42:00"/>
    <x v="0"/>
    <x v="117"/>
    <x v="29"/>
  </r>
  <r>
    <x v="14"/>
    <s v="Cliente_899"/>
    <n v="6"/>
    <x v="3"/>
    <x v="1"/>
    <x v="2"/>
    <x v="343"/>
    <x v="2"/>
    <x v="353"/>
    <x v="3"/>
    <s v="Plato_12, Plato_15, Plato_4, Plato_7"/>
    <x v="3"/>
    <s v="0:26"/>
    <s v="3:24"/>
    <d v="1899-12-30T03:13:00"/>
    <d v="1899-12-30T00:41:00"/>
    <x v="0"/>
    <x v="114"/>
    <x v="84"/>
  </r>
  <r>
    <x v="17"/>
    <s v="Cliente_523"/>
    <n v="4"/>
    <x v="3"/>
    <x v="1"/>
    <x v="2"/>
    <x v="344"/>
    <x v="0"/>
    <x v="354"/>
    <x v="0"/>
    <s v="Plato_10"/>
    <x v="3"/>
    <s v="1:41"/>
    <s v="5:07"/>
    <d v="1899-12-30T03:26:00"/>
    <d v="1899-12-30T03:19:00"/>
    <x v="0"/>
    <x v="197"/>
    <x v="109"/>
  </r>
  <r>
    <x v="15"/>
    <s v="Cliente_498"/>
    <n v="1"/>
    <x v="0"/>
    <x v="1"/>
    <x v="2"/>
    <x v="345"/>
    <x v="2"/>
    <x v="355"/>
    <x v="2"/>
    <s v="Plato_4"/>
    <x v="3"/>
    <s v="0:12"/>
    <s v="2:18"/>
    <d v="1899-12-30T02:21:00"/>
    <d v="1899-12-30T01:59:00"/>
    <x v="0"/>
    <x v="198"/>
    <x v="109"/>
  </r>
  <r>
    <x v="6"/>
    <s v="Cliente_470"/>
    <n v="2"/>
    <x v="0"/>
    <x v="1"/>
    <x v="0"/>
    <x v="346"/>
    <x v="2"/>
    <x v="356"/>
    <x v="9"/>
    <s v="Plato_1, Plato_3, Plato_6, Plato_5"/>
    <x v="3"/>
    <s v="1:19"/>
    <s v="4:26"/>
    <d v="1899-12-30T03:22:00"/>
    <d v="1899-12-30T01:31:00"/>
    <x v="0"/>
    <x v="153"/>
    <x v="45"/>
  </r>
  <r>
    <x v="18"/>
    <s v="Cliente_827"/>
    <n v="5"/>
    <x v="3"/>
    <x v="2"/>
    <x v="2"/>
    <x v="347"/>
    <x v="0"/>
    <x v="357"/>
    <x v="7"/>
    <s v="Plato_10, Plato_4, Plato_3"/>
    <x v="3"/>
    <s v="2:37"/>
    <s v="5:57"/>
    <d v="1899-12-30T03:20:00"/>
    <d v="1899-12-30T00:48:00"/>
    <x v="0"/>
    <x v="82"/>
    <x v="20"/>
  </r>
  <r>
    <x v="7"/>
    <s v="Cliente_92"/>
    <n v="2"/>
    <x v="2"/>
    <x v="0"/>
    <x v="2"/>
    <x v="348"/>
    <x v="0"/>
    <x v="358"/>
    <x v="4"/>
    <s v="Plato_5, Plato_16, Plato_9, Plato_10"/>
    <x v="3"/>
    <s v="0:41"/>
    <s v="4:10"/>
    <d v="1899-12-30T03:29:00"/>
    <d v="1899-12-30T01:04:00"/>
    <x v="0"/>
    <x v="155"/>
    <x v="56"/>
  </r>
  <r>
    <x v="11"/>
    <s v="Cliente_191"/>
    <n v="3"/>
    <x v="0"/>
    <x v="0"/>
    <x v="2"/>
    <x v="349"/>
    <x v="2"/>
    <x v="359"/>
    <x v="4"/>
    <s v="Plato_13, Plato_2, Plato_10, Plato_15"/>
    <x v="3"/>
    <s v="1:10"/>
    <s v="4:58"/>
    <d v="1899-12-30T04:03:00"/>
    <d v="1899-12-30T01:09:00"/>
    <x v="0"/>
    <x v="22"/>
    <x v="50"/>
  </r>
  <r>
    <x v="11"/>
    <s v="Cliente_183"/>
    <n v="1"/>
    <x v="2"/>
    <x v="2"/>
    <x v="1"/>
    <x v="350"/>
    <x v="1"/>
    <x v="360"/>
    <x v="1"/>
    <s v="Plato_9, Plato_7"/>
    <x v="3"/>
    <s v="1:53"/>
    <s v="5:28"/>
    <d v="1899-12-30T03:35:00"/>
    <d v="1899-12-30T01:43:00"/>
    <x v="0"/>
    <x v="199"/>
    <x v="43"/>
  </r>
  <r>
    <x v="8"/>
    <s v="Cliente_681"/>
    <n v="2"/>
    <x v="1"/>
    <x v="0"/>
    <x v="2"/>
    <x v="351"/>
    <x v="1"/>
    <x v="361"/>
    <x v="7"/>
    <s v="Plato_3, Plato_7, Plato_4"/>
    <x v="3"/>
    <s v="2:03"/>
    <s v="5:59"/>
    <d v="1899-12-30T03:56:00"/>
    <d v="1899-12-30T01:53:00"/>
    <x v="0"/>
    <x v="69"/>
    <x v="21"/>
  </r>
  <r>
    <x v="16"/>
    <s v="Cliente_499"/>
    <n v="2"/>
    <x v="0"/>
    <x v="0"/>
    <x v="2"/>
    <x v="352"/>
    <x v="2"/>
    <x v="362"/>
    <x v="2"/>
    <s v="Plato_2, Plato_7, Plato_19, Plato_11"/>
    <x v="3"/>
    <s v="1:46"/>
    <s v="3:29"/>
    <d v="1899-12-30T01:58:00"/>
    <d v="1899-12-30T00:00:00"/>
    <x v="1"/>
    <x v="200"/>
    <x v="132"/>
  </r>
  <r>
    <x v="8"/>
    <s v="Cliente_495"/>
    <n v="2"/>
    <x v="3"/>
    <x v="0"/>
    <x v="0"/>
    <x v="353"/>
    <x v="0"/>
    <x v="363"/>
    <x v="2"/>
    <s v="Plato_16, Plato_5, Plato_1, Plato_9"/>
    <x v="3"/>
    <s v="3:50"/>
    <s v="7:10"/>
    <d v="1899-12-30T03:20:00"/>
    <d v="1899-12-30T01:28:00"/>
    <x v="0"/>
    <x v="106"/>
    <x v="43"/>
  </r>
  <r>
    <x v="17"/>
    <s v="Cliente_54"/>
    <n v="1"/>
    <x v="0"/>
    <x v="0"/>
    <x v="1"/>
    <x v="354"/>
    <x v="2"/>
    <x v="364"/>
    <x v="9"/>
    <s v="Plato_19"/>
    <x v="3"/>
    <s v="1:03"/>
    <s v="4:33"/>
    <d v="1899-12-30T03:45:00"/>
    <d v="1899-12-30T03:05:00"/>
    <x v="0"/>
    <x v="35"/>
    <x v="94"/>
  </r>
  <r>
    <x v="6"/>
    <s v="Cliente_923"/>
    <n v="5"/>
    <x v="0"/>
    <x v="0"/>
    <x v="1"/>
    <x v="355"/>
    <x v="0"/>
    <x v="365"/>
    <x v="9"/>
    <s v="Plato_6, Plato_8, Plato_20"/>
    <x v="3"/>
    <s v="1:33"/>
    <s v="4:46"/>
    <d v="1899-12-30T03:13:00"/>
    <d v="1899-12-30T01:43:00"/>
    <x v="0"/>
    <x v="103"/>
    <x v="146"/>
  </r>
  <r>
    <x v="14"/>
    <s v="Cliente_453"/>
    <n v="2"/>
    <x v="0"/>
    <x v="2"/>
    <x v="2"/>
    <x v="356"/>
    <x v="1"/>
    <x v="366"/>
    <x v="9"/>
    <s v="Plato_10, Plato_9, Plato_3"/>
    <x v="3"/>
    <s v="0:53"/>
    <s v="3:45"/>
    <d v="1899-12-30T02:52:00"/>
    <d v="1899-12-30T01:39:00"/>
    <x v="0"/>
    <x v="199"/>
    <x v="47"/>
  </r>
  <r>
    <x v="18"/>
    <s v="Cliente_14"/>
    <n v="1"/>
    <x v="1"/>
    <x v="1"/>
    <x v="0"/>
    <x v="357"/>
    <x v="2"/>
    <x v="367"/>
    <x v="1"/>
    <s v="Plato_11, Plato_7"/>
    <x v="3"/>
    <s v="3:24"/>
    <s v="5:33"/>
    <d v="1899-12-30T02:24:00"/>
    <d v="1899-12-30T00:44:00"/>
    <x v="0"/>
    <x v="74"/>
    <x v="1"/>
  </r>
  <r>
    <x v="2"/>
    <s v="Cliente_611"/>
    <n v="2"/>
    <x v="3"/>
    <x v="0"/>
    <x v="2"/>
    <x v="358"/>
    <x v="1"/>
    <x v="368"/>
    <x v="7"/>
    <s v="Plato_17, Plato_14, Plato_16, Plato_10"/>
    <x v="3"/>
    <s v="2:11"/>
    <s v="5:54"/>
    <d v="1899-12-30T03:43:00"/>
    <d v="1899-12-30T03:01:00"/>
    <x v="0"/>
    <x v="7"/>
    <x v="72"/>
  </r>
  <r>
    <x v="18"/>
    <s v="Cliente_666"/>
    <n v="6"/>
    <x v="0"/>
    <x v="0"/>
    <x v="2"/>
    <x v="359"/>
    <x v="1"/>
    <x v="369"/>
    <x v="7"/>
    <s v="Plato_19"/>
    <x v="3"/>
    <s v="2:20"/>
    <s v="3:23"/>
    <d v="1899-12-30T01:03:00"/>
    <d v="1899-12-30T00:30:00"/>
    <x v="0"/>
    <x v="102"/>
    <x v="88"/>
  </r>
  <r>
    <x v="17"/>
    <s v="Cliente_505"/>
    <n v="3"/>
    <x v="4"/>
    <x v="2"/>
    <x v="2"/>
    <x v="360"/>
    <x v="2"/>
    <x v="370"/>
    <x v="8"/>
    <s v="Plato_17, Plato_19, Plato_16, Plato_14"/>
    <x v="3"/>
    <s v="1:16"/>
    <s v="4:31"/>
    <d v="1899-12-30T03:30:00"/>
    <d v="1899-12-30T02:26:00"/>
    <x v="0"/>
    <x v="201"/>
    <x v="58"/>
  </r>
  <r>
    <x v="9"/>
    <s v="Cliente_858"/>
    <n v="5"/>
    <x v="2"/>
    <x v="0"/>
    <x v="2"/>
    <x v="361"/>
    <x v="0"/>
    <x v="371"/>
    <x v="2"/>
    <s v="Plato_4"/>
    <x v="3"/>
    <s v="2:46"/>
    <s v="6:14"/>
    <d v="1899-12-30T03:28:00"/>
    <d v="1899-12-30T03:06:00"/>
    <x v="0"/>
    <x v="198"/>
    <x v="108"/>
  </r>
  <r>
    <x v="19"/>
    <s v="Cliente_882"/>
    <n v="2"/>
    <x v="3"/>
    <x v="1"/>
    <x v="0"/>
    <x v="362"/>
    <x v="2"/>
    <x v="372"/>
    <x v="10"/>
    <s v="Plato_13, Plato_8, Plato_5, Plato_3"/>
    <x v="3"/>
    <s v="0:37"/>
    <s v="3:11"/>
    <d v="1899-12-30T02:49:00"/>
    <d v="1899-12-30T00:38:00"/>
    <x v="0"/>
    <x v="53"/>
    <x v="130"/>
  </r>
  <r>
    <x v="13"/>
    <s v="Cliente_275"/>
    <n v="3"/>
    <x v="2"/>
    <x v="0"/>
    <x v="2"/>
    <x v="363"/>
    <x v="1"/>
    <x v="373"/>
    <x v="3"/>
    <s v="Plato_8"/>
    <x v="3"/>
    <s v="3:19"/>
    <s v="4:24"/>
    <d v="1899-12-30T01:05:00"/>
    <d v="1899-12-30T00:56:00"/>
    <x v="0"/>
    <x v="105"/>
    <x v="136"/>
  </r>
  <r>
    <x v="13"/>
    <s v="Cliente_871"/>
    <n v="1"/>
    <x v="0"/>
    <x v="0"/>
    <x v="2"/>
    <x v="364"/>
    <x v="0"/>
    <x v="374"/>
    <x v="0"/>
    <s v="Plato_17"/>
    <x v="3"/>
    <s v="0:17"/>
    <s v="3:09"/>
    <d v="1899-12-30T02:52:00"/>
    <d v="1899-12-30T02:25:00"/>
    <x v="0"/>
    <x v="169"/>
    <x v="111"/>
  </r>
  <r>
    <x v="11"/>
    <s v="Cliente_183"/>
    <n v="4"/>
    <x v="1"/>
    <x v="0"/>
    <x v="1"/>
    <x v="365"/>
    <x v="2"/>
    <x v="375"/>
    <x v="8"/>
    <s v="Plato_14"/>
    <x v="3"/>
    <s v="2:53"/>
    <s v="5:12"/>
    <d v="1899-12-30T02:34:00"/>
    <d v="1899-12-30T02:14:00"/>
    <x v="0"/>
    <x v="127"/>
    <x v="144"/>
  </r>
  <r>
    <x v="16"/>
    <s v="Cliente_841"/>
    <n v="1"/>
    <x v="4"/>
    <x v="0"/>
    <x v="2"/>
    <x v="366"/>
    <x v="1"/>
    <x v="376"/>
    <x v="3"/>
    <s v="Plato_18, Plato_15"/>
    <x v="3"/>
    <s v="1:18"/>
    <s v="4:46"/>
    <d v="1899-12-30T03:28:00"/>
    <d v="1899-12-30T02:42:00"/>
    <x v="0"/>
    <x v="193"/>
    <x v="78"/>
  </r>
  <r>
    <x v="3"/>
    <s v="Cliente_789"/>
    <n v="1"/>
    <x v="1"/>
    <x v="0"/>
    <x v="1"/>
    <x v="367"/>
    <x v="1"/>
    <x v="377"/>
    <x v="4"/>
    <s v="Plato_2, Plato_12"/>
    <x v="3"/>
    <s v="3:55"/>
    <s v="5:18"/>
    <d v="1899-12-30T01:23:00"/>
    <d v="1899-12-30T01:02:00"/>
    <x v="0"/>
    <x v="202"/>
    <x v="40"/>
  </r>
  <r>
    <x v="17"/>
    <s v="Cliente_442"/>
    <n v="2"/>
    <x v="0"/>
    <x v="1"/>
    <x v="2"/>
    <x v="368"/>
    <x v="2"/>
    <x v="378"/>
    <x v="9"/>
    <s v="Plato_8"/>
    <x v="3"/>
    <s v="1:31"/>
    <s v="3:57"/>
    <d v="1899-12-30T02:41:00"/>
    <d v="1899-12-30T02:20:00"/>
    <x v="0"/>
    <x v="5"/>
    <x v="105"/>
  </r>
  <r>
    <x v="16"/>
    <s v="Cliente_964"/>
    <n v="1"/>
    <x v="0"/>
    <x v="2"/>
    <x v="0"/>
    <x v="369"/>
    <x v="1"/>
    <x v="379"/>
    <x v="10"/>
    <s v="Plato_11, Plato_12"/>
    <x v="3"/>
    <s v="0:58"/>
    <s v="4:33"/>
    <d v="1899-12-30T03:35:00"/>
    <d v="1899-12-30T02:02:00"/>
    <x v="0"/>
    <x v="16"/>
    <x v="114"/>
  </r>
  <r>
    <x v="17"/>
    <s v="Cliente_141"/>
    <n v="1"/>
    <x v="1"/>
    <x v="1"/>
    <x v="0"/>
    <x v="370"/>
    <x v="1"/>
    <x v="380"/>
    <x v="7"/>
    <s v="Plato_10, Plato_11"/>
    <x v="3"/>
    <s v="0:57"/>
    <s v="4:32"/>
    <d v="1899-12-30T03:35:00"/>
    <d v="1899-12-30T02:48:00"/>
    <x v="0"/>
    <x v="122"/>
    <x v="32"/>
  </r>
  <r>
    <x v="2"/>
    <s v="Cliente_742"/>
    <n v="6"/>
    <x v="2"/>
    <x v="2"/>
    <x v="0"/>
    <x v="371"/>
    <x v="0"/>
    <x v="381"/>
    <x v="8"/>
    <s v="Plato_9"/>
    <x v="3"/>
    <s v="3:09"/>
    <s v="6:27"/>
    <d v="1899-12-30T03:18:00"/>
    <d v="1899-12-30T02:24:00"/>
    <x v="0"/>
    <x v="12"/>
    <x v="59"/>
  </r>
  <r>
    <x v="1"/>
    <s v="Cliente_992"/>
    <n v="6"/>
    <x v="4"/>
    <x v="0"/>
    <x v="2"/>
    <x v="372"/>
    <x v="1"/>
    <x v="382"/>
    <x v="9"/>
    <s v="Plato_19"/>
    <x v="3"/>
    <s v="3:29"/>
    <s v="6:33"/>
    <d v="1899-12-30T03:04:00"/>
    <d v="1899-12-30T02:55:00"/>
    <x v="0"/>
    <x v="35"/>
    <x v="136"/>
  </r>
  <r>
    <x v="15"/>
    <s v="Cliente_622"/>
    <n v="5"/>
    <x v="1"/>
    <x v="1"/>
    <x v="0"/>
    <x v="373"/>
    <x v="0"/>
    <x v="383"/>
    <x v="5"/>
    <s v="Plato_4, Plato_12, Plato_6"/>
    <x v="3"/>
    <s v="0:11"/>
    <s v="2:33"/>
    <d v="1899-12-30T02:22:00"/>
    <d v="1899-12-30T00:32:00"/>
    <x v="0"/>
    <x v="109"/>
    <x v="110"/>
  </r>
  <r>
    <x v="1"/>
    <s v="Cliente_508"/>
    <n v="6"/>
    <x v="0"/>
    <x v="1"/>
    <x v="2"/>
    <x v="374"/>
    <x v="2"/>
    <x v="384"/>
    <x v="0"/>
    <s v="Plato_2"/>
    <x v="4"/>
    <s v="3:37"/>
    <s v="6:43"/>
    <d v="1899-12-30T03:21:00"/>
    <d v="1899-12-30T02:44:00"/>
    <x v="0"/>
    <x v="71"/>
    <x v="108"/>
  </r>
  <r>
    <x v="16"/>
    <s v="Cliente_436"/>
    <n v="2"/>
    <x v="4"/>
    <x v="0"/>
    <x v="0"/>
    <x v="375"/>
    <x v="2"/>
    <x v="385"/>
    <x v="5"/>
    <s v="Plato_11"/>
    <x v="4"/>
    <s v="0:33"/>
    <s v="2:58"/>
    <d v="1899-12-30T02:40:00"/>
    <d v="1899-12-30T01:45:00"/>
    <x v="0"/>
    <x v="65"/>
    <x v="3"/>
  </r>
  <r>
    <x v="1"/>
    <s v="Cliente_676"/>
    <n v="5"/>
    <x v="3"/>
    <x v="0"/>
    <x v="1"/>
    <x v="376"/>
    <x v="2"/>
    <x v="386"/>
    <x v="5"/>
    <s v="Plato_17"/>
    <x v="4"/>
    <s v="3:09"/>
    <s v="6:10"/>
    <d v="1899-12-30T03:16:00"/>
    <d v="1899-12-30T02:43:00"/>
    <x v="0"/>
    <x v="169"/>
    <x v="73"/>
  </r>
  <r>
    <x v="13"/>
    <s v="Cliente_768"/>
    <n v="2"/>
    <x v="2"/>
    <x v="0"/>
    <x v="2"/>
    <x v="377"/>
    <x v="1"/>
    <x v="387"/>
    <x v="0"/>
    <s v="Plato_17, Plato_19, Plato_9, Plato_11"/>
    <x v="4"/>
    <s v="0:33"/>
    <s v="3:35"/>
    <d v="1899-12-30T03:02:00"/>
    <d v="1899-12-30T00:11:00"/>
    <x v="0"/>
    <x v="203"/>
    <x v="115"/>
  </r>
  <r>
    <x v="19"/>
    <s v="Cliente_667"/>
    <n v="5"/>
    <x v="0"/>
    <x v="0"/>
    <x v="2"/>
    <x v="378"/>
    <x v="0"/>
    <x v="388"/>
    <x v="5"/>
    <s v="Plato_11"/>
    <x v="4"/>
    <s v="0:02"/>
    <s v="2:15"/>
    <d v="1899-12-30T02:13:00"/>
    <d v="1899-12-30T01:49:00"/>
    <x v="0"/>
    <x v="156"/>
    <x v="148"/>
  </r>
  <r>
    <x v="12"/>
    <s v="Cliente_874"/>
    <n v="2"/>
    <x v="0"/>
    <x v="0"/>
    <x v="2"/>
    <x v="379"/>
    <x v="0"/>
    <x v="389"/>
    <x v="9"/>
    <s v="Plato_5, Plato_10, Plato_13"/>
    <x v="4"/>
    <s v="2:59"/>
    <s v="5:19"/>
    <d v="1899-12-30T02:20:00"/>
    <d v="1899-12-30T00:47:00"/>
    <x v="0"/>
    <x v="196"/>
    <x v="114"/>
  </r>
  <r>
    <x v="8"/>
    <s v="Cliente_609"/>
    <n v="1"/>
    <x v="0"/>
    <x v="0"/>
    <x v="2"/>
    <x v="380"/>
    <x v="0"/>
    <x v="390"/>
    <x v="8"/>
    <s v="Plato_5"/>
    <x v="4"/>
    <s v="2:05"/>
    <s v="4:09"/>
    <d v="1899-12-30T02:04:00"/>
    <d v="1899-12-30T01:29:00"/>
    <x v="0"/>
    <x v="204"/>
    <x v="24"/>
  </r>
  <r>
    <x v="9"/>
    <s v="Cliente_471"/>
    <n v="3"/>
    <x v="2"/>
    <x v="0"/>
    <x v="2"/>
    <x v="381"/>
    <x v="2"/>
    <x v="391"/>
    <x v="6"/>
    <s v="Plato_15, Plato_7"/>
    <x v="4"/>
    <s v="0:33"/>
    <s v="4:08"/>
    <d v="1899-12-30T03:50:00"/>
    <d v="1899-12-30T02:41:00"/>
    <x v="0"/>
    <x v="109"/>
    <x v="59"/>
  </r>
  <r>
    <x v="18"/>
    <s v="Cliente_196"/>
    <n v="3"/>
    <x v="4"/>
    <x v="0"/>
    <x v="2"/>
    <x v="382"/>
    <x v="2"/>
    <x v="392"/>
    <x v="1"/>
    <s v="Plato_12, Plato_8, Plato_13, Plato_5"/>
    <x v="4"/>
    <s v="2:33"/>
    <s v="5:17"/>
    <d v="1899-12-30T02:59:00"/>
    <d v="1899-12-30T00:55:00"/>
    <x v="0"/>
    <x v="72"/>
    <x v="25"/>
  </r>
  <r>
    <x v="6"/>
    <s v="Cliente_740"/>
    <n v="1"/>
    <x v="0"/>
    <x v="0"/>
    <x v="2"/>
    <x v="383"/>
    <x v="2"/>
    <x v="393"/>
    <x v="2"/>
    <s v="Plato_7, Plato_9"/>
    <x v="4"/>
    <s v="3:26"/>
    <s v="7:02"/>
    <d v="1899-12-30T03:51:00"/>
    <d v="1899-12-30T02:49:00"/>
    <x v="0"/>
    <x v="86"/>
    <x v="32"/>
  </r>
  <r>
    <x v="10"/>
    <s v="Cliente_563"/>
    <n v="1"/>
    <x v="2"/>
    <x v="0"/>
    <x v="0"/>
    <x v="384"/>
    <x v="1"/>
    <x v="394"/>
    <x v="8"/>
    <s v="Plato_12"/>
    <x v="4"/>
    <s v="1:37"/>
    <s v="5:34"/>
    <d v="1899-12-30T03:57:00"/>
    <d v="1899-12-30T03:49:00"/>
    <x v="0"/>
    <x v="134"/>
    <x v="69"/>
  </r>
  <r>
    <x v="7"/>
    <s v="Cliente_991"/>
    <n v="1"/>
    <x v="2"/>
    <x v="2"/>
    <x v="1"/>
    <x v="385"/>
    <x v="1"/>
    <x v="395"/>
    <x v="4"/>
    <s v="Plato_3, Plato_13"/>
    <x v="4"/>
    <s v="0:32"/>
    <s v="3:36"/>
    <d v="1899-12-30T03:04:00"/>
    <d v="1899-12-30T02:07:00"/>
    <x v="0"/>
    <x v="138"/>
    <x v="0"/>
  </r>
  <r>
    <x v="17"/>
    <s v="Cliente_289"/>
    <n v="2"/>
    <x v="4"/>
    <x v="1"/>
    <x v="0"/>
    <x v="386"/>
    <x v="1"/>
    <x v="396"/>
    <x v="9"/>
    <s v="Plato_6, Plato_17"/>
    <x v="4"/>
    <s v="0:20"/>
    <s v="1:34"/>
    <d v="1899-12-30T01:14:00"/>
    <d v="1899-12-30T00:05:00"/>
    <x v="0"/>
    <x v="189"/>
    <x v="27"/>
  </r>
  <r>
    <x v="12"/>
    <s v="Cliente_330"/>
    <n v="5"/>
    <x v="1"/>
    <x v="1"/>
    <x v="2"/>
    <x v="387"/>
    <x v="1"/>
    <x v="397"/>
    <x v="4"/>
    <s v="Plato_16, Plato_11"/>
    <x v="4"/>
    <s v="3:10"/>
    <s v="7:05"/>
    <d v="1899-12-30T03:55:00"/>
    <d v="1899-12-30T02:44:00"/>
    <x v="0"/>
    <x v="39"/>
    <x v="26"/>
  </r>
  <r>
    <x v="5"/>
    <s v="Cliente_943"/>
    <n v="6"/>
    <x v="3"/>
    <x v="0"/>
    <x v="2"/>
    <x v="388"/>
    <x v="1"/>
    <x v="398"/>
    <x v="0"/>
    <s v="Plato_11, Plato_19"/>
    <x v="4"/>
    <s v="2:48"/>
    <s v="5:40"/>
    <d v="1899-12-30T02:52:00"/>
    <d v="1899-12-30T01:21:00"/>
    <x v="0"/>
    <x v="190"/>
    <x v="125"/>
  </r>
  <r>
    <x v="12"/>
    <s v="Cliente_285"/>
    <n v="4"/>
    <x v="4"/>
    <x v="0"/>
    <x v="2"/>
    <x v="257"/>
    <x v="0"/>
    <x v="399"/>
    <x v="2"/>
    <s v="Plato_20, Plato_16, Plato_17"/>
    <x v="4"/>
    <s v="2:11"/>
    <s v="4:14"/>
    <d v="1899-12-30T02:03:00"/>
    <d v="1899-12-30T00:44:00"/>
    <x v="0"/>
    <x v="205"/>
    <x v="76"/>
  </r>
  <r>
    <x v="11"/>
    <s v="Cliente_12"/>
    <n v="2"/>
    <x v="2"/>
    <x v="0"/>
    <x v="2"/>
    <x v="389"/>
    <x v="2"/>
    <x v="400"/>
    <x v="3"/>
    <s v="Plato_13"/>
    <x v="4"/>
    <s v="3:51"/>
    <s v="6:57"/>
    <d v="1899-12-30T03:21:00"/>
    <d v="1899-12-30T02:46:00"/>
    <x v="0"/>
    <x v="172"/>
    <x v="60"/>
  </r>
  <r>
    <x v="13"/>
    <s v="Cliente_905"/>
    <n v="1"/>
    <x v="0"/>
    <x v="0"/>
    <x v="2"/>
    <x v="390"/>
    <x v="0"/>
    <x v="401"/>
    <x v="1"/>
    <s v="Plato_1, Plato_12, Plato_5"/>
    <x v="4"/>
    <s v="2:41"/>
    <s v="5:08"/>
    <d v="1899-12-30T02:27:00"/>
    <d v="1899-12-30T01:21:00"/>
    <x v="0"/>
    <x v="206"/>
    <x v="149"/>
  </r>
  <r>
    <x v="9"/>
    <s v="Cliente_543"/>
    <n v="5"/>
    <x v="1"/>
    <x v="0"/>
    <x v="2"/>
    <x v="391"/>
    <x v="1"/>
    <x v="402"/>
    <x v="9"/>
    <s v="Plato_5, Plato_4, Plato_15, Plato_7"/>
    <x v="4"/>
    <s v="2:15"/>
    <s v="5:15"/>
    <d v="1899-12-30T03:00:00"/>
    <d v="1899-12-30T01:35:00"/>
    <x v="0"/>
    <x v="155"/>
    <x v="1"/>
  </r>
  <r>
    <x v="6"/>
    <s v="Cliente_897"/>
    <n v="2"/>
    <x v="3"/>
    <x v="0"/>
    <x v="2"/>
    <x v="392"/>
    <x v="1"/>
    <x v="403"/>
    <x v="0"/>
    <s v="Plato_13, Plato_3, Plato_20"/>
    <x v="4"/>
    <s v="0:38"/>
    <s v="4:29"/>
    <d v="1899-12-30T03:51:00"/>
    <d v="1899-12-30T02:09:00"/>
    <x v="0"/>
    <x v="108"/>
    <x v="96"/>
  </r>
  <r>
    <x v="16"/>
    <s v="Cliente_239"/>
    <n v="6"/>
    <x v="2"/>
    <x v="2"/>
    <x v="2"/>
    <x v="393"/>
    <x v="0"/>
    <x v="404"/>
    <x v="10"/>
    <s v="Plato_10, Plato_20, Plato_3"/>
    <x v="4"/>
    <s v="2:39"/>
    <s v="4:59"/>
    <d v="1899-12-30T02:20:00"/>
    <d v="1899-12-30T00:42:00"/>
    <x v="0"/>
    <x v="104"/>
    <x v="33"/>
  </r>
  <r>
    <x v="9"/>
    <s v="Cliente_927"/>
    <n v="5"/>
    <x v="2"/>
    <x v="2"/>
    <x v="1"/>
    <x v="394"/>
    <x v="2"/>
    <x v="405"/>
    <x v="0"/>
    <s v="Plato_3, Plato_8, Plato_1"/>
    <x v="4"/>
    <s v="0:29"/>
    <s v="2:37"/>
    <d v="1899-12-30T02:23:00"/>
    <d v="1899-12-30T00:11:00"/>
    <x v="0"/>
    <x v="207"/>
    <x v="70"/>
  </r>
  <r>
    <x v="17"/>
    <s v="Cliente_315"/>
    <n v="1"/>
    <x v="4"/>
    <x v="1"/>
    <x v="0"/>
    <x v="395"/>
    <x v="0"/>
    <x v="406"/>
    <x v="8"/>
    <s v="Plato_3, Plato_8"/>
    <x v="4"/>
    <s v="2:13"/>
    <s v="4:51"/>
    <d v="1899-12-30T02:38:00"/>
    <d v="1899-12-30T01:48:00"/>
    <x v="0"/>
    <x v="208"/>
    <x v="150"/>
  </r>
  <r>
    <x v="6"/>
    <s v="Cliente_195"/>
    <n v="3"/>
    <x v="2"/>
    <x v="0"/>
    <x v="2"/>
    <x v="396"/>
    <x v="2"/>
    <x v="407"/>
    <x v="9"/>
    <s v="Plato_1, Plato_7, Plato_18"/>
    <x v="4"/>
    <s v="0:56"/>
    <s v="4:05"/>
    <d v="1899-12-30T03:24:00"/>
    <d v="1899-12-30T01:23:00"/>
    <x v="0"/>
    <x v="209"/>
    <x v="103"/>
  </r>
  <r>
    <x v="8"/>
    <s v="Cliente_166"/>
    <n v="5"/>
    <x v="1"/>
    <x v="0"/>
    <x v="2"/>
    <x v="397"/>
    <x v="0"/>
    <x v="408"/>
    <x v="9"/>
    <s v="Plato_13, Plato_20, Plato_16, Plato_7"/>
    <x v="4"/>
    <s v="1:55"/>
    <s v="3:01"/>
    <d v="1899-12-30T01:06:00"/>
    <d v="1899-12-30T00:00:00"/>
    <x v="1"/>
    <x v="38"/>
    <x v="151"/>
  </r>
  <r>
    <x v="15"/>
    <s v="Cliente_157"/>
    <n v="3"/>
    <x v="4"/>
    <x v="2"/>
    <x v="2"/>
    <x v="398"/>
    <x v="0"/>
    <x v="409"/>
    <x v="4"/>
    <s v="Plato_3, Plato_19"/>
    <x v="4"/>
    <s v="2:47"/>
    <s v="5:23"/>
    <d v="1899-12-30T02:36:00"/>
    <d v="1899-12-30T01:05:00"/>
    <x v="0"/>
    <x v="121"/>
    <x v="125"/>
  </r>
  <r>
    <x v="3"/>
    <s v="Cliente_212"/>
    <n v="3"/>
    <x v="1"/>
    <x v="0"/>
    <x v="0"/>
    <x v="399"/>
    <x v="2"/>
    <x v="410"/>
    <x v="1"/>
    <s v="Plato_20, Plato_4, Plato_6"/>
    <x v="4"/>
    <s v="2:11"/>
    <s v="5:04"/>
    <d v="1899-12-30T03:08:00"/>
    <d v="1899-12-30T01:35:00"/>
    <x v="0"/>
    <x v="210"/>
    <x v="34"/>
  </r>
  <r>
    <x v="7"/>
    <s v="Cliente_912"/>
    <n v="4"/>
    <x v="3"/>
    <x v="2"/>
    <x v="2"/>
    <x v="400"/>
    <x v="2"/>
    <x v="411"/>
    <x v="4"/>
    <s v="Plato_17"/>
    <x v="4"/>
    <s v="0:22"/>
    <s v="2:03"/>
    <d v="1899-12-30T01:56:00"/>
    <d v="1899-12-30T00:44:00"/>
    <x v="0"/>
    <x v="169"/>
    <x v="0"/>
  </r>
  <r>
    <x v="18"/>
    <s v="Cliente_736"/>
    <n v="3"/>
    <x v="4"/>
    <x v="2"/>
    <x v="2"/>
    <x v="333"/>
    <x v="2"/>
    <x v="412"/>
    <x v="10"/>
    <s v="Plato_8"/>
    <x v="4"/>
    <s v="2:36"/>
    <s v="4:58"/>
    <d v="1899-12-30T02:37:00"/>
    <d v="1899-12-30T02:10:00"/>
    <x v="0"/>
    <x v="105"/>
    <x v="104"/>
  </r>
  <r>
    <x v="9"/>
    <s v="Cliente_328"/>
    <n v="6"/>
    <x v="3"/>
    <x v="1"/>
    <x v="2"/>
    <x v="401"/>
    <x v="0"/>
    <x v="413"/>
    <x v="0"/>
    <s v="Plato_11"/>
    <x v="4"/>
    <s v="3:43"/>
    <s v="7:12"/>
    <d v="1899-12-30T03:29:00"/>
    <d v="1899-12-30T02:51:00"/>
    <x v="0"/>
    <x v="156"/>
    <x v="15"/>
  </r>
  <r>
    <x v="9"/>
    <s v="Cliente_919"/>
    <n v="4"/>
    <x v="4"/>
    <x v="2"/>
    <x v="2"/>
    <x v="402"/>
    <x v="2"/>
    <x v="414"/>
    <x v="2"/>
    <s v="Plato_6, Plato_18, Plato_19"/>
    <x v="4"/>
    <s v="0:39"/>
    <s v="4:35"/>
    <d v="1899-12-30T04:11:00"/>
    <d v="1899-12-30T02:29:00"/>
    <x v="0"/>
    <x v="43"/>
    <x v="37"/>
  </r>
  <r>
    <x v="2"/>
    <s v="Cliente_958"/>
    <n v="2"/>
    <x v="1"/>
    <x v="2"/>
    <x v="2"/>
    <x v="403"/>
    <x v="0"/>
    <x v="415"/>
    <x v="7"/>
    <s v="Plato_1"/>
    <x v="4"/>
    <s v="3:03"/>
    <s v="6:37"/>
    <d v="1899-12-30T03:34:00"/>
    <d v="1899-12-30T03:25:00"/>
    <x v="0"/>
    <x v="164"/>
    <x v="136"/>
  </r>
  <r>
    <x v="5"/>
    <s v="Cliente_395"/>
    <n v="2"/>
    <x v="2"/>
    <x v="2"/>
    <x v="2"/>
    <x v="404"/>
    <x v="1"/>
    <x v="416"/>
    <x v="5"/>
    <s v="Plato_9, Plato_20, Plato_12, Plato_6"/>
    <x v="4"/>
    <s v="3:25"/>
    <s v="4:33"/>
    <d v="1899-12-30T01:08:00"/>
    <d v="1899-12-30T00:00:00"/>
    <x v="1"/>
    <x v="149"/>
    <x v="146"/>
  </r>
  <r>
    <x v="6"/>
    <s v="Cliente_287"/>
    <n v="4"/>
    <x v="0"/>
    <x v="2"/>
    <x v="2"/>
    <x v="405"/>
    <x v="0"/>
    <x v="417"/>
    <x v="0"/>
    <s v="Plato_1, Plato_17"/>
    <x v="4"/>
    <s v="0:52"/>
    <s v="3:31"/>
    <d v="1899-12-30T02:39:00"/>
    <d v="1899-12-30T00:59:00"/>
    <x v="0"/>
    <x v="61"/>
    <x v="61"/>
  </r>
  <r>
    <x v="7"/>
    <s v="Cliente_479"/>
    <n v="4"/>
    <x v="3"/>
    <x v="0"/>
    <x v="2"/>
    <x v="406"/>
    <x v="2"/>
    <x v="418"/>
    <x v="10"/>
    <s v="Plato_18, Plato_11"/>
    <x v="4"/>
    <s v="3:14"/>
    <s v="5:43"/>
    <d v="1899-12-30T02:44:00"/>
    <d v="1899-12-30T01:25:00"/>
    <x v="0"/>
    <x v="4"/>
    <x v="152"/>
  </r>
  <r>
    <x v="13"/>
    <s v="Cliente_33"/>
    <n v="6"/>
    <x v="2"/>
    <x v="0"/>
    <x v="2"/>
    <x v="68"/>
    <x v="2"/>
    <x v="419"/>
    <x v="6"/>
    <s v="Plato_18, Plato_3, Plato_1, Plato_15"/>
    <x v="4"/>
    <s v="2:18"/>
    <s v="5:29"/>
    <d v="1899-12-30T03:26:00"/>
    <d v="1899-12-30T01:26:00"/>
    <x v="0"/>
    <x v="7"/>
    <x v="28"/>
  </r>
  <r>
    <x v="0"/>
    <s v="Cliente_160"/>
    <n v="1"/>
    <x v="1"/>
    <x v="0"/>
    <x v="2"/>
    <x v="407"/>
    <x v="2"/>
    <x v="420"/>
    <x v="9"/>
    <s v="Plato_17, Plato_4"/>
    <x v="4"/>
    <s v="1:37"/>
    <s v="4:07"/>
    <d v="1899-12-30T02:45:00"/>
    <d v="1899-12-30T01:19:00"/>
    <x v="0"/>
    <x v="188"/>
    <x v="26"/>
  </r>
  <r>
    <x v="14"/>
    <s v="Cliente_109"/>
    <n v="6"/>
    <x v="2"/>
    <x v="0"/>
    <x v="2"/>
    <x v="408"/>
    <x v="0"/>
    <x v="421"/>
    <x v="0"/>
    <s v="Plato_10, Plato_19"/>
    <x v="4"/>
    <s v="0:36"/>
    <s v="3:09"/>
    <d v="1899-12-30T02:33:00"/>
    <d v="1899-12-30T01:59:00"/>
    <x v="0"/>
    <x v="10"/>
    <x v="153"/>
  </r>
  <r>
    <x v="17"/>
    <s v="Cliente_151"/>
    <n v="2"/>
    <x v="1"/>
    <x v="0"/>
    <x v="1"/>
    <x v="409"/>
    <x v="1"/>
    <x v="422"/>
    <x v="8"/>
    <s v="Plato_16, Plato_15"/>
    <x v="4"/>
    <s v="2:34"/>
    <s v="4:57"/>
    <d v="1899-12-30T02:23:00"/>
    <d v="1899-12-30T01:52:00"/>
    <x v="0"/>
    <x v="128"/>
    <x v="126"/>
  </r>
  <r>
    <x v="18"/>
    <s v="Cliente_342"/>
    <n v="3"/>
    <x v="2"/>
    <x v="2"/>
    <x v="1"/>
    <x v="410"/>
    <x v="0"/>
    <x v="423"/>
    <x v="1"/>
    <s v="Plato_5, Plato_6"/>
    <x v="4"/>
    <s v="1:08"/>
    <s v="3:17"/>
    <d v="1899-12-30T02:09:00"/>
    <d v="1899-12-30T00:41:00"/>
    <x v="0"/>
    <x v="189"/>
    <x v="98"/>
  </r>
  <r>
    <x v="13"/>
    <s v="Cliente_332"/>
    <n v="3"/>
    <x v="2"/>
    <x v="0"/>
    <x v="2"/>
    <x v="411"/>
    <x v="0"/>
    <x v="424"/>
    <x v="4"/>
    <s v="Plato_12"/>
    <x v="4"/>
    <s v="1:24"/>
    <s v="3:45"/>
    <d v="1899-12-30T02:21:00"/>
    <d v="1899-12-30T01:53:00"/>
    <x v="0"/>
    <x v="211"/>
    <x v="101"/>
  </r>
  <r>
    <x v="16"/>
    <s v="Cliente_689"/>
    <n v="2"/>
    <x v="4"/>
    <x v="0"/>
    <x v="2"/>
    <x v="412"/>
    <x v="0"/>
    <x v="425"/>
    <x v="2"/>
    <s v="Plato_11, Plato_16, Plato_1, Plato_19"/>
    <x v="4"/>
    <s v="3:11"/>
    <s v="5:02"/>
    <d v="1899-12-30T01:51:00"/>
    <d v="1899-12-30T00:00:00"/>
    <x v="1"/>
    <x v="176"/>
    <x v="130"/>
  </r>
  <r>
    <x v="10"/>
    <s v="Cliente_953"/>
    <n v="4"/>
    <x v="2"/>
    <x v="0"/>
    <x v="1"/>
    <x v="413"/>
    <x v="1"/>
    <x v="426"/>
    <x v="6"/>
    <s v="Plato_1, Plato_8, Plato_14, Plato_12"/>
    <x v="4"/>
    <s v="2:34"/>
    <s v="3:43"/>
    <d v="1899-12-30T01:09:00"/>
    <d v="1899-12-30T00:00:00"/>
    <x v="1"/>
    <x v="107"/>
    <x v="113"/>
  </r>
  <r>
    <x v="5"/>
    <s v="Cliente_518"/>
    <n v="5"/>
    <x v="4"/>
    <x v="1"/>
    <x v="2"/>
    <x v="414"/>
    <x v="0"/>
    <x v="427"/>
    <x v="8"/>
    <s v="Plato_20, Plato_14, Plato_1, Plato_17"/>
    <x v="4"/>
    <s v="3:18"/>
    <s v="6:03"/>
    <d v="1899-12-30T02:45:00"/>
    <d v="1899-12-30T00:00:00"/>
    <x v="1"/>
    <x v="178"/>
    <x v="154"/>
  </r>
  <r>
    <x v="4"/>
    <s v="Cliente_348"/>
    <n v="1"/>
    <x v="4"/>
    <x v="0"/>
    <x v="2"/>
    <x v="415"/>
    <x v="0"/>
    <x v="428"/>
    <x v="2"/>
    <s v="Plato_10"/>
    <x v="4"/>
    <s v="0:10"/>
    <s v="3:46"/>
    <d v="1899-12-30T03:36:00"/>
    <d v="1899-12-30T03:09:00"/>
    <x v="0"/>
    <x v="171"/>
    <x v="111"/>
  </r>
  <r>
    <x v="5"/>
    <s v="Cliente_259"/>
    <n v="3"/>
    <x v="4"/>
    <x v="0"/>
    <x v="0"/>
    <x v="416"/>
    <x v="0"/>
    <x v="429"/>
    <x v="5"/>
    <s v="Plato_1"/>
    <x v="4"/>
    <s v="2:21"/>
    <s v="3:59"/>
    <d v="1899-12-30T01:38:00"/>
    <d v="1899-12-30T00:49:00"/>
    <x v="0"/>
    <x v="164"/>
    <x v="58"/>
  </r>
  <r>
    <x v="8"/>
    <s v="Cliente_243"/>
    <n v="5"/>
    <x v="3"/>
    <x v="0"/>
    <x v="2"/>
    <x v="417"/>
    <x v="1"/>
    <x v="430"/>
    <x v="10"/>
    <s v="Plato_2"/>
    <x v="4"/>
    <s v="3:33"/>
    <s v="7:25"/>
    <d v="1899-12-30T03:52:00"/>
    <d v="1899-12-30T03:32:00"/>
    <x v="0"/>
    <x v="71"/>
    <x v="60"/>
  </r>
  <r>
    <x v="0"/>
    <s v="Cliente_869"/>
    <n v="2"/>
    <x v="4"/>
    <x v="2"/>
    <x v="2"/>
    <x v="418"/>
    <x v="1"/>
    <x v="431"/>
    <x v="1"/>
    <s v="Plato_3, Plato_13, Plato_16"/>
    <x v="4"/>
    <s v="3:31"/>
    <s v="5:54"/>
    <d v="1899-12-30T02:23:00"/>
    <d v="1899-12-30T01:09:00"/>
    <x v="0"/>
    <x v="42"/>
    <x v="107"/>
  </r>
  <r>
    <x v="0"/>
    <s v="Cliente_306"/>
    <n v="4"/>
    <x v="4"/>
    <x v="0"/>
    <x v="2"/>
    <x v="419"/>
    <x v="0"/>
    <x v="432"/>
    <x v="6"/>
    <s v="Plato_2, Plato_7"/>
    <x v="4"/>
    <s v="1:14"/>
    <s v="3:09"/>
    <d v="1899-12-30T01:55:00"/>
    <d v="1899-12-30T00:41:00"/>
    <x v="0"/>
    <x v="37"/>
    <x v="107"/>
  </r>
  <r>
    <x v="8"/>
    <s v="Cliente_842"/>
    <n v="4"/>
    <x v="4"/>
    <x v="0"/>
    <x v="2"/>
    <x v="420"/>
    <x v="0"/>
    <x v="433"/>
    <x v="6"/>
    <s v="Plato_10, Plato_5"/>
    <x v="4"/>
    <s v="0:15"/>
    <s v="3:55"/>
    <d v="1899-12-30T03:40:00"/>
    <d v="1899-12-30T02:42:00"/>
    <x v="0"/>
    <x v="143"/>
    <x v="118"/>
  </r>
  <r>
    <x v="6"/>
    <s v="Cliente_349"/>
    <n v="6"/>
    <x v="3"/>
    <x v="0"/>
    <x v="2"/>
    <x v="421"/>
    <x v="2"/>
    <x v="434"/>
    <x v="0"/>
    <s v="Plato_10, Plato_13, Plato_2"/>
    <x v="4"/>
    <s v="3:53"/>
    <s v="6:01"/>
    <d v="1899-12-30T02:23:00"/>
    <d v="1899-12-30T00:17:00"/>
    <x v="0"/>
    <x v="130"/>
    <x v="120"/>
  </r>
  <r>
    <x v="0"/>
    <s v="Cliente_316"/>
    <n v="3"/>
    <x v="3"/>
    <x v="0"/>
    <x v="2"/>
    <x v="396"/>
    <x v="2"/>
    <x v="435"/>
    <x v="2"/>
    <s v="Plato_16"/>
    <x v="4"/>
    <s v="0:12"/>
    <s v="4:04"/>
    <d v="1899-12-30T04:07:00"/>
    <d v="1899-12-30T03:07:00"/>
    <x v="0"/>
    <x v="121"/>
    <x v="129"/>
  </r>
  <r>
    <x v="11"/>
    <s v="Cliente_600"/>
    <n v="6"/>
    <x v="0"/>
    <x v="0"/>
    <x v="2"/>
    <x v="422"/>
    <x v="0"/>
    <x v="436"/>
    <x v="3"/>
    <s v="Plato_8"/>
    <x v="4"/>
    <s v="3:02"/>
    <s v="5:25"/>
    <d v="1899-12-30T02:23:00"/>
    <d v="1899-12-30T01:32:00"/>
    <x v="0"/>
    <x v="5"/>
    <x v="62"/>
  </r>
  <r>
    <x v="10"/>
    <s v="Cliente_732"/>
    <n v="1"/>
    <x v="1"/>
    <x v="0"/>
    <x v="2"/>
    <x v="423"/>
    <x v="1"/>
    <x v="437"/>
    <x v="10"/>
    <s v="Plato_11"/>
    <x v="4"/>
    <s v="3:58"/>
    <s v="7:33"/>
    <d v="1899-12-30T03:35:00"/>
    <d v="1899-12-30T02:44:00"/>
    <x v="0"/>
    <x v="156"/>
    <x v="62"/>
  </r>
  <r>
    <x v="8"/>
    <s v="Cliente_807"/>
    <n v="1"/>
    <x v="0"/>
    <x v="2"/>
    <x v="2"/>
    <x v="424"/>
    <x v="1"/>
    <x v="438"/>
    <x v="6"/>
    <s v="Plato_11, Plato_10"/>
    <x v="4"/>
    <s v="0:00"/>
    <s v="1:23"/>
    <d v="1899-12-30T01:23:00"/>
    <d v="1899-12-30T00:19:00"/>
    <x v="0"/>
    <x v="132"/>
    <x v="152"/>
  </r>
  <r>
    <x v="18"/>
    <s v="Cliente_900"/>
    <n v="1"/>
    <x v="2"/>
    <x v="0"/>
    <x v="2"/>
    <x v="425"/>
    <x v="2"/>
    <x v="439"/>
    <x v="10"/>
    <s v="Plato_14, Plato_12"/>
    <x v="4"/>
    <s v="1:59"/>
    <s v="5:48"/>
    <d v="1899-12-30T04:04:00"/>
    <d v="1899-12-30T03:04:00"/>
    <x v="0"/>
    <x v="116"/>
    <x v="129"/>
  </r>
  <r>
    <x v="18"/>
    <s v="Cliente_143"/>
    <n v="6"/>
    <x v="2"/>
    <x v="0"/>
    <x v="1"/>
    <x v="426"/>
    <x v="2"/>
    <x v="440"/>
    <x v="0"/>
    <s v="Plato_8, Plato_10"/>
    <x v="4"/>
    <s v="1:04"/>
    <s v="3:23"/>
    <d v="1899-12-30T02:34:00"/>
    <d v="1899-12-30T00:49:00"/>
    <x v="0"/>
    <x v="3"/>
    <x v="146"/>
  </r>
  <r>
    <x v="8"/>
    <s v="Cliente_405"/>
    <n v="3"/>
    <x v="4"/>
    <x v="2"/>
    <x v="2"/>
    <x v="427"/>
    <x v="2"/>
    <x v="441"/>
    <x v="7"/>
    <s v="Plato_18, Plato_1, Plato_19"/>
    <x v="4"/>
    <s v="2:04"/>
    <s v="3:18"/>
    <d v="1899-12-30T01:29:00"/>
    <d v="1899-12-30T00:00:00"/>
    <x v="1"/>
    <x v="34"/>
    <x v="55"/>
  </r>
  <r>
    <x v="17"/>
    <s v="Cliente_332"/>
    <n v="2"/>
    <x v="2"/>
    <x v="0"/>
    <x v="0"/>
    <x v="428"/>
    <x v="1"/>
    <x v="442"/>
    <x v="5"/>
    <s v="Plato_14, Plato_15, Plato_10, Plato_16"/>
    <x v="4"/>
    <s v="1:15"/>
    <s v="3:14"/>
    <d v="1899-12-30T01:59:00"/>
    <d v="1899-12-30T00:00:00"/>
    <x v="1"/>
    <x v="191"/>
    <x v="51"/>
  </r>
  <r>
    <x v="4"/>
    <s v="Cliente_894"/>
    <n v="5"/>
    <x v="1"/>
    <x v="0"/>
    <x v="2"/>
    <x v="429"/>
    <x v="1"/>
    <x v="443"/>
    <x v="10"/>
    <s v="Plato_14, Plato_7"/>
    <x v="4"/>
    <s v="3:23"/>
    <s v="6:08"/>
    <d v="1899-12-30T02:45:00"/>
    <d v="1899-12-30T01:24:00"/>
    <x v="0"/>
    <x v="208"/>
    <x v="39"/>
  </r>
  <r>
    <x v="1"/>
    <s v="Cliente_473"/>
    <n v="5"/>
    <x v="1"/>
    <x v="1"/>
    <x v="2"/>
    <x v="430"/>
    <x v="1"/>
    <x v="444"/>
    <x v="3"/>
    <s v="Plato_6"/>
    <x v="4"/>
    <s v="1:01"/>
    <s v="3:09"/>
    <d v="1899-12-30T02:08:00"/>
    <d v="1899-12-30T01:42:00"/>
    <x v="0"/>
    <x v="64"/>
    <x v="100"/>
  </r>
  <r>
    <x v="14"/>
    <s v="Cliente_606"/>
    <n v="2"/>
    <x v="1"/>
    <x v="0"/>
    <x v="2"/>
    <x v="431"/>
    <x v="1"/>
    <x v="445"/>
    <x v="8"/>
    <s v="Plato_13"/>
    <x v="4"/>
    <s v="2:48"/>
    <s v="6:13"/>
    <d v="1899-12-30T03:25:00"/>
    <d v="1899-12-30T03:17:00"/>
    <x v="0"/>
    <x v="33"/>
    <x v="69"/>
  </r>
  <r>
    <x v="4"/>
    <s v="Cliente_404"/>
    <n v="2"/>
    <x v="4"/>
    <x v="2"/>
    <x v="2"/>
    <x v="432"/>
    <x v="1"/>
    <x v="446"/>
    <x v="0"/>
    <s v="Plato_3, Plato_12, Plato_16"/>
    <x v="4"/>
    <s v="3:53"/>
    <s v="7:24"/>
    <d v="1899-12-30T03:31:00"/>
    <d v="1899-12-30T02:05:00"/>
    <x v="0"/>
    <x v="114"/>
    <x v="36"/>
  </r>
  <r>
    <x v="17"/>
    <s v="Cliente_216"/>
    <n v="5"/>
    <x v="4"/>
    <x v="2"/>
    <x v="2"/>
    <x v="433"/>
    <x v="2"/>
    <x v="447"/>
    <x v="5"/>
    <s v="Plato_12, Plato_11"/>
    <x v="4"/>
    <s v="0:07"/>
    <s v="3:35"/>
    <d v="1899-12-30T03:43:00"/>
    <d v="1899-12-30T02:22:00"/>
    <x v="0"/>
    <x v="16"/>
    <x v="149"/>
  </r>
  <r>
    <x v="3"/>
    <s v="Cliente_717"/>
    <n v="3"/>
    <x v="0"/>
    <x v="0"/>
    <x v="1"/>
    <x v="434"/>
    <x v="2"/>
    <x v="448"/>
    <x v="2"/>
    <s v="Plato_15"/>
    <x v="4"/>
    <s v="3:25"/>
    <s v="5:02"/>
    <d v="1899-12-30T01:52:00"/>
    <d v="1899-12-30T01:04:00"/>
    <x v="0"/>
    <x v="212"/>
    <x v="88"/>
  </r>
  <r>
    <x v="12"/>
    <s v="Cliente_783"/>
    <n v="6"/>
    <x v="0"/>
    <x v="0"/>
    <x v="2"/>
    <x v="435"/>
    <x v="2"/>
    <x v="449"/>
    <x v="6"/>
    <s v="Plato_4, Plato_19"/>
    <x v="4"/>
    <s v="3:51"/>
    <s v="5:01"/>
    <d v="1899-12-30T01:25:00"/>
    <d v="1899-12-30T00:36:00"/>
    <x v="0"/>
    <x v="102"/>
    <x v="153"/>
  </r>
  <r>
    <x v="3"/>
    <s v="Cliente_240"/>
    <n v="1"/>
    <x v="3"/>
    <x v="1"/>
    <x v="2"/>
    <x v="436"/>
    <x v="1"/>
    <x v="450"/>
    <x v="6"/>
    <s v="Plato_8, Plato_14, Plato_18"/>
    <x v="4"/>
    <s v="1:17"/>
    <s v="2:26"/>
    <d v="1899-12-30T01:09:00"/>
    <d v="1899-12-30T00:00:00"/>
    <x v="1"/>
    <x v="213"/>
    <x v="14"/>
  </r>
  <r>
    <x v="12"/>
    <s v="Cliente_589"/>
    <n v="1"/>
    <x v="4"/>
    <x v="0"/>
    <x v="2"/>
    <x v="437"/>
    <x v="0"/>
    <x v="451"/>
    <x v="7"/>
    <s v="Plato_17, Plato_5, Plato_13"/>
    <x v="4"/>
    <s v="2:53"/>
    <s v="5:19"/>
    <d v="1899-12-30T02:26:00"/>
    <d v="1899-12-30T00:23:00"/>
    <x v="0"/>
    <x v="43"/>
    <x v="21"/>
  </r>
  <r>
    <x v="1"/>
    <s v="Cliente_284"/>
    <n v="1"/>
    <x v="2"/>
    <x v="1"/>
    <x v="2"/>
    <x v="438"/>
    <x v="1"/>
    <x v="452"/>
    <x v="9"/>
    <s v="Plato_18, Plato_15"/>
    <x v="4"/>
    <s v="3:42"/>
    <s v="5:07"/>
    <d v="1899-12-30T01:25:00"/>
    <d v="1899-12-30T00:00:00"/>
    <x v="1"/>
    <x v="214"/>
    <x v="61"/>
  </r>
  <r>
    <x v="15"/>
    <s v="Cliente_342"/>
    <n v="3"/>
    <x v="1"/>
    <x v="0"/>
    <x v="2"/>
    <x v="439"/>
    <x v="1"/>
    <x v="453"/>
    <x v="1"/>
    <s v="Plato_6, Plato_12, Plato_19, Plato_1"/>
    <x v="4"/>
    <s v="3:26"/>
    <s v="4:53"/>
    <d v="1899-12-30T01:27:00"/>
    <d v="1899-12-30T00:00:00"/>
    <x v="1"/>
    <x v="22"/>
    <x v="155"/>
  </r>
  <r>
    <x v="14"/>
    <s v="Cliente_665"/>
    <n v="6"/>
    <x v="3"/>
    <x v="1"/>
    <x v="0"/>
    <x v="440"/>
    <x v="0"/>
    <x v="454"/>
    <x v="1"/>
    <s v="Plato_7"/>
    <x v="4"/>
    <s v="3:58"/>
    <s v="5:54"/>
    <d v="1899-12-30T01:56:00"/>
    <d v="1899-12-30T01:45:00"/>
    <x v="0"/>
    <x v="51"/>
    <x v="5"/>
  </r>
  <r>
    <x v="18"/>
    <s v="Cliente_207"/>
    <n v="6"/>
    <x v="4"/>
    <x v="0"/>
    <x v="2"/>
    <x v="441"/>
    <x v="1"/>
    <x v="455"/>
    <x v="10"/>
    <s v="Plato_20, Plato_18"/>
    <x v="4"/>
    <s v="2:12"/>
    <s v="5:15"/>
    <d v="1899-12-30T03:03:00"/>
    <d v="1899-12-30T01:52:00"/>
    <x v="0"/>
    <x v="9"/>
    <x v="26"/>
  </r>
  <r>
    <x v="13"/>
    <s v="Cliente_531"/>
    <n v="6"/>
    <x v="2"/>
    <x v="0"/>
    <x v="1"/>
    <x v="442"/>
    <x v="0"/>
    <x v="456"/>
    <x v="6"/>
    <s v="Plato_11, Plato_12"/>
    <x v="4"/>
    <s v="3:48"/>
    <s v="7:32"/>
    <d v="1899-12-30T03:44:00"/>
    <d v="1899-12-30T02:46:00"/>
    <x v="0"/>
    <x v="16"/>
    <x v="118"/>
  </r>
  <r>
    <x v="17"/>
    <s v="Cliente_420"/>
    <n v="3"/>
    <x v="4"/>
    <x v="0"/>
    <x v="2"/>
    <x v="443"/>
    <x v="2"/>
    <x v="457"/>
    <x v="6"/>
    <s v="Plato_16, Plato_18, Plato_11, Plato_5"/>
    <x v="4"/>
    <s v="2:41"/>
    <s v="4:21"/>
    <d v="1899-12-30T01:55:00"/>
    <d v="1899-12-30T00:11:00"/>
    <x v="0"/>
    <x v="186"/>
    <x v="35"/>
  </r>
  <r>
    <x v="2"/>
    <s v="Cliente_989"/>
    <n v="1"/>
    <x v="1"/>
    <x v="0"/>
    <x v="2"/>
    <x v="444"/>
    <x v="2"/>
    <x v="458"/>
    <x v="10"/>
    <s v="Plato_16"/>
    <x v="4"/>
    <s v="0:24"/>
    <s v="2:12"/>
    <d v="1899-12-30T02:03:00"/>
    <d v="1899-12-30T01:18:00"/>
    <x v="0"/>
    <x v="116"/>
    <x v="52"/>
  </r>
  <r>
    <x v="19"/>
    <s v="Cliente_964"/>
    <n v="6"/>
    <x v="4"/>
    <x v="2"/>
    <x v="2"/>
    <x v="445"/>
    <x v="1"/>
    <x v="459"/>
    <x v="8"/>
    <s v="Plato_16, Plato_10, Plato_1, Plato_7"/>
    <x v="4"/>
    <s v="3:27"/>
    <s v="6:56"/>
    <d v="1899-12-30T03:29:00"/>
    <d v="1899-12-30T01:25:00"/>
    <x v="0"/>
    <x v="80"/>
    <x v="38"/>
  </r>
  <r>
    <x v="17"/>
    <s v="Cliente_421"/>
    <n v="3"/>
    <x v="3"/>
    <x v="2"/>
    <x v="1"/>
    <x v="446"/>
    <x v="1"/>
    <x v="460"/>
    <x v="4"/>
    <s v="Plato_8, Plato_9"/>
    <x v="4"/>
    <s v="2:43"/>
    <s v="5:55"/>
    <d v="1899-12-30T03:12:00"/>
    <d v="1899-12-30T02:06:00"/>
    <x v="0"/>
    <x v="65"/>
    <x v="149"/>
  </r>
  <r>
    <x v="12"/>
    <s v="Cliente_27"/>
    <n v="2"/>
    <x v="2"/>
    <x v="0"/>
    <x v="2"/>
    <x v="447"/>
    <x v="0"/>
    <x v="461"/>
    <x v="0"/>
    <s v="Plato_11"/>
    <x v="4"/>
    <s v="2:12"/>
    <s v="4:27"/>
    <d v="1899-12-30T02:15:00"/>
    <d v="1899-12-30T02:04:00"/>
    <x v="0"/>
    <x v="65"/>
    <x v="5"/>
  </r>
  <r>
    <x v="5"/>
    <s v="Cliente_194"/>
    <n v="2"/>
    <x v="2"/>
    <x v="0"/>
    <x v="0"/>
    <x v="448"/>
    <x v="2"/>
    <x v="462"/>
    <x v="3"/>
    <s v="Plato_17"/>
    <x v="4"/>
    <s v="0:53"/>
    <s v="3:13"/>
    <d v="1899-12-30T02:35:00"/>
    <d v="1899-12-30T02:06:00"/>
    <x v="0"/>
    <x v="169"/>
    <x v="156"/>
  </r>
  <r>
    <x v="11"/>
    <s v="Cliente_440"/>
    <n v="1"/>
    <x v="4"/>
    <x v="0"/>
    <x v="2"/>
    <x v="214"/>
    <x v="0"/>
    <x v="463"/>
    <x v="9"/>
    <s v="Plato_10, Plato_6, Plato_5"/>
    <x v="4"/>
    <s v="1:21"/>
    <s v="4:39"/>
    <d v="1899-12-30T03:18:00"/>
    <d v="1899-12-30T01:54:00"/>
    <x v="0"/>
    <x v="130"/>
    <x v="90"/>
  </r>
  <r>
    <x v="17"/>
    <s v="Cliente_876"/>
    <n v="2"/>
    <x v="1"/>
    <x v="0"/>
    <x v="2"/>
    <x v="449"/>
    <x v="2"/>
    <x v="464"/>
    <x v="7"/>
    <s v="Plato_1, Plato_14"/>
    <x v="4"/>
    <s v="1:11"/>
    <s v="3:38"/>
    <d v="1899-12-30T02:42:00"/>
    <d v="1899-12-30T01:27:00"/>
    <x v="0"/>
    <x v="68"/>
    <x v="145"/>
  </r>
  <r>
    <x v="17"/>
    <s v="Cliente_365"/>
    <n v="1"/>
    <x v="1"/>
    <x v="0"/>
    <x v="2"/>
    <x v="450"/>
    <x v="1"/>
    <x v="465"/>
    <x v="6"/>
    <s v="Plato_5, Plato_2, Plato_16"/>
    <x v="4"/>
    <s v="1:54"/>
    <s v="4:20"/>
    <d v="1899-12-30T02:26:00"/>
    <d v="1899-12-30T00:01:00"/>
    <x v="0"/>
    <x v="41"/>
    <x v="56"/>
  </r>
  <r>
    <x v="8"/>
    <s v="Cliente_185"/>
    <n v="3"/>
    <x v="1"/>
    <x v="0"/>
    <x v="0"/>
    <x v="451"/>
    <x v="0"/>
    <x v="466"/>
    <x v="4"/>
    <s v="Plato_11, Plato_5"/>
    <x v="4"/>
    <s v="2:42"/>
    <s v="4:14"/>
    <d v="1899-12-30T01:32:00"/>
    <d v="1899-12-30T00:20:00"/>
    <x v="0"/>
    <x v="196"/>
    <x v="117"/>
  </r>
  <r>
    <x v="9"/>
    <s v="Cliente_558"/>
    <n v="6"/>
    <x v="2"/>
    <x v="1"/>
    <x v="2"/>
    <x v="430"/>
    <x v="0"/>
    <x v="467"/>
    <x v="10"/>
    <s v="Plato_12, Plato_3, Plato_16"/>
    <x v="4"/>
    <s v="2:59"/>
    <s v="5:45"/>
    <d v="1899-12-30T02:46:00"/>
    <d v="1899-12-30T01:43:00"/>
    <x v="0"/>
    <x v="104"/>
    <x v="22"/>
  </r>
  <r>
    <x v="15"/>
    <s v="Cliente_535"/>
    <n v="2"/>
    <x v="1"/>
    <x v="2"/>
    <x v="2"/>
    <x v="429"/>
    <x v="0"/>
    <x v="468"/>
    <x v="1"/>
    <s v="Plato_8, Plato_15"/>
    <x v="4"/>
    <s v="2:57"/>
    <s v="5:22"/>
    <d v="1899-12-30T02:25:00"/>
    <d v="1899-12-30T01:19:00"/>
    <x v="0"/>
    <x v="16"/>
    <x v="149"/>
  </r>
  <r>
    <x v="6"/>
    <s v="Cliente_18"/>
    <n v="3"/>
    <x v="4"/>
    <x v="0"/>
    <x v="2"/>
    <x v="452"/>
    <x v="2"/>
    <x v="469"/>
    <x v="7"/>
    <s v="Plato_7, Plato_4"/>
    <x v="4"/>
    <s v="1:41"/>
    <s v="4:17"/>
    <d v="1899-12-30T02:51:00"/>
    <d v="1899-12-30T01:24:00"/>
    <x v="0"/>
    <x v="171"/>
    <x v="117"/>
  </r>
  <r>
    <x v="5"/>
    <s v="Cliente_696"/>
    <n v="6"/>
    <x v="4"/>
    <x v="1"/>
    <x v="0"/>
    <x v="453"/>
    <x v="0"/>
    <x v="470"/>
    <x v="4"/>
    <s v="Plato_8"/>
    <x v="4"/>
    <s v="3:36"/>
    <s v="5:38"/>
    <d v="1899-12-30T02:02:00"/>
    <d v="1899-12-30T01:05:00"/>
    <x v="0"/>
    <x v="98"/>
    <x v="0"/>
  </r>
  <r>
    <x v="2"/>
    <s v="Cliente_704"/>
    <n v="2"/>
    <x v="2"/>
    <x v="0"/>
    <x v="1"/>
    <x v="454"/>
    <x v="2"/>
    <x v="471"/>
    <x v="7"/>
    <s v="Plato_8, Plato_5"/>
    <x v="4"/>
    <s v="3:57"/>
    <s v="6:52"/>
    <d v="1899-12-30T03:10:00"/>
    <d v="1899-12-30T01:42:00"/>
    <x v="0"/>
    <x v="192"/>
    <x v="47"/>
  </r>
  <r>
    <x v="18"/>
    <s v="Cliente_720"/>
    <n v="4"/>
    <x v="2"/>
    <x v="0"/>
    <x v="0"/>
    <x v="455"/>
    <x v="2"/>
    <x v="472"/>
    <x v="3"/>
    <s v="Plato_5, Plato_8"/>
    <x v="5"/>
    <s v="3:36"/>
    <s v="7:04"/>
    <d v="1899-12-30T03:43:00"/>
    <d v="1899-12-30T02:27:00"/>
    <x v="0"/>
    <x v="215"/>
    <x v="135"/>
  </r>
  <r>
    <x v="10"/>
    <s v="Cliente_624"/>
    <n v="6"/>
    <x v="4"/>
    <x v="0"/>
    <x v="2"/>
    <x v="456"/>
    <x v="1"/>
    <x v="473"/>
    <x v="4"/>
    <s v="Plato_18, Plato_9, Plato_17, Plato_16"/>
    <x v="5"/>
    <s v="1:52"/>
    <s v="3:32"/>
    <d v="1899-12-30T01:40:00"/>
    <d v="1899-12-30T00:00:00"/>
    <x v="1"/>
    <x v="19"/>
    <x v="112"/>
  </r>
  <r>
    <x v="13"/>
    <s v="Cliente_289"/>
    <n v="4"/>
    <x v="3"/>
    <x v="2"/>
    <x v="0"/>
    <x v="457"/>
    <x v="2"/>
    <x v="474"/>
    <x v="3"/>
    <s v="Plato_7, Plato_18"/>
    <x v="5"/>
    <s v="3:17"/>
    <s v="5:50"/>
    <d v="1899-12-30T02:48:00"/>
    <d v="1899-12-30T01:58:00"/>
    <x v="0"/>
    <x v="216"/>
    <x v="24"/>
  </r>
  <r>
    <x v="18"/>
    <s v="Cliente_434"/>
    <n v="2"/>
    <x v="0"/>
    <x v="1"/>
    <x v="0"/>
    <x v="273"/>
    <x v="2"/>
    <x v="475"/>
    <x v="3"/>
    <s v="Plato_7, Plato_18, Plato_15, Plato_20"/>
    <x v="5"/>
    <s v="0:03"/>
    <s v="1:47"/>
    <d v="1899-12-30T01:59:00"/>
    <d v="1899-12-30T00:00:00"/>
    <x v="1"/>
    <x v="59"/>
    <x v="81"/>
  </r>
  <r>
    <x v="4"/>
    <s v="Cliente_149"/>
    <n v="6"/>
    <x v="4"/>
    <x v="1"/>
    <x v="2"/>
    <x v="458"/>
    <x v="0"/>
    <x v="476"/>
    <x v="1"/>
    <s v="Plato_18, Plato_14, Plato_7, Plato_13"/>
    <x v="5"/>
    <s v="1:39"/>
    <s v="2:58"/>
    <d v="1899-12-30T01:19:00"/>
    <d v="1899-12-30T00:00:00"/>
    <x v="1"/>
    <x v="36"/>
    <x v="81"/>
  </r>
  <r>
    <x v="5"/>
    <s v="Cliente_29"/>
    <n v="5"/>
    <x v="1"/>
    <x v="0"/>
    <x v="1"/>
    <x v="459"/>
    <x v="2"/>
    <x v="477"/>
    <x v="6"/>
    <s v="Plato_2, Plato_9"/>
    <x v="5"/>
    <s v="0:01"/>
    <s v="3:28"/>
    <d v="1899-12-30T03:42:00"/>
    <d v="1899-12-30T01:57:00"/>
    <x v="0"/>
    <x v="61"/>
    <x v="146"/>
  </r>
  <r>
    <x v="15"/>
    <s v="Cliente_708"/>
    <n v="3"/>
    <x v="0"/>
    <x v="0"/>
    <x v="0"/>
    <x v="460"/>
    <x v="0"/>
    <x v="478"/>
    <x v="10"/>
    <s v="Plato_4, Plato_18"/>
    <x v="5"/>
    <s v="0:42"/>
    <s v="4:30"/>
    <d v="1899-12-30T03:48:00"/>
    <d v="1899-12-30T02:25:00"/>
    <x v="0"/>
    <x v="97"/>
    <x v="133"/>
  </r>
  <r>
    <x v="15"/>
    <s v="Cliente_125"/>
    <n v="5"/>
    <x v="3"/>
    <x v="1"/>
    <x v="1"/>
    <x v="461"/>
    <x v="0"/>
    <x v="479"/>
    <x v="7"/>
    <s v="Plato_8, Plato_6"/>
    <x v="5"/>
    <s v="3:26"/>
    <s v="7:19"/>
    <d v="1899-12-30T03:53:00"/>
    <d v="1899-12-30T02:48:00"/>
    <x v="0"/>
    <x v="75"/>
    <x v="31"/>
  </r>
  <r>
    <x v="12"/>
    <s v="Cliente_618"/>
    <n v="4"/>
    <x v="1"/>
    <x v="0"/>
    <x v="2"/>
    <x v="462"/>
    <x v="0"/>
    <x v="480"/>
    <x v="4"/>
    <s v="Plato_10"/>
    <x v="5"/>
    <s v="1:57"/>
    <s v="4:43"/>
    <d v="1899-12-30T02:46:00"/>
    <d v="1899-12-30T01:48:00"/>
    <x v="0"/>
    <x v="97"/>
    <x v="118"/>
  </r>
  <r>
    <x v="12"/>
    <s v="Cliente_115"/>
    <n v="4"/>
    <x v="0"/>
    <x v="1"/>
    <x v="2"/>
    <x v="463"/>
    <x v="1"/>
    <x v="481"/>
    <x v="1"/>
    <s v="Plato_13"/>
    <x v="5"/>
    <s v="0:41"/>
    <s v="2:59"/>
    <d v="1899-12-30T02:18:00"/>
    <d v="1899-12-30T01:57:00"/>
    <x v="0"/>
    <x v="111"/>
    <x v="40"/>
  </r>
  <r>
    <x v="10"/>
    <s v="Cliente_527"/>
    <n v="4"/>
    <x v="1"/>
    <x v="0"/>
    <x v="2"/>
    <x v="464"/>
    <x v="0"/>
    <x v="482"/>
    <x v="8"/>
    <s v="Plato_6"/>
    <x v="5"/>
    <s v="3:50"/>
    <s v="7:01"/>
    <d v="1899-12-30T03:11:00"/>
    <d v="1899-12-30T02:18:00"/>
    <x v="0"/>
    <x v="64"/>
    <x v="123"/>
  </r>
  <r>
    <x v="13"/>
    <s v="Cliente_71"/>
    <n v="2"/>
    <x v="4"/>
    <x v="0"/>
    <x v="2"/>
    <x v="465"/>
    <x v="1"/>
    <x v="483"/>
    <x v="9"/>
    <s v="Plato_1"/>
    <x v="5"/>
    <s v="1:33"/>
    <s v="4:31"/>
    <d v="1899-12-30T02:58:00"/>
    <d v="1899-12-30T02:24:00"/>
    <x v="0"/>
    <x v="63"/>
    <x v="153"/>
  </r>
  <r>
    <x v="1"/>
    <s v="Cliente_524"/>
    <n v="5"/>
    <x v="3"/>
    <x v="2"/>
    <x v="2"/>
    <x v="466"/>
    <x v="0"/>
    <x v="484"/>
    <x v="6"/>
    <s v="Plato_7, Plato_19"/>
    <x v="5"/>
    <s v="1:00"/>
    <s v="2:52"/>
    <d v="1899-12-30T01:52:00"/>
    <d v="1899-12-30T00:33:00"/>
    <x v="0"/>
    <x v="122"/>
    <x v="76"/>
  </r>
  <r>
    <x v="8"/>
    <s v="Cliente_437"/>
    <n v="3"/>
    <x v="1"/>
    <x v="1"/>
    <x v="0"/>
    <x v="467"/>
    <x v="2"/>
    <x v="485"/>
    <x v="1"/>
    <s v="Plato_19, Plato_3, Plato_18, Plato_7"/>
    <x v="5"/>
    <s v="2:47"/>
    <s v="6:12"/>
    <d v="1899-12-30T03:40:00"/>
    <d v="1899-12-30T02:26:00"/>
    <x v="0"/>
    <x v="119"/>
    <x v="12"/>
  </r>
  <r>
    <x v="6"/>
    <s v="Cliente_946"/>
    <n v="1"/>
    <x v="1"/>
    <x v="0"/>
    <x v="2"/>
    <x v="468"/>
    <x v="2"/>
    <x v="486"/>
    <x v="3"/>
    <s v="Plato_18, Plato_17, Plato_5"/>
    <x v="5"/>
    <s v="1:34"/>
    <s v="3:50"/>
    <d v="1899-12-30T02:31:00"/>
    <d v="1899-12-30T00:44:00"/>
    <x v="0"/>
    <x v="128"/>
    <x v="57"/>
  </r>
  <r>
    <x v="0"/>
    <s v="Cliente_719"/>
    <n v="4"/>
    <x v="0"/>
    <x v="0"/>
    <x v="0"/>
    <x v="469"/>
    <x v="1"/>
    <x v="487"/>
    <x v="10"/>
    <s v="Plato_4, Plato_14, Plato_17"/>
    <x v="5"/>
    <s v="0:00"/>
    <s v="1:58"/>
    <d v="1899-12-30T01:58:00"/>
    <d v="1899-12-30T00:00:00"/>
    <x v="1"/>
    <x v="115"/>
    <x v="38"/>
  </r>
  <r>
    <x v="3"/>
    <s v="Cliente_354"/>
    <n v="1"/>
    <x v="0"/>
    <x v="1"/>
    <x v="2"/>
    <x v="470"/>
    <x v="2"/>
    <x v="488"/>
    <x v="10"/>
    <s v="Plato_20, Plato_14"/>
    <x v="5"/>
    <s v="2:57"/>
    <s v="5:27"/>
    <d v="1899-12-30T02:45:00"/>
    <d v="1899-12-30T01:56:00"/>
    <x v="0"/>
    <x v="217"/>
    <x v="153"/>
  </r>
  <r>
    <x v="15"/>
    <s v="Cliente_194"/>
    <n v="2"/>
    <x v="3"/>
    <x v="0"/>
    <x v="2"/>
    <x v="471"/>
    <x v="1"/>
    <x v="489"/>
    <x v="1"/>
    <s v="Plato_10, Plato_15, Plato_18"/>
    <x v="5"/>
    <s v="3:20"/>
    <s v="4:57"/>
    <d v="1899-12-30T01:37:00"/>
    <d v="1899-12-30T00:00:00"/>
    <x v="1"/>
    <x v="117"/>
    <x v="55"/>
  </r>
  <r>
    <x v="5"/>
    <s v="Cliente_160"/>
    <n v="4"/>
    <x v="4"/>
    <x v="1"/>
    <x v="2"/>
    <x v="3"/>
    <x v="2"/>
    <x v="490"/>
    <x v="0"/>
    <s v="Plato_9, Plato_2"/>
    <x v="5"/>
    <s v="0:07"/>
    <s v="2:37"/>
    <d v="1899-12-30T02:45:00"/>
    <d v="1899-12-30T01:49:00"/>
    <x v="0"/>
    <x v="61"/>
    <x v="6"/>
  </r>
  <r>
    <x v="17"/>
    <s v="Cliente_363"/>
    <n v="4"/>
    <x v="1"/>
    <x v="0"/>
    <x v="2"/>
    <x v="166"/>
    <x v="0"/>
    <x v="491"/>
    <x v="1"/>
    <s v="Plato_11, Plato_13, Plato_7"/>
    <x v="5"/>
    <s v="1:03"/>
    <s v="4:36"/>
    <d v="1899-12-30T03:33:00"/>
    <d v="1899-12-30T02:44:00"/>
    <x v="0"/>
    <x v="57"/>
    <x v="58"/>
  </r>
  <r>
    <x v="10"/>
    <s v="Cliente_140"/>
    <n v="2"/>
    <x v="3"/>
    <x v="0"/>
    <x v="2"/>
    <x v="472"/>
    <x v="2"/>
    <x v="492"/>
    <x v="4"/>
    <s v="Plato_4"/>
    <x v="5"/>
    <s v="0:31"/>
    <s v="1:46"/>
    <d v="1899-12-30T01:30:00"/>
    <d v="1899-12-30T01:07:00"/>
    <x v="0"/>
    <x v="40"/>
    <x v="69"/>
  </r>
  <r>
    <x v="2"/>
    <s v="Cliente_546"/>
    <n v="5"/>
    <x v="1"/>
    <x v="1"/>
    <x v="2"/>
    <x v="473"/>
    <x v="0"/>
    <x v="493"/>
    <x v="3"/>
    <s v="Plato_15, Plato_19"/>
    <x v="5"/>
    <s v="1:28"/>
    <s v="4:49"/>
    <d v="1899-12-30T03:21:00"/>
    <d v="1899-12-30T02:50:00"/>
    <x v="0"/>
    <x v="6"/>
    <x v="126"/>
  </r>
  <r>
    <x v="7"/>
    <s v="Cliente_778"/>
    <n v="6"/>
    <x v="2"/>
    <x v="1"/>
    <x v="2"/>
    <x v="474"/>
    <x v="1"/>
    <x v="494"/>
    <x v="5"/>
    <s v="Plato_20, Plato_6, Plato_16, Plato_11"/>
    <x v="5"/>
    <s v="3:01"/>
    <s v="6:50"/>
    <d v="1899-12-30T03:49:00"/>
    <d v="1899-12-30T02:07:00"/>
    <x v="0"/>
    <x v="47"/>
    <x v="96"/>
  </r>
  <r>
    <x v="15"/>
    <s v="Cliente_402"/>
    <n v="3"/>
    <x v="1"/>
    <x v="0"/>
    <x v="2"/>
    <x v="475"/>
    <x v="0"/>
    <x v="495"/>
    <x v="10"/>
    <s v="Plato_11, Plato_18, Plato_12, Plato_17"/>
    <x v="5"/>
    <s v="2:34"/>
    <s v="6:22"/>
    <d v="1899-12-30T03:48:00"/>
    <d v="1899-12-30T01:35:00"/>
    <x v="0"/>
    <x v="180"/>
    <x v="157"/>
  </r>
  <r>
    <x v="18"/>
    <s v="Cliente_784"/>
    <n v="6"/>
    <x v="0"/>
    <x v="0"/>
    <x v="0"/>
    <x v="476"/>
    <x v="0"/>
    <x v="496"/>
    <x v="10"/>
    <s v="Plato_2, Plato_20"/>
    <x v="5"/>
    <s v="3:30"/>
    <s v="6:58"/>
    <d v="1899-12-30T03:28:00"/>
    <d v="1899-12-30T02:50:00"/>
    <x v="0"/>
    <x v="119"/>
    <x v="15"/>
  </r>
  <r>
    <x v="2"/>
    <s v="Cliente_259"/>
    <n v="3"/>
    <x v="0"/>
    <x v="0"/>
    <x v="2"/>
    <x v="477"/>
    <x v="1"/>
    <x v="497"/>
    <x v="0"/>
    <s v="Plato_12"/>
    <x v="5"/>
    <s v="0:17"/>
    <s v="3:46"/>
    <d v="1899-12-30T03:29:00"/>
    <d v="1899-12-30T02:57:00"/>
    <x v="0"/>
    <x v="211"/>
    <x v="87"/>
  </r>
  <r>
    <x v="16"/>
    <s v="Cliente_919"/>
    <n v="5"/>
    <x v="2"/>
    <x v="2"/>
    <x v="0"/>
    <x v="478"/>
    <x v="0"/>
    <x v="498"/>
    <x v="2"/>
    <s v="Plato_10, Plato_2, Plato_1"/>
    <x v="5"/>
    <s v="1:21"/>
    <s v="4:28"/>
    <d v="1899-12-30T03:07:00"/>
    <d v="1899-12-30T00:57:00"/>
    <x v="0"/>
    <x v="43"/>
    <x v="30"/>
  </r>
  <r>
    <x v="17"/>
    <s v="Cliente_354"/>
    <n v="5"/>
    <x v="4"/>
    <x v="1"/>
    <x v="0"/>
    <x v="479"/>
    <x v="2"/>
    <x v="499"/>
    <x v="10"/>
    <s v="Plato_6, Plato_5"/>
    <x v="5"/>
    <s v="1:17"/>
    <s v="5:15"/>
    <d v="1899-12-30T04:13:00"/>
    <d v="1899-12-30T03:16:00"/>
    <x v="0"/>
    <x v="169"/>
    <x v="72"/>
  </r>
  <r>
    <x v="5"/>
    <s v="Cliente_637"/>
    <n v="1"/>
    <x v="1"/>
    <x v="2"/>
    <x v="2"/>
    <x v="480"/>
    <x v="2"/>
    <x v="500"/>
    <x v="5"/>
    <s v="Plato_20, Plato_13, Plato_16"/>
    <x v="5"/>
    <s v="3:44"/>
    <s v="6:31"/>
    <d v="1899-12-30T03:02:00"/>
    <d v="1899-12-30T02:08:00"/>
    <x v="0"/>
    <x v="0"/>
    <x v="142"/>
  </r>
  <r>
    <x v="16"/>
    <s v="Cliente_759"/>
    <n v="2"/>
    <x v="3"/>
    <x v="0"/>
    <x v="2"/>
    <x v="481"/>
    <x v="0"/>
    <x v="501"/>
    <x v="6"/>
    <s v="Plato_5, Plato_4, Plato_11"/>
    <x v="5"/>
    <s v="0:45"/>
    <s v="1:57"/>
    <d v="1899-12-30T01:12:00"/>
    <d v="1899-12-30T00:00:00"/>
    <x v="1"/>
    <x v="83"/>
    <x v="47"/>
  </r>
  <r>
    <x v="3"/>
    <s v="Cliente_948"/>
    <n v="1"/>
    <x v="0"/>
    <x v="0"/>
    <x v="2"/>
    <x v="482"/>
    <x v="0"/>
    <x v="502"/>
    <x v="0"/>
    <s v="Plato_20, Plato_12"/>
    <x v="5"/>
    <s v="2:20"/>
    <s v="4:02"/>
    <d v="1899-12-30T01:42:00"/>
    <d v="1899-12-30T00:17:00"/>
    <x v="0"/>
    <x v="16"/>
    <x v="1"/>
  </r>
  <r>
    <x v="10"/>
    <s v="Cliente_172"/>
    <n v="5"/>
    <x v="3"/>
    <x v="2"/>
    <x v="1"/>
    <x v="483"/>
    <x v="0"/>
    <x v="503"/>
    <x v="2"/>
    <s v="Plato_6"/>
    <x v="5"/>
    <s v="2:10"/>
    <s v="4:48"/>
    <d v="1899-12-30T02:38:00"/>
    <d v="1899-12-30T02:19:00"/>
    <x v="0"/>
    <x v="40"/>
    <x v="65"/>
  </r>
  <r>
    <x v="16"/>
    <s v="Cliente_70"/>
    <n v="1"/>
    <x v="2"/>
    <x v="2"/>
    <x v="2"/>
    <x v="484"/>
    <x v="0"/>
    <x v="504"/>
    <x v="1"/>
    <s v="Plato_20, Plato_1"/>
    <x v="5"/>
    <s v="2:38"/>
    <s v="6:07"/>
    <d v="1899-12-30T03:29:00"/>
    <d v="1899-12-30T01:34:00"/>
    <x v="0"/>
    <x v="207"/>
    <x v="81"/>
  </r>
  <r>
    <x v="13"/>
    <s v="Cliente_835"/>
    <n v="2"/>
    <x v="0"/>
    <x v="2"/>
    <x v="2"/>
    <x v="116"/>
    <x v="2"/>
    <x v="505"/>
    <x v="3"/>
    <s v="Plato_8"/>
    <x v="5"/>
    <s v="2:01"/>
    <s v="4:02"/>
    <d v="1899-12-30T02:16:00"/>
    <d v="1899-12-30T01:56:00"/>
    <x v="0"/>
    <x v="5"/>
    <x v="144"/>
  </r>
  <r>
    <x v="13"/>
    <s v="Cliente_989"/>
    <n v="4"/>
    <x v="2"/>
    <x v="1"/>
    <x v="2"/>
    <x v="485"/>
    <x v="1"/>
    <x v="506"/>
    <x v="6"/>
    <s v="Plato_18, Plato_19"/>
    <x v="5"/>
    <s v="3:26"/>
    <s v="4:30"/>
    <d v="1899-12-30T01:04:00"/>
    <d v="1899-12-30T00:00:00"/>
    <x v="1"/>
    <x v="57"/>
    <x v="27"/>
  </r>
  <r>
    <x v="1"/>
    <s v="Cliente_821"/>
    <n v="1"/>
    <x v="3"/>
    <x v="0"/>
    <x v="2"/>
    <x v="486"/>
    <x v="0"/>
    <x v="507"/>
    <x v="2"/>
    <s v="Plato_15"/>
    <x v="5"/>
    <s v="2:50"/>
    <s v="6:35"/>
    <d v="1899-12-30T03:45:00"/>
    <d v="1899-12-30T03:11:00"/>
    <x v="0"/>
    <x v="152"/>
    <x v="153"/>
  </r>
  <r>
    <x v="16"/>
    <s v="Cliente_977"/>
    <n v="3"/>
    <x v="1"/>
    <x v="1"/>
    <x v="2"/>
    <x v="487"/>
    <x v="2"/>
    <x v="508"/>
    <x v="2"/>
    <s v="Plato_20"/>
    <x v="5"/>
    <s v="3:12"/>
    <s v="6:02"/>
    <d v="1899-12-30T03:05:00"/>
    <d v="1899-12-30T02:03:00"/>
    <x v="0"/>
    <x v="18"/>
    <x v="32"/>
  </r>
  <r>
    <x v="1"/>
    <s v="Cliente_509"/>
    <n v="4"/>
    <x v="4"/>
    <x v="0"/>
    <x v="2"/>
    <x v="488"/>
    <x v="1"/>
    <x v="509"/>
    <x v="3"/>
    <s v="Plato_19"/>
    <x v="5"/>
    <s v="3:32"/>
    <s v="4:33"/>
    <d v="1899-12-30T01:01:00"/>
    <d v="1899-12-30T00:13:00"/>
    <x v="0"/>
    <x v="198"/>
    <x v="48"/>
  </r>
  <r>
    <x v="10"/>
    <s v="Cliente_951"/>
    <n v="1"/>
    <x v="1"/>
    <x v="0"/>
    <x v="2"/>
    <x v="489"/>
    <x v="1"/>
    <x v="510"/>
    <x v="10"/>
    <s v="Plato_14, Plato_18"/>
    <x v="5"/>
    <s v="1:38"/>
    <s v="3:23"/>
    <d v="1899-12-30T01:45:00"/>
    <d v="1899-12-30T01:07:00"/>
    <x v="0"/>
    <x v="16"/>
    <x v="15"/>
  </r>
  <r>
    <x v="10"/>
    <s v="Cliente_285"/>
    <n v="1"/>
    <x v="3"/>
    <x v="0"/>
    <x v="2"/>
    <x v="490"/>
    <x v="2"/>
    <x v="511"/>
    <x v="0"/>
    <s v="Plato_3, Plato_19"/>
    <x v="5"/>
    <s v="1:19"/>
    <s v="2:26"/>
    <d v="1899-12-30T01:22:00"/>
    <d v="1899-12-30T00:08:00"/>
    <x v="0"/>
    <x v="182"/>
    <x v="12"/>
  </r>
  <r>
    <x v="4"/>
    <s v="Cliente_873"/>
    <n v="6"/>
    <x v="0"/>
    <x v="1"/>
    <x v="2"/>
    <x v="491"/>
    <x v="2"/>
    <x v="512"/>
    <x v="6"/>
    <s v="Plato_4"/>
    <x v="5"/>
    <s v="1:28"/>
    <s v="4:51"/>
    <d v="1899-12-30T03:38:00"/>
    <d v="1899-12-30T02:27:00"/>
    <x v="0"/>
    <x v="40"/>
    <x v="10"/>
  </r>
  <r>
    <x v="13"/>
    <s v="Cliente_819"/>
    <n v="5"/>
    <x v="4"/>
    <x v="0"/>
    <x v="2"/>
    <x v="492"/>
    <x v="1"/>
    <x v="513"/>
    <x v="9"/>
    <s v="Plato_10, Plato_12, Plato_3, Plato_15"/>
    <x v="5"/>
    <s v="1:19"/>
    <s v="4:36"/>
    <d v="1899-12-30T03:17:00"/>
    <d v="1899-12-30T01:25:00"/>
    <x v="0"/>
    <x v="216"/>
    <x v="43"/>
  </r>
  <r>
    <x v="19"/>
    <s v="Cliente_690"/>
    <n v="2"/>
    <x v="2"/>
    <x v="0"/>
    <x v="2"/>
    <x v="493"/>
    <x v="2"/>
    <x v="514"/>
    <x v="9"/>
    <s v="Plato_4"/>
    <x v="5"/>
    <s v="0:58"/>
    <s v="2:03"/>
    <d v="1899-12-30T01:20:00"/>
    <d v="1899-12-30T00:52:00"/>
    <x v="0"/>
    <x v="159"/>
    <x v="99"/>
  </r>
  <r>
    <x v="5"/>
    <s v="Cliente_334"/>
    <n v="2"/>
    <x v="4"/>
    <x v="0"/>
    <x v="2"/>
    <x v="494"/>
    <x v="0"/>
    <x v="515"/>
    <x v="3"/>
    <s v="Plato_12, Plato_14, Plato_3"/>
    <x v="5"/>
    <s v="3:55"/>
    <s v="4:59"/>
    <d v="1899-12-30T01:04:00"/>
    <d v="1899-12-30T00:00:00"/>
    <x v="1"/>
    <x v="218"/>
    <x v="63"/>
  </r>
  <r>
    <x v="17"/>
    <s v="Cliente_508"/>
    <n v="5"/>
    <x v="4"/>
    <x v="0"/>
    <x v="1"/>
    <x v="495"/>
    <x v="0"/>
    <x v="516"/>
    <x v="8"/>
    <s v="Plato_7, Plato_12, Plato_5"/>
    <x v="5"/>
    <s v="1:35"/>
    <s v="5:30"/>
    <d v="1899-12-30T03:55:00"/>
    <d v="1899-12-30T02:50:00"/>
    <x v="0"/>
    <x v="219"/>
    <x v="31"/>
  </r>
  <r>
    <x v="16"/>
    <s v="Cliente_830"/>
    <n v="6"/>
    <x v="4"/>
    <x v="1"/>
    <x v="2"/>
    <x v="496"/>
    <x v="2"/>
    <x v="517"/>
    <x v="1"/>
    <s v="Plato_11, Plato_5"/>
    <x v="5"/>
    <s v="2:08"/>
    <s v="6:02"/>
    <d v="1899-12-30T04:09:00"/>
    <d v="1899-12-30T03:01:00"/>
    <x v="0"/>
    <x v="86"/>
    <x v="123"/>
  </r>
  <r>
    <x v="1"/>
    <s v="Cliente_787"/>
    <n v="2"/>
    <x v="3"/>
    <x v="0"/>
    <x v="2"/>
    <x v="497"/>
    <x v="1"/>
    <x v="518"/>
    <x v="3"/>
    <s v="Plato_6, Plato_20, Plato_5"/>
    <x v="5"/>
    <s v="0:48"/>
    <s v="3:49"/>
    <d v="1899-12-30T03:01:00"/>
    <d v="1899-12-30T00:25:00"/>
    <x v="0"/>
    <x v="147"/>
    <x v="119"/>
  </r>
  <r>
    <x v="17"/>
    <s v="Cliente_616"/>
    <n v="4"/>
    <x v="4"/>
    <x v="2"/>
    <x v="2"/>
    <x v="498"/>
    <x v="1"/>
    <x v="519"/>
    <x v="1"/>
    <s v="Plato_9, Plato_18, Plato_17, Plato_2"/>
    <x v="5"/>
    <s v="3:35"/>
    <s v="6:23"/>
    <d v="1899-12-30T02:48:00"/>
    <d v="1899-12-30T00:47:00"/>
    <x v="0"/>
    <x v="220"/>
    <x v="83"/>
  </r>
  <r>
    <x v="13"/>
    <s v="Cliente_422"/>
    <n v="2"/>
    <x v="4"/>
    <x v="0"/>
    <x v="2"/>
    <x v="499"/>
    <x v="1"/>
    <x v="520"/>
    <x v="6"/>
    <s v="Plato_1, Plato_9, Plato_18"/>
    <x v="5"/>
    <s v="0:43"/>
    <s v="2:54"/>
    <d v="1899-12-30T02:11:00"/>
    <d v="1899-12-30T00:40:00"/>
    <x v="0"/>
    <x v="57"/>
    <x v="125"/>
  </r>
  <r>
    <x v="10"/>
    <s v="Cliente_740"/>
    <n v="5"/>
    <x v="4"/>
    <x v="0"/>
    <x v="1"/>
    <x v="500"/>
    <x v="1"/>
    <x v="521"/>
    <x v="7"/>
    <s v="Plato_16"/>
    <x v="5"/>
    <s v="1:38"/>
    <s v="4:26"/>
    <d v="1899-12-30T02:48:00"/>
    <d v="1899-12-30T02:01:00"/>
    <x v="0"/>
    <x v="116"/>
    <x v="32"/>
  </r>
  <r>
    <x v="17"/>
    <s v="Cliente_930"/>
    <n v="3"/>
    <x v="3"/>
    <x v="0"/>
    <x v="2"/>
    <x v="21"/>
    <x v="2"/>
    <x v="522"/>
    <x v="10"/>
    <s v="Plato_6"/>
    <x v="5"/>
    <s v="1:39"/>
    <s v="4:42"/>
    <d v="1899-12-30T03:18:00"/>
    <d v="1899-12-30T02:12:00"/>
    <x v="0"/>
    <x v="64"/>
    <x v="62"/>
  </r>
  <r>
    <x v="11"/>
    <s v="Cliente_218"/>
    <n v="4"/>
    <x v="0"/>
    <x v="0"/>
    <x v="2"/>
    <x v="501"/>
    <x v="2"/>
    <x v="523"/>
    <x v="4"/>
    <s v="Plato_5, Plato_6"/>
    <x v="5"/>
    <s v="0:03"/>
    <s v="2:32"/>
    <d v="1899-12-30T02:44:00"/>
    <d v="1899-12-30T01:28:00"/>
    <x v="0"/>
    <x v="45"/>
    <x v="135"/>
  </r>
  <r>
    <x v="11"/>
    <s v="Cliente_318"/>
    <n v="3"/>
    <x v="0"/>
    <x v="0"/>
    <x v="2"/>
    <x v="502"/>
    <x v="2"/>
    <x v="524"/>
    <x v="5"/>
    <s v="Plato_14, Plato_8, Plato_17"/>
    <x v="5"/>
    <s v="3:27"/>
    <s v="7:14"/>
    <d v="1899-12-30T04:02:00"/>
    <d v="1899-12-30T02:30:00"/>
    <x v="0"/>
    <x v="221"/>
    <x v="158"/>
  </r>
  <r>
    <x v="17"/>
    <s v="Cliente_257"/>
    <n v="6"/>
    <x v="4"/>
    <x v="2"/>
    <x v="0"/>
    <x v="503"/>
    <x v="1"/>
    <x v="525"/>
    <x v="6"/>
    <s v="Plato_11"/>
    <x v="5"/>
    <s v="3:44"/>
    <s v="5:41"/>
    <d v="1899-12-30T01:57:00"/>
    <d v="1899-12-30T01:35:00"/>
    <x v="0"/>
    <x v="156"/>
    <x v="108"/>
  </r>
  <r>
    <x v="19"/>
    <s v="Cliente_112"/>
    <n v="4"/>
    <x v="1"/>
    <x v="1"/>
    <x v="1"/>
    <x v="504"/>
    <x v="2"/>
    <x v="526"/>
    <x v="0"/>
    <s v="Plato_6"/>
    <x v="5"/>
    <s v="3:41"/>
    <s v="5:55"/>
    <d v="1899-12-30T02:29:00"/>
    <d v="1899-12-30T01:43:00"/>
    <x v="0"/>
    <x v="40"/>
    <x v="126"/>
  </r>
  <r>
    <x v="9"/>
    <s v="Cliente_95"/>
    <n v="2"/>
    <x v="2"/>
    <x v="0"/>
    <x v="0"/>
    <x v="505"/>
    <x v="0"/>
    <x v="527"/>
    <x v="6"/>
    <s v="Plato_3, Plato_20, Plato_4"/>
    <x v="5"/>
    <s v="1:47"/>
    <s v="3:48"/>
    <d v="1899-12-30T02:01:00"/>
    <d v="1899-12-30T00:00:00"/>
    <x v="1"/>
    <x v="171"/>
    <x v="83"/>
  </r>
  <r>
    <x v="15"/>
    <s v="Cliente_866"/>
    <n v="2"/>
    <x v="0"/>
    <x v="0"/>
    <x v="2"/>
    <x v="506"/>
    <x v="2"/>
    <x v="528"/>
    <x v="0"/>
    <s v="Plato_18, Plato_19, Plato_14, Plato_16"/>
    <x v="5"/>
    <s v="1:58"/>
    <s v="4:42"/>
    <d v="1899-12-30T02:59:00"/>
    <d v="1899-12-30T00:07:00"/>
    <x v="0"/>
    <x v="72"/>
    <x v="159"/>
  </r>
  <r>
    <x v="5"/>
    <s v="Cliente_232"/>
    <n v="5"/>
    <x v="3"/>
    <x v="0"/>
    <x v="2"/>
    <x v="507"/>
    <x v="2"/>
    <x v="529"/>
    <x v="3"/>
    <s v="Plato_4, Plato_16, Plato_1"/>
    <x v="5"/>
    <s v="2:13"/>
    <s v="6:07"/>
    <d v="1899-12-30T04:09:00"/>
    <d v="1899-12-30T02:08:00"/>
    <x v="0"/>
    <x v="53"/>
    <x v="103"/>
  </r>
  <r>
    <x v="12"/>
    <s v="Cliente_882"/>
    <n v="6"/>
    <x v="2"/>
    <x v="2"/>
    <x v="1"/>
    <x v="508"/>
    <x v="1"/>
    <x v="530"/>
    <x v="3"/>
    <s v="Plato_13, Plato_20, Plato_4, Plato_9"/>
    <x v="5"/>
    <s v="3:03"/>
    <s v="5:04"/>
    <d v="1899-12-30T02:01:00"/>
    <d v="1899-12-30T00:00:00"/>
    <x v="1"/>
    <x v="222"/>
    <x v="160"/>
  </r>
  <r>
    <x v="18"/>
    <s v="Cliente_63"/>
    <n v="3"/>
    <x v="0"/>
    <x v="1"/>
    <x v="0"/>
    <x v="509"/>
    <x v="0"/>
    <x v="531"/>
    <x v="10"/>
    <s v="Plato_13, Plato_10, Plato_15"/>
    <x v="5"/>
    <s v="1:48"/>
    <s v="5:26"/>
    <d v="1899-12-30T03:38:00"/>
    <d v="1899-12-30T02:39:00"/>
    <x v="0"/>
    <x v="16"/>
    <x v="12"/>
  </r>
  <r>
    <x v="15"/>
    <s v="Cliente_336"/>
    <n v="3"/>
    <x v="3"/>
    <x v="2"/>
    <x v="0"/>
    <x v="510"/>
    <x v="1"/>
    <x v="532"/>
    <x v="8"/>
    <s v="Plato_3, Plato_13"/>
    <x v="5"/>
    <s v="3:14"/>
    <s v="5:20"/>
    <d v="1899-12-30T02:06:00"/>
    <d v="1899-12-30T01:18:00"/>
    <x v="0"/>
    <x v="223"/>
    <x v="48"/>
  </r>
  <r>
    <x v="15"/>
    <s v="Cliente_113"/>
    <n v="6"/>
    <x v="4"/>
    <x v="2"/>
    <x v="2"/>
    <x v="314"/>
    <x v="0"/>
    <x v="533"/>
    <x v="2"/>
    <s v="Plato_7, Plato_9, Plato_8"/>
    <x v="5"/>
    <s v="1:02"/>
    <s v="4:29"/>
    <d v="1899-12-30T03:27:00"/>
    <d v="1899-12-30T02:11:00"/>
    <x v="0"/>
    <x v="189"/>
    <x v="75"/>
  </r>
  <r>
    <x v="8"/>
    <s v="Cliente_711"/>
    <n v="3"/>
    <x v="1"/>
    <x v="1"/>
    <x v="2"/>
    <x v="511"/>
    <x v="1"/>
    <x v="534"/>
    <x v="9"/>
    <s v="Plato_20, Plato_9, Plato_7, Plato_13"/>
    <x v="5"/>
    <s v="0:57"/>
    <s v="3:32"/>
    <d v="1899-12-30T02:35:00"/>
    <d v="1899-12-30T00:42:00"/>
    <x v="0"/>
    <x v="224"/>
    <x v="139"/>
  </r>
  <r>
    <x v="12"/>
    <s v="Cliente_785"/>
    <n v="2"/>
    <x v="4"/>
    <x v="0"/>
    <x v="2"/>
    <x v="512"/>
    <x v="0"/>
    <x v="535"/>
    <x v="9"/>
    <s v="Plato_4, Plato_9, Plato_14, Plato_2"/>
    <x v="5"/>
    <s v="2:31"/>
    <s v="4:39"/>
    <d v="1899-12-30T02:08:00"/>
    <d v="1899-12-30T00:00:00"/>
    <x v="1"/>
    <x v="117"/>
    <x v="20"/>
  </r>
  <r>
    <x v="13"/>
    <s v="Cliente_486"/>
    <n v="6"/>
    <x v="0"/>
    <x v="1"/>
    <x v="0"/>
    <x v="432"/>
    <x v="2"/>
    <x v="536"/>
    <x v="4"/>
    <s v="Plato_13"/>
    <x v="5"/>
    <s v="0:24"/>
    <s v="2:09"/>
    <d v="1899-12-30T02:00:00"/>
    <d v="1899-12-30T01:24:00"/>
    <x v="0"/>
    <x v="111"/>
    <x v="40"/>
  </r>
  <r>
    <x v="9"/>
    <s v="Cliente_397"/>
    <n v="4"/>
    <x v="4"/>
    <x v="2"/>
    <x v="0"/>
    <x v="513"/>
    <x v="1"/>
    <x v="537"/>
    <x v="1"/>
    <s v="Plato_2, Plato_14, Plato_11, Plato_16"/>
    <x v="5"/>
    <s v="3:19"/>
    <s v="5:33"/>
    <d v="1899-12-30T02:14:00"/>
    <d v="1899-12-30T00:00:00"/>
    <x v="1"/>
    <x v="149"/>
    <x v="161"/>
  </r>
  <r>
    <x v="13"/>
    <s v="Cliente_554"/>
    <n v="3"/>
    <x v="2"/>
    <x v="1"/>
    <x v="1"/>
    <x v="514"/>
    <x v="1"/>
    <x v="538"/>
    <x v="1"/>
    <s v="Plato_2, Plato_6, Plato_9, Plato_4"/>
    <x v="5"/>
    <s v="3:51"/>
    <s v="7:00"/>
    <d v="1899-12-30T03:09:00"/>
    <d v="1899-12-30T01:00:00"/>
    <x v="0"/>
    <x v="200"/>
    <x v="74"/>
  </r>
  <r>
    <x v="1"/>
    <s v="Cliente_320"/>
    <n v="4"/>
    <x v="1"/>
    <x v="0"/>
    <x v="2"/>
    <x v="515"/>
    <x v="0"/>
    <x v="539"/>
    <x v="7"/>
    <s v="Plato_4, Plato_8"/>
    <x v="5"/>
    <s v="3:46"/>
    <s v="6:56"/>
    <d v="1899-12-30T03:10:00"/>
    <d v="1899-12-30T01:48:00"/>
    <x v="0"/>
    <x v="89"/>
    <x v="53"/>
  </r>
  <r>
    <x v="19"/>
    <s v="Cliente_427"/>
    <n v="2"/>
    <x v="1"/>
    <x v="1"/>
    <x v="0"/>
    <x v="516"/>
    <x v="0"/>
    <x v="540"/>
    <x v="1"/>
    <s v="Plato_12, Plato_11, Plato_9, Plato_14"/>
    <x v="5"/>
    <s v="0:33"/>
    <s v="4:32"/>
    <d v="1899-12-30T03:59:00"/>
    <d v="1899-12-30T01:55:00"/>
    <x v="0"/>
    <x v="140"/>
    <x v="38"/>
  </r>
  <r>
    <x v="12"/>
    <s v="Cliente_791"/>
    <n v="5"/>
    <x v="0"/>
    <x v="1"/>
    <x v="2"/>
    <x v="517"/>
    <x v="0"/>
    <x v="541"/>
    <x v="9"/>
    <s v="Plato_18, Plato_10, Plato_6"/>
    <x v="5"/>
    <s v="2:47"/>
    <s v="4:43"/>
    <d v="1899-12-30T01:56:00"/>
    <d v="1899-12-30T00:01:00"/>
    <x v="0"/>
    <x v="9"/>
    <x v="81"/>
  </r>
  <r>
    <x v="19"/>
    <s v="Cliente_996"/>
    <n v="5"/>
    <x v="4"/>
    <x v="2"/>
    <x v="2"/>
    <x v="518"/>
    <x v="0"/>
    <x v="542"/>
    <x v="3"/>
    <s v="Plato_16, Plato_6, Plato_15"/>
    <x v="5"/>
    <s v="0:47"/>
    <s v="3:37"/>
    <d v="1899-12-30T02:50:00"/>
    <d v="1899-12-30T01:36:00"/>
    <x v="0"/>
    <x v="107"/>
    <x v="107"/>
  </r>
  <r>
    <x v="5"/>
    <s v="Cliente_392"/>
    <n v="4"/>
    <x v="3"/>
    <x v="0"/>
    <x v="2"/>
    <x v="519"/>
    <x v="2"/>
    <x v="543"/>
    <x v="8"/>
    <s v="Plato_8"/>
    <x v="5"/>
    <s v="3:17"/>
    <s v="4:45"/>
    <d v="1899-12-30T01:43:00"/>
    <d v="1899-12-30T00:40:00"/>
    <x v="0"/>
    <x v="5"/>
    <x v="48"/>
  </r>
  <r>
    <x v="2"/>
    <s v="Cliente_615"/>
    <n v="5"/>
    <x v="2"/>
    <x v="0"/>
    <x v="1"/>
    <x v="520"/>
    <x v="2"/>
    <x v="544"/>
    <x v="9"/>
    <s v="Plato_11, Plato_17"/>
    <x v="5"/>
    <s v="2:39"/>
    <s v="4:26"/>
    <d v="1899-12-30T02:02:00"/>
    <d v="1899-12-30T00:08:00"/>
    <x v="0"/>
    <x v="214"/>
    <x v="79"/>
  </r>
  <r>
    <x v="16"/>
    <s v="Cliente_968"/>
    <n v="2"/>
    <x v="4"/>
    <x v="0"/>
    <x v="0"/>
    <x v="156"/>
    <x v="0"/>
    <x v="545"/>
    <x v="6"/>
    <s v="Plato_15, Plato_16"/>
    <x v="5"/>
    <s v="3:14"/>
    <s v="5:29"/>
    <d v="1899-12-30T02:15:00"/>
    <d v="1899-12-30T00:44:00"/>
    <x v="0"/>
    <x v="213"/>
    <x v="125"/>
  </r>
  <r>
    <x v="12"/>
    <s v="Cliente_206"/>
    <n v="3"/>
    <x v="3"/>
    <x v="2"/>
    <x v="2"/>
    <x v="521"/>
    <x v="2"/>
    <x v="546"/>
    <x v="1"/>
    <s v="Plato_17, Plato_11, Plato_8"/>
    <x v="5"/>
    <s v="2:43"/>
    <s v="4:36"/>
    <d v="1899-12-30T02:08:00"/>
    <d v="1899-12-30T00:16:00"/>
    <x v="0"/>
    <x v="225"/>
    <x v="63"/>
  </r>
  <r>
    <x v="17"/>
    <s v="Cliente_669"/>
    <n v="2"/>
    <x v="2"/>
    <x v="0"/>
    <x v="2"/>
    <x v="522"/>
    <x v="1"/>
    <x v="547"/>
    <x v="9"/>
    <s v="Plato_18, Plato_17"/>
    <x v="5"/>
    <s v="0:55"/>
    <s v="4:03"/>
    <d v="1899-12-30T03:08:00"/>
    <d v="1899-12-30T01:22:00"/>
    <x v="0"/>
    <x v="143"/>
    <x v="103"/>
  </r>
  <r>
    <x v="14"/>
    <s v="Cliente_195"/>
    <n v="2"/>
    <x v="1"/>
    <x v="0"/>
    <x v="2"/>
    <x v="523"/>
    <x v="1"/>
    <x v="548"/>
    <x v="1"/>
    <s v="Plato_1, Plato_8, Plato_18"/>
    <x v="5"/>
    <s v="1:33"/>
    <s v="5:26"/>
    <d v="1899-12-30T03:53:00"/>
    <d v="1899-12-30T02:15:00"/>
    <x v="0"/>
    <x v="141"/>
    <x v="33"/>
  </r>
  <r>
    <x v="15"/>
    <s v="Cliente_900"/>
    <n v="6"/>
    <x v="0"/>
    <x v="0"/>
    <x v="2"/>
    <x v="524"/>
    <x v="2"/>
    <x v="549"/>
    <x v="2"/>
    <s v="Plato_2, Plato_7, Plato_3"/>
    <x v="5"/>
    <s v="1:08"/>
    <s v="2:39"/>
    <d v="1899-12-30T01:46:00"/>
    <d v="1899-12-30T00:34:00"/>
    <x v="0"/>
    <x v="89"/>
    <x v="0"/>
  </r>
  <r>
    <x v="17"/>
    <s v="Cliente_705"/>
    <n v="2"/>
    <x v="0"/>
    <x v="1"/>
    <x v="2"/>
    <x v="525"/>
    <x v="0"/>
    <x v="550"/>
    <x v="3"/>
    <s v="Plato_2, Plato_3, Plato_4, Plato_13"/>
    <x v="5"/>
    <s v="2:58"/>
    <s v="4:10"/>
    <d v="1899-12-30T01:12:00"/>
    <d v="1899-12-30T00:00:00"/>
    <x v="1"/>
    <x v="84"/>
    <x v="21"/>
  </r>
  <r>
    <x v="7"/>
    <s v="Cliente_462"/>
    <n v="6"/>
    <x v="0"/>
    <x v="2"/>
    <x v="0"/>
    <x v="526"/>
    <x v="1"/>
    <x v="551"/>
    <x v="0"/>
    <s v="Plato_20, Plato_13, Plato_3"/>
    <x v="5"/>
    <s v="0:26"/>
    <s v="3:54"/>
    <d v="1899-12-30T03:28:00"/>
    <d v="1899-12-30T01:33:00"/>
    <x v="0"/>
    <x v="131"/>
    <x v="81"/>
  </r>
  <r>
    <x v="9"/>
    <s v="Cliente_809"/>
    <n v="2"/>
    <x v="0"/>
    <x v="0"/>
    <x v="2"/>
    <x v="527"/>
    <x v="1"/>
    <x v="552"/>
    <x v="2"/>
    <s v="Plato_2, Plato_1, Plato_5, Plato_12"/>
    <x v="5"/>
    <s v="2:45"/>
    <s v="5:24"/>
    <d v="1899-12-30T02:39:00"/>
    <d v="1899-12-30T00:00:00"/>
    <x v="1"/>
    <x v="38"/>
    <x v="162"/>
  </r>
  <r>
    <x v="0"/>
    <s v="Cliente_21"/>
    <n v="6"/>
    <x v="0"/>
    <x v="0"/>
    <x v="0"/>
    <x v="329"/>
    <x v="2"/>
    <x v="553"/>
    <x v="0"/>
    <s v="Plato_14, Plato_20"/>
    <x v="5"/>
    <s v="1:30"/>
    <s v="2:55"/>
    <d v="1899-12-30T01:40:00"/>
    <d v="1899-12-30T00:14:00"/>
    <x v="0"/>
    <x v="82"/>
    <x v="26"/>
  </r>
  <r>
    <x v="2"/>
    <s v="Cliente_110"/>
    <n v="1"/>
    <x v="2"/>
    <x v="1"/>
    <x v="1"/>
    <x v="528"/>
    <x v="1"/>
    <x v="554"/>
    <x v="2"/>
    <s v="Plato_2"/>
    <x v="5"/>
    <s v="1:59"/>
    <s v="5:02"/>
    <d v="1899-12-30T03:03:00"/>
    <d v="1899-12-30T02:17:00"/>
    <x v="0"/>
    <x v="32"/>
    <x v="78"/>
  </r>
  <r>
    <x v="12"/>
    <s v="Cliente_814"/>
    <n v="6"/>
    <x v="2"/>
    <x v="0"/>
    <x v="0"/>
    <x v="406"/>
    <x v="1"/>
    <x v="555"/>
    <x v="3"/>
    <s v="Plato_5, Plato_4"/>
    <x v="5"/>
    <s v="3:57"/>
    <s v="7:41"/>
    <d v="1899-12-30T03:44:00"/>
    <d v="1899-12-30T02:38:00"/>
    <x v="0"/>
    <x v="45"/>
    <x v="149"/>
  </r>
  <r>
    <x v="5"/>
    <s v="Cliente_381"/>
    <n v="5"/>
    <x v="2"/>
    <x v="0"/>
    <x v="1"/>
    <x v="529"/>
    <x v="2"/>
    <x v="556"/>
    <x v="8"/>
    <s v="Plato_15, Plato_13, Plato_1"/>
    <x v="5"/>
    <s v="3:52"/>
    <s v="7:39"/>
    <d v="1899-12-30T04:02:00"/>
    <d v="1899-12-30T02:00:00"/>
    <x v="0"/>
    <x v="132"/>
    <x v="97"/>
  </r>
  <r>
    <x v="1"/>
    <s v="Cliente_284"/>
    <n v="4"/>
    <x v="1"/>
    <x v="0"/>
    <x v="2"/>
    <x v="530"/>
    <x v="0"/>
    <x v="557"/>
    <x v="3"/>
    <s v="Plato_15, Plato_1, Plato_11"/>
    <x v="5"/>
    <s v="0:18"/>
    <s v="3:06"/>
    <d v="1899-12-30T02:48:00"/>
    <d v="1899-12-30T00:01:00"/>
    <x v="0"/>
    <x v="226"/>
    <x v="163"/>
  </r>
  <r>
    <x v="7"/>
    <s v="Cliente_728"/>
    <n v="1"/>
    <x v="2"/>
    <x v="0"/>
    <x v="2"/>
    <x v="186"/>
    <x v="0"/>
    <x v="558"/>
    <x v="7"/>
    <s v="Plato_11"/>
    <x v="5"/>
    <s v="0:14"/>
    <s v="3:59"/>
    <d v="1899-12-30T03:45:00"/>
    <d v="1899-12-30T03:04:00"/>
    <x v="0"/>
    <x v="65"/>
    <x v="6"/>
  </r>
  <r>
    <x v="1"/>
    <s v="Cliente_610"/>
    <n v="6"/>
    <x v="3"/>
    <x v="2"/>
    <x v="0"/>
    <x v="531"/>
    <x v="0"/>
    <x v="559"/>
    <x v="10"/>
    <s v="Plato_4, Plato_1"/>
    <x v="5"/>
    <s v="0:15"/>
    <s v="3:17"/>
    <d v="1899-12-30T03:02:00"/>
    <d v="1899-12-30T02:14:00"/>
    <x v="0"/>
    <x v="227"/>
    <x v="48"/>
  </r>
  <r>
    <x v="17"/>
    <s v="Cliente_190"/>
    <n v="2"/>
    <x v="1"/>
    <x v="0"/>
    <x v="2"/>
    <x v="532"/>
    <x v="0"/>
    <x v="560"/>
    <x v="9"/>
    <s v="Plato_4, Plato_14"/>
    <x v="5"/>
    <s v="1:13"/>
    <s v="3:39"/>
    <d v="1899-12-30T02:26:00"/>
    <d v="1899-12-30T01:22:00"/>
    <x v="0"/>
    <x v="212"/>
    <x v="152"/>
  </r>
  <r>
    <x v="2"/>
    <s v="Cliente_454"/>
    <n v="3"/>
    <x v="1"/>
    <x v="2"/>
    <x v="2"/>
    <x v="533"/>
    <x v="1"/>
    <x v="561"/>
    <x v="5"/>
    <s v="Plato_20, Plato_9, Plato_7, Plato_17"/>
    <x v="5"/>
    <s v="2:36"/>
    <s v="6:20"/>
    <d v="1899-12-30T03:44:00"/>
    <d v="1899-12-30T01:52:00"/>
    <x v="0"/>
    <x v="55"/>
    <x v="43"/>
  </r>
  <r>
    <x v="14"/>
    <s v="Cliente_865"/>
    <n v="3"/>
    <x v="3"/>
    <x v="1"/>
    <x v="1"/>
    <x v="534"/>
    <x v="2"/>
    <x v="562"/>
    <x v="10"/>
    <s v="Plato_6"/>
    <x v="5"/>
    <s v="3:04"/>
    <s v="4:43"/>
    <d v="1899-12-30T01:54:00"/>
    <d v="1899-12-30T01:02:00"/>
    <x v="0"/>
    <x v="40"/>
    <x v="128"/>
  </r>
  <r>
    <x v="12"/>
    <s v="Cliente_825"/>
    <n v="3"/>
    <x v="3"/>
    <x v="2"/>
    <x v="1"/>
    <x v="535"/>
    <x v="0"/>
    <x v="563"/>
    <x v="5"/>
    <s v="Plato_19, Plato_20, Plato_3"/>
    <x v="5"/>
    <s v="0:31"/>
    <s v="2:23"/>
    <d v="1899-12-30T01:52:00"/>
    <d v="1899-12-30T00:58:00"/>
    <x v="0"/>
    <x v="125"/>
    <x v="59"/>
  </r>
  <r>
    <x v="3"/>
    <s v="Cliente_134"/>
    <n v="6"/>
    <x v="1"/>
    <x v="0"/>
    <x v="2"/>
    <x v="83"/>
    <x v="1"/>
    <x v="564"/>
    <x v="5"/>
    <s v="Plato_15, Plato_4, Plato_11, Plato_8"/>
    <x v="5"/>
    <s v="2:39"/>
    <s v="5:29"/>
    <d v="1899-12-30T02:50:00"/>
    <d v="1899-12-30T01:12:00"/>
    <x v="0"/>
    <x v="17"/>
    <x v="33"/>
  </r>
  <r>
    <x v="17"/>
    <s v="Cliente_88"/>
    <n v="3"/>
    <x v="0"/>
    <x v="0"/>
    <x v="2"/>
    <x v="536"/>
    <x v="1"/>
    <x v="565"/>
    <x v="7"/>
    <s v="Plato_10"/>
    <x v="5"/>
    <s v="1:45"/>
    <s v="4:57"/>
    <d v="1899-12-30T03:12:00"/>
    <d v="1899-12-30T02:16:00"/>
    <x v="0"/>
    <x v="171"/>
    <x v="10"/>
  </r>
  <r>
    <x v="8"/>
    <s v="Cliente_789"/>
    <n v="4"/>
    <x v="4"/>
    <x v="0"/>
    <x v="0"/>
    <x v="256"/>
    <x v="2"/>
    <x v="566"/>
    <x v="9"/>
    <s v="Plato_16, Plato_11, Plato_18, Plato_13"/>
    <x v="5"/>
    <s v="1:59"/>
    <s v="5:16"/>
    <d v="1899-12-30T03:32:00"/>
    <d v="1899-12-30T01:35:00"/>
    <x v="0"/>
    <x v="78"/>
    <x v="96"/>
  </r>
  <r>
    <x v="16"/>
    <s v="Cliente_63"/>
    <n v="1"/>
    <x v="4"/>
    <x v="0"/>
    <x v="0"/>
    <x v="537"/>
    <x v="2"/>
    <x v="567"/>
    <x v="1"/>
    <s v="Plato_18, Plato_20"/>
    <x v="5"/>
    <s v="1:39"/>
    <s v="3:28"/>
    <d v="1899-12-30T02:04:00"/>
    <d v="1899-12-30T00:25:00"/>
    <x v="0"/>
    <x v="108"/>
    <x v="90"/>
  </r>
  <r>
    <x v="14"/>
    <s v="Cliente_555"/>
    <n v="5"/>
    <x v="1"/>
    <x v="0"/>
    <x v="2"/>
    <x v="538"/>
    <x v="0"/>
    <x v="568"/>
    <x v="6"/>
    <s v="Plato_18, Plato_13"/>
    <x v="5"/>
    <s v="1:28"/>
    <s v="3:05"/>
    <d v="1899-12-30T01:37:00"/>
    <d v="1899-12-30T00:39:00"/>
    <x v="0"/>
    <x v="209"/>
    <x v="118"/>
  </r>
  <r>
    <x v="15"/>
    <s v="Cliente_887"/>
    <n v="6"/>
    <x v="3"/>
    <x v="0"/>
    <x v="2"/>
    <x v="143"/>
    <x v="1"/>
    <x v="569"/>
    <x v="1"/>
    <s v="Plato_11, Plato_10"/>
    <x v="5"/>
    <s v="2:40"/>
    <s v="4:27"/>
    <d v="1899-12-30T01:47:00"/>
    <d v="1899-12-30T01:01:00"/>
    <x v="0"/>
    <x v="188"/>
    <x v="78"/>
  </r>
  <r>
    <x v="8"/>
    <s v="Cliente_710"/>
    <n v="2"/>
    <x v="3"/>
    <x v="0"/>
    <x v="2"/>
    <x v="539"/>
    <x v="1"/>
    <x v="570"/>
    <x v="4"/>
    <s v="Plato_6"/>
    <x v="5"/>
    <s v="1:21"/>
    <s v="2:54"/>
    <d v="1899-12-30T01:33:00"/>
    <d v="1899-12-30T01:07:00"/>
    <x v="0"/>
    <x v="40"/>
    <x v="100"/>
  </r>
  <r>
    <x v="19"/>
    <s v="Cliente_913"/>
    <n v="3"/>
    <x v="4"/>
    <x v="0"/>
    <x v="1"/>
    <x v="540"/>
    <x v="2"/>
    <x v="571"/>
    <x v="2"/>
    <s v="Plato_2, Plato_5"/>
    <x v="5"/>
    <s v="2:53"/>
    <s v="6:27"/>
    <d v="1899-12-30T03:49:00"/>
    <d v="1899-12-30T02:50:00"/>
    <x v="0"/>
    <x v="157"/>
    <x v="18"/>
  </r>
  <r>
    <x v="5"/>
    <s v="Cliente_41"/>
    <n v="3"/>
    <x v="0"/>
    <x v="0"/>
    <x v="2"/>
    <x v="541"/>
    <x v="2"/>
    <x v="572"/>
    <x v="9"/>
    <s v="Plato_13, Plato_18"/>
    <x v="5"/>
    <s v="3:12"/>
    <s v="7:09"/>
    <d v="1899-12-30T04:12:00"/>
    <d v="1899-12-30T02:48:00"/>
    <x v="0"/>
    <x v="2"/>
    <x v="27"/>
  </r>
  <r>
    <x v="2"/>
    <s v="Cliente_738"/>
    <n v="3"/>
    <x v="3"/>
    <x v="0"/>
    <x v="2"/>
    <x v="542"/>
    <x v="1"/>
    <x v="573"/>
    <x v="2"/>
    <s v="Plato_10, Plato_19, Plato_4, Plato_13"/>
    <x v="5"/>
    <s v="0:31"/>
    <s v="3:08"/>
    <d v="1899-12-30T02:37:00"/>
    <d v="1899-12-30T00:00:00"/>
    <x v="1"/>
    <x v="190"/>
    <x v="164"/>
  </r>
  <r>
    <x v="8"/>
    <s v="Cliente_268"/>
    <n v="4"/>
    <x v="4"/>
    <x v="0"/>
    <x v="2"/>
    <x v="543"/>
    <x v="1"/>
    <x v="574"/>
    <x v="3"/>
    <s v="Plato_4"/>
    <x v="5"/>
    <s v="1:36"/>
    <s v="4:44"/>
    <d v="1899-12-30T03:08:00"/>
    <d v="1899-12-30T02:24:00"/>
    <x v="0"/>
    <x v="159"/>
    <x v="18"/>
  </r>
  <r>
    <x v="12"/>
    <s v="Cliente_280"/>
    <n v="1"/>
    <x v="4"/>
    <x v="2"/>
    <x v="1"/>
    <x v="544"/>
    <x v="0"/>
    <x v="575"/>
    <x v="7"/>
    <s v="Plato_11, Plato_17, Plato_19"/>
    <x v="5"/>
    <s v="3:57"/>
    <s v="7:06"/>
    <d v="1899-12-30T03:09:00"/>
    <d v="1899-12-30T01:14:00"/>
    <x v="0"/>
    <x v="60"/>
    <x v="81"/>
  </r>
  <r>
    <x v="16"/>
    <s v="Cliente_117"/>
    <n v="4"/>
    <x v="4"/>
    <x v="0"/>
    <x v="2"/>
    <x v="545"/>
    <x v="1"/>
    <x v="576"/>
    <x v="4"/>
    <s v="Plato_4, Plato_5"/>
    <x v="5"/>
    <s v="3:13"/>
    <s v="6:40"/>
    <d v="1899-12-30T03:27:00"/>
    <d v="1899-12-30T03:02:00"/>
    <x v="0"/>
    <x v="174"/>
    <x v="94"/>
  </r>
  <r>
    <x v="7"/>
    <s v="Cliente_83"/>
    <n v="6"/>
    <x v="0"/>
    <x v="0"/>
    <x v="2"/>
    <x v="546"/>
    <x v="2"/>
    <x v="577"/>
    <x v="0"/>
    <s v="Plato_2"/>
    <x v="5"/>
    <s v="2:11"/>
    <s v="4:24"/>
    <d v="1899-12-30T02:28:00"/>
    <d v="1899-12-30T01:29:00"/>
    <x v="0"/>
    <x v="126"/>
    <x v="18"/>
  </r>
  <r>
    <x v="12"/>
    <s v="Cliente_988"/>
    <n v="2"/>
    <x v="0"/>
    <x v="0"/>
    <x v="2"/>
    <x v="547"/>
    <x v="1"/>
    <x v="578"/>
    <x v="3"/>
    <s v="Plato_1"/>
    <x v="5"/>
    <s v="0:10"/>
    <s v="2:17"/>
    <d v="1899-12-30T02:07:00"/>
    <d v="1899-12-30T01:19:00"/>
    <x v="0"/>
    <x v="73"/>
    <x v="48"/>
  </r>
  <r>
    <x v="0"/>
    <s v="Cliente_606"/>
    <n v="5"/>
    <x v="4"/>
    <x v="0"/>
    <x v="0"/>
    <x v="548"/>
    <x v="1"/>
    <x v="579"/>
    <x v="7"/>
    <s v="Plato_11"/>
    <x v="5"/>
    <s v="0:06"/>
    <s v="1:18"/>
    <d v="1899-12-30T01:12:00"/>
    <d v="1899-12-30T00:42:00"/>
    <x v="0"/>
    <x v="156"/>
    <x v="52"/>
  </r>
  <r>
    <x v="13"/>
    <s v="Cliente_384"/>
    <n v="5"/>
    <x v="4"/>
    <x v="0"/>
    <x v="2"/>
    <x v="549"/>
    <x v="2"/>
    <x v="580"/>
    <x v="4"/>
    <s v="Plato_11, Plato_2"/>
    <x v="5"/>
    <s v="3:33"/>
    <s v="5:08"/>
    <d v="1899-12-30T01:50:00"/>
    <d v="1899-12-30T00:40:00"/>
    <x v="0"/>
    <x v="74"/>
    <x v="7"/>
  </r>
  <r>
    <x v="3"/>
    <s v="Cliente_372"/>
    <n v="1"/>
    <x v="2"/>
    <x v="0"/>
    <x v="2"/>
    <x v="550"/>
    <x v="0"/>
    <x v="581"/>
    <x v="7"/>
    <s v="Plato_6"/>
    <x v="5"/>
    <s v="3:48"/>
    <s v="5:09"/>
    <d v="1899-12-30T01:21:00"/>
    <d v="1899-12-30T00:39:00"/>
    <x v="0"/>
    <x v="40"/>
    <x v="72"/>
  </r>
  <r>
    <x v="12"/>
    <s v="Cliente_429"/>
    <n v="2"/>
    <x v="2"/>
    <x v="2"/>
    <x v="0"/>
    <x v="551"/>
    <x v="1"/>
    <x v="582"/>
    <x v="2"/>
    <s v="Plato_12, Plato_4, Plato_7, Plato_20"/>
    <x v="5"/>
    <s v="1:41"/>
    <s v="3:34"/>
    <d v="1899-12-30T01:53:00"/>
    <d v="1899-12-30T00:08:00"/>
    <x v="0"/>
    <x v="131"/>
    <x v="28"/>
  </r>
  <r>
    <x v="12"/>
    <s v="Cliente_283"/>
    <n v="4"/>
    <x v="0"/>
    <x v="0"/>
    <x v="0"/>
    <x v="552"/>
    <x v="0"/>
    <x v="583"/>
    <x v="9"/>
    <s v="Plato_13, Plato_17, Plato_16"/>
    <x v="5"/>
    <s v="3:35"/>
    <s v="6:59"/>
    <d v="1899-12-30T03:24:00"/>
    <d v="1899-12-30T01:30:00"/>
    <x v="0"/>
    <x v="83"/>
    <x v="54"/>
  </r>
  <r>
    <x v="3"/>
    <s v="Cliente_876"/>
    <n v="5"/>
    <x v="0"/>
    <x v="1"/>
    <x v="2"/>
    <x v="553"/>
    <x v="1"/>
    <x v="584"/>
    <x v="8"/>
    <s v="Plato_15, Plato_8, Plato_4, Plato_1"/>
    <x v="5"/>
    <s v="1:23"/>
    <s v="2:37"/>
    <d v="1899-12-30T01:14:00"/>
    <d v="1899-12-30T00:00:00"/>
    <x v="1"/>
    <x v="182"/>
    <x v="11"/>
  </r>
  <r>
    <x v="6"/>
    <s v="Cliente_857"/>
    <n v="5"/>
    <x v="0"/>
    <x v="2"/>
    <x v="1"/>
    <x v="135"/>
    <x v="2"/>
    <x v="585"/>
    <x v="5"/>
    <s v="Plato_11, Plato_7"/>
    <x v="5"/>
    <s v="0:44"/>
    <s v="3:55"/>
    <d v="1899-12-30T03:26:00"/>
    <d v="1899-12-30T01:39:00"/>
    <x v="0"/>
    <x v="84"/>
    <x v="57"/>
  </r>
  <r>
    <x v="5"/>
    <s v="Cliente_208"/>
    <n v="4"/>
    <x v="0"/>
    <x v="1"/>
    <x v="2"/>
    <x v="554"/>
    <x v="2"/>
    <x v="586"/>
    <x v="7"/>
    <s v="Plato_7"/>
    <x v="5"/>
    <s v="3:38"/>
    <s v="4:42"/>
    <d v="1899-12-30T01:19:00"/>
    <d v="1899-12-30T00:21:00"/>
    <x v="0"/>
    <x v="51"/>
    <x v="49"/>
  </r>
  <r>
    <x v="8"/>
    <s v="Cliente_21"/>
    <n v="2"/>
    <x v="0"/>
    <x v="2"/>
    <x v="1"/>
    <x v="555"/>
    <x v="1"/>
    <x v="587"/>
    <x v="3"/>
    <s v="Plato_10, Plato_1"/>
    <x v="5"/>
    <s v="2:20"/>
    <s v="5:58"/>
    <d v="1899-12-30T03:38:00"/>
    <d v="1899-12-30T03:01:00"/>
    <x v="0"/>
    <x v="199"/>
    <x v="128"/>
  </r>
  <r>
    <x v="0"/>
    <s v="Cliente_443"/>
    <n v="4"/>
    <x v="4"/>
    <x v="0"/>
    <x v="0"/>
    <x v="375"/>
    <x v="1"/>
    <x v="588"/>
    <x v="7"/>
    <s v="Plato_14, Plato_18, Plato_13, Plato_15"/>
    <x v="5"/>
    <s v="3:14"/>
    <s v="5:57"/>
    <d v="1899-12-30T02:43:00"/>
    <d v="1899-12-30T00:43:00"/>
    <x v="0"/>
    <x v="228"/>
    <x v="95"/>
  </r>
  <r>
    <x v="3"/>
    <s v="Cliente_240"/>
    <n v="6"/>
    <x v="2"/>
    <x v="1"/>
    <x v="2"/>
    <x v="556"/>
    <x v="2"/>
    <x v="589"/>
    <x v="5"/>
    <s v="Plato_18, Plato_3"/>
    <x v="5"/>
    <s v="2:45"/>
    <s v="4:27"/>
    <d v="1899-12-30T01:57:00"/>
    <d v="1899-12-30T00:38:00"/>
    <x v="0"/>
    <x v="39"/>
    <x v="152"/>
  </r>
  <r>
    <x v="7"/>
    <s v="Cliente_138"/>
    <n v="6"/>
    <x v="0"/>
    <x v="1"/>
    <x v="2"/>
    <x v="557"/>
    <x v="1"/>
    <x v="590"/>
    <x v="6"/>
    <s v="Plato_20"/>
    <x v="5"/>
    <s v="3:44"/>
    <s v="6:19"/>
    <d v="1899-12-30T02:35:00"/>
    <d v="1899-12-30T01:44:00"/>
    <x v="0"/>
    <x v="109"/>
    <x v="62"/>
  </r>
  <r>
    <x v="16"/>
    <s v="Cliente_177"/>
    <n v="1"/>
    <x v="2"/>
    <x v="0"/>
    <x v="2"/>
    <x v="558"/>
    <x v="0"/>
    <x v="591"/>
    <x v="8"/>
    <s v="Plato_5, Plato_1"/>
    <x v="5"/>
    <s v="0:48"/>
    <s v="2:40"/>
    <d v="1899-12-30T01:52:00"/>
    <d v="1899-12-30T00:11:00"/>
    <x v="0"/>
    <x v="26"/>
    <x v="127"/>
  </r>
  <r>
    <x v="6"/>
    <s v="Cliente_832"/>
    <n v="5"/>
    <x v="4"/>
    <x v="0"/>
    <x v="0"/>
    <x v="559"/>
    <x v="0"/>
    <x v="592"/>
    <x v="0"/>
    <s v="Plato_20, Plato_17, Plato_11, Plato_19"/>
    <x v="5"/>
    <s v="0:25"/>
    <s v="2:17"/>
    <d v="1899-12-30T01:52:00"/>
    <d v="1899-12-30T01:04:00"/>
    <x v="0"/>
    <x v="94"/>
    <x v="48"/>
  </r>
  <r>
    <x v="6"/>
    <s v="Cliente_480"/>
    <n v="1"/>
    <x v="0"/>
    <x v="0"/>
    <x v="0"/>
    <x v="560"/>
    <x v="1"/>
    <x v="593"/>
    <x v="6"/>
    <s v="Plato_11, Plato_5, Plato_3"/>
    <x v="5"/>
    <s v="3:20"/>
    <s v="4:49"/>
    <d v="1899-12-30T01:29:00"/>
    <d v="1899-12-30T00:00:00"/>
    <x v="1"/>
    <x v="83"/>
    <x v="33"/>
  </r>
  <r>
    <x v="12"/>
    <s v="Cliente_290"/>
    <n v="5"/>
    <x v="2"/>
    <x v="0"/>
    <x v="2"/>
    <x v="561"/>
    <x v="2"/>
    <x v="594"/>
    <x v="3"/>
    <s v="Plato_13, Plato_2"/>
    <x v="5"/>
    <s v="3:03"/>
    <s v="5:27"/>
    <d v="1899-12-30T02:39:00"/>
    <d v="1899-12-30T01:35:00"/>
    <x v="0"/>
    <x v="102"/>
    <x v="58"/>
  </r>
  <r>
    <x v="13"/>
    <s v="Cliente_351"/>
    <n v="2"/>
    <x v="2"/>
    <x v="0"/>
    <x v="0"/>
    <x v="562"/>
    <x v="2"/>
    <x v="595"/>
    <x v="8"/>
    <s v="Plato_14, Plato_7, Plato_15, Plato_1"/>
    <x v="5"/>
    <s v="1:21"/>
    <s v="3:39"/>
    <d v="1899-12-30T02:33:00"/>
    <d v="1899-12-30T00:00:00"/>
    <x v="1"/>
    <x v="200"/>
    <x v="16"/>
  </r>
  <r>
    <x v="11"/>
    <s v="Cliente_354"/>
    <n v="1"/>
    <x v="1"/>
    <x v="0"/>
    <x v="2"/>
    <x v="563"/>
    <x v="2"/>
    <x v="596"/>
    <x v="6"/>
    <s v="Plato_16, Plato_4, Plato_20, Plato_7"/>
    <x v="5"/>
    <s v="0:51"/>
    <s v="3:51"/>
    <d v="1899-12-30T03:15:00"/>
    <d v="1899-12-30T00:39:00"/>
    <x v="0"/>
    <x v="119"/>
    <x v="80"/>
  </r>
  <r>
    <x v="12"/>
    <s v="Cliente_344"/>
    <n v="6"/>
    <x v="3"/>
    <x v="0"/>
    <x v="2"/>
    <x v="564"/>
    <x v="0"/>
    <x v="597"/>
    <x v="0"/>
    <s v="Plato_10, Plato_15, Plato_17"/>
    <x v="5"/>
    <s v="3:16"/>
    <s v="6:59"/>
    <d v="1899-12-30T03:43:00"/>
    <d v="1899-12-30T02:22:00"/>
    <x v="0"/>
    <x v="94"/>
    <x v="39"/>
  </r>
  <r>
    <x v="7"/>
    <s v="Cliente_564"/>
    <n v="3"/>
    <x v="2"/>
    <x v="0"/>
    <x v="2"/>
    <x v="565"/>
    <x v="1"/>
    <x v="598"/>
    <x v="3"/>
    <s v="Plato_18, Plato_17, Plato_8"/>
    <x v="5"/>
    <s v="0:34"/>
    <s v="4:21"/>
    <d v="1899-12-30T03:47:00"/>
    <d v="1899-12-30T01:59:00"/>
    <x v="0"/>
    <x v="8"/>
    <x v="122"/>
  </r>
  <r>
    <x v="9"/>
    <s v="Cliente_782"/>
    <n v="4"/>
    <x v="0"/>
    <x v="0"/>
    <x v="0"/>
    <x v="513"/>
    <x v="2"/>
    <x v="599"/>
    <x v="9"/>
    <s v="Plato_16, Plato_2"/>
    <x v="5"/>
    <s v="3:58"/>
    <s v="5:01"/>
    <d v="1899-12-30T01:18:00"/>
    <d v="1899-12-30T00:00:00"/>
    <x v="1"/>
    <x v="122"/>
    <x v="31"/>
  </r>
  <r>
    <x v="18"/>
    <s v="Cliente_88"/>
    <n v="1"/>
    <x v="4"/>
    <x v="2"/>
    <x v="2"/>
    <x v="566"/>
    <x v="1"/>
    <x v="600"/>
    <x v="4"/>
    <s v="Plato_20, Plato_16, Plato_14, Plato_8"/>
    <x v="5"/>
    <s v="2:43"/>
    <s v="6:15"/>
    <d v="1899-12-30T03:32:00"/>
    <d v="1899-12-30T01:37:00"/>
    <x v="0"/>
    <x v="229"/>
    <x v="81"/>
  </r>
  <r>
    <x v="14"/>
    <s v="Cliente_165"/>
    <n v="3"/>
    <x v="2"/>
    <x v="0"/>
    <x v="1"/>
    <x v="567"/>
    <x v="0"/>
    <x v="601"/>
    <x v="0"/>
    <s v="Plato_8, Plato_5, Plato_2, Plato_20"/>
    <x v="5"/>
    <s v="3:52"/>
    <s v="7:00"/>
    <d v="1899-12-30T03:08:00"/>
    <d v="1899-12-30T00:26:00"/>
    <x v="0"/>
    <x v="230"/>
    <x v="165"/>
  </r>
  <r>
    <x v="19"/>
    <s v="Cliente_798"/>
    <n v="6"/>
    <x v="1"/>
    <x v="0"/>
    <x v="2"/>
    <x v="568"/>
    <x v="1"/>
    <x v="602"/>
    <x v="7"/>
    <s v="Plato_17"/>
    <x v="5"/>
    <s v="0:51"/>
    <s v="4:21"/>
    <d v="1899-12-30T03:30:00"/>
    <d v="1899-12-30T03:13:00"/>
    <x v="0"/>
    <x v="69"/>
    <x v="4"/>
  </r>
  <r>
    <x v="9"/>
    <s v="Cliente_959"/>
    <n v="5"/>
    <x v="2"/>
    <x v="0"/>
    <x v="2"/>
    <x v="43"/>
    <x v="2"/>
    <x v="603"/>
    <x v="8"/>
    <s v="Plato_8"/>
    <x v="5"/>
    <s v="1:18"/>
    <s v="5:16"/>
    <d v="1899-12-30T04:13:00"/>
    <d v="1899-12-30T03:16:00"/>
    <x v="0"/>
    <x v="98"/>
    <x v="72"/>
  </r>
  <r>
    <x v="19"/>
    <s v="Cliente_608"/>
    <n v="2"/>
    <x v="0"/>
    <x v="0"/>
    <x v="1"/>
    <x v="569"/>
    <x v="2"/>
    <x v="604"/>
    <x v="7"/>
    <s v="Plato_3, Plato_20, Plato_8, Plato_2"/>
    <x v="5"/>
    <s v="2:49"/>
    <s v="6:24"/>
    <d v="1899-12-30T03:50:00"/>
    <d v="1899-12-30T00:39:00"/>
    <x v="0"/>
    <x v="142"/>
    <x v="116"/>
  </r>
  <r>
    <x v="15"/>
    <s v="Cliente_434"/>
    <n v="2"/>
    <x v="3"/>
    <x v="0"/>
    <x v="2"/>
    <x v="570"/>
    <x v="2"/>
    <x v="605"/>
    <x v="5"/>
    <s v="Plato_1, Plato_6, Plato_10"/>
    <x v="5"/>
    <s v="3:14"/>
    <s v="6:06"/>
    <d v="1899-12-30T03:07:00"/>
    <d v="1899-12-30T00:27:00"/>
    <x v="0"/>
    <x v="3"/>
    <x v="56"/>
  </r>
  <r>
    <x v="0"/>
    <s v="Cliente_377"/>
    <n v="1"/>
    <x v="3"/>
    <x v="0"/>
    <x v="2"/>
    <x v="571"/>
    <x v="2"/>
    <x v="606"/>
    <x v="3"/>
    <s v="Plato_20, Plato_16"/>
    <x v="5"/>
    <s v="1:24"/>
    <s v="3:29"/>
    <d v="1899-12-30T02:20:00"/>
    <d v="1899-12-30T00:56:00"/>
    <x v="0"/>
    <x v="88"/>
    <x v="27"/>
  </r>
  <r>
    <x v="5"/>
    <s v="Cliente_657"/>
    <n v="6"/>
    <x v="0"/>
    <x v="0"/>
    <x v="2"/>
    <x v="572"/>
    <x v="0"/>
    <x v="607"/>
    <x v="0"/>
    <s v="Plato_9"/>
    <x v="5"/>
    <s v="3:58"/>
    <s v="7:20"/>
    <d v="1899-12-30T03:22:00"/>
    <d v="1899-12-30T02:37:00"/>
    <x v="0"/>
    <x v="77"/>
    <x v="129"/>
  </r>
  <r>
    <x v="15"/>
    <s v="Cliente_331"/>
    <n v="4"/>
    <x v="1"/>
    <x v="0"/>
    <x v="2"/>
    <x v="573"/>
    <x v="0"/>
    <x v="608"/>
    <x v="8"/>
    <s v="Plato_15"/>
    <x v="5"/>
    <s v="3:23"/>
    <s v="7:02"/>
    <d v="1899-12-30T03:39:00"/>
    <d v="1899-12-30T03:12:00"/>
    <x v="0"/>
    <x v="152"/>
    <x v="111"/>
  </r>
  <r>
    <x v="19"/>
    <s v="Cliente_728"/>
    <n v="4"/>
    <x v="3"/>
    <x v="2"/>
    <x v="2"/>
    <x v="15"/>
    <x v="2"/>
    <x v="609"/>
    <x v="3"/>
    <s v="Plato_10, Plato_4"/>
    <x v="5"/>
    <s v="2:12"/>
    <s v="4:11"/>
    <d v="1899-12-30T02:14:00"/>
    <d v="1899-12-30T01:12:00"/>
    <x v="0"/>
    <x v="129"/>
    <x v="32"/>
  </r>
  <r>
    <x v="18"/>
    <s v="Cliente_224"/>
    <n v="1"/>
    <x v="1"/>
    <x v="0"/>
    <x v="2"/>
    <x v="574"/>
    <x v="2"/>
    <x v="610"/>
    <x v="2"/>
    <s v="Plato_13, Plato_19"/>
    <x v="5"/>
    <s v="3:55"/>
    <s v="7:43"/>
    <d v="1899-12-30T04:03:00"/>
    <d v="1899-12-30T02:25:00"/>
    <x v="0"/>
    <x v="171"/>
    <x v="133"/>
  </r>
  <r>
    <x v="7"/>
    <s v="Cliente_680"/>
    <n v="4"/>
    <x v="3"/>
    <x v="0"/>
    <x v="2"/>
    <x v="575"/>
    <x v="0"/>
    <x v="611"/>
    <x v="3"/>
    <s v="Plato_6, Plato_19, Plato_16, Plato_3"/>
    <x v="5"/>
    <s v="1:12"/>
    <s v="5:00"/>
    <d v="1899-12-30T03:48:00"/>
    <d v="1899-12-30T01:39:00"/>
    <x v="0"/>
    <x v="231"/>
    <x v="74"/>
  </r>
  <r>
    <x v="15"/>
    <s v="Cliente_230"/>
    <n v="5"/>
    <x v="2"/>
    <x v="1"/>
    <x v="1"/>
    <x v="576"/>
    <x v="0"/>
    <x v="612"/>
    <x v="0"/>
    <s v="Plato_12, Plato_14, Plato_4, Plato_8"/>
    <x v="5"/>
    <s v="1:57"/>
    <s v="3:35"/>
    <d v="1899-12-30T01:38:00"/>
    <d v="1899-12-30T00:00:00"/>
    <x v="1"/>
    <x v="232"/>
    <x v="20"/>
  </r>
  <r>
    <x v="19"/>
    <s v="Cliente_823"/>
    <n v="6"/>
    <x v="1"/>
    <x v="1"/>
    <x v="0"/>
    <x v="577"/>
    <x v="0"/>
    <x v="613"/>
    <x v="5"/>
    <s v="Plato_7"/>
    <x v="5"/>
    <s v="2:32"/>
    <s v="4:37"/>
    <d v="1899-12-30T02:05:00"/>
    <d v="1899-12-30T01:15:00"/>
    <x v="0"/>
    <x v="102"/>
    <x v="150"/>
  </r>
  <r>
    <x v="5"/>
    <s v="Cliente_513"/>
    <n v="1"/>
    <x v="3"/>
    <x v="2"/>
    <x v="2"/>
    <x v="578"/>
    <x v="2"/>
    <x v="614"/>
    <x v="8"/>
    <s v="Plato_17, Plato_14, Plato_1, Plato_15"/>
    <x v="5"/>
    <s v="0:46"/>
    <s v="1:53"/>
    <d v="1899-12-30T01:22:00"/>
    <d v="1899-12-30T00:00:00"/>
    <x v="1"/>
    <x v="233"/>
    <x v="119"/>
  </r>
  <r>
    <x v="17"/>
    <s v="Cliente_608"/>
    <n v="4"/>
    <x v="3"/>
    <x v="2"/>
    <x v="2"/>
    <x v="579"/>
    <x v="2"/>
    <x v="615"/>
    <x v="5"/>
    <s v="Plato_7, Plato_2"/>
    <x v="5"/>
    <s v="0:14"/>
    <s v="3:36"/>
    <d v="1899-12-30T03:37:00"/>
    <d v="1899-12-30T02:35:00"/>
    <x v="0"/>
    <x v="120"/>
    <x v="32"/>
  </r>
  <r>
    <x v="18"/>
    <s v="Cliente_27"/>
    <n v="5"/>
    <x v="2"/>
    <x v="0"/>
    <x v="2"/>
    <x v="23"/>
    <x v="1"/>
    <x v="616"/>
    <x v="7"/>
    <s v="Plato_10, Plato_2"/>
    <x v="5"/>
    <s v="1:20"/>
    <s v="5:17"/>
    <d v="1899-12-30T03:57:00"/>
    <d v="1899-12-30T03:06:00"/>
    <x v="0"/>
    <x v="149"/>
    <x v="62"/>
  </r>
  <r>
    <x v="3"/>
    <s v="Cliente_973"/>
    <n v="5"/>
    <x v="4"/>
    <x v="1"/>
    <x v="2"/>
    <x v="580"/>
    <x v="1"/>
    <x v="617"/>
    <x v="9"/>
    <s v="Plato_15, Plato_17, Plato_4, Plato_19"/>
    <x v="5"/>
    <s v="0:56"/>
    <s v="3:12"/>
    <d v="1899-12-30T02:16:00"/>
    <d v="1899-12-30T00:18:00"/>
    <x v="0"/>
    <x v="234"/>
    <x v="82"/>
  </r>
  <r>
    <x v="1"/>
    <s v="Cliente_619"/>
    <n v="4"/>
    <x v="3"/>
    <x v="2"/>
    <x v="2"/>
    <x v="581"/>
    <x v="0"/>
    <x v="618"/>
    <x v="8"/>
    <s v="Plato_6, Plato_10"/>
    <x v="5"/>
    <s v="0:16"/>
    <s v="2:41"/>
    <d v="1899-12-30T02:25:00"/>
    <d v="1899-12-30T00:49:00"/>
    <x v="0"/>
    <x v="120"/>
    <x v="45"/>
  </r>
  <r>
    <x v="11"/>
    <s v="Cliente_592"/>
    <n v="3"/>
    <x v="4"/>
    <x v="0"/>
    <x v="2"/>
    <x v="582"/>
    <x v="0"/>
    <x v="619"/>
    <x v="3"/>
    <s v="Plato_12"/>
    <x v="5"/>
    <s v="2:49"/>
    <s v="6:07"/>
    <d v="1899-12-30T03:18:00"/>
    <d v="1899-12-30T02:38:00"/>
    <x v="0"/>
    <x v="66"/>
    <x v="3"/>
  </r>
  <r>
    <x v="16"/>
    <s v="Cliente_575"/>
    <n v="2"/>
    <x v="2"/>
    <x v="0"/>
    <x v="2"/>
    <x v="583"/>
    <x v="2"/>
    <x v="620"/>
    <x v="8"/>
    <s v="Plato_8"/>
    <x v="5"/>
    <s v="1:08"/>
    <s v="2:27"/>
    <d v="1899-12-30T01:34:00"/>
    <d v="1899-12-30T01:11:00"/>
    <x v="0"/>
    <x v="98"/>
    <x v="69"/>
  </r>
  <r>
    <x v="5"/>
    <s v="Cliente_117"/>
    <n v="5"/>
    <x v="0"/>
    <x v="2"/>
    <x v="2"/>
    <x v="303"/>
    <x v="0"/>
    <x v="621"/>
    <x v="10"/>
    <s v="Plato_17, Plato_16"/>
    <x v="5"/>
    <s v="2:07"/>
    <s v="5:31"/>
    <d v="1899-12-30T03:24:00"/>
    <d v="1899-12-30T02:06:00"/>
    <x v="0"/>
    <x v="68"/>
    <x v="34"/>
  </r>
  <r>
    <x v="18"/>
    <s v="Cliente_395"/>
    <n v="1"/>
    <x v="0"/>
    <x v="0"/>
    <x v="1"/>
    <x v="297"/>
    <x v="1"/>
    <x v="622"/>
    <x v="7"/>
    <s v="Plato_5, Plato_8, Plato_1, Plato_15"/>
    <x v="5"/>
    <s v="0:45"/>
    <s v="3:10"/>
    <d v="1899-12-30T02:25:00"/>
    <d v="1899-12-30T00:00:00"/>
    <x v="0"/>
    <x v="34"/>
    <x v="56"/>
  </r>
  <r>
    <x v="15"/>
    <s v="Cliente_833"/>
    <n v="4"/>
    <x v="1"/>
    <x v="2"/>
    <x v="2"/>
    <x v="584"/>
    <x v="0"/>
    <x v="623"/>
    <x v="10"/>
    <s v="Plato_19, Plato_7, Plato_13"/>
    <x v="5"/>
    <s v="1:56"/>
    <s v="3:26"/>
    <d v="1899-12-30T01:30:00"/>
    <d v="1899-12-30T00:11:00"/>
    <x v="0"/>
    <x v="37"/>
    <x v="76"/>
  </r>
  <r>
    <x v="16"/>
    <s v="Cliente_511"/>
    <n v="4"/>
    <x v="4"/>
    <x v="2"/>
    <x v="2"/>
    <x v="350"/>
    <x v="2"/>
    <x v="624"/>
    <x v="9"/>
    <s v="Plato_4, Plato_20, Plato_13"/>
    <x v="5"/>
    <s v="0:09"/>
    <s v="3:22"/>
    <d v="1899-12-30T03:28:00"/>
    <d v="1899-12-30T01:36:00"/>
    <x v="0"/>
    <x v="83"/>
    <x v="63"/>
  </r>
  <r>
    <x v="9"/>
    <s v="Cliente_772"/>
    <n v="4"/>
    <x v="4"/>
    <x v="1"/>
    <x v="2"/>
    <x v="585"/>
    <x v="1"/>
    <x v="625"/>
    <x v="10"/>
    <s v="Plato_2, Plato_7, Plato_9"/>
    <x v="5"/>
    <s v="2:45"/>
    <s v="4:10"/>
    <d v="1899-12-30T01:25:00"/>
    <d v="1899-12-30T00:27:00"/>
    <x v="0"/>
    <x v="16"/>
    <x v="118"/>
  </r>
  <r>
    <x v="17"/>
    <s v="Cliente_336"/>
    <n v="3"/>
    <x v="0"/>
    <x v="0"/>
    <x v="2"/>
    <x v="532"/>
    <x v="2"/>
    <x v="626"/>
    <x v="8"/>
    <s v="Plato_13"/>
    <x v="5"/>
    <s v="2:23"/>
    <s v="4:13"/>
    <d v="1899-12-30T02:05:00"/>
    <d v="1899-12-30T01:13:00"/>
    <x v="0"/>
    <x v="33"/>
    <x v="128"/>
  </r>
  <r>
    <x v="10"/>
    <s v="Cliente_124"/>
    <n v="1"/>
    <x v="0"/>
    <x v="1"/>
    <x v="2"/>
    <x v="586"/>
    <x v="0"/>
    <x v="627"/>
    <x v="9"/>
    <s v="Plato_7, Plato_20"/>
    <x v="5"/>
    <s v="0:09"/>
    <s v="1:37"/>
    <d v="1899-12-30T01:28:00"/>
    <d v="1899-12-30T00:45:00"/>
    <x v="0"/>
    <x v="153"/>
    <x v="49"/>
  </r>
  <r>
    <x v="6"/>
    <s v="Cliente_828"/>
    <n v="2"/>
    <x v="4"/>
    <x v="2"/>
    <x v="0"/>
    <x v="587"/>
    <x v="2"/>
    <x v="628"/>
    <x v="10"/>
    <s v="Plato_18, Plato_3, Plato_4"/>
    <x v="5"/>
    <s v="2:07"/>
    <s v="5:55"/>
    <d v="1899-12-30T04:03:00"/>
    <d v="1899-12-30T02:24:00"/>
    <x v="0"/>
    <x v="214"/>
    <x v="90"/>
  </r>
  <r>
    <x v="10"/>
    <s v="Cliente_385"/>
    <n v="2"/>
    <x v="3"/>
    <x v="0"/>
    <x v="0"/>
    <x v="588"/>
    <x v="1"/>
    <x v="629"/>
    <x v="6"/>
    <s v="Plato_17, Plato_20"/>
    <x v="5"/>
    <s v="0:02"/>
    <s v="2:49"/>
    <d v="1899-12-30T02:47:00"/>
    <d v="1899-12-30T01:32:00"/>
    <x v="0"/>
    <x v="108"/>
    <x v="134"/>
  </r>
  <r>
    <x v="1"/>
    <s v="Cliente_841"/>
    <n v="1"/>
    <x v="3"/>
    <x v="2"/>
    <x v="2"/>
    <x v="589"/>
    <x v="0"/>
    <x v="630"/>
    <x v="1"/>
    <s v="Plato_5"/>
    <x v="5"/>
    <s v="0:21"/>
    <s v="2:51"/>
    <d v="1899-12-30T02:30:00"/>
    <d v="1899-12-30T01:44:00"/>
    <x v="0"/>
    <x v="162"/>
    <x v="78"/>
  </r>
  <r>
    <x v="11"/>
    <s v="Cliente_605"/>
    <n v="2"/>
    <x v="0"/>
    <x v="1"/>
    <x v="2"/>
    <x v="590"/>
    <x v="1"/>
    <x v="631"/>
    <x v="8"/>
    <s v="Plato_15, Plato_11"/>
    <x v="5"/>
    <s v="0:15"/>
    <s v="2:55"/>
    <d v="1899-12-30T02:40:00"/>
    <d v="1899-12-30T01:12:00"/>
    <x v="0"/>
    <x v="13"/>
    <x v="98"/>
  </r>
  <r>
    <x v="11"/>
    <s v="Cliente_197"/>
    <n v="5"/>
    <x v="0"/>
    <x v="0"/>
    <x v="2"/>
    <x v="591"/>
    <x v="0"/>
    <x v="632"/>
    <x v="6"/>
    <s v="Plato_2, Plato_7, Plato_5, Plato_4"/>
    <x v="5"/>
    <s v="3:43"/>
    <s v="5:28"/>
    <d v="1899-12-30T01:45:00"/>
    <d v="1899-12-30T00:00:00"/>
    <x v="1"/>
    <x v="235"/>
    <x v="132"/>
  </r>
  <r>
    <x v="10"/>
    <s v="Cliente_285"/>
    <n v="1"/>
    <x v="1"/>
    <x v="1"/>
    <x v="2"/>
    <x v="592"/>
    <x v="0"/>
    <x v="633"/>
    <x v="5"/>
    <s v="Plato_5, Plato_20, Plato_1, Plato_8"/>
    <x v="5"/>
    <s v="0:03"/>
    <s v="3:36"/>
    <d v="1899-12-30T03:33:00"/>
    <d v="1899-12-30T00:56:00"/>
    <x v="0"/>
    <x v="236"/>
    <x v="159"/>
  </r>
  <r>
    <x v="16"/>
    <s v="Cliente_19"/>
    <n v="2"/>
    <x v="2"/>
    <x v="0"/>
    <x v="2"/>
    <x v="593"/>
    <x v="1"/>
    <x v="634"/>
    <x v="4"/>
    <s v="Plato_9"/>
    <x v="5"/>
    <s v="0:17"/>
    <s v="3:04"/>
    <d v="1899-12-30T02:47:00"/>
    <d v="1899-12-30T02:22:00"/>
    <x v="0"/>
    <x v="1"/>
    <x v="94"/>
  </r>
  <r>
    <x v="9"/>
    <s v="Cliente_586"/>
    <n v="3"/>
    <x v="3"/>
    <x v="2"/>
    <x v="0"/>
    <x v="594"/>
    <x v="1"/>
    <x v="635"/>
    <x v="8"/>
    <s v="Plato_7, Plato_12, Plato_13"/>
    <x v="5"/>
    <s v="3:35"/>
    <s v="5:48"/>
    <d v="1899-12-30T02:13:00"/>
    <d v="1899-12-30T00:00:00"/>
    <x v="1"/>
    <x v="24"/>
    <x v="166"/>
  </r>
  <r>
    <x v="1"/>
    <s v="Cliente_687"/>
    <n v="3"/>
    <x v="4"/>
    <x v="0"/>
    <x v="2"/>
    <x v="595"/>
    <x v="0"/>
    <x v="636"/>
    <x v="8"/>
    <s v="Plato_11, Plato_18, Plato_1"/>
    <x v="5"/>
    <s v="1:55"/>
    <s v="4:32"/>
    <d v="1899-12-30T02:37:00"/>
    <d v="1899-12-30T01:36:00"/>
    <x v="0"/>
    <x v="165"/>
    <x v="135"/>
  </r>
  <r>
    <x v="11"/>
    <s v="Cliente_406"/>
    <n v="6"/>
    <x v="0"/>
    <x v="2"/>
    <x v="2"/>
    <x v="596"/>
    <x v="2"/>
    <x v="637"/>
    <x v="10"/>
    <s v="Plato_2"/>
    <x v="5"/>
    <s v="0:54"/>
    <s v="2:16"/>
    <d v="1899-12-30T01:37:00"/>
    <d v="1899-12-30T00:38:00"/>
    <x v="0"/>
    <x v="126"/>
    <x v="18"/>
  </r>
  <r>
    <x v="4"/>
    <s v="Cliente_415"/>
    <n v="4"/>
    <x v="2"/>
    <x v="2"/>
    <x v="2"/>
    <x v="597"/>
    <x v="0"/>
    <x v="638"/>
    <x v="0"/>
    <s v="Plato_10, Plato_17, Plato_12"/>
    <x v="5"/>
    <s v="2:17"/>
    <s v="5:19"/>
    <d v="1899-12-30T03:02:00"/>
    <d v="1899-12-30T00:46:00"/>
    <x v="0"/>
    <x v="128"/>
    <x v="86"/>
  </r>
  <r>
    <x v="9"/>
    <s v="Cliente_456"/>
    <n v="3"/>
    <x v="0"/>
    <x v="0"/>
    <x v="0"/>
    <x v="598"/>
    <x v="1"/>
    <x v="639"/>
    <x v="5"/>
    <s v="Plato_10, Plato_13, Plato_11"/>
    <x v="5"/>
    <s v="0:41"/>
    <s v="1:50"/>
    <d v="1899-12-30T01:09:00"/>
    <d v="1899-12-30T00:00:00"/>
    <x v="1"/>
    <x v="210"/>
    <x v="134"/>
  </r>
  <r>
    <x v="10"/>
    <s v="Cliente_820"/>
    <n v="4"/>
    <x v="1"/>
    <x v="0"/>
    <x v="0"/>
    <x v="599"/>
    <x v="0"/>
    <x v="640"/>
    <x v="8"/>
    <s v="Plato_9, Plato_1, Plato_14"/>
    <x v="5"/>
    <s v="1:08"/>
    <s v="3:52"/>
    <d v="1899-12-30T02:44:00"/>
    <d v="1899-12-30T01:30:00"/>
    <x v="0"/>
    <x v="72"/>
    <x v="107"/>
  </r>
  <r>
    <x v="8"/>
    <s v="Cliente_698"/>
    <n v="1"/>
    <x v="2"/>
    <x v="0"/>
    <x v="2"/>
    <x v="600"/>
    <x v="2"/>
    <x v="641"/>
    <x v="10"/>
    <s v="Plato_13, Plato_10, Plato_9"/>
    <x v="5"/>
    <s v="2:36"/>
    <s v="5:24"/>
    <d v="1899-12-30T03:03:00"/>
    <d v="1899-12-30T01:27:00"/>
    <x v="0"/>
    <x v="80"/>
    <x v="39"/>
  </r>
  <r>
    <x v="6"/>
    <s v="Cliente_59"/>
    <n v="2"/>
    <x v="2"/>
    <x v="1"/>
    <x v="0"/>
    <x v="601"/>
    <x v="2"/>
    <x v="642"/>
    <x v="7"/>
    <s v="Plato_11"/>
    <x v="5"/>
    <s v="0:17"/>
    <s v="1:56"/>
    <d v="1899-12-30T01:54:00"/>
    <d v="1899-12-30T01:21:00"/>
    <x v="0"/>
    <x v="156"/>
    <x v="73"/>
  </r>
  <r>
    <x v="12"/>
    <s v="Cliente_799"/>
    <n v="6"/>
    <x v="1"/>
    <x v="0"/>
    <x v="0"/>
    <x v="602"/>
    <x v="0"/>
    <x v="643"/>
    <x v="8"/>
    <s v="Plato_17"/>
    <x v="5"/>
    <s v="3:44"/>
    <s v="7:10"/>
    <d v="1899-12-30T03:26:00"/>
    <d v="1899-12-30T02:35:00"/>
    <x v="0"/>
    <x v="169"/>
    <x v="62"/>
  </r>
  <r>
    <x v="1"/>
    <s v="Cliente_196"/>
    <n v="6"/>
    <x v="0"/>
    <x v="2"/>
    <x v="1"/>
    <x v="603"/>
    <x v="1"/>
    <x v="644"/>
    <x v="6"/>
    <s v="Plato_11, Plato_6"/>
    <x v="5"/>
    <s v="2:50"/>
    <s v="6:25"/>
    <d v="1899-12-30T03:35:00"/>
    <d v="1899-12-30T01:58:00"/>
    <x v="0"/>
    <x v="145"/>
    <x v="63"/>
  </r>
  <r>
    <x v="14"/>
    <s v="Cliente_623"/>
    <n v="2"/>
    <x v="2"/>
    <x v="0"/>
    <x v="0"/>
    <x v="604"/>
    <x v="1"/>
    <x v="645"/>
    <x v="6"/>
    <s v="Plato_8"/>
    <x v="5"/>
    <s v="3:59"/>
    <s v="6:38"/>
    <d v="1899-12-30T02:39:00"/>
    <d v="1899-12-30T02:03:00"/>
    <x v="0"/>
    <x v="5"/>
    <x v="167"/>
  </r>
  <r>
    <x v="14"/>
    <s v="Cliente_52"/>
    <n v="2"/>
    <x v="2"/>
    <x v="0"/>
    <x v="2"/>
    <x v="605"/>
    <x v="0"/>
    <x v="646"/>
    <x v="6"/>
    <s v="Plato_4, Plato_17"/>
    <x v="5"/>
    <s v="2:55"/>
    <s v="6:25"/>
    <d v="1899-12-30T03:30:00"/>
    <d v="1899-12-30T02:51:00"/>
    <x v="0"/>
    <x v="187"/>
    <x v="142"/>
  </r>
  <r>
    <x v="12"/>
    <s v="Cliente_946"/>
    <n v="1"/>
    <x v="2"/>
    <x v="2"/>
    <x v="2"/>
    <x v="606"/>
    <x v="1"/>
    <x v="647"/>
    <x v="2"/>
    <s v="Plato_16"/>
    <x v="5"/>
    <s v="2:59"/>
    <s v="4:55"/>
    <d v="1899-12-30T01:56:00"/>
    <d v="1899-12-30T01:09:00"/>
    <x v="0"/>
    <x v="121"/>
    <x v="32"/>
  </r>
  <r>
    <x v="12"/>
    <s v="Cliente_278"/>
    <n v="1"/>
    <x v="3"/>
    <x v="0"/>
    <x v="1"/>
    <x v="607"/>
    <x v="2"/>
    <x v="648"/>
    <x v="3"/>
    <s v="Plato_9, Plato_16, Plato_1, Plato_3"/>
    <x v="5"/>
    <s v="0:55"/>
    <s v="3:45"/>
    <d v="1899-12-30T03:05:00"/>
    <d v="1899-12-30T01:01:00"/>
    <x v="0"/>
    <x v="58"/>
    <x v="25"/>
  </r>
  <r>
    <x v="7"/>
    <s v="Cliente_232"/>
    <n v="3"/>
    <x v="0"/>
    <x v="0"/>
    <x v="0"/>
    <x v="608"/>
    <x v="1"/>
    <x v="649"/>
    <x v="10"/>
    <s v="Plato_13, Plato_9, Plato_15, Plato_8"/>
    <x v="6"/>
    <s v="3:33"/>
    <s v="5:02"/>
    <d v="1899-12-30T01:29:00"/>
    <d v="1899-12-30T00:13:00"/>
    <x v="0"/>
    <x v="92"/>
    <x v="75"/>
  </r>
  <r>
    <x v="11"/>
    <s v="Cliente_595"/>
    <n v="4"/>
    <x v="4"/>
    <x v="2"/>
    <x v="2"/>
    <x v="609"/>
    <x v="1"/>
    <x v="650"/>
    <x v="10"/>
    <s v="Plato_20, Plato_13, Plato_11"/>
    <x v="6"/>
    <s v="2:04"/>
    <s v="5:44"/>
    <d v="1899-12-30T03:40:00"/>
    <d v="1899-12-30T02:12:00"/>
    <x v="0"/>
    <x v="94"/>
    <x v="98"/>
  </r>
  <r>
    <x v="9"/>
    <s v="Cliente_968"/>
    <n v="5"/>
    <x v="2"/>
    <x v="0"/>
    <x v="0"/>
    <x v="107"/>
    <x v="2"/>
    <x v="651"/>
    <x v="7"/>
    <s v="Plato_17, Plato_19"/>
    <x v="6"/>
    <s v="0:06"/>
    <s v="2:26"/>
    <d v="1899-12-30T02:35:00"/>
    <d v="1899-12-30T01:30:00"/>
    <x v="0"/>
    <x v="70"/>
    <x v="150"/>
  </r>
  <r>
    <x v="18"/>
    <s v="Cliente_2"/>
    <n v="5"/>
    <x v="1"/>
    <x v="0"/>
    <x v="2"/>
    <x v="610"/>
    <x v="1"/>
    <x v="652"/>
    <x v="5"/>
    <s v="Plato_16, Plato_2, Plato_8"/>
    <x v="6"/>
    <s v="2:31"/>
    <s v="4:20"/>
    <d v="1899-12-30T01:49:00"/>
    <d v="1899-12-30T00:00:00"/>
    <x v="1"/>
    <x v="222"/>
    <x v="102"/>
  </r>
  <r>
    <x v="14"/>
    <s v="Cliente_880"/>
    <n v="5"/>
    <x v="3"/>
    <x v="2"/>
    <x v="2"/>
    <x v="611"/>
    <x v="2"/>
    <x v="653"/>
    <x v="7"/>
    <s v="Plato_5, Plato_3"/>
    <x v="6"/>
    <s v="0:02"/>
    <s v="1:44"/>
    <d v="1899-12-30T01:57:00"/>
    <d v="1899-12-30T00:58:00"/>
    <x v="0"/>
    <x v="172"/>
    <x v="18"/>
  </r>
  <r>
    <x v="16"/>
    <s v="Cliente_626"/>
    <n v="4"/>
    <x v="3"/>
    <x v="0"/>
    <x v="1"/>
    <x v="612"/>
    <x v="0"/>
    <x v="654"/>
    <x v="2"/>
    <s v="Plato_17"/>
    <x v="6"/>
    <s v="1:15"/>
    <s v="4:49"/>
    <d v="1899-12-30T03:34:00"/>
    <d v="1899-12-30T02:58:00"/>
    <x v="0"/>
    <x v="169"/>
    <x v="167"/>
  </r>
  <r>
    <x v="19"/>
    <s v="Cliente_411"/>
    <n v="6"/>
    <x v="1"/>
    <x v="2"/>
    <x v="2"/>
    <x v="613"/>
    <x v="0"/>
    <x v="655"/>
    <x v="10"/>
    <s v="Plato_14, Plato_3, Plato_12, Plato_19"/>
    <x v="6"/>
    <s v="3:36"/>
    <s v="6:40"/>
    <d v="1899-12-30T03:04:00"/>
    <d v="1899-12-30T01:14:00"/>
    <x v="0"/>
    <x v="106"/>
    <x v="110"/>
  </r>
  <r>
    <x v="15"/>
    <s v="Cliente_123"/>
    <n v="2"/>
    <x v="1"/>
    <x v="0"/>
    <x v="1"/>
    <x v="614"/>
    <x v="0"/>
    <x v="656"/>
    <x v="9"/>
    <s v="Plato_20, Plato_14, Plato_8"/>
    <x v="6"/>
    <s v="0:51"/>
    <s v="4:07"/>
    <d v="1899-12-30T03:16:00"/>
    <d v="1899-12-30T01:02:00"/>
    <x v="0"/>
    <x v="56"/>
    <x v="17"/>
  </r>
  <r>
    <x v="19"/>
    <s v="Cliente_910"/>
    <n v="5"/>
    <x v="3"/>
    <x v="1"/>
    <x v="1"/>
    <x v="615"/>
    <x v="0"/>
    <x v="657"/>
    <x v="2"/>
    <s v="Plato_15, Plato_6"/>
    <x v="6"/>
    <s v="1:43"/>
    <s v="5:02"/>
    <d v="1899-12-30T03:19:00"/>
    <d v="1899-12-30T02:31:00"/>
    <x v="0"/>
    <x v="173"/>
    <x v="48"/>
  </r>
  <r>
    <x v="12"/>
    <s v="Cliente_539"/>
    <n v="4"/>
    <x v="4"/>
    <x v="0"/>
    <x v="2"/>
    <x v="431"/>
    <x v="2"/>
    <x v="658"/>
    <x v="4"/>
    <s v="Plato_9"/>
    <x v="6"/>
    <s v="2:50"/>
    <s v="4:03"/>
    <d v="1899-12-30T01:28:00"/>
    <d v="1899-12-30T00:42:00"/>
    <x v="0"/>
    <x v="12"/>
    <x v="126"/>
  </r>
  <r>
    <x v="19"/>
    <s v="Cliente_483"/>
    <n v="4"/>
    <x v="2"/>
    <x v="1"/>
    <x v="2"/>
    <x v="616"/>
    <x v="0"/>
    <x v="659"/>
    <x v="2"/>
    <s v="Plato_12, Plato_2, Plato_20"/>
    <x v="6"/>
    <s v="1:56"/>
    <s v="5:51"/>
    <d v="1899-12-30T03:55:00"/>
    <d v="1899-12-30T03:10:00"/>
    <x v="0"/>
    <x v="72"/>
    <x v="129"/>
  </r>
  <r>
    <x v="11"/>
    <s v="Cliente_949"/>
    <n v="4"/>
    <x v="4"/>
    <x v="2"/>
    <x v="2"/>
    <x v="617"/>
    <x v="2"/>
    <x v="660"/>
    <x v="10"/>
    <s v="Plato_14, Plato_17, Plato_1, Plato_16"/>
    <x v="6"/>
    <s v="3:22"/>
    <s v="6:52"/>
    <d v="1899-12-30T03:45:00"/>
    <d v="1899-12-30T01:15:00"/>
    <x v="0"/>
    <x v="107"/>
    <x v="106"/>
  </r>
  <r>
    <x v="8"/>
    <s v="Cliente_642"/>
    <n v="4"/>
    <x v="1"/>
    <x v="0"/>
    <x v="2"/>
    <x v="618"/>
    <x v="1"/>
    <x v="661"/>
    <x v="6"/>
    <s v="Plato_7, Plato_1, Plato_19"/>
    <x v="6"/>
    <s v="2:01"/>
    <s v="5:02"/>
    <d v="1899-12-30T03:01:00"/>
    <d v="1899-12-30T01:36:00"/>
    <x v="0"/>
    <x v="237"/>
    <x v="1"/>
  </r>
  <r>
    <x v="3"/>
    <s v="Cliente_962"/>
    <n v="1"/>
    <x v="1"/>
    <x v="0"/>
    <x v="1"/>
    <x v="619"/>
    <x v="2"/>
    <x v="662"/>
    <x v="0"/>
    <s v="Plato_4, Plato_9, Plato_3"/>
    <x v="6"/>
    <s v="1:09"/>
    <s v="3:47"/>
    <d v="1899-12-30T02:53:00"/>
    <d v="1899-12-30T01:11:00"/>
    <x v="0"/>
    <x v="192"/>
    <x v="37"/>
  </r>
  <r>
    <x v="2"/>
    <s v="Cliente_883"/>
    <n v="6"/>
    <x v="4"/>
    <x v="1"/>
    <x v="0"/>
    <x v="615"/>
    <x v="0"/>
    <x v="663"/>
    <x v="1"/>
    <s v="Plato_4, Plato_12, Plato_5"/>
    <x v="6"/>
    <s v="1:35"/>
    <s v="3:53"/>
    <d v="1899-12-30T02:18:00"/>
    <d v="1899-12-30T00:39:00"/>
    <x v="0"/>
    <x v="39"/>
    <x v="79"/>
  </r>
  <r>
    <x v="1"/>
    <s v="Cliente_425"/>
    <n v="1"/>
    <x v="3"/>
    <x v="0"/>
    <x v="2"/>
    <x v="620"/>
    <x v="2"/>
    <x v="664"/>
    <x v="6"/>
    <s v="Plato_1, Plato_6"/>
    <x v="6"/>
    <s v="2:05"/>
    <s v="5:56"/>
    <d v="1899-12-30T04:06:00"/>
    <d v="1899-12-30T03:11:00"/>
    <x v="0"/>
    <x v="13"/>
    <x v="3"/>
  </r>
  <r>
    <x v="4"/>
    <s v="Cliente_593"/>
    <n v="4"/>
    <x v="2"/>
    <x v="0"/>
    <x v="2"/>
    <x v="621"/>
    <x v="1"/>
    <x v="665"/>
    <x v="3"/>
    <s v="Plato_3"/>
    <x v="6"/>
    <s v="1:04"/>
    <s v="4:57"/>
    <d v="1899-12-30T03:53:00"/>
    <d v="1899-12-30T03:26:00"/>
    <x v="0"/>
    <x v="174"/>
    <x v="111"/>
  </r>
  <r>
    <x v="1"/>
    <s v="Cliente_368"/>
    <n v="5"/>
    <x v="0"/>
    <x v="0"/>
    <x v="2"/>
    <x v="622"/>
    <x v="0"/>
    <x v="666"/>
    <x v="4"/>
    <s v="Plato_19"/>
    <x v="6"/>
    <s v="3:39"/>
    <s v="7:07"/>
    <d v="1899-12-30T03:28:00"/>
    <d v="1899-12-30T03:16:00"/>
    <x v="0"/>
    <x v="198"/>
    <x v="104"/>
  </r>
  <r>
    <x v="14"/>
    <s v="Cliente_418"/>
    <n v="4"/>
    <x v="1"/>
    <x v="1"/>
    <x v="2"/>
    <x v="623"/>
    <x v="0"/>
    <x v="667"/>
    <x v="6"/>
    <s v="Plato_10, Plato_7, Plato_1"/>
    <x v="6"/>
    <s v="1:43"/>
    <s v="4:41"/>
    <d v="1899-12-30T02:58:00"/>
    <d v="1899-12-30T01:03:00"/>
    <x v="0"/>
    <x v="170"/>
    <x v="81"/>
  </r>
  <r>
    <x v="0"/>
    <s v="Cliente_693"/>
    <n v="4"/>
    <x v="0"/>
    <x v="0"/>
    <x v="2"/>
    <x v="624"/>
    <x v="1"/>
    <x v="668"/>
    <x v="5"/>
    <s v="Plato_17, Plato_6, Plato_15"/>
    <x v="6"/>
    <s v="1:01"/>
    <s v="4:34"/>
    <d v="1899-12-30T03:33:00"/>
    <d v="1899-12-30T02:24:00"/>
    <x v="0"/>
    <x v="114"/>
    <x v="27"/>
  </r>
  <r>
    <x v="11"/>
    <s v="Cliente_226"/>
    <n v="6"/>
    <x v="2"/>
    <x v="0"/>
    <x v="1"/>
    <x v="61"/>
    <x v="2"/>
    <x v="669"/>
    <x v="6"/>
    <s v="Plato_14, Plato_8, Plato_19"/>
    <x v="6"/>
    <s v="1:52"/>
    <s v="3:12"/>
    <d v="1899-12-30T01:35:00"/>
    <d v="1899-12-30T00:05:00"/>
    <x v="0"/>
    <x v="26"/>
    <x v="134"/>
  </r>
  <r>
    <x v="6"/>
    <s v="Cliente_759"/>
    <n v="3"/>
    <x v="0"/>
    <x v="0"/>
    <x v="1"/>
    <x v="625"/>
    <x v="0"/>
    <x v="670"/>
    <x v="6"/>
    <s v="Plato_8, Plato_1, Plato_15"/>
    <x v="6"/>
    <s v="2:18"/>
    <s v="3:30"/>
    <d v="1899-12-30T01:12:00"/>
    <d v="1899-12-30T00:00:00"/>
    <x v="1"/>
    <x v="101"/>
    <x v="11"/>
  </r>
  <r>
    <x v="14"/>
    <s v="Cliente_517"/>
    <n v="6"/>
    <x v="4"/>
    <x v="2"/>
    <x v="2"/>
    <x v="626"/>
    <x v="0"/>
    <x v="671"/>
    <x v="9"/>
    <s v="Plato_15, Plato_13, Plato_12"/>
    <x v="6"/>
    <s v="1:24"/>
    <s v="3:51"/>
    <d v="1899-12-30T02:27:00"/>
    <d v="1899-12-30T01:09:00"/>
    <x v="0"/>
    <x v="106"/>
    <x v="34"/>
  </r>
  <r>
    <x v="2"/>
    <s v="Cliente_485"/>
    <n v="6"/>
    <x v="3"/>
    <x v="0"/>
    <x v="2"/>
    <x v="627"/>
    <x v="0"/>
    <x v="672"/>
    <x v="5"/>
    <s v="Plato_20, Plato_8, Plato_2, Plato_1"/>
    <x v="6"/>
    <s v="0:37"/>
    <s v="2:52"/>
    <d v="1899-12-30T02:15:00"/>
    <d v="1899-12-30T00:42:00"/>
    <x v="0"/>
    <x v="238"/>
    <x v="114"/>
  </r>
  <r>
    <x v="15"/>
    <s v="Cliente_834"/>
    <n v="3"/>
    <x v="3"/>
    <x v="2"/>
    <x v="2"/>
    <x v="628"/>
    <x v="1"/>
    <x v="673"/>
    <x v="3"/>
    <s v="Plato_12, Plato_4, Plato_17, Plato_13"/>
    <x v="6"/>
    <s v="0:03"/>
    <s v="1:30"/>
    <d v="1899-12-30T01:27:00"/>
    <d v="1899-12-30T00:22:00"/>
    <x v="0"/>
    <x v="190"/>
    <x v="31"/>
  </r>
  <r>
    <x v="16"/>
    <s v="Cliente_104"/>
    <n v="2"/>
    <x v="2"/>
    <x v="2"/>
    <x v="1"/>
    <x v="629"/>
    <x v="0"/>
    <x v="674"/>
    <x v="8"/>
    <s v="Plato_1, Plato_3, Plato_19"/>
    <x v="6"/>
    <s v="0:54"/>
    <s v="4:33"/>
    <d v="1899-12-30T03:39:00"/>
    <d v="1899-12-30T01:38:00"/>
    <x v="0"/>
    <x v="150"/>
    <x v="83"/>
  </r>
  <r>
    <x v="5"/>
    <s v="Cliente_494"/>
    <n v="6"/>
    <x v="0"/>
    <x v="0"/>
    <x v="2"/>
    <x v="630"/>
    <x v="2"/>
    <x v="675"/>
    <x v="8"/>
    <s v="Plato_17, Plato_14, Plato_16, Plato_13"/>
    <x v="6"/>
    <s v="0:28"/>
    <s v="3:45"/>
    <d v="1899-12-30T03:32:00"/>
    <d v="1899-12-30T01:16:00"/>
    <x v="0"/>
    <x v="89"/>
    <x v="83"/>
  </r>
  <r>
    <x v="9"/>
    <s v="Cliente_331"/>
    <n v="6"/>
    <x v="2"/>
    <x v="0"/>
    <x v="2"/>
    <x v="631"/>
    <x v="2"/>
    <x v="676"/>
    <x v="6"/>
    <s v="Plato_3, Plato_8, Plato_18"/>
    <x v="6"/>
    <s v="0:34"/>
    <s v="2:37"/>
    <d v="1899-12-30T02:18:00"/>
    <d v="1899-12-30T00:00:00"/>
    <x v="1"/>
    <x v="122"/>
    <x v="168"/>
  </r>
  <r>
    <x v="19"/>
    <s v="Cliente_483"/>
    <n v="1"/>
    <x v="0"/>
    <x v="0"/>
    <x v="2"/>
    <x v="632"/>
    <x v="2"/>
    <x v="677"/>
    <x v="9"/>
    <s v="Plato_9, Plato_12, Plato_8, Plato_7"/>
    <x v="6"/>
    <s v="3:01"/>
    <s v="5:22"/>
    <d v="1899-12-30T02:36:00"/>
    <d v="1899-12-30T00:20:00"/>
    <x v="0"/>
    <x v="36"/>
    <x v="83"/>
  </r>
  <r>
    <x v="12"/>
    <s v="Cliente_26"/>
    <n v="4"/>
    <x v="2"/>
    <x v="0"/>
    <x v="2"/>
    <x v="248"/>
    <x v="2"/>
    <x v="678"/>
    <x v="9"/>
    <s v="Plato_13, Plato_10, Plato_16, Plato_1"/>
    <x v="6"/>
    <s v="0:02"/>
    <s v="3:03"/>
    <d v="1899-12-30T03:16:00"/>
    <d v="1899-12-30T01:15:00"/>
    <x v="0"/>
    <x v="239"/>
    <x v="103"/>
  </r>
  <r>
    <x v="16"/>
    <s v="Cliente_35"/>
    <n v="4"/>
    <x v="0"/>
    <x v="0"/>
    <x v="1"/>
    <x v="633"/>
    <x v="0"/>
    <x v="679"/>
    <x v="3"/>
    <s v="Plato_4, Plato_3, Plato_11"/>
    <x v="6"/>
    <s v="1:23"/>
    <s v="5:20"/>
    <d v="1899-12-30T03:57:00"/>
    <d v="1899-12-30T02:06:00"/>
    <x v="0"/>
    <x v="141"/>
    <x v="120"/>
  </r>
  <r>
    <x v="10"/>
    <s v="Cliente_840"/>
    <n v="4"/>
    <x v="4"/>
    <x v="0"/>
    <x v="0"/>
    <x v="634"/>
    <x v="1"/>
    <x v="680"/>
    <x v="3"/>
    <s v="Plato_11, Plato_13"/>
    <x v="6"/>
    <s v="2:56"/>
    <s v="6:50"/>
    <d v="1899-12-30T03:54:00"/>
    <d v="1899-12-30T02:49:00"/>
    <x v="0"/>
    <x v="63"/>
    <x v="31"/>
  </r>
  <r>
    <x v="15"/>
    <s v="Cliente_36"/>
    <n v="5"/>
    <x v="3"/>
    <x v="1"/>
    <x v="2"/>
    <x v="635"/>
    <x v="2"/>
    <x v="681"/>
    <x v="5"/>
    <s v="Plato_14"/>
    <x v="6"/>
    <s v="1:26"/>
    <s v="4:05"/>
    <d v="1899-12-30T02:54:00"/>
    <d v="1899-12-30T01:56:00"/>
    <x v="0"/>
    <x v="240"/>
    <x v="49"/>
  </r>
  <r>
    <x v="10"/>
    <s v="Cliente_837"/>
    <n v="6"/>
    <x v="3"/>
    <x v="0"/>
    <x v="2"/>
    <x v="636"/>
    <x v="2"/>
    <x v="682"/>
    <x v="1"/>
    <s v="Plato_5, Plato_3, Plato_20, Plato_17"/>
    <x v="6"/>
    <s v="3:56"/>
    <s v="6:22"/>
    <d v="1899-12-30T02:41:00"/>
    <d v="1899-12-30T01:04:00"/>
    <x v="0"/>
    <x v="195"/>
    <x v="53"/>
  </r>
  <r>
    <x v="0"/>
    <s v="Cliente_514"/>
    <n v="6"/>
    <x v="4"/>
    <x v="2"/>
    <x v="2"/>
    <x v="637"/>
    <x v="2"/>
    <x v="683"/>
    <x v="9"/>
    <s v="Plato_19, Plato_17, Plato_10, Plato_9"/>
    <x v="6"/>
    <s v="3:29"/>
    <s v="4:40"/>
    <d v="1899-12-30T01:26:00"/>
    <d v="1899-12-30T00:00:00"/>
    <x v="1"/>
    <x v="145"/>
    <x v="110"/>
  </r>
  <r>
    <x v="16"/>
    <s v="Cliente_485"/>
    <n v="5"/>
    <x v="2"/>
    <x v="0"/>
    <x v="0"/>
    <x v="638"/>
    <x v="1"/>
    <x v="684"/>
    <x v="0"/>
    <s v="Plato_6"/>
    <x v="6"/>
    <s v="0:28"/>
    <s v="1:43"/>
    <d v="1899-12-30T01:15:00"/>
    <d v="1899-12-30T00:58:00"/>
    <x v="0"/>
    <x v="40"/>
    <x v="4"/>
  </r>
  <r>
    <x v="0"/>
    <s v="Cliente_832"/>
    <n v="6"/>
    <x v="1"/>
    <x v="0"/>
    <x v="1"/>
    <x v="639"/>
    <x v="0"/>
    <x v="685"/>
    <x v="3"/>
    <s v="Plato_17, Plato_3"/>
    <x v="6"/>
    <s v="1:12"/>
    <s v="3:39"/>
    <d v="1899-12-30T02:27:00"/>
    <d v="1899-12-30T01:29:00"/>
    <x v="0"/>
    <x v="37"/>
    <x v="118"/>
  </r>
  <r>
    <x v="10"/>
    <s v="Cliente_778"/>
    <n v="6"/>
    <x v="4"/>
    <x v="0"/>
    <x v="1"/>
    <x v="640"/>
    <x v="1"/>
    <x v="686"/>
    <x v="0"/>
    <s v="Plato_19"/>
    <x v="6"/>
    <s v="1:54"/>
    <s v="5:39"/>
    <d v="1899-12-30T03:45:00"/>
    <d v="1899-12-30T03:16:00"/>
    <x v="0"/>
    <x v="102"/>
    <x v="9"/>
  </r>
  <r>
    <x v="3"/>
    <s v="Cliente_725"/>
    <n v="1"/>
    <x v="1"/>
    <x v="0"/>
    <x v="2"/>
    <x v="397"/>
    <x v="2"/>
    <x v="687"/>
    <x v="10"/>
    <s v="Plato_9"/>
    <x v="6"/>
    <s v="3:26"/>
    <s v="5:03"/>
    <d v="1899-12-30T01:52:00"/>
    <d v="1899-12-30T01:23:00"/>
    <x v="0"/>
    <x v="77"/>
    <x v="156"/>
  </r>
  <r>
    <x v="9"/>
    <s v="Cliente_114"/>
    <n v="1"/>
    <x v="1"/>
    <x v="0"/>
    <x v="2"/>
    <x v="641"/>
    <x v="2"/>
    <x v="688"/>
    <x v="3"/>
    <s v="Plato_14, Plato_1, Plato_13"/>
    <x v="6"/>
    <s v="0:36"/>
    <s v="2:22"/>
    <d v="1899-12-30T02:01:00"/>
    <d v="1899-12-30T01:17:00"/>
    <x v="0"/>
    <x v="2"/>
    <x v="9"/>
  </r>
  <r>
    <x v="8"/>
    <s v="Cliente_95"/>
    <n v="4"/>
    <x v="3"/>
    <x v="2"/>
    <x v="0"/>
    <x v="642"/>
    <x v="0"/>
    <x v="689"/>
    <x v="0"/>
    <s v="Plato_20, Plato_17, Plato_16, Plato_11"/>
    <x v="6"/>
    <s v="2:43"/>
    <s v="5:43"/>
    <d v="1899-12-30T03:00:00"/>
    <d v="1899-12-30T00:37:00"/>
    <x v="0"/>
    <x v="113"/>
    <x v="147"/>
  </r>
  <r>
    <x v="19"/>
    <s v="Cliente_103"/>
    <n v="4"/>
    <x v="0"/>
    <x v="2"/>
    <x v="0"/>
    <x v="643"/>
    <x v="2"/>
    <x v="690"/>
    <x v="1"/>
    <s v="Plato_5"/>
    <x v="6"/>
    <s v="1:43"/>
    <s v="5:17"/>
    <d v="1899-12-30T03:49:00"/>
    <d v="1899-12-30T03:00:00"/>
    <x v="0"/>
    <x v="162"/>
    <x v="153"/>
  </r>
  <r>
    <x v="12"/>
    <s v="Cliente_30"/>
    <n v="2"/>
    <x v="1"/>
    <x v="2"/>
    <x v="2"/>
    <x v="644"/>
    <x v="0"/>
    <x v="691"/>
    <x v="10"/>
    <s v="Plato_8, Plato_2, Plato_4, Plato_3"/>
    <x v="6"/>
    <s v="0:53"/>
    <s v="4:26"/>
    <d v="1899-12-30T03:33:00"/>
    <d v="1899-12-30T01:53:00"/>
    <x v="0"/>
    <x v="27"/>
    <x v="61"/>
  </r>
  <r>
    <x v="8"/>
    <s v="Cliente_330"/>
    <n v="4"/>
    <x v="0"/>
    <x v="0"/>
    <x v="2"/>
    <x v="645"/>
    <x v="1"/>
    <x v="692"/>
    <x v="8"/>
    <s v="Plato_19, Plato_13"/>
    <x v="6"/>
    <s v="3:44"/>
    <s v="7:31"/>
    <d v="1899-12-30T03:47:00"/>
    <d v="1899-12-30T03:03:00"/>
    <x v="0"/>
    <x v="171"/>
    <x v="18"/>
  </r>
  <r>
    <x v="16"/>
    <s v="Cliente_88"/>
    <n v="4"/>
    <x v="2"/>
    <x v="0"/>
    <x v="2"/>
    <x v="646"/>
    <x v="1"/>
    <x v="693"/>
    <x v="5"/>
    <s v="Plato_3, Plato_4, Plato_20, Plato_13"/>
    <x v="6"/>
    <s v="1:51"/>
    <s v="5:13"/>
    <d v="1899-12-30T03:22:00"/>
    <d v="1899-12-30T01:14:00"/>
    <x v="0"/>
    <x v="106"/>
    <x v="29"/>
  </r>
  <r>
    <x v="12"/>
    <s v="Cliente_211"/>
    <n v="1"/>
    <x v="0"/>
    <x v="0"/>
    <x v="2"/>
    <x v="647"/>
    <x v="2"/>
    <x v="694"/>
    <x v="5"/>
    <s v="Plato_16, Plato_2"/>
    <x v="6"/>
    <s v="2:02"/>
    <s v="5:32"/>
    <d v="1899-12-30T03:45:00"/>
    <d v="1899-12-30T02:53:00"/>
    <x v="0"/>
    <x v="168"/>
    <x v="128"/>
  </r>
  <r>
    <x v="10"/>
    <s v="Cliente_282"/>
    <n v="6"/>
    <x v="1"/>
    <x v="2"/>
    <x v="2"/>
    <x v="648"/>
    <x v="2"/>
    <x v="695"/>
    <x v="4"/>
    <s v="Plato_14"/>
    <x v="6"/>
    <s v="2:16"/>
    <s v="6:11"/>
    <d v="1899-12-30T04:10:00"/>
    <d v="1899-12-30T03:32:00"/>
    <x v="0"/>
    <x v="127"/>
    <x v="121"/>
  </r>
  <r>
    <x v="17"/>
    <s v="Cliente_90"/>
    <n v="1"/>
    <x v="2"/>
    <x v="0"/>
    <x v="2"/>
    <x v="649"/>
    <x v="0"/>
    <x v="696"/>
    <x v="7"/>
    <s v="Plato_14, Plato_11, Plato_2, Plato_6"/>
    <x v="6"/>
    <s v="3:48"/>
    <s v="6:42"/>
    <d v="1899-12-30T02:54:00"/>
    <d v="1899-12-30T01:07:00"/>
    <x v="0"/>
    <x v="239"/>
    <x v="97"/>
  </r>
  <r>
    <x v="19"/>
    <s v="Cliente_115"/>
    <n v="4"/>
    <x v="1"/>
    <x v="2"/>
    <x v="2"/>
    <x v="295"/>
    <x v="1"/>
    <x v="697"/>
    <x v="6"/>
    <s v="Plato_6, Plato_10, Plato_14, Plato_13"/>
    <x v="6"/>
    <s v="2:30"/>
    <s v="6:25"/>
    <d v="1899-12-30T03:55:00"/>
    <d v="1899-12-30T02:14:00"/>
    <x v="0"/>
    <x v="115"/>
    <x v="127"/>
  </r>
  <r>
    <x v="4"/>
    <s v="Cliente_143"/>
    <n v="6"/>
    <x v="2"/>
    <x v="0"/>
    <x v="2"/>
    <x v="650"/>
    <x v="0"/>
    <x v="698"/>
    <x v="0"/>
    <s v="Plato_9"/>
    <x v="6"/>
    <s v="1:35"/>
    <s v="2:56"/>
    <d v="1899-12-30T01:21:00"/>
    <d v="1899-12-30T01:10:00"/>
    <x v="0"/>
    <x v="1"/>
    <x v="5"/>
  </r>
  <r>
    <x v="4"/>
    <s v="Cliente_496"/>
    <n v="2"/>
    <x v="2"/>
    <x v="0"/>
    <x v="2"/>
    <x v="456"/>
    <x v="0"/>
    <x v="699"/>
    <x v="10"/>
    <s v="Plato_18, Plato_10, Plato_6"/>
    <x v="6"/>
    <s v="0:23"/>
    <s v="2:50"/>
    <d v="1899-12-30T02:27:00"/>
    <d v="1899-12-30T01:01:00"/>
    <x v="0"/>
    <x v="60"/>
    <x v="36"/>
  </r>
  <r>
    <x v="19"/>
    <s v="Cliente_58"/>
    <n v="5"/>
    <x v="4"/>
    <x v="0"/>
    <x v="2"/>
    <x v="651"/>
    <x v="1"/>
    <x v="700"/>
    <x v="6"/>
    <s v="Plato_11, Plato_4"/>
    <x v="6"/>
    <s v="3:20"/>
    <s v="5:45"/>
    <d v="1899-12-30T02:25:00"/>
    <d v="1899-12-30T00:48:00"/>
    <x v="0"/>
    <x v="37"/>
    <x v="63"/>
  </r>
  <r>
    <x v="18"/>
    <s v="Cliente_468"/>
    <n v="2"/>
    <x v="0"/>
    <x v="2"/>
    <x v="2"/>
    <x v="652"/>
    <x v="1"/>
    <x v="701"/>
    <x v="2"/>
    <s v="Plato_4, Plato_13, Plato_6, Plato_16"/>
    <x v="6"/>
    <s v="2:30"/>
    <s v="5:15"/>
    <d v="1899-12-30T02:45:00"/>
    <d v="1899-12-30T00:10:00"/>
    <x v="0"/>
    <x v="146"/>
    <x v="51"/>
  </r>
  <r>
    <x v="12"/>
    <s v="Cliente_714"/>
    <n v="5"/>
    <x v="1"/>
    <x v="0"/>
    <x v="2"/>
    <x v="653"/>
    <x v="2"/>
    <x v="702"/>
    <x v="5"/>
    <s v="Plato_13"/>
    <x v="6"/>
    <s v="0:17"/>
    <s v="2:19"/>
    <d v="1899-12-30T02:17:00"/>
    <d v="1899-12-30T01:33:00"/>
    <x v="0"/>
    <x v="111"/>
    <x v="9"/>
  </r>
  <r>
    <x v="18"/>
    <s v="Cliente_950"/>
    <n v="6"/>
    <x v="2"/>
    <x v="2"/>
    <x v="2"/>
    <x v="654"/>
    <x v="0"/>
    <x v="703"/>
    <x v="6"/>
    <s v="Plato_4"/>
    <x v="6"/>
    <s v="1:40"/>
    <s v="4:29"/>
    <d v="1899-12-30T02:49:00"/>
    <d v="1899-12-30T02:11:00"/>
    <x v="0"/>
    <x v="159"/>
    <x v="15"/>
  </r>
  <r>
    <x v="14"/>
    <s v="Cliente_372"/>
    <n v="3"/>
    <x v="2"/>
    <x v="0"/>
    <x v="2"/>
    <x v="277"/>
    <x v="1"/>
    <x v="704"/>
    <x v="5"/>
    <s v="Plato_3, Plato_10"/>
    <x v="6"/>
    <s v="1:48"/>
    <s v="2:53"/>
    <d v="1899-12-30T01:05:00"/>
    <d v="1899-12-30T00:32:00"/>
    <x v="0"/>
    <x v="28"/>
    <x v="88"/>
  </r>
  <r>
    <x v="2"/>
    <s v="Cliente_663"/>
    <n v="6"/>
    <x v="1"/>
    <x v="0"/>
    <x v="2"/>
    <x v="655"/>
    <x v="2"/>
    <x v="705"/>
    <x v="10"/>
    <s v="Plato_4"/>
    <x v="6"/>
    <s v="1:14"/>
    <s v="4:54"/>
    <d v="1899-12-30T03:55:00"/>
    <d v="1899-12-30T03:07:00"/>
    <x v="0"/>
    <x v="40"/>
    <x v="88"/>
  </r>
  <r>
    <x v="8"/>
    <s v="Cliente_801"/>
    <n v="1"/>
    <x v="2"/>
    <x v="1"/>
    <x v="2"/>
    <x v="656"/>
    <x v="0"/>
    <x v="706"/>
    <x v="7"/>
    <s v="Plato_15, Plato_13, Plato_2, Plato_19"/>
    <x v="6"/>
    <s v="3:05"/>
    <s v="5:23"/>
    <d v="1899-12-30T02:18:00"/>
    <d v="1899-12-30T00:01:00"/>
    <x v="0"/>
    <x v="115"/>
    <x v="84"/>
  </r>
  <r>
    <x v="16"/>
    <s v="Cliente_804"/>
    <n v="2"/>
    <x v="0"/>
    <x v="2"/>
    <x v="2"/>
    <x v="619"/>
    <x v="2"/>
    <x v="707"/>
    <x v="0"/>
    <s v="Plato_6"/>
    <x v="6"/>
    <s v="3:36"/>
    <s v="7:24"/>
    <d v="1899-12-30T04:03:00"/>
    <d v="1899-12-30T03:24:00"/>
    <x v="0"/>
    <x v="40"/>
    <x v="148"/>
  </r>
  <r>
    <x v="4"/>
    <s v="Cliente_208"/>
    <n v="4"/>
    <x v="2"/>
    <x v="0"/>
    <x v="1"/>
    <x v="657"/>
    <x v="2"/>
    <x v="708"/>
    <x v="8"/>
    <s v="Plato_13, Plato_8, Plato_11, Plato_1"/>
    <x v="6"/>
    <s v="1:55"/>
    <s v="3:40"/>
    <d v="1899-12-30T02:00:00"/>
    <d v="1899-12-30T00:07:00"/>
    <x v="0"/>
    <x v="150"/>
    <x v="33"/>
  </r>
  <r>
    <x v="13"/>
    <s v="Cliente_716"/>
    <n v="1"/>
    <x v="3"/>
    <x v="0"/>
    <x v="2"/>
    <x v="658"/>
    <x v="2"/>
    <x v="709"/>
    <x v="0"/>
    <s v="Plato_3, Plato_12, Plato_4, Plato_14"/>
    <x v="6"/>
    <s v="2:28"/>
    <s v="3:38"/>
    <d v="1899-12-30T01:25:00"/>
    <d v="1899-12-30T00:00:00"/>
    <x v="1"/>
    <x v="0"/>
    <x v="77"/>
  </r>
  <r>
    <x v="2"/>
    <s v="Cliente_27"/>
    <n v="6"/>
    <x v="1"/>
    <x v="0"/>
    <x v="0"/>
    <x v="659"/>
    <x v="2"/>
    <x v="710"/>
    <x v="7"/>
    <s v="Plato_18, Plato_15"/>
    <x v="6"/>
    <s v="1:51"/>
    <s v="5:18"/>
    <d v="1899-12-30T03:42:00"/>
    <d v="1899-12-30T02:28:00"/>
    <x v="0"/>
    <x v="82"/>
    <x v="12"/>
  </r>
  <r>
    <x v="0"/>
    <s v="Cliente_786"/>
    <n v="5"/>
    <x v="2"/>
    <x v="1"/>
    <x v="1"/>
    <x v="660"/>
    <x v="0"/>
    <x v="711"/>
    <x v="4"/>
    <s v="Plato_7"/>
    <x v="6"/>
    <s v="0:06"/>
    <s v="2:27"/>
    <d v="1899-12-30T02:21:00"/>
    <d v="1899-12-30T01:32:00"/>
    <x v="0"/>
    <x v="51"/>
    <x v="58"/>
  </r>
  <r>
    <x v="1"/>
    <s v="Cliente_594"/>
    <n v="4"/>
    <x v="1"/>
    <x v="2"/>
    <x v="2"/>
    <x v="661"/>
    <x v="1"/>
    <x v="712"/>
    <x v="7"/>
    <s v="Plato_11, Plato_9, Plato_15, Plato_10"/>
    <x v="6"/>
    <s v="0:15"/>
    <s v="2:52"/>
    <d v="1899-12-30T02:37:00"/>
    <d v="1899-12-30T00:32:00"/>
    <x v="0"/>
    <x v="241"/>
    <x v="169"/>
  </r>
  <r>
    <x v="19"/>
    <s v="Cliente_281"/>
    <n v="2"/>
    <x v="3"/>
    <x v="0"/>
    <x v="2"/>
    <x v="662"/>
    <x v="1"/>
    <x v="713"/>
    <x v="1"/>
    <s v="Plato_18, Plato_2, Plato_11"/>
    <x v="6"/>
    <s v="2:21"/>
    <s v="4:05"/>
    <d v="1899-12-30T01:44:00"/>
    <d v="1899-12-30T00:41:00"/>
    <x v="0"/>
    <x v="46"/>
    <x v="22"/>
  </r>
  <r>
    <x v="14"/>
    <s v="Cliente_396"/>
    <n v="6"/>
    <x v="0"/>
    <x v="0"/>
    <x v="0"/>
    <x v="663"/>
    <x v="2"/>
    <x v="714"/>
    <x v="4"/>
    <s v="Plato_2, Plato_6, Plato_1, Plato_4"/>
    <x v="6"/>
    <s v="1:45"/>
    <s v="4:15"/>
    <d v="1899-12-30T02:45:00"/>
    <d v="1899-12-30T00:14:00"/>
    <x v="0"/>
    <x v="242"/>
    <x v="86"/>
  </r>
  <r>
    <x v="14"/>
    <s v="Cliente_707"/>
    <n v="4"/>
    <x v="2"/>
    <x v="2"/>
    <x v="2"/>
    <x v="664"/>
    <x v="2"/>
    <x v="715"/>
    <x v="2"/>
    <s v="Plato_13, Plato_1, Plato_17"/>
    <x v="6"/>
    <s v="1:47"/>
    <s v="4:44"/>
    <d v="1899-12-30T03:12:00"/>
    <d v="1899-12-30T01:27:00"/>
    <x v="0"/>
    <x v="231"/>
    <x v="146"/>
  </r>
  <r>
    <x v="4"/>
    <s v="Cliente_392"/>
    <n v="5"/>
    <x v="1"/>
    <x v="0"/>
    <x v="2"/>
    <x v="665"/>
    <x v="1"/>
    <x v="716"/>
    <x v="6"/>
    <s v="Plato_5, Plato_2, Plato_6"/>
    <x v="6"/>
    <s v="3:56"/>
    <s v="6:03"/>
    <d v="1899-12-30T02:07:00"/>
    <d v="1899-12-30T00:55:00"/>
    <x v="0"/>
    <x v="207"/>
    <x v="117"/>
  </r>
  <r>
    <x v="5"/>
    <s v="Cliente_489"/>
    <n v="6"/>
    <x v="2"/>
    <x v="1"/>
    <x v="2"/>
    <x v="666"/>
    <x v="1"/>
    <x v="717"/>
    <x v="5"/>
    <s v="Plato_3"/>
    <x v="6"/>
    <s v="3:18"/>
    <s v="7:06"/>
    <d v="1899-12-30T03:48:00"/>
    <d v="1899-12-30T02:50:00"/>
    <x v="0"/>
    <x v="91"/>
    <x v="118"/>
  </r>
  <r>
    <x v="11"/>
    <s v="Cliente_954"/>
    <n v="3"/>
    <x v="1"/>
    <x v="0"/>
    <x v="0"/>
    <x v="667"/>
    <x v="1"/>
    <x v="718"/>
    <x v="1"/>
    <s v="Plato_20, Plato_12, Plato_9"/>
    <x v="6"/>
    <s v="1:18"/>
    <s v="2:49"/>
    <d v="1899-12-30T01:31:00"/>
    <d v="1899-12-30T00:21:00"/>
    <x v="0"/>
    <x v="243"/>
    <x v="19"/>
  </r>
  <r>
    <x v="17"/>
    <s v="Cliente_263"/>
    <n v="5"/>
    <x v="0"/>
    <x v="0"/>
    <x v="2"/>
    <x v="668"/>
    <x v="0"/>
    <x v="719"/>
    <x v="3"/>
    <s v="Plato_11, Plato_9, Plato_7"/>
    <x v="6"/>
    <s v="2:13"/>
    <s v="5:46"/>
    <d v="1899-12-30T03:33:00"/>
    <d v="1899-12-30T01:20:00"/>
    <x v="0"/>
    <x v="153"/>
    <x v="157"/>
  </r>
  <r>
    <x v="1"/>
    <s v="Cliente_733"/>
    <n v="2"/>
    <x v="2"/>
    <x v="1"/>
    <x v="2"/>
    <x v="669"/>
    <x v="1"/>
    <x v="720"/>
    <x v="3"/>
    <s v="Plato_9, Plato_19, Plato_7, Plato_6"/>
    <x v="6"/>
    <s v="3:53"/>
    <s v="7:01"/>
    <d v="1899-12-30T03:08:00"/>
    <d v="1899-12-30T00:55:00"/>
    <x v="0"/>
    <x v="59"/>
    <x v="157"/>
  </r>
  <r>
    <x v="18"/>
    <s v="Cliente_438"/>
    <n v="5"/>
    <x v="2"/>
    <x v="0"/>
    <x v="2"/>
    <x v="670"/>
    <x v="1"/>
    <x v="721"/>
    <x v="8"/>
    <s v="Plato_13, Plato_5"/>
    <x v="6"/>
    <s v="2:51"/>
    <s v="4:08"/>
    <d v="1899-12-30T01:17:00"/>
    <d v="1899-12-30T00:18:00"/>
    <x v="0"/>
    <x v="188"/>
    <x v="12"/>
  </r>
  <r>
    <x v="14"/>
    <s v="Cliente_116"/>
    <n v="2"/>
    <x v="4"/>
    <x v="1"/>
    <x v="1"/>
    <x v="671"/>
    <x v="1"/>
    <x v="722"/>
    <x v="9"/>
    <s v="Plato_16, Plato_8"/>
    <x v="6"/>
    <s v="1:35"/>
    <s v="4:49"/>
    <d v="1899-12-30T03:14:00"/>
    <d v="1899-12-30T02:43:00"/>
    <x v="0"/>
    <x v="24"/>
    <x v="126"/>
  </r>
  <r>
    <x v="4"/>
    <s v="Cliente_929"/>
    <n v="6"/>
    <x v="3"/>
    <x v="2"/>
    <x v="1"/>
    <x v="672"/>
    <x v="1"/>
    <x v="723"/>
    <x v="5"/>
    <s v="Plato_5"/>
    <x v="6"/>
    <s v="2:56"/>
    <s v="4:15"/>
    <d v="1899-12-30T01:19:00"/>
    <d v="1899-12-30T00:23:00"/>
    <x v="0"/>
    <x v="162"/>
    <x v="10"/>
  </r>
  <r>
    <x v="0"/>
    <s v="Cliente_353"/>
    <n v="4"/>
    <x v="4"/>
    <x v="0"/>
    <x v="1"/>
    <x v="673"/>
    <x v="2"/>
    <x v="724"/>
    <x v="9"/>
    <s v="Plato_18, Plato_5"/>
    <x v="6"/>
    <s v="1:48"/>
    <s v="3:20"/>
    <d v="1899-12-30T01:47:00"/>
    <d v="1899-12-30T00:07:00"/>
    <x v="0"/>
    <x v="153"/>
    <x v="1"/>
  </r>
  <r>
    <x v="7"/>
    <s v="Cliente_715"/>
    <n v="2"/>
    <x v="3"/>
    <x v="1"/>
    <x v="2"/>
    <x v="674"/>
    <x v="0"/>
    <x v="725"/>
    <x v="0"/>
    <s v="Plato_5, Plato_19, Plato_14"/>
    <x v="6"/>
    <s v="2:28"/>
    <s v="5:43"/>
    <d v="1899-12-30T03:15:00"/>
    <d v="1899-12-30T02:01:00"/>
    <x v="0"/>
    <x v="24"/>
    <x v="107"/>
  </r>
  <r>
    <x v="6"/>
    <s v="Cliente_117"/>
    <n v="6"/>
    <x v="2"/>
    <x v="2"/>
    <x v="0"/>
    <x v="675"/>
    <x v="0"/>
    <x v="726"/>
    <x v="1"/>
    <s v="Plato_3"/>
    <x v="6"/>
    <s v="0:31"/>
    <s v="3:02"/>
    <d v="1899-12-30T02:31:00"/>
    <d v="1899-12-30T02:10:00"/>
    <x v="0"/>
    <x v="174"/>
    <x v="40"/>
  </r>
  <r>
    <x v="12"/>
    <s v="Cliente_654"/>
    <n v="6"/>
    <x v="1"/>
    <x v="1"/>
    <x v="0"/>
    <x v="676"/>
    <x v="2"/>
    <x v="727"/>
    <x v="10"/>
    <s v="Plato_4, Plato_6, Plato_15"/>
    <x v="6"/>
    <s v="2:06"/>
    <s v="4:29"/>
    <d v="1899-12-30T02:38:00"/>
    <d v="1899-12-30T01:11:00"/>
    <x v="0"/>
    <x v="146"/>
    <x v="117"/>
  </r>
  <r>
    <x v="2"/>
    <s v="Cliente_264"/>
    <n v="2"/>
    <x v="3"/>
    <x v="1"/>
    <x v="2"/>
    <x v="597"/>
    <x v="2"/>
    <x v="728"/>
    <x v="7"/>
    <s v="Plato_18, Plato_3"/>
    <x v="6"/>
    <s v="2:49"/>
    <s v="6:05"/>
    <d v="1899-12-30T03:31:00"/>
    <d v="1899-12-30T02:11:00"/>
    <x v="0"/>
    <x v="182"/>
    <x v="31"/>
  </r>
  <r>
    <x v="4"/>
    <s v="Cliente_443"/>
    <n v="3"/>
    <x v="0"/>
    <x v="0"/>
    <x v="2"/>
    <x v="677"/>
    <x v="2"/>
    <x v="729"/>
    <x v="0"/>
    <s v="Plato_2, Plato_7"/>
    <x v="6"/>
    <s v="0:29"/>
    <s v="2:33"/>
    <d v="1899-12-30T02:19:00"/>
    <d v="1899-12-30T00:45:00"/>
    <x v="0"/>
    <x v="192"/>
    <x v="76"/>
  </r>
  <r>
    <x v="6"/>
    <s v="Cliente_239"/>
    <n v="3"/>
    <x v="2"/>
    <x v="0"/>
    <x v="2"/>
    <x v="678"/>
    <x v="0"/>
    <x v="730"/>
    <x v="9"/>
    <s v="Plato_15"/>
    <x v="6"/>
    <s v="3:16"/>
    <s v="6:25"/>
    <d v="1899-12-30T03:09:00"/>
    <d v="1899-12-30T02:22:00"/>
    <x v="0"/>
    <x v="212"/>
    <x v="32"/>
  </r>
  <r>
    <x v="14"/>
    <s v="Cliente_770"/>
    <n v="3"/>
    <x v="4"/>
    <x v="0"/>
    <x v="2"/>
    <x v="679"/>
    <x v="0"/>
    <x v="731"/>
    <x v="2"/>
    <s v="Plato_20, Plato_10, Plato_19"/>
    <x v="6"/>
    <s v="3:17"/>
    <s v="7:13"/>
    <d v="1899-12-30T03:56:00"/>
    <d v="1899-12-30T01:55:00"/>
    <x v="0"/>
    <x v="30"/>
    <x v="83"/>
  </r>
  <r>
    <x v="9"/>
    <s v="Cliente_359"/>
    <n v="6"/>
    <x v="4"/>
    <x v="2"/>
    <x v="2"/>
    <x v="680"/>
    <x v="1"/>
    <x v="732"/>
    <x v="10"/>
    <s v="Plato_19, Plato_7, Plato_6"/>
    <x v="6"/>
    <s v="3:40"/>
    <s v="5:28"/>
    <d v="1899-12-30T01:48:00"/>
    <d v="1899-12-30T00:34:00"/>
    <x v="0"/>
    <x v="44"/>
    <x v="107"/>
  </r>
  <r>
    <x v="9"/>
    <s v="Cliente_888"/>
    <n v="2"/>
    <x v="2"/>
    <x v="0"/>
    <x v="1"/>
    <x v="681"/>
    <x v="1"/>
    <x v="733"/>
    <x v="5"/>
    <s v="Plato_15, Plato_7, Plato_12"/>
    <x v="6"/>
    <s v="2:27"/>
    <s v="4:57"/>
    <d v="1899-12-30T02:30:00"/>
    <d v="1899-12-30T01:38:00"/>
    <x v="0"/>
    <x v="83"/>
    <x v="170"/>
  </r>
  <r>
    <x v="2"/>
    <s v="Cliente_154"/>
    <n v="4"/>
    <x v="0"/>
    <x v="1"/>
    <x v="2"/>
    <x v="682"/>
    <x v="1"/>
    <x v="734"/>
    <x v="0"/>
    <s v="Plato_14, Plato_15"/>
    <x v="6"/>
    <s v="1:52"/>
    <s v="3:47"/>
    <d v="1899-12-30T01:55:00"/>
    <d v="1899-12-30T00:28:00"/>
    <x v="0"/>
    <x v="149"/>
    <x v="37"/>
  </r>
  <r>
    <x v="6"/>
    <s v="Cliente_301"/>
    <n v="2"/>
    <x v="4"/>
    <x v="1"/>
    <x v="2"/>
    <x v="506"/>
    <x v="2"/>
    <x v="735"/>
    <x v="0"/>
    <s v="Plato_5, Plato_16, Plato_17"/>
    <x v="6"/>
    <s v="1:08"/>
    <s v="3:24"/>
    <d v="1899-12-30T02:31:00"/>
    <d v="1899-12-30T00:44:00"/>
    <x v="0"/>
    <x v="244"/>
    <x v="57"/>
  </r>
  <r>
    <x v="1"/>
    <s v="Cliente_635"/>
    <n v="1"/>
    <x v="2"/>
    <x v="1"/>
    <x v="0"/>
    <x v="683"/>
    <x v="0"/>
    <x v="736"/>
    <x v="3"/>
    <s v="Plato_9, Plato_2"/>
    <x v="6"/>
    <s v="0:39"/>
    <s v="3:06"/>
    <d v="1899-12-30T02:27:00"/>
    <d v="1899-12-30T02:05:00"/>
    <x v="0"/>
    <x v="61"/>
    <x v="108"/>
  </r>
  <r>
    <x v="8"/>
    <s v="Cliente_70"/>
    <n v="1"/>
    <x v="0"/>
    <x v="0"/>
    <x v="2"/>
    <x v="684"/>
    <x v="2"/>
    <x v="737"/>
    <x v="0"/>
    <s v="Plato_10, Plato_16, Plato_4"/>
    <x v="6"/>
    <s v="0:51"/>
    <s v="2:04"/>
    <d v="1899-12-30T01:28:00"/>
    <d v="1899-12-30T00:00:00"/>
    <x v="1"/>
    <x v="95"/>
    <x v="66"/>
  </r>
  <r>
    <x v="0"/>
    <s v="Cliente_484"/>
    <n v="5"/>
    <x v="2"/>
    <x v="0"/>
    <x v="0"/>
    <x v="685"/>
    <x v="0"/>
    <x v="738"/>
    <x v="1"/>
    <s v="Plato_14"/>
    <x v="6"/>
    <s v="3:53"/>
    <s v="6:10"/>
    <d v="1899-12-30T02:17:00"/>
    <d v="1899-12-30T01:23:00"/>
    <x v="0"/>
    <x v="127"/>
    <x v="59"/>
  </r>
  <r>
    <x v="11"/>
    <s v="Cliente_297"/>
    <n v="6"/>
    <x v="1"/>
    <x v="0"/>
    <x v="0"/>
    <x v="686"/>
    <x v="0"/>
    <x v="739"/>
    <x v="8"/>
    <s v="Plato_16, Plato_15, Plato_19, Plato_14"/>
    <x v="6"/>
    <s v="3:49"/>
    <s v="6:24"/>
    <d v="1899-12-30T02:35:00"/>
    <d v="1899-12-30T00:42:00"/>
    <x v="0"/>
    <x v="76"/>
    <x v="139"/>
  </r>
  <r>
    <x v="9"/>
    <s v="Cliente_196"/>
    <n v="4"/>
    <x v="2"/>
    <x v="0"/>
    <x v="0"/>
    <x v="367"/>
    <x v="2"/>
    <x v="740"/>
    <x v="7"/>
    <s v="Plato_7, Plato_9, Plato_11, Plato_16"/>
    <x v="6"/>
    <s v="0:29"/>
    <s v="4:23"/>
    <d v="1899-12-30T04:09:00"/>
    <d v="1899-12-30T01:09:00"/>
    <x v="0"/>
    <x v="232"/>
    <x v="171"/>
  </r>
  <r>
    <x v="2"/>
    <s v="Cliente_320"/>
    <n v="4"/>
    <x v="2"/>
    <x v="1"/>
    <x v="2"/>
    <x v="687"/>
    <x v="0"/>
    <x v="741"/>
    <x v="1"/>
    <s v="Plato_17, Plato_2, Plato_10, Plato_12"/>
    <x v="6"/>
    <s v="0:36"/>
    <s v="2:22"/>
    <d v="1899-12-30T01:46:00"/>
    <d v="1899-12-30T00:00:00"/>
    <x v="1"/>
    <x v="82"/>
    <x v="56"/>
  </r>
  <r>
    <x v="19"/>
    <s v="Cliente_597"/>
    <n v="2"/>
    <x v="0"/>
    <x v="0"/>
    <x v="0"/>
    <x v="688"/>
    <x v="2"/>
    <x v="742"/>
    <x v="2"/>
    <s v="Plato_10, Plato_4, Plato_14"/>
    <x v="6"/>
    <s v="3:47"/>
    <s v="7:44"/>
    <d v="1899-12-30T04:12:00"/>
    <d v="1899-12-30T01:34:00"/>
    <x v="0"/>
    <x v="95"/>
    <x v="147"/>
  </r>
  <r>
    <x v="7"/>
    <s v="Cliente_974"/>
    <n v="1"/>
    <x v="1"/>
    <x v="0"/>
    <x v="2"/>
    <x v="689"/>
    <x v="1"/>
    <x v="743"/>
    <x v="0"/>
    <s v="Plato_4, Plato_9"/>
    <x v="6"/>
    <s v="1:59"/>
    <s v="5:49"/>
    <d v="1899-12-30T03:50:00"/>
    <d v="1899-12-30T02:43:00"/>
    <x v="0"/>
    <x v="45"/>
    <x v="64"/>
  </r>
  <r>
    <x v="3"/>
    <s v="Cliente_90"/>
    <n v="1"/>
    <x v="3"/>
    <x v="0"/>
    <x v="1"/>
    <x v="690"/>
    <x v="1"/>
    <x v="744"/>
    <x v="6"/>
    <s v="Plato_8, Plato_7, Plato_1, Plato_6"/>
    <x v="6"/>
    <s v="2:34"/>
    <s v="4:52"/>
    <d v="1899-12-30T02:18:00"/>
    <d v="1899-12-30T01:05:00"/>
    <x v="0"/>
    <x v="228"/>
    <x v="47"/>
  </r>
  <r>
    <x v="18"/>
    <s v="Cliente_950"/>
    <n v="2"/>
    <x v="1"/>
    <x v="0"/>
    <x v="2"/>
    <x v="449"/>
    <x v="2"/>
    <x v="745"/>
    <x v="9"/>
    <s v="Plato_8, Plato_15"/>
    <x v="6"/>
    <s v="3:10"/>
    <s v="6:27"/>
    <d v="1899-12-30T03:32:00"/>
    <d v="1899-12-30T02:00:00"/>
    <x v="0"/>
    <x v="170"/>
    <x v="158"/>
  </r>
  <r>
    <x v="11"/>
    <s v="Cliente_446"/>
    <n v="3"/>
    <x v="1"/>
    <x v="1"/>
    <x v="0"/>
    <x v="691"/>
    <x v="0"/>
    <x v="746"/>
    <x v="7"/>
    <s v="Plato_1"/>
    <x v="6"/>
    <s v="2:53"/>
    <s v="4:49"/>
    <d v="1899-12-30T01:56:00"/>
    <d v="1899-12-30T01:28:00"/>
    <x v="0"/>
    <x v="164"/>
    <x v="101"/>
  </r>
  <r>
    <x v="10"/>
    <s v="Cliente_298"/>
    <n v="4"/>
    <x v="2"/>
    <x v="0"/>
    <x v="2"/>
    <x v="692"/>
    <x v="0"/>
    <x v="747"/>
    <x v="5"/>
    <s v="Plato_15, Plato_10"/>
    <x v="6"/>
    <s v="2:32"/>
    <s v="5:58"/>
    <d v="1899-12-30T03:26:00"/>
    <d v="1899-12-30T02:49:00"/>
    <x v="0"/>
    <x v="245"/>
    <x v="128"/>
  </r>
  <r>
    <x v="15"/>
    <s v="Cliente_446"/>
    <n v="2"/>
    <x v="4"/>
    <x v="0"/>
    <x v="0"/>
    <x v="693"/>
    <x v="2"/>
    <x v="748"/>
    <x v="4"/>
    <s v="Plato_8"/>
    <x v="6"/>
    <s v="1:21"/>
    <s v="2:52"/>
    <d v="1899-12-30T01:46:00"/>
    <d v="1899-12-30T01:23:00"/>
    <x v="0"/>
    <x v="5"/>
    <x v="69"/>
  </r>
  <r>
    <x v="1"/>
    <s v="Cliente_304"/>
    <n v="4"/>
    <x v="1"/>
    <x v="0"/>
    <x v="2"/>
    <x v="694"/>
    <x v="1"/>
    <x v="749"/>
    <x v="6"/>
    <s v="Plato_17, Plato_10"/>
    <x v="6"/>
    <s v="1:46"/>
    <s v="3:00"/>
    <d v="1899-12-30T01:14:00"/>
    <d v="1899-12-30T00:00:00"/>
    <x v="1"/>
    <x v="246"/>
    <x v="36"/>
  </r>
  <r>
    <x v="6"/>
    <s v="Cliente_157"/>
    <n v="6"/>
    <x v="2"/>
    <x v="1"/>
    <x v="2"/>
    <x v="695"/>
    <x v="1"/>
    <x v="750"/>
    <x v="2"/>
    <s v="Plato_9, Plato_1, Plato_5"/>
    <x v="6"/>
    <s v="1:32"/>
    <s v="3:10"/>
    <d v="1899-12-30T01:38:00"/>
    <d v="1899-12-30T00:11:00"/>
    <x v="0"/>
    <x v="70"/>
    <x v="37"/>
  </r>
  <r>
    <x v="3"/>
    <s v="Cliente_736"/>
    <n v="5"/>
    <x v="0"/>
    <x v="0"/>
    <x v="2"/>
    <x v="696"/>
    <x v="1"/>
    <x v="751"/>
    <x v="4"/>
    <s v="Plato_2"/>
    <x v="6"/>
    <s v="2:05"/>
    <s v="4:23"/>
    <d v="1899-12-30T02:18:00"/>
    <d v="1899-12-30T01:48:00"/>
    <x v="0"/>
    <x v="71"/>
    <x v="52"/>
  </r>
  <r>
    <x v="7"/>
    <s v="Cliente_827"/>
    <n v="4"/>
    <x v="4"/>
    <x v="0"/>
    <x v="0"/>
    <x v="697"/>
    <x v="1"/>
    <x v="752"/>
    <x v="9"/>
    <s v="Plato_15, Plato_14, Plato_7, Plato_19"/>
    <x v="6"/>
    <s v="2:27"/>
    <s v="4:38"/>
    <d v="1899-12-30T02:11:00"/>
    <d v="1899-12-30T00:03:00"/>
    <x v="0"/>
    <x v="90"/>
    <x v="29"/>
  </r>
  <r>
    <x v="4"/>
    <s v="Cliente_871"/>
    <n v="3"/>
    <x v="0"/>
    <x v="0"/>
    <x v="2"/>
    <x v="164"/>
    <x v="0"/>
    <x v="753"/>
    <x v="0"/>
    <s v="Plato_7, Plato_6, Plato_16"/>
    <x v="6"/>
    <s v="3:21"/>
    <s v="4:36"/>
    <d v="1899-12-30T01:15:00"/>
    <d v="1899-12-30T00:00:00"/>
    <x v="1"/>
    <x v="92"/>
    <x v="35"/>
  </r>
  <r>
    <x v="14"/>
    <s v="Cliente_743"/>
    <n v="3"/>
    <x v="2"/>
    <x v="0"/>
    <x v="2"/>
    <x v="698"/>
    <x v="2"/>
    <x v="754"/>
    <x v="2"/>
    <s v="Plato_13, Plato_1, Plato_12, Plato_9"/>
    <x v="6"/>
    <s v="2:01"/>
    <s v="4:27"/>
    <d v="1899-12-30T02:41:00"/>
    <d v="1899-12-30T00:37:00"/>
    <x v="0"/>
    <x v="29"/>
    <x v="25"/>
  </r>
  <r>
    <x v="7"/>
    <s v="Cliente_428"/>
    <n v="1"/>
    <x v="1"/>
    <x v="2"/>
    <x v="2"/>
    <x v="699"/>
    <x v="1"/>
    <x v="755"/>
    <x v="4"/>
    <s v="Plato_17, Plato_12"/>
    <x v="6"/>
    <s v="3:53"/>
    <s v="7:51"/>
    <d v="1899-12-30T03:58:00"/>
    <d v="1899-12-30T03:24:00"/>
    <x v="0"/>
    <x v="73"/>
    <x v="153"/>
  </r>
  <r>
    <x v="3"/>
    <s v="Cliente_750"/>
    <n v="6"/>
    <x v="2"/>
    <x v="0"/>
    <x v="0"/>
    <x v="700"/>
    <x v="0"/>
    <x v="756"/>
    <x v="2"/>
    <s v="Plato_2"/>
    <x v="6"/>
    <s v="1:47"/>
    <s v="4:42"/>
    <d v="1899-12-30T02:55:00"/>
    <d v="1899-12-30T02:15:00"/>
    <x v="0"/>
    <x v="71"/>
    <x v="3"/>
  </r>
  <r>
    <x v="13"/>
    <s v="Cliente_808"/>
    <n v="4"/>
    <x v="0"/>
    <x v="1"/>
    <x v="1"/>
    <x v="701"/>
    <x v="0"/>
    <x v="757"/>
    <x v="4"/>
    <s v="Plato_2, Plato_5"/>
    <x v="6"/>
    <s v="0:17"/>
    <s v="2:10"/>
    <d v="1899-12-30T01:53:00"/>
    <d v="1899-12-30T01:12:00"/>
    <x v="0"/>
    <x v="97"/>
    <x v="6"/>
  </r>
  <r>
    <x v="2"/>
    <s v="Cliente_376"/>
    <n v="5"/>
    <x v="1"/>
    <x v="0"/>
    <x v="2"/>
    <x v="702"/>
    <x v="0"/>
    <x v="758"/>
    <x v="10"/>
    <s v="Plato_11, Plato_6, Plato_1, Plato_9"/>
    <x v="6"/>
    <s v="0:40"/>
    <s v="3:45"/>
    <d v="1899-12-30T03:05:00"/>
    <d v="1899-12-30T00:00:00"/>
    <x v="1"/>
    <x v="247"/>
    <x v="172"/>
  </r>
  <r>
    <x v="16"/>
    <s v="Cliente_721"/>
    <n v="6"/>
    <x v="4"/>
    <x v="0"/>
    <x v="2"/>
    <x v="475"/>
    <x v="1"/>
    <x v="759"/>
    <x v="10"/>
    <s v="Plato_8"/>
    <x v="6"/>
    <s v="0:25"/>
    <s v="1:40"/>
    <d v="1899-12-30T01:15:00"/>
    <d v="1899-12-30T00:55:00"/>
    <x v="0"/>
    <x v="98"/>
    <x v="60"/>
  </r>
  <r>
    <x v="17"/>
    <s v="Cliente_782"/>
    <n v="4"/>
    <x v="0"/>
    <x v="1"/>
    <x v="2"/>
    <x v="703"/>
    <x v="1"/>
    <x v="760"/>
    <x v="0"/>
    <s v="Plato_7, Plato_16, Plato_14"/>
    <x v="6"/>
    <s v="2:39"/>
    <s v="3:42"/>
    <d v="1899-12-30T01:03:00"/>
    <d v="1899-12-30T00:00:00"/>
    <x v="1"/>
    <x v="216"/>
    <x v="96"/>
  </r>
  <r>
    <x v="17"/>
    <s v="Cliente_729"/>
    <n v="3"/>
    <x v="3"/>
    <x v="1"/>
    <x v="2"/>
    <x v="704"/>
    <x v="0"/>
    <x v="761"/>
    <x v="7"/>
    <s v="Plato_13, Plato_10"/>
    <x v="6"/>
    <s v="1:18"/>
    <s v="3:25"/>
    <d v="1899-12-30T02:07:00"/>
    <d v="1899-12-30T01:38:00"/>
    <x v="0"/>
    <x v="65"/>
    <x v="9"/>
  </r>
  <r>
    <x v="13"/>
    <s v="Cliente_351"/>
    <n v="3"/>
    <x v="4"/>
    <x v="0"/>
    <x v="2"/>
    <x v="705"/>
    <x v="0"/>
    <x v="762"/>
    <x v="10"/>
    <s v="Plato_11, Plato_12"/>
    <x v="6"/>
    <s v="3:49"/>
    <s v="5:12"/>
    <d v="1899-12-30T01:23:00"/>
    <d v="1899-12-30T00:51:00"/>
    <x v="0"/>
    <x v="194"/>
    <x v="87"/>
  </r>
  <r>
    <x v="2"/>
    <s v="Cliente_227"/>
    <n v="1"/>
    <x v="4"/>
    <x v="2"/>
    <x v="2"/>
    <x v="706"/>
    <x v="2"/>
    <x v="763"/>
    <x v="1"/>
    <s v="Plato_6, Plato_18, Plato_7"/>
    <x v="6"/>
    <s v="3:30"/>
    <s v="5:46"/>
    <d v="1899-12-30T02:31:00"/>
    <d v="1899-12-30T00:24:00"/>
    <x v="0"/>
    <x v="188"/>
    <x v="43"/>
  </r>
  <r>
    <x v="2"/>
    <s v="Cliente_825"/>
    <n v="4"/>
    <x v="0"/>
    <x v="2"/>
    <x v="2"/>
    <x v="707"/>
    <x v="1"/>
    <x v="764"/>
    <x v="9"/>
    <s v="Plato_10, Plato_16, Plato_13, Plato_19"/>
    <x v="6"/>
    <s v="0:24"/>
    <s v="1:37"/>
    <d v="1899-12-30T01:13:00"/>
    <d v="1899-12-30T00:00:00"/>
    <x v="1"/>
    <x v="22"/>
    <x v="41"/>
  </r>
  <r>
    <x v="6"/>
    <s v="Cliente_175"/>
    <n v="6"/>
    <x v="2"/>
    <x v="2"/>
    <x v="2"/>
    <x v="631"/>
    <x v="0"/>
    <x v="765"/>
    <x v="10"/>
    <s v="Plato_2, Plato_12, Plato_3, Plato_14"/>
    <x v="6"/>
    <s v="1:34"/>
    <s v="4:50"/>
    <d v="1899-12-30T03:16:00"/>
    <d v="1899-12-30T01:02:00"/>
    <x v="0"/>
    <x v="115"/>
    <x v="17"/>
  </r>
  <r>
    <x v="0"/>
    <s v="Cliente_757"/>
    <n v="3"/>
    <x v="2"/>
    <x v="1"/>
    <x v="2"/>
    <x v="607"/>
    <x v="0"/>
    <x v="766"/>
    <x v="8"/>
    <s v="Plato_9, Plato_7, Plato_13"/>
    <x v="6"/>
    <s v="1:08"/>
    <s v="3:57"/>
    <d v="1899-12-30T02:49:00"/>
    <d v="1899-12-30T01:24:00"/>
    <x v="0"/>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4F6099-B46D-0A4B-B0AB-6C6C9D7EBE28}" name="TablaDinámica8" cacheId="15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rowHeaderCaption="Número de Orden">
  <location ref="A3:C771" firstHeaderRow="0" firstDataRow="1" firstDataCol="1"/>
  <pivotFields count="13">
    <pivotField axis="axisRow" showAll="0">
      <items count="7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t="default"/>
      </items>
    </pivotField>
    <pivotField showAll="0"/>
    <pivotField showAll="0"/>
    <pivotField showAll="0"/>
    <pivotField showAll="0"/>
    <pivotField showAll="0"/>
    <pivotField showAll="0"/>
    <pivotField dataField="1" showAll="0">
      <items count="56">
        <item x="19"/>
        <item x="21"/>
        <item x="49"/>
        <item x="10"/>
        <item x="4"/>
        <item x="16"/>
        <item x="11"/>
        <item x="43"/>
        <item x="33"/>
        <item x="30"/>
        <item x="12"/>
        <item x="51"/>
        <item x="9"/>
        <item x="40"/>
        <item x="17"/>
        <item x="31"/>
        <item x="42"/>
        <item x="39"/>
        <item x="8"/>
        <item x="18"/>
        <item x="0"/>
        <item x="13"/>
        <item x="5"/>
        <item x="52"/>
        <item x="50"/>
        <item x="48"/>
        <item x="15"/>
        <item x="1"/>
        <item x="46"/>
        <item x="3"/>
        <item x="37"/>
        <item x="6"/>
        <item x="45"/>
        <item x="25"/>
        <item x="38"/>
        <item x="22"/>
        <item x="54"/>
        <item x="35"/>
        <item x="26"/>
        <item x="20"/>
        <item x="32"/>
        <item x="34"/>
        <item x="36"/>
        <item x="24"/>
        <item x="14"/>
        <item x="29"/>
        <item x="2"/>
        <item x="53"/>
        <item x="47"/>
        <item x="7"/>
        <item x="41"/>
        <item x="44"/>
        <item x="28"/>
        <item x="27"/>
        <item x="23"/>
        <item t="default"/>
      </items>
    </pivotField>
    <pivotField showAll="0"/>
    <pivotField dataField="1" showAll="0">
      <items count="55">
        <item x="34"/>
        <item x="9"/>
        <item x="24"/>
        <item x="45"/>
        <item x="48"/>
        <item x="33"/>
        <item x="17"/>
        <item x="53"/>
        <item x="40"/>
        <item x="3"/>
        <item x="21"/>
        <item x="30"/>
        <item x="16"/>
        <item x="2"/>
        <item x="49"/>
        <item x="25"/>
        <item x="38"/>
        <item x="29"/>
        <item x="5"/>
        <item x="44"/>
        <item x="4"/>
        <item x="39"/>
        <item x="51"/>
        <item x="26"/>
        <item x="0"/>
        <item x="32"/>
        <item x="43"/>
        <item x="50"/>
        <item x="14"/>
        <item x="36"/>
        <item x="6"/>
        <item x="22"/>
        <item x="42"/>
        <item x="27"/>
        <item x="11"/>
        <item x="13"/>
        <item x="19"/>
        <item x="52"/>
        <item x="10"/>
        <item x="47"/>
        <item x="41"/>
        <item x="31"/>
        <item x="20"/>
        <item x="37"/>
        <item x="8"/>
        <item x="23"/>
        <item x="1"/>
        <item x="46"/>
        <item x="18"/>
        <item x="7"/>
        <item x="35"/>
        <item x="28"/>
        <item x="12"/>
        <item x="15"/>
        <item t="default"/>
      </items>
    </pivotField>
    <pivotField showAll="0"/>
    <pivotField showAll="0"/>
    <pivotField numFmtId="10" showAll="0"/>
  </pivotFields>
  <rowFields count="1">
    <field x="0"/>
  </rowFields>
  <rowItems count="7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t="grand">
      <x/>
    </i>
  </rowItems>
  <colFields count="1">
    <field x="-2"/>
  </colFields>
  <colItems count="2">
    <i>
      <x/>
    </i>
    <i i="1">
      <x v="1"/>
    </i>
  </colItems>
  <dataFields count="2">
    <dataField name="Suma de Total del pedido " fld="9" baseField="0" baseItem="0"/>
    <dataField name="Suma de Tiempo de Preparación"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DF0033-0431-544D-9053-F36481DF72F6}" name="TablaDinámica12" cacheId="15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0" rowHeaderCaption="Tipo de Servicio" colHeaderCaption="Día de la semana">
  <location ref="I2:M11" firstHeaderRow="1" firstDataRow="2" firstDataCol="1"/>
  <pivotFields count="20">
    <pivotField numFmtId="1" showAll="0"/>
    <pivotField showAll="0"/>
    <pivotField numFmtId="1" showAll="0"/>
    <pivotField showAll="0"/>
    <pivotField axis="axisCol" showAll="0">
      <items count="4">
        <item x="0"/>
        <item x="2"/>
        <item x="1"/>
        <item t="default"/>
      </items>
    </pivotField>
    <pivotField showAll="0"/>
    <pivotField showAll="0"/>
    <pivotField showAll="0"/>
    <pivotField numFmtId="1" showAll="0"/>
    <pivotField showAll="0"/>
    <pivotField showAll="0"/>
    <pivotField axis="axisRow" numFmtId="167" showAll="0" sortType="ascending">
      <items count="8">
        <item x="0"/>
        <item x="1"/>
        <item x="2"/>
        <item x="3"/>
        <item x="4"/>
        <item x="5"/>
        <item x="6"/>
        <item t="default"/>
      </items>
    </pivotField>
    <pivotField showAll="0"/>
    <pivotField showAll="0"/>
    <pivotField numFmtId="164" showAll="0"/>
    <pivotField numFmtId="164" showAll="0"/>
    <pivotField showAll="0"/>
    <pivotField dataField="1" numFmtId="1" showAll="0">
      <items count="249">
        <item x="159"/>
        <item x="211"/>
        <item x="91"/>
        <item x="33"/>
        <item x="204"/>
        <item x="240"/>
        <item x="99"/>
        <item x="164"/>
        <item x="197"/>
        <item x="133"/>
        <item x="15"/>
        <item x="77"/>
        <item x="32"/>
        <item x="152"/>
        <item x="156"/>
        <item x="23"/>
        <item x="105"/>
        <item x="198"/>
        <item x="134"/>
        <item x="174"/>
        <item x="223"/>
        <item x="172"/>
        <item x="129"/>
        <item x="127"/>
        <item x="51"/>
        <item x="202"/>
        <item x="73"/>
        <item x="97"/>
        <item x="183"/>
        <item x="40"/>
        <item x="54"/>
        <item x="121"/>
        <item x="66"/>
        <item x="1"/>
        <item x="177"/>
        <item x="71"/>
        <item x="25"/>
        <item x="69"/>
        <item x="111"/>
        <item x="212"/>
        <item x="162"/>
        <item x="4"/>
        <item x="88"/>
        <item x="154"/>
        <item x="5"/>
        <item x="102"/>
        <item x="85"/>
        <item x="157"/>
        <item x="63"/>
        <item x="45"/>
        <item x="86"/>
        <item x="171"/>
        <item x="215"/>
        <item x="18"/>
        <item x="64"/>
        <item x="52"/>
        <item x="138"/>
        <item x="116"/>
        <item x="188"/>
        <item x="173"/>
        <item x="12"/>
        <item x="10"/>
        <item x="126"/>
        <item x="136"/>
        <item x="213"/>
        <item x="169"/>
        <item x="26"/>
        <item x="208"/>
        <item x="143"/>
        <item x="151"/>
        <item x="187"/>
        <item x="65"/>
        <item x="193"/>
        <item x="199"/>
        <item x="37"/>
        <item x="219"/>
        <item x="194"/>
        <item x="98"/>
        <item x="104"/>
        <item x="243"/>
        <item x="35"/>
        <item x="42"/>
        <item x="245"/>
        <item x="227"/>
        <item x="28"/>
        <item x="192"/>
        <item x="166"/>
        <item x="168"/>
        <item x="165"/>
        <item x="61"/>
        <item x="246"/>
        <item x="109"/>
        <item x="68"/>
        <item x="39"/>
        <item x="74"/>
        <item x="89"/>
        <item x="24"/>
        <item x="182"/>
        <item x="13"/>
        <item x="214"/>
        <item x="209"/>
        <item x="120"/>
        <item x="237"/>
        <item x="95"/>
        <item x="62"/>
        <item x="16"/>
        <item x="0"/>
        <item x="83"/>
        <item x="41"/>
        <item x="87"/>
        <item x="149"/>
        <item x="196"/>
        <item x="122"/>
        <item x="96"/>
        <item x="218"/>
        <item x="189"/>
        <item x="9"/>
        <item x="217"/>
        <item x="119"/>
        <item x="206"/>
        <item x="128"/>
        <item x="79"/>
        <item x="130"/>
        <item x="207"/>
        <item x="125"/>
        <item x="106"/>
        <item x="43"/>
        <item x="75"/>
        <item x="53"/>
        <item x="185"/>
        <item x="141"/>
        <item x="90"/>
        <item x="195"/>
        <item x="2"/>
        <item x="82"/>
        <item x="153"/>
        <item x="8"/>
        <item x="70"/>
        <item x="84"/>
        <item x="6"/>
        <item x="27"/>
        <item x="216"/>
        <item x="178"/>
        <item x="80"/>
        <item x="132"/>
        <item x="19"/>
        <item x="226"/>
        <item x="145"/>
        <item x="114"/>
        <item x="108"/>
        <item x="3"/>
        <item x="101"/>
        <item x="115"/>
        <item x="44"/>
        <item x="49"/>
        <item x="81"/>
        <item x="155"/>
        <item x="113"/>
        <item x="139"/>
        <item x="150"/>
        <item x="146"/>
        <item x="56"/>
        <item x="221"/>
        <item x="205"/>
        <item x="239"/>
        <item x="201"/>
        <item x="170"/>
        <item x="140"/>
        <item x="38"/>
        <item x="36"/>
        <item x="135"/>
        <item x="107"/>
        <item x="190"/>
        <item x="72"/>
        <item x="94"/>
        <item x="57"/>
        <item x="29"/>
        <item x="117"/>
        <item x="21"/>
        <item x="31"/>
        <item x="244"/>
        <item x="175"/>
        <item x="191"/>
        <item x="59"/>
        <item x="210"/>
        <item x="142"/>
        <item x="100"/>
        <item x="180"/>
        <item x="14"/>
        <item x="46"/>
        <item x="118"/>
        <item x="225"/>
        <item x="148"/>
        <item x="231"/>
        <item x="184"/>
        <item x="22"/>
        <item x="60"/>
        <item x="34"/>
        <item x="235"/>
        <item x="92"/>
        <item x="112"/>
        <item x="103"/>
        <item x="200"/>
        <item x="7"/>
        <item x="131"/>
        <item x="222"/>
        <item x="147"/>
        <item x="242"/>
        <item x="176"/>
        <item x="167"/>
        <item x="17"/>
        <item x="78"/>
        <item x="50"/>
        <item x="58"/>
        <item x="110"/>
        <item x="144"/>
        <item x="47"/>
        <item x="238"/>
        <item x="230"/>
        <item x="48"/>
        <item x="186"/>
        <item x="93"/>
        <item x="137"/>
        <item x="123"/>
        <item x="160"/>
        <item x="20"/>
        <item x="224"/>
        <item x="181"/>
        <item x="220"/>
        <item x="228"/>
        <item x="232"/>
        <item x="55"/>
        <item x="179"/>
        <item x="203"/>
        <item x="229"/>
        <item x="76"/>
        <item x="158"/>
        <item x="163"/>
        <item x="30"/>
        <item x="67"/>
        <item x="124"/>
        <item x="234"/>
        <item x="11"/>
        <item x="161"/>
        <item x="233"/>
        <item x="247"/>
        <item x="236"/>
        <item x="241"/>
        <item t="default"/>
      </items>
    </pivotField>
    <pivotField numFmtId="164" showAll="0"/>
    <pivotField dragToRow="0" dragToCol="0" dragToPage="0" showAll="0" defaultSubtotal="0"/>
  </pivotFields>
  <rowFields count="1">
    <field x="11"/>
  </rowFields>
  <rowItems count="8">
    <i>
      <x/>
    </i>
    <i>
      <x v="1"/>
    </i>
    <i>
      <x v="2"/>
    </i>
    <i>
      <x v="3"/>
    </i>
    <i>
      <x v="4"/>
    </i>
    <i>
      <x v="5"/>
    </i>
    <i>
      <x v="6"/>
    </i>
    <i t="grand">
      <x/>
    </i>
  </rowItems>
  <colFields count="1">
    <field x="4"/>
  </colFields>
  <colItems count="4">
    <i>
      <x/>
    </i>
    <i>
      <x v="1"/>
    </i>
    <i>
      <x v="2"/>
    </i>
    <i t="grand">
      <x/>
    </i>
  </colItems>
  <dataFields count="1">
    <dataField name="Ingresos" fld="17" baseField="0" baseItem="0" numFmtId="166"/>
  </dataFields>
  <chartFormats count="19">
    <chartFormat chart="3" format="0" series="1">
      <pivotArea type="data" outline="0" fieldPosition="0">
        <references count="2">
          <reference field="4294967294" count="1" selected="0">
            <x v="0"/>
          </reference>
          <reference field="11" count="1" selected="0">
            <x v="0"/>
          </reference>
        </references>
      </pivotArea>
    </chartFormat>
    <chartFormat chart="3" format="1" series="1">
      <pivotArea type="data" outline="0" fieldPosition="0">
        <references count="2">
          <reference field="4294967294" count="1" selected="0">
            <x v="0"/>
          </reference>
          <reference field="11" count="1" selected="0">
            <x v="1"/>
          </reference>
        </references>
      </pivotArea>
    </chartFormat>
    <chartFormat chart="3" format="2" series="1">
      <pivotArea type="data" outline="0" fieldPosition="0">
        <references count="2">
          <reference field="4294967294" count="1" selected="0">
            <x v="0"/>
          </reference>
          <reference field="11" count="1" selected="0">
            <x v="2"/>
          </reference>
        </references>
      </pivotArea>
    </chartFormat>
    <chartFormat chart="3" format="3" series="1">
      <pivotArea type="data" outline="0" fieldPosition="0">
        <references count="2">
          <reference field="4294967294" count="1" selected="0">
            <x v="0"/>
          </reference>
          <reference field="11" count="1" selected="0">
            <x v="3"/>
          </reference>
        </references>
      </pivotArea>
    </chartFormat>
    <chartFormat chart="3" format="4" series="1">
      <pivotArea type="data" outline="0" fieldPosition="0">
        <references count="2">
          <reference field="4294967294" count="1" selected="0">
            <x v="0"/>
          </reference>
          <reference field="11" count="1" selected="0">
            <x v="4"/>
          </reference>
        </references>
      </pivotArea>
    </chartFormat>
    <chartFormat chart="3" format="5" series="1">
      <pivotArea type="data" outline="0" fieldPosition="0">
        <references count="2">
          <reference field="4294967294" count="1" selected="0">
            <x v="0"/>
          </reference>
          <reference field="11" count="1" selected="0">
            <x v="5"/>
          </reference>
        </references>
      </pivotArea>
    </chartFormat>
    <chartFormat chart="3" format="6" series="1">
      <pivotArea type="data" outline="0" fieldPosition="0">
        <references count="2">
          <reference field="4294967294" count="1" selected="0">
            <x v="0"/>
          </reference>
          <reference field="11" count="1" selected="0">
            <x v="6"/>
          </reference>
        </references>
      </pivotArea>
    </chartFormat>
    <chartFormat chart="3" format="7" series="1">
      <pivotArea type="data" outline="0" fieldPosition="0">
        <references count="2">
          <reference field="4294967294" count="1" selected="0">
            <x v="0"/>
          </reference>
          <reference field="4" count="1" selected="0">
            <x v="0"/>
          </reference>
        </references>
      </pivotArea>
    </chartFormat>
    <chartFormat chart="3" format="8" series="1">
      <pivotArea type="data" outline="0" fieldPosition="0">
        <references count="2">
          <reference field="4294967294" count="1" selected="0">
            <x v="0"/>
          </reference>
          <reference field="4" count="1" selected="0">
            <x v="1"/>
          </reference>
        </references>
      </pivotArea>
    </chartFormat>
    <chartFormat chart="3" format="9" series="1">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3">
          <reference field="4294967294" count="1" selected="0">
            <x v="0"/>
          </reference>
          <reference field="4" count="1" selected="0">
            <x v="0"/>
          </reference>
          <reference field="11" count="1" selected="0">
            <x v="6"/>
          </reference>
        </references>
      </pivotArea>
    </chartFormat>
    <chartFormat chart="3" format="11">
      <pivotArea type="data" outline="0" fieldPosition="0">
        <references count="3">
          <reference field="4294967294" count="1" selected="0">
            <x v="0"/>
          </reference>
          <reference field="4" count="1" selected="0">
            <x v="1"/>
          </reference>
          <reference field="11" count="1" selected="0">
            <x v="6"/>
          </reference>
        </references>
      </pivotArea>
    </chartFormat>
    <chartFormat chart="3" format="12">
      <pivotArea type="data" outline="0" fieldPosition="0">
        <references count="3">
          <reference field="4294967294" count="1" selected="0">
            <x v="0"/>
          </reference>
          <reference field="4" count="1" selected="0">
            <x v="2"/>
          </reference>
          <reference field="11" count="1" selected="0">
            <x v="6"/>
          </reference>
        </references>
      </pivotArea>
    </chartFormat>
    <chartFormat chart="7" format="16" series="1">
      <pivotArea type="data" outline="0" fieldPosition="0">
        <references count="2">
          <reference field="4294967294" count="1" selected="0">
            <x v="0"/>
          </reference>
          <reference field="4" count="1" selected="0">
            <x v="0"/>
          </reference>
        </references>
      </pivotArea>
    </chartFormat>
    <chartFormat chart="7" format="17" series="1">
      <pivotArea type="data" outline="0" fieldPosition="0">
        <references count="2">
          <reference field="4294967294" count="1" selected="0">
            <x v="0"/>
          </reference>
          <reference field="4" count="1" selected="0">
            <x v="1"/>
          </reference>
        </references>
      </pivotArea>
    </chartFormat>
    <chartFormat chart="7" format="18" series="1">
      <pivotArea type="data" outline="0" fieldPosition="0">
        <references count="2">
          <reference field="4294967294" count="1" selected="0">
            <x v="0"/>
          </reference>
          <reference field="4" count="1" selected="0">
            <x v="2"/>
          </reference>
        </references>
      </pivotArea>
    </chartFormat>
    <chartFormat chart="9" format="16" series="1">
      <pivotArea type="data" outline="0" fieldPosition="0">
        <references count="2">
          <reference field="4294967294" count="1" selected="0">
            <x v="0"/>
          </reference>
          <reference field="4" count="1" selected="0">
            <x v="0"/>
          </reference>
        </references>
      </pivotArea>
    </chartFormat>
    <chartFormat chart="9" format="17" series="1">
      <pivotArea type="data" outline="0" fieldPosition="0">
        <references count="2">
          <reference field="4294967294" count="1" selected="0">
            <x v="0"/>
          </reference>
          <reference field="4" count="1" selected="0">
            <x v="1"/>
          </reference>
        </references>
      </pivotArea>
    </chartFormat>
    <chartFormat chart="9" format="1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3D590F-0B09-904E-A571-23D4E146834D}" name="TablaDinámica10" cacheId="15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0" rowHeaderCaption="Tipo de Servicio">
  <location ref="A2:B6" firstHeaderRow="1" firstDataRow="1" firstDataCol="1"/>
  <pivotFields count="19">
    <pivotField numFmtId="1" showAll="0"/>
    <pivotField showAll="0"/>
    <pivotField numFmtId="1" showAll="0"/>
    <pivotField showAll="0"/>
    <pivotField axis="axisRow" showAll="0">
      <items count="4">
        <item x="0"/>
        <item x="2"/>
        <item x="1"/>
        <item t="default"/>
      </items>
    </pivotField>
    <pivotField showAll="0"/>
    <pivotField showAll="0"/>
    <pivotField showAll="0"/>
    <pivotField numFmtId="1" showAll="0"/>
    <pivotField showAll="0"/>
    <pivotField showAll="0"/>
    <pivotField numFmtId="14" showAll="0">
      <items count="8">
        <item x="0"/>
        <item x="1"/>
        <item x="2"/>
        <item x="3"/>
        <item x="4"/>
        <item x="5"/>
        <item x="6"/>
        <item t="default"/>
      </items>
    </pivotField>
    <pivotField showAll="0"/>
    <pivotField showAll="0"/>
    <pivotField numFmtId="164" showAll="0"/>
    <pivotField numFmtId="164" showAll="0"/>
    <pivotField showAll="0"/>
    <pivotField dataField="1" numFmtId="1" showAll="0">
      <items count="249">
        <item x="159"/>
        <item x="211"/>
        <item x="91"/>
        <item x="33"/>
        <item x="204"/>
        <item x="240"/>
        <item x="99"/>
        <item x="164"/>
        <item x="197"/>
        <item x="133"/>
        <item x="15"/>
        <item x="77"/>
        <item x="32"/>
        <item x="152"/>
        <item x="156"/>
        <item x="23"/>
        <item x="105"/>
        <item x="198"/>
        <item x="134"/>
        <item x="174"/>
        <item x="223"/>
        <item x="172"/>
        <item x="129"/>
        <item x="127"/>
        <item x="51"/>
        <item x="202"/>
        <item x="73"/>
        <item x="97"/>
        <item x="183"/>
        <item x="40"/>
        <item x="54"/>
        <item x="121"/>
        <item x="66"/>
        <item x="1"/>
        <item x="177"/>
        <item x="71"/>
        <item x="25"/>
        <item x="69"/>
        <item x="111"/>
        <item x="212"/>
        <item x="162"/>
        <item x="4"/>
        <item x="88"/>
        <item x="154"/>
        <item x="5"/>
        <item x="102"/>
        <item x="85"/>
        <item x="157"/>
        <item x="63"/>
        <item x="45"/>
        <item x="86"/>
        <item x="171"/>
        <item x="215"/>
        <item x="18"/>
        <item x="64"/>
        <item x="52"/>
        <item x="138"/>
        <item x="116"/>
        <item x="188"/>
        <item x="173"/>
        <item x="12"/>
        <item x="10"/>
        <item x="126"/>
        <item x="136"/>
        <item x="213"/>
        <item x="169"/>
        <item x="26"/>
        <item x="208"/>
        <item x="143"/>
        <item x="151"/>
        <item x="187"/>
        <item x="65"/>
        <item x="193"/>
        <item x="199"/>
        <item x="37"/>
        <item x="219"/>
        <item x="194"/>
        <item x="98"/>
        <item x="104"/>
        <item x="243"/>
        <item x="35"/>
        <item x="42"/>
        <item x="245"/>
        <item x="227"/>
        <item x="28"/>
        <item x="192"/>
        <item x="166"/>
        <item x="168"/>
        <item x="165"/>
        <item x="61"/>
        <item x="246"/>
        <item x="109"/>
        <item x="68"/>
        <item x="39"/>
        <item x="74"/>
        <item x="89"/>
        <item x="24"/>
        <item x="182"/>
        <item x="13"/>
        <item x="214"/>
        <item x="209"/>
        <item x="120"/>
        <item x="237"/>
        <item x="95"/>
        <item x="62"/>
        <item x="16"/>
        <item x="0"/>
        <item x="83"/>
        <item x="41"/>
        <item x="87"/>
        <item x="149"/>
        <item x="196"/>
        <item x="122"/>
        <item x="96"/>
        <item x="218"/>
        <item x="189"/>
        <item x="9"/>
        <item x="217"/>
        <item x="119"/>
        <item x="206"/>
        <item x="128"/>
        <item x="79"/>
        <item x="130"/>
        <item x="207"/>
        <item x="125"/>
        <item x="106"/>
        <item x="43"/>
        <item x="75"/>
        <item x="53"/>
        <item x="185"/>
        <item x="141"/>
        <item x="90"/>
        <item x="195"/>
        <item x="2"/>
        <item x="82"/>
        <item x="153"/>
        <item x="8"/>
        <item x="70"/>
        <item x="84"/>
        <item x="6"/>
        <item x="27"/>
        <item x="216"/>
        <item x="178"/>
        <item x="80"/>
        <item x="132"/>
        <item x="19"/>
        <item x="226"/>
        <item x="145"/>
        <item x="114"/>
        <item x="108"/>
        <item x="3"/>
        <item x="101"/>
        <item x="115"/>
        <item x="44"/>
        <item x="49"/>
        <item x="81"/>
        <item x="155"/>
        <item x="113"/>
        <item x="139"/>
        <item x="150"/>
        <item x="146"/>
        <item x="56"/>
        <item x="221"/>
        <item x="205"/>
        <item x="239"/>
        <item x="201"/>
        <item x="170"/>
        <item x="140"/>
        <item x="38"/>
        <item x="36"/>
        <item x="135"/>
        <item x="107"/>
        <item x="190"/>
        <item x="72"/>
        <item x="94"/>
        <item x="57"/>
        <item x="29"/>
        <item x="117"/>
        <item x="21"/>
        <item x="31"/>
        <item x="244"/>
        <item x="175"/>
        <item x="191"/>
        <item x="59"/>
        <item x="210"/>
        <item x="142"/>
        <item x="100"/>
        <item x="180"/>
        <item x="14"/>
        <item x="46"/>
        <item x="118"/>
        <item x="225"/>
        <item x="148"/>
        <item x="231"/>
        <item x="184"/>
        <item x="22"/>
        <item x="60"/>
        <item x="34"/>
        <item x="235"/>
        <item x="92"/>
        <item x="112"/>
        <item x="103"/>
        <item x="200"/>
        <item x="7"/>
        <item x="131"/>
        <item x="222"/>
        <item x="147"/>
        <item x="242"/>
        <item x="176"/>
        <item x="167"/>
        <item x="17"/>
        <item x="78"/>
        <item x="50"/>
        <item x="58"/>
        <item x="110"/>
        <item x="144"/>
        <item x="47"/>
        <item x="238"/>
        <item x="230"/>
        <item x="48"/>
        <item x="186"/>
        <item x="93"/>
        <item x="137"/>
        <item x="123"/>
        <item x="160"/>
        <item x="20"/>
        <item x="224"/>
        <item x="181"/>
        <item x="220"/>
        <item x="228"/>
        <item x="232"/>
        <item x="55"/>
        <item x="179"/>
        <item x="203"/>
        <item x="229"/>
        <item x="76"/>
        <item x="158"/>
        <item x="163"/>
        <item x="30"/>
        <item x="67"/>
        <item x="124"/>
        <item x="234"/>
        <item x="11"/>
        <item x="161"/>
        <item x="233"/>
        <item x="247"/>
        <item x="236"/>
        <item x="241"/>
        <item t="default"/>
      </items>
    </pivotField>
    <pivotField numFmtId="164" showAll="0"/>
  </pivotFields>
  <rowFields count="1">
    <field x="4"/>
  </rowFields>
  <rowItems count="4">
    <i>
      <x/>
    </i>
    <i>
      <x v="1"/>
    </i>
    <i>
      <x v="2"/>
    </i>
    <i t="grand">
      <x/>
    </i>
  </rowItems>
  <colItems count="1">
    <i/>
  </colItems>
  <dataFields count="1">
    <dataField name="Ingresos" fld="17" baseField="0" baseItem="0" numFmtId="166"/>
  </dataFields>
  <chartFormats count="1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5" format="0"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4" count="1" selected="0">
            <x v="0"/>
          </reference>
        </references>
      </pivotArea>
    </chartFormat>
    <chartFormat chart="7" format="10">
      <pivotArea type="data" outline="0" fieldPosition="0">
        <references count="2">
          <reference field="4294967294" count="1" selected="0">
            <x v="0"/>
          </reference>
          <reference field="4" count="1" selected="0">
            <x v="1"/>
          </reference>
        </references>
      </pivotArea>
    </chartFormat>
    <chartFormat chart="7" format="11">
      <pivotArea type="data" outline="0" fieldPosition="0">
        <references count="2">
          <reference field="4294967294" count="1" selected="0">
            <x v="0"/>
          </reference>
          <reference field="4"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4" count="1" selected="0">
            <x v="0"/>
          </reference>
        </references>
      </pivotArea>
    </chartFormat>
    <chartFormat chart="9" format="10">
      <pivotArea type="data" outline="0" fieldPosition="0">
        <references count="2">
          <reference field="4294967294" count="1" selected="0">
            <x v="0"/>
          </reference>
          <reference field="4" count="1" selected="0">
            <x v="1"/>
          </reference>
        </references>
      </pivotArea>
    </chartFormat>
    <chartFormat chart="9"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EBAE20-1210-FF44-B1AC-05C777B00DFB}" name="TablaDinámica13" cacheId="15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rowHeaderCaption="País de Origen">
  <location ref="P2:Q14" firstHeaderRow="1" firstDataRow="1" firstDataCol="1"/>
  <pivotFields count="20">
    <pivotField numFmtId="1" showAll="0"/>
    <pivotField showAll="0"/>
    <pivotField numFmtId="1" showAll="0"/>
    <pivotField showAll="0"/>
    <pivotField showAll="0"/>
    <pivotField showAll="0"/>
    <pivotField showAll="0"/>
    <pivotField showAll="0"/>
    <pivotField numFmtId="1" showAll="0"/>
    <pivotField axis="axisRow" showAll="0">
      <items count="12">
        <item x="10"/>
        <item x="6"/>
        <item x="2"/>
        <item x="9"/>
        <item x="1"/>
        <item x="8"/>
        <item x="0"/>
        <item x="3"/>
        <item x="4"/>
        <item x="7"/>
        <item x="5"/>
        <item t="default"/>
      </items>
    </pivotField>
    <pivotField showAll="0"/>
    <pivotField numFmtId="14" showAll="0"/>
    <pivotField showAll="0"/>
    <pivotField showAll="0"/>
    <pivotField numFmtId="164" showAll="0"/>
    <pivotField numFmtId="164" showAll="0"/>
    <pivotField showAll="0"/>
    <pivotField dataField="1" numFmtId="1" showAll="0">
      <items count="249">
        <item x="159"/>
        <item x="211"/>
        <item x="91"/>
        <item x="33"/>
        <item x="204"/>
        <item x="240"/>
        <item x="99"/>
        <item x="164"/>
        <item x="197"/>
        <item x="133"/>
        <item x="15"/>
        <item x="77"/>
        <item x="32"/>
        <item x="152"/>
        <item x="156"/>
        <item x="23"/>
        <item x="105"/>
        <item x="198"/>
        <item x="134"/>
        <item x="174"/>
        <item x="223"/>
        <item x="172"/>
        <item x="129"/>
        <item x="127"/>
        <item x="51"/>
        <item x="202"/>
        <item x="73"/>
        <item x="97"/>
        <item x="183"/>
        <item x="40"/>
        <item x="54"/>
        <item x="121"/>
        <item x="66"/>
        <item x="1"/>
        <item x="177"/>
        <item x="71"/>
        <item x="25"/>
        <item x="69"/>
        <item x="111"/>
        <item x="212"/>
        <item x="162"/>
        <item x="4"/>
        <item x="88"/>
        <item x="154"/>
        <item x="5"/>
        <item x="102"/>
        <item x="85"/>
        <item x="157"/>
        <item x="63"/>
        <item x="45"/>
        <item x="86"/>
        <item x="171"/>
        <item x="215"/>
        <item x="18"/>
        <item x="64"/>
        <item x="52"/>
        <item x="138"/>
        <item x="116"/>
        <item x="188"/>
        <item x="173"/>
        <item x="12"/>
        <item x="10"/>
        <item x="126"/>
        <item x="136"/>
        <item x="213"/>
        <item x="169"/>
        <item x="26"/>
        <item x="208"/>
        <item x="143"/>
        <item x="151"/>
        <item x="187"/>
        <item x="65"/>
        <item x="193"/>
        <item x="199"/>
        <item x="37"/>
        <item x="219"/>
        <item x="194"/>
        <item x="98"/>
        <item x="104"/>
        <item x="243"/>
        <item x="35"/>
        <item x="42"/>
        <item x="245"/>
        <item x="227"/>
        <item x="28"/>
        <item x="192"/>
        <item x="166"/>
        <item x="168"/>
        <item x="165"/>
        <item x="61"/>
        <item x="246"/>
        <item x="109"/>
        <item x="68"/>
        <item x="39"/>
        <item x="74"/>
        <item x="89"/>
        <item x="24"/>
        <item x="182"/>
        <item x="13"/>
        <item x="214"/>
        <item x="209"/>
        <item x="120"/>
        <item x="237"/>
        <item x="95"/>
        <item x="62"/>
        <item x="16"/>
        <item x="0"/>
        <item x="83"/>
        <item x="41"/>
        <item x="87"/>
        <item x="149"/>
        <item x="196"/>
        <item x="122"/>
        <item x="96"/>
        <item x="218"/>
        <item x="189"/>
        <item x="9"/>
        <item x="217"/>
        <item x="119"/>
        <item x="206"/>
        <item x="128"/>
        <item x="79"/>
        <item x="130"/>
        <item x="207"/>
        <item x="125"/>
        <item x="106"/>
        <item x="43"/>
        <item x="75"/>
        <item x="53"/>
        <item x="185"/>
        <item x="141"/>
        <item x="90"/>
        <item x="195"/>
        <item x="2"/>
        <item x="82"/>
        <item x="153"/>
        <item x="8"/>
        <item x="70"/>
        <item x="84"/>
        <item x="6"/>
        <item x="27"/>
        <item x="216"/>
        <item x="178"/>
        <item x="80"/>
        <item x="132"/>
        <item x="19"/>
        <item x="226"/>
        <item x="145"/>
        <item x="114"/>
        <item x="108"/>
        <item x="3"/>
        <item x="101"/>
        <item x="115"/>
        <item x="44"/>
        <item x="49"/>
        <item x="81"/>
        <item x="155"/>
        <item x="113"/>
        <item x="139"/>
        <item x="150"/>
        <item x="146"/>
        <item x="56"/>
        <item x="221"/>
        <item x="205"/>
        <item x="239"/>
        <item x="201"/>
        <item x="170"/>
        <item x="140"/>
        <item x="38"/>
        <item x="36"/>
        <item x="135"/>
        <item x="107"/>
        <item x="190"/>
        <item x="72"/>
        <item x="94"/>
        <item x="57"/>
        <item x="29"/>
        <item x="117"/>
        <item x="21"/>
        <item x="31"/>
        <item x="244"/>
        <item x="175"/>
        <item x="191"/>
        <item x="59"/>
        <item x="210"/>
        <item x="142"/>
        <item x="100"/>
        <item x="180"/>
        <item x="14"/>
        <item x="46"/>
        <item x="118"/>
        <item x="225"/>
        <item x="148"/>
        <item x="231"/>
        <item x="184"/>
        <item x="22"/>
        <item x="60"/>
        <item x="34"/>
        <item x="235"/>
        <item x="92"/>
        <item x="112"/>
        <item x="103"/>
        <item x="200"/>
        <item x="7"/>
        <item x="131"/>
        <item x="222"/>
        <item x="147"/>
        <item x="242"/>
        <item x="176"/>
        <item x="167"/>
        <item x="17"/>
        <item x="78"/>
        <item x="50"/>
        <item x="58"/>
        <item x="110"/>
        <item x="144"/>
        <item x="47"/>
        <item x="238"/>
        <item x="230"/>
        <item x="48"/>
        <item x="186"/>
        <item x="93"/>
        <item x="137"/>
        <item x="123"/>
        <item x="160"/>
        <item x="20"/>
        <item x="224"/>
        <item x="181"/>
        <item x="220"/>
        <item x="228"/>
        <item x="232"/>
        <item x="55"/>
        <item x="179"/>
        <item x="203"/>
        <item x="229"/>
        <item x="76"/>
        <item x="158"/>
        <item x="163"/>
        <item x="30"/>
        <item x="67"/>
        <item x="124"/>
        <item x="234"/>
        <item x="11"/>
        <item x="161"/>
        <item x="233"/>
        <item x="247"/>
        <item x="236"/>
        <item x="241"/>
        <item t="default"/>
      </items>
    </pivotField>
    <pivotField numFmtId="164" showAll="0"/>
    <pivotField dragToRow="0" dragToCol="0" dragToPage="0" showAll="0" defaultSubtotal="0"/>
  </pivotFields>
  <rowFields count="1">
    <field x="9"/>
  </rowFields>
  <rowItems count="12">
    <i>
      <x/>
    </i>
    <i>
      <x v="1"/>
    </i>
    <i>
      <x v="2"/>
    </i>
    <i>
      <x v="3"/>
    </i>
    <i>
      <x v="4"/>
    </i>
    <i>
      <x v="5"/>
    </i>
    <i>
      <x v="6"/>
    </i>
    <i>
      <x v="7"/>
    </i>
    <i>
      <x v="8"/>
    </i>
    <i>
      <x v="9"/>
    </i>
    <i>
      <x v="10"/>
    </i>
    <i t="grand">
      <x/>
    </i>
  </rowItems>
  <colItems count="1">
    <i/>
  </colItems>
  <dataFields count="1">
    <dataField name="Ingresos" fld="17" baseField="0" baseItem="0" numFmtId="166"/>
  </dataFields>
  <formats count="2">
    <format dxfId="2">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0DC528-E823-6340-A6E8-D03B900D38F8}" name="TablaDinámica11" cacheId="15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8" rowHeaderCaption="Métodos de Pago">
  <location ref="E2:F6" firstHeaderRow="1" firstDataRow="1" firstDataCol="1"/>
  <pivotFields count="20">
    <pivotField numFmtId="1" showAll="0"/>
    <pivotField showAll="0"/>
    <pivotField numFmtId="1" showAll="0"/>
    <pivotField showAll="0"/>
    <pivotField showAll="0"/>
    <pivotField axis="axisRow" dataField="1" showAll="0">
      <items count="4">
        <item x="1"/>
        <item x="2"/>
        <item x="0"/>
        <item t="default"/>
      </items>
    </pivotField>
    <pivotField showAll="0"/>
    <pivotField showAll="0"/>
    <pivotField numFmtId="1" showAll="0"/>
    <pivotField showAll="0"/>
    <pivotField showAll="0"/>
    <pivotField numFmtId="14" showAll="0"/>
    <pivotField showAll="0"/>
    <pivotField showAll="0"/>
    <pivotField numFmtId="164" showAll="0"/>
    <pivotField numFmtId="164" showAll="0"/>
    <pivotField showAll="0"/>
    <pivotField numFmtId="1" showAll="0"/>
    <pivotField numFmtId="164" showAll="0"/>
    <pivotField dragToRow="0" dragToCol="0" dragToPage="0" showAll="0" defaultSubtotal="0"/>
  </pivotFields>
  <rowFields count="1">
    <field x="5"/>
  </rowFields>
  <rowItems count="4">
    <i>
      <x/>
    </i>
    <i>
      <x v="1"/>
    </i>
    <i>
      <x v="2"/>
    </i>
    <i t="grand">
      <x/>
    </i>
  </rowItems>
  <colItems count="1">
    <i/>
  </colItems>
  <dataFields count="1">
    <dataField name="Número de Transacciones" fld="5" subtotal="count"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8264F8-0A44-AF4E-9E71-981C81987167}" name="TablaDinámica22" cacheId="15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rowHeaderCaption="Cuentas cobrada ">
  <location ref="T2:U5" firstHeaderRow="1" firstDataRow="1" firstDataCol="1"/>
  <pivotFields count="20">
    <pivotField numFmtId="1" showAll="0"/>
    <pivotField showAll="0"/>
    <pivotField numFmtId="1" showAll="0"/>
    <pivotField showAll="0">
      <items count="6">
        <item h="1" x="1"/>
        <item h="1" x="2"/>
        <item h="1" x="0"/>
        <item h="1" x="4"/>
        <item x="3"/>
        <item t="default"/>
      </items>
    </pivotField>
    <pivotField showAll="0"/>
    <pivotField showAll="0"/>
    <pivotField showAll="0"/>
    <pivotField showAll="0"/>
    <pivotField numFmtId="1" showAll="0"/>
    <pivotField showAll="0"/>
    <pivotField showAll="0"/>
    <pivotField numFmtId="14" showAll="0">
      <items count="8">
        <item x="0"/>
        <item h="1" x="1"/>
        <item h="1" x="2"/>
        <item h="1" x="3"/>
        <item h="1" x="4"/>
        <item h="1" x="5"/>
        <item h="1" x="6"/>
        <item t="default"/>
      </items>
    </pivotField>
    <pivotField showAll="0"/>
    <pivotField showAll="0"/>
    <pivotField numFmtId="164" showAll="0"/>
    <pivotField numFmtId="164" showAll="0"/>
    <pivotField axis="axisRow" dataField="1" showAll="0">
      <items count="3">
        <item x="1"/>
        <item x="0"/>
        <item t="default"/>
      </items>
    </pivotField>
    <pivotField numFmtId="1" showAll="0"/>
    <pivotField numFmtId="164" showAll="0">
      <items count="174">
        <item x="144"/>
        <item x="105"/>
        <item x="109"/>
        <item x="69"/>
        <item x="136"/>
        <item x="67"/>
        <item x="5"/>
        <item x="104"/>
        <item x="99"/>
        <item x="156"/>
        <item x="141"/>
        <item x="85"/>
        <item x="4"/>
        <item x="73"/>
        <item x="65"/>
        <item x="60"/>
        <item x="40"/>
        <item x="108"/>
        <item x="121"/>
        <item x="148"/>
        <item x="94"/>
        <item x="100"/>
        <item x="111"/>
        <item x="101"/>
        <item x="9"/>
        <item x="52"/>
        <item x="126"/>
        <item x="87"/>
        <item x="88"/>
        <item x="153"/>
        <item x="24"/>
        <item x="167"/>
        <item x="128"/>
        <item x="15"/>
        <item x="142"/>
        <item x="3"/>
        <item x="6"/>
        <item x="72"/>
        <item x="49"/>
        <item x="18"/>
        <item x="129"/>
        <item x="78"/>
        <item x="32"/>
        <item x="48"/>
        <item x="58"/>
        <item x="150"/>
        <item x="62"/>
        <item x="170"/>
        <item x="123"/>
        <item x="59"/>
        <item x="7"/>
        <item x="10"/>
        <item x="0"/>
        <item x="118"/>
        <item x="12"/>
        <item x="145"/>
        <item x="135"/>
        <item x="42"/>
        <item x="22"/>
        <item x="152"/>
        <item x="31"/>
        <item x="149"/>
        <item x="64"/>
        <item x="46"/>
        <item x="27"/>
        <item x="19"/>
        <item x="26"/>
        <item x="117"/>
        <item x="47"/>
        <item x="107"/>
        <item x="134"/>
        <item x="75"/>
        <item x="158"/>
        <item x="34"/>
        <item x="76"/>
        <item x="93"/>
        <item x="39"/>
        <item x="53"/>
        <item x="133"/>
        <item x="90"/>
        <item x="1"/>
        <item x="36"/>
        <item x="37"/>
        <item x="98"/>
        <item x="35"/>
        <item x="146"/>
        <item x="125"/>
        <item x="57"/>
        <item x="114"/>
        <item x="66"/>
        <item x="11"/>
        <item x="45"/>
        <item x="63"/>
        <item x="33"/>
        <item x="79"/>
        <item x="61"/>
        <item x="127"/>
        <item x="96"/>
        <item x="14"/>
        <item x="28"/>
        <item x="103"/>
        <item x="97"/>
        <item x="122"/>
        <item x="25"/>
        <item x="110"/>
        <item x="120"/>
        <item x="43"/>
        <item x="139"/>
        <item x="54"/>
        <item x="81"/>
        <item x="130"/>
        <item x="70"/>
        <item x="82"/>
        <item x="124"/>
        <item x="95"/>
        <item x="83"/>
        <item x="131"/>
        <item x="21"/>
        <item x="38"/>
        <item x="169"/>
        <item x="2"/>
        <item x="29"/>
        <item x="74"/>
        <item x="30"/>
        <item x="55"/>
        <item x="71"/>
        <item x="157"/>
        <item x="17"/>
        <item x="106"/>
        <item x="86"/>
        <item x="84"/>
        <item x="89"/>
        <item x="91"/>
        <item x="77"/>
        <item x="80"/>
        <item x="68"/>
        <item x="147"/>
        <item x="56"/>
        <item x="8"/>
        <item x="168"/>
        <item x="132"/>
        <item x="102"/>
        <item x="166"/>
        <item x="20"/>
        <item x="155"/>
        <item x="13"/>
        <item x="51"/>
        <item x="119"/>
        <item x="159"/>
        <item x="16"/>
        <item x="50"/>
        <item x="112"/>
        <item x="165"/>
        <item x="151"/>
        <item x="41"/>
        <item x="171"/>
        <item x="113"/>
        <item x="163"/>
        <item x="164"/>
        <item x="115"/>
        <item x="92"/>
        <item x="116"/>
        <item x="138"/>
        <item x="162"/>
        <item x="154"/>
        <item x="23"/>
        <item x="140"/>
        <item x="143"/>
        <item x="137"/>
        <item x="172"/>
        <item x="161"/>
        <item x="160"/>
        <item x="44"/>
        <item t="default"/>
      </items>
    </pivotField>
    <pivotField dragToRow="0" dragToCol="0" dragToPage="0" showAll="0" defaultSubtotal="0"/>
  </pivotFields>
  <rowFields count="1">
    <field x="16"/>
  </rowFields>
  <rowItems count="3">
    <i>
      <x/>
    </i>
    <i>
      <x v="1"/>
    </i>
    <i t="grand">
      <x/>
    </i>
  </rowItems>
  <colItems count="1">
    <i/>
  </colItems>
  <dataFields count="1">
    <dataField name="% por Mesero Asignado" fld="16"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6" count="1" selected="0">
            <x v="0"/>
          </reference>
        </references>
      </pivotArea>
    </chartFormat>
    <chartFormat chart="2" format="8">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7E5A9D-A240-894F-B7F9-C6051DFE8C0D}" name="TablaDinámica28" cacheId="15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rowHeaderCaption="Mesero Asignado">
  <location ref="AD2:AE8" firstHeaderRow="1" firstDataRow="1" firstDataCol="1"/>
  <pivotFields count="20">
    <pivotField numFmtId="1" showAll="0"/>
    <pivotField showAll="0"/>
    <pivotField numFmtId="1" showAll="0"/>
    <pivotField axis="axisRow" showAll="0">
      <items count="6">
        <item x="1"/>
        <item x="2"/>
        <item x="0"/>
        <item x="4"/>
        <item x="3"/>
        <item t="default"/>
      </items>
    </pivotField>
    <pivotField showAll="0"/>
    <pivotField showAll="0"/>
    <pivotField showAll="0"/>
    <pivotField showAll="0"/>
    <pivotField dataField="1" numFmtId="1" showAll="0"/>
    <pivotField showAll="0"/>
    <pivotField showAll="0"/>
    <pivotField numFmtId="14" showAll="0"/>
    <pivotField showAll="0"/>
    <pivotField showAll="0"/>
    <pivotField numFmtId="164" showAll="0"/>
    <pivotField numFmtId="164" showAll="0"/>
    <pivotField showAll="0"/>
    <pivotField numFmtId="1" showAll="0"/>
    <pivotField numFmtId="164" showAll="0"/>
    <pivotField dragToRow="0" dragToCol="0" dragToPage="0" showAll="0" defaultSubtotal="0"/>
  </pivotFields>
  <rowFields count="1">
    <field x="3"/>
  </rowFields>
  <rowItems count="6">
    <i>
      <x/>
    </i>
    <i>
      <x v="1"/>
    </i>
    <i>
      <x v="2"/>
    </i>
    <i>
      <x v="3"/>
    </i>
    <i>
      <x v="4"/>
    </i>
    <i t="grand">
      <x/>
    </i>
  </rowItems>
  <colItems count="1">
    <i/>
  </colItems>
  <dataFields count="1">
    <dataField name="Nº de Órdenes Atendidas " fld="8"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ero_Asignado" xr10:uid="{E1160F61-281E-1640-ABC9-5B8B851CAF27}" sourceName="Mesero Asignado">
  <pivotTables>
    <pivotTable tabId="13" name="TablaDinámica22"/>
  </pivotTables>
  <data>
    <tabular pivotCacheId="1483660870">
      <items count="5">
        <i x="1"/>
        <i x="2"/>
        <i x="0"/>
        <i x="4"/>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ero Asignado" xr10:uid="{1F9CE4DD-504E-B444-94D6-1C7C7397EDF0}" cache="SegmentaciónDeDatos_Mesero_Asignado" caption="Mesero Asignado" rowHeight="251882"/>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ero Asignado 1" xr10:uid="{079FAA66-A4F5-5249-9DD1-386FB434F98A}" cache="SegmentaciónDeDatos_Mesero_Asignado" caption="Mesero Asignado"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FF5371-FBEC-CE4B-9BA3-3CB28E974932}" name="Tabla13" displayName="Tabla13" ref="A1:Q768" totalsRowShown="0">
  <autoFilter ref="A1:Q768" xr:uid="{00000000-0009-0000-0100-000001000000}"/>
  <tableColumns count="17">
    <tableColumn id="1" xr3:uid="{00000000-0010-0000-0000-000001000000}" name="Número de Mesa"/>
    <tableColumn id="2" xr3:uid="{00000000-0010-0000-0000-000002000000}" name="Nombre del Cliente"/>
    <tableColumn id="3" xr3:uid="{00000000-0010-0000-0000-000003000000}" name="Número de Comensales"/>
    <tableColumn id="4" xr3:uid="{00000000-0010-0000-0000-000004000000}" name="Hora de Llegada" dataDxfId="93"/>
    <tableColumn id="5" xr3:uid="{00000000-0010-0000-0000-000005000000}" name="Hora de Salida" dataDxfId="92"/>
    <tableColumn id="6" xr3:uid="{00000000-0010-0000-0000-000006000000}" name="Mesero Asignado"/>
    <tableColumn id="7" xr3:uid="{00000000-0010-0000-0000-000007000000}" name="Tipo de Servicio"/>
    <tableColumn id="8" xr3:uid="{00000000-0010-0000-0000-000008000000}" name="Método de Pago"/>
    <tableColumn id="9" xr3:uid="{00000000-0010-0000-0000-000009000000}" name="Propina"/>
    <tableColumn id="11" xr3:uid="{9239A70D-6A2F-814B-8093-A1B93DA384E0}" name="Propina (teniendo en cuenta impagos)" dataDxfId="91">
      <calculatedColumnFormula>IF(Tabla5[[#This Row],[Orden Cobrada]]="Si",Tabla13[[#This Row],[Propina]],0)</calculatedColumnFormula>
    </tableColumn>
    <tableColumn id="10" xr3:uid="{00000000-0010-0000-0000-00000A000000}" name="Estado de la Mesa"/>
    <tableColumn id="26" xr3:uid="{DEB12279-B134-0547-9012-62BCB9E13BF8}" name="Número de Orden"/>
    <tableColumn id="12" xr3:uid="{00000000-0010-0000-0000-00000C000000}" name="País de Origen"/>
    <tableColumn id="13" xr3:uid="{00000000-0010-0000-0000-00000D000000}" name="Platos Ordenados"/>
    <tableColumn id="22" xr3:uid="{01E4AB14-DBFE-964B-B5FE-71722B960C23}" name="Fecha de Factura" dataDxfId="90">
      <calculatedColumnFormula>INT(Tabla13[[#This Row],[Hora de Llegada]])</calculatedColumnFormula>
    </tableColumn>
    <tableColumn id="23" xr3:uid="{50A888E9-157D-8F4F-AFA0-60D2466252E6}" name="Hora de Llegada2" dataDxfId="89">
      <calculatedColumnFormula>TEXT(Tabla13[[#This Row],[Hora de Llegada]], "h:mm")</calculatedColumnFormula>
    </tableColumn>
    <tableColumn id="24" xr3:uid="{96A872FB-0F2E-ED48-A1DC-2434601A59FB}" name="Hora de Salida2" dataDxfId="88">
      <calculatedColumnFormula>TEXT(Tabla13[[#This Row],[Hora de Salida]], "h:mm")</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CAA96C0-1FDC-DA48-BC9B-0DBB9E7B3CE4}" name="Tabla5" displayName="Tabla5" ref="R1:X768" totalsRowShown="0">
  <autoFilter ref="R1:X768" xr:uid="{0AB598C3-8D1E-C147-A65F-3DB89D272ED4}"/>
  <tableColumns count="7">
    <tableColumn id="1" xr3:uid="{7C3D6427-1D3B-5642-BE93-FB642151FD5A}" name="Tiempo de Permanencia con la Espera" dataDxfId="87">
      <calculatedColumnFormula>IF(Tabla13[[#This Row],[Estado de la Mesa]]="Ocupada",Tabla13[[#This Row],[Hora de Salida2]]-Tabla13[[#This Row],[Hora de Llegada2]]+(15/1440),Tabla13[[#This Row],[Hora de Salida2]]-Tabla13[[#This Row],[Hora de Llegada2]])</calculatedColumnFormula>
    </tableColumn>
    <tableColumn id="9" xr3:uid="{D4608ED5-A2AA-1148-8406-01EF1DE51700}" name="Tiempo de Permanencia sin la Espera" dataDxfId="86">
      <calculatedColumnFormula>Tabla13[[#This Row],[Hora de Salida2]]-Tabla13[[#This Row],[Hora de Llegada2]]</calculatedColumnFormula>
    </tableColumn>
    <tableColumn id="2" xr3:uid="{FD390312-0BCD-A840-9B6A-54D8422976AA}" name="Tiempo de Degustación" dataDxfId="85">
      <calculatedColumnFormula>IF(Tabla5[[#This Row],[Tiempo de Permanencia sin la Espera]]&gt;Tabla5[[#This Row],[Tiempo Preparación (horas)]],Tabla5[[#This Row],[Tiempo de Permanencia sin la Espera]]-Tabla5[[#This Row],[Tiempo Preparación (horas)]],0)</calculatedColumnFormula>
    </tableColumn>
    <tableColumn id="3" xr3:uid="{B8E191B6-75F9-714A-8E1D-7D69D49628B2}" name="Orden Cobrada" dataDxfId="84">
      <calculatedColumnFormula>IF(Tabla5[[#This Row],[Tiempo de Permanencia sin la Espera]]&gt;Tabla5[[#This Row],[Tiempo Preparación (horas)]],"Si","No")</calculatedColumnFormula>
    </tableColumn>
    <tableColumn id="7" xr3:uid="{9832830C-DC31-9047-BD41-C16EAC430D26}" name="Monto Total de la Cuenta" dataDxfId="83"/>
    <tableColumn id="8" xr3:uid="{840521BE-3CDF-5A47-9CC0-73B702E458EA}" name="Tiempo de Preparación" dataDxfId="82"/>
    <tableColumn id="10" xr3:uid="{606A6C84-D0F7-A941-8965-452ABEBCD53C}" name="Tiempo Preparación (horas)" dataDxfId="81">
      <calculatedColumnFormula>Tabla5[[#This Row],[Tiempo de Preparación]]/1440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BDB450-00F2-4245-8577-23286C1EB227}" name="Tabla1" displayName="Tabla1" ref="A1:O1903" totalsRowShown="0">
  <autoFilter ref="A1:O1903" xr:uid="{89C9108D-AD87-DB4C-8D3C-2C54963B93DE}"/>
  <tableColumns count="15">
    <tableColumn id="1" xr3:uid="{1C389781-21E4-9341-B622-443E1F9DFAB0}" name="Número de Orden"/>
    <tableColumn id="2" xr3:uid="{3B839A81-8155-3441-BC97-FDA857A7ED85}" name="Número de Mesa"/>
    <tableColumn id="3" xr3:uid="{8835E7BE-8697-6A4A-B264-36206220E336}" name="Nombre del Plato"/>
    <tableColumn id="4" xr3:uid="{288C107D-0309-3944-997B-E557F1517D95}" name="Descripción del Plato"/>
    <tableColumn id="5" xr3:uid="{1E98A5D2-81A3-7747-B559-37F460747225}" name="Costo Unitario"/>
    <tableColumn id="6" xr3:uid="{90C82279-6E3B-6845-AF68-1C3D6CA42FB5}" name="Precio Unitario"/>
    <tableColumn id="7" xr3:uid="{12F84B99-B913-2E4E-87CE-7F36087C2E7A}" name="Cantidad Ordenada"/>
    <tableColumn id="8" xr3:uid="{EB4E95E9-CBB4-094C-BE51-8C8AB8E1CB33}" name="Tiempo de Preparación" dataDxfId="80"/>
    <tableColumn id="15" xr3:uid="{B4B305AF-B311-4942-B61B-895AB03BA142}" name="Tiempo de Preparación (horas)" dataDxfId="79">
      <calculatedColumnFormula>Tabla1[[#This Row],[Tiempo de Preparación]]/1440</calculatedColumnFormula>
    </tableColumn>
    <tableColumn id="9" xr3:uid="{35884C3F-6E8E-884E-8CC9-22F8127216F4}" name="Observaciones"/>
    <tableColumn id="10" xr3:uid="{EB19EFDD-7FEC-EF48-A57A-B75CE32D614D}" name="Total del pedido " dataDxfId="78">
      <calculatedColumnFormula>Tabla1[[#This Row],[Precio Unitario]]*Tabla1[[#This Row],[Cantidad Ordenada]]</calculatedColumnFormula>
    </tableColumn>
    <tableColumn id="11" xr3:uid="{BA938DE3-68B0-6846-A3D0-032E988FFF37}" name="Ganancia Neta " dataDxfId="77">
      <calculatedColumnFormula>Tabla1[[#This Row],[Ganancia Bruta]]-(Tabla1[[#This Row],[Costo Unitario]]*Tabla1[[#This Row],[Cantidad Ordenada]])</calculatedColumnFormula>
    </tableColumn>
    <tableColumn id="12" xr3:uid="{8D8CC3A3-3870-4343-BC58-46337FE40819}" name="Ganancia Bruta" dataDxfId="76">
      <calculatedColumnFormula>Tabla1[[#This Row],[Precio Unitario]]*Tabla1[[#This Row],[Cantidad Ordenada]]</calculatedColumnFormula>
    </tableColumn>
    <tableColumn id="13" xr3:uid="{5DE07AF6-3D23-234C-ADCC-D1E6A651B535}" name="Porcentaje de Ganancia " dataDxfId="75" dataCellStyle="Porcentaje">
      <calculatedColumnFormula>Tabla1[[#This Row],[Ganancia Neta ]]/Tabla1[[#This Row],[Total del pedido ]]</calculatedColumnFormula>
    </tableColumn>
    <tableColumn id="14" xr3:uid="{A49EADE3-D302-6242-A562-4F805CEEFAF6}" name="Costes " dataDxfId="74">
      <calculatedColumnFormula>Tabla1[[#This Row],[Costo Unitario]]*Tabla1[[#This Row],[Cantidad Ordenada]]</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87C31DB-E918-D247-87E9-FCDAA2B66DF8}" name="Tabla4" displayName="Tabla4" ref="A1:S769" totalsRowCount="1" headerRowDxfId="73" dataDxfId="72" totalsRowDxfId="70" tableBorderDxfId="71">
  <autoFilter ref="A1:S768" xr:uid="{94A3891B-9388-E944-B071-D0D2756E63B1}"/>
  <tableColumns count="19">
    <tableColumn id="1" xr3:uid="{4EA53CF6-48AA-8E42-8803-B2C7A22BE1F0}" name="Número de Mesa" dataDxfId="69" totalsRowDxfId="68"/>
    <tableColumn id="2" xr3:uid="{BCBD6261-1830-3849-B08A-23F1F008AD9C}" name="Nombre del Cliente" dataDxfId="67" totalsRowDxfId="66"/>
    <tableColumn id="3" xr3:uid="{41F9DBD9-2595-F048-A399-DBE3FA55B075}" name="Número de Comensales" totalsRowFunction="custom" dataDxfId="65" totalsRowDxfId="64">
      <totalsRowFormula>AVERAGE(Tabla4[Número de Comensales])</totalsRowFormula>
    </tableColumn>
    <tableColumn id="4" xr3:uid="{DAECDA23-6AB7-854B-94AC-A61E9ED5D000}" name="Mesero Asignado" dataDxfId="63" totalsRowDxfId="62"/>
    <tableColumn id="5" xr3:uid="{B1738442-35D0-3F4A-A9B7-34CC34498B4E}" name="Tipo de Servicio" dataDxfId="61" totalsRowDxfId="60"/>
    <tableColumn id="6" xr3:uid="{F31C3D34-9FC2-6D44-899E-FE0F4C904A36}" name="Método de Pago" dataDxfId="59" totalsRowDxfId="58"/>
    <tableColumn id="7" xr3:uid="{1F30071C-05F4-D341-918B-0BC2AF2FE07F}" name="Propina" dataDxfId="57" totalsRowDxfId="56"/>
    <tableColumn id="8" xr3:uid="{A4065AD5-BE45-4744-A414-3E92D2CE2559}" name="Estado de la Mesa" dataDxfId="55" totalsRowDxfId="54"/>
    <tableColumn id="9" xr3:uid="{B65FE2C2-524B-9D42-8C68-000BF73E3160}" name="Número de Orden" totalsRowFunction="custom" dataDxfId="53" totalsRowDxfId="52">
      <totalsRowFormula>COUNT(Tabla4[Número de Orden])</totalsRowFormula>
    </tableColumn>
    <tableColumn id="10" xr3:uid="{EDE62F67-06EE-9548-8B2B-F21C29D21526}" name="País de Origen" dataDxfId="51" totalsRowDxfId="50"/>
    <tableColumn id="11" xr3:uid="{91171110-433E-5B46-97BC-7E083EABC2B6}" name="Platos Ordenados" dataDxfId="49" totalsRowDxfId="48"/>
    <tableColumn id="12" xr3:uid="{3ABE4548-D4ED-B248-839C-5BA0DF45B720}" name="Fecha de Factura" dataDxfId="47" totalsRowDxfId="46"/>
    <tableColumn id="13" xr3:uid="{229C5069-AA5E-3D49-B606-4EBC80E6785B}" name="Hora de Llegada" dataDxfId="45" totalsRowDxfId="44"/>
    <tableColumn id="14" xr3:uid="{0B67CECA-2FF5-EB4F-9A35-D2896B4D363D}" name="Hora de Salida" dataDxfId="43" totalsRowDxfId="42"/>
    <tableColumn id="15" xr3:uid="{6BA434AA-CF1B-C74F-881B-047FAF514795}" name="Tiempo de Permanencia" dataDxfId="41" totalsRowDxfId="40"/>
    <tableColumn id="16" xr3:uid="{A4882AA2-EE63-DE48-862A-587BE1484CA2}" name="Tiempo de Degustación" dataDxfId="39" totalsRowDxfId="38"/>
    <tableColumn id="17" xr3:uid="{9EE6D0BC-0FB4-9D40-A578-4590FDE7386F}" name="Orden Cobrada" dataDxfId="37" totalsRowDxfId="36"/>
    <tableColumn id="18" xr3:uid="{929B8CE3-7312-E44B-9D2C-4BE78812FAF2}" name="Monto Total de la Cuenta" totalsRowFunction="custom" dataDxfId="35" totalsRowDxfId="34">
      <totalsRowFormula>AVERAGE(Tabla4[Monto Total de la Cuenta])</totalsRowFormula>
    </tableColumn>
    <tableColumn id="19" xr3:uid="{27005727-1824-164E-BB96-B06CEB2A10D3}" name="Tiempo de Preparación" dataDxfId="33" totalsRowDxfId="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5DACA6C-7630-A445-BBEE-B0E636526DF8}" name="Tabla14" displayName="Tabla14" ref="A1:N1904" totalsRowCount="1" totalsRowDxfId="31">
  <autoFilter ref="A1:N1903" xr:uid="{89C9108D-AD87-DB4C-8D3C-2C54963B93DE}"/>
  <tableColumns count="14">
    <tableColumn id="1" xr3:uid="{4389C4B8-7DC1-7A4D-AA17-FBDE45733C6B}" name="Número de Orden" dataDxfId="30" totalsRowDxfId="29"/>
    <tableColumn id="2" xr3:uid="{CB497764-006C-604E-9EB7-F6B219C9EA19}" name="Número de Mesa" dataDxfId="28" totalsRowDxfId="27"/>
    <tableColumn id="3" xr3:uid="{78ED2AFF-4B5B-C340-ABC1-CB4B5A9F5533}" name="Nombre del Plato" dataDxfId="26" totalsRowDxfId="25"/>
    <tableColumn id="4" xr3:uid="{EAB3AC55-1281-054E-87E2-B0B6BA89385A}" name="Descripción del Plato" dataDxfId="24" totalsRowDxfId="23"/>
    <tableColumn id="5" xr3:uid="{92E440B3-71D6-1441-A88E-A1EA5D521887}" name="Costo Unitario" dataDxfId="22" totalsRowDxfId="21"/>
    <tableColumn id="10" xr3:uid="{EAE02925-6241-7A42-A838-80C920C21BF9}" name="Costes" totalsRowFunction="custom" dataDxfId="20" totalsRowDxfId="19">
      <totalsRowFormula>SUM(Tabla14[Costes])</totalsRowFormula>
    </tableColumn>
    <tableColumn id="6" xr3:uid="{3FDAE81E-3E40-5A49-AE58-95A886AD5FBF}" name="Precio Unitario" dataDxfId="18" totalsRowDxfId="17"/>
    <tableColumn id="7" xr3:uid="{3E6C2541-38F1-5045-A081-812078E8AC70}" name="Cantidad Ordenada" dataDxfId="16" totalsRowDxfId="15"/>
    <tableColumn id="8" xr3:uid="{84105244-B3B0-CC44-B4A9-6E302330EE14}" name="Tiempo de Preparación" dataDxfId="14" totalsRowDxfId="13"/>
    <tableColumn id="9" xr3:uid="{FB66C542-A1A0-9348-A197-B1B89F04C25C}" name="Observaciones" dataDxfId="12" totalsRowDxfId="11"/>
    <tableColumn id="14" xr3:uid="{1DDCE7FC-8CE4-7846-8E45-91625E501B88}" name="Total del Pedido" dataDxfId="10" totalsRowDxfId="9"/>
    <tableColumn id="15" xr3:uid="{9315E139-A6DB-4A4E-926D-78124742D8AC}" name="Ganancia Neta" dataDxfId="8" totalsRowDxfId="7"/>
    <tableColumn id="16" xr3:uid="{7A534BB1-60DF-324A-B2E3-FEF8590798E5}" name="Ganancia Bruta" totalsRowFunction="custom" dataDxfId="6" totalsRowDxfId="5">
      <totalsRowFormula>SUM(Tabla14[Ganancia Bruta])</totalsRowFormula>
    </tableColumn>
    <tableColumn id="17" xr3:uid="{29CFBC5D-2A08-1247-80F9-43CE39B18D41}" name="Porcentaje de Ganancia" dataDxfId="4" totalsRowDxfId="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ACE29C8-A65D-6E40-8261-8164A40D7B0E}" name="Tabla6" displayName="Tabla6" ref="P16:Q27" totalsRowShown="0">
  <autoFilter ref="P16:Q27" xr:uid="{75283475-8690-1A4D-9F00-EC1FB03A86CF}"/>
  <tableColumns count="2">
    <tableColumn id="1" xr3:uid="{6D13D306-B7A1-2C41-97B0-694A23687BD3}" name="País de Origen"/>
    <tableColumn id="2" xr3:uid="{2BF7C078-40CC-534C-816C-3CAE6C3E46EB}" name="Ingresos"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vmlDrawing" Target="../drawings/vmlDrawing1.v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pivotTable" Target="../pivotTables/pivotTable4.xml"/><Relationship Id="rId7"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microsoft.com/office/2007/relationships/slicer" Target="../slicers/slicer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322C5-D045-7447-BF75-DB6FD5648F30}">
  <dimension ref="A1:X768"/>
  <sheetViews>
    <sheetView topLeftCell="Q1" workbookViewId="0">
      <selection activeCell="C1" sqref="C1"/>
    </sheetView>
  </sheetViews>
  <sheetFormatPr baseColWidth="10" defaultRowHeight="16" x14ac:dyDescent="0.2"/>
  <cols>
    <col min="1" max="1" width="17.6640625" customWidth="1"/>
    <col min="2" max="2" width="19.33203125" customWidth="1"/>
    <col min="3" max="3" width="23" customWidth="1"/>
    <col min="4" max="4" width="17" bestFit="1" customWidth="1"/>
    <col min="5" max="5" width="15.6640625" bestFit="1" customWidth="1"/>
    <col min="6" max="6" width="17.6640625" customWidth="1"/>
    <col min="7" max="7" width="16.5" customWidth="1"/>
    <col min="8" max="8" width="17.5" bestFit="1" customWidth="1"/>
    <col min="9" max="9" width="9.6640625" customWidth="1"/>
    <col min="10" max="10" width="33" style="34" bestFit="1" customWidth="1"/>
    <col min="11" max="11" width="18.5" customWidth="1"/>
    <col min="12" max="12" width="18.83203125" bestFit="1" customWidth="1"/>
    <col min="13" max="13" width="15.33203125" customWidth="1"/>
    <col min="14" max="14" width="33.5" bestFit="1" customWidth="1"/>
    <col min="15" max="15" width="17.6640625" style="6" customWidth="1"/>
    <col min="16" max="16" width="18" style="7" bestFit="1" customWidth="1"/>
    <col min="17" max="17" width="16.6640625" bestFit="1" customWidth="1"/>
    <col min="18" max="18" width="35.5" bestFit="1" customWidth="1"/>
    <col min="19" max="19" width="35.5" customWidth="1"/>
    <col min="20" max="20" width="22.6640625" customWidth="1"/>
    <col min="21" max="21" width="15.83203125" bestFit="1" customWidth="1"/>
    <col min="22" max="22" width="24.6640625" style="8" bestFit="1" customWidth="1"/>
    <col min="23" max="23" width="23.1640625" style="8" bestFit="1" customWidth="1"/>
    <col min="24" max="24" width="27" bestFit="1" customWidth="1"/>
  </cols>
  <sheetData>
    <row r="1" spans="1:24" x14ac:dyDescent="0.2">
      <c r="A1" t="s">
        <v>28</v>
      </c>
      <c r="B1" t="s">
        <v>1878</v>
      </c>
      <c r="C1" t="s">
        <v>1877</v>
      </c>
      <c r="D1" t="s">
        <v>1876</v>
      </c>
      <c r="E1" t="s">
        <v>1875</v>
      </c>
      <c r="F1" t="s">
        <v>1874</v>
      </c>
      <c r="G1" t="s">
        <v>1873</v>
      </c>
      <c r="H1" t="s">
        <v>1872</v>
      </c>
      <c r="I1" t="s">
        <v>1871</v>
      </c>
      <c r="J1" s="35" t="s">
        <v>2318</v>
      </c>
      <c r="K1" t="s">
        <v>1870</v>
      </c>
      <c r="L1" t="s">
        <v>27</v>
      </c>
      <c r="M1" t="s">
        <v>1869</v>
      </c>
      <c r="N1" t="s">
        <v>1868</v>
      </c>
      <c r="O1" s="6" t="s">
        <v>1866</v>
      </c>
      <c r="P1" s="7" t="s">
        <v>1865</v>
      </c>
      <c r="Q1" s="6" t="s">
        <v>1864</v>
      </c>
      <c r="R1" t="s">
        <v>1882</v>
      </c>
      <c r="S1" t="s">
        <v>1883</v>
      </c>
      <c r="T1" t="s">
        <v>1862</v>
      </c>
      <c r="U1" t="s">
        <v>1861</v>
      </c>
      <c r="V1" s="8" t="s">
        <v>1867</v>
      </c>
      <c r="W1" s="8" t="s">
        <v>29</v>
      </c>
      <c r="X1" t="s">
        <v>1884</v>
      </c>
    </row>
    <row r="2" spans="1:24" x14ac:dyDescent="0.2">
      <c r="A2">
        <v>10</v>
      </c>
      <c r="B2" t="s">
        <v>1860</v>
      </c>
      <c r="C2">
        <v>6</v>
      </c>
      <c r="D2" s="3">
        <v>45017.046527777777</v>
      </c>
      <c r="E2" s="3">
        <v>45017.159722222219</v>
      </c>
      <c r="F2" t="s">
        <v>72</v>
      </c>
      <c r="G2" t="s">
        <v>82</v>
      </c>
      <c r="H2" t="s">
        <v>106</v>
      </c>
      <c r="I2" t="s">
        <v>1859</v>
      </c>
      <c r="J2" s="34" t="str">
        <f>IF(Tabla5[[#This Row],[Orden Cobrada]]="Si",Tabla13[[#This Row],[Propina]],0)</f>
        <v>48.55</v>
      </c>
      <c r="K2" t="s">
        <v>57</v>
      </c>
      <c r="L2">
        <v>1</v>
      </c>
      <c r="M2" t="s">
        <v>90</v>
      </c>
      <c r="N2" t="s">
        <v>484</v>
      </c>
      <c r="O2" s="6">
        <f>INT(Tabla13[[#This Row],[Hora de Llegada]])</f>
        <v>45017</v>
      </c>
      <c r="P2" s="7" t="str">
        <f>TEXT(Tabla13[[#This Row],[Hora de Llegada]], "h:mm")</f>
        <v>1:07</v>
      </c>
      <c r="Q2" s="7" t="str">
        <f>TEXT(Tabla13[[#This Row],[Hora de Salida]], "h:mm")</f>
        <v>3:50</v>
      </c>
      <c r="R2" s="7">
        <f>IF(Tabla13[[#This Row],[Estado de la Mesa]]="Ocupada",Tabla13[[#This Row],[Hora de Salida2]]-Tabla13[[#This Row],[Hora de Llegada2]]+(15/1440),Tabla13[[#This Row],[Hora de Salida2]]-Tabla13[[#This Row],[Hora de Llegada2]])</f>
        <v>0.11319444444444446</v>
      </c>
      <c r="S2" s="7">
        <f>Tabla13[[#This Row],[Hora de Salida2]]-Tabla13[[#This Row],[Hora de Llegada2]]</f>
        <v>0.11319444444444446</v>
      </c>
      <c r="T2" s="7">
        <f>IF(Tabla5[[#This Row],[Tiempo de Permanencia sin la Espera]]&gt;Tabla5[[#This Row],[Tiempo Preparación (horas)]],Tabla5[[#This Row],[Tiempo de Permanencia sin la Espera]]-Tabla5[[#This Row],[Tiempo Preparación (horas)]],0)</f>
        <v>7.3611111111111127E-2</v>
      </c>
      <c r="U2" s="7" t="str">
        <f>IF(Tabla5[[#This Row],[Tiempo de Permanencia sin la Espera]]&gt;Tabla5[[#This Row],[Tiempo Preparación (horas)]],"Si","No")</f>
        <v>Si</v>
      </c>
      <c r="V2" s="8">
        <v>138</v>
      </c>
      <c r="W2" s="2">
        <v>57</v>
      </c>
      <c r="X2" s="7">
        <f>Tabla5[[#This Row],[Tiempo de Preparación]]/1440</f>
        <v>3.9583333333333331E-2</v>
      </c>
    </row>
    <row r="3" spans="1:24" x14ac:dyDescent="0.2">
      <c r="A3">
        <v>6</v>
      </c>
      <c r="B3" t="s">
        <v>1858</v>
      </c>
      <c r="C3">
        <v>6</v>
      </c>
      <c r="D3" s="3">
        <v>45017.061111111114</v>
      </c>
      <c r="E3" s="3">
        <v>45017.15902777778</v>
      </c>
      <c r="F3" t="s">
        <v>97</v>
      </c>
      <c r="G3" t="s">
        <v>60</v>
      </c>
      <c r="H3" t="s">
        <v>102</v>
      </c>
      <c r="I3" t="s">
        <v>1857</v>
      </c>
      <c r="J3" s="34" t="str">
        <f>IF(Tabla5[[#This Row],[Orden Cobrada]]="Si",Tabla13[[#This Row],[Propina]],0)</f>
        <v>43.3</v>
      </c>
      <c r="K3" t="s">
        <v>57</v>
      </c>
      <c r="L3">
        <v>2</v>
      </c>
      <c r="M3" t="s">
        <v>75</v>
      </c>
      <c r="N3" t="s">
        <v>1111</v>
      </c>
      <c r="O3" s="6">
        <f>INT(Tabla13[[#This Row],[Hora de Llegada]])</f>
        <v>45017</v>
      </c>
      <c r="P3" s="7" t="str">
        <f>TEXT(Tabla13[[#This Row],[Hora de Llegada]], "h:mm")</f>
        <v>1:28</v>
      </c>
      <c r="Q3" s="7" t="str">
        <f>TEXT(Tabla13[[#This Row],[Hora de Salida]], "h:mm")</f>
        <v>3:49</v>
      </c>
      <c r="R3" s="7">
        <f>IF(Tabla13[[#This Row],[Estado de la Mesa]]="Ocupada",Tabla13[[#This Row],[Hora de Salida2]]-Tabla13[[#This Row],[Hora de Llegada2]]+(15/1440),Tabla13[[#This Row],[Hora de Salida2]]-Tabla13[[#This Row],[Hora de Llegada2]])</f>
        <v>9.7916666666666652E-2</v>
      </c>
      <c r="S3" s="7">
        <f>Tabla13[[#This Row],[Hora de Salida2]]-Tabla13[[#This Row],[Hora de Llegada2]]</f>
        <v>9.7916666666666652E-2</v>
      </c>
      <c r="T3" s="7">
        <f>IF(Tabla5[[#This Row],[Tiempo de Permanencia sin la Espera]]&gt;Tabla5[[#This Row],[Tiempo Preparación (horas)]],Tabla5[[#This Row],[Tiempo de Permanencia sin la Espera]]-Tabla5[[#This Row],[Tiempo Preparación (horas)]],0)</f>
        <v>3.8888888888888876E-2</v>
      </c>
      <c r="U3" s="7" t="str">
        <f>IF(Tabla5[[#This Row],[Tiempo de Permanencia sin la Espera]]&gt;Tabla5[[#This Row],[Tiempo Preparación (horas)]],"Si","No")</f>
        <v>Si</v>
      </c>
      <c r="V3" s="8">
        <v>58</v>
      </c>
      <c r="W3" s="2">
        <v>85</v>
      </c>
      <c r="X3" s="7">
        <f>Tabla5[[#This Row],[Tiempo de Preparación]]/1440</f>
        <v>5.9027777777777776E-2</v>
      </c>
    </row>
    <row r="4" spans="1:24" x14ac:dyDescent="0.2">
      <c r="A4">
        <v>20</v>
      </c>
      <c r="B4" t="s">
        <v>1856</v>
      </c>
      <c r="C4">
        <v>1</v>
      </c>
      <c r="D4" s="3">
        <v>45017.020138888889</v>
      </c>
      <c r="E4" s="3">
        <v>45017.163888888892</v>
      </c>
      <c r="F4" t="s">
        <v>61</v>
      </c>
      <c r="G4" t="s">
        <v>60</v>
      </c>
      <c r="H4" t="s">
        <v>59</v>
      </c>
      <c r="I4" t="s">
        <v>1855</v>
      </c>
      <c r="J4" s="34" t="str">
        <f>IF(Tabla5[[#This Row],[Orden Cobrada]]="Si",Tabla13[[#This Row],[Propina]],0)</f>
        <v>30.87</v>
      </c>
      <c r="K4" t="s">
        <v>70</v>
      </c>
      <c r="L4">
        <v>3</v>
      </c>
      <c r="M4" t="s">
        <v>104</v>
      </c>
      <c r="N4" t="s">
        <v>1854</v>
      </c>
      <c r="O4" s="6">
        <f>INT(Tabla13[[#This Row],[Hora de Llegada]])</f>
        <v>45017</v>
      </c>
      <c r="P4" s="7" t="str">
        <f>TEXT(Tabla13[[#This Row],[Hora de Llegada]], "h:mm")</f>
        <v>0:29</v>
      </c>
      <c r="Q4" s="7" t="str">
        <f>TEXT(Tabla13[[#This Row],[Hora de Salida]], "h:mm")</f>
        <v>3:56</v>
      </c>
      <c r="R4" s="7">
        <f>IF(Tabla13[[#This Row],[Estado de la Mesa]]="Ocupada",Tabla13[[#This Row],[Hora de Salida2]]-Tabla13[[#This Row],[Hora de Llegada2]]+(15/1440),Tabla13[[#This Row],[Hora de Salida2]]-Tabla13[[#This Row],[Hora de Llegada2]])</f>
        <v>0.14374999999999999</v>
      </c>
      <c r="S4" s="7">
        <f>Tabla13[[#This Row],[Hora de Salida2]]-Tabla13[[#This Row],[Hora de Llegada2]]</f>
        <v>0.14374999999999999</v>
      </c>
      <c r="T4" s="7">
        <f>IF(Tabla5[[#This Row],[Tiempo de Permanencia sin la Espera]]&gt;Tabla5[[#This Row],[Tiempo Preparación (horas)]],Tabla5[[#This Row],[Tiempo de Permanencia sin la Espera]]-Tabla5[[#This Row],[Tiempo Preparación (horas)]],0)</f>
        <v>5.6249999999999994E-2</v>
      </c>
      <c r="U4" s="7" t="str">
        <f>IF(Tabla5[[#This Row],[Tiempo de Permanencia sin la Espera]]&gt;Tabla5[[#This Row],[Tiempo Preparación (horas)]],"Si","No")</f>
        <v>Si</v>
      </c>
      <c r="V4" s="8">
        <v>165</v>
      </c>
      <c r="W4" s="2">
        <v>126</v>
      </c>
      <c r="X4" s="7">
        <f>Tabla5[[#This Row],[Tiempo de Preparación]]/1440</f>
        <v>8.7499999999999994E-2</v>
      </c>
    </row>
    <row r="5" spans="1:24" x14ac:dyDescent="0.2">
      <c r="A5">
        <v>3</v>
      </c>
      <c r="B5" t="s">
        <v>1853</v>
      </c>
      <c r="C5">
        <v>1</v>
      </c>
      <c r="D5" s="3">
        <v>45017.127083333333</v>
      </c>
      <c r="E5" s="3">
        <v>45017.188194444447</v>
      </c>
      <c r="F5" t="s">
        <v>87</v>
      </c>
      <c r="G5" t="s">
        <v>82</v>
      </c>
      <c r="H5" t="s">
        <v>59</v>
      </c>
      <c r="I5" t="s">
        <v>793</v>
      </c>
      <c r="J5" s="34" t="str">
        <f>IF(Tabla5[[#This Row],[Orden Cobrada]]="Si",Tabla13[[#This Row],[Propina]],0)</f>
        <v>34.68</v>
      </c>
      <c r="K5" t="s">
        <v>70</v>
      </c>
      <c r="L5">
        <v>4</v>
      </c>
      <c r="M5" t="s">
        <v>163</v>
      </c>
      <c r="N5" t="s">
        <v>1852</v>
      </c>
      <c r="O5" s="6">
        <f>INT(Tabla13[[#This Row],[Hora de Llegada]])</f>
        <v>45017</v>
      </c>
      <c r="P5" s="7" t="str">
        <f>TEXT(Tabla13[[#This Row],[Hora de Llegada]], "h:mm")</f>
        <v>3:03</v>
      </c>
      <c r="Q5" s="7" t="str">
        <f>TEXT(Tabla13[[#This Row],[Hora de Salida]], "h:mm")</f>
        <v>4:31</v>
      </c>
      <c r="R5" s="7">
        <f>IF(Tabla13[[#This Row],[Estado de la Mesa]]="Ocupada",Tabla13[[#This Row],[Hora de Salida2]]-Tabla13[[#This Row],[Hora de Llegada2]]+(15/1440),Tabla13[[#This Row],[Hora de Salida2]]-Tabla13[[#This Row],[Hora de Llegada2]])</f>
        <v>6.1111111111111116E-2</v>
      </c>
      <c r="S5" s="7">
        <f>Tabla13[[#This Row],[Hora de Salida2]]-Tabla13[[#This Row],[Hora de Llegada2]]</f>
        <v>6.1111111111111116E-2</v>
      </c>
      <c r="T5" s="7">
        <f>IF(Tabla5[[#This Row],[Tiempo de Permanencia sin la Espera]]&gt;Tabla5[[#This Row],[Tiempo Preparación (horas)]],Tabla5[[#This Row],[Tiempo de Permanencia sin la Espera]]-Tabla5[[#This Row],[Tiempo Preparación (horas)]],0)</f>
        <v>3.333333333333334E-2</v>
      </c>
      <c r="U5" s="7" t="str">
        <f>IF(Tabla5[[#This Row],[Tiempo de Permanencia sin la Espera]]&gt;Tabla5[[#This Row],[Tiempo Preparación (horas)]],"Si","No")</f>
        <v>Si</v>
      </c>
      <c r="V5" s="8">
        <v>183</v>
      </c>
      <c r="W5" s="2">
        <v>40</v>
      </c>
      <c r="X5" s="7">
        <f>Tabla5[[#This Row],[Tiempo de Preparación]]/1440</f>
        <v>2.7777777777777776E-2</v>
      </c>
    </row>
    <row r="6" spans="1:24" x14ac:dyDescent="0.2">
      <c r="A6">
        <v>8</v>
      </c>
      <c r="B6" t="s">
        <v>1851</v>
      </c>
      <c r="C6">
        <v>2</v>
      </c>
      <c r="D6" s="3">
        <v>45017.000694444447</v>
      </c>
      <c r="E6" s="3">
        <v>45017.087500000001</v>
      </c>
      <c r="F6" t="s">
        <v>78</v>
      </c>
      <c r="G6" t="s">
        <v>82</v>
      </c>
      <c r="H6" t="s">
        <v>59</v>
      </c>
      <c r="I6" t="s">
        <v>1850</v>
      </c>
      <c r="J6" s="34" t="str">
        <f>IF(Tabla5[[#This Row],[Orden Cobrada]]="Si",Tabla13[[#This Row],[Propina]],0)</f>
        <v>24.33</v>
      </c>
      <c r="K6" t="s">
        <v>70</v>
      </c>
      <c r="L6">
        <v>5</v>
      </c>
      <c r="M6" t="s">
        <v>100</v>
      </c>
      <c r="N6" t="s">
        <v>1849</v>
      </c>
      <c r="O6" s="6">
        <f>INT(Tabla13[[#This Row],[Hora de Llegada]])</f>
        <v>45017</v>
      </c>
      <c r="P6" s="7" t="str">
        <f>TEXT(Tabla13[[#This Row],[Hora de Llegada]], "h:mm")</f>
        <v>0:01</v>
      </c>
      <c r="Q6" s="7" t="str">
        <f>TEXT(Tabla13[[#This Row],[Hora de Salida]], "h:mm")</f>
        <v>2:06</v>
      </c>
      <c r="R6" s="7">
        <f>IF(Tabla13[[#This Row],[Estado de la Mesa]]="Ocupada",Tabla13[[#This Row],[Hora de Salida2]]-Tabla13[[#This Row],[Hora de Llegada2]]+(15/1440),Tabla13[[#This Row],[Hora de Salida2]]-Tabla13[[#This Row],[Hora de Llegada2]])</f>
        <v>8.6805555555555566E-2</v>
      </c>
      <c r="S6" s="7">
        <f>Tabla13[[#This Row],[Hora de Salida2]]-Tabla13[[#This Row],[Hora de Llegada2]]</f>
        <v>8.6805555555555566E-2</v>
      </c>
      <c r="T6" s="7">
        <f>IF(Tabla5[[#This Row],[Tiempo de Permanencia sin la Espera]]&gt;Tabla5[[#This Row],[Tiempo Preparación (horas)]],Tabla5[[#This Row],[Tiempo de Permanencia sin la Espera]]-Tabla5[[#This Row],[Tiempo Preparación (horas)]],0)</f>
        <v>7.5000000000000011E-2</v>
      </c>
      <c r="U6" s="7" t="str">
        <f>IF(Tabla5[[#This Row],[Tiempo de Permanencia sin la Espera]]&gt;Tabla5[[#This Row],[Tiempo Preparación (horas)]],"Si","No")</f>
        <v>Si</v>
      </c>
      <c r="V6" s="8">
        <v>67</v>
      </c>
      <c r="W6" s="2">
        <v>17</v>
      </c>
      <c r="X6" s="7">
        <f>Tabla5[[#This Row],[Tiempo de Preparación]]/1440</f>
        <v>1.1805555555555555E-2</v>
      </c>
    </row>
    <row r="7" spans="1:24" x14ac:dyDescent="0.2">
      <c r="A7">
        <v>7</v>
      </c>
      <c r="B7" t="s">
        <v>1459</v>
      </c>
      <c r="C7">
        <v>5</v>
      </c>
      <c r="D7" s="3">
        <v>45017.058333333334</v>
      </c>
      <c r="E7" s="3">
        <v>45017.147222222222</v>
      </c>
      <c r="F7" t="s">
        <v>78</v>
      </c>
      <c r="G7" t="s">
        <v>66</v>
      </c>
      <c r="H7" t="s">
        <v>59</v>
      </c>
      <c r="I7" t="s">
        <v>1848</v>
      </c>
      <c r="J7" s="34" t="str">
        <f>IF(Tabla5[[#This Row],[Orden Cobrada]]="Si",Tabla13[[#This Row],[Propina]],0)</f>
        <v>26.57</v>
      </c>
      <c r="K7" t="s">
        <v>70</v>
      </c>
      <c r="L7">
        <v>6</v>
      </c>
      <c r="M7" t="s">
        <v>100</v>
      </c>
      <c r="N7" t="s">
        <v>17</v>
      </c>
      <c r="O7" s="6">
        <f>INT(Tabla13[[#This Row],[Hora de Llegada]])</f>
        <v>45017</v>
      </c>
      <c r="P7" s="7" t="str">
        <f>TEXT(Tabla13[[#This Row],[Hora de Llegada]], "h:mm")</f>
        <v>1:24</v>
      </c>
      <c r="Q7" s="7" t="str">
        <f>TEXT(Tabla13[[#This Row],[Hora de Salida]], "h:mm")</f>
        <v>3:32</v>
      </c>
      <c r="R7" s="7">
        <f>IF(Tabla13[[#This Row],[Estado de la Mesa]]="Ocupada",Tabla13[[#This Row],[Hora de Salida2]]-Tabla13[[#This Row],[Hora de Llegada2]]+(15/1440),Tabla13[[#This Row],[Hora de Salida2]]-Tabla13[[#This Row],[Hora de Llegada2]])</f>
        <v>8.8888888888888906E-2</v>
      </c>
      <c r="S7" s="7">
        <f>Tabla13[[#This Row],[Hora de Salida2]]-Tabla13[[#This Row],[Hora de Llegada2]]</f>
        <v>8.8888888888888906E-2</v>
      </c>
      <c r="T7" s="7">
        <f>IF(Tabla5[[#This Row],[Tiempo de Permanencia sin la Espera]]&gt;Tabla5[[#This Row],[Tiempo Preparación (horas)]],Tabla5[[#This Row],[Tiempo de Permanencia sin la Espera]]-Tabla5[[#This Row],[Tiempo Preparación (horas)]],0)</f>
        <v>8.1250000000000017E-2</v>
      </c>
      <c r="U7" s="7" t="str">
        <f>IF(Tabla5[[#This Row],[Tiempo de Permanencia sin la Espera]]&gt;Tabla5[[#This Row],[Tiempo Preparación (horas)]],"Si","No")</f>
        <v>Si</v>
      </c>
      <c r="V7" s="8">
        <v>70</v>
      </c>
      <c r="W7" s="2">
        <v>11</v>
      </c>
      <c r="X7" s="7">
        <f>Tabla5[[#This Row],[Tiempo de Preparación]]/1440</f>
        <v>7.6388888888888886E-3</v>
      </c>
    </row>
    <row r="8" spans="1:24" x14ac:dyDescent="0.2">
      <c r="A8">
        <v>17</v>
      </c>
      <c r="B8" t="s">
        <v>928</v>
      </c>
      <c r="C8">
        <v>6</v>
      </c>
      <c r="D8" s="3">
        <v>45017.081250000003</v>
      </c>
      <c r="E8" s="3">
        <v>45017.181944444441</v>
      </c>
      <c r="F8" t="s">
        <v>61</v>
      </c>
      <c r="G8" t="s">
        <v>66</v>
      </c>
      <c r="H8" t="s">
        <v>59</v>
      </c>
      <c r="I8" t="s">
        <v>1847</v>
      </c>
      <c r="J8" s="34" t="str">
        <f>IF(Tabla5[[#This Row],[Orden Cobrada]]="Si",Tabla13[[#This Row],[Propina]],0)</f>
        <v>10.54</v>
      </c>
      <c r="K8" t="s">
        <v>76</v>
      </c>
      <c r="L8">
        <v>7</v>
      </c>
      <c r="M8" t="s">
        <v>132</v>
      </c>
      <c r="N8" t="s">
        <v>785</v>
      </c>
      <c r="O8" s="6">
        <f>INT(Tabla13[[#This Row],[Hora de Llegada]])</f>
        <v>45017</v>
      </c>
      <c r="P8" s="7" t="str">
        <f>TEXT(Tabla13[[#This Row],[Hora de Llegada]], "h:mm")</f>
        <v>1:57</v>
      </c>
      <c r="Q8" s="7" t="str">
        <f>TEXT(Tabla13[[#This Row],[Hora de Salida]], "h:mm")</f>
        <v>4:22</v>
      </c>
      <c r="R8" s="7">
        <f>IF(Tabla13[[#This Row],[Estado de la Mesa]]="Ocupada",Tabla13[[#This Row],[Hora de Salida2]]-Tabla13[[#This Row],[Hora de Llegada2]]+(15/1440),Tabla13[[#This Row],[Hora de Salida2]]-Tabla13[[#This Row],[Hora de Llegada2]])</f>
        <v>0.1111111111111111</v>
      </c>
      <c r="S8" s="7">
        <f>Tabla13[[#This Row],[Hora de Salida2]]-Tabla13[[#This Row],[Hora de Llegada2]]</f>
        <v>0.10069444444444443</v>
      </c>
      <c r="T8" s="7">
        <f>IF(Tabla5[[#This Row],[Tiempo de Permanencia sin la Espera]]&gt;Tabla5[[#This Row],[Tiempo Preparación (horas)]],Tabla5[[#This Row],[Tiempo de Permanencia sin la Espera]]-Tabla5[[#This Row],[Tiempo Preparación (horas)]],0)</f>
        <v>7.2222222222222215E-2</v>
      </c>
      <c r="U8" s="7" t="str">
        <f>IF(Tabla5[[#This Row],[Tiempo de Permanencia sin la Espera]]&gt;Tabla5[[#This Row],[Tiempo Preparación (horas)]],"Si","No")</f>
        <v>Si</v>
      </c>
      <c r="V8" s="8">
        <v>172</v>
      </c>
      <c r="W8" s="2">
        <v>41</v>
      </c>
      <c r="X8" s="7">
        <f>Tabla5[[#This Row],[Tiempo de Preparación]]/1440</f>
        <v>2.8472222222222222E-2</v>
      </c>
    </row>
    <row r="9" spans="1:24" x14ac:dyDescent="0.2">
      <c r="A9">
        <v>11</v>
      </c>
      <c r="B9" t="s">
        <v>144</v>
      </c>
      <c r="C9">
        <v>1</v>
      </c>
      <c r="D9" s="3">
        <v>45017.09097222222</v>
      </c>
      <c r="E9" s="3">
        <v>45017.200694444444</v>
      </c>
      <c r="F9" t="s">
        <v>61</v>
      </c>
      <c r="G9" t="s">
        <v>60</v>
      </c>
      <c r="H9" t="s">
        <v>59</v>
      </c>
      <c r="I9" t="s">
        <v>1846</v>
      </c>
      <c r="J9" s="34" t="str">
        <f>IF(Tabla5[[#This Row],[Orden Cobrada]]="Si",Tabla13[[#This Row],[Propina]],0)</f>
        <v>49.18</v>
      </c>
      <c r="K9" t="s">
        <v>57</v>
      </c>
      <c r="L9">
        <v>8</v>
      </c>
      <c r="M9" t="s">
        <v>163</v>
      </c>
      <c r="N9" t="s">
        <v>1845</v>
      </c>
      <c r="O9" s="6">
        <f>INT(Tabla13[[#This Row],[Hora de Llegada]])</f>
        <v>45017</v>
      </c>
      <c r="P9" s="7" t="str">
        <f>TEXT(Tabla13[[#This Row],[Hora de Llegada]], "h:mm")</f>
        <v>2:11</v>
      </c>
      <c r="Q9" s="7" t="str">
        <f>TEXT(Tabla13[[#This Row],[Hora de Salida]], "h:mm")</f>
        <v>4:49</v>
      </c>
      <c r="R9" s="7">
        <f>IF(Tabla13[[#This Row],[Estado de la Mesa]]="Ocupada",Tabla13[[#This Row],[Hora de Salida2]]-Tabla13[[#This Row],[Hora de Llegada2]]+(15/1440),Tabla13[[#This Row],[Hora de Salida2]]-Tabla13[[#This Row],[Hora de Llegada2]])</f>
        <v>0.10972222222222221</v>
      </c>
      <c r="S9" s="7">
        <f>Tabla13[[#This Row],[Hora de Salida2]]-Tabla13[[#This Row],[Hora de Llegada2]]</f>
        <v>0.10972222222222221</v>
      </c>
      <c r="T9" s="7">
        <f>IF(Tabla5[[#This Row],[Tiempo de Permanencia sin la Espera]]&gt;Tabla5[[#This Row],[Tiempo Preparación (horas)]],Tabla5[[#This Row],[Tiempo de Permanencia sin la Espera]]-Tabla5[[#This Row],[Tiempo Preparación (horas)]],0)</f>
        <v>7.152777777777776E-2</v>
      </c>
      <c r="U9" s="7" t="str">
        <f>IF(Tabla5[[#This Row],[Tiempo de Permanencia sin la Espera]]&gt;Tabla5[[#This Row],[Tiempo Preparación (horas)]],"Si","No")</f>
        <v>Si</v>
      </c>
      <c r="V9" s="8">
        <v>242</v>
      </c>
      <c r="W9" s="2">
        <v>55</v>
      </c>
      <c r="X9" s="7">
        <f>Tabla5[[#This Row],[Tiempo de Preparación]]/1440</f>
        <v>3.8194444444444448E-2</v>
      </c>
    </row>
    <row r="10" spans="1:24" x14ac:dyDescent="0.2">
      <c r="A10">
        <v>15</v>
      </c>
      <c r="B10" t="s">
        <v>717</v>
      </c>
      <c r="C10">
        <v>5</v>
      </c>
      <c r="D10" s="3">
        <v>45017.085416666669</v>
      </c>
      <c r="E10" s="3">
        <v>45017.184027777781</v>
      </c>
      <c r="F10" t="s">
        <v>61</v>
      </c>
      <c r="G10" t="s">
        <v>82</v>
      </c>
      <c r="H10" t="s">
        <v>106</v>
      </c>
      <c r="I10" t="s">
        <v>1844</v>
      </c>
      <c r="J10" s="34">
        <f>IF(Tabla5[[#This Row],[Orden Cobrada]]="Si",Tabla13[[#This Row],[Propina]],0)</f>
        <v>0</v>
      </c>
      <c r="K10" t="s">
        <v>70</v>
      </c>
      <c r="L10">
        <v>9</v>
      </c>
      <c r="M10" t="s">
        <v>126</v>
      </c>
      <c r="N10" t="s">
        <v>1843</v>
      </c>
      <c r="O10" s="6">
        <f>INT(Tabla13[[#This Row],[Hora de Llegada]])</f>
        <v>45017</v>
      </c>
      <c r="P10" s="7" t="str">
        <f>TEXT(Tabla13[[#This Row],[Hora de Llegada]], "h:mm")</f>
        <v>2:03</v>
      </c>
      <c r="Q10" s="7" t="str">
        <f>TEXT(Tabla13[[#This Row],[Hora de Salida]], "h:mm")</f>
        <v>4:25</v>
      </c>
      <c r="R10" s="7">
        <f>IF(Tabla13[[#This Row],[Estado de la Mesa]]="Ocupada",Tabla13[[#This Row],[Hora de Salida2]]-Tabla13[[#This Row],[Hora de Llegada2]]+(15/1440),Tabla13[[#This Row],[Hora de Salida2]]-Tabla13[[#This Row],[Hora de Llegada2]])</f>
        <v>9.8611111111111135E-2</v>
      </c>
      <c r="S10" s="7">
        <f>Tabla13[[#This Row],[Hora de Salida2]]-Tabla13[[#This Row],[Hora de Llegada2]]</f>
        <v>9.8611111111111135E-2</v>
      </c>
      <c r="T10" s="7">
        <f>IF(Tabla5[[#This Row],[Tiempo de Permanencia sin la Espera]]&gt;Tabla5[[#This Row],[Tiempo Preparación (horas)]],Tabla5[[#This Row],[Tiempo de Permanencia sin la Espera]]-Tabla5[[#This Row],[Tiempo Preparación (horas)]],0)</f>
        <v>0</v>
      </c>
      <c r="U10" s="7" t="str">
        <f>IF(Tabla5[[#This Row],[Tiempo de Permanencia sin la Espera]]&gt;Tabla5[[#This Row],[Tiempo Preparación (horas)]],"Si","No")</f>
        <v>No</v>
      </c>
      <c r="V10" s="8">
        <v>169</v>
      </c>
      <c r="W10" s="2">
        <v>146</v>
      </c>
      <c r="X10" s="7">
        <f>Tabla5[[#This Row],[Tiempo de Preparación]]/1440</f>
        <v>0.10138888888888889</v>
      </c>
    </row>
    <row r="11" spans="1:24" x14ac:dyDescent="0.2">
      <c r="A11">
        <v>17</v>
      </c>
      <c r="B11" t="s">
        <v>958</v>
      </c>
      <c r="C11">
        <v>1</v>
      </c>
      <c r="D11" s="3">
        <v>45017.001388888886</v>
      </c>
      <c r="E11" s="3">
        <v>45017.078472222223</v>
      </c>
      <c r="F11" t="s">
        <v>78</v>
      </c>
      <c r="G11" t="s">
        <v>82</v>
      </c>
      <c r="H11" t="s">
        <v>59</v>
      </c>
      <c r="I11" t="s">
        <v>1842</v>
      </c>
      <c r="J11" s="34" t="str">
        <f>IF(Tabla5[[#This Row],[Orden Cobrada]]="Si",Tabla13[[#This Row],[Propina]],0)</f>
        <v>16.6</v>
      </c>
      <c r="K11" t="s">
        <v>76</v>
      </c>
      <c r="L11">
        <v>10</v>
      </c>
      <c r="M11" t="s">
        <v>85</v>
      </c>
      <c r="N11" t="s">
        <v>602</v>
      </c>
      <c r="O11" s="6">
        <f>INT(Tabla13[[#This Row],[Hora de Llegada]])</f>
        <v>45017</v>
      </c>
      <c r="P11" s="7" t="str">
        <f>TEXT(Tabla13[[#This Row],[Hora de Llegada]], "h:mm")</f>
        <v>0:02</v>
      </c>
      <c r="Q11" s="7" t="str">
        <f>TEXT(Tabla13[[#This Row],[Hora de Salida]], "h:mm")</f>
        <v>1:53</v>
      </c>
      <c r="R11" s="7">
        <f>IF(Tabla13[[#This Row],[Estado de la Mesa]]="Ocupada",Tabla13[[#This Row],[Hora de Salida2]]-Tabla13[[#This Row],[Hora de Llegada2]]+(15/1440),Tabla13[[#This Row],[Hora de Salida2]]-Tabla13[[#This Row],[Hora de Llegada2]])</f>
        <v>8.7500000000000008E-2</v>
      </c>
      <c r="S11" s="7">
        <f>Tabla13[[#This Row],[Hora de Salida2]]-Tabla13[[#This Row],[Hora de Llegada2]]</f>
        <v>7.7083333333333337E-2</v>
      </c>
      <c r="T11" s="7">
        <f>IF(Tabla5[[#This Row],[Tiempo de Permanencia sin la Espera]]&gt;Tabla5[[#This Row],[Tiempo Preparación (horas)]],Tabla5[[#This Row],[Tiempo de Permanencia sin la Espera]]-Tabla5[[#This Row],[Tiempo Preparación (horas)]],0)</f>
        <v>5.694444444444445E-2</v>
      </c>
      <c r="U11" s="7" t="str">
        <f>IF(Tabla5[[#This Row],[Tiempo de Permanencia sin la Espera]]&gt;Tabla5[[#This Row],[Tiempo Preparación (horas)]],"Si","No")</f>
        <v>Si</v>
      </c>
      <c r="V11" s="8">
        <v>148</v>
      </c>
      <c r="W11" s="2">
        <v>29</v>
      </c>
      <c r="X11" s="7">
        <f>Tabla5[[#This Row],[Tiempo de Preparación]]/1440</f>
        <v>2.013888888888889E-2</v>
      </c>
    </row>
    <row r="12" spans="1:24" x14ac:dyDescent="0.2">
      <c r="A12">
        <v>14</v>
      </c>
      <c r="B12" t="s">
        <v>1373</v>
      </c>
      <c r="C12">
        <v>1</v>
      </c>
      <c r="D12" s="3">
        <v>45017.156944444447</v>
      </c>
      <c r="E12" s="3">
        <v>45017.272916666669</v>
      </c>
      <c r="F12" t="s">
        <v>97</v>
      </c>
      <c r="G12" t="s">
        <v>82</v>
      </c>
      <c r="H12" t="s">
        <v>59</v>
      </c>
      <c r="I12" t="s">
        <v>1841</v>
      </c>
      <c r="J12" s="34" t="str">
        <f>IF(Tabla5[[#This Row],[Orden Cobrada]]="Si",Tabla13[[#This Row],[Propina]],0)</f>
        <v>32.89</v>
      </c>
      <c r="K12" t="s">
        <v>70</v>
      </c>
      <c r="L12">
        <v>11</v>
      </c>
      <c r="M12" t="s">
        <v>100</v>
      </c>
      <c r="N12" t="s">
        <v>276</v>
      </c>
      <c r="O12" s="6">
        <f>INT(Tabla13[[#This Row],[Hora de Llegada]])</f>
        <v>45017</v>
      </c>
      <c r="P12" s="7" t="str">
        <f>TEXT(Tabla13[[#This Row],[Hora de Llegada]], "h:mm")</f>
        <v>3:46</v>
      </c>
      <c r="Q12" s="7" t="str">
        <f>TEXT(Tabla13[[#This Row],[Hora de Salida]], "h:mm")</f>
        <v>6:33</v>
      </c>
      <c r="R12" s="7">
        <f>IF(Tabla13[[#This Row],[Estado de la Mesa]]="Ocupada",Tabla13[[#This Row],[Hora de Salida2]]-Tabla13[[#This Row],[Hora de Llegada2]]+(15/1440),Tabla13[[#This Row],[Hora de Salida2]]-Tabla13[[#This Row],[Hora de Llegada2]])</f>
        <v>0.1159722222222222</v>
      </c>
      <c r="S12" s="7">
        <f>Tabla13[[#This Row],[Hora de Salida2]]-Tabla13[[#This Row],[Hora de Llegada2]]</f>
        <v>0.1159722222222222</v>
      </c>
      <c r="T12" s="7">
        <f>IF(Tabla5[[#This Row],[Tiempo de Permanencia sin la Espera]]&gt;Tabla5[[#This Row],[Tiempo Preparación (horas)]],Tabla5[[#This Row],[Tiempo de Permanencia sin la Espera]]-Tabla5[[#This Row],[Tiempo Preparación (horas)]],0)</f>
        <v>7.7083333333333309E-2</v>
      </c>
      <c r="U12" s="7" t="str">
        <f>IF(Tabla5[[#This Row],[Tiempo de Permanencia sin la Espera]]&gt;Tabla5[[#This Row],[Tiempo Preparación (horas)]],"Si","No")</f>
        <v>Si</v>
      </c>
      <c r="V12" s="8">
        <v>88</v>
      </c>
      <c r="W12" s="2">
        <v>56</v>
      </c>
      <c r="X12" s="7">
        <f>Tabla5[[#This Row],[Tiempo de Preparación]]/1440</f>
        <v>3.888888888888889E-2</v>
      </c>
    </row>
    <row r="13" spans="1:24" x14ac:dyDescent="0.2">
      <c r="A13">
        <v>14</v>
      </c>
      <c r="B13" t="s">
        <v>1840</v>
      </c>
      <c r="C13">
        <v>6</v>
      </c>
      <c r="D13" s="3">
        <v>45017.00277777778</v>
      </c>
      <c r="E13" s="3">
        <v>45017.140972222223</v>
      </c>
      <c r="F13" t="s">
        <v>78</v>
      </c>
      <c r="G13" t="s">
        <v>66</v>
      </c>
      <c r="H13" t="s">
        <v>59</v>
      </c>
      <c r="I13" t="s">
        <v>1839</v>
      </c>
      <c r="J13" s="34" t="str">
        <f>IF(Tabla5[[#This Row],[Orden Cobrada]]="Si",Tabla13[[#This Row],[Propina]],0)</f>
        <v>45.27</v>
      </c>
      <c r="K13" t="s">
        <v>76</v>
      </c>
      <c r="L13">
        <v>12</v>
      </c>
      <c r="M13" t="s">
        <v>75</v>
      </c>
      <c r="N13" t="s">
        <v>1838</v>
      </c>
      <c r="O13" s="6">
        <f>INT(Tabla13[[#This Row],[Hora de Llegada]])</f>
        <v>45017</v>
      </c>
      <c r="P13" s="7" t="str">
        <f>TEXT(Tabla13[[#This Row],[Hora de Llegada]], "h:mm")</f>
        <v>0:04</v>
      </c>
      <c r="Q13" s="7" t="str">
        <f>TEXT(Tabla13[[#This Row],[Hora de Salida]], "h:mm")</f>
        <v>3:23</v>
      </c>
      <c r="R13" s="7">
        <f>IF(Tabla13[[#This Row],[Estado de la Mesa]]="Ocupada",Tabla13[[#This Row],[Hora de Salida2]]-Tabla13[[#This Row],[Hora de Llegada2]]+(15/1440),Tabla13[[#This Row],[Hora de Salida2]]-Tabla13[[#This Row],[Hora de Llegada2]])</f>
        <v>0.14861111111111111</v>
      </c>
      <c r="S13" s="7">
        <f>Tabla13[[#This Row],[Hora de Salida2]]-Tabla13[[#This Row],[Hora de Llegada2]]</f>
        <v>0.13819444444444445</v>
      </c>
      <c r="T13" s="7">
        <f>IF(Tabla5[[#This Row],[Tiempo de Permanencia sin la Espera]]&gt;Tabla5[[#This Row],[Tiempo Preparación (horas)]],Tabla5[[#This Row],[Tiempo de Permanencia sin la Espera]]-Tabla5[[#This Row],[Tiempo Preparación (horas)]],0)</f>
        <v>7.2222222222222229E-2</v>
      </c>
      <c r="U13" s="7" t="str">
        <f>IF(Tabla5[[#This Row],[Tiempo de Permanencia sin la Espera]]&gt;Tabla5[[#This Row],[Tiempo Preparación (horas)]],"Si","No")</f>
        <v>Si</v>
      </c>
      <c r="V13" s="8">
        <v>326</v>
      </c>
      <c r="W13" s="2">
        <v>95</v>
      </c>
      <c r="X13" s="7">
        <f>Tabla5[[#This Row],[Tiempo de Preparación]]/1440</f>
        <v>6.5972222222222224E-2</v>
      </c>
    </row>
    <row r="14" spans="1:24" x14ac:dyDescent="0.2">
      <c r="A14">
        <v>2</v>
      </c>
      <c r="B14" t="s">
        <v>742</v>
      </c>
      <c r="C14">
        <v>1</v>
      </c>
      <c r="D14" s="3">
        <v>45017.131249999999</v>
      </c>
      <c r="E14" s="3">
        <v>45017.230555555558</v>
      </c>
      <c r="F14" t="s">
        <v>87</v>
      </c>
      <c r="G14" t="s">
        <v>82</v>
      </c>
      <c r="H14" t="s">
        <v>102</v>
      </c>
      <c r="I14" t="s">
        <v>1837</v>
      </c>
      <c r="J14" s="34" t="str">
        <f>IF(Tabla5[[#This Row],[Orden Cobrada]]="Si",Tabla13[[#This Row],[Propina]],0)</f>
        <v>22.06</v>
      </c>
      <c r="K14" t="s">
        <v>76</v>
      </c>
      <c r="L14">
        <v>13</v>
      </c>
      <c r="M14" t="s">
        <v>104</v>
      </c>
      <c r="N14" t="s">
        <v>13</v>
      </c>
      <c r="O14" s="6">
        <f>INT(Tabla13[[#This Row],[Hora de Llegada]])</f>
        <v>45017</v>
      </c>
      <c r="P14" s="7" t="str">
        <f>TEXT(Tabla13[[#This Row],[Hora de Llegada]], "h:mm")</f>
        <v>3:09</v>
      </c>
      <c r="Q14" s="7" t="str">
        <f>TEXT(Tabla13[[#This Row],[Hora de Salida]], "h:mm")</f>
        <v>5:32</v>
      </c>
      <c r="R14" s="7">
        <f>IF(Tabla13[[#This Row],[Estado de la Mesa]]="Ocupada",Tabla13[[#This Row],[Hora de Salida2]]-Tabla13[[#This Row],[Hora de Llegada2]]+(15/1440),Tabla13[[#This Row],[Hora de Salida2]]-Tabla13[[#This Row],[Hora de Llegada2]])</f>
        <v>0.10972222222222221</v>
      </c>
      <c r="S14" s="7">
        <f>Tabla13[[#This Row],[Hora de Salida2]]-Tabla13[[#This Row],[Hora de Llegada2]]</f>
        <v>9.9305555555555536E-2</v>
      </c>
      <c r="T14" s="7">
        <f>IF(Tabla5[[#This Row],[Tiempo de Permanencia sin la Espera]]&gt;Tabla5[[#This Row],[Tiempo Preparación (horas)]],Tabla5[[#This Row],[Tiempo de Permanencia sin la Espera]]-Tabla5[[#This Row],[Tiempo Preparación (horas)]],0)</f>
        <v>5.8333333333333313E-2</v>
      </c>
      <c r="U14" s="7" t="str">
        <f>IF(Tabla5[[#This Row],[Tiempo de Permanencia sin la Espera]]&gt;Tabla5[[#This Row],[Tiempo Preparación (horas)]],"Si","No")</f>
        <v>Si</v>
      </c>
      <c r="V14" s="8">
        <v>87</v>
      </c>
      <c r="W14" s="2">
        <v>59</v>
      </c>
      <c r="X14" s="7">
        <f>Tabla5[[#This Row],[Tiempo de Preparación]]/1440</f>
        <v>4.0972222222222222E-2</v>
      </c>
    </row>
    <row r="15" spans="1:24" x14ac:dyDescent="0.2">
      <c r="A15">
        <v>16</v>
      </c>
      <c r="B15" t="s">
        <v>1108</v>
      </c>
      <c r="C15">
        <v>6</v>
      </c>
      <c r="D15" s="3">
        <v>45017.012499999997</v>
      </c>
      <c r="E15" s="3">
        <v>45017.081944444442</v>
      </c>
      <c r="F15" t="s">
        <v>61</v>
      </c>
      <c r="G15" t="s">
        <v>82</v>
      </c>
      <c r="H15" t="s">
        <v>102</v>
      </c>
      <c r="I15" t="s">
        <v>1836</v>
      </c>
      <c r="J15" s="34">
        <f>IF(Tabla5[[#This Row],[Orden Cobrada]]="Si",Tabla13[[#This Row],[Propina]],0)</f>
        <v>0</v>
      </c>
      <c r="K15" t="s">
        <v>70</v>
      </c>
      <c r="L15">
        <v>14</v>
      </c>
      <c r="M15" t="s">
        <v>100</v>
      </c>
      <c r="N15" t="s">
        <v>1835</v>
      </c>
      <c r="O15" s="6">
        <f>INT(Tabla13[[#This Row],[Hora de Llegada]])</f>
        <v>45017</v>
      </c>
      <c r="P15" s="7" t="str">
        <f>TEXT(Tabla13[[#This Row],[Hora de Llegada]], "h:mm")</f>
        <v>0:18</v>
      </c>
      <c r="Q15" s="7" t="str">
        <f>TEXT(Tabla13[[#This Row],[Hora de Salida]], "h:mm")</f>
        <v>1:58</v>
      </c>
      <c r="R15" s="7">
        <f>IF(Tabla13[[#This Row],[Estado de la Mesa]]="Ocupada",Tabla13[[#This Row],[Hora de Salida2]]-Tabla13[[#This Row],[Hora de Llegada2]]+(15/1440),Tabla13[[#This Row],[Hora de Salida2]]-Tabla13[[#This Row],[Hora de Llegada2]])</f>
        <v>6.9444444444444448E-2</v>
      </c>
      <c r="S15" s="7">
        <f>Tabla13[[#This Row],[Hora de Salida2]]-Tabla13[[#This Row],[Hora de Llegada2]]</f>
        <v>6.9444444444444448E-2</v>
      </c>
      <c r="T15" s="7">
        <f>IF(Tabla5[[#This Row],[Tiempo de Permanencia sin la Espera]]&gt;Tabla5[[#This Row],[Tiempo Preparación (horas)]],Tabla5[[#This Row],[Tiempo de Permanencia sin la Espera]]-Tabla5[[#This Row],[Tiempo Preparación (horas)]],0)</f>
        <v>0</v>
      </c>
      <c r="U15" s="7" t="str">
        <f>IF(Tabla5[[#This Row],[Tiempo de Permanencia sin la Espera]]&gt;Tabla5[[#This Row],[Tiempo Preparación (horas)]],"Si","No")</f>
        <v>No</v>
      </c>
      <c r="V15" s="8">
        <v>129</v>
      </c>
      <c r="W15" s="8">
        <v>154</v>
      </c>
      <c r="X15" s="7">
        <f>Tabla5[[#This Row],[Tiempo de Preparación]]/1440</f>
        <v>0.10694444444444444</v>
      </c>
    </row>
    <row r="16" spans="1:24" x14ac:dyDescent="0.2">
      <c r="A16">
        <v>6</v>
      </c>
      <c r="B16" t="s">
        <v>503</v>
      </c>
      <c r="C16">
        <v>4</v>
      </c>
      <c r="D16" s="3">
        <v>45017.14166666667</v>
      </c>
      <c r="E16" s="3">
        <v>45017.207638888889</v>
      </c>
      <c r="F16" t="s">
        <v>97</v>
      </c>
      <c r="G16" t="s">
        <v>60</v>
      </c>
      <c r="H16" t="s">
        <v>59</v>
      </c>
      <c r="I16" t="s">
        <v>1834</v>
      </c>
      <c r="J16" s="34">
        <f>IF(Tabla5[[#This Row],[Orden Cobrada]]="Si",Tabla13[[#This Row],[Propina]],0)</f>
        <v>0</v>
      </c>
      <c r="K16" t="s">
        <v>76</v>
      </c>
      <c r="L16">
        <v>15</v>
      </c>
      <c r="M16" t="s">
        <v>85</v>
      </c>
      <c r="N16" t="s">
        <v>1833</v>
      </c>
      <c r="O16" s="6">
        <f>INT(Tabla13[[#This Row],[Hora de Llegada]])</f>
        <v>45017</v>
      </c>
      <c r="P16" s="7" t="str">
        <f>TEXT(Tabla13[[#This Row],[Hora de Llegada]], "h:mm")</f>
        <v>3:24</v>
      </c>
      <c r="Q16" s="7" t="str">
        <f>TEXT(Tabla13[[#This Row],[Hora de Salida]], "h:mm")</f>
        <v>4:59</v>
      </c>
      <c r="R16" s="7">
        <f>IF(Tabla13[[#This Row],[Estado de la Mesa]]="Ocupada",Tabla13[[#This Row],[Hora de Salida2]]-Tabla13[[#This Row],[Hora de Llegada2]]+(15/1440),Tabla13[[#This Row],[Hora de Salida2]]-Tabla13[[#This Row],[Hora de Llegada2]])</f>
        <v>7.6388888888888909E-2</v>
      </c>
      <c r="S16" s="7">
        <f>Tabla13[[#This Row],[Hora de Salida2]]-Tabla13[[#This Row],[Hora de Llegada2]]</f>
        <v>6.5972222222222238E-2</v>
      </c>
      <c r="T16" s="7">
        <f>IF(Tabla5[[#This Row],[Tiempo de Permanencia sin la Espera]]&gt;Tabla5[[#This Row],[Tiempo Preparación (horas)]],Tabla5[[#This Row],[Tiempo de Permanencia sin la Espera]]-Tabla5[[#This Row],[Tiempo Preparación (horas)]],0)</f>
        <v>0</v>
      </c>
      <c r="U16" s="7" t="str">
        <f>IF(Tabla5[[#This Row],[Tiempo de Permanencia sin la Espera]]&gt;Tabla5[[#This Row],[Tiempo Preparación (horas)]],"Si","No")</f>
        <v>No</v>
      </c>
      <c r="V16" s="8">
        <v>224</v>
      </c>
      <c r="W16" s="8">
        <v>103</v>
      </c>
      <c r="X16" s="7">
        <f>Tabla5[[#This Row],[Tiempo de Preparación]]/1440</f>
        <v>7.1527777777777773E-2</v>
      </c>
    </row>
    <row r="17" spans="1:24" x14ac:dyDescent="0.2">
      <c r="A17">
        <v>20</v>
      </c>
      <c r="B17" t="s">
        <v>67</v>
      </c>
      <c r="C17">
        <v>5</v>
      </c>
      <c r="D17" s="3">
        <v>45017.104861111111</v>
      </c>
      <c r="E17" s="3">
        <v>45017.183333333334</v>
      </c>
      <c r="F17" t="s">
        <v>78</v>
      </c>
      <c r="G17" t="s">
        <v>82</v>
      </c>
      <c r="H17" t="s">
        <v>102</v>
      </c>
      <c r="I17" t="s">
        <v>502</v>
      </c>
      <c r="J17" s="34" t="str">
        <f>IF(Tabla5[[#This Row],[Orden Cobrada]]="Si",Tabla13[[#This Row],[Propina]],0)</f>
        <v>37.9</v>
      </c>
      <c r="K17" t="s">
        <v>57</v>
      </c>
      <c r="L17">
        <v>16</v>
      </c>
      <c r="M17" t="s">
        <v>126</v>
      </c>
      <c r="N17" t="s">
        <v>15</v>
      </c>
      <c r="O17" s="6">
        <f>INT(Tabla13[[#This Row],[Hora de Llegada]])</f>
        <v>45017</v>
      </c>
      <c r="P17" s="7" t="str">
        <f>TEXT(Tabla13[[#This Row],[Hora de Llegada]], "h:mm")</f>
        <v>2:31</v>
      </c>
      <c r="Q17" s="7" t="str">
        <f>TEXT(Tabla13[[#This Row],[Hora de Salida]], "h:mm")</f>
        <v>4:24</v>
      </c>
      <c r="R17" s="7">
        <f>IF(Tabla13[[#This Row],[Estado de la Mesa]]="Ocupada",Tabla13[[#This Row],[Hora de Salida2]]-Tabla13[[#This Row],[Hora de Llegada2]]+(15/1440),Tabla13[[#This Row],[Hora de Salida2]]-Tabla13[[#This Row],[Hora de Llegada2]])</f>
        <v>7.8472222222222235E-2</v>
      </c>
      <c r="S17" s="7">
        <f>Tabla13[[#This Row],[Hora de Salida2]]-Tabla13[[#This Row],[Hora de Llegada2]]</f>
        <v>7.8472222222222235E-2</v>
      </c>
      <c r="T17" s="7">
        <f>IF(Tabla5[[#This Row],[Tiempo de Permanencia sin la Espera]]&gt;Tabla5[[#This Row],[Tiempo Preparación (horas)]],Tabla5[[#This Row],[Tiempo de Permanencia sin la Espera]]-Tabla5[[#This Row],[Tiempo Preparación (horas)]],0)</f>
        <v>5.2083333333333343E-2</v>
      </c>
      <c r="U17" s="7" t="str">
        <f>IF(Tabla5[[#This Row],[Tiempo de Permanencia sin la Espera]]&gt;Tabla5[[#This Row],[Tiempo Preparación (horas)]],"Si","No")</f>
        <v>Si</v>
      </c>
      <c r="V17" s="8">
        <v>28</v>
      </c>
      <c r="W17" s="8">
        <v>38</v>
      </c>
      <c r="X17" s="7">
        <f>Tabla5[[#This Row],[Tiempo de Preparación]]/1440</f>
        <v>2.6388888888888889E-2</v>
      </c>
    </row>
    <row r="18" spans="1:24" x14ac:dyDescent="0.2">
      <c r="A18">
        <v>14</v>
      </c>
      <c r="B18" t="s">
        <v>1832</v>
      </c>
      <c r="C18">
        <v>6</v>
      </c>
      <c r="D18" s="3">
        <v>45017.006249999999</v>
      </c>
      <c r="E18" s="3">
        <v>45017.143750000003</v>
      </c>
      <c r="F18" t="s">
        <v>61</v>
      </c>
      <c r="G18" t="s">
        <v>60</v>
      </c>
      <c r="H18" t="s">
        <v>59</v>
      </c>
      <c r="I18" t="s">
        <v>1831</v>
      </c>
      <c r="J18" s="34" t="str">
        <f>IF(Tabla5[[#This Row],[Orden Cobrada]]="Si",Tabla13[[#This Row],[Propina]],0)</f>
        <v>12.17</v>
      </c>
      <c r="K18" t="s">
        <v>70</v>
      </c>
      <c r="L18">
        <v>17</v>
      </c>
      <c r="M18" t="s">
        <v>56</v>
      </c>
      <c r="N18" t="s">
        <v>1830</v>
      </c>
      <c r="O18" s="6">
        <f>INT(Tabla13[[#This Row],[Hora de Llegada]])</f>
        <v>45017</v>
      </c>
      <c r="P18" s="7" t="str">
        <f>TEXT(Tabla13[[#This Row],[Hora de Llegada]], "h:mm")</f>
        <v>0:09</v>
      </c>
      <c r="Q18" s="7" t="str">
        <f>TEXT(Tabla13[[#This Row],[Hora de Salida]], "h:mm")</f>
        <v>3:27</v>
      </c>
      <c r="R18" s="7">
        <f>IF(Tabla13[[#This Row],[Estado de la Mesa]]="Ocupada",Tabla13[[#This Row],[Hora de Salida2]]-Tabla13[[#This Row],[Hora de Llegada2]]+(15/1440),Tabla13[[#This Row],[Hora de Salida2]]-Tabla13[[#This Row],[Hora de Llegada2]])</f>
        <v>0.13750000000000001</v>
      </c>
      <c r="S18" s="7">
        <f>Tabla13[[#This Row],[Hora de Salida2]]-Tabla13[[#This Row],[Hora de Llegada2]]</f>
        <v>0.13750000000000001</v>
      </c>
      <c r="T18" s="7">
        <f>IF(Tabla5[[#This Row],[Tiempo de Permanencia sin la Espera]]&gt;Tabla5[[#This Row],[Tiempo Preparación (horas)]],Tabla5[[#This Row],[Tiempo de Permanencia sin la Espera]]-Tabla5[[#This Row],[Tiempo Preparación (horas)]],0)</f>
        <v>2.777777777777779E-2</v>
      </c>
      <c r="U18" s="7" t="str">
        <f>IF(Tabla5[[#This Row],[Tiempo de Permanencia sin la Espera]]&gt;Tabla5[[#This Row],[Tiempo Preparación (horas)]],"Si","No")</f>
        <v>Si</v>
      </c>
      <c r="V18" s="8">
        <v>137</v>
      </c>
      <c r="W18" s="8">
        <v>158</v>
      </c>
      <c r="X18" s="7">
        <f>Tabla5[[#This Row],[Tiempo de Preparación]]/1440</f>
        <v>0.10972222222222222</v>
      </c>
    </row>
    <row r="19" spans="1:24" x14ac:dyDescent="0.2">
      <c r="A19">
        <v>9</v>
      </c>
      <c r="B19" t="s">
        <v>620</v>
      </c>
      <c r="C19">
        <v>2</v>
      </c>
      <c r="D19" s="3">
        <v>45017.087500000001</v>
      </c>
      <c r="E19" s="3">
        <v>45017.18472222222</v>
      </c>
      <c r="F19" t="s">
        <v>61</v>
      </c>
      <c r="G19" t="s">
        <v>60</v>
      </c>
      <c r="H19" t="s">
        <v>59</v>
      </c>
      <c r="I19" t="s">
        <v>1829</v>
      </c>
      <c r="J19" s="34" t="str">
        <f>IF(Tabla5[[#This Row],[Orden Cobrada]]="Si",Tabla13[[#This Row],[Propina]],0)</f>
        <v>33.09</v>
      </c>
      <c r="K19" t="s">
        <v>70</v>
      </c>
      <c r="L19">
        <v>18</v>
      </c>
      <c r="M19" t="s">
        <v>75</v>
      </c>
      <c r="N19" t="s">
        <v>1828</v>
      </c>
      <c r="O19" s="6">
        <f>INT(Tabla13[[#This Row],[Hora de Llegada]])</f>
        <v>45017</v>
      </c>
      <c r="P19" s="7" t="str">
        <f>TEXT(Tabla13[[#This Row],[Hora de Llegada]], "h:mm")</f>
        <v>2:06</v>
      </c>
      <c r="Q19" s="7" t="str">
        <f>TEXT(Tabla13[[#This Row],[Hora de Salida]], "h:mm")</f>
        <v>4:26</v>
      </c>
      <c r="R19" s="7">
        <f>IF(Tabla13[[#This Row],[Estado de la Mesa]]="Ocupada",Tabla13[[#This Row],[Hora de Salida2]]-Tabla13[[#This Row],[Hora de Llegada2]]+(15/1440),Tabla13[[#This Row],[Hora de Salida2]]-Tabla13[[#This Row],[Hora de Llegada2]])</f>
        <v>9.7222222222222224E-2</v>
      </c>
      <c r="S19" s="7">
        <f>Tabla13[[#This Row],[Hora de Salida2]]-Tabla13[[#This Row],[Hora de Llegada2]]</f>
        <v>9.7222222222222224E-2</v>
      </c>
      <c r="T19" s="7">
        <f>IF(Tabla5[[#This Row],[Tiempo de Permanencia sin la Espera]]&gt;Tabla5[[#This Row],[Tiempo Preparación (horas)]],Tabla5[[#This Row],[Tiempo de Permanencia sin la Espera]]-Tabla5[[#This Row],[Tiempo Preparación (horas)]],0)</f>
        <v>4.1666666666666657E-3</v>
      </c>
      <c r="U19" s="7" t="str">
        <f>IF(Tabla5[[#This Row],[Tiempo de Permanencia sin la Espera]]&gt;Tabla5[[#This Row],[Tiempo Preparación (horas)]],"Si","No")</f>
        <v>Si</v>
      </c>
      <c r="V19" s="8">
        <v>251</v>
      </c>
      <c r="W19" s="8">
        <v>134</v>
      </c>
      <c r="X19" s="7">
        <f>Tabla5[[#This Row],[Tiempo de Preparación]]/1440</f>
        <v>9.3055555555555558E-2</v>
      </c>
    </row>
    <row r="20" spans="1:24" x14ac:dyDescent="0.2">
      <c r="A20">
        <v>18</v>
      </c>
      <c r="B20" t="s">
        <v>538</v>
      </c>
      <c r="C20">
        <v>3</v>
      </c>
      <c r="D20" s="3">
        <v>45017.024305555555</v>
      </c>
      <c r="E20" s="3">
        <v>45017.145138888889</v>
      </c>
      <c r="F20" t="s">
        <v>61</v>
      </c>
      <c r="G20" t="s">
        <v>82</v>
      </c>
      <c r="H20" t="s">
        <v>59</v>
      </c>
      <c r="I20" t="s">
        <v>1827</v>
      </c>
      <c r="J20" s="34" t="str">
        <f>IF(Tabla5[[#This Row],[Orden Cobrada]]="Si",Tabla13[[#This Row],[Propina]],0)</f>
        <v>17.45</v>
      </c>
      <c r="K20" t="s">
        <v>70</v>
      </c>
      <c r="L20">
        <v>19</v>
      </c>
      <c r="M20" t="s">
        <v>69</v>
      </c>
      <c r="N20" t="s">
        <v>11</v>
      </c>
      <c r="O20" s="6">
        <f>INT(Tabla13[[#This Row],[Hora de Llegada]])</f>
        <v>45017</v>
      </c>
      <c r="P20" s="7" t="str">
        <f>TEXT(Tabla13[[#This Row],[Hora de Llegada]], "h:mm")</f>
        <v>0:35</v>
      </c>
      <c r="Q20" s="7" t="str">
        <f>TEXT(Tabla13[[#This Row],[Hora de Salida]], "h:mm")</f>
        <v>3:29</v>
      </c>
      <c r="R20" s="7">
        <f>IF(Tabla13[[#This Row],[Estado de la Mesa]]="Ocupada",Tabla13[[#This Row],[Hora de Salida2]]-Tabla13[[#This Row],[Hora de Llegada2]]+(15/1440),Tabla13[[#This Row],[Hora de Salida2]]-Tabla13[[#This Row],[Hora de Llegada2]])</f>
        <v>0.12083333333333335</v>
      </c>
      <c r="S20" s="7">
        <f>Tabla13[[#This Row],[Hora de Salida2]]-Tabla13[[#This Row],[Hora de Llegada2]]</f>
        <v>0.12083333333333335</v>
      </c>
      <c r="T20" s="7">
        <f>IF(Tabla5[[#This Row],[Tiempo de Permanencia sin la Espera]]&gt;Tabla5[[#This Row],[Tiempo Preparación (horas)]],Tabla5[[#This Row],[Tiempo de Permanencia sin la Espera]]-Tabla5[[#This Row],[Tiempo Preparación (horas)]],0)</f>
        <v>9.027777777777779E-2</v>
      </c>
      <c r="U20" s="7" t="str">
        <f>IF(Tabla5[[#This Row],[Tiempo de Permanencia sin la Espera]]&gt;Tabla5[[#This Row],[Tiempo Preparación (horas)]],"Si","No")</f>
        <v>Si</v>
      </c>
      <c r="V20" s="8">
        <v>80</v>
      </c>
      <c r="W20" s="8">
        <v>44</v>
      </c>
      <c r="X20" s="7">
        <f>Tabla5[[#This Row],[Tiempo de Preparación]]/1440</f>
        <v>3.0555555555555555E-2</v>
      </c>
    </row>
    <row r="21" spans="1:24" x14ac:dyDescent="0.2">
      <c r="A21">
        <v>8</v>
      </c>
      <c r="B21" t="s">
        <v>1826</v>
      </c>
      <c r="C21">
        <v>2</v>
      </c>
      <c r="D21" s="3">
        <v>45017.059027777781</v>
      </c>
      <c r="E21" s="3">
        <v>45017.216666666667</v>
      </c>
      <c r="F21" t="s">
        <v>72</v>
      </c>
      <c r="G21" t="s">
        <v>82</v>
      </c>
      <c r="H21" t="s">
        <v>59</v>
      </c>
      <c r="I21" t="s">
        <v>1825</v>
      </c>
      <c r="J21" s="34" t="str">
        <f>IF(Tabla5[[#This Row],[Orden Cobrada]]="Si",Tabla13[[#This Row],[Propina]],0)</f>
        <v>31.7</v>
      </c>
      <c r="K21" t="s">
        <v>57</v>
      </c>
      <c r="L21">
        <v>20</v>
      </c>
      <c r="M21" t="s">
        <v>69</v>
      </c>
      <c r="N21" t="s">
        <v>1824</v>
      </c>
      <c r="O21" s="6">
        <f>INT(Tabla13[[#This Row],[Hora de Llegada]])</f>
        <v>45017</v>
      </c>
      <c r="P21" s="7" t="str">
        <f>TEXT(Tabla13[[#This Row],[Hora de Llegada]], "h:mm")</f>
        <v>1:25</v>
      </c>
      <c r="Q21" s="7" t="str">
        <f>TEXT(Tabla13[[#This Row],[Hora de Salida]], "h:mm")</f>
        <v>5:12</v>
      </c>
      <c r="R21" s="7">
        <f>IF(Tabla13[[#This Row],[Estado de la Mesa]]="Ocupada",Tabla13[[#This Row],[Hora de Salida2]]-Tabla13[[#This Row],[Hora de Llegada2]]+(15/1440),Tabla13[[#This Row],[Hora de Salida2]]-Tabla13[[#This Row],[Hora de Llegada2]])</f>
        <v>0.15763888888888888</v>
      </c>
      <c r="S21" s="7">
        <f>Tabla13[[#This Row],[Hora de Salida2]]-Tabla13[[#This Row],[Hora de Llegada2]]</f>
        <v>0.15763888888888888</v>
      </c>
      <c r="T21" s="7">
        <f>IF(Tabla5[[#This Row],[Tiempo de Permanencia sin la Espera]]&gt;Tabla5[[#This Row],[Tiempo Preparación (horas)]],Tabla5[[#This Row],[Tiempo de Permanencia sin la Espera]]-Tabla5[[#This Row],[Tiempo Preparación (horas)]],0)</f>
        <v>0.10902777777777778</v>
      </c>
      <c r="U21" s="7" t="str">
        <f>IF(Tabla5[[#This Row],[Tiempo de Permanencia sin la Espera]]&gt;Tabla5[[#This Row],[Tiempo Preparación (horas)]],"Si","No")</f>
        <v>Si</v>
      </c>
      <c r="V21" s="8">
        <v>178</v>
      </c>
      <c r="W21" s="8">
        <v>70</v>
      </c>
      <c r="X21" s="7">
        <f>Tabla5[[#This Row],[Tiempo de Preparación]]/1440</f>
        <v>4.8611111111111112E-2</v>
      </c>
    </row>
    <row r="22" spans="1:24" x14ac:dyDescent="0.2">
      <c r="A22">
        <v>12</v>
      </c>
      <c r="B22" t="s">
        <v>1823</v>
      </c>
      <c r="C22">
        <v>2</v>
      </c>
      <c r="D22" s="3">
        <v>45017.152083333334</v>
      </c>
      <c r="E22" s="3">
        <v>45017.244444444441</v>
      </c>
      <c r="F22" t="s">
        <v>72</v>
      </c>
      <c r="G22" t="s">
        <v>82</v>
      </c>
      <c r="H22" t="s">
        <v>59</v>
      </c>
      <c r="I22" t="s">
        <v>1822</v>
      </c>
      <c r="J22" s="34">
        <f>IF(Tabla5[[#This Row],[Orden Cobrada]]="Si",Tabla13[[#This Row],[Propina]],0)</f>
        <v>0</v>
      </c>
      <c r="K22" t="s">
        <v>57</v>
      </c>
      <c r="L22">
        <v>21</v>
      </c>
      <c r="M22" t="s">
        <v>85</v>
      </c>
      <c r="N22" t="s">
        <v>1821</v>
      </c>
      <c r="O22" s="6">
        <f>INT(Tabla13[[#This Row],[Hora de Llegada]])</f>
        <v>45017</v>
      </c>
      <c r="P22" s="7" t="str">
        <f>TEXT(Tabla13[[#This Row],[Hora de Llegada]], "h:mm")</f>
        <v>3:39</v>
      </c>
      <c r="Q22" s="7" t="str">
        <f>TEXT(Tabla13[[#This Row],[Hora de Salida]], "h:mm")</f>
        <v>5:52</v>
      </c>
      <c r="R22" s="7">
        <f>IF(Tabla13[[#This Row],[Estado de la Mesa]]="Ocupada",Tabla13[[#This Row],[Hora de Salida2]]-Tabla13[[#This Row],[Hora de Llegada2]]+(15/1440),Tabla13[[#This Row],[Hora de Salida2]]-Tabla13[[#This Row],[Hora de Llegada2]])</f>
        <v>9.2361111111111144E-2</v>
      </c>
      <c r="S22" s="7">
        <f>Tabla13[[#This Row],[Hora de Salida2]]-Tabla13[[#This Row],[Hora de Llegada2]]</f>
        <v>9.2361111111111144E-2</v>
      </c>
      <c r="T22" s="7">
        <f>IF(Tabla5[[#This Row],[Tiempo de Permanencia sin la Espera]]&gt;Tabla5[[#This Row],[Tiempo Preparación (horas)]],Tabla5[[#This Row],[Tiempo de Permanencia sin la Espera]]-Tabla5[[#This Row],[Tiempo Preparación (horas)]],0)</f>
        <v>0</v>
      </c>
      <c r="U22" s="7" t="str">
        <f>IF(Tabla5[[#This Row],[Tiempo de Permanencia sin la Espera]]&gt;Tabla5[[#This Row],[Tiempo Preparación (horas)]],"Si","No")</f>
        <v>No</v>
      </c>
      <c r="V22" s="8">
        <v>274</v>
      </c>
      <c r="W22" s="8">
        <v>152</v>
      </c>
      <c r="X22" s="7">
        <f>Tabla5[[#This Row],[Tiempo de Preparación]]/1440</f>
        <v>0.10555555555555556</v>
      </c>
    </row>
    <row r="23" spans="1:24" x14ac:dyDescent="0.2">
      <c r="A23">
        <v>15</v>
      </c>
      <c r="B23" t="s">
        <v>281</v>
      </c>
      <c r="C23">
        <v>1</v>
      </c>
      <c r="D23" s="3">
        <v>45017.094444444447</v>
      </c>
      <c r="E23" s="3">
        <v>45017.199305555558</v>
      </c>
      <c r="F23" t="s">
        <v>78</v>
      </c>
      <c r="G23" t="s">
        <v>82</v>
      </c>
      <c r="H23" t="s">
        <v>59</v>
      </c>
      <c r="I23" t="s">
        <v>714</v>
      </c>
      <c r="J23" s="34" t="str">
        <f>IF(Tabla5[[#This Row],[Orden Cobrada]]="Si",Tabla13[[#This Row],[Propina]],0)</f>
        <v>45.41</v>
      </c>
      <c r="K23" t="s">
        <v>70</v>
      </c>
      <c r="L23">
        <v>22</v>
      </c>
      <c r="M23" t="s">
        <v>56</v>
      </c>
      <c r="N23" t="s">
        <v>1820</v>
      </c>
      <c r="O23" s="6">
        <f>INT(Tabla13[[#This Row],[Hora de Llegada]])</f>
        <v>45017</v>
      </c>
      <c r="P23" s="7" t="str">
        <f>TEXT(Tabla13[[#This Row],[Hora de Llegada]], "h:mm")</f>
        <v>2:16</v>
      </c>
      <c r="Q23" s="7" t="str">
        <f>TEXT(Tabla13[[#This Row],[Hora de Salida]], "h:mm")</f>
        <v>4:47</v>
      </c>
      <c r="R23" s="7">
        <f>IF(Tabla13[[#This Row],[Estado de la Mesa]]="Ocupada",Tabla13[[#This Row],[Hora de Salida2]]-Tabla13[[#This Row],[Hora de Llegada2]]+(15/1440),Tabla13[[#This Row],[Hora de Salida2]]-Tabla13[[#This Row],[Hora de Llegada2]])</f>
        <v>0.1048611111111111</v>
      </c>
      <c r="S23" s="7">
        <f>Tabla13[[#This Row],[Hora de Salida2]]-Tabla13[[#This Row],[Hora de Llegada2]]</f>
        <v>0.1048611111111111</v>
      </c>
      <c r="T23" s="7">
        <f>IF(Tabla5[[#This Row],[Tiempo de Permanencia sin la Espera]]&gt;Tabla5[[#This Row],[Tiempo Preparación (horas)]],Tabla5[[#This Row],[Tiempo de Permanencia sin la Espera]]-Tabla5[[#This Row],[Tiempo Preparación (horas)]],0)</f>
        <v>1.9444444444444431E-2</v>
      </c>
      <c r="U23" s="7" t="str">
        <f>IF(Tabla5[[#This Row],[Tiempo de Permanencia sin la Espera]]&gt;Tabla5[[#This Row],[Tiempo Preparación (horas)]],"Si","No")</f>
        <v>Si</v>
      </c>
      <c r="V23" s="8">
        <v>213</v>
      </c>
      <c r="W23" s="8">
        <v>123</v>
      </c>
      <c r="X23" s="7">
        <f>Tabla5[[#This Row],[Tiempo de Preparación]]/1440</f>
        <v>8.5416666666666669E-2</v>
      </c>
    </row>
    <row r="24" spans="1:24" x14ac:dyDescent="0.2">
      <c r="A24">
        <v>1</v>
      </c>
      <c r="B24" t="s">
        <v>672</v>
      </c>
      <c r="C24">
        <v>5</v>
      </c>
      <c r="D24" s="3">
        <v>45017.113888888889</v>
      </c>
      <c r="E24" s="3">
        <v>45017.17291666667</v>
      </c>
      <c r="F24" t="s">
        <v>87</v>
      </c>
      <c r="G24" t="s">
        <v>66</v>
      </c>
      <c r="H24" t="s">
        <v>59</v>
      </c>
      <c r="I24" t="s">
        <v>1819</v>
      </c>
      <c r="J24" s="34" t="str">
        <f>IF(Tabla5[[#This Row],[Orden Cobrada]]="Si",Tabla13[[#This Row],[Propina]],0)</f>
        <v>38.46</v>
      </c>
      <c r="K24" t="s">
        <v>70</v>
      </c>
      <c r="L24">
        <v>23</v>
      </c>
      <c r="M24" t="s">
        <v>69</v>
      </c>
      <c r="N24" t="s">
        <v>1818</v>
      </c>
      <c r="O24" s="6">
        <f>INT(Tabla13[[#This Row],[Hora de Llegada]])</f>
        <v>45017</v>
      </c>
      <c r="P24" s="7" t="str">
        <f>TEXT(Tabla13[[#This Row],[Hora de Llegada]], "h:mm")</f>
        <v>2:44</v>
      </c>
      <c r="Q24" s="7" t="str">
        <f>TEXT(Tabla13[[#This Row],[Hora de Salida]], "h:mm")</f>
        <v>4:09</v>
      </c>
      <c r="R24" s="7">
        <f>IF(Tabla13[[#This Row],[Estado de la Mesa]]="Ocupada",Tabla13[[#This Row],[Hora de Salida2]]-Tabla13[[#This Row],[Hora de Llegada2]]+(15/1440),Tabla13[[#This Row],[Hora de Salida2]]-Tabla13[[#This Row],[Hora de Llegada2]])</f>
        <v>5.9027777777777804E-2</v>
      </c>
      <c r="S24" s="7">
        <f>Tabla13[[#This Row],[Hora de Salida2]]-Tabla13[[#This Row],[Hora de Llegada2]]</f>
        <v>5.9027777777777804E-2</v>
      </c>
      <c r="T24" s="7">
        <f>IF(Tabla5[[#This Row],[Tiempo de Permanencia sin la Espera]]&gt;Tabla5[[#This Row],[Tiempo Preparación (horas)]],Tabla5[[#This Row],[Tiempo de Permanencia sin la Espera]]-Tabla5[[#This Row],[Tiempo Preparación (horas)]],0)</f>
        <v>1.5277777777777807E-2</v>
      </c>
      <c r="U24" s="7" t="str">
        <f>IF(Tabla5[[#This Row],[Tiempo de Permanencia sin la Espera]]&gt;Tabla5[[#This Row],[Tiempo Preparación (horas)]],"Si","No")</f>
        <v>Si</v>
      </c>
      <c r="V24" s="8">
        <v>138</v>
      </c>
      <c r="W24" s="8">
        <v>63</v>
      </c>
      <c r="X24" s="7">
        <f>Tabla5[[#This Row],[Tiempo de Preparación]]/1440</f>
        <v>4.3749999999999997E-2</v>
      </c>
    </row>
    <row r="25" spans="1:24" x14ac:dyDescent="0.2">
      <c r="A25">
        <v>5</v>
      </c>
      <c r="B25" t="s">
        <v>1817</v>
      </c>
      <c r="C25">
        <v>5</v>
      </c>
      <c r="D25" s="3">
        <v>45017.125694444447</v>
      </c>
      <c r="E25" s="3">
        <v>45017.263888888891</v>
      </c>
      <c r="F25" t="s">
        <v>72</v>
      </c>
      <c r="G25" t="s">
        <v>82</v>
      </c>
      <c r="H25" t="s">
        <v>59</v>
      </c>
      <c r="I25" t="s">
        <v>483</v>
      </c>
      <c r="J25" s="34" t="str">
        <f>IF(Tabla5[[#This Row],[Orden Cobrada]]="Si",Tabla13[[#This Row],[Propina]],0)</f>
        <v>38.18</v>
      </c>
      <c r="K25" t="s">
        <v>76</v>
      </c>
      <c r="L25">
        <v>24</v>
      </c>
      <c r="M25" t="s">
        <v>132</v>
      </c>
      <c r="N25" t="s">
        <v>1816</v>
      </c>
      <c r="O25" s="6">
        <f>INT(Tabla13[[#This Row],[Hora de Llegada]])</f>
        <v>45017</v>
      </c>
      <c r="P25" s="7" t="str">
        <f>TEXT(Tabla13[[#This Row],[Hora de Llegada]], "h:mm")</f>
        <v>3:01</v>
      </c>
      <c r="Q25" s="7" t="str">
        <f>TEXT(Tabla13[[#This Row],[Hora de Salida]], "h:mm")</f>
        <v>6:20</v>
      </c>
      <c r="R25" s="7">
        <f>IF(Tabla13[[#This Row],[Estado de la Mesa]]="Ocupada",Tabla13[[#This Row],[Hora de Salida2]]-Tabla13[[#This Row],[Hora de Llegada2]]+(15/1440),Tabla13[[#This Row],[Hora de Salida2]]-Tabla13[[#This Row],[Hora de Llegada2]])</f>
        <v>0.14861111111111111</v>
      </c>
      <c r="S25" s="7">
        <f>Tabla13[[#This Row],[Hora de Salida2]]-Tabla13[[#This Row],[Hora de Llegada2]]</f>
        <v>0.13819444444444445</v>
      </c>
      <c r="T25" s="7">
        <f>IF(Tabla5[[#This Row],[Tiempo de Permanencia sin la Espera]]&gt;Tabla5[[#This Row],[Tiempo Preparación (horas)]],Tabla5[[#This Row],[Tiempo de Permanencia sin la Espera]]-Tabla5[[#This Row],[Tiempo Preparación (horas)]],0)</f>
        <v>1.3194444444444453E-2</v>
      </c>
      <c r="U25" s="7" t="str">
        <f>IF(Tabla5[[#This Row],[Tiempo de Permanencia sin la Espera]]&gt;Tabla5[[#This Row],[Tiempo Preparación (horas)]],"Si","No")</f>
        <v>Si</v>
      </c>
      <c r="V25" s="8">
        <v>233</v>
      </c>
      <c r="W25" s="8">
        <v>180</v>
      </c>
      <c r="X25" s="7">
        <f>Tabla5[[#This Row],[Tiempo de Preparación]]/1440</f>
        <v>0.125</v>
      </c>
    </row>
    <row r="26" spans="1:24" x14ac:dyDescent="0.2">
      <c r="A26">
        <v>12</v>
      </c>
      <c r="B26" t="s">
        <v>1815</v>
      </c>
      <c r="C26">
        <v>5</v>
      </c>
      <c r="D26" s="3">
        <v>45017.125694444447</v>
      </c>
      <c r="E26" s="3">
        <v>45017.207638888889</v>
      </c>
      <c r="F26" t="s">
        <v>87</v>
      </c>
      <c r="G26" t="s">
        <v>66</v>
      </c>
      <c r="H26" t="s">
        <v>106</v>
      </c>
      <c r="I26" t="s">
        <v>1814</v>
      </c>
      <c r="J26" s="34" t="str">
        <f>IF(Tabla5[[#This Row],[Orden Cobrada]]="Si",Tabla13[[#This Row],[Propina]],0)</f>
        <v>46.15</v>
      </c>
      <c r="K26" t="s">
        <v>76</v>
      </c>
      <c r="L26">
        <v>25</v>
      </c>
      <c r="M26" t="s">
        <v>75</v>
      </c>
      <c r="N26" t="s">
        <v>20</v>
      </c>
      <c r="O26" s="6">
        <f>INT(Tabla13[[#This Row],[Hora de Llegada]])</f>
        <v>45017</v>
      </c>
      <c r="P26" s="7" t="str">
        <f>TEXT(Tabla13[[#This Row],[Hora de Llegada]], "h:mm")</f>
        <v>3:01</v>
      </c>
      <c r="Q26" s="7" t="str">
        <f>TEXT(Tabla13[[#This Row],[Hora de Salida]], "h:mm")</f>
        <v>4:59</v>
      </c>
      <c r="R26" s="7">
        <f>IF(Tabla13[[#This Row],[Estado de la Mesa]]="Ocupada",Tabla13[[#This Row],[Hora de Salida2]]-Tabla13[[#This Row],[Hora de Llegada2]]+(15/1440),Tabla13[[#This Row],[Hora de Salida2]]-Tabla13[[#This Row],[Hora de Llegada2]])</f>
        <v>9.236111111111113E-2</v>
      </c>
      <c r="S26" s="7">
        <f>Tabla13[[#This Row],[Hora de Salida2]]-Tabla13[[#This Row],[Hora de Llegada2]]</f>
        <v>8.1944444444444459E-2</v>
      </c>
      <c r="T26" s="7">
        <f>IF(Tabla5[[#This Row],[Tiempo de Permanencia sin la Espera]]&gt;Tabla5[[#This Row],[Tiempo Preparación (horas)]],Tabla5[[#This Row],[Tiempo de Permanencia sin la Espera]]-Tabla5[[#This Row],[Tiempo Preparación (horas)]],0)</f>
        <v>5.7638888888888906E-2</v>
      </c>
      <c r="U26" s="7" t="str">
        <f>IF(Tabla5[[#This Row],[Tiempo de Permanencia sin la Espera]]&gt;Tabla5[[#This Row],[Tiempo Preparación (horas)]],"Si","No")</f>
        <v>Si</v>
      </c>
      <c r="V26" s="8">
        <v>34</v>
      </c>
      <c r="W26" s="8">
        <v>35</v>
      </c>
      <c r="X26" s="7">
        <f>Tabla5[[#This Row],[Tiempo de Preparación]]/1440</f>
        <v>2.4305555555555556E-2</v>
      </c>
    </row>
    <row r="27" spans="1:24" x14ac:dyDescent="0.2">
      <c r="A27">
        <v>18</v>
      </c>
      <c r="B27" t="s">
        <v>1813</v>
      </c>
      <c r="C27">
        <v>2</v>
      </c>
      <c r="D27" s="3">
        <v>45017.086111111108</v>
      </c>
      <c r="E27" s="3">
        <v>45017.240972222222</v>
      </c>
      <c r="F27" t="s">
        <v>87</v>
      </c>
      <c r="G27" t="s">
        <v>60</v>
      </c>
      <c r="H27" t="s">
        <v>59</v>
      </c>
      <c r="I27" t="s">
        <v>1812</v>
      </c>
      <c r="J27" s="34" t="str">
        <f>IF(Tabla5[[#This Row],[Orden Cobrada]]="Si",Tabla13[[#This Row],[Propina]],0)</f>
        <v>10.37</v>
      </c>
      <c r="K27" t="s">
        <v>76</v>
      </c>
      <c r="L27">
        <v>26</v>
      </c>
      <c r="M27" t="s">
        <v>85</v>
      </c>
      <c r="N27" t="s">
        <v>1811</v>
      </c>
      <c r="O27" s="6">
        <f>INT(Tabla13[[#This Row],[Hora de Llegada]])</f>
        <v>45017</v>
      </c>
      <c r="P27" s="7" t="str">
        <f>TEXT(Tabla13[[#This Row],[Hora de Llegada]], "h:mm")</f>
        <v>2:04</v>
      </c>
      <c r="Q27" s="7" t="str">
        <f>TEXT(Tabla13[[#This Row],[Hora de Salida]], "h:mm")</f>
        <v>5:47</v>
      </c>
      <c r="R27" s="7">
        <f>IF(Tabla13[[#This Row],[Estado de la Mesa]]="Ocupada",Tabla13[[#This Row],[Hora de Salida2]]-Tabla13[[#This Row],[Hora de Llegada2]]+(15/1440),Tabla13[[#This Row],[Hora de Salida2]]-Tabla13[[#This Row],[Hora de Llegada2]])</f>
        <v>0.16527777777777777</v>
      </c>
      <c r="S27" s="7">
        <f>Tabla13[[#This Row],[Hora de Salida2]]-Tabla13[[#This Row],[Hora de Llegada2]]</f>
        <v>0.15486111111111112</v>
      </c>
      <c r="T27" s="7">
        <f>IF(Tabla5[[#This Row],[Tiempo de Permanencia sin la Espera]]&gt;Tabla5[[#This Row],[Tiempo Preparación (horas)]],Tabla5[[#This Row],[Tiempo de Permanencia sin la Espera]]-Tabla5[[#This Row],[Tiempo Preparación (horas)]],0)</f>
        <v>7.9166666666666677E-2</v>
      </c>
      <c r="U27" s="7" t="str">
        <f>IF(Tabla5[[#This Row],[Tiempo de Permanencia sin la Espera]]&gt;Tabla5[[#This Row],[Tiempo Preparación (horas)]],"Si","No")</f>
        <v>Si</v>
      </c>
      <c r="V27" s="8">
        <v>126</v>
      </c>
      <c r="W27" s="8">
        <v>109</v>
      </c>
      <c r="X27" s="7">
        <f>Tabla5[[#This Row],[Tiempo de Preparación]]/1440</f>
        <v>7.5694444444444439E-2</v>
      </c>
    </row>
    <row r="28" spans="1:24" x14ac:dyDescent="0.2">
      <c r="A28">
        <v>4</v>
      </c>
      <c r="B28" t="s">
        <v>1290</v>
      </c>
      <c r="C28">
        <v>2</v>
      </c>
      <c r="D28" s="3">
        <v>45017.054861111108</v>
      </c>
      <c r="E28" s="3">
        <v>45017.102083333331</v>
      </c>
      <c r="F28" t="s">
        <v>87</v>
      </c>
      <c r="G28" t="s">
        <v>82</v>
      </c>
      <c r="H28" t="s">
        <v>59</v>
      </c>
      <c r="I28" t="s">
        <v>1810</v>
      </c>
      <c r="J28" s="34" t="str">
        <f>IF(Tabla5[[#This Row],[Orden Cobrada]]="Si",Tabla13[[#This Row],[Propina]],0)</f>
        <v>19.27</v>
      </c>
      <c r="K28" t="s">
        <v>76</v>
      </c>
      <c r="L28">
        <v>27</v>
      </c>
      <c r="M28" t="s">
        <v>104</v>
      </c>
      <c r="N28" t="s">
        <v>909</v>
      </c>
      <c r="O28" s="6">
        <f>INT(Tabla13[[#This Row],[Hora de Llegada]])</f>
        <v>45017</v>
      </c>
      <c r="P28" s="7" t="str">
        <f>TEXT(Tabla13[[#This Row],[Hora de Llegada]], "h:mm")</f>
        <v>1:19</v>
      </c>
      <c r="Q28" s="7" t="str">
        <f>TEXT(Tabla13[[#This Row],[Hora de Salida]], "h:mm")</f>
        <v>2:27</v>
      </c>
      <c r="R28" s="7">
        <f>IF(Tabla13[[#This Row],[Estado de la Mesa]]="Ocupada",Tabla13[[#This Row],[Hora de Salida2]]-Tabla13[[#This Row],[Hora de Llegada2]]+(15/1440),Tabla13[[#This Row],[Hora de Salida2]]-Tabla13[[#This Row],[Hora de Llegada2]])</f>
        <v>5.7638888888888899E-2</v>
      </c>
      <c r="S28" s="7">
        <f>Tabla13[[#This Row],[Hora de Salida2]]-Tabla13[[#This Row],[Hora de Llegada2]]</f>
        <v>4.7222222222222235E-2</v>
      </c>
      <c r="T28" s="7">
        <f>IF(Tabla5[[#This Row],[Tiempo de Permanencia sin la Espera]]&gt;Tabla5[[#This Row],[Tiempo Preparación (horas)]],Tabla5[[#This Row],[Tiempo de Permanencia sin la Espera]]-Tabla5[[#This Row],[Tiempo Preparación (horas)]],0)</f>
        <v>9.0277777777777873E-3</v>
      </c>
      <c r="U28" s="7" t="str">
        <f>IF(Tabla5[[#This Row],[Tiempo de Permanencia sin la Espera]]&gt;Tabla5[[#This Row],[Tiempo Preparación (horas)]],"Si","No")</f>
        <v>Si</v>
      </c>
      <c r="V28" s="8">
        <v>61</v>
      </c>
      <c r="W28" s="8">
        <v>55</v>
      </c>
      <c r="X28" s="7">
        <f>Tabla5[[#This Row],[Tiempo de Preparación]]/1440</f>
        <v>3.8194444444444448E-2</v>
      </c>
    </row>
    <row r="29" spans="1:24" x14ac:dyDescent="0.2">
      <c r="A29">
        <v>2</v>
      </c>
      <c r="B29" t="s">
        <v>1809</v>
      </c>
      <c r="C29">
        <v>2</v>
      </c>
      <c r="D29" s="3">
        <v>45017.03402777778</v>
      </c>
      <c r="E29" s="3">
        <v>45017.136111111111</v>
      </c>
      <c r="F29" t="s">
        <v>78</v>
      </c>
      <c r="G29" t="s">
        <v>66</v>
      </c>
      <c r="H29" t="s">
        <v>59</v>
      </c>
      <c r="I29" t="s">
        <v>1808</v>
      </c>
      <c r="J29" s="34" t="str">
        <f>IF(Tabla5[[#This Row],[Orden Cobrada]]="Si",Tabla13[[#This Row],[Propina]],0)</f>
        <v>41.22</v>
      </c>
      <c r="K29" t="s">
        <v>57</v>
      </c>
      <c r="L29">
        <v>28</v>
      </c>
      <c r="M29" t="s">
        <v>64</v>
      </c>
      <c r="N29" t="s">
        <v>142</v>
      </c>
      <c r="O29" s="6">
        <f>INT(Tabla13[[#This Row],[Hora de Llegada]])</f>
        <v>45017</v>
      </c>
      <c r="P29" s="7" t="str">
        <f>TEXT(Tabla13[[#This Row],[Hora de Llegada]], "h:mm")</f>
        <v>0:49</v>
      </c>
      <c r="Q29" s="7" t="str">
        <f>TEXT(Tabla13[[#This Row],[Hora de Salida]], "h:mm")</f>
        <v>3:16</v>
      </c>
      <c r="R29" s="7">
        <f>IF(Tabla13[[#This Row],[Estado de la Mesa]]="Ocupada",Tabla13[[#This Row],[Hora de Salida2]]-Tabla13[[#This Row],[Hora de Llegada2]]+(15/1440),Tabla13[[#This Row],[Hora de Salida2]]-Tabla13[[#This Row],[Hora de Llegada2]])</f>
        <v>0.10208333333333333</v>
      </c>
      <c r="S29" s="7">
        <f>Tabla13[[#This Row],[Hora de Salida2]]-Tabla13[[#This Row],[Hora de Llegada2]]</f>
        <v>0.10208333333333333</v>
      </c>
      <c r="T29" s="7">
        <f>IF(Tabla5[[#This Row],[Tiempo de Permanencia sin la Espera]]&gt;Tabla5[[#This Row],[Tiempo Preparación (horas)]],Tabla5[[#This Row],[Tiempo de Permanencia sin la Espera]]-Tabla5[[#This Row],[Tiempo Preparación (horas)]],0)</f>
        <v>6.3194444444444442E-2</v>
      </c>
      <c r="U29" s="7" t="str">
        <f>IF(Tabla5[[#This Row],[Tiempo de Permanencia sin la Espera]]&gt;Tabla5[[#This Row],[Tiempo Preparación (horas)]],"Si","No")</f>
        <v>Si</v>
      </c>
      <c r="V29" s="8">
        <v>94</v>
      </c>
      <c r="W29" s="8">
        <v>56</v>
      </c>
      <c r="X29" s="7">
        <f>Tabla5[[#This Row],[Tiempo de Preparación]]/1440</f>
        <v>3.888888888888889E-2</v>
      </c>
    </row>
    <row r="30" spans="1:24" x14ac:dyDescent="0.2">
      <c r="A30">
        <v>20</v>
      </c>
      <c r="B30" t="s">
        <v>509</v>
      </c>
      <c r="C30">
        <v>5</v>
      </c>
      <c r="D30" s="3">
        <v>45017.126388888886</v>
      </c>
      <c r="E30" s="3">
        <v>45017.256944444445</v>
      </c>
      <c r="F30" t="s">
        <v>61</v>
      </c>
      <c r="G30" t="s">
        <v>82</v>
      </c>
      <c r="H30" t="s">
        <v>59</v>
      </c>
      <c r="I30" t="s">
        <v>1807</v>
      </c>
      <c r="J30" s="34" t="str">
        <f>IF(Tabla5[[#This Row],[Orden Cobrada]]="Si",Tabla13[[#This Row],[Propina]],0)</f>
        <v>14.83</v>
      </c>
      <c r="K30" t="s">
        <v>76</v>
      </c>
      <c r="L30">
        <v>29</v>
      </c>
      <c r="M30" t="s">
        <v>56</v>
      </c>
      <c r="N30" t="s">
        <v>1806</v>
      </c>
      <c r="O30" s="6">
        <f>INT(Tabla13[[#This Row],[Hora de Llegada]])</f>
        <v>45017</v>
      </c>
      <c r="P30" s="7" t="str">
        <f>TEXT(Tabla13[[#This Row],[Hora de Llegada]], "h:mm")</f>
        <v>3:02</v>
      </c>
      <c r="Q30" s="7" t="str">
        <f>TEXT(Tabla13[[#This Row],[Hora de Salida]], "h:mm")</f>
        <v>6:10</v>
      </c>
      <c r="R30" s="7">
        <f>IF(Tabla13[[#This Row],[Estado de la Mesa]]="Ocupada",Tabla13[[#This Row],[Hora de Salida2]]-Tabla13[[#This Row],[Hora de Llegada2]]+(15/1440),Tabla13[[#This Row],[Hora de Salida2]]-Tabla13[[#This Row],[Hora de Llegada2]])</f>
        <v>0.14097222222222225</v>
      </c>
      <c r="S30" s="7">
        <f>Tabla13[[#This Row],[Hora de Salida2]]-Tabla13[[#This Row],[Hora de Llegada2]]</f>
        <v>0.13055555555555559</v>
      </c>
      <c r="T30" s="7">
        <f>IF(Tabla5[[#This Row],[Tiempo de Permanencia sin la Espera]]&gt;Tabla5[[#This Row],[Tiempo Preparación (horas)]],Tabla5[[#This Row],[Tiempo de Permanencia sin la Espera]]-Tabla5[[#This Row],[Tiempo Preparación (horas)]],0)</f>
        <v>8.1250000000000044E-2</v>
      </c>
      <c r="U30" s="7" t="str">
        <f>IF(Tabla5[[#This Row],[Tiempo de Permanencia sin la Espera]]&gt;Tabla5[[#This Row],[Tiempo Preparación (horas)]],"Si","No")</f>
        <v>Si</v>
      </c>
      <c r="V30" s="8">
        <v>173</v>
      </c>
      <c r="W30" s="8">
        <v>71</v>
      </c>
      <c r="X30" s="7">
        <f>Tabla5[[#This Row],[Tiempo de Preparación]]/1440</f>
        <v>4.9305555555555554E-2</v>
      </c>
    </row>
    <row r="31" spans="1:24" x14ac:dyDescent="0.2">
      <c r="A31">
        <v>14</v>
      </c>
      <c r="B31" t="s">
        <v>1805</v>
      </c>
      <c r="C31">
        <v>4</v>
      </c>
      <c r="D31" s="3">
        <v>45017.121527777781</v>
      </c>
      <c r="E31" s="3">
        <v>45017.259027777778</v>
      </c>
      <c r="F31" t="s">
        <v>78</v>
      </c>
      <c r="G31" t="s">
        <v>82</v>
      </c>
      <c r="H31" t="s">
        <v>102</v>
      </c>
      <c r="I31" t="s">
        <v>1804</v>
      </c>
      <c r="J31" s="34" t="str">
        <f>IF(Tabla5[[#This Row],[Orden Cobrada]]="Si",Tabla13[[#This Row],[Propina]],0)</f>
        <v>26.29</v>
      </c>
      <c r="K31" t="s">
        <v>70</v>
      </c>
      <c r="L31">
        <v>30</v>
      </c>
      <c r="M31" t="s">
        <v>132</v>
      </c>
      <c r="N31" t="s">
        <v>1116</v>
      </c>
      <c r="O31" s="6">
        <f>INT(Tabla13[[#This Row],[Hora de Llegada]])</f>
        <v>45017</v>
      </c>
      <c r="P31" s="7" t="str">
        <f>TEXT(Tabla13[[#This Row],[Hora de Llegada]], "h:mm")</f>
        <v>2:55</v>
      </c>
      <c r="Q31" s="7" t="str">
        <f>TEXT(Tabla13[[#This Row],[Hora de Salida]], "h:mm")</f>
        <v>6:13</v>
      </c>
      <c r="R31" s="7">
        <f>IF(Tabla13[[#This Row],[Estado de la Mesa]]="Ocupada",Tabla13[[#This Row],[Hora de Salida2]]-Tabla13[[#This Row],[Hora de Llegada2]]+(15/1440),Tabla13[[#This Row],[Hora de Salida2]]-Tabla13[[#This Row],[Hora de Llegada2]])</f>
        <v>0.13750000000000001</v>
      </c>
      <c r="S31" s="7">
        <f>Tabla13[[#This Row],[Hora de Salida2]]-Tabla13[[#This Row],[Hora de Llegada2]]</f>
        <v>0.13750000000000001</v>
      </c>
      <c r="T31" s="7">
        <f>IF(Tabla5[[#This Row],[Tiempo de Permanencia sin la Espera]]&gt;Tabla5[[#This Row],[Tiempo Preparación (horas)]],Tabla5[[#This Row],[Tiempo de Permanencia sin la Espera]]-Tabla5[[#This Row],[Tiempo Preparación (horas)]],0)</f>
        <v>8.9583333333333348E-2</v>
      </c>
      <c r="U31" s="7" t="str">
        <f>IF(Tabla5[[#This Row],[Tiempo de Permanencia sin la Espera]]&gt;Tabla5[[#This Row],[Tiempo Preparación (horas)]],"Si","No")</f>
        <v>Si</v>
      </c>
      <c r="V31" s="8">
        <v>112</v>
      </c>
      <c r="W31" s="8">
        <v>69</v>
      </c>
      <c r="X31" s="7">
        <f>Tabla5[[#This Row],[Tiempo de Preparación]]/1440</f>
        <v>4.791666666666667E-2</v>
      </c>
    </row>
    <row r="32" spans="1:24" x14ac:dyDescent="0.2">
      <c r="A32">
        <v>13</v>
      </c>
      <c r="B32" t="s">
        <v>1803</v>
      </c>
      <c r="C32">
        <v>3</v>
      </c>
      <c r="D32" s="3">
        <v>45017.118750000001</v>
      </c>
      <c r="E32" s="3">
        <v>45017.251388888886</v>
      </c>
      <c r="F32" t="s">
        <v>61</v>
      </c>
      <c r="G32" t="s">
        <v>60</v>
      </c>
      <c r="H32" t="s">
        <v>59</v>
      </c>
      <c r="I32" t="s">
        <v>1802</v>
      </c>
      <c r="J32" s="34" t="str">
        <f>IF(Tabla5[[#This Row],[Orden Cobrada]]="Si",Tabla13[[#This Row],[Propina]],0)</f>
        <v>19.81</v>
      </c>
      <c r="K32" t="s">
        <v>76</v>
      </c>
      <c r="L32">
        <v>31</v>
      </c>
      <c r="M32" t="s">
        <v>64</v>
      </c>
      <c r="N32" t="s">
        <v>1754</v>
      </c>
      <c r="O32" s="6">
        <f>INT(Tabla13[[#This Row],[Hora de Llegada]])</f>
        <v>45017</v>
      </c>
      <c r="P32" s="7" t="str">
        <f>TEXT(Tabla13[[#This Row],[Hora de Llegada]], "h:mm")</f>
        <v>2:51</v>
      </c>
      <c r="Q32" s="7" t="str">
        <f>TEXT(Tabla13[[#This Row],[Hora de Salida]], "h:mm")</f>
        <v>6:02</v>
      </c>
      <c r="R32" s="7">
        <f>IF(Tabla13[[#This Row],[Estado de la Mesa]]="Ocupada",Tabla13[[#This Row],[Hora de Salida2]]-Tabla13[[#This Row],[Hora de Llegada2]]+(15/1440),Tabla13[[#This Row],[Hora de Salida2]]-Tabla13[[#This Row],[Hora de Llegada2]])</f>
        <v>0.14305555555555552</v>
      </c>
      <c r="S32" s="7">
        <f>Tabla13[[#This Row],[Hora de Salida2]]-Tabla13[[#This Row],[Hora de Llegada2]]</f>
        <v>0.13263888888888886</v>
      </c>
      <c r="T32" s="7">
        <f>IF(Tabla5[[#This Row],[Tiempo de Permanencia sin la Espera]]&gt;Tabla5[[#This Row],[Tiempo Preparación (horas)]],Tabla5[[#This Row],[Tiempo de Permanencia sin la Espera]]-Tabla5[[#This Row],[Tiempo Preparación (horas)]],0)</f>
        <v>5.972222222222219E-2</v>
      </c>
      <c r="U32" s="7" t="str">
        <f>IF(Tabla5[[#This Row],[Tiempo de Permanencia sin la Espera]]&gt;Tabla5[[#This Row],[Tiempo Preparación (horas)]],"Si","No")</f>
        <v>Si</v>
      </c>
      <c r="V32" s="8">
        <v>67</v>
      </c>
      <c r="W32" s="8">
        <v>105</v>
      </c>
      <c r="X32" s="7">
        <f>Tabla5[[#This Row],[Tiempo de Preparación]]/1440</f>
        <v>7.2916666666666671E-2</v>
      </c>
    </row>
    <row r="33" spans="1:24" x14ac:dyDescent="0.2">
      <c r="A33">
        <v>5</v>
      </c>
      <c r="B33" t="s">
        <v>238</v>
      </c>
      <c r="C33">
        <v>1</v>
      </c>
      <c r="D33" s="3">
        <v>45017.130555555559</v>
      </c>
      <c r="E33" s="3">
        <v>45017.28402777778</v>
      </c>
      <c r="F33" t="s">
        <v>97</v>
      </c>
      <c r="G33" t="s">
        <v>82</v>
      </c>
      <c r="H33" t="s">
        <v>59</v>
      </c>
      <c r="I33" t="s">
        <v>1801</v>
      </c>
      <c r="J33" s="34" t="str">
        <f>IF(Tabla5[[#This Row],[Orden Cobrada]]="Si",Tabla13[[#This Row],[Propina]],0)</f>
        <v>28.25</v>
      </c>
      <c r="K33" t="s">
        <v>76</v>
      </c>
      <c r="L33">
        <v>32</v>
      </c>
      <c r="M33" t="s">
        <v>85</v>
      </c>
      <c r="N33" t="s">
        <v>1800</v>
      </c>
      <c r="O33" s="6">
        <f>INT(Tabla13[[#This Row],[Hora de Llegada]])</f>
        <v>45017</v>
      </c>
      <c r="P33" s="7" t="str">
        <f>TEXT(Tabla13[[#This Row],[Hora de Llegada]], "h:mm")</f>
        <v>3:08</v>
      </c>
      <c r="Q33" s="7" t="str">
        <f>TEXT(Tabla13[[#This Row],[Hora de Salida]], "h:mm")</f>
        <v>6:49</v>
      </c>
      <c r="R33" s="7">
        <f>IF(Tabla13[[#This Row],[Estado de la Mesa]]="Ocupada",Tabla13[[#This Row],[Hora de Salida2]]-Tabla13[[#This Row],[Hora de Llegada2]]+(15/1440),Tabla13[[#This Row],[Hora de Salida2]]-Tabla13[[#This Row],[Hora de Llegada2]])</f>
        <v>0.16388888888888886</v>
      </c>
      <c r="S33" s="7">
        <f>Tabla13[[#This Row],[Hora de Salida2]]-Tabla13[[#This Row],[Hora de Llegada2]]</f>
        <v>0.1534722222222222</v>
      </c>
      <c r="T33" s="7">
        <f>IF(Tabla5[[#This Row],[Tiempo de Permanencia sin la Espera]]&gt;Tabla5[[#This Row],[Tiempo Preparación (horas)]],Tabla5[[#This Row],[Tiempo de Permanencia sin la Espera]]-Tabla5[[#This Row],[Tiempo Preparación (horas)]],0)</f>
        <v>6.4583333333333312E-2</v>
      </c>
      <c r="U33" s="7" t="str">
        <f>IF(Tabla5[[#This Row],[Tiempo de Permanencia sin la Espera]]&gt;Tabla5[[#This Row],[Tiempo Preparación (horas)]],"Si","No")</f>
        <v>Si</v>
      </c>
      <c r="V33" s="8">
        <v>211</v>
      </c>
      <c r="W33" s="8">
        <v>128</v>
      </c>
      <c r="X33" s="7">
        <f>Tabla5[[#This Row],[Tiempo de Preparación]]/1440</f>
        <v>8.8888888888888892E-2</v>
      </c>
    </row>
    <row r="34" spans="1:24" x14ac:dyDescent="0.2">
      <c r="A34">
        <v>4</v>
      </c>
      <c r="B34" t="s">
        <v>289</v>
      </c>
      <c r="C34">
        <v>5</v>
      </c>
      <c r="D34" s="3">
        <v>45017.147916666669</v>
      </c>
      <c r="E34" s="3">
        <v>45017.26458333333</v>
      </c>
      <c r="F34" t="s">
        <v>78</v>
      </c>
      <c r="G34" t="s">
        <v>66</v>
      </c>
      <c r="H34" t="s">
        <v>106</v>
      </c>
      <c r="I34" t="s">
        <v>1608</v>
      </c>
      <c r="J34" s="34" t="str">
        <f>IF(Tabla5[[#This Row],[Orden Cobrada]]="Si",Tabla13[[#This Row],[Propina]],0)</f>
        <v>20.38</v>
      </c>
      <c r="K34" t="s">
        <v>76</v>
      </c>
      <c r="L34">
        <v>33</v>
      </c>
      <c r="M34" t="s">
        <v>100</v>
      </c>
      <c r="N34" t="s">
        <v>1799</v>
      </c>
      <c r="O34" s="6">
        <f>INT(Tabla13[[#This Row],[Hora de Llegada]])</f>
        <v>45017</v>
      </c>
      <c r="P34" s="7" t="str">
        <f>TEXT(Tabla13[[#This Row],[Hora de Llegada]], "h:mm")</f>
        <v>3:33</v>
      </c>
      <c r="Q34" s="7" t="str">
        <f>TEXT(Tabla13[[#This Row],[Hora de Salida]], "h:mm")</f>
        <v>6:21</v>
      </c>
      <c r="R34" s="7">
        <f>IF(Tabla13[[#This Row],[Estado de la Mesa]]="Ocupada",Tabla13[[#This Row],[Hora de Salida2]]-Tabla13[[#This Row],[Hora de Llegada2]]+(15/1440),Tabla13[[#This Row],[Hora de Salida2]]-Tabla13[[#This Row],[Hora de Llegada2]])</f>
        <v>0.12708333333333333</v>
      </c>
      <c r="S34" s="7">
        <f>Tabla13[[#This Row],[Hora de Salida2]]-Tabla13[[#This Row],[Hora de Llegada2]]</f>
        <v>0.11666666666666667</v>
      </c>
      <c r="T34" s="7">
        <f>IF(Tabla5[[#This Row],[Tiempo de Permanencia sin la Espera]]&gt;Tabla5[[#This Row],[Tiempo Preparación (horas)]],Tabla5[[#This Row],[Tiempo de Permanencia sin la Espera]]-Tabla5[[#This Row],[Tiempo Preparación (horas)]],0)</f>
        <v>2.6388888888888892E-2</v>
      </c>
      <c r="U34" s="7" t="str">
        <f>IF(Tabla5[[#This Row],[Tiempo de Permanencia sin la Espera]]&gt;Tabla5[[#This Row],[Tiempo Preparación (horas)]],"Si","No")</f>
        <v>Si</v>
      </c>
      <c r="V34" s="8">
        <v>306</v>
      </c>
      <c r="W34" s="8">
        <v>130</v>
      </c>
      <c r="X34" s="7">
        <f>Tabla5[[#This Row],[Tiempo de Preparación]]/1440</f>
        <v>9.0277777777777776E-2</v>
      </c>
    </row>
    <row r="35" spans="1:24" x14ac:dyDescent="0.2">
      <c r="A35">
        <v>15</v>
      </c>
      <c r="B35" t="s">
        <v>1798</v>
      </c>
      <c r="C35">
        <v>1</v>
      </c>
      <c r="D35" s="3">
        <v>45017.094444444447</v>
      </c>
      <c r="E35" s="3">
        <v>45017.254861111112</v>
      </c>
      <c r="F35" t="s">
        <v>78</v>
      </c>
      <c r="G35" t="s">
        <v>60</v>
      </c>
      <c r="H35" t="s">
        <v>59</v>
      </c>
      <c r="I35" t="s">
        <v>1797</v>
      </c>
      <c r="J35" s="34" t="str">
        <f>IF(Tabla5[[#This Row],[Orden Cobrada]]="Si",Tabla13[[#This Row],[Propina]],0)</f>
        <v>13.08</v>
      </c>
      <c r="K35" t="s">
        <v>70</v>
      </c>
      <c r="L35">
        <v>34</v>
      </c>
      <c r="M35" t="s">
        <v>100</v>
      </c>
      <c r="N35" t="s">
        <v>1796</v>
      </c>
      <c r="O35" s="6">
        <f>INT(Tabla13[[#This Row],[Hora de Llegada]])</f>
        <v>45017</v>
      </c>
      <c r="P35" s="7" t="str">
        <f>TEXT(Tabla13[[#This Row],[Hora de Llegada]], "h:mm")</f>
        <v>2:16</v>
      </c>
      <c r="Q35" s="7" t="str">
        <f>TEXT(Tabla13[[#This Row],[Hora de Salida]], "h:mm")</f>
        <v>6:07</v>
      </c>
      <c r="R35" s="7">
        <f>IF(Tabla13[[#This Row],[Estado de la Mesa]]="Ocupada",Tabla13[[#This Row],[Hora de Salida2]]-Tabla13[[#This Row],[Hora de Llegada2]]+(15/1440),Tabla13[[#This Row],[Hora de Salida2]]-Tabla13[[#This Row],[Hora de Llegada2]])</f>
        <v>0.16041666666666665</v>
      </c>
      <c r="S35" s="7">
        <f>Tabla13[[#This Row],[Hora de Salida2]]-Tabla13[[#This Row],[Hora de Llegada2]]</f>
        <v>0.16041666666666665</v>
      </c>
      <c r="T35" s="7">
        <f>IF(Tabla5[[#This Row],[Tiempo de Permanencia sin la Espera]]&gt;Tabla5[[#This Row],[Tiempo Preparación (horas)]],Tabla5[[#This Row],[Tiempo de Permanencia sin la Espera]]-Tabla5[[#This Row],[Tiempo Preparación (horas)]],0)</f>
        <v>0.11527777777777776</v>
      </c>
      <c r="U35" s="7" t="str">
        <f>IF(Tabla5[[#This Row],[Tiempo de Permanencia sin la Espera]]&gt;Tabla5[[#This Row],[Tiempo Preparación (horas)]],"Si","No")</f>
        <v>Si</v>
      </c>
      <c r="V35" s="8">
        <v>112</v>
      </c>
      <c r="W35" s="8">
        <v>65</v>
      </c>
      <c r="X35" s="7">
        <f>Tabla5[[#This Row],[Tiempo de Preparación]]/1440</f>
        <v>4.5138888888888888E-2</v>
      </c>
    </row>
    <row r="36" spans="1:24" x14ac:dyDescent="0.2">
      <c r="A36">
        <v>13</v>
      </c>
      <c r="B36" t="s">
        <v>452</v>
      </c>
      <c r="C36">
        <v>2</v>
      </c>
      <c r="D36" s="3">
        <v>45017.137499999997</v>
      </c>
      <c r="E36" s="3">
        <v>45017.246527777781</v>
      </c>
      <c r="F36" t="s">
        <v>72</v>
      </c>
      <c r="G36" t="s">
        <v>82</v>
      </c>
      <c r="H36" t="s">
        <v>59</v>
      </c>
      <c r="I36" t="s">
        <v>1795</v>
      </c>
      <c r="J36" s="34" t="str">
        <f>IF(Tabla5[[#This Row],[Orden Cobrada]]="Si",Tabla13[[#This Row],[Propina]],0)</f>
        <v>15.75</v>
      </c>
      <c r="K36" t="s">
        <v>76</v>
      </c>
      <c r="L36">
        <v>35</v>
      </c>
      <c r="M36" t="s">
        <v>100</v>
      </c>
      <c r="N36" t="s">
        <v>1794</v>
      </c>
      <c r="O36" s="6">
        <f>INT(Tabla13[[#This Row],[Hora de Llegada]])</f>
        <v>45017</v>
      </c>
      <c r="P36" s="7" t="str">
        <f>TEXT(Tabla13[[#This Row],[Hora de Llegada]], "h:mm")</f>
        <v>3:18</v>
      </c>
      <c r="Q36" s="7" t="str">
        <f>TEXT(Tabla13[[#This Row],[Hora de Salida]], "h:mm")</f>
        <v>5:55</v>
      </c>
      <c r="R36" s="7">
        <f>IF(Tabla13[[#This Row],[Estado de la Mesa]]="Ocupada",Tabla13[[#This Row],[Hora de Salida2]]-Tabla13[[#This Row],[Hora de Llegada2]]+(15/1440),Tabla13[[#This Row],[Hora de Salida2]]-Tabla13[[#This Row],[Hora de Llegada2]])</f>
        <v>0.11944444444444448</v>
      </c>
      <c r="S36" s="7">
        <f>Tabla13[[#This Row],[Hora de Salida2]]-Tabla13[[#This Row],[Hora de Llegada2]]</f>
        <v>0.10902777777777781</v>
      </c>
      <c r="T36" s="7">
        <f>IF(Tabla5[[#This Row],[Tiempo de Permanencia sin la Espera]]&gt;Tabla5[[#This Row],[Tiempo Preparación (horas)]],Tabla5[[#This Row],[Tiempo de Permanencia sin la Espera]]-Tabla5[[#This Row],[Tiempo Preparación (horas)]],0)</f>
        <v>6.3888888888888912E-2</v>
      </c>
      <c r="U36" s="7" t="str">
        <f>IF(Tabla5[[#This Row],[Tiempo de Permanencia sin la Espera]]&gt;Tabla5[[#This Row],[Tiempo Preparación (horas)]],"Si","No")</f>
        <v>Si</v>
      </c>
      <c r="V36" s="8">
        <v>214</v>
      </c>
      <c r="W36" s="8">
        <v>65</v>
      </c>
      <c r="X36" s="7">
        <f>Tabla5[[#This Row],[Tiempo de Preparación]]/1440</f>
        <v>4.5138888888888888E-2</v>
      </c>
    </row>
    <row r="37" spans="1:24" x14ac:dyDescent="0.2">
      <c r="A37">
        <v>5</v>
      </c>
      <c r="B37" t="s">
        <v>1025</v>
      </c>
      <c r="C37">
        <v>5</v>
      </c>
      <c r="D37" s="3">
        <v>45017.143750000003</v>
      </c>
      <c r="E37" s="3">
        <v>45017.268055555556</v>
      </c>
      <c r="F37" t="s">
        <v>61</v>
      </c>
      <c r="G37" t="s">
        <v>82</v>
      </c>
      <c r="H37" t="s">
        <v>59</v>
      </c>
      <c r="I37" t="s">
        <v>1793</v>
      </c>
      <c r="J37" s="34" t="str">
        <f>IF(Tabla5[[#This Row],[Orden Cobrada]]="Si",Tabla13[[#This Row],[Propina]],0)</f>
        <v>45.28</v>
      </c>
      <c r="K37" t="s">
        <v>76</v>
      </c>
      <c r="L37">
        <v>36</v>
      </c>
      <c r="M37" t="s">
        <v>126</v>
      </c>
      <c r="N37" t="s">
        <v>7</v>
      </c>
      <c r="O37" s="6">
        <f>INT(Tabla13[[#This Row],[Hora de Llegada]])</f>
        <v>45017</v>
      </c>
      <c r="P37" s="7" t="str">
        <f>TEXT(Tabla13[[#This Row],[Hora de Llegada]], "h:mm")</f>
        <v>3:27</v>
      </c>
      <c r="Q37" s="7" t="str">
        <f>TEXT(Tabla13[[#This Row],[Hora de Salida]], "h:mm")</f>
        <v>6:26</v>
      </c>
      <c r="R37" s="7">
        <f>IF(Tabla13[[#This Row],[Estado de la Mesa]]="Ocupada",Tabla13[[#This Row],[Hora de Salida2]]-Tabla13[[#This Row],[Hora de Llegada2]]+(15/1440),Tabla13[[#This Row],[Hora de Salida2]]-Tabla13[[#This Row],[Hora de Llegada2]])</f>
        <v>0.13472222222222219</v>
      </c>
      <c r="S37" s="7">
        <f>Tabla13[[#This Row],[Hora de Salida2]]-Tabla13[[#This Row],[Hora de Llegada2]]</f>
        <v>0.12430555555555553</v>
      </c>
      <c r="T37" s="7">
        <f>IF(Tabla5[[#This Row],[Tiempo de Permanencia sin la Espera]]&gt;Tabla5[[#This Row],[Tiempo Preparación (horas)]],Tabla5[[#This Row],[Tiempo de Permanencia sin la Espera]]-Tabla5[[#This Row],[Tiempo Preparación (horas)]],0)</f>
        <v>9.7916666666666638E-2</v>
      </c>
      <c r="U37" s="7" t="str">
        <f>IF(Tabla5[[#This Row],[Tiempo de Permanencia sin la Espera]]&gt;Tabla5[[#This Row],[Tiempo Preparación (horas)]],"Si","No")</f>
        <v>Si</v>
      </c>
      <c r="V37" s="8">
        <v>30</v>
      </c>
      <c r="W37" s="8">
        <v>38</v>
      </c>
      <c r="X37" s="7">
        <f>Tabla5[[#This Row],[Tiempo de Preparación]]/1440</f>
        <v>2.6388888888888889E-2</v>
      </c>
    </row>
    <row r="38" spans="1:24" x14ac:dyDescent="0.2">
      <c r="A38">
        <v>20</v>
      </c>
      <c r="B38" t="s">
        <v>1270</v>
      </c>
      <c r="C38">
        <v>1</v>
      </c>
      <c r="D38" s="3">
        <v>45017.14166666667</v>
      </c>
      <c r="E38" s="3">
        <v>45017.251388888886</v>
      </c>
      <c r="F38" t="s">
        <v>87</v>
      </c>
      <c r="G38" t="s">
        <v>66</v>
      </c>
      <c r="H38" t="s">
        <v>59</v>
      </c>
      <c r="I38" t="s">
        <v>1497</v>
      </c>
      <c r="J38" s="34" t="str">
        <f>IF(Tabla5[[#This Row],[Orden Cobrada]]="Si",Tabla13[[#This Row],[Propina]],0)</f>
        <v>10.39</v>
      </c>
      <c r="K38" t="s">
        <v>76</v>
      </c>
      <c r="L38">
        <v>37</v>
      </c>
      <c r="M38" t="s">
        <v>104</v>
      </c>
      <c r="N38" t="s">
        <v>23</v>
      </c>
      <c r="O38" s="6">
        <f>INT(Tabla13[[#This Row],[Hora de Llegada]])</f>
        <v>45017</v>
      </c>
      <c r="P38" s="7" t="str">
        <f>TEXT(Tabla13[[#This Row],[Hora de Llegada]], "h:mm")</f>
        <v>3:24</v>
      </c>
      <c r="Q38" s="7" t="str">
        <f>TEXT(Tabla13[[#This Row],[Hora de Salida]], "h:mm")</f>
        <v>6:02</v>
      </c>
      <c r="R38" s="7">
        <f>IF(Tabla13[[#This Row],[Estado de la Mesa]]="Ocupada",Tabla13[[#This Row],[Hora de Salida2]]-Tabla13[[#This Row],[Hora de Llegada2]]+(15/1440),Tabla13[[#This Row],[Hora de Salida2]]-Tabla13[[#This Row],[Hora de Llegada2]])</f>
        <v>0.12013888888888889</v>
      </c>
      <c r="S38" s="7">
        <f>Tabla13[[#This Row],[Hora de Salida2]]-Tabla13[[#This Row],[Hora de Llegada2]]</f>
        <v>0.10972222222222222</v>
      </c>
      <c r="T38" s="7">
        <f>IF(Tabla5[[#This Row],[Tiempo de Permanencia sin la Espera]]&gt;Tabla5[[#This Row],[Tiempo Preparación (horas)]],Tabla5[[#This Row],[Tiempo de Permanencia sin la Espera]]-Tabla5[[#This Row],[Tiempo Preparación (horas)]],0)</f>
        <v>7.7083333333333337E-2</v>
      </c>
      <c r="U38" s="7" t="str">
        <f>IF(Tabla5[[#This Row],[Tiempo de Permanencia sin la Espera]]&gt;Tabla5[[#This Row],[Tiempo Preparación (horas)]],"Si","No")</f>
        <v>Si</v>
      </c>
      <c r="V38" s="8">
        <v>21</v>
      </c>
      <c r="W38" s="8">
        <v>47</v>
      </c>
      <c r="X38" s="7">
        <f>Tabla5[[#This Row],[Tiempo de Preparación]]/1440</f>
        <v>3.2638888888888891E-2</v>
      </c>
    </row>
    <row r="39" spans="1:24" x14ac:dyDescent="0.2">
      <c r="A39">
        <v>10</v>
      </c>
      <c r="B39" t="s">
        <v>1381</v>
      </c>
      <c r="C39">
        <v>6</v>
      </c>
      <c r="D39" s="3">
        <v>45017.109722222223</v>
      </c>
      <c r="E39" s="3">
        <v>45017.161805555559</v>
      </c>
      <c r="F39" t="s">
        <v>78</v>
      </c>
      <c r="G39" t="s">
        <v>82</v>
      </c>
      <c r="H39" t="s">
        <v>106</v>
      </c>
      <c r="I39" t="s">
        <v>1792</v>
      </c>
      <c r="J39" s="34">
        <f>IF(Tabla5[[#This Row],[Orden Cobrada]]="Si",Tabla13[[#This Row],[Propina]],0)</f>
        <v>0</v>
      </c>
      <c r="K39" t="s">
        <v>57</v>
      </c>
      <c r="L39">
        <v>38</v>
      </c>
      <c r="M39" t="s">
        <v>69</v>
      </c>
      <c r="N39" t="s">
        <v>1791</v>
      </c>
      <c r="O39" s="6">
        <f>INT(Tabla13[[#This Row],[Hora de Llegada]])</f>
        <v>45017</v>
      </c>
      <c r="P39" s="7" t="str">
        <f>TEXT(Tabla13[[#This Row],[Hora de Llegada]], "h:mm")</f>
        <v>2:38</v>
      </c>
      <c r="Q39" s="7" t="str">
        <f>TEXT(Tabla13[[#This Row],[Hora de Salida]], "h:mm")</f>
        <v>3:53</v>
      </c>
      <c r="R39" s="7">
        <f>IF(Tabla13[[#This Row],[Estado de la Mesa]]="Ocupada",Tabla13[[#This Row],[Hora de Salida2]]-Tabla13[[#This Row],[Hora de Llegada2]]+(15/1440),Tabla13[[#This Row],[Hora de Salida2]]-Tabla13[[#This Row],[Hora de Llegada2]])</f>
        <v>5.2083333333333343E-2</v>
      </c>
      <c r="S39" s="7">
        <f>Tabla13[[#This Row],[Hora de Salida2]]-Tabla13[[#This Row],[Hora de Llegada2]]</f>
        <v>5.2083333333333343E-2</v>
      </c>
      <c r="T39" s="7">
        <f>IF(Tabla5[[#This Row],[Tiempo de Permanencia sin la Espera]]&gt;Tabla5[[#This Row],[Tiempo Preparación (horas)]],Tabla5[[#This Row],[Tiempo de Permanencia sin la Espera]]-Tabla5[[#This Row],[Tiempo Preparación (horas)]],0)</f>
        <v>0</v>
      </c>
      <c r="U39" s="7" t="str">
        <f>IF(Tabla5[[#This Row],[Tiempo de Permanencia sin la Espera]]&gt;Tabla5[[#This Row],[Tiempo Preparación (horas)]],"Si","No")</f>
        <v>No</v>
      </c>
      <c r="V39" s="8">
        <v>235</v>
      </c>
      <c r="W39" s="8">
        <v>98</v>
      </c>
      <c r="X39" s="7">
        <f>Tabla5[[#This Row],[Tiempo de Preparación]]/1440</f>
        <v>6.805555555555555E-2</v>
      </c>
    </row>
    <row r="40" spans="1:24" x14ac:dyDescent="0.2">
      <c r="A40">
        <v>15</v>
      </c>
      <c r="B40" t="s">
        <v>574</v>
      </c>
      <c r="C40">
        <v>3</v>
      </c>
      <c r="D40" s="3">
        <v>45017.15347222222</v>
      </c>
      <c r="E40" s="3">
        <v>45017.318749999999</v>
      </c>
      <c r="F40" t="s">
        <v>61</v>
      </c>
      <c r="G40" t="s">
        <v>66</v>
      </c>
      <c r="H40" t="s">
        <v>102</v>
      </c>
      <c r="I40" t="s">
        <v>1790</v>
      </c>
      <c r="J40" s="34" t="str">
        <f>IF(Tabla5[[#This Row],[Orden Cobrada]]="Si",Tabla13[[#This Row],[Propina]],0)</f>
        <v>48.36</v>
      </c>
      <c r="K40" t="s">
        <v>76</v>
      </c>
      <c r="L40">
        <v>39</v>
      </c>
      <c r="M40" t="s">
        <v>126</v>
      </c>
      <c r="N40" t="s">
        <v>12</v>
      </c>
      <c r="O40" s="6">
        <f>INT(Tabla13[[#This Row],[Hora de Llegada]])</f>
        <v>45017</v>
      </c>
      <c r="P40" s="7" t="str">
        <f>TEXT(Tabla13[[#This Row],[Hora de Llegada]], "h:mm")</f>
        <v>3:41</v>
      </c>
      <c r="Q40" s="7" t="str">
        <f>TEXT(Tabla13[[#This Row],[Hora de Salida]], "h:mm")</f>
        <v>7:39</v>
      </c>
      <c r="R40" s="7">
        <f>IF(Tabla13[[#This Row],[Estado de la Mesa]]="Ocupada",Tabla13[[#This Row],[Hora de Salida2]]-Tabla13[[#This Row],[Hora de Llegada2]]+(15/1440),Tabla13[[#This Row],[Hora de Salida2]]-Tabla13[[#This Row],[Hora de Llegada2]])</f>
        <v>0.17569444444444446</v>
      </c>
      <c r="S40" s="7">
        <f>Tabla13[[#This Row],[Hora de Salida2]]-Tabla13[[#This Row],[Hora de Llegada2]]</f>
        <v>0.1652777777777778</v>
      </c>
      <c r="T40" s="7">
        <f>IF(Tabla5[[#This Row],[Tiempo de Permanencia sin la Espera]]&gt;Tabla5[[#This Row],[Tiempo Preparación (horas)]],Tabla5[[#This Row],[Tiempo de Permanencia sin la Espera]]-Tabla5[[#This Row],[Tiempo Preparación (horas)]],0)</f>
        <v>0.12569444444444447</v>
      </c>
      <c r="U40" s="7" t="str">
        <f>IF(Tabla5[[#This Row],[Tiempo de Permanencia sin la Espera]]&gt;Tabla5[[#This Row],[Tiempo Preparación (horas)]],"Si","No")</f>
        <v>Si</v>
      </c>
      <c r="V40" s="8">
        <v>108</v>
      </c>
      <c r="W40" s="8">
        <v>57</v>
      </c>
      <c r="X40" s="7">
        <f>Tabla5[[#This Row],[Tiempo de Preparación]]/1440</f>
        <v>3.9583333333333331E-2</v>
      </c>
    </row>
    <row r="41" spans="1:24" x14ac:dyDescent="0.2">
      <c r="A41">
        <v>1</v>
      </c>
      <c r="B41" t="s">
        <v>595</v>
      </c>
      <c r="C41">
        <v>1</v>
      </c>
      <c r="D41" s="3">
        <v>45017.083333333336</v>
      </c>
      <c r="E41" s="3">
        <v>45017.170138888891</v>
      </c>
      <c r="F41" t="s">
        <v>72</v>
      </c>
      <c r="G41" t="s">
        <v>82</v>
      </c>
      <c r="H41" t="s">
        <v>102</v>
      </c>
      <c r="I41" t="s">
        <v>1789</v>
      </c>
      <c r="J41" s="34" t="str">
        <f>IF(Tabla5[[#This Row],[Orden Cobrada]]="Si",Tabla13[[#This Row],[Propina]],0)</f>
        <v>13.68</v>
      </c>
      <c r="K41" t="s">
        <v>70</v>
      </c>
      <c r="L41">
        <v>40</v>
      </c>
      <c r="M41" t="s">
        <v>64</v>
      </c>
      <c r="N41" t="s">
        <v>1788</v>
      </c>
      <c r="O41" s="6">
        <f>INT(Tabla13[[#This Row],[Hora de Llegada]])</f>
        <v>45017</v>
      </c>
      <c r="P41" s="7" t="str">
        <f>TEXT(Tabla13[[#This Row],[Hora de Llegada]], "h:mm")</f>
        <v>2:00</v>
      </c>
      <c r="Q41" s="7" t="str">
        <f>TEXT(Tabla13[[#This Row],[Hora de Salida]], "h:mm")</f>
        <v>4:05</v>
      </c>
      <c r="R41" s="7">
        <f>IF(Tabla13[[#This Row],[Estado de la Mesa]]="Ocupada",Tabla13[[#This Row],[Hora de Salida2]]-Tabla13[[#This Row],[Hora de Llegada2]]+(15/1440),Tabla13[[#This Row],[Hora de Salida2]]-Tabla13[[#This Row],[Hora de Llegada2]])</f>
        <v>8.6805555555555539E-2</v>
      </c>
      <c r="S41" s="7">
        <f>Tabla13[[#This Row],[Hora de Salida2]]-Tabla13[[#This Row],[Hora de Llegada2]]</f>
        <v>8.6805555555555539E-2</v>
      </c>
      <c r="T41" s="7">
        <f>IF(Tabla5[[#This Row],[Tiempo de Permanencia sin la Espera]]&gt;Tabla5[[#This Row],[Tiempo Preparación (horas)]],Tabla5[[#This Row],[Tiempo de Permanencia sin la Espera]]-Tabla5[[#This Row],[Tiempo Preparación (horas)]],0)</f>
        <v>3.263888888888887E-2</v>
      </c>
      <c r="U41" s="7" t="str">
        <f>IF(Tabla5[[#This Row],[Tiempo de Permanencia sin la Espera]]&gt;Tabla5[[#This Row],[Tiempo Preparación (horas)]],"Si","No")</f>
        <v>Si</v>
      </c>
      <c r="V41" s="8">
        <v>148</v>
      </c>
      <c r="W41" s="8">
        <v>78</v>
      </c>
      <c r="X41" s="7">
        <f>Tabla5[[#This Row],[Tiempo de Preparación]]/1440</f>
        <v>5.4166666666666669E-2</v>
      </c>
    </row>
    <row r="42" spans="1:24" x14ac:dyDescent="0.2">
      <c r="A42">
        <v>7</v>
      </c>
      <c r="B42" t="s">
        <v>1544</v>
      </c>
      <c r="C42">
        <v>4</v>
      </c>
      <c r="D42" s="3">
        <v>45017.093055555553</v>
      </c>
      <c r="E42" s="3">
        <v>45017.180555555555</v>
      </c>
      <c r="F42" t="s">
        <v>61</v>
      </c>
      <c r="G42" t="s">
        <v>82</v>
      </c>
      <c r="H42" t="s">
        <v>59</v>
      </c>
      <c r="I42" t="s">
        <v>1787</v>
      </c>
      <c r="J42" s="34" t="str">
        <f>IF(Tabla5[[#This Row],[Orden Cobrada]]="Si",Tabla13[[#This Row],[Propina]],0)</f>
        <v>15.24</v>
      </c>
      <c r="K42" t="s">
        <v>76</v>
      </c>
      <c r="L42">
        <v>41</v>
      </c>
      <c r="M42" t="s">
        <v>100</v>
      </c>
      <c r="N42" t="s">
        <v>1786</v>
      </c>
      <c r="O42" s="6">
        <f>INT(Tabla13[[#This Row],[Hora de Llegada]])</f>
        <v>45017</v>
      </c>
      <c r="P42" s="7" t="str">
        <f>TEXT(Tabla13[[#This Row],[Hora de Llegada]], "h:mm")</f>
        <v>2:14</v>
      </c>
      <c r="Q42" s="7" t="str">
        <f>TEXT(Tabla13[[#This Row],[Hora de Salida]], "h:mm")</f>
        <v>4:20</v>
      </c>
      <c r="R42" s="7">
        <f>IF(Tabla13[[#This Row],[Estado de la Mesa]]="Ocupada",Tabla13[[#This Row],[Hora de Salida2]]-Tabla13[[#This Row],[Hora de Llegada2]]+(15/1440),Tabla13[[#This Row],[Hora de Salida2]]-Tabla13[[#This Row],[Hora de Llegada2]])</f>
        <v>9.7916666666666666E-2</v>
      </c>
      <c r="S42" s="7">
        <f>Tabla13[[#This Row],[Hora de Salida2]]-Tabla13[[#This Row],[Hora de Llegada2]]</f>
        <v>8.7499999999999994E-2</v>
      </c>
      <c r="T42" s="7">
        <f>IF(Tabla5[[#This Row],[Tiempo de Permanencia sin la Espera]]&gt;Tabla5[[#This Row],[Tiempo Preparación (horas)]],Tabla5[[#This Row],[Tiempo de Permanencia sin la Espera]]-Tabla5[[#This Row],[Tiempo Preparación (horas)]],0)</f>
        <v>2.5694444444444436E-2</v>
      </c>
      <c r="U42" s="7" t="str">
        <f>IF(Tabla5[[#This Row],[Tiempo de Permanencia sin la Espera]]&gt;Tabla5[[#This Row],[Tiempo Preparación (horas)]],"Si","No")</f>
        <v>Si</v>
      </c>
      <c r="V42" s="8">
        <v>204</v>
      </c>
      <c r="W42" s="8">
        <v>89</v>
      </c>
      <c r="X42" s="7">
        <f>Tabla5[[#This Row],[Tiempo de Preparación]]/1440</f>
        <v>6.1805555555555558E-2</v>
      </c>
    </row>
    <row r="43" spans="1:24" x14ac:dyDescent="0.2">
      <c r="A43">
        <v>14</v>
      </c>
      <c r="B43" t="s">
        <v>494</v>
      </c>
      <c r="C43">
        <v>1</v>
      </c>
      <c r="D43" s="3">
        <v>45017.017361111109</v>
      </c>
      <c r="E43" s="3">
        <v>45017.073611111111</v>
      </c>
      <c r="F43" t="s">
        <v>61</v>
      </c>
      <c r="G43" t="s">
        <v>82</v>
      </c>
      <c r="H43" t="s">
        <v>59</v>
      </c>
      <c r="I43" t="s">
        <v>1785</v>
      </c>
      <c r="J43" s="34" t="str">
        <f>IF(Tabla5[[#This Row],[Orden Cobrada]]="Si",Tabla13[[#This Row],[Propina]],0)</f>
        <v>49.58</v>
      </c>
      <c r="K43" t="s">
        <v>57</v>
      </c>
      <c r="L43">
        <v>42</v>
      </c>
      <c r="M43" t="s">
        <v>126</v>
      </c>
      <c r="N43" t="s">
        <v>1784</v>
      </c>
      <c r="O43" s="6">
        <f>INT(Tabla13[[#This Row],[Hora de Llegada]])</f>
        <v>45017</v>
      </c>
      <c r="P43" s="7" t="str">
        <f>TEXT(Tabla13[[#This Row],[Hora de Llegada]], "h:mm")</f>
        <v>0:25</v>
      </c>
      <c r="Q43" s="7" t="str">
        <f>TEXT(Tabla13[[#This Row],[Hora de Salida]], "h:mm")</f>
        <v>1:46</v>
      </c>
      <c r="R43" s="7">
        <f>IF(Tabla13[[#This Row],[Estado de la Mesa]]="Ocupada",Tabla13[[#This Row],[Hora de Salida2]]-Tabla13[[#This Row],[Hora de Llegada2]]+(15/1440),Tabla13[[#This Row],[Hora de Salida2]]-Tabla13[[#This Row],[Hora de Llegada2]])</f>
        <v>5.6250000000000001E-2</v>
      </c>
      <c r="S43" s="7">
        <f>Tabla13[[#This Row],[Hora de Salida2]]-Tabla13[[#This Row],[Hora de Llegada2]]</f>
        <v>5.6250000000000001E-2</v>
      </c>
      <c r="T43" s="7">
        <f>IF(Tabla5[[#This Row],[Tiempo de Permanencia sin la Espera]]&gt;Tabla5[[#This Row],[Tiempo Preparación (horas)]],Tabla5[[#This Row],[Tiempo de Permanencia sin la Espera]]-Tabla5[[#This Row],[Tiempo Preparación (horas)]],0)</f>
        <v>8.3333333333333315E-3</v>
      </c>
      <c r="U43" s="7" t="str">
        <f>IF(Tabla5[[#This Row],[Tiempo de Permanencia sin la Espera]]&gt;Tabla5[[#This Row],[Tiempo Preparación (horas)]],"Si","No")</f>
        <v>Si</v>
      </c>
      <c r="V43" s="8">
        <v>102</v>
      </c>
      <c r="W43" s="8">
        <v>69</v>
      </c>
      <c r="X43" s="7">
        <f>Tabla5[[#This Row],[Tiempo de Preparación]]/1440</f>
        <v>4.791666666666667E-2</v>
      </c>
    </row>
    <row r="44" spans="1:24" x14ac:dyDescent="0.2">
      <c r="A44">
        <v>8</v>
      </c>
      <c r="B44" t="s">
        <v>633</v>
      </c>
      <c r="C44">
        <v>6</v>
      </c>
      <c r="D44" s="3">
        <v>45017.043055555558</v>
      </c>
      <c r="E44" s="3">
        <v>45017.134722222225</v>
      </c>
      <c r="F44" t="s">
        <v>78</v>
      </c>
      <c r="G44" t="s">
        <v>82</v>
      </c>
      <c r="H44" t="s">
        <v>59</v>
      </c>
      <c r="I44" t="s">
        <v>1783</v>
      </c>
      <c r="J44" s="34">
        <f>IF(Tabla5[[#This Row],[Orden Cobrada]]="Si",Tabla13[[#This Row],[Propina]],0)</f>
        <v>0</v>
      </c>
      <c r="K44" t="s">
        <v>76</v>
      </c>
      <c r="L44">
        <v>43</v>
      </c>
      <c r="M44" t="s">
        <v>100</v>
      </c>
      <c r="N44" t="s">
        <v>1782</v>
      </c>
      <c r="O44" s="6">
        <f>INT(Tabla13[[#This Row],[Hora de Llegada]])</f>
        <v>45017</v>
      </c>
      <c r="P44" s="7" t="str">
        <f>TEXT(Tabla13[[#This Row],[Hora de Llegada]], "h:mm")</f>
        <v>1:02</v>
      </c>
      <c r="Q44" s="7" t="str">
        <f>TEXT(Tabla13[[#This Row],[Hora de Salida]], "h:mm")</f>
        <v>3:14</v>
      </c>
      <c r="R44" s="7">
        <f>IF(Tabla13[[#This Row],[Estado de la Mesa]]="Ocupada",Tabla13[[#This Row],[Hora de Salida2]]-Tabla13[[#This Row],[Hora de Llegada2]]+(15/1440),Tabla13[[#This Row],[Hora de Salida2]]-Tabla13[[#This Row],[Hora de Llegada2]])</f>
        <v>0.10208333333333332</v>
      </c>
      <c r="S44" s="7">
        <f>Tabla13[[#This Row],[Hora de Salida2]]-Tabla13[[#This Row],[Hora de Llegada2]]</f>
        <v>9.1666666666666646E-2</v>
      </c>
      <c r="T44" s="7">
        <f>IF(Tabla5[[#This Row],[Tiempo de Permanencia sin la Espera]]&gt;Tabla5[[#This Row],[Tiempo Preparación (horas)]],Tabla5[[#This Row],[Tiempo de Permanencia sin la Espera]]-Tabla5[[#This Row],[Tiempo Preparación (horas)]],0)</f>
        <v>0</v>
      </c>
      <c r="U44" s="7" t="str">
        <f>IF(Tabla5[[#This Row],[Tiempo de Permanencia sin la Espera]]&gt;Tabla5[[#This Row],[Tiempo Preparación (horas)]],"Si","No")</f>
        <v>No</v>
      </c>
      <c r="V44" s="8">
        <v>203</v>
      </c>
      <c r="W44" s="8">
        <v>146</v>
      </c>
      <c r="X44" s="7">
        <f>Tabla5[[#This Row],[Tiempo de Preparación]]/1440</f>
        <v>0.10138888888888889</v>
      </c>
    </row>
    <row r="45" spans="1:24" x14ac:dyDescent="0.2">
      <c r="A45">
        <v>18</v>
      </c>
      <c r="B45" t="s">
        <v>595</v>
      </c>
      <c r="C45">
        <v>1</v>
      </c>
      <c r="D45" s="3">
        <v>45017.129166666666</v>
      </c>
      <c r="E45" s="3">
        <v>45017.262499999997</v>
      </c>
      <c r="F45" t="s">
        <v>78</v>
      </c>
      <c r="G45" t="s">
        <v>82</v>
      </c>
      <c r="H45" t="s">
        <v>59</v>
      </c>
      <c r="I45" t="s">
        <v>515</v>
      </c>
      <c r="J45" s="34" t="str">
        <f>IF(Tabla5[[#This Row],[Orden Cobrada]]="Si",Tabla13[[#This Row],[Propina]],0)</f>
        <v>42.6</v>
      </c>
      <c r="K45" t="s">
        <v>70</v>
      </c>
      <c r="L45">
        <v>44</v>
      </c>
      <c r="M45" t="s">
        <v>90</v>
      </c>
      <c r="N45" t="s">
        <v>1781</v>
      </c>
      <c r="O45" s="6">
        <f>INT(Tabla13[[#This Row],[Hora de Llegada]])</f>
        <v>45017</v>
      </c>
      <c r="P45" s="7" t="str">
        <f>TEXT(Tabla13[[#This Row],[Hora de Llegada]], "h:mm")</f>
        <v>3:06</v>
      </c>
      <c r="Q45" s="7" t="str">
        <f>TEXT(Tabla13[[#This Row],[Hora de Salida]], "h:mm")</f>
        <v>6:18</v>
      </c>
      <c r="R45" s="7">
        <f>IF(Tabla13[[#This Row],[Estado de la Mesa]]="Ocupada",Tabla13[[#This Row],[Hora de Salida2]]-Tabla13[[#This Row],[Hora de Llegada2]]+(15/1440),Tabla13[[#This Row],[Hora de Salida2]]-Tabla13[[#This Row],[Hora de Llegada2]])</f>
        <v>0.13333333333333333</v>
      </c>
      <c r="S45" s="7">
        <f>Tabla13[[#This Row],[Hora de Salida2]]-Tabla13[[#This Row],[Hora de Llegada2]]</f>
        <v>0.13333333333333333</v>
      </c>
      <c r="T45" s="7">
        <f>IF(Tabla5[[#This Row],[Tiempo de Permanencia sin la Espera]]&gt;Tabla5[[#This Row],[Tiempo Preparación (horas)]],Tabla5[[#This Row],[Tiempo de Permanencia sin la Espera]]-Tabla5[[#This Row],[Tiempo Preparación (horas)]],0)</f>
        <v>7.4305555555555555E-2</v>
      </c>
      <c r="U45" s="7" t="str">
        <f>IF(Tabla5[[#This Row],[Tiempo de Permanencia sin la Espera]]&gt;Tabla5[[#This Row],[Tiempo Preparación (horas)]],"Si","No")</f>
        <v>Si</v>
      </c>
      <c r="V45" s="8">
        <v>122</v>
      </c>
      <c r="W45" s="8">
        <v>85</v>
      </c>
      <c r="X45" s="7">
        <f>Tabla5[[#This Row],[Tiempo de Preparación]]/1440</f>
        <v>5.9027777777777776E-2</v>
      </c>
    </row>
    <row r="46" spans="1:24" x14ac:dyDescent="0.2">
      <c r="A46">
        <v>17</v>
      </c>
      <c r="B46" t="s">
        <v>1780</v>
      </c>
      <c r="C46">
        <v>2</v>
      </c>
      <c r="D46" s="3">
        <v>45017.09375</v>
      </c>
      <c r="E46" s="3">
        <v>45017.167361111111</v>
      </c>
      <c r="F46" t="s">
        <v>61</v>
      </c>
      <c r="G46" t="s">
        <v>82</v>
      </c>
      <c r="H46" t="s">
        <v>59</v>
      </c>
      <c r="I46" t="s">
        <v>1779</v>
      </c>
      <c r="J46" s="34" t="str">
        <f>IF(Tabla5[[#This Row],[Orden Cobrada]]="Si",Tabla13[[#This Row],[Propina]],0)</f>
        <v>25.41</v>
      </c>
      <c r="K46" t="s">
        <v>57</v>
      </c>
      <c r="L46">
        <v>45</v>
      </c>
      <c r="M46" t="s">
        <v>100</v>
      </c>
      <c r="N46" t="s">
        <v>24</v>
      </c>
      <c r="O46" s="6">
        <f>INT(Tabla13[[#This Row],[Hora de Llegada]])</f>
        <v>45017</v>
      </c>
      <c r="P46" s="7" t="str">
        <f>TEXT(Tabla13[[#This Row],[Hora de Llegada]], "h:mm")</f>
        <v>2:15</v>
      </c>
      <c r="Q46" s="7" t="str">
        <f>TEXT(Tabla13[[#This Row],[Hora de Salida]], "h:mm")</f>
        <v>4:01</v>
      </c>
      <c r="R46" s="7">
        <f>IF(Tabla13[[#This Row],[Estado de la Mesa]]="Ocupada",Tabla13[[#This Row],[Hora de Salida2]]-Tabla13[[#This Row],[Hora de Llegada2]]+(15/1440),Tabla13[[#This Row],[Hora de Salida2]]-Tabla13[[#This Row],[Hora de Llegada2]])</f>
        <v>7.3611111111111099E-2</v>
      </c>
      <c r="S46" s="7">
        <f>Tabla13[[#This Row],[Hora de Salida2]]-Tabla13[[#This Row],[Hora de Llegada2]]</f>
        <v>7.3611111111111099E-2</v>
      </c>
      <c r="T46" s="7">
        <f>IF(Tabla5[[#This Row],[Tiempo de Permanencia sin la Espera]]&gt;Tabla5[[#This Row],[Tiempo Preparación (horas)]],Tabla5[[#This Row],[Tiempo de Permanencia sin la Espera]]-Tabla5[[#This Row],[Tiempo Preparación (horas)]],0)</f>
        <v>4.0972222222222208E-2</v>
      </c>
      <c r="U46" s="7" t="str">
        <f>IF(Tabla5[[#This Row],[Tiempo de Permanencia sin la Espera]]&gt;Tabla5[[#This Row],[Tiempo Preparación (horas)]],"Si","No")</f>
        <v>Si</v>
      </c>
      <c r="V46" s="8">
        <v>54</v>
      </c>
      <c r="W46" s="8">
        <v>47</v>
      </c>
      <c r="X46" s="7">
        <f>Tabla5[[#This Row],[Tiempo de Preparación]]/1440</f>
        <v>3.2638888888888891E-2</v>
      </c>
    </row>
    <row r="47" spans="1:24" x14ac:dyDescent="0.2">
      <c r="A47">
        <v>10</v>
      </c>
      <c r="B47" t="s">
        <v>408</v>
      </c>
      <c r="C47">
        <v>1</v>
      </c>
      <c r="D47" s="3">
        <v>45017.074305555558</v>
      </c>
      <c r="E47" s="3">
        <v>45017.152083333334</v>
      </c>
      <c r="F47" t="s">
        <v>87</v>
      </c>
      <c r="G47" t="s">
        <v>82</v>
      </c>
      <c r="H47" t="s">
        <v>59</v>
      </c>
      <c r="I47" t="s">
        <v>1778</v>
      </c>
      <c r="J47" s="34" t="str">
        <f>IF(Tabla5[[#This Row],[Orden Cobrada]]="Si",Tabla13[[#This Row],[Propina]],0)</f>
        <v>27.97</v>
      </c>
      <c r="K47" t="s">
        <v>70</v>
      </c>
      <c r="L47">
        <v>46</v>
      </c>
      <c r="M47" t="s">
        <v>69</v>
      </c>
      <c r="N47" t="s">
        <v>1777</v>
      </c>
      <c r="O47" s="6">
        <f>INT(Tabla13[[#This Row],[Hora de Llegada]])</f>
        <v>45017</v>
      </c>
      <c r="P47" s="7" t="str">
        <f>TEXT(Tabla13[[#This Row],[Hora de Llegada]], "h:mm")</f>
        <v>1:47</v>
      </c>
      <c r="Q47" s="7" t="str">
        <f>TEXT(Tabla13[[#This Row],[Hora de Salida]], "h:mm")</f>
        <v>3:39</v>
      </c>
      <c r="R47" s="7">
        <f>IF(Tabla13[[#This Row],[Estado de la Mesa]]="Ocupada",Tabla13[[#This Row],[Hora de Salida2]]-Tabla13[[#This Row],[Hora de Llegada2]]+(15/1440),Tabla13[[#This Row],[Hora de Salida2]]-Tabla13[[#This Row],[Hora de Llegada2]])</f>
        <v>7.7777777777777765E-2</v>
      </c>
      <c r="S47" s="7">
        <f>Tabla13[[#This Row],[Hora de Salida2]]-Tabla13[[#This Row],[Hora de Llegada2]]</f>
        <v>7.7777777777777765E-2</v>
      </c>
      <c r="T47" s="7">
        <f>IF(Tabla5[[#This Row],[Tiempo de Permanencia sin la Espera]]&gt;Tabla5[[#This Row],[Tiempo Preparación (horas)]],Tabla5[[#This Row],[Tiempo de Permanencia sin la Espera]]-Tabla5[[#This Row],[Tiempo Preparación (horas)]],0)</f>
        <v>1.805555555555554E-2</v>
      </c>
      <c r="U47" s="7" t="str">
        <f>IF(Tabla5[[#This Row],[Tiempo de Permanencia sin la Espera]]&gt;Tabla5[[#This Row],[Tiempo Preparación (horas)]],"Si","No")</f>
        <v>Si</v>
      </c>
      <c r="V47" s="8">
        <v>140</v>
      </c>
      <c r="W47" s="8">
        <v>86</v>
      </c>
      <c r="X47" s="7">
        <f>Tabla5[[#This Row],[Tiempo de Preparación]]/1440</f>
        <v>5.9722222222222225E-2</v>
      </c>
    </row>
    <row r="48" spans="1:24" x14ac:dyDescent="0.2">
      <c r="A48">
        <v>18</v>
      </c>
      <c r="B48" t="s">
        <v>1776</v>
      </c>
      <c r="C48">
        <v>3</v>
      </c>
      <c r="D48" s="3">
        <v>45017.145833333336</v>
      </c>
      <c r="E48" s="3">
        <v>45017.311805555553</v>
      </c>
      <c r="F48" t="s">
        <v>61</v>
      </c>
      <c r="G48" t="s">
        <v>82</v>
      </c>
      <c r="H48" t="s">
        <v>59</v>
      </c>
      <c r="I48" t="s">
        <v>1775</v>
      </c>
      <c r="J48" s="34" t="str">
        <f>IF(Tabla5[[#This Row],[Orden Cobrada]]="Si",Tabla13[[#This Row],[Propina]],0)</f>
        <v>10.98</v>
      </c>
      <c r="K48" t="s">
        <v>76</v>
      </c>
      <c r="L48">
        <v>47</v>
      </c>
      <c r="M48" t="s">
        <v>104</v>
      </c>
      <c r="N48" t="s">
        <v>1774</v>
      </c>
      <c r="O48" s="6">
        <f>INT(Tabla13[[#This Row],[Hora de Llegada]])</f>
        <v>45017</v>
      </c>
      <c r="P48" s="7" t="str">
        <f>TEXT(Tabla13[[#This Row],[Hora de Llegada]], "h:mm")</f>
        <v>3:30</v>
      </c>
      <c r="Q48" s="7" t="str">
        <f>TEXT(Tabla13[[#This Row],[Hora de Salida]], "h:mm")</f>
        <v>7:29</v>
      </c>
      <c r="R48" s="7">
        <f>IF(Tabla13[[#This Row],[Estado de la Mesa]]="Ocupada",Tabla13[[#This Row],[Hora de Salida2]]-Tabla13[[#This Row],[Hora de Llegada2]]+(15/1440),Tabla13[[#This Row],[Hora de Salida2]]-Tabla13[[#This Row],[Hora de Llegada2]])</f>
        <v>0.17638888888888887</v>
      </c>
      <c r="S48" s="7">
        <f>Tabla13[[#This Row],[Hora de Salida2]]-Tabla13[[#This Row],[Hora de Llegada2]]</f>
        <v>0.16597222222222222</v>
      </c>
      <c r="T48" s="7">
        <f>IF(Tabla5[[#This Row],[Tiempo de Permanencia sin la Espera]]&gt;Tabla5[[#This Row],[Tiempo Preparación (horas)]],Tabla5[[#This Row],[Tiempo de Permanencia sin la Espera]]-Tabla5[[#This Row],[Tiempo Preparación (horas)]],0)</f>
        <v>0.10555555555555554</v>
      </c>
      <c r="U48" s="7" t="str">
        <f>IF(Tabla5[[#This Row],[Tiempo de Permanencia sin la Espera]]&gt;Tabla5[[#This Row],[Tiempo Preparación (horas)]],"Si","No")</f>
        <v>Si</v>
      </c>
      <c r="V48" s="8">
        <v>109</v>
      </c>
      <c r="W48" s="8">
        <v>87</v>
      </c>
      <c r="X48" s="7">
        <f>Tabla5[[#This Row],[Tiempo de Preparación]]/1440</f>
        <v>6.0416666666666667E-2</v>
      </c>
    </row>
    <row r="49" spans="1:24" x14ac:dyDescent="0.2">
      <c r="A49">
        <v>17</v>
      </c>
      <c r="B49" t="s">
        <v>1773</v>
      </c>
      <c r="C49">
        <v>2</v>
      </c>
      <c r="D49" s="3">
        <v>45017.019444444442</v>
      </c>
      <c r="E49" s="3">
        <v>45017.168055555558</v>
      </c>
      <c r="F49" t="s">
        <v>72</v>
      </c>
      <c r="G49" t="s">
        <v>60</v>
      </c>
      <c r="H49" t="s">
        <v>59</v>
      </c>
      <c r="I49" t="s">
        <v>1772</v>
      </c>
      <c r="J49" s="34" t="str">
        <f>IF(Tabla5[[#This Row],[Orden Cobrada]]="Si",Tabla13[[#This Row],[Propina]],0)</f>
        <v>25.31</v>
      </c>
      <c r="K49" t="s">
        <v>70</v>
      </c>
      <c r="L49">
        <v>48</v>
      </c>
      <c r="M49" t="s">
        <v>126</v>
      </c>
      <c r="N49" t="s">
        <v>1771</v>
      </c>
      <c r="O49" s="6">
        <f>INT(Tabla13[[#This Row],[Hora de Llegada]])</f>
        <v>45017</v>
      </c>
      <c r="P49" s="7" t="str">
        <f>TEXT(Tabla13[[#This Row],[Hora de Llegada]], "h:mm")</f>
        <v>0:28</v>
      </c>
      <c r="Q49" s="7" t="str">
        <f>TEXT(Tabla13[[#This Row],[Hora de Salida]], "h:mm")</f>
        <v>4:02</v>
      </c>
      <c r="R49" s="7">
        <f>IF(Tabla13[[#This Row],[Estado de la Mesa]]="Ocupada",Tabla13[[#This Row],[Hora de Salida2]]-Tabla13[[#This Row],[Hora de Llegada2]]+(15/1440),Tabla13[[#This Row],[Hora de Salida2]]-Tabla13[[#This Row],[Hora de Llegada2]])</f>
        <v>0.14861111111111108</v>
      </c>
      <c r="S49" s="7">
        <f>Tabla13[[#This Row],[Hora de Salida2]]-Tabla13[[#This Row],[Hora de Llegada2]]</f>
        <v>0.14861111111111108</v>
      </c>
      <c r="T49" s="7">
        <f>IF(Tabla5[[#This Row],[Tiempo de Permanencia sin la Espera]]&gt;Tabla5[[#This Row],[Tiempo Preparación (horas)]],Tabla5[[#This Row],[Tiempo de Permanencia sin la Espera]]-Tabla5[[#This Row],[Tiempo Preparación (horas)]],0)</f>
        <v>6.2499999999999972E-2</v>
      </c>
      <c r="U49" s="7" t="str">
        <f>IF(Tabla5[[#This Row],[Tiempo de Permanencia sin la Espera]]&gt;Tabla5[[#This Row],[Tiempo Preparación (horas)]],"Si","No")</f>
        <v>Si</v>
      </c>
      <c r="V49" s="8">
        <v>158</v>
      </c>
      <c r="W49" s="8">
        <v>124</v>
      </c>
      <c r="X49" s="7">
        <f>Tabla5[[#This Row],[Tiempo de Preparación]]/1440</f>
        <v>8.611111111111111E-2</v>
      </c>
    </row>
    <row r="50" spans="1:24" x14ac:dyDescent="0.2">
      <c r="A50">
        <v>8</v>
      </c>
      <c r="B50" t="s">
        <v>201</v>
      </c>
      <c r="C50">
        <v>3</v>
      </c>
      <c r="D50" s="3">
        <v>45017.072222222225</v>
      </c>
      <c r="E50" s="3">
        <v>45017.228472222225</v>
      </c>
      <c r="F50" t="s">
        <v>61</v>
      </c>
      <c r="G50" t="s">
        <v>82</v>
      </c>
      <c r="H50" t="s">
        <v>59</v>
      </c>
      <c r="I50" t="s">
        <v>1770</v>
      </c>
      <c r="J50" s="34" t="str">
        <f>IF(Tabla5[[#This Row],[Orden Cobrada]]="Si",Tabla13[[#This Row],[Propina]],0)</f>
        <v>20.92</v>
      </c>
      <c r="K50" t="s">
        <v>70</v>
      </c>
      <c r="L50">
        <v>49</v>
      </c>
      <c r="M50" t="s">
        <v>85</v>
      </c>
      <c r="N50" t="s">
        <v>1769</v>
      </c>
      <c r="O50" s="6">
        <f>INT(Tabla13[[#This Row],[Hora de Llegada]])</f>
        <v>45017</v>
      </c>
      <c r="P50" s="7" t="str">
        <f>TEXT(Tabla13[[#This Row],[Hora de Llegada]], "h:mm")</f>
        <v>1:44</v>
      </c>
      <c r="Q50" s="7" t="str">
        <f>TEXT(Tabla13[[#This Row],[Hora de Salida]], "h:mm")</f>
        <v>5:29</v>
      </c>
      <c r="R50" s="7">
        <f>IF(Tabla13[[#This Row],[Estado de la Mesa]]="Ocupada",Tabla13[[#This Row],[Hora de Salida2]]-Tabla13[[#This Row],[Hora de Llegada2]]+(15/1440),Tabla13[[#This Row],[Hora de Salida2]]-Tabla13[[#This Row],[Hora de Llegada2]])</f>
        <v>0.15625</v>
      </c>
      <c r="S50" s="7">
        <f>Tabla13[[#This Row],[Hora de Salida2]]-Tabla13[[#This Row],[Hora de Llegada2]]</f>
        <v>0.15625</v>
      </c>
      <c r="T50" s="7">
        <f>IF(Tabla5[[#This Row],[Tiempo de Permanencia sin la Espera]]&gt;Tabla5[[#This Row],[Tiempo Preparación (horas)]],Tabla5[[#This Row],[Tiempo de Permanencia sin la Espera]]-Tabla5[[#This Row],[Tiempo Preparación (horas)]],0)</f>
        <v>0.1</v>
      </c>
      <c r="U50" s="7" t="str">
        <f>IF(Tabla5[[#This Row],[Tiempo de Permanencia sin la Espera]]&gt;Tabla5[[#This Row],[Tiempo Preparación (horas)]],"Si","No")</f>
        <v>Si</v>
      </c>
      <c r="V50" s="8">
        <v>186</v>
      </c>
      <c r="W50" s="8">
        <v>81</v>
      </c>
      <c r="X50" s="7">
        <f>Tabla5[[#This Row],[Tiempo de Preparación]]/1440</f>
        <v>5.6250000000000001E-2</v>
      </c>
    </row>
    <row r="51" spans="1:24" x14ac:dyDescent="0.2">
      <c r="A51">
        <v>19</v>
      </c>
      <c r="B51" t="s">
        <v>823</v>
      </c>
      <c r="C51">
        <v>5</v>
      </c>
      <c r="D51" s="3">
        <v>45017.162499999999</v>
      </c>
      <c r="E51" s="3">
        <v>45017.289583333331</v>
      </c>
      <c r="F51" t="s">
        <v>78</v>
      </c>
      <c r="G51" t="s">
        <v>82</v>
      </c>
      <c r="H51" t="s">
        <v>106</v>
      </c>
      <c r="I51" t="s">
        <v>1768</v>
      </c>
      <c r="J51" s="34" t="str">
        <f>IF(Tabla5[[#This Row],[Orden Cobrada]]="Si",Tabla13[[#This Row],[Propina]],0)</f>
        <v>16.74</v>
      </c>
      <c r="K51" t="s">
        <v>76</v>
      </c>
      <c r="L51">
        <v>50</v>
      </c>
      <c r="M51" t="s">
        <v>64</v>
      </c>
      <c r="N51" t="s">
        <v>1767</v>
      </c>
      <c r="O51" s="6">
        <f>INT(Tabla13[[#This Row],[Hora de Llegada]])</f>
        <v>45017</v>
      </c>
      <c r="P51" s="7" t="str">
        <f>TEXT(Tabla13[[#This Row],[Hora de Llegada]], "h:mm")</f>
        <v>3:54</v>
      </c>
      <c r="Q51" s="7" t="str">
        <f>TEXT(Tabla13[[#This Row],[Hora de Salida]], "h:mm")</f>
        <v>6:57</v>
      </c>
      <c r="R51" s="7">
        <f>IF(Tabla13[[#This Row],[Estado de la Mesa]]="Ocupada",Tabla13[[#This Row],[Hora de Salida2]]-Tabla13[[#This Row],[Hora de Llegada2]]+(15/1440),Tabla13[[#This Row],[Hora de Salida2]]-Tabla13[[#This Row],[Hora de Llegada2]])</f>
        <v>0.13750000000000001</v>
      </c>
      <c r="S51" s="7">
        <f>Tabla13[[#This Row],[Hora de Salida2]]-Tabla13[[#This Row],[Hora de Llegada2]]</f>
        <v>0.12708333333333335</v>
      </c>
      <c r="T51" s="7">
        <f>IF(Tabla5[[#This Row],[Tiempo de Permanencia sin la Espera]]&gt;Tabla5[[#This Row],[Tiempo Preparación (horas)]],Tabla5[[#This Row],[Tiempo de Permanencia sin la Espera]]-Tabla5[[#This Row],[Tiempo Preparación (horas)]],0)</f>
        <v>0.11250000000000002</v>
      </c>
      <c r="U51" s="7" t="str">
        <f>IF(Tabla5[[#This Row],[Tiempo de Permanencia sin la Espera]]&gt;Tabla5[[#This Row],[Tiempo Preparación (horas)]],"Si","No")</f>
        <v>Si</v>
      </c>
      <c r="V51" s="8">
        <v>76</v>
      </c>
      <c r="W51" s="8">
        <v>21</v>
      </c>
      <c r="X51" s="7">
        <f>Tabla5[[#This Row],[Tiempo de Preparación]]/1440</f>
        <v>1.4583333333333334E-2</v>
      </c>
    </row>
    <row r="52" spans="1:24" x14ac:dyDescent="0.2">
      <c r="A52">
        <v>12</v>
      </c>
      <c r="B52" t="s">
        <v>1766</v>
      </c>
      <c r="C52">
        <v>1</v>
      </c>
      <c r="D52" s="3">
        <v>45017.070833333331</v>
      </c>
      <c r="E52" s="3">
        <v>45017.126388888886</v>
      </c>
      <c r="F52" t="s">
        <v>87</v>
      </c>
      <c r="G52" t="s">
        <v>66</v>
      </c>
      <c r="H52" t="s">
        <v>59</v>
      </c>
      <c r="I52" t="s">
        <v>1765</v>
      </c>
      <c r="J52" s="34">
        <f>IF(Tabla5[[#This Row],[Orden Cobrada]]="Si",Tabla13[[#This Row],[Propina]],0)</f>
        <v>0</v>
      </c>
      <c r="K52" t="s">
        <v>57</v>
      </c>
      <c r="L52">
        <v>51</v>
      </c>
      <c r="M52" t="s">
        <v>90</v>
      </c>
      <c r="N52" t="s">
        <v>1764</v>
      </c>
      <c r="O52" s="6">
        <f>INT(Tabla13[[#This Row],[Hora de Llegada]])</f>
        <v>45017</v>
      </c>
      <c r="P52" s="7" t="str">
        <f>TEXT(Tabla13[[#This Row],[Hora de Llegada]], "h:mm")</f>
        <v>1:42</v>
      </c>
      <c r="Q52" s="7" t="str">
        <f>TEXT(Tabla13[[#This Row],[Hora de Salida]], "h:mm")</f>
        <v>3:02</v>
      </c>
      <c r="R52" s="7">
        <f>IF(Tabla13[[#This Row],[Estado de la Mesa]]="Ocupada",Tabla13[[#This Row],[Hora de Salida2]]-Tabla13[[#This Row],[Hora de Llegada2]]+(15/1440),Tabla13[[#This Row],[Hora de Salida2]]-Tabla13[[#This Row],[Hora de Llegada2]])</f>
        <v>5.5555555555555552E-2</v>
      </c>
      <c r="S52" s="7">
        <f>Tabla13[[#This Row],[Hora de Salida2]]-Tabla13[[#This Row],[Hora de Llegada2]]</f>
        <v>5.5555555555555552E-2</v>
      </c>
      <c r="T52" s="7">
        <f>IF(Tabla5[[#This Row],[Tiempo de Permanencia sin la Espera]]&gt;Tabla5[[#This Row],[Tiempo Preparación (horas)]],Tabla5[[#This Row],[Tiempo de Permanencia sin la Espera]]-Tabla5[[#This Row],[Tiempo Preparación (horas)]],0)</f>
        <v>0</v>
      </c>
      <c r="U52" s="7" t="str">
        <f>IF(Tabla5[[#This Row],[Tiempo de Permanencia sin la Espera]]&gt;Tabla5[[#This Row],[Tiempo Preparación (horas)]],"Si","No")</f>
        <v>No</v>
      </c>
      <c r="V52" s="8">
        <v>225</v>
      </c>
      <c r="W52" s="8">
        <v>164</v>
      </c>
      <c r="X52" s="7">
        <f>Tabla5[[#This Row],[Tiempo de Preparación]]/1440</f>
        <v>0.11388888888888889</v>
      </c>
    </row>
    <row r="53" spans="1:24" x14ac:dyDescent="0.2">
      <c r="A53">
        <v>7</v>
      </c>
      <c r="B53" t="s">
        <v>902</v>
      </c>
      <c r="C53">
        <v>4</v>
      </c>
      <c r="D53" s="3">
        <v>45017.000694444447</v>
      </c>
      <c r="E53" s="3">
        <v>45017.049305555556</v>
      </c>
      <c r="F53" t="s">
        <v>72</v>
      </c>
      <c r="G53" t="s">
        <v>82</v>
      </c>
      <c r="H53" t="s">
        <v>59</v>
      </c>
      <c r="I53" t="s">
        <v>1607</v>
      </c>
      <c r="J53" s="34" t="str">
        <f>IF(Tabla5[[#This Row],[Orden Cobrada]]="Si",Tabla13[[#This Row],[Propina]],0)</f>
        <v>46.88</v>
      </c>
      <c r="K53" t="s">
        <v>70</v>
      </c>
      <c r="L53">
        <v>52</v>
      </c>
      <c r="M53" t="s">
        <v>163</v>
      </c>
      <c r="N53" t="s">
        <v>1763</v>
      </c>
      <c r="O53" s="6">
        <f>INT(Tabla13[[#This Row],[Hora de Llegada]])</f>
        <v>45017</v>
      </c>
      <c r="P53" s="7" t="str">
        <f>TEXT(Tabla13[[#This Row],[Hora de Llegada]], "h:mm")</f>
        <v>0:01</v>
      </c>
      <c r="Q53" s="7" t="str">
        <f>TEXT(Tabla13[[#This Row],[Hora de Salida]], "h:mm")</f>
        <v>1:11</v>
      </c>
      <c r="R53" s="7">
        <f>IF(Tabla13[[#This Row],[Estado de la Mesa]]="Ocupada",Tabla13[[#This Row],[Hora de Salida2]]-Tabla13[[#This Row],[Hora de Llegada2]]+(15/1440),Tabla13[[#This Row],[Hora de Salida2]]-Tabla13[[#This Row],[Hora de Llegada2]])</f>
        <v>4.8611111111111112E-2</v>
      </c>
      <c r="S53" s="7">
        <f>Tabla13[[#This Row],[Hora de Salida2]]-Tabla13[[#This Row],[Hora de Llegada2]]</f>
        <v>4.8611111111111112E-2</v>
      </c>
      <c r="T53" s="7">
        <f>IF(Tabla5[[#This Row],[Tiempo de Permanencia sin la Espera]]&gt;Tabla5[[#This Row],[Tiempo Preparación (horas)]],Tabla5[[#This Row],[Tiempo de Permanencia sin la Espera]]-Tabla5[[#This Row],[Tiempo Preparación (horas)]],0)</f>
        <v>5.5555555555555566E-3</v>
      </c>
      <c r="U53" s="7" t="str">
        <f>IF(Tabla5[[#This Row],[Tiempo de Permanencia sin la Espera]]&gt;Tabla5[[#This Row],[Tiempo Preparación (horas)]],"Si","No")</f>
        <v>Si</v>
      </c>
      <c r="V53" s="8">
        <v>263</v>
      </c>
      <c r="W53" s="8">
        <v>62</v>
      </c>
      <c r="X53" s="7">
        <f>Tabla5[[#This Row],[Tiempo de Preparación]]/1440</f>
        <v>4.3055555555555555E-2</v>
      </c>
    </row>
    <row r="54" spans="1:24" x14ac:dyDescent="0.2">
      <c r="A54">
        <v>16</v>
      </c>
      <c r="B54" t="s">
        <v>604</v>
      </c>
      <c r="C54">
        <v>5</v>
      </c>
      <c r="D54" s="3">
        <v>45017.125694444447</v>
      </c>
      <c r="E54" s="3">
        <v>45017.197222222225</v>
      </c>
      <c r="F54" t="s">
        <v>87</v>
      </c>
      <c r="G54" t="s">
        <v>82</v>
      </c>
      <c r="H54" t="s">
        <v>106</v>
      </c>
      <c r="I54" t="s">
        <v>1762</v>
      </c>
      <c r="J54" s="34">
        <f>IF(Tabla5[[#This Row],[Orden Cobrada]]="Si",Tabla13[[#This Row],[Propina]],0)</f>
        <v>0</v>
      </c>
      <c r="K54" t="s">
        <v>70</v>
      </c>
      <c r="L54">
        <v>53</v>
      </c>
      <c r="M54" t="s">
        <v>163</v>
      </c>
      <c r="N54" t="s">
        <v>1761</v>
      </c>
      <c r="O54" s="6">
        <f>INT(Tabla13[[#This Row],[Hora de Llegada]])</f>
        <v>45017</v>
      </c>
      <c r="P54" s="7" t="str">
        <f>TEXT(Tabla13[[#This Row],[Hora de Llegada]], "h:mm")</f>
        <v>3:01</v>
      </c>
      <c r="Q54" s="7" t="str">
        <f>TEXT(Tabla13[[#This Row],[Hora de Salida]], "h:mm")</f>
        <v>4:44</v>
      </c>
      <c r="R54" s="7">
        <f>IF(Tabla13[[#This Row],[Estado de la Mesa]]="Ocupada",Tabla13[[#This Row],[Hora de Salida2]]-Tabla13[[#This Row],[Hora de Llegada2]]+(15/1440),Tabla13[[#This Row],[Hora de Salida2]]-Tabla13[[#This Row],[Hora de Llegada2]])</f>
        <v>7.1527777777777773E-2</v>
      </c>
      <c r="S54" s="7">
        <f>Tabla13[[#This Row],[Hora de Salida2]]-Tabla13[[#This Row],[Hora de Llegada2]]</f>
        <v>7.1527777777777773E-2</v>
      </c>
      <c r="T54" s="7">
        <f>IF(Tabla5[[#This Row],[Tiempo de Permanencia sin la Espera]]&gt;Tabla5[[#This Row],[Tiempo Preparación (horas)]],Tabla5[[#This Row],[Tiempo de Permanencia sin la Espera]]-Tabla5[[#This Row],[Tiempo Preparación (horas)]],0)</f>
        <v>0</v>
      </c>
      <c r="U54" s="7" t="str">
        <f>IF(Tabla5[[#This Row],[Tiempo de Permanencia sin la Espera]]&gt;Tabla5[[#This Row],[Tiempo Preparación (horas)]],"Si","No")</f>
        <v>No</v>
      </c>
      <c r="V54" s="8">
        <v>267</v>
      </c>
      <c r="W54" s="8">
        <v>112</v>
      </c>
      <c r="X54" s="7">
        <f>Tabla5[[#This Row],[Tiempo de Preparación]]/1440</f>
        <v>7.7777777777777779E-2</v>
      </c>
    </row>
    <row r="55" spans="1:24" x14ac:dyDescent="0.2">
      <c r="A55">
        <v>6</v>
      </c>
      <c r="B55" t="s">
        <v>1760</v>
      </c>
      <c r="C55">
        <v>6</v>
      </c>
      <c r="D55" s="3">
        <v>45017.027777777781</v>
      </c>
      <c r="E55" s="3">
        <v>45017.176388888889</v>
      </c>
      <c r="F55" t="s">
        <v>78</v>
      </c>
      <c r="G55" t="s">
        <v>66</v>
      </c>
      <c r="H55" t="s">
        <v>59</v>
      </c>
      <c r="I55" t="s">
        <v>1759</v>
      </c>
      <c r="J55" s="34" t="str">
        <f>IF(Tabla5[[#This Row],[Orden Cobrada]]="Si",Tabla13[[#This Row],[Propina]],0)</f>
        <v>23.36</v>
      </c>
      <c r="K55" t="s">
        <v>57</v>
      </c>
      <c r="L55">
        <v>54</v>
      </c>
      <c r="M55" t="s">
        <v>126</v>
      </c>
      <c r="N55" t="s">
        <v>1758</v>
      </c>
      <c r="O55" s="6">
        <f>INT(Tabla13[[#This Row],[Hora de Llegada]])</f>
        <v>45017</v>
      </c>
      <c r="P55" s="7" t="str">
        <f>TEXT(Tabla13[[#This Row],[Hora de Llegada]], "h:mm")</f>
        <v>0:40</v>
      </c>
      <c r="Q55" s="7" t="str">
        <f>TEXT(Tabla13[[#This Row],[Hora de Salida]], "h:mm")</f>
        <v>4:14</v>
      </c>
      <c r="R55" s="7">
        <f>IF(Tabla13[[#This Row],[Estado de la Mesa]]="Ocupada",Tabla13[[#This Row],[Hora de Salida2]]-Tabla13[[#This Row],[Hora de Llegada2]]+(15/1440),Tabla13[[#This Row],[Hora de Salida2]]-Tabla13[[#This Row],[Hora de Llegada2]])</f>
        <v>0.14861111111111114</v>
      </c>
      <c r="S55" s="7">
        <f>Tabla13[[#This Row],[Hora de Salida2]]-Tabla13[[#This Row],[Hora de Llegada2]]</f>
        <v>0.14861111111111114</v>
      </c>
      <c r="T55" s="7">
        <f>IF(Tabla5[[#This Row],[Tiempo de Permanencia sin la Espera]]&gt;Tabla5[[#This Row],[Tiempo Preparación (horas)]],Tabla5[[#This Row],[Tiempo de Permanencia sin la Espera]]-Tabla5[[#This Row],[Tiempo Preparación (horas)]],0)</f>
        <v>7.6388888888889173E-3</v>
      </c>
      <c r="U55" s="7" t="str">
        <f>IF(Tabla5[[#This Row],[Tiempo de Permanencia sin la Espera]]&gt;Tabla5[[#This Row],[Tiempo Preparación (horas)]],"Si","No")</f>
        <v>Si</v>
      </c>
      <c r="V55" s="8">
        <v>187</v>
      </c>
      <c r="W55" s="8">
        <v>203</v>
      </c>
      <c r="X55" s="7">
        <f>Tabla5[[#This Row],[Tiempo de Preparación]]/1440</f>
        <v>0.14097222222222222</v>
      </c>
    </row>
    <row r="56" spans="1:24" x14ac:dyDescent="0.2">
      <c r="A56">
        <v>20</v>
      </c>
      <c r="B56" t="s">
        <v>1348</v>
      </c>
      <c r="C56">
        <v>5</v>
      </c>
      <c r="D56" s="3">
        <v>45017.0625</v>
      </c>
      <c r="E56" s="3">
        <v>45017.208333333336</v>
      </c>
      <c r="F56" t="s">
        <v>78</v>
      </c>
      <c r="G56" t="s">
        <v>66</v>
      </c>
      <c r="H56" t="s">
        <v>59</v>
      </c>
      <c r="I56" t="s">
        <v>1757</v>
      </c>
      <c r="J56" s="34" t="str">
        <f>IF(Tabla5[[#This Row],[Orden Cobrada]]="Si",Tabla13[[#This Row],[Propina]],0)</f>
        <v>45.49</v>
      </c>
      <c r="K56" t="s">
        <v>76</v>
      </c>
      <c r="L56">
        <v>55</v>
      </c>
      <c r="M56" t="s">
        <v>100</v>
      </c>
      <c r="N56" t="s">
        <v>1756</v>
      </c>
      <c r="O56" s="6">
        <f>INT(Tabla13[[#This Row],[Hora de Llegada]])</f>
        <v>45017</v>
      </c>
      <c r="P56" s="7" t="str">
        <f>TEXT(Tabla13[[#This Row],[Hora de Llegada]], "h:mm")</f>
        <v>1:30</v>
      </c>
      <c r="Q56" s="7" t="str">
        <f>TEXT(Tabla13[[#This Row],[Hora de Salida]], "h:mm")</f>
        <v>5:00</v>
      </c>
      <c r="R56" s="7">
        <f>IF(Tabla13[[#This Row],[Estado de la Mesa]]="Ocupada",Tabla13[[#This Row],[Hora de Salida2]]-Tabla13[[#This Row],[Hora de Llegada2]]+(15/1440),Tabla13[[#This Row],[Hora de Salida2]]-Tabla13[[#This Row],[Hora de Llegada2]])</f>
        <v>0.15625</v>
      </c>
      <c r="S56" s="7">
        <f>Tabla13[[#This Row],[Hora de Salida2]]-Tabla13[[#This Row],[Hora de Llegada2]]</f>
        <v>0.14583333333333334</v>
      </c>
      <c r="T56" s="7">
        <f>IF(Tabla5[[#This Row],[Tiempo de Permanencia sin la Espera]]&gt;Tabla5[[#This Row],[Tiempo Preparación (horas)]],Tabla5[[#This Row],[Tiempo de Permanencia sin la Espera]]-Tabla5[[#This Row],[Tiempo Preparación (horas)]],0)</f>
        <v>7.9166666666666677E-2</v>
      </c>
      <c r="U56" s="7" t="str">
        <f>IF(Tabla5[[#This Row],[Tiempo de Permanencia sin la Espera]]&gt;Tabla5[[#This Row],[Tiempo Preparación (horas)]],"Si","No")</f>
        <v>Si</v>
      </c>
      <c r="V56" s="8">
        <v>255</v>
      </c>
      <c r="W56" s="8">
        <v>96</v>
      </c>
      <c r="X56" s="7">
        <f>Tabla5[[#This Row],[Tiempo de Preparación]]/1440</f>
        <v>6.6666666666666666E-2</v>
      </c>
    </row>
    <row r="57" spans="1:24" x14ac:dyDescent="0.2">
      <c r="A57">
        <v>1</v>
      </c>
      <c r="B57" t="s">
        <v>503</v>
      </c>
      <c r="C57">
        <v>3</v>
      </c>
      <c r="D57" s="3">
        <v>45017.055555555555</v>
      </c>
      <c r="E57" s="3">
        <v>45017.206250000003</v>
      </c>
      <c r="F57" t="s">
        <v>87</v>
      </c>
      <c r="G57" t="s">
        <v>82</v>
      </c>
      <c r="H57" t="s">
        <v>106</v>
      </c>
      <c r="I57" t="s">
        <v>1755</v>
      </c>
      <c r="J57" s="34" t="str">
        <f>IF(Tabla5[[#This Row],[Orden Cobrada]]="Si",Tabla13[[#This Row],[Propina]],0)</f>
        <v>43.2</v>
      </c>
      <c r="K57" t="s">
        <v>70</v>
      </c>
      <c r="L57">
        <v>56</v>
      </c>
      <c r="M57" t="s">
        <v>56</v>
      </c>
      <c r="N57" t="s">
        <v>1754</v>
      </c>
      <c r="O57" s="6">
        <f>INT(Tabla13[[#This Row],[Hora de Llegada]])</f>
        <v>45017</v>
      </c>
      <c r="P57" s="7" t="str">
        <f>TEXT(Tabla13[[#This Row],[Hora de Llegada]], "h:mm")</f>
        <v>1:20</v>
      </c>
      <c r="Q57" s="7" t="str">
        <f>TEXT(Tabla13[[#This Row],[Hora de Salida]], "h:mm")</f>
        <v>4:57</v>
      </c>
      <c r="R57" s="7">
        <f>IF(Tabla13[[#This Row],[Estado de la Mesa]]="Ocupada",Tabla13[[#This Row],[Hora de Salida2]]-Tabla13[[#This Row],[Hora de Llegada2]]+(15/1440),Tabla13[[#This Row],[Hora de Salida2]]-Tabla13[[#This Row],[Hora de Llegada2]])</f>
        <v>0.15069444444444446</v>
      </c>
      <c r="S57" s="7">
        <f>Tabla13[[#This Row],[Hora de Salida2]]-Tabla13[[#This Row],[Hora de Llegada2]]</f>
        <v>0.15069444444444446</v>
      </c>
      <c r="T57" s="7">
        <f>IF(Tabla5[[#This Row],[Tiempo de Permanencia sin la Espera]]&gt;Tabla5[[#This Row],[Tiempo Preparación (horas)]],Tabla5[[#This Row],[Tiempo de Permanencia sin la Espera]]-Tabla5[[#This Row],[Tiempo Preparación (horas)]],0)</f>
        <v>9.6527777777777796E-2</v>
      </c>
      <c r="U57" s="7" t="str">
        <f>IF(Tabla5[[#This Row],[Tiempo de Permanencia sin la Espera]]&gt;Tabla5[[#This Row],[Tiempo Preparación (horas)]],"Si","No")</f>
        <v>Si</v>
      </c>
      <c r="V57" s="8">
        <v>48</v>
      </c>
      <c r="W57" s="8">
        <v>78</v>
      </c>
      <c r="X57" s="7">
        <f>Tabla5[[#This Row],[Tiempo de Preparación]]/1440</f>
        <v>5.4166666666666669E-2</v>
      </c>
    </row>
    <row r="58" spans="1:24" x14ac:dyDescent="0.2">
      <c r="A58">
        <v>18</v>
      </c>
      <c r="B58" t="s">
        <v>1753</v>
      </c>
      <c r="C58">
        <v>2</v>
      </c>
      <c r="D58" s="3">
        <v>45017.12777777778</v>
      </c>
      <c r="E58" s="3">
        <v>45017.202777777777</v>
      </c>
      <c r="F58" t="s">
        <v>61</v>
      </c>
      <c r="G58" t="s">
        <v>82</v>
      </c>
      <c r="H58" t="s">
        <v>59</v>
      </c>
      <c r="I58" t="s">
        <v>1752</v>
      </c>
      <c r="J58" s="34" t="str">
        <f>IF(Tabla5[[#This Row],[Orden Cobrada]]="Si",Tabla13[[#This Row],[Propina]],0)</f>
        <v>45.45</v>
      </c>
      <c r="K58" t="s">
        <v>70</v>
      </c>
      <c r="L58">
        <v>57</v>
      </c>
      <c r="M58" t="s">
        <v>75</v>
      </c>
      <c r="N58" t="s">
        <v>1751</v>
      </c>
      <c r="O58" s="6">
        <f>INT(Tabla13[[#This Row],[Hora de Llegada]])</f>
        <v>45017</v>
      </c>
      <c r="P58" s="7" t="str">
        <f>TEXT(Tabla13[[#This Row],[Hora de Llegada]], "h:mm")</f>
        <v>3:04</v>
      </c>
      <c r="Q58" s="7" t="str">
        <f>TEXT(Tabla13[[#This Row],[Hora de Salida]], "h:mm")</f>
        <v>4:52</v>
      </c>
      <c r="R58" s="7">
        <f>IF(Tabla13[[#This Row],[Estado de la Mesa]]="Ocupada",Tabla13[[#This Row],[Hora de Salida2]]-Tabla13[[#This Row],[Hora de Llegada2]]+(15/1440),Tabla13[[#This Row],[Hora de Salida2]]-Tabla13[[#This Row],[Hora de Llegada2]])</f>
        <v>7.5000000000000011E-2</v>
      </c>
      <c r="S58" s="7">
        <f>Tabla13[[#This Row],[Hora de Salida2]]-Tabla13[[#This Row],[Hora de Llegada2]]</f>
        <v>7.5000000000000011E-2</v>
      </c>
      <c r="T58" s="7">
        <f>IF(Tabla5[[#This Row],[Tiempo de Permanencia sin la Espera]]&gt;Tabla5[[#This Row],[Tiempo Preparación (horas)]],Tabla5[[#This Row],[Tiempo de Permanencia sin la Espera]]-Tabla5[[#This Row],[Tiempo Preparación (horas)]],0)</f>
        <v>2.777777777777779E-2</v>
      </c>
      <c r="U58" s="7" t="str">
        <f>IF(Tabla5[[#This Row],[Tiempo de Permanencia sin la Espera]]&gt;Tabla5[[#This Row],[Tiempo Preparación (horas)]],"Si","No")</f>
        <v>Si</v>
      </c>
      <c r="V58" s="8">
        <v>169</v>
      </c>
      <c r="W58" s="8">
        <v>68</v>
      </c>
      <c r="X58" s="7">
        <f>Tabla5[[#This Row],[Tiempo de Preparación]]/1440</f>
        <v>4.7222222222222221E-2</v>
      </c>
    </row>
    <row r="59" spans="1:24" x14ac:dyDescent="0.2">
      <c r="A59">
        <v>8</v>
      </c>
      <c r="B59" t="s">
        <v>1267</v>
      </c>
      <c r="C59">
        <v>3</v>
      </c>
      <c r="D59" s="3">
        <v>45017.063194444447</v>
      </c>
      <c r="E59" s="3">
        <v>45017.181250000001</v>
      </c>
      <c r="F59" t="s">
        <v>97</v>
      </c>
      <c r="G59" t="s">
        <v>66</v>
      </c>
      <c r="H59" t="s">
        <v>59</v>
      </c>
      <c r="I59" t="s">
        <v>1750</v>
      </c>
      <c r="J59" s="34" t="str">
        <f>IF(Tabla5[[#This Row],[Orden Cobrada]]="Si",Tabla13[[#This Row],[Propina]],0)</f>
        <v>30.7</v>
      </c>
      <c r="K59" t="s">
        <v>57</v>
      </c>
      <c r="L59">
        <v>58</v>
      </c>
      <c r="M59" t="s">
        <v>104</v>
      </c>
      <c r="N59" t="s">
        <v>385</v>
      </c>
      <c r="O59" s="6">
        <f>INT(Tabla13[[#This Row],[Hora de Llegada]])</f>
        <v>45017</v>
      </c>
      <c r="P59" s="7" t="str">
        <f>TEXT(Tabla13[[#This Row],[Hora de Llegada]], "h:mm")</f>
        <v>1:31</v>
      </c>
      <c r="Q59" s="7" t="str">
        <f>TEXT(Tabla13[[#This Row],[Hora de Salida]], "h:mm")</f>
        <v>4:21</v>
      </c>
      <c r="R59" s="7">
        <f>IF(Tabla13[[#This Row],[Estado de la Mesa]]="Ocupada",Tabla13[[#This Row],[Hora de Salida2]]-Tabla13[[#This Row],[Hora de Llegada2]]+(15/1440),Tabla13[[#This Row],[Hora de Salida2]]-Tabla13[[#This Row],[Hora de Llegada2]])</f>
        <v>0.11805555555555555</v>
      </c>
      <c r="S59" s="7">
        <f>Tabla13[[#This Row],[Hora de Salida2]]-Tabla13[[#This Row],[Hora de Llegada2]]</f>
        <v>0.11805555555555555</v>
      </c>
      <c r="T59" s="7">
        <f>IF(Tabla5[[#This Row],[Tiempo de Permanencia sin la Espera]]&gt;Tabla5[[#This Row],[Tiempo Preparación (horas)]],Tabla5[[#This Row],[Tiempo de Permanencia sin la Espera]]-Tabla5[[#This Row],[Tiempo Preparación (horas)]],0)</f>
        <v>6.7361111111111108E-2</v>
      </c>
      <c r="U59" s="7" t="str">
        <f>IF(Tabla5[[#This Row],[Tiempo de Permanencia sin la Espera]]&gt;Tabla5[[#This Row],[Tiempo Preparación (horas)]],"Si","No")</f>
        <v>Si</v>
      </c>
      <c r="V59" s="8">
        <v>82</v>
      </c>
      <c r="W59" s="8">
        <v>73</v>
      </c>
      <c r="X59" s="7">
        <f>Tabla5[[#This Row],[Tiempo de Preparación]]/1440</f>
        <v>5.0694444444444445E-2</v>
      </c>
    </row>
    <row r="60" spans="1:24" x14ac:dyDescent="0.2">
      <c r="A60">
        <v>8</v>
      </c>
      <c r="B60" t="s">
        <v>1749</v>
      </c>
      <c r="C60">
        <v>4</v>
      </c>
      <c r="D60" s="3">
        <v>45017.056250000001</v>
      </c>
      <c r="E60" s="3">
        <v>45017.211111111108</v>
      </c>
      <c r="F60" t="s">
        <v>97</v>
      </c>
      <c r="G60" t="s">
        <v>82</v>
      </c>
      <c r="H60" t="s">
        <v>102</v>
      </c>
      <c r="I60" t="s">
        <v>1748</v>
      </c>
      <c r="J60" s="34" t="str">
        <f>IF(Tabla5[[#This Row],[Orden Cobrada]]="Si",Tabla13[[#This Row],[Propina]],0)</f>
        <v>33.89</v>
      </c>
      <c r="K60" t="s">
        <v>70</v>
      </c>
      <c r="L60">
        <v>59</v>
      </c>
      <c r="M60" t="s">
        <v>75</v>
      </c>
      <c r="N60" t="s">
        <v>1747</v>
      </c>
      <c r="O60" s="6">
        <f>INT(Tabla13[[#This Row],[Hora de Llegada]])</f>
        <v>45017</v>
      </c>
      <c r="P60" s="7" t="str">
        <f>TEXT(Tabla13[[#This Row],[Hora de Llegada]], "h:mm")</f>
        <v>1:21</v>
      </c>
      <c r="Q60" s="7" t="str">
        <f>TEXT(Tabla13[[#This Row],[Hora de Salida]], "h:mm")</f>
        <v>5:04</v>
      </c>
      <c r="R60" s="7">
        <f>IF(Tabla13[[#This Row],[Estado de la Mesa]]="Ocupada",Tabla13[[#This Row],[Hora de Salida2]]-Tabla13[[#This Row],[Hora de Llegada2]]+(15/1440),Tabla13[[#This Row],[Hora de Salida2]]-Tabla13[[#This Row],[Hora de Llegada2]])</f>
        <v>0.15486111111111112</v>
      </c>
      <c r="S60" s="7">
        <f>Tabla13[[#This Row],[Hora de Salida2]]-Tabla13[[#This Row],[Hora de Llegada2]]</f>
        <v>0.15486111111111112</v>
      </c>
      <c r="T60" s="7">
        <f>IF(Tabla5[[#This Row],[Tiempo de Permanencia sin la Espera]]&gt;Tabla5[[#This Row],[Tiempo Preparación (horas)]],Tabla5[[#This Row],[Tiempo de Permanencia sin la Espera]]-Tabla5[[#This Row],[Tiempo Preparación (horas)]],0)</f>
        <v>0.12152777777777779</v>
      </c>
      <c r="U60" s="7" t="str">
        <f>IF(Tabla5[[#This Row],[Tiempo de Permanencia sin la Espera]]&gt;Tabla5[[#This Row],[Tiempo Preparación (horas)]],"Si","No")</f>
        <v>Si</v>
      </c>
      <c r="V60" s="8">
        <v>160</v>
      </c>
      <c r="W60" s="8">
        <v>48</v>
      </c>
      <c r="X60" s="7">
        <f>Tabla5[[#This Row],[Tiempo de Preparación]]/1440</f>
        <v>3.3333333333333333E-2</v>
      </c>
    </row>
    <row r="61" spans="1:24" x14ac:dyDescent="0.2">
      <c r="A61">
        <v>6</v>
      </c>
      <c r="B61" t="s">
        <v>751</v>
      </c>
      <c r="C61">
        <v>1</v>
      </c>
      <c r="D61" s="3">
        <v>45017.089583333334</v>
      </c>
      <c r="E61" s="3">
        <v>45017.240277777775</v>
      </c>
      <c r="F61" t="s">
        <v>97</v>
      </c>
      <c r="G61" t="s">
        <v>82</v>
      </c>
      <c r="H61" t="s">
        <v>59</v>
      </c>
      <c r="I61" t="s">
        <v>1746</v>
      </c>
      <c r="J61" s="34" t="str">
        <f>IF(Tabla5[[#This Row],[Orden Cobrada]]="Si",Tabla13[[#This Row],[Propina]],0)</f>
        <v>19.54</v>
      </c>
      <c r="K61" t="s">
        <v>57</v>
      </c>
      <c r="L61">
        <v>60</v>
      </c>
      <c r="M61" t="s">
        <v>126</v>
      </c>
      <c r="N61" t="s">
        <v>1745</v>
      </c>
      <c r="O61" s="6">
        <f>INT(Tabla13[[#This Row],[Hora de Llegada]])</f>
        <v>45017</v>
      </c>
      <c r="P61" s="7" t="str">
        <f>TEXT(Tabla13[[#This Row],[Hora de Llegada]], "h:mm")</f>
        <v>2:09</v>
      </c>
      <c r="Q61" s="7" t="str">
        <f>TEXT(Tabla13[[#This Row],[Hora de Salida]], "h:mm")</f>
        <v>5:46</v>
      </c>
      <c r="R61" s="7">
        <f>IF(Tabla13[[#This Row],[Estado de la Mesa]]="Ocupada",Tabla13[[#This Row],[Hora de Salida2]]-Tabla13[[#This Row],[Hora de Llegada2]]+(15/1440),Tabla13[[#This Row],[Hora de Salida2]]-Tabla13[[#This Row],[Hora de Llegada2]])</f>
        <v>0.15069444444444446</v>
      </c>
      <c r="S61" s="7">
        <f>Tabla13[[#This Row],[Hora de Salida2]]-Tabla13[[#This Row],[Hora de Llegada2]]</f>
        <v>0.15069444444444446</v>
      </c>
      <c r="T61" s="7">
        <f>IF(Tabla5[[#This Row],[Tiempo de Permanencia sin la Espera]]&gt;Tabla5[[#This Row],[Tiempo Preparación (horas)]],Tabla5[[#This Row],[Tiempo de Permanencia sin la Espera]]-Tabla5[[#This Row],[Tiempo Preparación (horas)]],0)</f>
        <v>0.12083333333333335</v>
      </c>
      <c r="U61" s="7" t="str">
        <f>IF(Tabla5[[#This Row],[Tiempo de Permanencia sin la Espera]]&gt;Tabla5[[#This Row],[Tiempo Preparación (horas)]],"Si","No")</f>
        <v>Si</v>
      </c>
      <c r="V61" s="8">
        <v>102</v>
      </c>
      <c r="W61" s="8">
        <v>43</v>
      </c>
      <c r="X61" s="7">
        <f>Tabla5[[#This Row],[Tiempo de Preparación]]/1440</f>
        <v>2.9861111111111113E-2</v>
      </c>
    </row>
    <row r="62" spans="1:24" x14ac:dyDescent="0.2">
      <c r="A62">
        <v>10</v>
      </c>
      <c r="B62" t="s">
        <v>1316</v>
      </c>
      <c r="C62">
        <v>5</v>
      </c>
      <c r="D62" s="3">
        <v>45017.15902777778</v>
      </c>
      <c r="E62" s="3">
        <v>45017.265277777777</v>
      </c>
      <c r="F62" t="s">
        <v>61</v>
      </c>
      <c r="G62" t="s">
        <v>82</v>
      </c>
      <c r="H62" t="s">
        <v>59</v>
      </c>
      <c r="I62" t="s">
        <v>1744</v>
      </c>
      <c r="J62" s="34">
        <f>IF(Tabla5[[#This Row],[Orden Cobrada]]="Si",Tabla13[[#This Row],[Propina]],0)</f>
        <v>0</v>
      </c>
      <c r="K62" t="s">
        <v>76</v>
      </c>
      <c r="L62">
        <v>61</v>
      </c>
      <c r="M62" t="s">
        <v>69</v>
      </c>
      <c r="N62" t="s">
        <v>1743</v>
      </c>
      <c r="O62" s="6">
        <f>INT(Tabla13[[#This Row],[Hora de Llegada]])</f>
        <v>45017</v>
      </c>
      <c r="P62" s="7" t="str">
        <f>TEXT(Tabla13[[#This Row],[Hora de Llegada]], "h:mm")</f>
        <v>3:49</v>
      </c>
      <c r="Q62" s="7" t="str">
        <f>TEXT(Tabla13[[#This Row],[Hora de Salida]], "h:mm")</f>
        <v>6:22</v>
      </c>
      <c r="R62" s="7">
        <f>IF(Tabla13[[#This Row],[Estado de la Mesa]]="Ocupada",Tabla13[[#This Row],[Hora de Salida2]]-Tabla13[[#This Row],[Hora de Llegada2]]+(15/1440),Tabla13[[#This Row],[Hora de Salida2]]-Tabla13[[#This Row],[Hora de Llegada2]])</f>
        <v>0.11666666666666668</v>
      </c>
      <c r="S62" s="7">
        <f>Tabla13[[#This Row],[Hora de Salida2]]-Tabla13[[#This Row],[Hora de Llegada2]]</f>
        <v>0.10625000000000001</v>
      </c>
      <c r="T62" s="7">
        <f>IF(Tabla5[[#This Row],[Tiempo de Permanencia sin la Espera]]&gt;Tabla5[[#This Row],[Tiempo Preparación (horas)]],Tabla5[[#This Row],[Tiempo de Permanencia sin la Espera]]-Tabla5[[#This Row],[Tiempo Preparación (horas)]],0)</f>
        <v>0</v>
      </c>
      <c r="U62" s="7" t="str">
        <f>IF(Tabla5[[#This Row],[Tiempo de Permanencia sin la Espera]]&gt;Tabla5[[#This Row],[Tiempo Preparación (horas)]],"Si","No")</f>
        <v>No</v>
      </c>
      <c r="V62" s="8">
        <v>242</v>
      </c>
      <c r="W62" s="8">
        <v>159</v>
      </c>
      <c r="X62" s="7">
        <f>Tabla5[[#This Row],[Tiempo de Preparación]]/1440</f>
        <v>0.11041666666666666</v>
      </c>
    </row>
    <row r="63" spans="1:24" x14ac:dyDescent="0.2">
      <c r="A63">
        <v>2</v>
      </c>
      <c r="B63" t="s">
        <v>1742</v>
      </c>
      <c r="C63">
        <v>1</v>
      </c>
      <c r="D63" s="3">
        <v>45017.115972222222</v>
      </c>
      <c r="E63" s="3">
        <v>45017.26666666667</v>
      </c>
      <c r="F63" t="s">
        <v>97</v>
      </c>
      <c r="G63" t="s">
        <v>66</v>
      </c>
      <c r="H63" t="s">
        <v>59</v>
      </c>
      <c r="I63" t="s">
        <v>345</v>
      </c>
      <c r="J63" s="34" t="str">
        <f>IF(Tabla5[[#This Row],[Orden Cobrada]]="Si",Tabla13[[#This Row],[Propina]],0)</f>
        <v>37.93</v>
      </c>
      <c r="K63" t="s">
        <v>76</v>
      </c>
      <c r="L63">
        <v>62</v>
      </c>
      <c r="M63" t="s">
        <v>64</v>
      </c>
      <c r="N63" t="s">
        <v>1741</v>
      </c>
      <c r="O63" s="6">
        <f>INT(Tabla13[[#This Row],[Hora de Llegada]])</f>
        <v>45017</v>
      </c>
      <c r="P63" s="7" t="str">
        <f>TEXT(Tabla13[[#This Row],[Hora de Llegada]], "h:mm")</f>
        <v>2:47</v>
      </c>
      <c r="Q63" s="7" t="str">
        <f>TEXT(Tabla13[[#This Row],[Hora de Salida]], "h:mm")</f>
        <v>6:24</v>
      </c>
      <c r="R63" s="7">
        <f>IF(Tabla13[[#This Row],[Estado de la Mesa]]="Ocupada",Tabla13[[#This Row],[Hora de Salida2]]-Tabla13[[#This Row],[Hora de Llegada2]]+(15/1440),Tabla13[[#This Row],[Hora de Salida2]]-Tabla13[[#This Row],[Hora de Llegada2]])</f>
        <v>0.16111111111111112</v>
      </c>
      <c r="S63" s="7">
        <f>Tabla13[[#This Row],[Hora de Salida2]]-Tabla13[[#This Row],[Hora de Llegada2]]</f>
        <v>0.15069444444444446</v>
      </c>
      <c r="T63" s="7">
        <f>IF(Tabla5[[#This Row],[Tiempo de Permanencia sin la Espera]]&gt;Tabla5[[#This Row],[Tiempo Preparación (horas)]],Tabla5[[#This Row],[Tiempo de Permanencia sin la Espera]]-Tabla5[[#This Row],[Tiempo Preparación (horas)]],0)</f>
        <v>4.3055555555555569E-2</v>
      </c>
      <c r="U63" s="7" t="str">
        <f>IF(Tabla5[[#This Row],[Tiempo de Permanencia sin la Espera]]&gt;Tabla5[[#This Row],[Tiempo Preparación (horas)]],"Si","No")</f>
        <v>Si</v>
      </c>
      <c r="V63" s="8">
        <v>148</v>
      </c>
      <c r="W63" s="8">
        <v>155</v>
      </c>
      <c r="X63" s="7">
        <f>Tabla5[[#This Row],[Tiempo de Preparación]]/1440</f>
        <v>0.1076388888888889</v>
      </c>
    </row>
    <row r="64" spans="1:24" x14ac:dyDescent="0.2">
      <c r="A64">
        <v>17</v>
      </c>
      <c r="B64" t="s">
        <v>1373</v>
      </c>
      <c r="C64">
        <v>4</v>
      </c>
      <c r="D64" s="3">
        <v>45017.02847222222</v>
      </c>
      <c r="E64" s="3">
        <v>45017.17083333333</v>
      </c>
      <c r="F64" t="s">
        <v>78</v>
      </c>
      <c r="G64" t="s">
        <v>82</v>
      </c>
      <c r="H64" t="s">
        <v>59</v>
      </c>
      <c r="I64" t="s">
        <v>1740</v>
      </c>
      <c r="J64" s="34" t="str">
        <f>IF(Tabla5[[#This Row],[Orden Cobrada]]="Si",Tabla13[[#This Row],[Propina]],0)</f>
        <v>33.34</v>
      </c>
      <c r="K64" t="s">
        <v>57</v>
      </c>
      <c r="L64">
        <v>63</v>
      </c>
      <c r="M64" t="s">
        <v>75</v>
      </c>
      <c r="N64" t="s">
        <v>982</v>
      </c>
      <c r="O64" s="6">
        <f>INT(Tabla13[[#This Row],[Hora de Llegada]])</f>
        <v>45017</v>
      </c>
      <c r="P64" s="7" t="str">
        <f>TEXT(Tabla13[[#This Row],[Hora de Llegada]], "h:mm")</f>
        <v>0:41</v>
      </c>
      <c r="Q64" s="7" t="str">
        <f>TEXT(Tabla13[[#This Row],[Hora de Salida]], "h:mm")</f>
        <v>4:06</v>
      </c>
      <c r="R64" s="7">
        <f>IF(Tabla13[[#This Row],[Estado de la Mesa]]="Ocupada",Tabla13[[#This Row],[Hora de Salida2]]-Tabla13[[#This Row],[Hora de Llegada2]]+(15/1440),Tabla13[[#This Row],[Hora de Salida2]]-Tabla13[[#This Row],[Hora de Llegada2]])</f>
        <v>0.14236111111111108</v>
      </c>
      <c r="S64" s="7">
        <f>Tabla13[[#This Row],[Hora de Salida2]]-Tabla13[[#This Row],[Hora de Llegada2]]</f>
        <v>0.14236111111111108</v>
      </c>
      <c r="T64" s="7">
        <f>IF(Tabla5[[#This Row],[Tiempo de Permanencia sin la Espera]]&gt;Tabla5[[#This Row],[Tiempo Preparación (horas)]],Tabla5[[#This Row],[Tiempo de Permanencia sin la Espera]]-Tabla5[[#This Row],[Tiempo Preparación (horas)]],0)</f>
        <v>0.12152777777777775</v>
      </c>
      <c r="U64" s="7" t="str">
        <f>IF(Tabla5[[#This Row],[Tiempo de Permanencia sin la Espera]]&gt;Tabla5[[#This Row],[Tiempo Preparación (horas)]],"Si","No")</f>
        <v>Si</v>
      </c>
      <c r="V64" s="8">
        <v>55</v>
      </c>
      <c r="W64" s="8">
        <v>30</v>
      </c>
      <c r="X64" s="7">
        <f>Tabla5[[#This Row],[Tiempo de Preparación]]/1440</f>
        <v>2.0833333333333332E-2</v>
      </c>
    </row>
    <row r="65" spans="1:24" x14ac:dyDescent="0.2">
      <c r="A65">
        <v>3</v>
      </c>
      <c r="B65" t="s">
        <v>1739</v>
      </c>
      <c r="C65">
        <v>3</v>
      </c>
      <c r="D65" s="3">
        <v>45017.069444444445</v>
      </c>
      <c r="E65" s="3">
        <v>45017.168055555558</v>
      </c>
      <c r="F65" t="s">
        <v>87</v>
      </c>
      <c r="G65" t="s">
        <v>60</v>
      </c>
      <c r="H65" t="s">
        <v>102</v>
      </c>
      <c r="I65" t="s">
        <v>1738</v>
      </c>
      <c r="J65" s="34" t="str">
        <f>IF(Tabla5[[#This Row],[Orden Cobrada]]="Si",Tabla13[[#This Row],[Propina]],0)</f>
        <v>34.77</v>
      </c>
      <c r="K65" t="s">
        <v>57</v>
      </c>
      <c r="L65">
        <v>64</v>
      </c>
      <c r="M65" t="s">
        <v>100</v>
      </c>
      <c r="N65" t="s">
        <v>1737</v>
      </c>
      <c r="O65" s="6">
        <f>INT(Tabla13[[#This Row],[Hora de Llegada]])</f>
        <v>45017</v>
      </c>
      <c r="P65" s="7" t="str">
        <f>TEXT(Tabla13[[#This Row],[Hora de Llegada]], "h:mm")</f>
        <v>1:40</v>
      </c>
      <c r="Q65" s="7" t="str">
        <f>TEXT(Tabla13[[#This Row],[Hora de Salida]], "h:mm")</f>
        <v>4:02</v>
      </c>
      <c r="R65" s="7">
        <f>IF(Tabla13[[#This Row],[Estado de la Mesa]]="Ocupada",Tabla13[[#This Row],[Hora de Salida2]]-Tabla13[[#This Row],[Hora de Llegada2]]+(15/1440),Tabla13[[#This Row],[Hora de Salida2]]-Tabla13[[#This Row],[Hora de Llegada2]])</f>
        <v>9.8611111111111108E-2</v>
      </c>
      <c r="S65" s="7">
        <f>Tabla13[[#This Row],[Hora de Salida2]]-Tabla13[[#This Row],[Hora de Llegada2]]</f>
        <v>9.8611111111111108E-2</v>
      </c>
      <c r="T65" s="7">
        <f>IF(Tabla5[[#This Row],[Tiempo de Permanencia sin la Espera]]&gt;Tabla5[[#This Row],[Tiempo Preparación (horas)]],Tabla5[[#This Row],[Tiempo de Permanencia sin la Espera]]-Tabla5[[#This Row],[Tiempo Preparación (horas)]],0)</f>
        <v>4.1666666666666664E-2</v>
      </c>
      <c r="U65" s="7" t="str">
        <f>IF(Tabla5[[#This Row],[Tiempo de Permanencia sin la Espera]]&gt;Tabla5[[#This Row],[Tiempo Preparación (horas)]],"Si","No")</f>
        <v>Si</v>
      </c>
      <c r="V65" s="8">
        <v>288</v>
      </c>
      <c r="W65" s="8">
        <v>82</v>
      </c>
      <c r="X65" s="7">
        <f>Tabla5[[#This Row],[Tiempo de Preparación]]/1440</f>
        <v>5.6944444444444443E-2</v>
      </c>
    </row>
    <row r="66" spans="1:24" x14ac:dyDescent="0.2">
      <c r="A66">
        <v>5</v>
      </c>
      <c r="B66" t="s">
        <v>403</v>
      </c>
      <c r="C66">
        <v>1</v>
      </c>
      <c r="D66" s="3">
        <v>45017.07916666667</v>
      </c>
      <c r="E66" s="3">
        <v>45017.127083333333</v>
      </c>
      <c r="F66" t="s">
        <v>72</v>
      </c>
      <c r="G66" t="s">
        <v>82</v>
      </c>
      <c r="H66" t="s">
        <v>106</v>
      </c>
      <c r="I66" t="s">
        <v>1736</v>
      </c>
      <c r="J66" s="34">
        <f>IF(Tabla5[[#This Row],[Orden Cobrada]]="Si",Tabla13[[#This Row],[Propina]],0)</f>
        <v>0</v>
      </c>
      <c r="K66" t="s">
        <v>76</v>
      </c>
      <c r="L66">
        <v>65</v>
      </c>
      <c r="M66" t="s">
        <v>126</v>
      </c>
      <c r="N66" t="s">
        <v>1735</v>
      </c>
      <c r="O66" s="6">
        <f>INT(Tabla13[[#This Row],[Hora de Llegada]])</f>
        <v>45017</v>
      </c>
      <c r="P66" s="7" t="str">
        <f>TEXT(Tabla13[[#This Row],[Hora de Llegada]], "h:mm")</f>
        <v>1:54</v>
      </c>
      <c r="Q66" s="7" t="str">
        <f>TEXT(Tabla13[[#This Row],[Hora de Salida]], "h:mm")</f>
        <v>3:03</v>
      </c>
      <c r="R66" s="7">
        <f>IF(Tabla13[[#This Row],[Estado de la Mesa]]="Ocupada",Tabla13[[#This Row],[Hora de Salida2]]-Tabla13[[#This Row],[Hora de Llegada2]]+(15/1440),Tabla13[[#This Row],[Hora de Salida2]]-Tabla13[[#This Row],[Hora de Llegada2]])</f>
        <v>5.8333333333333327E-2</v>
      </c>
      <c r="S66" s="7">
        <f>Tabla13[[#This Row],[Hora de Salida2]]-Tabla13[[#This Row],[Hora de Llegada2]]</f>
        <v>4.7916666666666663E-2</v>
      </c>
      <c r="T66" s="7">
        <f>IF(Tabla5[[#This Row],[Tiempo de Permanencia sin la Espera]]&gt;Tabla5[[#This Row],[Tiempo Preparación (horas)]],Tabla5[[#This Row],[Tiempo de Permanencia sin la Espera]]-Tabla5[[#This Row],[Tiempo Preparación (horas)]],0)</f>
        <v>0</v>
      </c>
      <c r="U66" s="7" t="str">
        <f>IF(Tabla5[[#This Row],[Tiempo de Permanencia sin la Espera]]&gt;Tabla5[[#This Row],[Tiempo Preparación (horas)]],"Si","No")</f>
        <v>No</v>
      </c>
      <c r="V66" s="8">
        <v>196</v>
      </c>
      <c r="W66" s="8">
        <v>155</v>
      </c>
      <c r="X66" s="7">
        <f>Tabla5[[#This Row],[Tiempo de Preparación]]/1440</f>
        <v>0.1076388888888889</v>
      </c>
    </row>
    <row r="67" spans="1:24" x14ac:dyDescent="0.2">
      <c r="A67">
        <v>18</v>
      </c>
      <c r="B67" t="s">
        <v>1734</v>
      </c>
      <c r="C67">
        <v>2</v>
      </c>
      <c r="D67" s="3">
        <v>45017.102777777778</v>
      </c>
      <c r="E67" s="3">
        <v>45017.262499999997</v>
      </c>
      <c r="F67" t="s">
        <v>87</v>
      </c>
      <c r="G67" t="s">
        <v>82</v>
      </c>
      <c r="H67" t="s">
        <v>59</v>
      </c>
      <c r="I67" t="s">
        <v>1733</v>
      </c>
      <c r="J67" s="34" t="str">
        <f>IF(Tabla5[[#This Row],[Orden Cobrada]]="Si",Tabla13[[#This Row],[Propina]],0)</f>
        <v>10.88</v>
      </c>
      <c r="K67" t="s">
        <v>57</v>
      </c>
      <c r="L67">
        <v>66</v>
      </c>
      <c r="M67" t="s">
        <v>90</v>
      </c>
      <c r="N67" t="s">
        <v>1732</v>
      </c>
      <c r="O67" s="6">
        <f>INT(Tabla13[[#This Row],[Hora de Llegada]])</f>
        <v>45017</v>
      </c>
      <c r="P67" s="7" t="str">
        <f>TEXT(Tabla13[[#This Row],[Hora de Llegada]], "h:mm")</f>
        <v>2:28</v>
      </c>
      <c r="Q67" s="7" t="str">
        <f>TEXT(Tabla13[[#This Row],[Hora de Salida]], "h:mm")</f>
        <v>6:18</v>
      </c>
      <c r="R67" s="7">
        <f>IF(Tabla13[[#This Row],[Estado de la Mesa]]="Ocupada",Tabla13[[#This Row],[Hora de Salida2]]-Tabla13[[#This Row],[Hora de Llegada2]]+(15/1440),Tabla13[[#This Row],[Hora de Salida2]]-Tabla13[[#This Row],[Hora de Llegada2]])</f>
        <v>0.15972222222222221</v>
      </c>
      <c r="S67" s="7">
        <f>Tabla13[[#This Row],[Hora de Salida2]]-Tabla13[[#This Row],[Hora de Llegada2]]</f>
        <v>0.15972222222222221</v>
      </c>
      <c r="T67" s="7">
        <f>IF(Tabla5[[#This Row],[Tiempo de Permanencia sin la Espera]]&gt;Tabla5[[#This Row],[Tiempo Preparación (horas)]],Tabla5[[#This Row],[Tiempo de Permanencia sin la Espera]]-Tabla5[[#This Row],[Tiempo Preparación (horas)]],0)</f>
        <v>8.0555555555555547E-2</v>
      </c>
      <c r="U67" s="7" t="str">
        <f>IF(Tabla5[[#This Row],[Tiempo de Permanencia sin la Espera]]&gt;Tabla5[[#This Row],[Tiempo Preparación (horas)]],"Si","No")</f>
        <v>Si</v>
      </c>
      <c r="V67" s="8">
        <v>210</v>
      </c>
      <c r="W67" s="8">
        <v>114</v>
      </c>
      <c r="X67" s="7">
        <f>Tabla5[[#This Row],[Tiempo de Preparación]]/1440</f>
        <v>7.9166666666666663E-2</v>
      </c>
    </row>
    <row r="68" spans="1:24" x14ac:dyDescent="0.2">
      <c r="A68">
        <v>2</v>
      </c>
      <c r="B68" t="s">
        <v>1731</v>
      </c>
      <c r="C68">
        <v>6</v>
      </c>
      <c r="D68" s="3">
        <v>45017.15625</v>
      </c>
      <c r="E68" s="3">
        <v>45017.215277777781</v>
      </c>
      <c r="F68" t="s">
        <v>61</v>
      </c>
      <c r="G68" t="s">
        <v>82</v>
      </c>
      <c r="H68" t="s">
        <v>106</v>
      </c>
      <c r="I68" t="s">
        <v>1730</v>
      </c>
      <c r="J68" s="34">
        <f>IF(Tabla5[[#This Row],[Orden Cobrada]]="Si",Tabla13[[#This Row],[Propina]],0)</f>
        <v>0</v>
      </c>
      <c r="K68" t="s">
        <v>57</v>
      </c>
      <c r="L68">
        <v>67</v>
      </c>
      <c r="M68" t="s">
        <v>100</v>
      </c>
      <c r="N68" t="s">
        <v>1729</v>
      </c>
      <c r="O68" s="6">
        <f>INT(Tabla13[[#This Row],[Hora de Llegada]])</f>
        <v>45017</v>
      </c>
      <c r="P68" s="7" t="str">
        <f>TEXT(Tabla13[[#This Row],[Hora de Llegada]], "h:mm")</f>
        <v>3:45</v>
      </c>
      <c r="Q68" s="7" t="str">
        <f>TEXT(Tabla13[[#This Row],[Hora de Salida]], "h:mm")</f>
        <v>5:10</v>
      </c>
      <c r="R68" s="7">
        <f>IF(Tabla13[[#This Row],[Estado de la Mesa]]="Ocupada",Tabla13[[#This Row],[Hora de Salida2]]-Tabla13[[#This Row],[Hora de Llegada2]]+(15/1440),Tabla13[[#This Row],[Hora de Salida2]]-Tabla13[[#This Row],[Hora de Llegada2]])</f>
        <v>5.902777777777779E-2</v>
      </c>
      <c r="S68" s="7">
        <f>Tabla13[[#This Row],[Hora de Salida2]]-Tabla13[[#This Row],[Hora de Llegada2]]</f>
        <v>5.902777777777779E-2</v>
      </c>
      <c r="T68" s="7">
        <f>IF(Tabla5[[#This Row],[Tiempo de Permanencia sin la Espera]]&gt;Tabla5[[#This Row],[Tiempo Preparación (horas)]],Tabla5[[#This Row],[Tiempo de Permanencia sin la Espera]]-Tabla5[[#This Row],[Tiempo Preparación (horas)]],0)</f>
        <v>0</v>
      </c>
      <c r="U68" s="7" t="str">
        <f>IF(Tabla5[[#This Row],[Tiempo de Permanencia sin la Espera]]&gt;Tabla5[[#This Row],[Tiempo Preparación (horas)]],"Si","No")</f>
        <v>No</v>
      </c>
      <c r="V68" s="8">
        <v>256</v>
      </c>
      <c r="W68" s="8">
        <v>131</v>
      </c>
      <c r="X68" s="7">
        <f>Tabla5[[#This Row],[Tiempo de Preparación]]/1440</f>
        <v>9.0972222222222218E-2</v>
      </c>
    </row>
    <row r="69" spans="1:24" x14ac:dyDescent="0.2">
      <c r="A69">
        <v>8</v>
      </c>
      <c r="B69" t="s">
        <v>780</v>
      </c>
      <c r="C69">
        <v>4</v>
      </c>
      <c r="D69" s="3">
        <v>45017.001388888886</v>
      </c>
      <c r="E69" s="3">
        <v>45017.135416666664</v>
      </c>
      <c r="F69" t="s">
        <v>87</v>
      </c>
      <c r="G69" t="s">
        <v>66</v>
      </c>
      <c r="H69" t="s">
        <v>59</v>
      </c>
      <c r="I69" t="s">
        <v>1728</v>
      </c>
      <c r="J69" s="34" t="str">
        <f>IF(Tabla5[[#This Row],[Orden Cobrada]]="Si",Tabla13[[#This Row],[Propina]],0)</f>
        <v>45.65</v>
      </c>
      <c r="K69" t="s">
        <v>76</v>
      </c>
      <c r="L69">
        <v>68</v>
      </c>
      <c r="M69" t="s">
        <v>104</v>
      </c>
      <c r="N69" t="s">
        <v>1727</v>
      </c>
      <c r="O69" s="6">
        <f>INT(Tabla13[[#This Row],[Hora de Llegada]])</f>
        <v>45017</v>
      </c>
      <c r="P69" s="7" t="str">
        <f>TEXT(Tabla13[[#This Row],[Hora de Llegada]], "h:mm")</f>
        <v>0:02</v>
      </c>
      <c r="Q69" s="7" t="str">
        <f>TEXT(Tabla13[[#This Row],[Hora de Salida]], "h:mm")</f>
        <v>3:15</v>
      </c>
      <c r="R69" s="7">
        <f>IF(Tabla13[[#This Row],[Estado de la Mesa]]="Ocupada",Tabla13[[#This Row],[Hora de Salida2]]-Tabla13[[#This Row],[Hora de Llegada2]]+(15/1440),Tabla13[[#This Row],[Hora de Salida2]]-Tabla13[[#This Row],[Hora de Llegada2]])</f>
        <v>0.14444444444444443</v>
      </c>
      <c r="S69" s="7">
        <f>Tabla13[[#This Row],[Hora de Salida2]]-Tabla13[[#This Row],[Hora de Llegada2]]</f>
        <v>0.13402777777777777</v>
      </c>
      <c r="T69" s="7">
        <f>IF(Tabla5[[#This Row],[Tiempo de Permanencia sin la Espera]]&gt;Tabla5[[#This Row],[Tiempo Preparación (horas)]],Tabla5[[#This Row],[Tiempo de Permanencia sin la Espera]]-Tabla5[[#This Row],[Tiempo Preparación (horas)]],0)</f>
        <v>3.3333333333333326E-2</v>
      </c>
      <c r="U69" s="7" t="str">
        <f>IF(Tabla5[[#This Row],[Tiempo de Permanencia sin la Espera]]&gt;Tabla5[[#This Row],[Tiempo Preparación (horas)]],"Si","No")</f>
        <v>Si</v>
      </c>
      <c r="V69" s="8">
        <v>218</v>
      </c>
      <c r="W69" s="8">
        <v>145</v>
      </c>
      <c r="X69" s="7">
        <f>Tabla5[[#This Row],[Tiempo de Preparación]]/1440</f>
        <v>0.10069444444444445</v>
      </c>
    </row>
    <row r="70" spans="1:24" x14ac:dyDescent="0.2">
      <c r="A70">
        <v>5</v>
      </c>
      <c r="B70" t="s">
        <v>1726</v>
      </c>
      <c r="C70">
        <v>4</v>
      </c>
      <c r="D70" s="3">
        <v>45017.084722222222</v>
      </c>
      <c r="E70" s="3">
        <v>45017.164583333331</v>
      </c>
      <c r="F70" t="s">
        <v>61</v>
      </c>
      <c r="G70" t="s">
        <v>82</v>
      </c>
      <c r="H70" t="s">
        <v>59</v>
      </c>
      <c r="I70" t="s">
        <v>957</v>
      </c>
      <c r="J70" s="34" t="str">
        <f>IF(Tabla5[[#This Row],[Orden Cobrada]]="Si",Tabla13[[#This Row],[Propina]],0)</f>
        <v>31.49</v>
      </c>
      <c r="K70" t="s">
        <v>70</v>
      </c>
      <c r="L70">
        <v>69</v>
      </c>
      <c r="M70" t="s">
        <v>100</v>
      </c>
      <c r="N70" t="s">
        <v>1725</v>
      </c>
      <c r="O70" s="6">
        <f>INT(Tabla13[[#This Row],[Hora de Llegada]])</f>
        <v>45017</v>
      </c>
      <c r="P70" s="7" t="str">
        <f>TEXT(Tabla13[[#This Row],[Hora de Llegada]], "h:mm")</f>
        <v>2:02</v>
      </c>
      <c r="Q70" s="7" t="str">
        <f>TEXT(Tabla13[[#This Row],[Hora de Salida]], "h:mm")</f>
        <v>3:57</v>
      </c>
      <c r="R70" s="7">
        <f>IF(Tabla13[[#This Row],[Estado de la Mesa]]="Ocupada",Tabla13[[#This Row],[Hora de Salida2]]-Tabla13[[#This Row],[Hora de Llegada2]]+(15/1440),Tabla13[[#This Row],[Hora de Salida2]]-Tabla13[[#This Row],[Hora de Llegada2]])</f>
        <v>7.9861111111111119E-2</v>
      </c>
      <c r="S70" s="7">
        <f>Tabla13[[#This Row],[Hora de Salida2]]-Tabla13[[#This Row],[Hora de Llegada2]]</f>
        <v>7.9861111111111119E-2</v>
      </c>
      <c r="T70" s="7">
        <f>IF(Tabla5[[#This Row],[Tiempo de Permanencia sin la Espera]]&gt;Tabla5[[#This Row],[Tiempo Preparación (horas)]],Tabla5[[#This Row],[Tiempo de Permanencia sin la Espera]]-Tabla5[[#This Row],[Tiempo Preparación (horas)]],0)</f>
        <v>1.5972222222222235E-2</v>
      </c>
      <c r="U70" s="7" t="str">
        <f>IF(Tabla5[[#This Row],[Tiempo de Permanencia sin la Espera]]&gt;Tabla5[[#This Row],[Tiempo Preparación (horas)]],"Si","No")</f>
        <v>Si</v>
      </c>
      <c r="V70" s="8">
        <v>234</v>
      </c>
      <c r="W70" s="8">
        <v>92</v>
      </c>
      <c r="X70" s="7">
        <f>Tabla5[[#This Row],[Tiempo de Preparación]]/1440</f>
        <v>6.3888888888888884E-2</v>
      </c>
    </row>
    <row r="71" spans="1:24" x14ac:dyDescent="0.2">
      <c r="A71">
        <v>17</v>
      </c>
      <c r="B71" t="s">
        <v>1724</v>
      </c>
      <c r="C71">
        <v>4</v>
      </c>
      <c r="D71" s="3">
        <v>45017.007638888892</v>
      </c>
      <c r="E71" s="3">
        <v>45017.056944444441</v>
      </c>
      <c r="F71" t="s">
        <v>78</v>
      </c>
      <c r="G71" t="s">
        <v>82</v>
      </c>
      <c r="H71" t="s">
        <v>106</v>
      </c>
      <c r="I71" t="s">
        <v>1723</v>
      </c>
      <c r="J71" s="34" t="str">
        <f>IF(Tabla5[[#This Row],[Orden Cobrada]]="Si",Tabla13[[#This Row],[Propina]],0)</f>
        <v>28.26</v>
      </c>
      <c r="K71" t="s">
        <v>70</v>
      </c>
      <c r="L71">
        <v>70</v>
      </c>
      <c r="M71" t="s">
        <v>163</v>
      </c>
      <c r="N71" t="s">
        <v>1722</v>
      </c>
      <c r="O71" s="6">
        <f>INT(Tabla13[[#This Row],[Hora de Llegada]])</f>
        <v>45017</v>
      </c>
      <c r="P71" s="7" t="str">
        <f>TEXT(Tabla13[[#This Row],[Hora de Llegada]], "h:mm")</f>
        <v>0:11</v>
      </c>
      <c r="Q71" s="7" t="str">
        <f>TEXT(Tabla13[[#This Row],[Hora de Salida]], "h:mm")</f>
        <v>1:22</v>
      </c>
      <c r="R71" s="7">
        <f>IF(Tabla13[[#This Row],[Estado de la Mesa]]="Ocupada",Tabla13[[#This Row],[Hora de Salida2]]-Tabla13[[#This Row],[Hora de Llegada2]]+(15/1440),Tabla13[[#This Row],[Hora de Salida2]]-Tabla13[[#This Row],[Hora de Llegada2]])</f>
        <v>4.9305555555555554E-2</v>
      </c>
      <c r="S71" s="7">
        <f>Tabla13[[#This Row],[Hora de Salida2]]-Tabla13[[#This Row],[Hora de Llegada2]]</f>
        <v>4.9305555555555554E-2</v>
      </c>
      <c r="T71" s="7">
        <f>IF(Tabla5[[#This Row],[Tiempo de Permanencia sin la Espera]]&gt;Tabla5[[#This Row],[Tiempo Preparación (horas)]],Tabla5[[#This Row],[Tiempo de Permanencia sin la Espera]]-Tabla5[[#This Row],[Tiempo Preparación (horas)]],0)</f>
        <v>2.1527777777777778E-2</v>
      </c>
      <c r="U71" s="7" t="str">
        <f>IF(Tabla5[[#This Row],[Tiempo de Permanencia sin la Espera]]&gt;Tabla5[[#This Row],[Tiempo Preparación (horas)]],"Si","No")</f>
        <v>Si</v>
      </c>
      <c r="V71" s="8">
        <v>118</v>
      </c>
      <c r="W71" s="8">
        <v>40</v>
      </c>
      <c r="X71" s="7">
        <f>Tabla5[[#This Row],[Tiempo de Preparación]]/1440</f>
        <v>2.7777777777777776E-2</v>
      </c>
    </row>
    <row r="72" spans="1:24" x14ac:dyDescent="0.2">
      <c r="A72">
        <v>18</v>
      </c>
      <c r="B72" t="s">
        <v>861</v>
      </c>
      <c r="C72">
        <v>4</v>
      </c>
      <c r="D72" s="3">
        <v>45017.081250000003</v>
      </c>
      <c r="E72" s="3">
        <v>45017.24722222222</v>
      </c>
      <c r="F72" t="s">
        <v>72</v>
      </c>
      <c r="G72" t="s">
        <v>82</v>
      </c>
      <c r="H72" t="s">
        <v>59</v>
      </c>
      <c r="I72" t="s">
        <v>1721</v>
      </c>
      <c r="J72" s="34" t="str">
        <f>IF(Tabla5[[#This Row],[Orden Cobrada]]="Si",Tabla13[[#This Row],[Propina]],0)</f>
        <v>24.01</v>
      </c>
      <c r="K72" t="s">
        <v>76</v>
      </c>
      <c r="L72">
        <v>71</v>
      </c>
      <c r="M72" t="s">
        <v>163</v>
      </c>
      <c r="N72" t="s">
        <v>1720</v>
      </c>
      <c r="O72" s="6">
        <f>INT(Tabla13[[#This Row],[Hora de Llegada]])</f>
        <v>45017</v>
      </c>
      <c r="P72" s="7" t="str">
        <f>TEXT(Tabla13[[#This Row],[Hora de Llegada]], "h:mm")</f>
        <v>1:57</v>
      </c>
      <c r="Q72" s="7" t="str">
        <f>TEXT(Tabla13[[#This Row],[Hora de Salida]], "h:mm")</f>
        <v>5:56</v>
      </c>
      <c r="R72" s="7">
        <f>IF(Tabla13[[#This Row],[Estado de la Mesa]]="Ocupada",Tabla13[[#This Row],[Hora de Salida2]]-Tabla13[[#This Row],[Hora de Llegada2]]+(15/1440),Tabla13[[#This Row],[Hora de Salida2]]-Tabla13[[#This Row],[Hora de Llegada2]])</f>
        <v>0.1763888888888889</v>
      </c>
      <c r="S72" s="7">
        <f>Tabla13[[#This Row],[Hora de Salida2]]-Tabla13[[#This Row],[Hora de Llegada2]]</f>
        <v>0.16597222222222224</v>
      </c>
      <c r="T72" s="7">
        <f>IF(Tabla5[[#This Row],[Tiempo de Permanencia sin la Espera]]&gt;Tabla5[[#This Row],[Tiempo Preparación (horas)]],Tabla5[[#This Row],[Tiempo de Permanencia sin la Espera]]-Tabla5[[#This Row],[Tiempo Preparación (horas)]],0)</f>
        <v>0.13194444444444448</v>
      </c>
      <c r="U72" s="7" t="str">
        <f>IF(Tabla5[[#This Row],[Tiempo de Permanencia sin la Espera]]&gt;Tabla5[[#This Row],[Tiempo Preparación (horas)]],"Si","No")</f>
        <v>Si</v>
      </c>
      <c r="V72" s="8">
        <v>136</v>
      </c>
      <c r="W72" s="8">
        <v>49</v>
      </c>
      <c r="X72" s="7">
        <f>Tabla5[[#This Row],[Tiempo de Preparación]]/1440</f>
        <v>3.4027777777777775E-2</v>
      </c>
    </row>
    <row r="73" spans="1:24" x14ac:dyDescent="0.2">
      <c r="A73">
        <v>17</v>
      </c>
      <c r="B73" t="s">
        <v>1719</v>
      </c>
      <c r="C73">
        <v>1</v>
      </c>
      <c r="D73" s="3">
        <v>45017.112500000003</v>
      </c>
      <c r="E73" s="3">
        <v>45017.243750000001</v>
      </c>
      <c r="F73" t="s">
        <v>61</v>
      </c>
      <c r="G73" t="s">
        <v>82</v>
      </c>
      <c r="H73" t="s">
        <v>59</v>
      </c>
      <c r="I73" t="s">
        <v>1718</v>
      </c>
      <c r="J73" s="34" t="str">
        <f>IF(Tabla5[[#This Row],[Orden Cobrada]]="Si",Tabla13[[#This Row],[Propina]],0)</f>
        <v>15.28</v>
      </c>
      <c r="K73" t="s">
        <v>57</v>
      </c>
      <c r="L73">
        <v>72</v>
      </c>
      <c r="M73" t="s">
        <v>100</v>
      </c>
      <c r="N73" t="s">
        <v>1717</v>
      </c>
      <c r="O73" s="6">
        <f>INT(Tabla13[[#This Row],[Hora de Llegada]])</f>
        <v>45017</v>
      </c>
      <c r="P73" s="7" t="str">
        <f>TEXT(Tabla13[[#This Row],[Hora de Llegada]], "h:mm")</f>
        <v>2:42</v>
      </c>
      <c r="Q73" s="7" t="str">
        <f>TEXT(Tabla13[[#This Row],[Hora de Salida]], "h:mm")</f>
        <v>5:51</v>
      </c>
      <c r="R73" s="7">
        <f>IF(Tabla13[[#This Row],[Estado de la Mesa]]="Ocupada",Tabla13[[#This Row],[Hora de Salida2]]-Tabla13[[#This Row],[Hora de Llegada2]]+(15/1440),Tabla13[[#This Row],[Hora de Salida2]]-Tabla13[[#This Row],[Hora de Llegada2]])</f>
        <v>0.13124999999999998</v>
      </c>
      <c r="S73" s="7">
        <f>Tabla13[[#This Row],[Hora de Salida2]]-Tabla13[[#This Row],[Hora de Llegada2]]</f>
        <v>0.13124999999999998</v>
      </c>
      <c r="T73" s="7">
        <f>IF(Tabla5[[#This Row],[Tiempo de Permanencia sin la Espera]]&gt;Tabla5[[#This Row],[Tiempo Preparación (horas)]],Tabla5[[#This Row],[Tiempo de Permanencia sin la Espera]]-Tabla5[[#This Row],[Tiempo Preparación (horas)]],0)</f>
        <v>9.3749999999999972E-2</v>
      </c>
      <c r="U73" s="7" t="str">
        <f>IF(Tabla5[[#This Row],[Tiempo de Permanencia sin la Espera]]&gt;Tabla5[[#This Row],[Tiempo Preparación (horas)]],"Si","No")</f>
        <v>Si</v>
      </c>
      <c r="V73" s="8">
        <v>75</v>
      </c>
      <c r="W73" s="8">
        <v>54</v>
      </c>
      <c r="X73" s="7">
        <f>Tabla5[[#This Row],[Tiempo de Preparación]]/1440</f>
        <v>3.7499999999999999E-2</v>
      </c>
    </row>
    <row r="74" spans="1:24" x14ac:dyDescent="0.2">
      <c r="A74">
        <v>1</v>
      </c>
      <c r="B74" t="s">
        <v>1041</v>
      </c>
      <c r="C74">
        <v>4</v>
      </c>
      <c r="D74" s="3">
        <v>45017.11041666667</v>
      </c>
      <c r="E74" s="3">
        <v>45017.256249999999</v>
      </c>
      <c r="F74" t="s">
        <v>78</v>
      </c>
      <c r="G74" t="s">
        <v>60</v>
      </c>
      <c r="H74" t="s">
        <v>59</v>
      </c>
      <c r="I74" t="s">
        <v>1716</v>
      </c>
      <c r="J74" s="34" t="str">
        <f>IF(Tabla5[[#This Row],[Orden Cobrada]]="Si",Tabla13[[#This Row],[Propina]],0)</f>
        <v>34.51</v>
      </c>
      <c r="K74" t="s">
        <v>70</v>
      </c>
      <c r="L74">
        <v>73</v>
      </c>
      <c r="M74" t="s">
        <v>64</v>
      </c>
      <c r="N74" t="s">
        <v>10</v>
      </c>
      <c r="O74" s="6">
        <f>INT(Tabla13[[#This Row],[Hora de Llegada]])</f>
        <v>45017</v>
      </c>
      <c r="P74" s="7" t="str">
        <f>TEXT(Tabla13[[#This Row],[Hora de Llegada]], "h:mm")</f>
        <v>2:39</v>
      </c>
      <c r="Q74" s="7" t="str">
        <f>TEXT(Tabla13[[#This Row],[Hora de Salida]], "h:mm")</f>
        <v>6:09</v>
      </c>
      <c r="R74" s="7">
        <f>IF(Tabla13[[#This Row],[Estado de la Mesa]]="Ocupada",Tabla13[[#This Row],[Hora de Salida2]]-Tabla13[[#This Row],[Hora de Llegada2]]+(15/1440),Tabla13[[#This Row],[Hora de Salida2]]-Tabla13[[#This Row],[Hora de Llegada2]])</f>
        <v>0.14583333333333337</v>
      </c>
      <c r="S74" s="7">
        <f>Tabla13[[#This Row],[Hora de Salida2]]-Tabla13[[#This Row],[Hora de Llegada2]]</f>
        <v>0.14583333333333337</v>
      </c>
      <c r="T74" s="7">
        <f>IF(Tabla5[[#This Row],[Tiempo de Permanencia sin la Espera]]&gt;Tabla5[[#This Row],[Tiempo Preparación (horas)]],Tabla5[[#This Row],[Tiempo de Permanencia sin la Espera]]-Tabla5[[#This Row],[Tiempo Preparación (horas)]],0)</f>
        <v>0.13194444444444448</v>
      </c>
      <c r="U74" s="7" t="str">
        <f>IF(Tabla5[[#This Row],[Tiempo de Permanencia sin la Espera]]&gt;Tabla5[[#This Row],[Tiempo Preparación (horas)]],"Si","No")</f>
        <v>Si</v>
      </c>
      <c r="V74" s="8">
        <v>81</v>
      </c>
      <c r="W74" s="8">
        <v>20</v>
      </c>
      <c r="X74" s="7">
        <f>Tabla5[[#This Row],[Tiempo de Preparación]]/1440</f>
        <v>1.3888888888888888E-2</v>
      </c>
    </row>
    <row r="75" spans="1:24" x14ac:dyDescent="0.2">
      <c r="A75">
        <v>19</v>
      </c>
      <c r="B75" t="s">
        <v>615</v>
      </c>
      <c r="C75">
        <v>4</v>
      </c>
      <c r="D75" s="3">
        <v>45017.044444444444</v>
      </c>
      <c r="E75" s="3">
        <v>45017.175694444442</v>
      </c>
      <c r="F75" t="s">
        <v>78</v>
      </c>
      <c r="G75" t="s">
        <v>82</v>
      </c>
      <c r="H75" t="s">
        <v>59</v>
      </c>
      <c r="I75" t="s">
        <v>1715</v>
      </c>
      <c r="J75" s="34" t="str">
        <f>IF(Tabla5[[#This Row],[Orden Cobrada]]="Si",Tabla13[[#This Row],[Propina]],0)</f>
        <v>30.83</v>
      </c>
      <c r="K75" t="s">
        <v>70</v>
      </c>
      <c r="L75">
        <v>74</v>
      </c>
      <c r="M75" t="s">
        <v>104</v>
      </c>
      <c r="N75" t="s">
        <v>1714</v>
      </c>
      <c r="O75" s="6">
        <f>INT(Tabla13[[#This Row],[Hora de Llegada]])</f>
        <v>45017</v>
      </c>
      <c r="P75" s="7" t="str">
        <f>TEXT(Tabla13[[#This Row],[Hora de Llegada]], "h:mm")</f>
        <v>1:04</v>
      </c>
      <c r="Q75" s="7" t="str">
        <f>TEXT(Tabla13[[#This Row],[Hora de Salida]], "h:mm")</f>
        <v>4:13</v>
      </c>
      <c r="R75" s="7">
        <f>IF(Tabla13[[#This Row],[Estado de la Mesa]]="Ocupada",Tabla13[[#This Row],[Hora de Salida2]]-Tabla13[[#This Row],[Hora de Llegada2]]+(15/1440),Tabla13[[#This Row],[Hora de Salida2]]-Tabla13[[#This Row],[Hora de Llegada2]])</f>
        <v>0.13125000000000001</v>
      </c>
      <c r="S75" s="7">
        <f>Tabla13[[#This Row],[Hora de Salida2]]-Tabla13[[#This Row],[Hora de Llegada2]]</f>
        <v>0.13125000000000001</v>
      </c>
      <c r="T75" s="7">
        <f>IF(Tabla5[[#This Row],[Tiempo de Permanencia sin la Espera]]&gt;Tabla5[[#This Row],[Tiempo Preparación (horas)]],Tabla5[[#This Row],[Tiempo de Permanencia sin la Espera]]-Tabla5[[#This Row],[Tiempo Preparación (horas)]],0)</f>
        <v>6.1805555555555558E-2</v>
      </c>
      <c r="U75" s="7" t="str">
        <f>IF(Tabla5[[#This Row],[Tiempo de Permanencia sin la Espera]]&gt;Tabla5[[#This Row],[Tiempo Preparación (horas)]],"Si","No")</f>
        <v>Si</v>
      </c>
      <c r="V75" s="8">
        <v>218</v>
      </c>
      <c r="W75" s="8">
        <v>100</v>
      </c>
      <c r="X75" s="7">
        <f>Tabla5[[#This Row],[Tiempo de Preparación]]/1440</f>
        <v>6.9444444444444448E-2</v>
      </c>
    </row>
    <row r="76" spans="1:24" x14ac:dyDescent="0.2">
      <c r="A76">
        <v>19</v>
      </c>
      <c r="B76" t="s">
        <v>1713</v>
      </c>
      <c r="C76">
        <v>5</v>
      </c>
      <c r="D76" s="3">
        <v>45017.15</v>
      </c>
      <c r="E76" s="3">
        <v>45017.200694444444</v>
      </c>
      <c r="F76" t="s">
        <v>87</v>
      </c>
      <c r="G76" t="s">
        <v>82</v>
      </c>
      <c r="H76" t="s">
        <v>59</v>
      </c>
      <c r="I76" t="s">
        <v>1712</v>
      </c>
      <c r="J76" s="34" t="str">
        <f>IF(Tabla5[[#This Row],[Orden Cobrada]]="Si",Tabla13[[#This Row],[Propina]],0)</f>
        <v>45.23</v>
      </c>
      <c r="K76" t="s">
        <v>76</v>
      </c>
      <c r="L76">
        <v>75</v>
      </c>
      <c r="M76" t="s">
        <v>132</v>
      </c>
      <c r="N76" t="s">
        <v>798</v>
      </c>
      <c r="O76" s="6">
        <f>INT(Tabla13[[#This Row],[Hora de Llegada]])</f>
        <v>45017</v>
      </c>
      <c r="P76" s="7" t="str">
        <f>TEXT(Tabla13[[#This Row],[Hora de Llegada]], "h:mm")</f>
        <v>3:36</v>
      </c>
      <c r="Q76" s="7" t="str">
        <f>TEXT(Tabla13[[#This Row],[Hora de Salida]], "h:mm")</f>
        <v>4:49</v>
      </c>
      <c r="R76" s="7">
        <f>IF(Tabla13[[#This Row],[Estado de la Mesa]]="Ocupada",Tabla13[[#This Row],[Hora de Salida2]]-Tabla13[[#This Row],[Hora de Llegada2]]+(15/1440),Tabla13[[#This Row],[Hora de Salida2]]-Tabla13[[#This Row],[Hora de Llegada2]])</f>
        <v>6.1111111111111095E-2</v>
      </c>
      <c r="S76" s="7">
        <f>Tabla13[[#This Row],[Hora de Salida2]]-Tabla13[[#This Row],[Hora de Llegada2]]</f>
        <v>5.0694444444444431E-2</v>
      </c>
      <c r="T76" s="7">
        <f>IF(Tabla5[[#This Row],[Tiempo de Permanencia sin la Espera]]&gt;Tabla5[[#This Row],[Tiempo Preparación (horas)]],Tabla5[[#This Row],[Tiempo de Permanencia sin la Espera]]-Tabla5[[#This Row],[Tiempo Preparación (horas)]],0)</f>
        <v>1.5277777777777765E-2</v>
      </c>
      <c r="U76" s="7" t="str">
        <f>IF(Tabla5[[#This Row],[Tiempo de Permanencia sin la Espera]]&gt;Tabla5[[#This Row],[Tiempo Preparación (horas)]],"Si","No")</f>
        <v>Si</v>
      </c>
      <c r="V76" s="8">
        <v>109</v>
      </c>
      <c r="W76" s="8">
        <v>51</v>
      </c>
      <c r="X76" s="7">
        <f>Tabla5[[#This Row],[Tiempo de Preparación]]/1440</f>
        <v>3.5416666666666666E-2</v>
      </c>
    </row>
    <row r="77" spans="1:24" x14ac:dyDescent="0.2">
      <c r="A77">
        <v>17</v>
      </c>
      <c r="B77" t="s">
        <v>1711</v>
      </c>
      <c r="C77">
        <v>3</v>
      </c>
      <c r="D77" s="3">
        <v>45017.122916666667</v>
      </c>
      <c r="E77" s="3">
        <v>45017.224999999999</v>
      </c>
      <c r="F77" t="s">
        <v>97</v>
      </c>
      <c r="G77" t="s">
        <v>82</v>
      </c>
      <c r="H77" t="s">
        <v>59</v>
      </c>
      <c r="I77" t="s">
        <v>1710</v>
      </c>
      <c r="J77" s="34" t="str">
        <f>IF(Tabla5[[#This Row],[Orden Cobrada]]="Si",Tabla13[[#This Row],[Propina]],0)</f>
        <v>17.76</v>
      </c>
      <c r="K77" t="s">
        <v>57</v>
      </c>
      <c r="L77">
        <v>76</v>
      </c>
      <c r="M77" t="s">
        <v>64</v>
      </c>
      <c r="N77" t="s">
        <v>1709</v>
      </c>
      <c r="O77" s="6">
        <f>INT(Tabla13[[#This Row],[Hora de Llegada]])</f>
        <v>45017</v>
      </c>
      <c r="P77" s="7" t="str">
        <f>TEXT(Tabla13[[#This Row],[Hora de Llegada]], "h:mm")</f>
        <v>2:57</v>
      </c>
      <c r="Q77" s="7" t="str">
        <f>TEXT(Tabla13[[#This Row],[Hora de Salida]], "h:mm")</f>
        <v>5:24</v>
      </c>
      <c r="R77" s="7">
        <f>IF(Tabla13[[#This Row],[Estado de la Mesa]]="Ocupada",Tabla13[[#This Row],[Hora de Salida2]]-Tabla13[[#This Row],[Hora de Llegada2]]+(15/1440),Tabla13[[#This Row],[Hora de Salida2]]-Tabla13[[#This Row],[Hora de Llegada2]])</f>
        <v>0.10208333333333333</v>
      </c>
      <c r="S77" s="7">
        <f>Tabla13[[#This Row],[Hora de Salida2]]-Tabla13[[#This Row],[Hora de Llegada2]]</f>
        <v>0.10208333333333333</v>
      </c>
      <c r="T77" s="7">
        <f>IF(Tabla5[[#This Row],[Tiempo de Permanencia sin la Espera]]&gt;Tabla5[[#This Row],[Tiempo Preparación (horas)]],Tabla5[[#This Row],[Tiempo de Permanencia sin la Espera]]-Tabla5[[#This Row],[Tiempo Preparación (horas)]],0)</f>
        <v>3.4722222222222224E-2</v>
      </c>
      <c r="U77" s="7" t="str">
        <f>IF(Tabla5[[#This Row],[Tiempo de Permanencia sin la Espera]]&gt;Tabla5[[#This Row],[Tiempo Preparación (horas)]],"Si","No")</f>
        <v>Si</v>
      </c>
      <c r="V77" s="8">
        <v>158</v>
      </c>
      <c r="W77" s="8">
        <v>97</v>
      </c>
      <c r="X77" s="7">
        <f>Tabla5[[#This Row],[Tiempo de Preparación]]/1440</f>
        <v>6.7361111111111108E-2</v>
      </c>
    </row>
    <row r="78" spans="1:24" x14ac:dyDescent="0.2">
      <c r="A78">
        <v>3</v>
      </c>
      <c r="B78" t="s">
        <v>1708</v>
      </c>
      <c r="C78">
        <v>1</v>
      </c>
      <c r="D78" s="3">
        <v>45017.115277777775</v>
      </c>
      <c r="E78" s="3">
        <v>45017.260416666664</v>
      </c>
      <c r="F78" t="s">
        <v>72</v>
      </c>
      <c r="G78" t="s">
        <v>66</v>
      </c>
      <c r="H78" t="s">
        <v>59</v>
      </c>
      <c r="I78" t="s">
        <v>1707</v>
      </c>
      <c r="J78" s="34" t="str">
        <f>IF(Tabla5[[#This Row],[Orden Cobrada]]="Si",Tabla13[[#This Row],[Propina]],0)</f>
        <v>19.88</v>
      </c>
      <c r="K78" t="s">
        <v>70</v>
      </c>
      <c r="L78">
        <v>77</v>
      </c>
      <c r="M78" t="s">
        <v>126</v>
      </c>
      <c r="N78" t="s">
        <v>1706</v>
      </c>
      <c r="O78" s="6">
        <f>INT(Tabla13[[#This Row],[Hora de Llegada]])</f>
        <v>45017</v>
      </c>
      <c r="P78" s="7" t="str">
        <f>TEXT(Tabla13[[#This Row],[Hora de Llegada]], "h:mm")</f>
        <v>2:46</v>
      </c>
      <c r="Q78" s="7" t="str">
        <f>TEXT(Tabla13[[#This Row],[Hora de Salida]], "h:mm")</f>
        <v>6:15</v>
      </c>
      <c r="R78" s="7">
        <f>IF(Tabla13[[#This Row],[Estado de la Mesa]]="Ocupada",Tabla13[[#This Row],[Hora de Salida2]]-Tabla13[[#This Row],[Hora de Llegada2]]+(15/1440),Tabla13[[#This Row],[Hora de Salida2]]-Tabla13[[#This Row],[Hora de Llegada2]])</f>
        <v>0.14513888888888893</v>
      </c>
      <c r="S78" s="7">
        <f>Tabla13[[#This Row],[Hora de Salida2]]-Tabla13[[#This Row],[Hora de Llegada2]]</f>
        <v>0.14513888888888893</v>
      </c>
      <c r="T78" s="7">
        <f>IF(Tabla5[[#This Row],[Tiempo de Permanencia sin la Espera]]&gt;Tabla5[[#This Row],[Tiempo Preparación (horas)]],Tabla5[[#This Row],[Tiempo de Permanencia sin la Espera]]-Tabla5[[#This Row],[Tiempo Preparación (horas)]],0)</f>
        <v>7.7777777777777821E-2</v>
      </c>
      <c r="U78" s="7" t="str">
        <f>IF(Tabla5[[#This Row],[Tiempo de Permanencia sin la Espera]]&gt;Tabla5[[#This Row],[Tiempo Preparación (horas)]],"Si","No")</f>
        <v>Si</v>
      </c>
      <c r="V78" s="8">
        <v>99</v>
      </c>
      <c r="W78" s="8">
        <v>97</v>
      </c>
      <c r="X78" s="7">
        <f>Tabla5[[#This Row],[Tiempo de Preparación]]/1440</f>
        <v>6.7361111111111108E-2</v>
      </c>
    </row>
    <row r="79" spans="1:24" x14ac:dyDescent="0.2">
      <c r="A79">
        <v>7</v>
      </c>
      <c r="B79" t="s">
        <v>1705</v>
      </c>
      <c r="C79">
        <v>4</v>
      </c>
      <c r="D79" s="3">
        <v>45017.06527777778</v>
      </c>
      <c r="E79" s="3">
        <v>45017.127083333333</v>
      </c>
      <c r="F79" t="s">
        <v>72</v>
      </c>
      <c r="G79" t="s">
        <v>82</v>
      </c>
      <c r="H79" t="s">
        <v>59</v>
      </c>
      <c r="I79" t="s">
        <v>1704</v>
      </c>
      <c r="J79" s="34" t="str">
        <f>IF(Tabla5[[#This Row],[Orden Cobrada]]="Si",Tabla13[[#This Row],[Propina]],0)</f>
        <v>20.02</v>
      </c>
      <c r="K79" t="s">
        <v>70</v>
      </c>
      <c r="L79">
        <v>78</v>
      </c>
      <c r="M79" t="s">
        <v>75</v>
      </c>
      <c r="N79" t="s">
        <v>16</v>
      </c>
      <c r="O79" s="6">
        <f>INT(Tabla13[[#This Row],[Hora de Llegada]])</f>
        <v>45017</v>
      </c>
      <c r="P79" s="7" t="str">
        <f>TEXT(Tabla13[[#This Row],[Hora de Llegada]], "h:mm")</f>
        <v>1:34</v>
      </c>
      <c r="Q79" s="7" t="str">
        <f>TEXT(Tabla13[[#This Row],[Hora de Salida]], "h:mm")</f>
        <v>3:03</v>
      </c>
      <c r="R79" s="7">
        <f>IF(Tabla13[[#This Row],[Estado de la Mesa]]="Ocupada",Tabla13[[#This Row],[Hora de Salida2]]-Tabla13[[#This Row],[Hora de Llegada2]]+(15/1440),Tabla13[[#This Row],[Hora de Salida2]]-Tabla13[[#This Row],[Hora de Llegada2]])</f>
        <v>6.1805555555555544E-2</v>
      </c>
      <c r="S79" s="7">
        <f>Tabla13[[#This Row],[Hora de Salida2]]-Tabla13[[#This Row],[Hora de Llegada2]]</f>
        <v>6.1805555555555544E-2</v>
      </c>
      <c r="T79" s="7">
        <f>IF(Tabla5[[#This Row],[Tiempo de Permanencia sin la Espera]]&gt;Tabla5[[#This Row],[Tiempo Preparación (horas)]],Tabla5[[#This Row],[Tiempo de Permanencia sin la Espera]]-Tabla5[[#This Row],[Tiempo Preparación (horas)]],0)</f>
        <v>2.4305555555555546E-2</v>
      </c>
      <c r="U79" s="7" t="str">
        <f>IF(Tabla5[[#This Row],[Tiempo de Permanencia sin la Espera]]&gt;Tabla5[[#This Row],[Tiempo Preparación (horas)]],"Si","No")</f>
        <v>Si</v>
      </c>
      <c r="V79" s="8">
        <v>57</v>
      </c>
      <c r="W79" s="8">
        <v>54</v>
      </c>
      <c r="X79" s="7">
        <f>Tabla5[[#This Row],[Tiempo de Preparación]]/1440</f>
        <v>3.7499999999999999E-2</v>
      </c>
    </row>
    <row r="80" spans="1:24" x14ac:dyDescent="0.2">
      <c r="A80">
        <v>16</v>
      </c>
      <c r="B80" t="s">
        <v>1703</v>
      </c>
      <c r="C80">
        <v>2</v>
      </c>
      <c r="D80" s="3">
        <v>45017.06527777778</v>
      </c>
      <c r="E80" s="3">
        <v>45017.213888888888</v>
      </c>
      <c r="F80" t="s">
        <v>72</v>
      </c>
      <c r="G80" t="s">
        <v>82</v>
      </c>
      <c r="H80" t="s">
        <v>59</v>
      </c>
      <c r="I80" t="s">
        <v>1702</v>
      </c>
      <c r="J80" s="34" t="str">
        <f>IF(Tabla5[[#This Row],[Orden Cobrada]]="Si",Tabla13[[#This Row],[Propina]],0)</f>
        <v>34.01</v>
      </c>
      <c r="K80" t="s">
        <v>70</v>
      </c>
      <c r="L80">
        <v>79</v>
      </c>
      <c r="M80" t="s">
        <v>132</v>
      </c>
      <c r="N80" t="s">
        <v>1701</v>
      </c>
      <c r="O80" s="6">
        <f>INT(Tabla13[[#This Row],[Hora de Llegada]])</f>
        <v>45017</v>
      </c>
      <c r="P80" s="7" t="str">
        <f>TEXT(Tabla13[[#This Row],[Hora de Llegada]], "h:mm")</f>
        <v>1:34</v>
      </c>
      <c r="Q80" s="7" t="str">
        <f>TEXT(Tabla13[[#This Row],[Hora de Salida]], "h:mm")</f>
        <v>5:08</v>
      </c>
      <c r="R80" s="7">
        <f>IF(Tabla13[[#This Row],[Estado de la Mesa]]="Ocupada",Tabla13[[#This Row],[Hora de Salida2]]-Tabla13[[#This Row],[Hora de Llegada2]]+(15/1440),Tabla13[[#This Row],[Hora de Salida2]]-Tabla13[[#This Row],[Hora de Llegada2]])</f>
        <v>0.14861111111111114</v>
      </c>
      <c r="S80" s="7">
        <f>Tabla13[[#This Row],[Hora de Salida2]]-Tabla13[[#This Row],[Hora de Llegada2]]</f>
        <v>0.14861111111111114</v>
      </c>
      <c r="T80" s="7">
        <f>IF(Tabla5[[#This Row],[Tiempo de Permanencia sin la Espera]]&gt;Tabla5[[#This Row],[Tiempo Preparación (horas)]],Tabla5[[#This Row],[Tiempo de Permanencia sin la Espera]]-Tabla5[[#This Row],[Tiempo Preparación (horas)]],0)</f>
        <v>8.1944444444444473E-2</v>
      </c>
      <c r="U80" s="7" t="str">
        <f>IF(Tabla5[[#This Row],[Tiempo de Permanencia sin la Espera]]&gt;Tabla5[[#This Row],[Tiempo Preparación (horas)]],"Si","No")</f>
        <v>Si</v>
      </c>
      <c r="V80" s="8">
        <v>309</v>
      </c>
      <c r="W80" s="8">
        <v>96</v>
      </c>
      <c r="X80" s="7">
        <f>Tabla5[[#This Row],[Tiempo de Preparación]]/1440</f>
        <v>6.6666666666666666E-2</v>
      </c>
    </row>
    <row r="81" spans="1:24" x14ac:dyDescent="0.2">
      <c r="A81">
        <v>18</v>
      </c>
      <c r="B81" t="s">
        <v>1700</v>
      </c>
      <c r="C81">
        <v>6</v>
      </c>
      <c r="D81" s="3">
        <v>45017.093055555553</v>
      </c>
      <c r="E81" s="3">
        <v>45017.156944444447</v>
      </c>
      <c r="F81" t="s">
        <v>78</v>
      </c>
      <c r="G81" t="s">
        <v>82</v>
      </c>
      <c r="H81" t="s">
        <v>59</v>
      </c>
      <c r="I81" t="s">
        <v>1699</v>
      </c>
      <c r="J81" s="34" t="str">
        <f>IF(Tabla5[[#This Row],[Orden Cobrada]]="Si",Tabla13[[#This Row],[Propina]],0)</f>
        <v>39.05</v>
      </c>
      <c r="K81" t="s">
        <v>70</v>
      </c>
      <c r="L81">
        <v>80</v>
      </c>
      <c r="M81" t="s">
        <v>132</v>
      </c>
      <c r="N81" t="s">
        <v>1698</v>
      </c>
      <c r="O81" s="6">
        <f>INT(Tabla13[[#This Row],[Hora de Llegada]])</f>
        <v>45017</v>
      </c>
      <c r="P81" s="7" t="str">
        <f>TEXT(Tabla13[[#This Row],[Hora de Llegada]], "h:mm")</f>
        <v>2:14</v>
      </c>
      <c r="Q81" s="7" t="str">
        <f>TEXT(Tabla13[[#This Row],[Hora de Salida]], "h:mm")</f>
        <v>3:46</v>
      </c>
      <c r="R81" s="7">
        <f>IF(Tabla13[[#This Row],[Estado de la Mesa]]="Ocupada",Tabla13[[#This Row],[Hora de Salida2]]-Tabla13[[#This Row],[Hora de Llegada2]]+(15/1440),Tabla13[[#This Row],[Hora de Salida2]]-Tabla13[[#This Row],[Hora de Llegada2]])</f>
        <v>6.3888888888888884E-2</v>
      </c>
      <c r="S81" s="7">
        <f>Tabla13[[#This Row],[Hora de Salida2]]-Tabla13[[#This Row],[Hora de Llegada2]]</f>
        <v>6.3888888888888884E-2</v>
      </c>
      <c r="T81" s="7">
        <f>IF(Tabla5[[#This Row],[Tiempo de Permanencia sin la Espera]]&gt;Tabla5[[#This Row],[Tiempo Preparación (horas)]],Tabla5[[#This Row],[Tiempo de Permanencia sin la Espera]]-Tabla5[[#This Row],[Tiempo Preparación (horas)]],0)</f>
        <v>1.7361111111111105E-2</v>
      </c>
      <c r="U81" s="7" t="str">
        <f>IF(Tabla5[[#This Row],[Tiempo de Permanencia sin la Espera]]&gt;Tabla5[[#This Row],[Tiempo Preparación (horas)]],"Si","No")</f>
        <v>Si</v>
      </c>
      <c r="V81" s="8">
        <v>121</v>
      </c>
      <c r="W81" s="8">
        <v>67</v>
      </c>
      <c r="X81" s="7">
        <f>Tabla5[[#This Row],[Tiempo de Preparación]]/1440</f>
        <v>4.6527777777777779E-2</v>
      </c>
    </row>
    <row r="82" spans="1:24" x14ac:dyDescent="0.2">
      <c r="A82">
        <v>17</v>
      </c>
      <c r="B82" t="s">
        <v>1697</v>
      </c>
      <c r="C82">
        <v>4</v>
      </c>
      <c r="D82" s="3">
        <v>45017.152777777781</v>
      </c>
      <c r="E82" s="3">
        <v>45017.271527777775</v>
      </c>
      <c r="F82" t="s">
        <v>87</v>
      </c>
      <c r="G82" t="s">
        <v>66</v>
      </c>
      <c r="H82" t="s">
        <v>59</v>
      </c>
      <c r="I82" t="s">
        <v>1696</v>
      </c>
      <c r="J82" s="34" t="str">
        <f>IF(Tabla5[[#This Row],[Orden Cobrada]]="Si",Tabla13[[#This Row],[Propina]],0)</f>
        <v>23.69</v>
      </c>
      <c r="K82" t="s">
        <v>76</v>
      </c>
      <c r="L82">
        <v>81</v>
      </c>
      <c r="M82" t="s">
        <v>85</v>
      </c>
      <c r="N82" t="s">
        <v>9</v>
      </c>
      <c r="O82" s="6">
        <f>INT(Tabla13[[#This Row],[Hora de Llegada]])</f>
        <v>45017</v>
      </c>
      <c r="P82" s="7" t="str">
        <f>TEXT(Tabla13[[#This Row],[Hora de Llegada]], "h:mm")</f>
        <v>3:40</v>
      </c>
      <c r="Q82" s="7" t="str">
        <f>TEXT(Tabla13[[#This Row],[Hora de Salida]], "h:mm")</f>
        <v>6:31</v>
      </c>
      <c r="R82" s="7">
        <f>IF(Tabla13[[#This Row],[Estado de la Mesa]]="Ocupada",Tabla13[[#This Row],[Hora de Salida2]]-Tabla13[[#This Row],[Hora de Llegada2]]+(15/1440),Tabla13[[#This Row],[Hora de Salida2]]-Tabla13[[#This Row],[Hora de Llegada2]])</f>
        <v>0.12916666666666665</v>
      </c>
      <c r="S82" s="7">
        <f>Tabla13[[#This Row],[Hora de Salida2]]-Tabla13[[#This Row],[Hora de Llegada2]]</f>
        <v>0.11874999999999999</v>
      </c>
      <c r="T82" s="7">
        <f>IF(Tabla5[[#This Row],[Tiempo de Permanencia sin la Espera]]&gt;Tabla5[[#This Row],[Tiempo Preparación (horas)]],Tabla5[[#This Row],[Tiempo de Permanencia sin la Espera]]-Tabla5[[#This Row],[Tiempo Preparación (horas)]],0)</f>
        <v>7.7777777777777779E-2</v>
      </c>
      <c r="U82" s="7" t="str">
        <f>IF(Tabla5[[#This Row],[Tiempo de Permanencia sin la Espera]]&gt;Tabla5[[#This Row],[Tiempo Preparación (horas)]],"Si","No")</f>
        <v>Si</v>
      </c>
      <c r="V82" s="8">
        <v>62</v>
      </c>
      <c r="W82" s="8">
        <v>59</v>
      </c>
      <c r="X82" s="7">
        <f>Tabla5[[#This Row],[Tiempo de Preparación]]/1440</f>
        <v>4.0972222222222222E-2</v>
      </c>
    </row>
    <row r="83" spans="1:24" x14ac:dyDescent="0.2">
      <c r="A83">
        <v>16</v>
      </c>
      <c r="B83" t="s">
        <v>1695</v>
      </c>
      <c r="C83">
        <v>3</v>
      </c>
      <c r="D83" s="3">
        <v>45017.142361111109</v>
      </c>
      <c r="E83" s="3">
        <v>45017.298611111109</v>
      </c>
      <c r="F83" t="s">
        <v>87</v>
      </c>
      <c r="G83" t="s">
        <v>60</v>
      </c>
      <c r="H83" t="s">
        <v>59</v>
      </c>
      <c r="I83" t="s">
        <v>1694</v>
      </c>
      <c r="J83" s="34" t="str">
        <f>IF(Tabla5[[#This Row],[Orden Cobrada]]="Si",Tabla13[[#This Row],[Propina]],0)</f>
        <v>38.6</v>
      </c>
      <c r="K83" t="s">
        <v>70</v>
      </c>
      <c r="L83">
        <v>82</v>
      </c>
      <c r="M83" t="s">
        <v>163</v>
      </c>
      <c r="N83" t="s">
        <v>1693</v>
      </c>
      <c r="O83" s="6">
        <f>INT(Tabla13[[#This Row],[Hora de Llegada]])</f>
        <v>45017</v>
      </c>
      <c r="P83" s="7" t="str">
        <f>TEXT(Tabla13[[#This Row],[Hora de Llegada]], "h:mm")</f>
        <v>3:25</v>
      </c>
      <c r="Q83" s="7" t="str">
        <f>TEXT(Tabla13[[#This Row],[Hora de Salida]], "h:mm")</f>
        <v>7:10</v>
      </c>
      <c r="R83" s="7">
        <f>IF(Tabla13[[#This Row],[Estado de la Mesa]]="Ocupada",Tabla13[[#This Row],[Hora de Salida2]]-Tabla13[[#This Row],[Hora de Llegada2]]+(15/1440),Tabla13[[#This Row],[Hora de Salida2]]-Tabla13[[#This Row],[Hora de Llegada2]])</f>
        <v>0.15625</v>
      </c>
      <c r="S83" s="7">
        <f>Tabla13[[#This Row],[Hora de Salida2]]-Tabla13[[#This Row],[Hora de Llegada2]]</f>
        <v>0.15625</v>
      </c>
      <c r="T83" s="7">
        <f>IF(Tabla5[[#This Row],[Tiempo de Permanencia sin la Espera]]&gt;Tabla5[[#This Row],[Tiempo Preparación (horas)]],Tabla5[[#This Row],[Tiempo de Permanencia sin la Espera]]-Tabla5[[#This Row],[Tiempo Preparación (horas)]],0)</f>
        <v>0.14305555555555555</v>
      </c>
      <c r="U83" s="7" t="str">
        <f>IF(Tabla5[[#This Row],[Tiempo de Permanencia sin la Espera]]&gt;Tabla5[[#This Row],[Tiempo Preparación (horas)]],"Si","No")</f>
        <v>Si</v>
      </c>
      <c r="V83" s="8">
        <v>80</v>
      </c>
      <c r="W83" s="8">
        <v>19</v>
      </c>
      <c r="X83" s="7">
        <f>Tabla5[[#This Row],[Tiempo de Preparación]]/1440</f>
        <v>1.3194444444444444E-2</v>
      </c>
    </row>
    <row r="84" spans="1:24" x14ac:dyDescent="0.2">
      <c r="A84">
        <v>15</v>
      </c>
      <c r="B84" t="s">
        <v>1692</v>
      </c>
      <c r="C84">
        <v>1</v>
      </c>
      <c r="D84" s="3">
        <v>45017.154166666667</v>
      </c>
      <c r="E84" s="3">
        <v>45017.277083333334</v>
      </c>
      <c r="F84" t="s">
        <v>97</v>
      </c>
      <c r="G84" t="s">
        <v>66</v>
      </c>
      <c r="H84" t="s">
        <v>59</v>
      </c>
      <c r="I84" t="s">
        <v>1691</v>
      </c>
      <c r="J84" s="34" t="str">
        <f>IF(Tabla5[[#This Row],[Orden Cobrada]]="Si",Tabla13[[#This Row],[Propina]],0)</f>
        <v>24.94</v>
      </c>
      <c r="K84" t="s">
        <v>76</v>
      </c>
      <c r="L84">
        <v>83</v>
      </c>
      <c r="M84" t="s">
        <v>64</v>
      </c>
      <c r="N84" t="s">
        <v>1690</v>
      </c>
      <c r="O84" s="6">
        <f>INT(Tabla13[[#This Row],[Hora de Llegada]])</f>
        <v>45017</v>
      </c>
      <c r="P84" s="7" t="str">
        <f>TEXT(Tabla13[[#This Row],[Hora de Llegada]], "h:mm")</f>
        <v>3:42</v>
      </c>
      <c r="Q84" s="7" t="str">
        <f>TEXT(Tabla13[[#This Row],[Hora de Salida]], "h:mm")</f>
        <v>6:39</v>
      </c>
      <c r="R84" s="7">
        <f>IF(Tabla13[[#This Row],[Estado de la Mesa]]="Ocupada",Tabla13[[#This Row],[Hora de Salida2]]-Tabla13[[#This Row],[Hora de Llegada2]]+(15/1440),Tabla13[[#This Row],[Hora de Salida2]]-Tabla13[[#This Row],[Hora de Llegada2]])</f>
        <v>0.13333333333333333</v>
      </c>
      <c r="S84" s="7">
        <f>Tabla13[[#This Row],[Hora de Salida2]]-Tabla13[[#This Row],[Hora de Llegada2]]</f>
        <v>0.12291666666666667</v>
      </c>
      <c r="T84" s="7">
        <f>IF(Tabla5[[#This Row],[Tiempo de Permanencia sin la Espera]]&gt;Tabla5[[#This Row],[Tiempo Preparación (horas)]],Tabla5[[#This Row],[Tiempo de Permanencia sin la Espera]]-Tabla5[[#This Row],[Tiempo Preparación (horas)]],0)</f>
        <v>5.7638888888888892E-2</v>
      </c>
      <c r="U84" s="7" t="str">
        <f>IF(Tabla5[[#This Row],[Tiempo de Permanencia sin la Espera]]&gt;Tabla5[[#This Row],[Tiempo Preparación (horas)]],"Si","No")</f>
        <v>Si</v>
      </c>
      <c r="V84" s="8">
        <v>170</v>
      </c>
      <c r="W84" s="8">
        <v>94</v>
      </c>
      <c r="X84" s="7">
        <f>Tabla5[[#This Row],[Tiempo de Preparación]]/1440</f>
        <v>6.5277777777777782E-2</v>
      </c>
    </row>
    <row r="85" spans="1:24" x14ac:dyDescent="0.2">
      <c r="A85">
        <v>19</v>
      </c>
      <c r="B85" t="s">
        <v>1689</v>
      </c>
      <c r="C85">
        <v>5</v>
      </c>
      <c r="D85" s="3">
        <v>45017.070833333331</v>
      </c>
      <c r="E85" s="3">
        <v>45017.137499999997</v>
      </c>
      <c r="F85" t="s">
        <v>78</v>
      </c>
      <c r="G85" t="s">
        <v>82</v>
      </c>
      <c r="H85" t="s">
        <v>59</v>
      </c>
      <c r="I85" t="s">
        <v>610</v>
      </c>
      <c r="J85" s="34" t="str">
        <f>IF(Tabla5[[#This Row],[Orden Cobrada]]="Si",Tabla13[[#This Row],[Propina]],0)</f>
        <v>15.11</v>
      </c>
      <c r="K85" t="s">
        <v>76</v>
      </c>
      <c r="L85">
        <v>84</v>
      </c>
      <c r="M85" t="s">
        <v>100</v>
      </c>
      <c r="N85" t="s">
        <v>7</v>
      </c>
      <c r="O85" s="6">
        <f>INT(Tabla13[[#This Row],[Hora de Llegada]])</f>
        <v>45017</v>
      </c>
      <c r="P85" s="7" t="str">
        <f>TEXT(Tabla13[[#This Row],[Hora de Llegada]], "h:mm")</f>
        <v>1:42</v>
      </c>
      <c r="Q85" s="7" t="str">
        <f>TEXT(Tabla13[[#This Row],[Hora de Salida]], "h:mm")</f>
        <v>3:18</v>
      </c>
      <c r="R85" s="7">
        <f>IF(Tabla13[[#This Row],[Estado de la Mesa]]="Ocupada",Tabla13[[#This Row],[Hora de Salida2]]-Tabla13[[#This Row],[Hora de Llegada2]]+(15/1440),Tabla13[[#This Row],[Hora de Salida2]]-Tabla13[[#This Row],[Hora de Llegada2]])</f>
        <v>7.7083333333333323E-2</v>
      </c>
      <c r="S85" s="7">
        <f>Tabla13[[#This Row],[Hora de Salida2]]-Tabla13[[#This Row],[Hora de Llegada2]]</f>
        <v>6.6666666666666652E-2</v>
      </c>
      <c r="T85" s="7">
        <f>IF(Tabla5[[#This Row],[Tiempo de Permanencia sin la Espera]]&gt;Tabla5[[#This Row],[Tiempo Preparación (horas)]],Tabla5[[#This Row],[Tiempo de Permanencia sin la Espera]]-Tabla5[[#This Row],[Tiempo Preparación (horas)]],0)</f>
        <v>5.9722222222222204E-2</v>
      </c>
      <c r="U85" s="7" t="str">
        <f>IF(Tabla5[[#This Row],[Tiempo de Permanencia sin la Espera]]&gt;Tabla5[[#This Row],[Tiempo Preparación (horas)]],"Si","No")</f>
        <v>Si</v>
      </c>
      <c r="V85" s="8">
        <v>60</v>
      </c>
      <c r="W85" s="8">
        <v>10</v>
      </c>
      <c r="X85" s="7">
        <f>Tabla5[[#This Row],[Tiempo de Preparación]]/1440</f>
        <v>6.9444444444444441E-3</v>
      </c>
    </row>
    <row r="86" spans="1:24" x14ac:dyDescent="0.2">
      <c r="A86">
        <v>8</v>
      </c>
      <c r="B86" t="s">
        <v>1501</v>
      </c>
      <c r="C86">
        <v>3</v>
      </c>
      <c r="D86" s="3">
        <v>45017.107638888891</v>
      </c>
      <c r="E86" s="3">
        <v>45017.188194444447</v>
      </c>
      <c r="F86" t="s">
        <v>61</v>
      </c>
      <c r="G86" t="s">
        <v>66</v>
      </c>
      <c r="H86" t="s">
        <v>59</v>
      </c>
      <c r="I86" t="s">
        <v>1688</v>
      </c>
      <c r="J86" s="34">
        <f>IF(Tabla5[[#This Row],[Orden Cobrada]]="Si",Tabla13[[#This Row],[Propina]],0)</f>
        <v>0</v>
      </c>
      <c r="K86" t="s">
        <v>70</v>
      </c>
      <c r="L86">
        <v>85</v>
      </c>
      <c r="M86" t="s">
        <v>56</v>
      </c>
      <c r="N86" t="s">
        <v>1687</v>
      </c>
      <c r="O86" s="6">
        <f>INT(Tabla13[[#This Row],[Hora de Llegada]])</f>
        <v>45017</v>
      </c>
      <c r="P86" s="7" t="str">
        <f>TEXT(Tabla13[[#This Row],[Hora de Llegada]], "h:mm")</f>
        <v>2:35</v>
      </c>
      <c r="Q86" s="7" t="str">
        <f>TEXT(Tabla13[[#This Row],[Hora de Salida]], "h:mm")</f>
        <v>4:31</v>
      </c>
      <c r="R86" s="7">
        <f>IF(Tabla13[[#This Row],[Estado de la Mesa]]="Ocupada",Tabla13[[#This Row],[Hora de Salida2]]-Tabla13[[#This Row],[Hora de Llegada2]]+(15/1440),Tabla13[[#This Row],[Hora de Salida2]]-Tabla13[[#This Row],[Hora de Llegada2]])</f>
        <v>8.0555555555555547E-2</v>
      </c>
      <c r="S86" s="7">
        <f>Tabla13[[#This Row],[Hora de Salida2]]-Tabla13[[#This Row],[Hora de Llegada2]]</f>
        <v>8.0555555555555547E-2</v>
      </c>
      <c r="T86" s="7">
        <f>IF(Tabla5[[#This Row],[Tiempo de Permanencia sin la Espera]]&gt;Tabla5[[#This Row],[Tiempo Preparación (horas)]],Tabla5[[#This Row],[Tiempo de Permanencia sin la Espera]]-Tabla5[[#This Row],[Tiempo Preparación (horas)]],0)</f>
        <v>0</v>
      </c>
      <c r="U86" s="7" t="str">
        <f>IF(Tabla5[[#This Row],[Tiempo de Permanencia sin la Espera]]&gt;Tabla5[[#This Row],[Tiempo Preparación (horas)]],"Si","No")</f>
        <v>No</v>
      </c>
      <c r="V86" s="8">
        <v>208</v>
      </c>
      <c r="W86" s="8">
        <v>142</v>
      </c>
      <c r="X86" s="7">
        <f>Tabla5[[#This Row],[Tiempo de Preparación]]/1440</f>
        <v>9.8611111111111108E-2</v>
      </c>
    </row>
    <row r="87" spans="1:24" x14ac:dyDescent="0.2">
      <c r="A87">
        <v>20</v>
      </c>
      <c r="B87" t="s">
        <v>1686</v>
      </c>
      <c r="C87">
        <v>3</v>
      </c>
      <c r="D87" s="3">
        <v>45017.001388888886</v>
      </c>
      <c r="E87" s="3">
        <v>45017.088888888888</v>
      </c>
      <c r="F87" t="s">
        <v>87</v>
      </c>
      <c r="G87" t="s">
        <v>82</v>
      </c>
      <c r="H87" t="s">
        <v>106</v>
      </c>
      <c r="I87" t="s">
        <v>1685</v>
      </c>
      <c r="J87" s="34" t="str">
        <f>IF(Tabla5[[#This Row],[Orden Cobrada]]="Si",Tabla13[[#This Row],[Propina]],0)</f>
        <v>11.84</v>
      </c>
      <c r="K87" t="s">
        <v>70</v>
      </c>
      <c r="L87">
        <v>86</v>
      </c>
      <c r="M87" t="s">
        <v>90</v>
      </c>
      <c r="N87" t="s">
        <v>26</v>
      </c>
      <c r="O87" s="6">
        <f>INT(Tabla13[[#This Row],[Hora de Llegada]])</f>
        <v>45017</v>
      </c>
      <c r="P87" s="7" t="str">
        <f>TEXT(Tabla13[[#This Row],[Hora de Llegada]], "h:mm")</f>
        <v>0:02</v>
      </c>
      <c r="Q87" s="7" t="str">
        <f>TEXT(Tabla13[[#This Row],[Hora de Salida]], "h:mm")</f>
        <v>2:08</v>
      </c>
      <c r="R87" s="7">
        <f>IF(Tabla13[[#This Row],[Estado de la Mesa]]="Ocupada",Tabla13[[#This Row],[Hora de Salida2]]-Tabla13[[#This Row],[Hora de Llegada2]]+(15/1440),Tabla13[[#This Row],[Hora de Salida2]]-Tabla13[[#This Row],[Hora de Llegada2]])</f>
        <v>8.7500000000000008E-2</v>
      </c>
      <c r="S87" s="7">
        <f>Tabla13[[#This Row],[Hora de Salida2]]-Tabla13[[#This Row],[Hora de Llegada2]]</f>
        <v>8.7500000000000008E-2</v>
      </c>
      <c r="T87" s="7">
        <f>IF(Tabla5[[#This Row],[Tiempo de Permanencia sin la Espera]]&gt;Tabla5[[#This Row],[Tiempo Preparación (horas)]],Tabla5[[#This Row],[Tiempo de Permanencia sin la Espera]]-Tabla5[[#This Row],[Tiempo Preparación (horas)]],0)</f>
        <v>8.1944444444444459E-2</v>
      </c>
      <c r="U87" s="7" t="str">
        <f>IF(Tabla5[[#This Row],[Tiempo de Permanencia sin la Espera]]&gt;Tabla5[[#This Row],[Tiempo Preparación (horas)]],"Si","No")</f>
        <v>Si</v>
      </c>
      <c r="V87" s="8">
        <v>50</v>
      </c>
      <c r="W87" s="8">
        <v>8</v>
      </c>
      <c r="X87" s="7">
        <f>Tabla5[[#This Row],[Tiempo de Preparación]]/1440</f>
        <v>5.5555555555555558E-3</v>
      </c>
    </row>
    <row r="88" spans="1:24" x14ac:dyDescent="0.2">
      <c r="A88">
        <v>3</v>
      </c>
      <c r="B88" t="s">
        <v>210</v>
      </c>
      <c r="C88">
        <v>2</v>
      </c>
      <c r="D88" s="3">
        <v>45017.073611111111</v>
      </c>
      <c r="E88" s="3">
        <v>45017.137499999997</v>
      </c>
      <c r="F88" t="s">
        <v>78</v>
      </c>
      <c r="G88" t="s">
        <v>82</v>
      </c>
      <c r="H88" t="s">
        <v>59</v>
      </c>
      <c r="I88" t="s">
        <v>1684</v>
      </c>
      <c r="J88" s="34" t="str">
        <f>IF(Tabla5[[#This Row],[Orden Cobrada]]="Si",Tabla13[[#This Row],[Propina]],0)</f>
        <v>29.46</v>
      </c>
      <c r="K88" t="s">
        <v>76</v>
      </c>
      <c r="L88">
        <v>87</v>
      </c>
      <c r="M88" t="s">
        <v>132</v>
      </c>
      <c r="N88" t="s">
        <v>1683</v>
      </c>
      <c r="O88" s="6">
        <f>INT(Tabla13[[#This Row],[Hora de Llegada]])</f>
        <v>45017</v>
      </c>
      <c r="P88" s="7" t="str">
        <f>TEXT(Tabla13[[#This Row],[Hora de Llegada]], "h:mm")</f>
        <v>1:46</v>
      </c>
      <c r="Q88" s="7" t="str">
        <f>TEXT(Tabla13[[#This Row],[Hora de Salida]], "h:mm")</f>
        <v>3:18</v>
      </c>
      <c r="R88" s="7">
        <f>IF(Tabla13[[#This Row],[Estado de la Mesa]]="Ocupada",Tabla13[[#This Row],[Hora de Salida2]]-Tabla13[[#This Row],[Hora de Llegada2]]+(15/1440),Tabla13[[#This Row],[Hora de Salida2]]-Tabla13[[#This Row],[Hora de Llegada2]])</f>
        <v>7.4305555555555541E-2</v>
      </c>
      <c r="S88" s="7">
        <f>Tabla13[[#This Row],[Hora de Salida2]]-Tabla13[[#This Row],[Hora de Llegada2]]</f>
        <v>6.388888888888887E-2</v>
      </c>
      <c r="T88" s="7">
        <f>IF(Tabla5[[#This Row],[Tiempo de Permanencia sin la Espera]]&gt;Tabla5[[#This Row],[Tiempo Preparación (horas)]],Tabla5[[#This Row],[Tiempo de Permanencia sin la Espera]]-Tabla5[[#This Row],[Tiempo Preparación (horas)]],0)</f>
        <v>1.4583333333333316E-2</v>
      </c>
      <c r="U88" s="7" t="str">
        <f>IF(Tabla5[[#This Row],[Tiempo de Permanencia sin la Espera]]&gt;Tabla5[[#This Row],[Tiempo Preparación (horas)]],"Si","No")</f>
        <v>Si</v>
      </c>
      <c r="V88" s="8">
        <v>99</v>
      </c>
      <c r="W88" s="8">
        <v>71</v>
      </c>
      <c r="X88" s="7">
        <f>Tabla5[[#This Row],[Tiempo de Preparación]]/1440</f>
        <v>4.9305555555555554E-2</v>
      </c>
    </row>
    <row r="89" spans="1:24" x14ac:dyDescent="0.2">
      <c r="A89">
        <v>18</v>
      </c>
      <c r="B89" t="s">
        <v>312</v>
      </c>
      <c r="C89">
        <v>1</v>
      </c>
      <c r="D89" s="3">
        <v>45017.145833333336</v>
      </c>
      <c r="E89" s="3">
        <v>45017.277777777781</v>
      </c>
      <c r="F89" t="s">
        <v>78</v>
      </c>
      <c r="G89" t="s">
        <v>82</v>
      </c>
      <c r="H89" t="s">
        <v>106</v>
      </c>
      <c r="I89" t="s">
        <v>1682</v>
      </c>
      <c r="J89" s="34" t="str">
        <f>IF(Tabla5[[#This Row],[Orden Cobrada]]="Si",Tabla13[[#This Row],[Propina]],0)</f>
        <v>23.93</v>
      </c>
      <c r="K89" t="s">
        <v>57</v>
      </c>
      <c r="L89">
        <v>88</v>
      </c>
      <c r="M89" t="s">
        <v>56</v>
      </c>
      <c r="N89" t="s">
        <v>1681</v>
      </c>
      <c r="O89" s="6">
        <f>INT(Tabla13[[#This Row],[Hora de Llegada]])</f>
        <v>45017</v>
      </c>
      <c r="P89" s="7" t="str">
        <f>TEXT(Tabla13[[#This Row],[Hora de Llegada]], "h:mm")</f>
        <v>3:30</v>
      </c>
      <c r="Q89" s="7" t="str">
        <f>TEXT(Tabla13[[#This Row],[Hora de Salida]], "h:mm")</f>
        <v>6:40</v>
      </c>
      <c r="R89" s="7">
        <f>IF(Tabla13[[#This Row],[Estado de la Mesa]]="Ocupada",Tabla13[[#This Row],[Hora de Salida2]]-Tabla13[[#This Row],[Hora de Llegada2]]+(15/1440),Tabla13[[#This Row],[Hora de Salida2]]-Tabla13[[#This Row],[Hora de Llegada2]])</f>
        <v>0.13194444444444445</v>
      </c>
      <c r="S89" s="7">
        <f>Tabla13[[#This Row],[Hora de Salida2]]-Tabla13[[#This Row],[Hora de Llegada2]]</f>
        <v>0.13194444444444445</v>
      </c>
      <c r="T89" s="7">
        <f>IF(Tabla5[[#This Row],[Tiempo de Permanencia sin la Espera]]&gt;Tabla5[[#This Row],[Tiempo Preparación (horas)]],Tabla5[[#This Row],[Tiempo de Permanencia sin la Espera]]-Tabla5[[#This Row],[Tiempo Preparación (horas)]],0)</f>
        <v>5.0694444444444445E-2</v>
      </c>
      <c r="U89" s="7" t="str">
        <f>IF(Tabla5[[#This Row],[Tiempo de Permanencia sin la Espera]]&gt;Tabla5[[#This Row],[Tiempo Preparación (horas)]],"Si","No")</f>
        <v>Si</v>
      </c>
      <c r="V89" s="8">
        <v>123</v>
      </c>
      <c r="W89" s="8">
        <v>117</v>
      </c>
      <c r="X89" s="7">
        <f>Tabla5[[#This Row],[Tiempo de Preparación]]/1440</f>
        <v>8.1250000000000003E-2</v>
      </c>
    </row>
    <row r="90" spans="1:24" x14ac:dyDescent="0.2">
      <c r="A90">
        <v>11</v>
      </c>
      <c r="B90" t="s">
        <v>1316</v>
      </c>
      <c r="C90">
        <v>4</v>
      </c>
      <c r="D90" s="3">
        <v>45017.029166666667</v>
      </c>
      <c r="E90" s="3">
        <v>45017.09652777778</v>
      </c>
      <c r="F90" t="s">
        <v>87</v>
      </c>
      <c r="G90" t="s">
        <v>60</v>
      </c>
      <c r="H90" t="s">
        <v>106</v>
      </c>
      <c r="I90" t="s">
        <v>1680</v>
      </c>
      <c r="J90" s="34">
        <f>IF(Tabla5[[#This Row],[Orden Cobrada]]="Si",Tabla13[[#This Row],[Propina]],0)</f>
        <v>0</v>
      </c>
      <c r="K90" t="s">
        <v>70</v>
      </c>
      <c r="L90">
        <v>89</v>
      </c>
      <c r="M90" t="s">
        <v>85</v>
      </c>
      <c r="N90" t="s">
        <v>1679</v>
      </c>
      <c r="O90" s="6">
        <f>INT(Tabla13[[#This Row],[Hora de Llegada]])</f>
        <v>45017</v>
      </c>
      <c r="P90" s="7" t="str">
        <f>TEXT(Tabla13[[#This Row],[Hora de Llegada]], "h:mm")</f>
        <v>0:42</v>
      </c>
      <c r="Q90" s="7" t="str">
        <f>TEXT(Tabla13[[#This Row],[Hora de Salida]], "h:mm")</f>
        <v>2:19</v>
      </c>
      <c r="R90" s="7">
        <f>IF(Tabla13[[#This Row],[Estado de la Mesa]]="Ocupada",Tabla13[[#This Row],[Hora de Salida2]]-Tabla13[[#This Row],[Hora de Llegada2]]+(15/1440),Tabla13[[#This Row],[Hora de Salida2]]-Tabla13[[#This Row],[Hora de Llegada2]])</f>
        <v>6.7361111111111108E-2</v>
      </c>
      <c r="S90" s="7">
        <f>Tabla13[[#This Row],[Hora de Salida2]]-Tabla13[[#This Row],[Hora de Llegada2]]</f>
        <v>6.7361111111111108E-2</v>
      </c>
      <c r="T90" s="7">
        <f>IF(Tabla5[[#This Row],[Tiempo de Permanencia sin la Espera]]&gt;Tabla5[[#This Row],[Tiempo Preparación (horas)]],Tabla5[[#This Row],[Tiempo de Permanencia sin la Espera]]-Tabla5[[#This Row],[Tiempo Preparación (horas)]],0)</f>
        <v>0</v>
      </c>
      <c r="U90" s="7" t="str">
        <f>IF(Tabla5[[#This Row],[Tiempo de Permanencia sin la Espera]]&gt;Tabla5[[#This Row],[Tiempo Preparación (horas)]],"Si","No")</f>
        <v>No</v>
      </c>
      <c r="V90" s="8">
        <v>159</v>
      </c>
      <c r="W90" s="8">
        <v>142</v>
      </c>
      <c r="X90" s="7">
        <f>Tabla5[[#This Row],[Tiempo de Preparación]]/1440</f>
        <v>9.8611111111111108E-2</v>
      </c>
    </row>
    <row r="91" spans="1:24" x14ac:dyDescent="0.2">
      <c r="A91">
        <v>6</v>
      </c>
      <c r="B91" t="s">
        <v>1678</v>
      </c>
      <c r="C91">
        <v>3</v>
      </c>
      <c r="D91" s="3">
        <v>45017.053472222222</v>
      </c>
      <c r="E91" s="3">
        <v>45017.134027777778</v>
      </c>
      <c r="F91" t="s">
        <v>87</v>
      </c>
      <c r="G91" t="s">
        <v>82</v>
      </c>
      <c r="H91" t="s">
        <v>106</v>
      </c>
      <c r="I91" t="s">
        <v>1677</v>
      </c>
      <c r="J91" s="34" t="str">
        <f>IF(Tabla5[[#This Row],[Orden Cobrada]]="Si",Tabla13[[#This Row],[Propina]],0)</f>
        <v>30.69</v>
      </c>
      <c r="K91" t="s">
        <v>57</v>
      </c>
      <c r="L91">
        <v>90</v>
      </c>
      <c r="M91" t="s">
        <v>56</v>
      </c>
      <c r="N91" t="s">
        <v>20</v>
      </c>
      <c r="O91" s="6">
        <f>INT(Tabla13[[#This Row],[Hora de Llegada]])</f>
        <v>45017</v>
      </c>
      <c r="P91" s="7" t="str">
        <f>TEXT(Tabla13[[#This Row],[Hora de Llegada]], "h:mm")</f>
        <v>1:17</v>
      </c>
      <c r="Q91" s="7" t="str">
        <f>TEXT(Tabla13[[#This Row],[Hora de Salida]], "h:mm")</f>
        <v>3:13</v>
      </c>
      <c r="R91" s="7">
        <f>IF(Tabla13[[#This Row],[Estado de la Mesa]]="Ocupada",Tabla13[[#This Row],[Hora de Salida2]]-Tabla13[[#This Row],[Hora de Llegada2]]+(15/1440),Tabla13[[#This Row],[Hora de Salida2]]-Tabla13[[#This Row],[Hora de Llegada2]])</f>
        <v>8.0555555555555547E-2</v>
      </c>
      <c r="S91" s="7">
        <f>Tabla13[[#This Row],[Hora de Salida2]]-Tabla13[[#This Row],[Hora de Llegada2]]</f>
        <v>8.0555555555555547E-2</v>
      </c>
      <c r="T91" s="7">
        <f>IF(Tabla5[[#This Row],[Tiempo de Permanencia sin la Espera]]&gt;Tabla5[[#This Row],[Tiempo Preparación (horas)]],Tabla5[[#This Row],[Tiempo de Permanencia sin la Espera]]-Tabla5[[#This Row],[Tiempo Preparación (horas)]],0)</f>
        <v>4.7222222222222214E-2</v>
      </c>
      <c r="U91" s="7" t="str">
        <f>IF(Tabla5[[#This Row],[Tiempo de Permanencia sin la Espera]]&gt;Tabla5[[#This Row],[Tiempo Preparación (horas)]],"Si","No")</f>
        <v>Si</v>
      </c>
      <c r="V91" s="8">
        <v>34</v>
      </c>
      <c r="W91" s="8">
        <v>48</v>
      </c>
      <c r="X91" s="7">
        <f>Tabla5[[#This Row],[Tiempo de Preparación]]/1440</f>
        <v>3.3333333333333333E-2</v>
      </c>
    </row>
    <row r="92" spans="1:24" x14ac:dyDescent="0.2">
      <c r="A92">
        <v>1</v>
      </c>
      <c r="B92" t="s">
        <v>1676</v>
      </c>
      <c r="C92">
        <v>5</v>
      </c>
      <c r="D92" s="3">
        <v>45017.151388888888</v>
      </c>
      <c r="E92" s="3">
        <v>45017.224999999999</v>
      </c>
      <c r="F92" t="s">
        <v>87</v>
      </c>
      <c r="G92" t="s">
        <v>82</v>
      </c>
      <c r="H92" t="s">
        <v>59</v>
      </c>
      <c r="I92" t="s">
        <v>1675</v>
      </c>
      <c r="J92" s="34">
        <f>IF(Tabla5[[#This Row],[Orden Cobrada]]="Si",Tabla13[[#This Row],[Propina]],0)</f>
        <v>0</v>
      </c>
      <c r="K92" t="s">
        <v>57</v>
      </c>
      <c r="L92">
        <v>91</v>
      </c>
      <c r="M92" t="s">
        <v>90</v>
      </c>
      <c r="N92" t="s">
        <v>1674</v>
      </c>
      <c r="O92" s="6">
        <f>INT(Tabla13[[#This Row],[Hora de Llegada]])</f>
        <v>45017</v>
      </c>
      <c r="P92" s="7" t="str">
        <f>TEXT(Tabla13[[#This Row],[Hora de Llegada]], "h:mm")</f>
        <v>3:38</v>
      </c>
      <c r="Q92" s="7" t="str">
        <f>TEXT(Tabla13[[#This Row],[Hora de Salida]], "h:mm")</f>
        <v>5:24</v>
      </c>
      <c r="R92" s="7">
        <f>IF(Tabla13[[#This Row],[Estado de la Mesa]]="Ocupada",Tabla13[[#This Row],[Hora de Salida2]]-Tabla13[[#This Row],[Hora de Llegada2]]+(15/1440),Tabla13[[#This Row],[Hora de Salida2]]-Tabla13[[#This Row],[Hora de Llegada2]])</f>
        <v>7.3611111111111127E-2</v>
      </c>
      <c r="S92" s="7">
        <f>Tabla13[[#This Row],[Hora de Salida2]]-Tabla13[[#This Row],[Hora de Llegada2]]</f>
        <v>7.3611111111111127E-2</v>
      </c>
      <c r="T92" s="7">
        <f>IF(Tabla5[[#This Row],[Tiempo de Permanencia sin la Espera]]&gt;Tabla5[[#This Row],[Tiempo Preparación (horas)]],Tabla5[[#This Row],[Tiempo de Permanencia sin la Espera]]-Tabla5[[#This Row],[Tiempo Preparación (horas)]],0)</f>
        <v>0</v>
      </c>
      <c r="U92" s="7" t="str">
        <f>IF(Tabla5[[#This Row],[Tiempo de Permanencia sin la Espera]]&gt;Tabla5[[#This Row],[Tiempo Preparación (horas)]],"Si","No")</f>
        <v>No</v>
      </c>
      <c r="V92" s="8">
        <v>293</v>
      </c>
      <c r="W92" s="8">
        <v>132</v>
      </c>
      <c r="X92" s="7">
        <f>Tabla5[[#This Row],[Tiempo de Preparación]]/1440</f>
        <v>9.166666666666666E-2</v>
      </c>
    </row>
    <row r="93" spans="1:24" x14ac:dyDescent="0.2">
      <c r="A93">
        <v>6</v>
      </c>
      <c r="B93" t="s">
        <v>1389</v>
      </c>
      <c r="C93">
        <v>2</v>
      </c>
      <c r="D93" s="3">
        <v>45017.149305555555</v>
      </c>
      <c r="E93" s="3">
        <v>45017.256249999999</v>
      </c>
      <c r="F93" t="s">
        <v>61</v>
      </c>
      <c r="G93" t="s">
        <v>60</v>
      </c>
      <c r="H93" t="s">
        <v>59</v>
      </c>
      <c r="I93" t="s">
        <v>1673</v>
      </c>
      <c r="J93" s="34" t="str">
        <f>IF(Tabla5[[#This Row],[Orden Cobrada]]="Si",Tabla13[[#This Row],[Propina]],0)</f>
        <v>12.75</v>
      </c>
      <c r="K93" t="s">
        <v>70</v>
      </c>
      <c r="L93">
        <v>92</v>
      </c>
      <c r="M93" t="s">
        <v>132</v>
      </c>
      <c r="N93" t="s">
        <v>1086</v>
      </c>
      <c r="O93" s="6">
        <f>INT(Tabla13[[#This Row],[Hora de Llegada]])</f>
        <v>45017</v>
      </c>
      <c r="P93" s="7" t="str">
        <f>TEXT(Tabla13[[#This Row],[Hora de Llegada]], "h:mm")</f>
        <v>3:35</v>
      </c>
      <c r="Q93" s="7" t="str">
        <f>TEXT(Tabla13[[#This Row],[Hora de Salida]], "h:mm")</f>
        <v>6:09</v>
      </c>
      <c r="R93" s="7">
        <f>IF(Tabla13[[#This Row],[Estado de la Mesa]]="Ocupada",Tabla13[[#This Row],[Hora de Salida2]]-Tabla13[[#This Row],[Hora de Llegada2]]+(15/1440),Tabla13[[#This Row],[Hora de Salida2]]-Tabla13[[#This Row],[Hora de Llegada2]])</f>
        <v>0.10694444444444448</v>
      </c>
      <c r="S93" s="7">
        <f>Tabla13[[#This Row],[Hora de Salida2]]-Tabla13[[#This Row],[Hora de Llegada2]]</f>
        <v>0.10694444444444448</v>
      </c>
      <c r="T93" s="7">
        <f>IF(Tabla5[[#This Row],[Tiempo de Permanencia sin la Espera]]&gt;Tabla5[[#This Row],[Tiempo Preparación (horas)]],Tabla5[[#This Row],[Tiempo de Permanencia sin la Espera]]-Tabla5[[#This Row],[Tiempo Preparación (horas)]],0)</f>
        <v>7.7777777777777807E-2</v>
      </c>
      <c r="U93" s="7" t="str">
        <f>IF(Tabla5[[#This Row],[Tiempo de Permanencia sin la Espera]]&gt;Tabla5[[#This Row],[Tiempo Preparación (horas)]],"Si","No")</f>
        <v>Si</v>
      </c>
      <c r="V93" s="8">
        <v>82</v>
      </c>
      <c r="W93" s="8">
        <v>42</v>
      </c>
      <c r="X93" s="7">
        <f>Tabla5[[#This Row],[Tiempo de Preparación]]/1440</f>
        <v>2.9166666666666667E-2</v>
      </c>
    </row>
    <row r="94" spans="1:24" x14ac:dyDescent="0.2">
      <c r="A94">
        <v>2</v>
      </c>
      <c r="B94" t="s">
        <v>1672</v>
      </c>
      <c r="C94">
        <v>2</v>
      </c>
      <c r="D94" s="3">
        <v>45017.068749999999</v>
      </c>
      <c r="E94" s="3">
        <v>45017.158333333333</v>
      </c>
      <c r="F94" t="s">
        <v>61</v>
      </c>
      <c r="G94" t="s">
        <v>82</v>
      </c>
      <c r="H94" t="s">
        <v>59</v>
      </c>
      <c r="I94" t="s">
        <v>1671</v>
      </c>
      <c r="J94" s="34" t="str">
        <f>IF(Tabla5[[#This Row],[Orden Cobrada]]="Si",Tabla13[[#This Row],[Propina]],0)</f>
        <v>45.66</v>
      </c>
      <c r="K94" t="s">
        <v>70</v>
      </c>
      <c r="L94">
        <v>93</v>
      </c>
      <c r="M94" t="s">
        <v>100</v>
      </c>
      <c r="N94" t="s">
        <v>13</v>
      </c>
      <c r="O94" s="6">
        <f>INT(Tabla13[[#This Row],[Hora de Llegada]])</f>
        <v>45017</v>
      </c>
      <c r="P94" s="7" t="str">
        <f>TEXT(Tabla13[[#This Row],[Hora de Llegada]], "h:mm")</f>
        <v>1:39</v>
      </c>
      <c r="Q94" s="7" t="str">
        <f>TEXT(Tabla13[[#This Row],[Hora de Salida]], "h:mm")</f>
        <v>3:48</v>
      </c>
      <c r="R94" s="7">
        <f>IF(Tabla13[[#This Row],[Estado de la Mesa]]="Ocupada",Tabla13[[#This Row],[Hora de Salida2]]-Tabla13[[#This Row],[Hora de Llegada2]]+(15/1440),Tabla13[[#This Row],[Hora de Salida2]]-Tabla13[[#This Row],[Hora de Llegada2]])</f>
        <v>8.9583333333333334E-2</v>
      </c>
      <c r="S94" s="7">
        <f>Tabla13[[#This Row],[Hora de Salida2]]-Tabla13[[#This Row],[Hora de Llegada2]]</f>
        <v>8.9583333333333334E-2</v>
      </c>
      <c r="T94" s="7">
        <f>IF(Tabla5[[#This Row],[Tiempo de Permanencia sin la Espera]]&gt;Tabla5[[#This Row],[Tiempo Preparación (horas)]],Tabla5[[#This Row],[Tiempo de Permanencia sin la Espera]]-Tabla5[[#This Row],[Tiempo Preparación (horas)]],0)</f>
        <v>7.7083333333333337E-2</v>
      </c>
      <c r="U94" s="7" t="str">
        <f>IF(Tabla5[[#This Row],[Tiempo de Permanencia sin la Espera]]&gt;Tabla5[[#This Row],[Tiempo Preparación (horas)]],"Si","No")</f>
        <v>Si</v>
      </c>
      <c r="V94" s="8">
        <v>29</v>
      </c>
      <c r="W94" s="8">
        <v>18</v>
      </c>
      <c r="X94" s="7">
        <f>Tabla5[[#This Row],[Tiempo de Preparación]]/1440</f>
        <v>1.2500000000000001E-2</v>
      </c>
    </row>
    <row r="95" spans="1:24" x14ac:dyDescent="0.2">
      <c r="A95">
        <v>12</v>
      </c>
      <c r="B95" t="s">
        <v>1670</v>
      </c>
      <c r="C95">
        <v>1</v>
      </c>
      <c r="D95" s="3">
        <v>45017.077777777777</v>
      </c>
      <c r="E95" s="3">
        <v>45017.203472222223</v>
      </c>
      <c r="F95" t="s">
        <v>78</v>
      </c>
      <c r="G95" t="s">
        <v>82</v>
      </c>
      <c r="H95" t="s">
        <v>59</v>
      </c>
      <c r="I95" t="s">
        <v>1669</v>
      </c>
      <c r="J95" s="34" t="str">
        <f>IF(Tabla5[[#This Row],[Orden Cobrada]]="Si",Tabla13[[#This Row],[Propina]],0)</f>
        <v>28.36</v>
      </c>
      <c r="K95" t="s">
        <v>76</v>
      </c>
      <c r="L95">
        <v>94</v>
      </c>
      <c r="M95" t="s">
        <v>69</v>
      </c>
      <c r="N95" t="s">
        <v>1668</v>
      </c>
      <c r="O95" s="6">
        <f>INT(Tabla13[[#This Row],[Hora de Llegada]])</f>
        <v>45017</v>
      </c>
      <c r="P95" s="7" t="str">
        <f>TEXT(Tabla13[[#This Row],[Hora de Llegada]], "h:mm")</f>
        <v>1:52</v>
      </c>
      <c r="Q95" s="7" t="str">
        <f>TEXT(Tabla13[[#This Row],[Hora de Salida]], "h:mm")</f>
        <v>4:53</v>
      </c>
      <c r="R95" s="7">
        <f>IF(Tabla13[[#This Row],[Estado de la Mesa]]="Ocupada",Tabla13[[#This Row],[Hora de Salida2]]-Tabla13[[#This Row],[Hora de Llegada2]]+(15/1440),Tabla13[[#This Row],[Hora de Salida2]]-Tabla13[[#This Row],[Hora de Llegada2]])</f>
        <v>0.13611111111111107</v>
      </c>
      <c r="S95" s="7">
        <f>Tabla13[[#This Row],[Hora de Salida2]]-Tabla13[[#This Row],[Hora de Llegada2]]</f>
        <v>0.12569444444444441</v>
      </c>
      <c r="T95" s="7">
        <f>IF(Tabla5[[#This Row],[Tiempo de Permanencia sin la Espera]]&gt;Tabla5[[#This Row],[Tiempo Preparación (horas)]],Tabla5[[#This Row],[Tiempo de Permanencia sin la Espera]]-Tabla5[[#This Row],[Tiempo Preparación (horas)]],0)</f>
        <v>3.611111111111108E-2</v>
      </c>
      <c r="U95" s="7" t="str">
        <f>IF(Tabla5[[#This Row],[Tiempo de Permanencia sin la Espera]]&gt;Tabla5[[#This Row],[Tiempo Preparación (horas)]],"Si","No")</f>
        <v>Si</v>
      </c>
      <c r="V95" s="8">
        <v>253</v>
      </c>
      <c r="W95" s="8">
        <v>129</v>
      </c>
      <c r="X95" s="7">
        <f>Tabla5[[#This Row],[Tiempo de Preparación]]/1440</f>
        <v>8.9583333333333334E-2</v>
      </c>
    </row>
    <row r="96" spans="1:24" x14ac:dyDescent="0.2">
      <c r="A96">
        <v>12</v>
      </c>
      <c r="B96" t="s">
        <v>1253</v>
      </c>
      <c r="C96">
        <v>5</v>
      </c>
      <c r="D96" s="3">
        <v>45017.138194444444</v>
      </c>
      <c r="E96" s="3">
        <v>45017.254861111112</v>
      </c>
      <c r="F96" t="s">
        <v>61</v>
      </c>
      <c r="G96" t="s">
        <v>66</v>
      </c>
      <c r="H96" t="s">
        <v>59</v>
      </c>
      <c r="I96" t="s">
        <v>1667</v>
      </c>
      <c r="J96" s="34" t="str">
        <f>IF(Tabla5[[#This Row],[Orden Cobrada]]="Si",Tabla13[[#This Row],[Propina]],0)</f>
        <v>24.68</v>
      </c>
      <c r="K96" t="s">
        <v>76</v>
      </c>
      <c r="L96">
        <v>95</v>
      </c>
      <c r="M96" t="s">
        <v>90</v>
      </c>
      <c r="N96" t="s">
        <v>1666</v>
      </c>
      <c r="O96" s="6">
        <f>INT(Tabla13[[#This Row],[Hora de Llegada]])</f>
        <v>45017</v>
      </c>
      <c r="P96" s="7" t="str">
        <f>TEXT(Tabla13[[#This Row],[Hora de Llegada]], "h:mm")</f>
        <v>3:19</v>
      </c>
      <c r="Q96" s="7" t="str">
        <f>TEXT(Tabla13[[#This Row],[Hora de Salida]], "h:mm")</f>
        <v>6:07</v>
      </c>
      <c r="R96" s="7">
        <f>IF(Tabla13[[#This Row],[Estado de la Mesa]]="Ocupada",Tabla13[[#This Row],[Hora de Salida2]]-Tabla13[[#This Row],[Hora de Llegada2]]+(15/1440),Tabla13[[#This Row],[Hora de Salida2]]-Tabla13[[#This Row],[Hora de Llegada2]])</f>
        <v>0.12708333333333333</v>
      </c>
      <c r="S96" s="7">
        <f>Tabla13[[#This Row],[Hora de Salida2]]-Tabla13[[#This Row],[Hora de Llegada2]]</f>
        <v>0.11666666666666667</v>
      </c>
      <c r="T96" s="7">
        <f>IF(Tabla5[[#This Row],[Tiempo de Permanencia sin la Espera]]&gt;Tabla5[[#This Row],[Tiempo Preparación (horas)]],Tabla5[[#This Row],[Tiempo de Permanencia sin la Espera]]-Tabla5[[#This Row],[Tiempo Preparación (horas)]],0)</f>
        <v>8.819444444444445E-2</v>
      </c>
      <c r="U96" s="7" t="str">
        <f>IF(Tabla5[[#This Row],[Tiempo de Permanencia sin la Espera]]&gt;Tabla5[[#This Row],[Tiempo Preparación (horas)]],"Si","No")</f>
        <v>Si</v>
      </c>
      <c r="V96" s="8">
        <v>153</v>
      </c>
      <c r="W96" s="8">
        <v>41</v>
      </c>
      <c r="X96" s="7">
        <f>Tabla5[[#This Row],[Tiempo de Preparación]]/1440</f>
        <v>2.8472222222222222E-2</v>
      </c>
    </row>
    <row r="97" spans="1:24" x14ac:dyDescent="0.2">
      <c r="A97">
        <v>16</v>
      </c>
      <c r="B97" t="s">
        <v>315</v>
      </c>
      <c r="C97">
        <v>5</v>
      </c>
      <c r="D97" s="3">
        <v>45017.082638888889</v>
      </c>
      <c r="E97" s="3">
        <v>45017.226388888892</v>
      </c>
      <c r="F97" t="s">
        <v>78</v>
      </c>
      <c r="G97" t="s">
        <v>60</v>
      </c>
      <c r="H97" t="s">
        <v>59</v>
      </c>
      <c r="I97" t="s">
        <v>1665</v>
      </c>
      <c r="J97" s="34" t="str">
        <f>IF(Tabla5[[#This Row],[Orden Cobrada]]="Si",Tabla13[[#This Row],[Propina]],0)</f>
        <v>33.63</v>
      </c>
      <c r="K97" t="s">
        <v>70</v>
      </c>
      <c r="L97">
        <v>96</v>
      </c>
      <c r="M97" t="s">
        <v>126</v>
      </c>
      <c r="N97" t="s">
        <v>1664</v>
      </c>
      <c r="O97" s="6">
        <f>INT(Tabla13[[#This Row],[Hora de Llegada]])</f>
        <v>45017</v>
      </c>
      <c r="P97" s="7" t="str">
        <f>TEXT(Tabla13[[#This Row],[Hora de Llegada]], "h:mm")</f>
        <v>1:59</v>
      </c>
      <c r="Q97" s="7" t="str">
        <f>TEXT(Tabla13[[#This Row],[Hora de Salida]], "h:mm")</f>
        <v>5:26</v>
      </c>
      <c r="R97" s="7">
        <f>IF(Tabla13[[#This Row],[Estado de la Mesa]]="Ocupada",Tabla13[[#This Row],[Hora de Salida2]]-Tabla13[[#This Row],[Hora de Llegada2]]+(15/1440),Tabla13[[#This Row],[Hora de Salida2]]-Tabla13[[#This Row],[Hora de Llegada2]])</f>
        <v>0.14374999999999999</v>
      </c>
      <c r="S97" s="7">
        <f>Tabla13[[#This Row],[Hora de Salida2]]-Tabla13[[#This Row],[Hora de Llegada2]]</f>
        <v>0.14374999999999999</v>
      </c>
      <c r="T97" s="7">
        <f>IF(Tabla5[[#This Row],[Tiempo de Permanencia sin la Espera]]&gt;Tabla5[[#This Row],[Tiempo Preparación (horas)]],Tabla5[[#This Row],[Tiempo de Permanencia sin la Espera]]-Tabla5[[#This Row],[Tiempo Preparación (horas)]],0)</f>
        <v>9.0972222222222204E-2</v>
      </c>
      <c r="U97" s="7" t="str">
        <f>IF(Tabla5[[#This Row],[Tiempo de Permanencia sin la Espera]]&gt;Tabla5[[#This Row],[Tiempo Preparación (horas)]],"Si","No")</f>
        <v>Si</v>
      </c>
      <c r="V97" s="8">
        <v>176</v>
      </c>
      <c r="W97" s="8">
        <v>76</v>
      </c>
      <c r="X97" s="7">
        <f>Tabla5[[#This Row],[Tiempo de Preparación]]/1440</f>
        <v>5.2777777777777778E-2</v>
      </c>
    </row>
    <row r="98" spans="1:24" x14ac:dyDescent="0.2">
      <c r="A98">
        <v>14</v>
      </c>
      <c r="B98" t="s">
        <v>1663</v>
      </c>
      <c r="C98">
        <v>2</v>
      </c>
      <c r="D98" s="3">
        <v>45017.073611111111</v>
      </c>
      <c r="E98" s="3">
        <v>45017.127083333333</v>
      </c>
      <c r="F98" t="s">
        <v>61</v>
      </c>
      <c r="G98" t="s">
        <v>66</v>
      </c>
      <c r="H98" t="s">
        <v>59</v>
      </c>
      <c r="I98" t="s">
        <v>1662</v>
      </c>
      <c r="J98" s="34">
        <f>IF(Tabla5[[#This Row],[Orden Cobrada]]="Si",Tabla13[[#This Row],[Propina]],0)</f>
        <v>0</v>
      </c>
      <c r="K98" t="s">
        <v>76</v>
      </c>
      <c r="L98">
        <v>97</v>
      </c>
      <c r="M98" t="s">
        <v>56</v>
      </c>
      <c r="N98" t="s">
        <v>1661</v>
      </c>
      <c r="O98" s="6">
        <f>INT(Tabla13[[#This Row],[Hora de Llegada]])</f>
        <v>45017</v>
      </c>
      <c r="P98" s="7" t="str">
        <f>TEXT(Tabla13[[#This Row],[Hora de Llegada]], "h:mm")</f>
        <v>1:46</v>
      </c>
      <c r="Q98" s="7" t="str">
        <f>TEXT(Tabla13[[#This Row],[Hora de Salida]], "h:mm")</f>
        <v>3:03</v>
      </c>
      <c r="R98" s="7">
        <f>IF(Tabla13[[#This Row],[Estado de la Mesa]]="Ocupada",Tabla13[[#This Row],[Hora de Salida2]]-Tabla13[[#This Row],[Hora de Llegada2]]+(15/1440),Tabla13[[#This Row],[Hora de Salida2]]-Tabla13[[#This Row],[Hora de Llegada2]])</f>
        <v>6.3888888888888884E-2</v>
      </c>
      <c r="S98" s="7">
        <f>Tabla13[[#This Row],[Hora de Salida2]]-Tabla13[[#This Row],[Hora de Llegada2]]</f>
        <v>5.3472222222222213E-2</v>
      </c>
      <c r="T98" s="7">
        <f>IF(Tabla5[[#This Row],[Tiempo de Permanencia sin la Espera]]&gt;Tabla5[[#This Row],[Tiempo Preparación (horas)]],Tabla5[[#This Row],[Tiempo de Permanencia sin la Espera]]-Tabla5[[#This Row],[Tiempo Preparación (horas)]],0)</f>
        <v>0</v>
      </c>
      <c r="U98" s="7" t="str">
        <f>IF(Tabla5[[#This Row],[Tiempo de Permanencia sin la Espera]]&gt;Tabla5[[#This Row],[Tiempo Preparación (horas)]],"Si","No")</f>
        <v>No</v>
      </c>
      <c r="V98" s="8">
        <v>188</v>
      </c>
      <c r="W98" s="8">
        <v>79</v>
      </c>
      <c r="X98" s="7">
        <f>Tabla5[[#This Row],[Tiempo de Preparación]]/1440</f>
        <v>5.486111111111111E-2</v>
      </c>
    </row>
    <row r="99" spans="1:24" x14ac:dyDescent="0.2">
      <c r="A99">
        <v>7</v>
      </c>
      <c r="B99" t="s">
        <v>826</v>
      </c>
      <c r="C99">
        <v>3</v>
      </c>
      <c r="D99" s="3">
        <v>45017.042361111111</v>
      </c>
      <c r="E99" s="3">
        <v>45017.140277777777</v>
      </c>
      <c r="F99" t="s">
        <v>87</v>
      </c>
      <c r="G99" t="s">
        <v>82</v>
      </c>
      <c r="H99" t="s">
        <v>59</v>
      </c>
      <c r="I99" t="s">
        <v>1660</v>
      </c>
      <c r="J99" s="34" t="str">
        <f>IF(Tabla5[[#This Row],[Orden Cobrada]]="Si",Tabla13[[#This Row],[Propina]],0)</f>
        <v>17.15</v>
      </c>
      <c r="K99" t="s">
        <v>76</v>
      </c>
      <c r="L99">
        <v>98</v>
      </c>
      <c r="M99" t="s">
        <v>126</v>
      </c>
      <c r="N99" t="s">
        <v>1659</v>
      </c>
      <c r="O99" s="6">
        <f>INT(Tabla13[[#This Row],[Hora de Llegada]])</f>
        <v>45017</v>
      </c>
      <c r="P99" s="7" t="str">
        <f>TEXT(Tabla13[[#This Row],[Hora de Llegada]], "h:mm")</f>
        <v>1:01</v>
      </c>
      <c r="Q99" s="7" t="str">
        <f>TEXT(Tabla13[[#This Row],[Hora de Salida]], "h:mm")</f>
        <v>3:22</v>
      </c>
      <c r="R99" s="7">
        <f>IF(Tabla13[[#This Row],[Estado de la Mesa]]="Ocupada",Tabla13[[#This Row],[Hora de Salida2]]-Tabla13[[#This Row],[Hora de Llegada2]]+(15/1440),Tabla13[[#This Row],[Hora de Salida2]]-Tabla13[[#This Row],[Hora de Llegada2]])</f>
        <v>0.10833333333333335</v>
      </c>
      <c r="S99" s="7">
        <f>Tabla13[[#This Row],[Hora de Salida2]]-Tabla13[[#This Row],[Hora de Llegada2]]</f>
        <v>9.791666666666668E-2</v>
      </c>
      <c r="T99" s="7">
        <f>IF(Tabla5[[#This Row],[Tiempo de Permanencia sin la Espera]]&gt;Tabla5[[#This Row],[Tiempo Preparación (horas)]],Tabla5[[#This Row],[Tiempo de Permanencia sin la Espera]]-Tabla5[[#This Row],[Tiempo Preparación (horas)]],0)</f>
        <v>6.9444444444445586E-4</v>
      </c>
      <c r="U99" s="7" t="str">
        <f>IF(Tabla5[[#This Row],[Tiempo de Permanencia sin la Espera]]&gt;Tabla5[[#This Row],[Tiempo Preparación (horas)]],"Si","No")</f>
        <v>Si</v>
      </c>
      <c r="V99" s="8">
        <v>166</v>
      </c>
      <c r="W99" s="8">
        <v>140</v>
      </c>
      <c r="X99" s="7">
        <f>Tabla5[[#This Row],[Tiempo de Preparación]]/1440</f>
        <v>9.7222222222222224E-2</v>
      </c>
    </row>
    <row r="100" spans="1:24" x14ac:dyDescent="0.2">
      <c r="A100">
        <v>2</v>
      </c>
      <c r="B100" t="s">
        <v>742</v>
      </c>
      <c r="C100">
        <v>6</v>
      </c>
      <c r="D100" s="3">
        <v>45017.098611111112</v>
      </c>
      <c r="E100" s="3">
        <v>45017.262499999997</v>
      </c>
      <c r="F100" t="s">
        <v>61</v>
      </c>
      <c r="G100" t="s">
        <v>82</v>
      </c>
      <c r="H100" t="s">
        <v>59</v>
      </c>
      <c r="I100" t="s">
        <v>1658</v>
      </c>
      <c r="J100" s="34" t="str">
        <f>IF(Tabla5[[#This Row],[Orden Cobrada]]="Si",Tabla13[[#This Row],[Propina]],0)</f>
        <v>33.55</v>
      </c>
      <c r="K100" t="s">
        <v>76</v>
      </c>
      <c r="L100">
        <v>99</v>
      </c>
      <c r="M100" t="s">
        <v>69</v>
      </c>
      <c r="N100" t="s">
        <v>1657</v>
      </c>
      <c r="O100" s="6">
        <f>INT(Tabla13[[#This Row],[Hora de Llegada]])</f>
        <v>45017</v>
      </c>
      <c r="P100" s="7" t="str">
        <f>TEXT(Tabla13[[#This Row],[Hora de Llegada]], "h:mm")</f>
        <v>2:22</v>
      </c>
      <c r="Q100" s="7" t="str">
        <f>TEXT(Tabla13[[#This Row],[Hora de Salida]], "h:mm")</f>
        <v>6:18</v>
      </c>
      <c r="R100" s="7">
        <f>IF(Tabla13[[#This Row],[Estado de la Mesa]]="Ocupada",Tabla13[[#This Row],[Hora de Salida2]]-Tabla13[[#This Row],[Hora de Llegada2]]+(15/1440),Tabla13[[#This Row],[Hora de Salida2]]-Tabla13[[#This Row],[Hora de Llegada2]])</f>
        <v>0.17430555555555557</v>
      </c>
      <c r="S100" s="7">
        <f>Tabla13[[#This Row],[Hora de Salida2]]-Tabla13[[#This Row],[Hora de Llegada2]]</f>
        <v>0.16388888888888892</v>
      </c>
      <c r="T100" s="7">
        <f>IF(Tabla5[[#This Row],[Tiempo de Permanencia sin la Espera]]&gt;Tabla5[[#This Row],[Tiempo Preparación (horas)]],Tabla5[[#This Row],[Tiempo de Permanencia sin la Espera]]-Tabla5[[#This Row],[Tiempo Preparación (horas)]],0)</f>
        <v>0.10416666666666669</v>
      </c>
      <c r="U100" s="7" t="str">
        <f>IF(Tabla5[[#This Row],[Tiempo de Permanencia sin la Espera]]&gt;Tabla5[[#This Row],[Tiempo Preparación (horas)]],"Si","No")</f>
        <v>Si</v>
      </c>
      <c r="V100" s="8">
        <v>139</v>
      </c>
      <c r="W100" s="8">
        <v>86</v>
      </c>
      <c r="X100" s="7">
        <f>Tabla5[[#This Row],[Tiempo de Preparación]]/1440</f>
        <v>5.9722222222222225E-2</v>
      </c>
    </row>
    <row r="101" spans="1:24" x14ac:dyDescent="0.2">
      <c r="A101">
        <v>18</v>
      </c>
      <c r="B101" t="s">
        <v>1459</v>
      </c>
      <c r="C101">
        <v>1</v>
      </c>
      <c r="D101" s="3">
        <v>45017.147222222222</v>
      </c>
      <c r="E101" s="3">
        <v>45017.28125</v>
      </c>
      <c r="F101" t="s">
        <v>97</v>
      </c>
      <c r="G101" t="s">
        <v>82</v>
      </c>
      <c r="H101" t="s">
        <v>59</v>
      </c>
      <c r="I101" t="s">
        <v>1656</v>
      </c>
      <c r="J101" s="34" t="str">
        <f>IF(Tabla5[[#This Row],[Orden Cobrada]]="Si",Tabla13[[#This Row],[Propina]],0)</f>
        <v>15.15</v>
      </c>
      <c r="K101" t="s">
        <v>57</v>
      </c>
      <c r="L101">
        <v>100</v>
      </c>
      <c r="M101" t="s">
        <v>163</v>
      </c>
      <c r="N101" t="s">
        <v>1655</v>
      </c>
      <c r="O101" s="6">
        <f>INT(Tabla13[[#This Row],[Hora de Llegada]])</f>
        <v>45017</v>
      </c>
      <c r="P101" s="7" t="str">
        <f>TEXT(Tabla13[[#This Row],[Hora de Llegada]], "h:mm")</f>
        <v>3:32</v>
      </c>
      <c r="Q101" s="7" t="str">
        <f>TEXT(Tabla13[[#This Row],[Hora de Salida]], "h:mm")</f>
        <v>6:45</v>
      </c>
      <c r="R101" s="7">
        <f>IF(Tabla13[[#This Row],[Estado de la Mesa]]="Ocupada",Tabla13[[#This Row],[Hora de Salida2]]-Tabla13[[#This Row],[Hora de Llegada2]]+(15/1440),Tabla13[[#This Row],[Hora de Salida2]]-Tabla13[[#This Row],[Hora de Llegada2]])</f>
        <v>0.13402777777777777</v>
      </c>
      <c r="S101" s="7">
        <f>Tabla13[[#This Row],[Hora de Salida2]]-Tabla13[[#This Row],[Hora de Llegada2]]</f>
        <v>0.13402777777777777</v>
      </c>
      <c r="T101" s="7">
        <f>IF(Tabla5[[#This Row],[Tiempo de Permanencia sin la Espera]]&gt;Tabla5[[#This Row],[Tiempo Preparación (horas)]],Tabla5[[#This Row],[Tiempo de Permanencia sin la Espera]]-Tabla5[[#This Row],[Tiempo Preparación (horas)]],0)</f>
        <v>6.25E-2</v>
      </c>
      <c r="U101" s="7" t="str">
        <f>IF(Tabla5[[#This Row],[Tiempo de Permanencia sin la Espera]]&gt;Tabla5[[#This Row],[Tiempo Preparación (horas)]],"Si","No")</f>
        <v>Si</v>
      </c>
      <c r="V101" s="8">
        <v>166</v>
      </c>
      <c r="W101" s="8">
        <v>103</v>
      </c>
      <c r="X101" s="7">
        <f>Tabla5[[#This Row],[Tiempo de Preparación]]/1440</f>
        <v>7.1527777777777773E-2</v>
      </c>
    </row>
    <row r="102" spans="1:24" x14ac:dyDescent="0.2">
      <c r="A102">
        <v>1</v>
      </c>
      <c r="B102" t="s">
        <v>1623</v>
      </c>
      <c r="C102">
        <v>5</v>
      </c>
      <c r="D102" s="3">
        <v>45017.009722222225</v>
      </c>
      <c r="E102" s="3">
        <v>45017.09375</v>
      </c>
      <c r="F102" t="s">
        <v>78</v>
      </c>
      <c r="G102" t="s">
        <v>82</v>
      </c>
      <c r="H102" t="s">
        <v>59</v>
      </c>
      <c r="I102" t="s">
        <v>1654</v>
      </c>
      <c r="J102" s="34">
        <f>IF(Tabla5[[#This Row],[Orden Cobrada]]="Si",Tabla13[[#This Row],[Propina]],0)</f>
        <v>0</v>
      </c>
      <c r="K102" t="s">
        <v>70</v>
      </c>
      <c r="L102">
        <v>101</v>
      </c>
      <c r="M102" t="s">
        <v>132</v>
      </c>
      <c r="N102" t="s">
        <v>1653</v>
      </c>
      <c r="O102" s="6">
        <f>INT(Tabla13[[#This Row],[Hora de Llegada]])</f>
        <v>45017</v>
      </c>
      <c r="P102" s="7" t="str">
        <f>TEXT(Tabla13[[#This Row],[Hora de Llegada]], "h:mm")</f>
        <v>0:14</v>
      </c>
      <c r="Q102" s="7" t="str">
        <f>TEXT(Tabla13[[#This Row],[Hora de Salida]], "h:mm")</f>
        <v>2:15</v>
      </c>
      <c r="R102" s="7">
        <f>IF(Tabla13[[#This Row],[Estado de la Mesa]]="Ocupada",Tabla13[[#This Row],[Hora de Salida2]]-Tabla13[[#This Row],[Hora de Llegada2]]+(15/1440),Tabla13[[#This Row],[Hora de Salida2]]-Tabla13[[#This Row],[Hora de Llegada2]])</f>
        <v>8.4027777777777785E-2</v>
      </c>
      <c r="S102" s="7">
        <f>Tabla13[[#This Row],[Hora de Salida2]]-Tabla13[[#This Row],[Hora de Llegada2]]</f>
        <v>8.4027777777777785E-2</v>
      </c>
      <c r="T102" s="7">
        <f>IF(Tabla5[[#This Row],[Tiempo de Permanencia sin la Espera]]&gt;Tabla5[[#This Row],[Tiempo Preparación (horas)]],Tabla5[[#This Row],[Tiempo de Permanencia sin la Espera]]-Tabla5[[#This Row],[Tiempo Preparación (horas)]],0)</f>
        <v>0</v>
      </c>
      <c r="U102" s="7" t="str">
        <f>IF(Tabla5[[#This Row],[Tiempo de Permanencia sin la Espera]]&gt;Tabla5[[#This Row],[Tiempo Preparación (horas)]],"Si","No")</f>
        <v>No</v>
      </c>
      <c r="V102" s="8">
        <v>138</v>
      </c>
      <c r="W102" s="8">
        <v>134</v>
      </c>
      <c r="X102" s="7">
        <f>Tabla5[[#This Row],[Tiempo de Preparación]]/1440</f>
        <v>9.3055555555555558E-2</v>
      </c>
    </row>
    <row r="103" spans="1:24" x14ac:dyDescent="0.2">
      <c r="A103">
        <v>19</v>
      </c>
      <c r="B103" t="s">
        <v>1652</v>
      </c>
      <c r="C103">
        <v>2</v>
      </c>
      <c r="D103" s="3">
        <v>45017.064583333333</v>
      </c>
      <c r="E103" s="3">
        <v>45017.176388888889</v>
      </c>
      <c r="F103" t="s">
        <v>72</v>
      </c>
      <c r="G103" t="s">
        <v>82</v>
      </c>
      <c r="H103" t="s">
        <v>59</v>
      </c>
      <c r="I103" t="s">
        <v>1651</v>
      </c>
      <c r="J103" s="34" t="str">
        <f>IF(Tabla5[[#This Row],[Orden Cobrada]]="Si",Tabla13[[#This Row],[Propina]],0)</f>
        <v>12.65</v>
      </c>
      <c r="K103" t="s">
        <v>57</v>
      </c>
      <c r="L103">
        <v>102</v>
      </c>
      <c r="M103" t="s">
        <v>132</v>
      </c>
      <c r="N103" t="s">
        <v>1650</v>
      </c>
      <c r="O103" s="6">
        <f>INT(Tabla13[[#This Row],[Hora de Llegada]])</f>
        <v>45017</v>
      </c>
      <c r="P103" s="7" t="str">
        <f>TEXT(Tabla13[[#This Row],[Hora de Llegada]], "h:mm")</f>
        <v>1:33</v>
      </c>
      <c r="Q103" s="7" t="str">
        <f>TEXT(Tabla13[[#This Row],[Hora de Salida]], "h:mm")</f>
        <v>4:14</v>
      </c>
      <c r="R103" s="7">
        <f>IF(Tabla13[[#This Row],[Estado de la Mesa]]="Ocupada",Tabla13[[#This Row],[Hora de Salida2]]-Tabla13[[#This Row],[Hora de Llegada2]]+(15/1440),Tabla13[[#This Row],[Hora de Salida2]]-Tabla13[[#This Row],[Hora de Llegada2]])</f>
        <v>0.11180555555555556</v>
      </c>
      <c r="S103" s="7">
        <f>Tabla13[[#This Row],[Hora de Salida2]]-Tabla13[[#This Row],[Hora de Llegada2]]</f>
        <v>0.11180555555555556</v>
      </c>
      <c r="T103" s="7">
        <f>IF(Tabla5[[#This Row],[Tiempo de Permanencia sin la Espera]]&gt;Tabla5[[#This Row],[Tiempo Preparación (horas)]],Tabla5[[#This Row],[Tiempo de Permanencia sin la Espera]]-Tabla5[[#This Row],[Tiempo Preparación (horas)]],0)</f>
        <v>7.9861111111111119E-2</v>
      </c>
      <c r="U103" s="7" t="str">
        <f>IF(Tabla5[[#This Row],[Tiempo de Permanencia sin la Espera]]&gt;Tabla5[[#This Row],[Tiempo Preparación (horas)]],"Si","No")</f>
        <v>Si</v>
      </c>
      <c r="V103" s="8">
        <v>171</v>
      </c>
      <c r="W103" s="8">
        <v>46</v>
      </c>
      <c r="X103" s="7">
        <f>Tabla5[[#This Row],[Tiempo de Preparación]]/1440</f>
        <v>3.1944444444444442E-2</v>
      </c>
    </row>
    <row r="104" spans="1:24" x14ac:dyDescent="0.2">
      <c r="A104">
        <v>13</v>
      </c>
      <c r="B104" t="s">
        <v>1649</v>
      </c>
      <c r="C104">
        <v>3</v>
      </c>
      <c r="D104" s="3">
        <v>45017.070833333331</v>
      </c>
      <c r="E104" s="3">
        <v>45017.215277777781</v>
      </c>
      <c r="F104" t="s">
        <v>78</v>
      </c>
      <c r="G104" t="s">
        <v>82</v>
      </c>
      <c r="H104" t="s">
        <v>106</v>
      </c>
      <c r="I104" t="s">
        <v>1648</v>
      </c>
      <c r="J104" s="34" t="str">
        <f>IF(Tabla5[[#This Row],[Orden Cobrada]]="Si",Tabla13[[#This Row],[Propina]],0)</f>
        <v>26.75</v>
      </c>
      <c r="K104" t="s">
        <v>57</v>
      </c>
      <c r="L104">
        <v>103</v>
      </c>
      <c r="M104" t="s">
        <v>104</v>
      </c>
      <c r="N104" t="s">
        <v>1647</v>
      </c>
      <c r="O104" s="6">
        <f>INT(Tabla13[[#This Row],[Hora de Llegada]])</f>
        <v>45017</v>
      </c>
      <c r="P104" s="7" t="str">
        <f>TEXT(Tabla13[[#This Row],[Hora de Llegada]], "h:mm")</f>
        <v>1:42</v>
      </c>
      <c r="Q104" s="7" t="str">
        <f>TEXT(Tabla13[[#This Row],[Hora de Salida]], "h:mm")</f>
        <v>5:10</v>
      </c>
      <c r="R104" s="7">
        <f>IF(Tabla13[[#This Row],[Estado de la Mesa]]="Ocupada",Tabla13[[#This Row],[Hora de Salida2]]-Tabla13[[#This Row],[Hora de Llegada2]]+(15/1440),Tabla13[[#This Row],[Hora de Salida2]]-Tabla13[[#This Row],[Hora de Llegada2]])</f>
        <v>0.14444444444444446</v>
      </c>
      <c r="S104" s="7">
        <f>Tabla13[[#This Row],[Hora de Salida2]]-Tabla13[[#This Row],[Hora de Llegada2]]</f>
        <v>0.14444444444444446</v>
      </c>
      <c r="T104" s="7">
        <f>IF(Tabla5[[#This Row],[Tiempo de Permanencia sin la Espera]]&gt;Tabla5[[#This Row],[Tiempo Preparación (horas)]],Tabla5[[#This Row],[Tiempo de Permanencia sin la Espera]]-Tabla5[[#This Row],[Tiempo Preparación (horas)]],0)</f>
        <v>7.5694444444444453E-2</v>
      </c>
      <c r="U104" s="7" t="str">
        <f>IF(Tabla5[[#This Row],[Tiempo de Permanencia sin la Espera]]&gt;Tabla5[[#This Row],[Tiempo Preparación (horas)]],"Si","No")</f>
        <v>Si</v>
      </c>
      <c r="V104" s="8">
        <v>73</v>
      </c>
      <c r="W104" s="8">
        <v>99</v>
      </c>
      <c r="X104" s="7">
        <f>Tabla5[[#This Row],[Tiempo de Preparación]]/1440</f>
        <v>6.8750000000000006E-2</v>
      </c>
    </row>
    <row r="105" spans="1:24" x14ac:dyDescent="0.2">
      <c r="A105">
        <v>14</v>
      </c>
      <c r="B105" t="s">
        <v>572</v>
      </c>
      <c r="C105">
        <v>4</v>
      </c>
      <c r="D105" s="3">
        <v>45017.061111111114</v>
      </c>
      <c r="E105" s="3">
        <v>45017.113888888889</v>
      </c>
      <c r="F105" t="s">
        <v>72</v>
      </c>
      <c r="G105" t="s">
        <v>60</v>
      </c>
      <c r="H105" t="s">
        <v>106</v>
      </c>
      <c r="I105" t="s">
        <v>1646</v>
      </c>
      <c r="J105" s="34" t="str">
        <f>IF(Tabla5[[#This Row],[Orden Cobrada]]="Si",Tabla13[[#This Row],[Propina]],0)</f>
        <v>11.12</v>
      </c>
      <c r="K105" t="s">
        <v>57</v>
      </c>
      <c r="L105">
        <v>104</v>
      </c>
      <c r="M105" t="s">
        <v>85</v>
      </c>
      <c r="N105" t="s">
        <v>1405</v>
      </c>
      <c r="O105" s="6">
        <f>INT(Tabla13[[#This Row],[Hora de Llegada]])</f>
        <v>45017</v>
      </c>
      <c r="P105" s="7" t="str">
        <f>TEXT(Tabla13[[#This Row],[Hora de Llegada]], "h:mm")</f>
        <v>1:28</v>
      </c>
      <c r="Q105" s="7" t="str">
        <f>TEXT(Tabla13[[#This Row],[Hora de Salida]], "h:mm")</f>
        <v>2:44</v>
      </c>
      <c r="R105" s="7">
        <f>IF(Tabla13[[#This Row],[Estado de la Mesa]]="Ocupada",Tabla13[[#This Row],[Hora de Salida2]]-Tabla13[[#This Row],[Hora de Llegada2]]+(15/1440),Tabla13[[#This Row],[Hora de Salida2]]-Tabla13[[#This Row],[Hora de Llegada2]])</f>
        <v>5.2777777777777771E-2</v>
      </c>
      <c r="S105" s="7">
        <f>Tabla13[[#This Row],[Hora de Salida2]]-Tabla13[[#This Row],[Hora de Llegada2]]</f>
        <v>5.2777777777777771E-2</v>
      </c>
      <c r="T105" s="7">
        <f>IF(Tabla5[[#This Row],[Tiempo de Permanencia sin la Espera]]&gt;Tabla5[[#This Row],[Tiempo Preparación (horas)]],Tabla5[[#This Row],[Tiempo de Permanencia sin la Espera]]-Tabla5[[#This Row],[Tiempo Preparación (horas)]],0)</f>
        <v>1.4583333333333323E-2</v>
      </c>
      <c r="U105" s="7" t="str">
        <f>IF(Tabla5[[#This Row],[Tiempo de Permanencia sin la Espera]]&gt;Tabla5[[#This Row],[Tiempo Preparación (horas)]],"Si","No")</f>
        <v>Si</v>
      </c>
      <c r="V105" s="8">
        <v>77</v>
      </c>
      <c r="W105" s="8">
        <v>55</v>
      </c>
      <c r="X105" s="7">
        <f>Tabla5[[#This Row],[Tiempo de Preparación]]/1440</f>
        <v>3.8194444444444448E-2</v>
      </c>
    </row>
    <row r="106" spans="1:24" x14ac:dyDescent="0.2">
      <c r="A106">
        <v>14</v>
      </c>
      <c r="B106" t="s">
        <v>340</v>
      </c>
      <c r="C106">
        <v>6</v>
      </c>
      <c r="D106" s="3">
        <v>45017.054166666669</v>
      </c>
      <c r="E106" s="3">
        <v>45017.166666666664</v>
      </c>
      <c r="F106" t="s">
        <v>72</v>
      </c>
      <c r="G106" t="s">
        <v>82</v>
      </c>
      <c r="H106" t="s">
        <v>59</v>
      </c>
      <c r="I106" t="s">
        <v>1645</v>
      </c>
      <c r="J106" s="34" t="str">
        <f>IF(Tabla5[[#This Row],[Orden Cobrada]]="Si",Tabla13[[#This Row],[Propina]],0)</f>
        <v>15.64</v>
      </c>
      <c r="K106" t="s">
        <v>70</v>
      </c>
      <c r="L106">
        <v>105</v>
      </c>
      <c r="M106" t="s">
        <v>104</v>
      </c>
      <c r="N106" t="s">
        <v>1644</v>
      </c>
      <c r="O106" s="6">
        <f>INT(Tabla13[[#This Row],[Hora de Llegada]])</f>
        <v>45017</v>
      </c>
      <c r="P106" s="7" t="str">
        <f>TEXT(Tabla13[[#This Row],[Hora de Llegada]], "h:mm")</f>
        <v>1:18</v>
      </c>
      <c r="Q106" s="7" t="str">
        <f>TEXT(Tabla13[[#This Row],[Hora de Salida]], "h:mm")</f>
        <v>4:00</v>
      </c>
      <c r="R106" s="7">
        <f>IF(Tabla13[[#This Row],[Estado de la Mesa]]="Ocupada",Tabla13[[#This Row],[Hora de Salida2]]-Tabla13[[#This Row],[Hora de Llegada2]]+(15/1440),Tabla13[[#This Row],[Hora de Salida2]]-Tabla13[[#This Row],[Hora de Llegada2]])</f>
        <v>0.11249999999999999</v>
      </c>
      <c r="S106" s="7">
        <f>Tabla13[[#This Row],[Hora de Salida2]]-Tabla13[[#This Row],[Hora de Llegada2]]</f>
        <v>0.11249999999999999</v>
      </c>
      <c r="T106" s="7">
        <f>IF(Tabla5[[#This Row],[Tiempo de Permanencia sin la Espera]]&gt;Tabla5[[#This Row],[Tiempo Preparación (horas)]],Tabla5[[#This Row],[Tiempo de Permanencia sin la Espera]]-Tabla5[[#This Row],[Tiempo Preparación (horas)]],0)</f>
        <v>8.2638888888888873E-2</v>
      </c>
      <c r="U106" s="7" t="str">
        <f>IF(Tabla5[[#This Row],[Tiempo de Permanencia sin la Espera]]&gt;Tabla5[[#This Row],[Tiempo Preparación (horas)]],"Si","No")</f>
        <v>Si</v>
      </c>
      <c r="V106" s="8">
        <v>141</v>
      </c>
      <c r="W106" s="8">
        <v>43</v>
      </c>
      <c r="X106" s="7">
        <f>Tabla5[[#This Row],[Tiempo de Preparación]]/1440</f>
        <v>2.9861111111111113E-2</v>
      </c>
    </row>
    <row r="107" spans="1:24" x14ac:dyDescent="0.2">
      <c r="A107">
        <v>15</v>
      </c>
      <c r="B107" t="s">
        <v>687</v>
      </c>
      <c r="C107">
        <v>3</v>
      </c>
      <c r="D107" s="3">
        <v>45017.083333333336</v>
      </c>
      <c r="E107" s="3">
        <v>45017.213888888888</v>
      </c>
      <c r="F107" t="s">
        <v>78</v>
      </c>
      <c r="G107" t="s">
        <v>60</v>
      </c>
      <c r="H107" t="s">
        <v>102</v>
      </c>
      <c r="I107" t="s">
        <v>1643</v>
      </c>
      <c r="J107" s="34" t="str">
        <f>IF(Tabla5[[#This Row],[Orden Cobrada]]="Si",Tabla13[[#This Row],[Propina]],0)</f>
        <v>22.72</v>
      </c>
      <c r="K107" t="s">
        <v>70</v>
      </c>
      <c r="L107">
        <v>106</v>
      </c>
      <c r="M107" t="s">
        <v>85</v>
      </c>
      <c r="N107" t="s">
        <v>20</v>
      </c>
      <c r="O107" s="6">
        <f>INT(Tabla13[[#This Row],[Hora de Llegada]])</f>
        <v>45017</v>
      </c>
      <c r="P107" s="7" t="str">
        <f>TEXT(Tabla13[[#This Row],[Hora de Llegada]], "h:mm")</f>
        <v>2:00</v>
      </c>
      <c r="Q107" s="7" t="str">
        <f>TEXT(Tabla13[[#This Row],[Hora de Salida]], "h:mm")</f>
        <v>5:08</v>
      </c>
      <c r="R107" s="7">
        <f>IF(Tabla13[[#This Row],[Estado de la Mesa]]="Ocupada",Tabla13[[#This Row],[Hora de Salida2]]-Tabla13[[#This Row],[Hora de Llegada2]]+(15/1440),Tabla13[[#This Row],[Hora de Salida2]]-Tabla13[[#This Row],[Hora de Llegada2]])</f>
        <v>0.13055555555555559</v>
      </c>
      <c r="S107" s="7">
        <f>Tabla13[[#This Row],[Hora de Salida2]]-Tabla13[[#This Row],[Hora de Llegada2]]</f>
        <v>0.13055555555555559</v>
      </c>
      <c r="T107" s="7">
        <f>IF(Tabla5[[#This Row],[Tiempo de Permanencia sin la Espera]]&gt;Tabla5[[#This Row],[Tiempo Preparación (horas)]],Tabla5[[#This Row],[Tiempo de Permanencia sin la Espera]]-Tabla5[[#This Row],[Tiempo Preparación (horas)]],0)</f>
        <v>0.1104166666666667</v>
      </c>
      <c r="U107" s="7" t="str">
        <f>IF(Tabla5[[#This Row],[Tiempo de Permanencia sin la Espera]]&gt;Tabla5[[#This Row],[Tiempo Preparación (horas)]],"Si","No")</f>
        <v>Si</v>
      </c>
      <c r="V107" s="8">
        <v>68</v>
      </c>
      <c r="W107" s="8">
        <v>29</v>
      </c>
      <c r="X107" s="7">
        <f>Tabla5[[#This Row],[Tiempo de Preparación]]/1440</f>
        <v>2.013888888888889E-2</v>
      </c>
    </row>
    <row r="108" spans="1:24" x14ac:dyDescent="0.2">
      <c r="A108">
        <v>11</v>
      </c>
      <c r="B108" t="s">
        <v>1642</v>
      </c>
      <c r="C108">
        <v>5</v>
      </c>
      <c r="D108" s="3">
        <v>45017.061805555553</v>
      </c>
      <c r="E108" s="3">
        <v>45017.123611111114</v>
      </c>
      <c r="F108" t="s">
        <v>61</v>
      </c>
      <c r="G108" t="s">
        <v>82</v>
      </c>
      <c r="H108" t="s">
        <v>106</v>
      </c>
      <c r="I108" t="s">
        <v>1641</v>
      </c>
      <c r="J108" s="34">
        <f>IF(Tabla5[[#This Row],[Orden Cobrada]]="Si",Tabla13[[#This Row],[Propina]],0)</f>
        <v>0</v>
      </c>
      <c r="K108" t="s">
        <v>57</v>
      </c>
      <c r="L108">
        <v>107</v>
      </c>
      <c r="M108" t="s">
        <v>126</v>
      </c>
      <c r="N108" t="s">
        <v>1640</v>
      </c>
      <c r="O108" s="6">
        <f>INT(Tabla13[[#This Row],[Hora de Llegada]])</f>
        <v>45017</v>
      </c>
      <c r="P108" s="7" t="str">
        <f>TEXT(Tabla13[[#This Row],[Hora de Llegada]], "h:mm")</f>
        <v>1:29</v>
      </c>
      <c r="Q108" s="7" t="str">
        <f>TEXT(Tabla13[[#This Row],[Hora de Salida]], "h:mm")</f>
        <v>2:58</v>
      </c>
      <c r="R108" s="7">
        <f>IF(Tabla13[[#This Row],[Estado de la Mesa]]="Ocupada",Tabla13[[#This Row],[Hora de Salida2]]-Tabla13[[#This Row],[Hora de Llegada2]]+(15/1440),Tabla13[[#This Row],[Hora de Salida2]]-Tabla13[[#This Row],[Hora de Llegada2]])</f>
        <v>6.1805555555555558E-2</v>
      </c>
      <c r="S108" s="7">
        <f>Tabla13[[#This Row],[Hora de Salida2]]-Tabla13[[#This Row],[Hora de Llegada2]]</f>
        <v>6.1805555555555558E-2</v>
      </c>
      <c r="T108" s="7">
        <f>IF(Tabla5[[#This Row],[Tiempo de Permanencia sin la Espera]]&gt;Tabla5[[#This Row],[Tiempo Preparación (horas)]],Tabla5[[#This Row],[Tiempo de Permanencia sin la Espera]]-Tabla5[[#This Row],[Tiempo Preparación (horas)]],0)</f>
        <v>0</v>
      </c>
      <c r="U108" s="7" t="str">
        <f>IF(Tabla5[[#This Row],[Tiempo de Permanencia sin la Espera]]&gt;Tabla5[[#This Row],[Tiempo Preparación (horas)]],"Si","No")</f>
        <v>No</v>
      </c>
      <c r="V108" s="8">
        <v>253</v>
      </c>
      <c r="W108" s="8">
        <v>141</v>
      </c>
      <c r="X108" s="7">
        <f>Tabla5[[#This Row],[Tiempo de Preparación]]/1440</f>
        <v>9.7916666666666666E-2</v>
      </c>
    </row>
    <row r="109" spans="1:24" x14ac:dyDescent="0.2">
      <c r="A109">
        <v>3</v>
      </c>
      <c r="B109" t="s">
        <v>1639</v>
      </c>
      <c r="C109">
        <v>3</v>
      </c>
      <c r="D109" s="3">
        <v>45017.063888888886</v>
      </c>
      <c r="E109" s="3">
        <v>45017.150694444441</v>
      </c>
      <c r="F109" t="s">
        <v>78</v>
      </c>
      <c r="G109" t="s">
        <v>60</v>
      </c>
      <c r="H109" t="s">
        <v>106</v>
      </c>
      <c r="I109" t="s">
        <v>392</v>
      </c>
      <c r="J109" s="34" t="str">
        <f>IF(Tabla5[[#This Row],[Orden Cobrada]]="Si",Tabla13[[#This Row],[Propina]],0)</f>
        <v>23.26</v>
      </c>
      <c r="K109" t="s">
        <v>57</v>
      </c>
      <c r="L109">
        <v>108</v>
      </c>
      <c r="M109" t="s">
        <v>163</v>
      </c>
      <c r="N109" t="s">
        <v>1638</v>
      </c>
      <c r="O109" s="6">
        <f>INT(Tabla13[[#This Row],[Hora de Llegada]])</f>
        <v>45017</v>
      </c>
      <c r="P109" s="7" t="str">
        <f>TEXT(Tabla13[[#This Row],[Hora de Llegada]], "h:mm")</f>
        <v>1:32</v>
      </c>
      <c r="Q109" s="7" t="str">
        <f>TEXT(Tabla13[[#This Row],[Hora de Salida]], "h:mm")</f>
        <v>3:37</v>
      </c>
      <c r="R109" s="7">
        <f>IF(Tabla13[[#This Row],[Estado de la Mesa]]="Ocupada",Tabla13[[#This Row],[Hora de Salida2]]-Tabla13[[#This Row],[Hora de Llegada2]]+(15/1440),Tabla13[[#This Row],[Hora de Salida2]]-Tabla13[[#This Row],[Hora de Llegada2]])</f>
        <v>8.6805555555555552E-2</v>
      </c>
      <c r="S109" s="7">
        <f>Tabla13[[#This Row],[Hora de Salida2]]-Tabla13[[#This Row],[Hora de Llegada2]]</f>
        <v>8.6805555555555552E-2</v>
      </c>
      <c r="T109" s="7">
        <f>IF(Tabla5[[#This Row],[Tiempo de Permanencia sin la Espera]]&gt;Tabla5[[#This Row],[Tiempo Preparación (horas)]],Tabla5[[#This Row],[Tiempo de Permanencia sin la Espera]]-Tabla5[[#This Row],[Tiempo Preparación (horas)]],0)</f>
        <v>6.9444444444444475E-3</v>
      </c>
      <c r="U109" s="7" t="str">
        <f>IF(Tabla5[[#This Row],[Tiempo de Permanencia sin la Espera]]&gt;Tabla5[[#This Row],[Tiempo Preparación (horas)]],"Si","No")</f>
        <v>Si</v>
      </c>
      <c r="V109" s="8">
        <v>124</v>
      </c>
      <c r="W109" s="8">
        <v>115</v>
      </c>
      <c r="X109" s="7">
        <f>Tabla5[[#This Row],[Tiempo de Preparación]]/1440</f>
        <v>7.9861111111111105E-2</v>
      </c>
    </row>
    <row r="110" spans="1:24" x14ac:dyDescent="0.2">
      <c r="A110">
        <v>10</v>
      </c>
      <c r="B110" t="s">
        <v>204</v>
      </c>
      <c r="C110">
        <v>2</v>
      </c>
      <c r="D110" s="3">
        <v>45017.059027777781</v>
      </c>
      <c r="E110" s="3">
        <v>45017.101388888892</v>
      </c>
      <c r="F110" t="s">
        <v>78</v>
      </c>
      <c r="G110" t="s">
        <v>60</v>
      </c>
      <c r="H110" t="s">
        <v>59</v>
      </c>
      <c r="I110" t="s">
        <v>1637</v>
      </c>
      <c r="J110" s="34">
        <f>IF(Tabla5[[#This Row],[Orden Cobrada]]="Si",Tabla13[[#This Row],[Propina]],0)</f>
        <v>0</v>
      </c>
      <c r="K110" t="s">
        <v>70</v>
      </c>
      <c r="L110">
        <v>109</v>
      </c>
      <c r="M110" t="s">
        <v>56</v>
      </c>
      <c r="N110" t="s">
        <v>1636</v>
      </c>
      <c r="O110" s="6">
        <f>INT(Tabla13[[#This Row],[Hora de Llegada]])</f>
        <v>45017</v>
      </c>
      <c r="P110" s="7" t="str">
        <f>TEXT(Tabla13[[#This Row],[Hora de Llegada]], "h:mm")</f>
        <v>1:25</v>
      </c>
      <c r="Q110" s="7" t="str">
        <f>TEXT(Tabla13[[#This Row],[Hora de Salida]], "h:mm")</f>
        <v>2:26</v>
      </c>
      <c r="R110" s="7">
        <f>IF(Tabla13[[#This Row],[Estado de la Mesa]]="Ocupada",Tabla13[[#This Row],[Hora de Salida2]]-Tabla13[[#This Row],[Hora de Llegada2]]+(15/1440),Tabla13[[#This Row],[Hora de Salida2]]-Tabla13[[#This Row],[Hora de Llegada2]])</f>
        <v>4.236111111111112E-2</v>
      </c>
      <c r="S110" s="7">
        <f>Tabla13[[#This Row],[Hora de Salida2]]-Tabla13[[#This Row],[Hora de Llegada2]]</f>
        <v>4.236111111111112E-2</v>
      </c>
      <c r="T110" s="7">
        <f>IF(Tabla5[[#This Row],[Tiempo de Permanencia sin la Espera]]&gt;Tabla5[[#This Row],[Tiempo Preparación (horas)]],Tabla5[[#This Row],[Tiempo de Permanencia sin la Espera]]-Tabla5[[#This Row],[Tiempo Preparación (horas)]],0)</f>
        <v>0</v>
      </c>
      <c r="U110" s="7" t="str">
        <f>IF(Tabla5[[#This Row],[Tiempo de Permanencia sin la Espera]]&gt;Tabla5[[#This Row],[Tiempo Preparación (horas)]],"Si","No")</f>
        <v>No</v>
      </c>
      <c r="V110" s="8">
        <v>169</v>
      </c>
      <c r="W110" s="8">
        <v>118</v>
      </c>
      <c r="X110" s="7">
        <f>Tabla5[[#This Row],[Tiempo de Preparación]]/1440</f>
        <v>8.1944444444444445E-2</v>
      </c>
    </row>
    <row r="111" spans="1:24" x14ac:dyDescent="0.2">
      <c r="A111">
        <v>5</v>
      </c>
      <c r="B111" t="s">
        <v>1635</v>
      </c>
      <c r="C111">
        <v>1</v>
      </c>
      <c r="D111" s="3">
        <v>45017.147222222222</v>
      </c>
      <c r="E111" s="3">
        <v>45017.275694444441</v>
      </c>
      <c r="F111" t="s">
        <v>97</v>
      </c>
      <c r="G111" t="s">
        <v>82</v>
      </c>
      <c r="H111" t="s">
        <v>59</v>
      </c>
      <c r="I111" t="s">
        <v>1634</v>
      </c>
      <c r="J111" s="34" t="str">
        <f>IF(Tabla5[[#This Row],[Orden Cobrada]]="Si",Tabla13[[#This Row],[Propina]],0)</f>
        <v>47.91</v>
      </c>
      <c r="K111" t="s">
        <v>57</v>
      </c>
      <c r="L111">
        <v>110</v>
      </c>
      <c r="M111" t="s">
        <v>163</v>
      </c>
      <c r="N111" t="s">
        <v>1633</v>
      </c>
      <c r="O111" s="6">
        <f>INT(Tabla13[[#This Row],[Hora de Llegada]])</f>
        <v>45017</v>
      </c>
      <c r="P111" s="7" t="str">
        <f>TEXT(Tabla13[[#This Row],[Hora de Llegada]], "h:mm")</f>
        <v>3:32</v>
      </c>
      <c r="Q111" s="7" t="str">
        <f>TEXT(Tabla13[[#This Row],[Hora de Salida]], "h:mm")</f>
        <v>6:37</v>
      </c>
      <c r="R111" s="7">
        <f>IF(Tabla13[[#This Row],[Estado de la Mesa]]="Ocupada",Tabla13[[#This Row],[Hora de Salida2]]-Tabla13[[#This Row],[Hora de Llegada2]]+(15/1440),Tabla13[[#This Row],[Hora de Salida2]]-Tabla13[[#This Row],[Hora de Llegada2]])</f>
        <v>0.12847222222222224</v>
      </c>
      <c r="S111" s="7">
        <f>Tabla13[[#This Row],[Hora de Salida2]]-Tabla13[[#This Row],[Hora de Llegada2]]</f>
        <v>0.12847222222222224</v>
      </c>
      <c r="T111" s="7">
        <f>IF(Tabla5[[#This Row],[Tiempo de Permanencia sin la Espera]]&gt;Tabla5[[#This Row],[Tiempo Preparación (horas)]],Tabla5[[#This Row],[Tiempo de Permanencia sin la Espera]]-Tabla5[[#This Row],[Tiempo Preparación (horas)]],0)</f>
        <v>4.4444444444444453E-2</v>
      </c>
      <c r="U111" s="7" t="str">
        <f>IF(Tabla5[[#This Row],[Tiempo de Permanencia sin la Espera]]&gt;Tabla5[[#This Row],[Tiempo Preparación (horas)]],"Si","No")</f>
        <v>Si</v>
      </c>
      <c r="V111" s="8">
        <v>163</v>
      </c>
      <c r="W111" s="8">
        <v>121</v>
      </c>
      <c r="X111" s="7">
        <f>Tabla5[[#This Row],[Tiempo de Preparación]]/1440</f>
        <v>8.4027777777777785E-2</v>
      </c>
    </row>
    <row r="112" spans="1:24" x14ac:dyDescent="0.2">
      <c r="A112">
        <v>3</v>
      </c>
      <c r="B112" t="s">
        <v>1092</v>
      </c>
      <c r="C112">
        <v>2</v>
      </c>
      <c r="D112" s="3">
        <v>45017.074999999997</v>
      </c>
      <c r="E112" s="3">
        <v>45017.213194444441</v>
      </c>
      <c r="F112" t="s">
        <v>72</v>
      </c>
      <c r="G112" t="s">
        <v>60</v>
      </c>
      <c r="H112" t="s">
        <v>59</v>
      </c>
      <c r="I112" t="s">
        <v>1632</v>
      </c>
      <c r="J112" s="34" t="str">
        <f>IF(Tabla5[[#This Row],[Orden Cobrada]]="Si",Tabla13[[#This Row],[Propina]],0)</f>
        <v>18.82</v>
      </c>
      <c r="K112" t="s">
        <v>57</v>
      </c>
      <c r="L112">
        <v>111</v>
      </c>
      <c r="M112" t="s">
        <v>56</v>
      </c>
      <c r="N112" t="s">
        <v>1631</v>
      </c>
      <c r="O112" s="6">
        <f>INT(Tabla13[[#This Row],[Hora de Llegada]])</f>
        <v>45017</v>
      </c>
      <c r="P112" s="7" t="str">
        <f>TEXT(Tabla13[[#This Row],[Hora de Llegada]], "h:mm")</f>
        <v>1:48</v>
      </c>
      <c r="Q112" s="7" t="str">
        <f>TEXT(Tabla13[[#This Row],[Hora de Salida]], "h:mm")</f>
        <v>5:07</v>
      </c>
      <c r="R112" s="7">
        <f>IF(Tabla13[[#This Row],[Estado de la Mesa]]="Ocupada",Tabla13[[#This Row],[Hora de Salida2]]-Tabla13[[#This Row],[Hora de Llegada2]]+(15/1440),Tabla13[[#This Row],[Hora de Salida2]]-Tabla13[[#This Row],[Hora de Llegada2]])</f>
        <v>0.13819444444444445</v>
      </c>
      <c r="S112" s="7">
        <f>Tabla13[[#This Row],[Hora de Salida2]]-Tabla13[[#This Row],[Hora de Llegada2]]</f>
        <v>0.13819444444444445</v>
      </c>
      <c r="T112" s="7">
        <f>IF(Tabla5[[#This Row],[Tiempo de Permanencia sin la Espera]]&gt;Tabla5[[#This Row],[Tiempo Preparación (horas)]],Tabla5[[#This Row],[Tiempo de Permanencia sin la Espera]]-Tabla5[[#This Row],[Tiempo Preparación (horas)]],0)</f>
        <v>4.3055555555555569E-2</v>
      </c>
      <c r="U112" s="7" t="str">
        <f>IF(Tabla5[[#This Row],[Tiempo de Permanencia sin la Espera]]&gt;Tabla5[[#This Row],[Tiempo Preparación (horas)]],"Si","No")</f>
        <v>Si</v>
      </c>
      <c r="V112" s="8">
        <v>204</v>
      </c>
      <c r="W112" s="8">
        <v>137</v>
      </c>
      <c r="X112" s="7">
        <f>Tabla5[[#This Row],[Tiempo de Preparación]]/1440</f>
        <v>9.5138888888888884E-2</v>
      </c>
    </row>
    <row r="113" spans="1:24" x14ac:dyDescent="0.2">
      <c r="A113">
        <v>6</v>
      </c>
      <c r="B113" t="s">
        <v>1630</v>
      </c>
      <c r="C113">
        <v>2</v>
      </c>
      <c r="D113" s="3">
        <v>45017.075694444444</v>
      </c>
      <c r="E113" s="3">
        <v>45017.167361111111</v>
      </c>
      <c r="F113" t="s">
        <v>61</v>
      </c>
      <c r="G113" t="s">
        <v>66</v>
      </c>
      <c r="H113" t="s">
        <v>102</v>
      </c>
      <c r="I113" t="s">
        <v>1629</v>
      </c>
      <c r="J113" s="34" t="str">
        <f>IF(Tabla5[[#This Row],[Orden Cobrada]]="Si",Tabla13[[#This Row],[Propina]],0)</f>
        <v>35.36</v>
      </c>
      <c r="K113" t="s">
        <v>76</v>
      </c>
      <c r="L113">
        <v>112</v>
      </c>
      <c r="M113" t="s">
        <v>100</v>
      </c>
      <c r="N113" t="s">
        <v>21</v>
      </c>
      <c r="O113" s="6">
        <f>INT(Tabla13[[#This Row],[Hora de Llegada]])</f>
        <v>45017</v>
      </c>
      <c r="P113" s="7" t="str">
        <f>TEXT(Tabla13[[#This Row],[Hora de Llegada]], "h:mm")</f>
        <v>1:49</v>
      </c>
      <c r="Q113" s="7" t="str">
        <f>TEXT(Tabla13[[#This Row],[Hora de Salida]], "h:mm")</f>
        <v>4:01</v>
      </c>
      <c r="R113" s="7">
        <f>IF(Tabla13[[#This Row],[Estado de la Mesa]]="Ocupada",Tabla13[[#This Row],[Hora de Salida2]]-Tabla13[[#This Row],[Hora de Llegada2]]+(15/1440),Tabla13[[#This Row],[Hora de Salida2]]-Tabla13[[#This Row],[Hora de Llegada2]])</f>
        <v>0.10208333333333333</v>
      </c>
      <c r="S113" s="7">
        <f>Tabla13[[#This Row],[Hora de Salida2]]-Tabla13[[#This Row],[Hora de Llegada2]]</f>
        <v>9.166666666666666E-2</v>
      </c>
      <c r="T113" s="7">
        <f>IF(Tabla5[[#This Row],[Tiempo de Permanencia sin la Espera]]&gt;Tabla5[[#This Row],[Tiempo Preparación (horas)]],Tabla5[[#This Row],[Tiempo de Permanencia sin la Espera]]-Tabla5[[#This Row],[Tiempo Preparación (horas)]],0)</f>
        <v>8.0555555555555547E-2</v>
      </c>
      <c r="U113" s="7" t="str">
        <f>IF(Tabla5[[#This Row],[Tiempo de Permanencia sin la Espera]]&gt;Tabla5[[#This Row],[Tiempo Preparación (horas)]],"Si","No")</f>
        <v>Si</v>
      </c>
      <c r="V113" s="8">
        <v>20</v>
      </c>
      <c r="W113" s="8">
        <v>16</v>
      </c>
      <c r="X113" s="7">
        <f>Tabla5[[#This Row],[Tiempo de Preparación]]/1440</f>
        <v>1.1111111111111112E-2</v>
      </c>
    </row>
    <row r="114" spans="1:24" x14ac:dyDescent="0.2">
      <c r="A114">
        <v>4</v>
      </c>
      <c r="B114" t="s">
        <v>1628</v>
      </c>
      <c r="C114">
        <v>2</v>
      </c>
      <c r="D114" s="3">
        <v>45017.05</v>
      </c>
      <c r="E114" s="3">
        <v>45017.181250000001</v>
      </c>
      <c r="F114" t="s">
        <v>72</v>
      </c>
      <c r="G114" t="s">
        <v>82</v>
      </c>
      <c r="H114" t="s">
        <v>59</v>
      </c>
      <c r="I114" t="s">
        <v>1627</v>
      </c>
      <c r="J114" s="34" t="str">
        <f>IF(Tabla5[[#This Row],[Orden Cobrada]]="Si",Tabla13[[#This Row],[Propina]],0)</f>
        <v>29.74</v>
      </c>
      <c r="K114" t="s">
        <v>76</v>
      </c>
      <c r="L114">
        <v>113</v>
      </c>
      <c r="M114" t="s">
        <v>104</v>
      </c>
      <c r="N114" t="s">
        <v>20</v>
      </c>
      <c r="O114" s="6">
        <f>INT(Tabla13[[#This Row],[Hora de Llegada]])</f>
        <v>45017</v>
      </c>
      <c r="P114" s="7" t="str">
        <f>TEXT(Tabla13[[#This Row],[Hora de Llegada]], "h:mm")</f>
        <v>1:12</v>
      </c>
      <c r="Q114" s="7" t="str">
        <f>TEXT(Tabla13[[#This Row],[Hora de Salida]], "h:mm")</f>
        <v>4:21</v>
      </c>
      <c r="R114" s="7">
        <f>IF(Tabla13[[#This Row],[Estado de la Mesa]]="Ocupada",Tabla13[[#This Row],[Hora de Salida2]]-Tabla13[[#This Row],[Hora de Llegada2]]+(15/1440),Tabla13[[#This Row],[Hora de Salida2]]-Tabla13[[#This Row],[Hora de Llegada2]])</f>
        <v>0.14166666666666666</v>
      </c>
      <c r="S114" s="7">
        <f>Tabla13[[#This Row],[Hora de Salida2]]-Tabla13[[#This Row],[Hora de Llegada2]]</f>
        <v>0.13125000000000001</v>
      </c>
      <c r="T114" s="7">
        <f>IF(Tabla5[[#This Row],[Tiempo de Permanencia sin la Espera]]&gt;Tabla5[[#This Row],[Tiempo Preparación (horas)]],Tabla5[[#This Row],[Tiempo de Permanencia sin la Espera]]-Tabla5[[#This Row],[Tiempo Preparación (horas)]],0)</f>
        <v>9.583333333333334E-2</v>
      </c>
      <c r="U114" s="7" t="str">
        <f>IF(Tabla5[[#This Row],[Tiempo de Permanencia sin la Espera]]&gt;Tabla5[[#This Row],[Tiempo Preparación (horas)]],"Si","No")</f>
        <v>Si</v>
      </c>
      <c r="V114" s="8">
        <v>68</v>
      </c>
      <c r="W114" s="8">
        <v>51</v>
      </c>
      <c r="X114" s="7">
        <f>Tabla5[[#This Row],[Tiempo de Preparación]]/1440</f>
        <v>3.5416666666666666E-2</v>
      </c>
    </row>
    <row r="115" spans="1:24" x14ac:dyDescent="0.2">
      <c r="A115">
        <v>7</v>
      </c>
      <c r="B115" t="s">
        <v>1626</v>
      </c>
      <c r="C115">
        <v>6</v>
      </c>
      <c r="D115" s="3">
        <v>45017.03402777778</v>
      </c>
      <c r="E115" s="3">
        <v>45017.145833333336</v>
      </c>
      <c r="F115" t="s">
        <v>97</v>
      </c>
      <c r="G115" t="s">
        <v>82</v>
      </c>
      <c r="H115" t="s">
        <v>59</v>
      </c>
      <c r="I115" t="s">
        <v>1625</v>
      </c>
      <c r="J115" s="34" t="str">
        <f>IF(Tabla5[[#This Row],[Orden Cobrada]]="Si",Tabla13[[#This Row],[Propina]],0)</f>
        <v>38.81</v>
      </c>
      <c r="K115" t="s">
        <v>76</v>
      </c>
      <c r="L115">
        <v>114</v>
      </c>
      <c r="M115" t="s">
        <v>69</v>
      </c>
      <c r="N115" t="s">
        <v>1624</v>
      </c>
      <c r="O115" s="6">
        <f>INT(Tabla13[[#This Row],[Hora de Llegada]])</f>
        <v>45017</v>
      </c>
      <c r="P115" s="7" t="str">
        <f>TEXT(Tabla13[[#This Row],[Hora de Llegada]], "h:mm")</f>
        <v>0:49</v>
      </c>
      <c r="Q115" s="7" t="str">
        <f>TEXT(Tabla13[[#This Row],[Hora de Salida]], "h:mm")</f>
        <v>3:30</v>
      </c>
      <c r="R115" s="7">
        <f>IF(Tabla13[[#This Row],[Estado de la Mesa]]="Ocupada",Tabla13[[#This Row],[Hora de Salida2]]-Tabla13[[#This Row],[Hora de Llegada2]]+(15/1440),Tabla13[[#This Row],[Hora de Salida2]]-Tabla13[[#This Row],[Hora de Llegada2]])</f>
        <v>0.12222222222222225</v>
      </c>
      <c r="S115" s="7">
        <f>Tabla13[[#This Row],[Hora de Salida2]]-Tabla13[[#This Row],[Hora de Llegada2]]</f>
        <v>0.11180555555555557</v>
      </c>
      <c r="T115" s="7">
        <f>IF(Tabla5[[#This Row],[Tiempo de Permanencia sin la Espera]]&gt;Tabla5[[#This Row],[Tiempo Preparación (horas)]],Tabla5[[#This Row],[Tiempo de Permanencia sin la Espera]]-Tabla5[[#This Row],[Tiempo Preparación (horas)]],0)</f>
        <v>2.0833333333333356E-2</v>
      </c>
      <c r="U115" s="7" t="str">
        <f>IF(Tabla5[[#This Row],[Tiempo de Permanencia sin la Espera]]&gt;Tabla5[[#This Row],[Tiempo Preparación (horas)]],"Si","No")</f>
        <v>Si</v>
      </c>
      <c r="V115" s="8">
        <v>253</v>
      </c>
      <c r="W115" s="8">
        <v>131</v>
      </c>
      <c r="X115" s="7">
        <f>Tabla5[[#This Row],[Tiempo de Preparación]]/1440</f>
        <v>9.0972222222222218E-2</v>
      </c>
    </row>
    <row r="116" spans="1:24" x14ac:dyDescent="0.2">
      <c r="A116">
        <v>12</v>
      </c>
      <c r="B116" t="s">
        <v>1623</v>
      </c>
      <c r="C116">
        <v>6</v>
      </c>
      <c r="D116" s="3">
        <v>45017.154861111114</v>
      </c>
      <c r="E116" s="3">
        <v>45017.268055555556</v>
      </c>
      <c r="F116" t="s">
        <v>97</v>
      </c>
      <c r="G116" t="s">
        <v>66</v>
      </c>
      <c r="H116" t="s">
        <v>106</v>
      </c>
      <c r="I116" t="s">
        <v>1622</v>
      </c>
      <c r="J116" s="34" t="str">
        <f>IF(Tabla5[[#This Row],[Orden Cobrada]]="Si",Tabla13[[#This Row],[Propina]],0)</f>
        <v>46.46</v>
      </c>
      <c r="K116" t="s">
        <v>76</v>
      </c>
      <c r="L116">
        <v>115</v>
      </c>
      <c r="M116" t="s">
        <v>85</v>
      </c>
      <c r="N116" t="s">
        <v>1621</v>
      </c>
      <c r="O116" s="6">
        <f>INT(Tabla13[[#This Row],[Hora de Llegada]])</f>
        <v>45017</v>
      </c>
      <c r="P116" s="7" t="str">
        <f>TEXT(Tabla13[[#This Row],[Hora de Llegada]], "h:mm")</f>
        <v>3:43</v>
      </c>
      <c r="Q116" s="7" t="str">
        <f>TEXT(Tabla13[[#This Row],[Hora de Salida]], "h:mm")</f>
        <v>6:26</v>
      </c>
      <c r="R116" s="7">
        <f>IF(Tabla13[[#This Row],[Estado de la Mesa]]="Ocupada",Tabla13[[#This Row],[Hora de Salida2]]-Tabla13[[#This Row],[Hora de Llegada2]]+(15/1440),Tabla13[[#This Row],[Hora de Salida2]]-Tabla13[[#This Row],[Hora de Llegada2]])</f>
        <v>0.1236111111111111</v>
      </c>
      <c r="S116" s="7">
        <f>Tabla13[[#This Row],[Hora de Salida2]]-Tabla13[[#This Row],[Hora de Llegada2]]</f>
        <v>0.11319444444444443</v>
      </c>
      <c r="T116" s="7">
        <f>IF(Tabla5[[#This Row],[Tiempo de Permanencia sin la Espera]]&gt;Tabla5[[#This Row],[Tiempo Preparación (horas)]],Tabla5[[#This Row],[Tiempo de Permanencia sin la Espera]]-Tabla5[[#This Row],[Tiempo Preparación (horas)]],0)</f>
        <v>4.5138888888888881E-2</v>
      </c>
      <c r="U116" s="7" t="str">
        <f>IF(Tabla5[[#This Row],[Tiempo de Permanencia sin la Espera]]&gt;Tabla5[[#This Row],[Tiempo Preparación (horas)]],"Si","No")</f>
        <v>Si</v>
      </c>
      <c r="V116" s="8">
        <v>237</v>
      </c>
      <c r="W116" s="8">
        <v>98</v>
      </c>
      <c r="X116" s="7">
        <f>Tabla5[[#This Row],[Tiempo de Preparación]]/1440</f>
        <v>6.805555555555555E-2</v>
      </c>
    </row>
    <row r="117" spans="1:24" x14ac:dyDescent="0.2">
      <c r="A117">
        <v>8</v>
      </c>
      <c r="B117" t="s">
        <v>370</v>
      </c>
      <c r="C117">
        <v>5</v>
      </c>
      <c r="D117" s="3">
        <v>45017.135416666664</v>
      </c>
      <c r="E117" s="3">
        <v>45017.272916666669</v>
      </c>
      <c r="F117" t="s">
        <v>97</v>
      </c>
      <c r="G117" t="s">
        <v>82</v>
      </c>
      <c r="H117" t="s">
        <v>59</v>
      </c>
      <c r="I117" t="s">
        <v>1620</v>
      </c>
      <c r="J117" s="34" t="str">
        <f>IF(Tabla5[[#This Row],[Orden Cobrada]]="Si",Tabla13[[#This Row],[Propina]],0)</f>
        <v>47.69</v>
      </c>
      <c r="K117" t="s">
        <v>76</v>
      </c>
      <c r="L117">
        <v>116</v>
      </c>
      <c r="M117" t="s">
        <v>69</v>
      </c>
      <c r="N117" t="s">
        <v>1619</v>
      </c>
      <c r="O117" s="6">
        <f>INT(Tabla13[[#This Row],[Hora de Llegada]])</f>
        <v>45017</v>
      </c>
      <c r="P117" s="7" t="str">
        <f>TEXT(Tabla13[[#This Row],[Hora de Llegada]], "h:mm")</f>
        <v>3:15</v>
      </c>
      <c r="Q117" s="7" t="str">
        <f>TEXT(Tabla13[[#This Row],[Hora de Salida]], "h:mm")</f>
        <v>6:33</v>
      </c>
      <c r="R117" s="7">
        <f>IF(Tabla13[[#This Row],[Estado de la Mesa]]="Ocupada",Tabla13[[#This Row],[Hora de Salida2]]-Tabla13[[#This Row],[Hora de Llegada2]]+(15/1440),Tabla13[[#This Row],[Hora de Salida2]]-Tabla13[[#This Row],[Hora de Llegada2]])</f>
        <v>0.14791666666666664</v>
      </c>
      <c r="S117" s="7">
        <f>Tabla13[[#This Row],[Hora de Salida2]]-Tabla13[[#This Row],[Hora de Llegada2]]</f>
        <v>0.13749999999999998</v>
      </c>
      <c r="T117" s="7">
        <f>IF(Tabla5[[#This Row],[Tiempo de Permanencia sin la Espera]]&gt;Tabla5[[#This Row],[Tiempo Preparación (horas)]],Tabla5[[#This Row],[Tiempo de Permanencia sin la Espera]]-Tabla5[[#This Row],[Tiempo Preparación (horas)]],0)</f>
        <v>4.7916666666666649E-2</v>
      </c>
      <c r="U117" s="7" t="str">
        <f>IF(Tabla5[[#This Row],[Tiempo de Permanencia sin la Espera]]&gt;Tabla5[[#This Row],[Tiempo Preparación (horas)]],"Si","No")</f>
        <v>Si</v>
      </c>
      <c r="V117" s="8">
        <v>269</v>
      </c>
      <c r="W117" s="8">
        <v>129</v>
      </c>
      <c r="X117" s="7">
        <f>Tabla5[[#This Row],[Tiempo de Preparación]]/1440</f>
        <v>8.9583333333333334E-2</v>
      </c>
    </row>
    <row r="118" spans="1:24" x14ac:dyDescent="0.2">
      <c r="A118">
        <v>8</v>
      </c>
      <c r="B118" t="s">
        <v>1618</v>
      </c>
      <c r="C118">
        <v>4</v>
      </c>
      <c r="D118" s="3">
        <v>45017.121527777781</v>
      </c>
      <c r="E118" s="3">
        <v>45017.239583333336</v>
      </c>
      <c r="F118" t="s">
        <v>72</v>
      </c>
      <c r="G118" t="s">
        <v>60</v>
      </c>
      <c r="H118" t="s">
        <v>59</v>
      </c>
      <c r="I118" t="s">
        <v>757</v>
      </c>
      <c r="J118" s="34" t="str">
        <f>IF(Tabla5[[#This Row],[Orden Cobrada]]="Si",Tabla13[[#This Row],[Propina]],0)</f>
        <v>11.65</v>
      </c>
      <c r="K118" t="s">
        <v>76</v>
      </c>
      <c r="L118">
        <v>117</v>
      </c>
      <c r="M118" t="s">
        <v>69</v>
      </c>
      <c r="N118" t="s">
        <v>17</v>
      </c>
      <c r="O118" s="6">
        <f>INT(Tabla13[[#This Row],[Hora de Llegada]])</f>
        <v>45017</v>
      </c>
      <c r="P118" s="7" t="str">
        <f>TEXT(Tabla13[[#This Row],[Hora de Llegada]], "h:mm")</f>
        <v>2:55</v>
      </c>
      <c r="Q118" s="7" t="str">
        <f>TEXT(Tabla13[[#This Row],[Hora de Salida]], "h:mm")</f>
        <v>5:45</v>
      </c>
      <c r="R118" s="7">
        <f>IF(Tabla13[[#This Row],[Estado de la Mesa]]="Ocupada",Tabla13[[#This Row],[Hora de Salida2]]-Tabla13[[#This Row],[Hora de Llegada2]]+(15/1440),Tabla13[[#This Row],[Hora de Salida2]]-Tabla13[[#This Row],[Hora de Llegada2]])</f>
        <v>0.12847222222222224</v>
      </c>
      <c r="S118" s="7">
        <f>Tabla13[[#This Row],[Hora de Salida2]]-Tabla13[[#This Row],[Hora de Llegada2]]</f>
        <v>0.11805555555555557</v>
      </c>
      <c r="T118" s="7">
        <f>IF(Tabla5[[#This Row],[Tiempo de Permanencia sin la Espera]]&gt;Tabla5[[#This Row],[Tiempo Preparación (horas)]],Tabla5[[#This Row],[Tiempo de Permanencia sin la Espera]]-Tabla5[[#This Row],[Tiempo Preparación (horas)]],0)</f>
        <v>0.11250000000000002</v>
      </c>
      <c r="U118" s="7" t="str">
        <f>IF(Tabla5[[#This Row],[Tiempo de Permanencia sin la Espera]]&gt;Tabla5[[#This Row],[Tiempo Preparación (horas)]],"Si","No")</f>
        <v>Si</v>
      </c>
      <c r="V118" s="8">
        <v>70</v>
      </c>
      <c r="W118" s="8">
        <v>8</v>
      </c>
      <c r="X118" s="7">
        <f>Tabla5[[#This Row],[Tiempo de Preparación]]/1440</f>
        <v>5.5555555555555558E-3</v>
      </c>
    </row>
    <row r="119" spans="1:24" x14ac:dyDescent="0.2">
      <c r="A119">
        <v>13</v>
      </c>
      <c r="B119" t="s">
        <v>789</v>
      </c>
      <c r="C119">
        <v>1</v>
      </c>
      <c r="D119" s="3">
        <v>45017.023611111108</v>
      </c>
      <c r="E119" s="3">
        <v>45017.072916666664</v>
      </c>
      <c r="F119" t="s">
        <v>87</v>
      </c>
      <c r="G119" t="s">
        <v>66</v>
      </c>
      <c r="H119" t="s">
        <v>106</v>
      </c>
      <c r="I119" t="s">
        <v>1617</v>
      </c>
      <c r="J119" s="34">
        <f>IF(Tabla5[[#This Row],[Orden Cobrada]]="Si",Tabla13[[#This Row],[Propina]],0)</f>
        <v>0</v>
      </c>
      <c r="K119" t="s">
        <v>70</v>
      </c>
      <c r="L119">
        <v>118</v>
      </c>
      <c r="M119" t="s">
        <v>126</v>
      </c>
      <c r="N119" t="s">
        <v>1616</v>
      </c>
      <c r="O119" s="6">
        <f>INT(Tabla13[[#This Row],[Hora de Llegada]])</f>
        <v>45017</v>
      </c>
      <c r="P119" s="7" t="str">
        <f>TEXT(Tabla13[[#This Row],[Hora de Llegada]], "h:mm")</f>
        <v>0:34</v>
      </c>
      <c r="Q119" s="7" t="str">
        <f>TEXT(Tabla13[[#This Row],[Hora de Salida]], "h:mm")</f>
        <v>1:45</v>
      </c>
      <c r="R119" s="7">
        <f>IF(Tabla13[[#This Row],[Estado de la Mesa]]="Ocupada",Tabla13[[#This Row],[Hora de Salida2]]-Tabla13[[#This Row],[Hora de Llegada2]]+(15/1440),Tabla13[[#This Row],[Hora de Salida2]]-Tabla13[[#This Row],[Hora de Llegada2]])</f>
        <v>4.9305555555555561E-2</v>
      </c>
      <c r="S119" s="7">
        <f>Tabla13[[#This Row],[Hora de Salida2]]-Tabla13[[#This Row],[Hora de Llegada2]]</f>
        <v>4.9305555555555561E-2</v>
      </c>
      <c r="T119" s="7">
        <f>IF(Tabla5[[#This Row],[Tiempo de Permanencia sin la Espera]]&gt;Tabla5[[#This Row],[Tiempo Preparación (horas)]],Tabla5[[#This Row],[Tiempo de Permanencia sin la Espera]]-Tabla5[[#This Row],[Tiempo Preparación (horas)]],0)</f>
        <v>0</v>
      </c>
      <c r="U119" s="7" t="str">
        <f>IF(Tabla5[[#This Row],[Tiempo de Permanencia sin la Espera]]&gt;Tabla5[[#This Row],[Tiempo Preparación (horas)]],"Si","No")</f>
        <v>No</v>
      </c>
      <c r="V119" s="8">
        <v>209</v>
      </c>
      <c r="W119" s="8">
        <v>136</v>
      </c>
      <c r="X119" s="7">
        <f>Tabla5[[#This Row],[Tiempo de Preparación]]/1440</f>
        <v>9.4444444444444442E-2</v>
      </c>
    </row>
    <row r="120" spans="1:24" x14ac:dyDescent="0.2">
      <c r="A120">
        <v>17</v>
      </c>
      <c r="B120" t="s">
        <v>1101</v>
      </c>
      <c r="C120">
        <v>3</v>
      </c>
      <c r="D120" s="3">
        <v>45018.14166666667</v>
      </c>
      <c r="E120" s="3">
        <v>45018.210416666669</v>
      </c>
      <c r="F120" t="s">
        <v>61</v>
      </c>
      <c r="G120" t="s">
        <v>60</v>
      </c>
      <c r="H120" t="s">
        <v>59</v>
      </c>
      <c r="I120" t="s">
        <v>1615</v>
      </c>
      <c r="J120" s="34" t="str">
        <f>IF(Tabla5[[#This Row],[Orden Cobrada]]="Si",Tabla13[[#This Row],[Propina]],0)</f>
        <v>11.5</v>
      </c>
      <c r="K120" t="s">
        <v>57</v>
      </c>
      <c r="L120">
        <v>119</v>
      </c>
      <c r="M120" t="s">
        <v>100</v>
      </c>
      <c r="N120" t="s">
        <v>1614</v>
      </c>
      <c r="O120" s="6">
        <f>INT(Tabla13[[#This Row],[Hora de Llegada]])</f>
        <v>45018</v>
      </c>
      <c r="P120" s="7" t="str">
        <f>TEXT(Tabla13[[#This Row],[Hora de Llegada]], "h:mm")</f>
        <v>3:24</v>
      </c>
      <c r="Q120" s="7" t="str">
        <f>TEXT(Tabla13[[#This Row],[Hora de Salida]], "h:mm")</f>
        <v>5:03</v>
      </c>
      <c r="R120" s="7">
        <f>IF(Tabla13[[#This Row],[Estado de la Mesa]]="Ocupada",Tabla13[[#This Row],[Hora de Salida2]]-Tabla13[[#This Row],[Hora de Llegada2]]+(15/1440),Tabla13[[#This Row],[Hora de Salida2]]-Tabla13[[#This Row],[Hora de Llegada2]])</f>
        <v>6.8750000000000006E-2</v>
      </c>
      <c r="S120" s="7">
        <f>Tabla13[[#This Row],[Hora de Salida2]]-Tabla13[[#This Row],[Hora de Llegada2]]</f>
        <v>6.8750000000000006E-2</v>
      </c>
      <c r="T120" s="7">
        <f>IF(Tabla5[[#This Row],[Tiempo de Permanencia sin la Espera]]&gt;Tabla5[[#This Row],[Tiempo Preparación (horas)]],Tabla5[[#This Row],[Tiempo de Permanencia sin la Espera]]-Tabla5[[#This Row],[Tiempo Preparación (horas)]],0)</f>
        <v>3.1250000000000007E-2</v>
      </c>
      <c r="U120" s="7" t="str">
        <f>IF(Tabla5[[#This Row],[Tiempo de Permanencia sin la Espera]]&gt;Tabla5[[#This Row],[Tiempo Preparación (horas)]],"Si","No")</f>
        <v>Si</v>
      </c>
      <c r="V120" s="8">
        <v>134</v>
      </c>
      <c r="W120" s="8">
        <v>54</v>
      </c>
      <c r="X120" s="7">
        <f>Tabla5[[#This Row],[Tiempo de Preparación]]/1440</f>
        <v>3.7499999999999999E-2</v>
      </c>
    </row>
    <row r="121" spans="1:24" x14ac:dyDescent="0.2">
      <c r="A121">
        <v>4</v>
      </c>
      <c r="B121" t="s">
        <v>1613</v>
      </c>
      <c r="C121">
        <v>2</v>
      </c>
      <c r="D121" s="3">
        <v>45018.026388888888</v>
      </c>
      <c r="E121" s="3">
        <v>45018.070833333331</v>
      </c>
      <c r="F121" t="s">
        <v>97</v>
      </c>
      <c r="G121" t="s">
        <v>82</v>
      </c>
      <c r="H121" t="s">
        <v>102</v>
      </c>
      <c r="I121" t="s">
        <v>1612</v>
      </c>
      <c r="J121" s="34">
        <f>IF(Tabla5[[#This Row],[Orden Cobrada]]="Si",Tabla13[[#This Row],[Propina]],0)</f>
        <v>0</v>
      </c>
      <c r="K121" t="s">
        <v>57</v>
      </c>
      <c r="L121">
        <v>120</v>
      </c>
      <c r="M121" t="s">
        <v>85</v>
      </c>
      <c r="N121" t="s">
        <v>125</v>
      </c>
      <c r="O121" s="6">
        <f>INT(Tabla13[[#This Row],[Hora de Llegada]])</f>
        <v>45018</v>
      </c>
      <c r="P121" s="7" t="str">
        <f>TEXT(Tabla13[[#This Row],[Hora de Llegada]], "h:mm")</f>
        <v>0:38</v>
      </c>
      <c r="Q121" s="7" t="str">
        <f>TEXT(Tabla13[[#This Row],[Hora de Salida]], "h:mm")</f>
        <v>1:42</v>
      </c>
      <c r="R121" s="7">
        <f>IF(Tabla13[[#This Row],[Estado de la Mesa]]="Ocupada",Tabla13[[#This Row],[Hora de Salida2]]-Tabla13[[#This Row],[Hora de Llegada2]]+(15/1440),Tabla13[[#This Row],[Hora de Salida2]]-Tabla13[[#This Row],[Hora de Llegada2]])</f>
        <v>4.4444444444444439E-2</v>
      </c>
      <c r="S121" s="7">
        <f>Tabla13[[#This Row],[Hora de Salida2]]-Tabla13[[#This Row],[Hora de Llegada2]]</f>
        <v>4.4444444444444439E-2</v>
      </c>
      <c r="T121" s="7">
        <f>IF(Tabla5[[#This Row],[Tiempo de Permanencia sin la Espera]]&gt;Tabla5[[#This Row],[Tiempo Preparación (horas)]],Tabla5[[#This Row],[Tiempo de Permanencia sin la Espera]]-Tabla5[[#This Row],[Tiempo Preparación (horas)]],0)</f>
        <v>0</v>
      </c>
      <c r="U121" s="7" t="str">
        <f>IF(Tabla5[[#This Row],[Tiempo de Permanencia sin la Espera]]&gt;Tabla5[[#This Row],[Tiempo Preparación (horas)]],"Si","No")</f>
        <v>No</v>
      </c>
      <c r="V121" s="8">
        <v>145</v>
      </c>
      <c r="W121" s="8">
        <v>97</v>
      </c>
      <c r="X121" s="7">
        <f>Tabla5[[#This Row],[Tiempo de Preparación]]/1440</f>
        <v>6.7361111111111108E-2</v>
      </c>
    </row>
    <row r="122" spans="1:24" x14ac:dyDescent="0.2">
      <c r="A122">
        <v>5</v>
      </c>
      <c r="B122" t="s">
        <v>1611</v>
      </c>
      <c r="C122">
        <v>4</v>
      </c>
      <c r="D122" s="3">
        <v>45018.15625</v>
      </c>
      <c r="E122" s="3">
        <v>45018.259027777778</v>
      </c>
      <c r="F122" t="s">
        <v>78</v>
      </c>
      <c r="G122" t="s">
        <v>82</v>
      </c>
      <c r="H122" t="s">
        <v>59</v>
      </c>
      <c r="I122" t="s">
        <v>1610</v>
      </c>
      <c r="J122" s="34" t="str">
        <f>IF(Tabla5[[#This Row],[Orden Cobrada]]="Si",Tabla13[[#This Row],[Propina]],0)</f>
        <v>12.3</v>
      </c>
      <c r="K122" t="s">
        <v>57</v>
      </c>
      <c r="L122">
        <v>121</v>
      </c>
      <c r="M122" t="s">
        <v>163</v>
      </c>
      <c r="N122" t="s">
        <v>25</v>
      </c>
      <c r="O122" s="6">
        <f>INT(Tabla13[[#This Row],[Hora de Llegada]])</f>
        <v>45018</v>
      </c>
      <c r="P122" s="7" t="str">
        <f>TEXT(Tabla13[[#This Row],[Hora de Llegada]], "h:mm")</f>
        <v>3:45</v>
      </c>
      <c r="Q122" s="7" t="str">
        <f>TEXT(Tabla13[[#This Row],[Hora de Salida]], "h:mm")</f>
        <v>6:13</v>
      </c>
      <c r="R122" s="7">
        <f>IF(Tabla13[[#This Row],[Estado de la Mesa]]="Ocupada",Tabla13[[#This Row],[Hora de Salida2]]-Tabla13[[#This Row],[Hora de Llegada2]]+(15/1440),Tabla13[[#This Row],[Hora de Salida2]]-Tabla13[[#This Row],[Hora de Llegada2]])</f>
        <v>0.1027777777777778</v>
      </c>
      <c r="S122" s="7">
        <f>Tabla13[[#This Row],[Hora de Salida2]]-Tabla13[[#This Row],[Hora de Llegada2]]</f>
        <v>0.1027777777777778</v>
      </c>
      <c r="T122" s="7">
        <f>IF(Tabla5[[#This Row],[Tiempo de Permanencia sin la Espera]]&gt;Tabla5[[#This Row],[Tiempo Preparación (horas)]],Tabla5[[#This Row],[Tiempo de Permanencia sin la Espera]]-Tabla5[[#This Row],[Tiempo Preparación (horas)]],0)</f>
        <v>7.6388888888888909E-2</v>
      </c>
      <c r="U122" s="7" t="str">
        <f>IF(Tabla5[[#This Row],[Tiempo de Permanencia sin la Espera]]&gt;Tabla5[[#This Row],[Tiempo Preparación (horas)]],"Si","No")</f>
        <v>Si</v>
      </c>
      <c r="V122" s="8">
        <v>52</v>
      </c>
      <c r="W122" s="8">
        <v>38</v>
      </c>
      <c r="X122" s="7">
        <f>Tabla5[[#This Row],[Tiempo de Preparación]]/1440</f>
        <v>2.6388888888888889E-2</v>
      </c>
    </row>
    <row r="123" spans="1:24" x14ac:dyDescent="0.2">
      <c r="A123">
        <v>6</v>
      </c>
      <c r="B123" t="s">
        <v>1609</v>
      </c>
      <c r="C123">
        <v>6</v>
      </c>
      <c r="D123" s="3">
        <v>45018.057638888888</v>
      </c>
      <c r="E123" s="3">
        <v>45018.116666666669</v>
      </c>
      <c r="F123" t="s">
        <v>97</v>
      </c>
      <c r="G123" t="s">
        <v>82</v>
      </c>
      <c r="H123" t="s">
        <v>106</v>
      </c>
      <c r="I123" t="s">
        <v>1608</v>
      </c>
      <c r="J123" s="34" t="str">
        <f>IF(Tabla5[[#This Row],[Orden Cobrada]]="Si",Tabla13[[#This Row],[Propina]],0)</f>
        <v>20.38</v>
      </c>
      <c r="K123" t="s">
        <v>76</v>
      </c>
      <c r="L123">
        <v>122</v>
      </c>
      <c r="M123" t="s">
        <v>75</v>
      </c>
      <c r="N123" t="s">
        <v>17</v>
      </c>
      <c r="O123" s="6">
        <f>INT(Tabla13[[#This Row],[Hora de Llegada]])</f>
        <v>45018</v>
      </c>
      <c r="P123" s="7" t="str">
        <f>TEXT(Tabla13[[#This Row],[Hora de Llegada]], "h:mm")</f>
        <v>1:23</v>
      </c>
      <c r="Q123" s="7" t="str">
        <f>TEXT(Tabla13[[#This Row],[Hora de Salida]], "h:mm")</f>
        <v>2:48</v>
      </c>
      <c r="R123" s="7">
        <f>IF(Tabla13[[#This Row],[Estado de la Mesa]]="Ocupada",Tabla13[[#This Row],[Hora de Salida2]]-Tabla13[[#This Row],[Hora de Llegada2]]+(15/1440),Tabla13[[#This Row],[Hora de Salida2]]-Tabla13[[#This Row],[Hora de Llegada2]])</f>
        <v>6.9444444444444434E-2</v>
      </c>
      <c r="S123" s="7">
        <f>Tabla13[[#This Row],[Hora de Salida2]]-Tabla13[[#This Row],[Hora de Llegada2]]</f>
        <v>5.9027777777777769E-2</v>
      </c>
      <c r="T123" s="7">
        <f>IF(Tabla5[[#This Row],[Tiempo de Permanencia sin la Espera]]&gt;Tabla5[[#This Row],[Tiempo Preparación (horas)]],Tabla5[[#This Row],[Tiempo de Permanencia sin la Espera]]-Tabla5[[#This Row],[Tiempo Preparación (horas)]],0)</f>
        <v>3.680555555555555E-2</v>
      </c>
      <c r="U123" s="7" t="str">
        <f>IF(Tabla5[[#This Row],[Tiempo de Permanencia sin la Espera]]&gt;Tabla5[[#This Row],[Tiempo Preparación (horas)]],"Si","No")</f>
        <v>Si</v>
      </c>
      <c r="V123" s="8">
        <v>105</v>
      </c>
      <c r="W123" s="8">
        <v>32</v>
      </c>
      <c r="X123" s="7">
        <f>Tabla5[[#This Row],[Tiempo de Preparación]]/1440</f>
        <v>2.2222222222222223E-2</v>
      </c>
    </row>
    <row r="124" spans="1:24" x14ac:dyDescent="0.2">
      <c r="A124">
        <v>16</v>
      </c>
      <c r="B124" t="s">
        <v>630</v>
      </c>
      <c r="C124">
        <v>6</v>
      </c>
      <c r="D124" s="3">
        <v>45018.131249999999</v>
      </c>
      <c r="E124" s="3">
        <v>45018.173611111109</v>
      </c>
      <c r="F124" t="s">
        <v>78</v>
      </c>
      <c r="G124" t="s">
        <v>82</v>
      </c>
      <c r="H124" t="s">
        <v>106</v>
      </c>
      <c r="I124" t="s">
        <v>1607</v>
      </c>
      <c r="J124" s="34" t="str">
        <f>IF(Tabla5[[#This Row],[Orden Cobrada]]="Si",Tabla13[[#This Row],[Propina]],0)</f>
        <v>46.88</v>
      </c>
      <c r="K124" t="s">
        <v>57</v>
      </c>
      <c r="L124">
        <v>123</v>
      </c>
      <c r="M124" t="s">
        <v>64</v>
      </c>
      <c r="N124" t="s">
        <v>5</v>
      </c>
      <c r="O124" s="6">
        <f>INT(Tabla13[[#This Row],[Hora de Llegada]])</f>
        <v>45018</v>
      </c>
      <c r="P124" s="7" t="str">
        <f>TEXT(Tabla13[[#This Row],[Hora de Llegada]], "h:mm")</f>
        <v>3:09</v>
      </c>
      <c r="Q124" s="7" t="str">
        <f>TEXT(Tabla13[[#This Row],[Hora de Salida]], "h:mm")</f>
        <v>4:10</v>
      </c>
      <c r="R124" s="7">
        <f>IF(Tabla13[[#This Row],[Estado de la Mesa]]="Ocupada",Tabla13[[#This Row],[Hora de Salida2]]-Tabla13[[#This Row],[Hora de Llegada2]]+(15/1440),Tabla13[[#This Row],[Hora de Salida2]]-Tabla13[[#This Row],[Hora de Llegada2]])</f>
        <v>4.2361111111111127E-2</v>
      </c>
      <c r="S124" s="7">
        <f>Tabla13[[#This Row],[Hora de Salida2]]-Tabla13[[#This Row],[Hora de Llegada2]]</f>
        <v>4.2361111111111127E-2</v>
      </c>
      <c r="T124" s="7">
        <f>IF(Tabla5[[#This Row],[Tiempo de Permanencia sin la Espera]]&gt;Tabla5[[#This Row],[Tiempo Preparación (horas)]],Tabla5[[#This Row],[Tiempo de Permanencia sin la Espera]]-Tabla5[[#This Row],[Tiempo Preparación (horas)]],0)</f>
        <v>1.9444444444444462E-2</v>
      </c>
      <c r="U124" s="7" t="str">
        <f>IF(Tabla5[[#This Row],[Tiempo de Permanencia sin la Espera]]&gt;Tabla5[[#This Row],[Tiempo Preparación (horas)]],"Si","No")</f>
        <v>Si</v>
      </c>
      <c r="V124" s="8">
        <v>24</v>
      </c>
      <c r="W124" s="8">
        <v>33</v>
      </c>
      <c r="X124" s="7">
        <f>Tabla5[[#This Row],[Tiempo de Preparación]]/1440</f>
        <v>2.2916666666666665E-2</v>
      </c>
    </row>
    <row r="125" spans="1:24" x14ac:dyDescent="0.2">
      <c r="A125">
        <v>16</v>
      </c>
      <c r="B125" t="s">
        <v>669</v>
      </c>
      <c r="C125">
        <v>5</v>
      </c>
      <c r="D125" s="3">
        <v>45018.152083333334</v>
      </c>
      <c r="E125" s="3">
        <v>45018.223611111112</v>
      </c>
      <c r="F125" t="s">
        <v>72</v>
      </c>
      <c r="G125" t="s">
        <v>82</v>
      </c>
      <c r="H125" t="s">
        <v>106</v>
      </c>
      <c r="I125" t="s">
        <v>1606</v>
      </c>
      <c r="J125" s="34">
        <f>IF(Tabla5[[#This Row],[Orden Cobrada]]="Si",Tabla13[[#This Row],[Propina]],0)</f>
        <v>0</v>
      </c>
      <c r="K125" t="s">
        <v>70</v>
      </c>
      <c r="L125">
        <v>124</v>
      </c>
      <c r="M125" t="s">
        <v>90</v>
      </c>
      <c r="N125" t="s">
        <v>1605</v>
      </c>
      <c r="O125" s="6">
        <f>INT(Tabla13[[#This Row],[Hora de Llegada]])</f>
        <v>45018</v>
      </c>
      <c r="P125" s="7" t="str">
        <f>TEXT(Tabla13[[#This Row],[Hora de Llegada]], "h:mm")</f>
        <v>3:39</v>
      </c>
      <c r="Q125" s="7" t="str">
        <f>TEXT(Tabla13[[#This Row],[Hora de Salida]], "h:mm")</f>
        <v>5:22</v>
      </c>
      <c r="R125" s="7">
        <f>IF(Tabla13[[#This Row],[Estado de la Mesa]]="Ocupada",Tabla13[[#This Row],[Hora de Salida2]]-Tabla13[[#This Row],[Hora de Llegada2]]+(15/1440),Tabla13[[#This Row],[Hora de Salida2]]-Tabla13[[#This Row],[Hora de Llegada2]])</f>
        <v>7.1527777777777773E-2</v>
      </c>
      <c r="S125" s="7">
        <f>Tabla13[[#This Row],[Hora de Salida2]]-Tabla13[[#This Row],[Hora de Llegada2]]</f>
        <v>7.1527777777777773E-2</v>
      </c>
      <c r="T125" s="7">
        <f>IF(Tabla5[[#This Row],[Tiempo de Permanencia sin la Espera]]&gt;Tabla5[[#This Row],[Tiempo Preparación (horas)]],Tabla5[[#This Row],[Tiempo de Permanencia sin la Espera]]-Tabla5[[#This Row],[Tiempo Preparación (horas)]],0)</f>
        <v>0</v>
      </c>
      <c r="U125" s="7" t="str">
        <f>IF(Tabla5[[#This Row],[Tiempo de Permanencia sin la Espera]]&gt;Tabla5[[#This Row],[Tiempo Preparación (horas)]],"Si","No")</f>
        <v>No</v>
      </c>
      <c r="V125" s="8">
        <v>222</v>
      </c>
      <c r="W125" s="8">
        <v>138</v>
      </c>
      <c r="X125" s="7">
        <f>Tabla5[[#This Row],[Tiempo de Preparación]]/1440</f>
        <v>9.583333333333334E-2</v>
      </c>
    </row>
    <row r="126" spans="1:24" x14ac:dyDescent="0.2">
      <c r="A126">
        <v>14</v>
      </c>
      <c r="B126" t="s">
        <v>1307</v>
      </c>
      <c r="C126">
        <v>2</v>
      </c>
      <c r="D126" s="3">
        <v>45018.12222222222</v>
      </c>
      <c r="E126" s="3">
        <v>45018.259027777778</v>
      </c>
      <c r="F126" t="s">
        <v>72</v>
      </c>
      <c r="G126" t="s">
        <v>82</v>
      </c>
      <c r="H126" t="s">
        <v>59</v>
      </c>
      <c r="I126" t="s">
        <v>1604</v>
      </c>
      <c r="J126" s="34" t="str">
        <f>IF(Tabla5[[#This Row],[Orden Cobrada]]="Si",Tabla13[[#This Row],[Propina]],0)</f>
        <v>24.66</v>
      </c>
      <c r="K126" t="s">
        <v>70</v>
      </c>
      <c r="L126">
        <v>125</v>
      </c>
      <c r="M126" t="s">
        <v>126</v>
      </c>
      <c r="N126" t="s">
        <v>1603</v>
      </c>
      <c r="O126" s="6">
        <f>INT(Tabla13[[#This Row],[Hora de Llegada]])</f>
        <v>45018</v>
      </c>
      <c r="P126" s="7" t="str">
        <f>TEXT(Tabla13[[#This Row],[Hora de Llegada]], "h:mm")</f>
        <v>2:56</v>
      </c>
      <c r="Q126" s="7" t="str">
        <f>TEXT(Tabla13[[#This Row],[Hora de Salida]], "h:mm")</f>
        <v>6:13</v>
      </c>
      <c r="R126" s="7">
        <f>IF(Tabla13[[#This Row],[Estado de la Mesa]]="Ocupada",Tabla13[[#This Row],[Hora de Salida2]]-Tabla13[[#This Row],[Hora de Llegada2]]+(15/1440),Tabla13[[#This Row],[Hora de Salida2]]-Tabla13[[#This Row],[Hora de Llegada2]])</f>
        <v>0.13680555555555557</v>
      </c>
      <c r="S126" s="7">
        <f>Tabla13[[#This Row],[Hora de Salida2]]-Tabla13[[#This Row],[Hora de Llegada2]]</f>
        <v>0.13680555555555557</v>
      </c>
      <c r="T126" s="7">
        <f>IF(Tabla5[[#This Row],[Tiempo de Permanencia sin la Espera]]&gt;Tabla5[[#This Row],[Tiempo Preparación (horas)]],Tabla5[[#This Row],[Tiempo de Permanencia sin la Espera]]-Tabla5[[#This Row],[Tiempo Preparación (horas)]],0)</f>
        <v>7.8472222222222235E-2</v>
      </c>
      <c r="U126" s="7" t="str">
        <f>IF(Tabla5[[#This Row],[Tiempo de Permanencia sin la Espera]]&gt;Tabla5[[#This Row],[Tiempo Preparación (horas)]],"Si","No")</f>
        <v>Si</v>
      </c>
      <c r="V126" s="8">
        <v>184</v>
      </c>
      <c r="W126" s="8">
        <v>84</v>
      </c>
      <c r="X126" s="7">
        <f>Tabla5[[#This Row],[Tiempo de Preparación]]/1440</f>
        <v>5.8333333333333334E-2</v>
      </c>
    </row>
    <row r="127" spans="1:24" x14ac:dyDescent="0.2">
      <c r="A127">
        <v>18</v>
      </c>
      <c r="B127" t="s">
        <v>1220</v>
      </c>
      <c r="C127">
        <v>3</v>
      </c>
      <c r="D127" s="3">
        <v>45018.114583333336</v>
      </c>
      <c r="E127" s="3">
        <v>45018.216666666667</v>
      </c>
      <c r="F127" t="s">
        <v>97</v>
      </c>
      <c r="G127" t="s">
        <v>82</v>
      </c>
      <c r="H127" t="s">
        <v>59</v>
      </c>
      <c r="I127" t="s">
        <v>1602</v>
      </c>
      <c r="J127" s="34" t="str">
        <f>IF(Tabla5[[#This Row],[Orden Cobrada]]="Si",Tabla13[[#This Row],[Propina]],0)</f>
        <v>41.82</v>
      </c>
      <c r="K127" t="s">
        <v>70</v>
      </c>
      <c r="L127">
        <v>126</v>
      </c>
      <c r="M127" t="s">
        <v>100</v>
      </c>
      <c r="N127" t="s">
        <v>1601</v>
      </c>
      <c r="O127" s="6">
        <f>INT(Tabla13[[#This Row],[Hora de Llegada]])</f>
        <v>45018</v>
      </c>
      <c r="P127" s="7" t="str">
        <f>TEXT(Tabla13[[#This Row],[Hora de Llegada]], "h:mm")</f>
        <v>2:45</v>
      </c>
      <c r="Q127" s="7" t="str">
        <f>TEXT(Tabla13[[#This Row],[Hora de Salida]], "h:mm")</f>
        <v>5:12</v>
      </c>
      <c r="R127" s="7">
        <f>IF(Tabla13[[#This Row],[Estado de la Mesa]]="Ocupada",Tabla13[[#This Row],[Hora de Salida2]]-Tabla13[[#This Row],[Hora de Llegada2]]+(15/1440),Tabla13[[#This Row],[Hora de Salida2]]-Tabla13[[#This Row],[Hora de Llegada2]])</f>
        <v>0.10208333333333335</v>
      </c>
      <c r="S127" s="7">
        <f>Tabla13[[#This Row],[Hora de Salida2]]-Tabla13[[#This Row],[Hora de Llegada2]]</f>
        <v>0.10208333333333335</v>
      </c>
      <c r="T127" s="7">
        <f>IF(Tabla5[[#This Row],[Tiempo de Permanencia sin la Espera]]&gt;Tabla5[[#This Row],[Tiempo Preparación (horas)]],Tabla5[[#This Row],[Tiempo de Permanencia sin la Espera]]-Tabla5[[#This Row],[Tiempo Preparación (horas)]],0)</f>
        <v>5.5555555555555636E-3</v>
      </c>
      <c r="U127" s="7" t="str">
        <f>IF(Tabla5[[#This Row],[Tiempo de Permanencia sin la Espera]]&gt;Tabla5[[#This Row],[Tiempo Preparación (horas)]],"Si","No")</f>
        <v>Si</v>
      </c>
      <c r="V127" s="8">
        <v>165</v>
      </c>
      <c r="W127" s="8">
        <v>139</v>
      </c>
      <c r="X127" s="7">
        <f>Tabla5[[#This Row],[Tiempo de Preparación]]/1440</f>
        <v>9.6527777777777782E-2</v>
      </c>
    </row>
    <row r="128" spans="1:24" x14ac:dyDescent="0.2">
      <c r="A128">
        <v>6</v>
      </c>
      <c r="B128" t="s">
        <v>1600</v>
      </c>
      <c r="C128">
        <v>4</v>
      </c>
      <c r="D128" s="3">
        <v>45018.029166666667</v>
      </c>
      <c r="E128" s="3">
        <v>45018.102777777778</v>
      </c>
      <c r="F128" t="s">
        <v>78</v>
      </c>
      <c r="G128" t="s">
        <v>82</v>
      </c>
      <c r="H128" t="s">
        <v>59</v>
      </c>
      <c r="I128" t="s">
        <v>1599</v>
      </c>
      <c r="J128" s="34" t="str">
        <f>IF(Tabla5[[#This Row],[Orden Cobrada]]="Si",Tabla13[[#This Row],[Propina]],0)</f>
        <v>32.82</v>
      </c>
      <c r="K128" t="s">
        <v>70</v>
      </c>
      <c r="L128">
        <v>127</v>
      </c>
      <c r="M128" t="s">
        <v>64</v>
      </c>
      <c r="N128" t="s">
        <v>12</v>
      </c>
      <c r="O128" s="6">
        <f>INT(Tabla13[[#This Row],[Hora de Llegada]])</f>
        <v>45018</v>
      </c>
      <c r="P128" s="7" t="str">
        <f>TEXT(Tabla13[[#This Row],[Hora de Llegada]], "h:mm")</f>
        <v>0:42</v>
      </c>
      <c r="Q128" s="7" t="str">
        <f>TEXT(Tabla13[[#This Row],[Hora de Salida]], "h:mm")</f>
        <v>2:28</v>
      </c>
      <c r="R128" s="7">
        <f>IF(Tabla13[[#This Row],[Estado de la Mesa]]="Ocupada",Tabla13[[#This Row],[Hora de Salida2]]-Tabla13[[#This Row],[Hora de Llegada2]]+(15/1440),Tabla13[[#This Row],[Hora de Salida2]]-Tabla13[[#This Row],[Hora de Llegada2]])</f>
        <v>7.3611111111111127E-2</v>
      </c>
      <c r="S128" s="7">
        <f>Tabla13[[#This Row],[Hora de Salida2]]-Tabla13[[#This Row],[Hora de Llegada2]]</f>
        <v>7.3611111111111127E-2</v>
      </c>
      <c r="T128" s="7">
        <f>IF(Tabla5[[#This Row],[Tiempo de Permanencia sin la Espera]]&gt;Tabla5[[#This Row],[Tiempo Preparación (horas)]],Tabla5[[#This Row],[Tiempo de Permanencia sin la Espera]]-Tabla5[[#This Row],[Tiempo Preparación (horas)]],0)</f>
        <v>5.2777777777777798E-2</v>
      </c>
      <c r="U128" s="7" t="str">
        <f>IF(Tabla5[[#This Row],[Tiempo de Permanencia sin la Espera]]&gt;Tabla5[[#This Row],[Tiempo Preparación (horas)]],"Si","No")</f>
        <v>Si</v>
      </c>
      <c r="V128" s="8">
        <v>72</v>
      </c>
      <c r="W128" s="8">
        <v>30</v>
      </c>
      <c r="X128" s="7">
        <f>Tabla5[[#This Row],[Tiempo de Preparación]]/1440</f>
        <v>2.0833333333333332E-2</v>
      </c>
    </row>
    <row r="129" spans="1:24" x14ac:dyDescent="0.2">
      <c r="A129">
        <v>2</v>
      </c>
      <c r="B129" t="s">
        <v>729</v>
      </c>
      <c r="C129">
        <v>5</v>
      </c>
      <c r="D129" s="3">
        <v>45018.063194444447</v>
      </c>
      <c r="E129" s="3">
        <v>45018.144444444442</v>
      </c>
      <c r="F129" t="s">
        <v>61</v>
      </c>
      <c r="G129" t="s">
        <v>82</v>
      </c>
      <c r="H129" t="s">
        <v>102</v>
      </c>
      <c r="I129" t="s">
        <v>1598</v>
      </c>
      <c r="J129" s="34">
        <f>IF(Tabla5[[#This Row],[Orden Cobrada]]="Si",Tabla13[[#This Row],[Propina]],0)</f>
        <v>0</v>
      </c>
      <c r="K129" t="s">
        <v>76</v>
      </c>
      <c r="L129">
        <v>128</v>
      </c>
      <c r="M129" t="s">
        <v>85</v>
      </c>
      <c r="N129" t="s">
        <v>1597</v>
      </c>
      <c r="O129" s="6">
        <f>INT(Tabla13[[#This Row],[Hora de Llegada]])</f>
        <v>45018</v>
      </c>
      <c r="P129" s="7" t="str">
        <f>TEXT(Tabla13[[#This Row],[Hora de Llegada]], "h:mm")</f>
        <v>1:31</v>
      </c>
      <c r="Q129" s="7" t="str">
        <f>TEXT(Tabla13[[#This Row],[Hora de Salida]], "h:mm")</f>
        <v>3:28</v>
      </c>
      <c r="R129" s="7">
        <f>IF(Tabla13[[#This Row],[Estado de la Mesa]]="Ocupada",Tabla13[[#This Row],[Hora de Salida2]]-Tabla13[[#This Row],[Hora de Llegada2]]+(15/1440),Tabla13[[#This Row],[Hora de Salida2]]-Tabla13[[#This Row],[Hora de Llegada2]])</f>
        <v>9.1666666666666688E-2</v>
      </c>
      <c r="S129" s="7">
        <f>Tabla13[[#This Row],[Hora de Salida2]]-Tabla13[[#This Row],[Hora de Llegada2]]</f>
        <v>8.1250000000000017E-2</v>
      </c>
      <c r="T129" s="7">
        <f>IF(Tabla5[[#This Row],[Tiempo de Permanencia sin la Espera]]&gt;Tabla5[[#This Row],[Tiempo Preparación (horas)]],Tabla5[[#This Row],[Tiempo de Permanencia sin la Espera]]-Tabla5[[#This Row],[Tiempo Preparación (horas)]],0)</f>
        <v>0</v>
      </c>
      <c r="U129" s="7" t="str">
        <f>IF(Tabla5[[#This Row],[Tiempo de Permanencia sin la Espera]]&gt;Tabla5[[#This Row],[Tiempo Preparación (horas)]],"Si","No")</f>
        <v>No</v>
      </c>
      <c r="V129" s="8">
        <v>239</v>
      </c>
      <c r="W129" s="8">
        <v>172</v>
      </c>
      <c r="X129" s="7">
        <f>Tabla5[[#This Row],[Tiempo de Preparación]]/1440</f>
        <v>0.11944444444444445</v>
      </c>
    </row>
    <row r="130" spans="1:24" x14ac:dyDescent="0.2">
      <c r="A130">
        <v>16</v>
      </c>
      <c r="B130" t="s">
        <v>1596</v>
      </c>
      <c r="C130">
        <v>5</v>
      </c>
      <c r="D130" s="3">
        <v>45018.02847222222</v>
      </c>
      <c r="E130" s="3">
        <v>45018.111805555556</v>
      </c>
      <c r="F130" t="s">
        <v>61</v>
      </c>
      <c r="G130" t="s">
        <v>82</v>
      </c>
      <c r="H130" t="s">
        <v>59</v>
      </c>
      <c r="I130" t="s">
        <v>1595</v>
      </c>
      <c r="J130" s="34" t="str">
        <f>IF(Tabla5[[#This Row],[Orden Cobrada]]="Si",Tabla13[[#This Row],[Propina]],0)</f>
        <v>49.3</v>
      </c>
      <c r="K130" t="s">
        <v>57</v>
      </c>
      <c r="L130">
        <v>129</v>
      </c>
      <c r="M130" t="s">
        <v>100</v>
      </c>
      <c r="N130" t="s">
        <v>1594</v>
      </c>
      <c r="O130" s="6">
        <f>INT(Tabla13[[#This Row],[Hora de Llegada]])</f>
        <v>45018</v>
      </c>
      <c r="P130" s="7" t="str">
        <f>TEXT(Tabla13[[#This Row],[Hora de Llegada]], "h:mm")</f>
        <v>0:41</v>
      </c>
      <c r="Q130" s="7" t="str">
        <f>TEXT(Tabla13[[#This Row],[Hora de Salida]], "h:mm")</f>
        <v>2:41</v>
      </c>
      <c r="R130" s="7">
        <f>IF(Tabla13[[#This Row],[Estado de la Mesa]]="Ocupada",Tabla13[[#This Row],[Hora de Salida2]]-Tabla13[[#This Row],[Hora de Llegada2]]+(15/1440),Tabla13[[#This Row],[Hora de Salida2]]-Tabla13[[#This Row],[Hora de Llegada2]])</f>
        <v>8.3333333333333343E-2</v>
      </c>
      <c r="S130" s="7">
        <f>Tabla13[[#This Row],[Hora de Salida2]]-Tabla13[[#This Row],[Hora de Llegada2]]</f>
        <v>8.3333333333333343E-2</v>
      </c>
      <c r="T130" s="7">
        <f>IF(Tabla5[[#This Row],[Tiempo de Permanencia sin la Espera]]&gt;Tabla5[[#This Row],[Tiempo Preparación (horas)]],Tabla5[[#This Row],[Tiempo de Permanencia sin la Espera]]-Tabla5[[#This Row],[Tiempo Preparación (horas)]],0)</f>
        <v>2.777777777777779E-2</v>
      </c>
      <c r="U130" s="7" t="str">
        <f>IF(Tabla5[[#This Row],[Tiempo de Permanencia sin la Espera]]&gt;Tabla5[[#This Row],[Tiempo Preparación (horas)]],"Si","No")</f>
        <v>Si</v>
      </c>
      <c r="V130" s="8">
        <v>106</v>
      </c>
      <c r="W130" s="8">
        <v>80</v>
      </c>
      <c r="X130" s="7">
        <f>Tabla5[[#This Row],[Tiempo de Preparación]]/1440</f>
        <v>5.5555555555555552E-2</v>
      </c>
    </row>
    <row r="131" spans="1:24" x14ac:dyDescent="0.2">
      <c r="A131">
        <v>10</v>
      </c>
      <c r="B131" t="s">
        <v>681</v>
      </c>
      <c r="C131">
        <v>4</v>
      </c>
      <c r="D131" s="3">
        <v>45018.018055555556</v>
      </c>
      <c r="E131" s="3">
        <v>45018.063888888886</v>
      </c>
      <c r="F131" t="s">
        <v>61</v>
      </c>
      <c r="G131" t="s">
        <v>82</v>
      </c>
      <c r="H131" t="s">
        <v>59</v>
      </c>
      <c r="I131" t="s">
        <v>1593</v>
      </c>
      <c r="J131" s="34" t="str">
        <f>IF(Tabla5[[#This Row],[Orden Cobrada]]="Si",Tabla13[[#This Row],[Propina]],0)</f>
        <v>38.13</v>
      </c>
      <c r="K131" t="s">
        <v>70</v>
      </c>
      <c r="L131">
        <v>130</v>
      </c>
      <c r="M131" t="s">
        <v>75</v>
      </c>
      <c r="N131" t="s">
        <v>17</v>
      </c>
      <c r="O131" s="6">
        <f>INT(Tabla13[[#This Row],[Hora de Llegada]])</f>
        <v>45018</v>
      </c>
      <c r="P131" s="7" t="str">
        <f>TEXT(Tabla13[[#This Row],[Hora de Llegada]], "h:mm")</f>
        <v>0:26</v>
      </c>
      <c r="Q131" s="7" t="str">
        <f>TEXT(Tabla13[[#This Row],[Hora de Salida]], "h:mm")</f>
        <v>1:32</v>
      </c>
      <c r="R131" s="7">
        <f>IF(Tabla13[[#This Row],[Estado de la Mesa]]="Ocupada",Tabla13[[#This Row],[Hora de Salida2]]-Tabla13[[#This Row],[Hora de Llegada2]]+(15/1440),Tabla13[[#This Row],[Hora de Salida2]]-Tabla13[[#This Row],[Hora de Llegada2]])</f>
        <v>4.5833333333333323E-2</v>
      </c>
      <c r="S131" s="7">
        <f>Tabla13[[#This Row],[Hora de Salida2]]-Tabla13[[#This Row],[Hora de Llegada2]]</f>
        <v>4.5833333333333323E-2</v>
      </c>
      <c r="T131" s="7">
        <f>IF(Tabla5[[#This Row],[Tiempo de Permanencia sin la Espera]]&gt;Tabla5[[#This Row],[Tiempo Preparación (horas)]],Tabla5[[#This Row],[Tiempo de Permanencia sin la Espera]]-Tabla5[[#This Row],[Tiempo Preparación (horas)]],0)</f>
        <v>2.8472222222222211E-2</v>
      </c>
      <c r="U131" s="7" t="str">
        <f>IF(Tabla5[[#This Row],[Tiempo de Permanencia sin la Espera]]&gt;Tabla5[[#This Row],[Tiempo Preparación (horas)]],"Si","No")</f>
        <v>Si</v>
      </c>
      <c r="V131" s="8">
        <v>35</v>
      </c>
      <c r="W131" s="8">
        <v>25</v>
      </c>
      <c r="X131" s="7">
        <f>Tabla5[[#This Row],[Tiempo de Preparación]]/1440</f>
        <v>1.7361111111111112E-2</v>
      </c>
    </row>
    <row r="132" spans="1:24" x14ac:dyDescent="0.2">
      <c r="A132">
        <v>7</v>
      </c>
      <c r="B132" t="s">
        <v>503</v>
      </c>
      <c r="C132">
        <v>5</v>
      </c>
      <c r="D132" s="3">
        <v>45018.029861111114</v>
      </c>
      <c r="E132" s="3">
        <v>45018.179166666669</v>
      </c>
      <c r="F132" t="s">
        <v>78</v>
      </c>
      <c r="G132" t="s">
        <v>82</v>
      </c>
      <c r="H132" t="s">
        <v>59</v>
      </c>
      <c r="I132" t="s">
        <v>1592</v>
      </c>
      <c r="J132" s="34" t="str">
        <f>IF(Tabla5[[#This Row],[Orden Cobrada]]="Si",Tabla13[[#This Row],[Propina]],0)</f>
        <v>42.41</v>
      </c>
      <c r="K132" t="s">
        <v>76</v>
      </c>
      <c r="L132">
        <v>131</v>
      </c>
      <c r="M132" t="s">
        <v>56</v>
      </c>
      <c r="N132" t="s">
        <v>1591</v>
      </c>
      <c r="O132" s="6">
        <f>INT(Tabla13[[#This Row],[Hora de Llegada]])</f>
        <v>45018</v>
      </c>
      <c r="P132" s="7" t="str">
        <f>TEXT(Tabla13[[#This Row],[Hora de Llegada]], "h:mm")</f>
        <v>0:43</v>
      </c>
      <c r="Q132" s="7" t="str">
        <f>TEXT(Tabla13[[#This Row],[Hora de Salida]], "h:mm")</f>
        <v>4:18</v>
      </c>
      <c r="R132" s="7">
        <f>IF(Tabla13[[#This Row],[Estado de la Mesa]]="Ocupada",Tabla13[[#This Row],[Hora de Salida2]]-Tabla13[[#This Row],[Hora de Llegada2]]+(15/1440),Tabla13[[#This Row],[Hora de Salida2]]-Tabla13[[#This Row],[Hora de Llegada2]])</f>
        <v>0.15972222222222221</v>
      </c>
      <c r="S132" s="7">
        <f>Tabla13[[#This Row],[Hora de Salida2]]-Tabla13[[#This Row],[Hora de Llegada2]]</f>
        <v>0.14930555555555555</v>
      </c>
      <c r="T132" s="7">
        <f>IF(Tabla5[[#This Row],[Tiempo de Permanencia sin la Espera]]&gt;Tabla5[[#This Row],[Tiempo Preparación (horas)]],Tabla5[[#This Row],[Tiempo de Permanencia sin la Espera]]-Tabla5[[#This Row],[Tiempo Preparación (horas)]],0)</f>
        <v>6.5972222222222224E-2</v>
      </c>
      <c r="U132" s="7" t="str">
        <f>IF(Tabla5[[#This Row],[Tiempo de Permanencia sin la Espera]]&gt;Tabla5[[#This Row],[Tiempo Preparación (horas)]],"Si","No")</f>
        <v>Si</v>
      </c>
      <c r="V132" s="8">
        <v>157</v>
      </c>
      <c r="W132" s="8">
        <v>120</v>
      </c>
      <c r="X132" s="7">
        <f>Tabla5[[#This Row],[Tiempo de Preparación]]/1440</f>
        <v>8.3333333333333329E-2</v>
      </c>
    </row>
    <row r="133" spans="1:24" x14ac:dyDescent="0.2">
      <c r="A133">
        <v>9</v>
      </c>
      <c r="B133" t="s">
        <v>1590</v>
      </c>
      <c r="C133">
        <v>2</v>
      </c>
      <c r="D133" s="3">
        <v>45018.05972222222</v>
      </c>
      <c r="E133" s="3">
        <v>45018.113194444442</v>
      </c>
      <c r="F133" t="s">
        <v>72</v>
      </c>
      <c r="G133" t="s">
        <v>66</v>
      </c>
      <c r="H133" t="s">
        <v>106</v>
      </c>
      <c r="I133" t="s">
        <v>1589</v>
      </c>
      <c r="J133" s="34">
        <f>IF(Tabla5[[#This Row],[Orden Cobrada]]="Si",Tabla13[[#This Row],[Propina]],0)</f>
        <v>0</v>
      </c>
      <c r="K133" t="s">
        <v>57</v>
      </c>
      <c r="L133">
        <v>132</v>
      </c>
      <c r="M133" t="s">
        <v>126</v>
      </c>
      <c r="N133" t="s">
        <v>1588</v>
      </c>
      <c r="O133" s="6">
        <f>INT(Tabla13[[#This Row],[Hora de Llegada]])</f>
        <v>45018</v>
      </c>
      <c r="P133" s="7" t="str">
        <f>TEXT(Tabla13[[#This Row],[Hora de Llegada]], "h:mm")</f>
        <v>1:26</v>
      </c>
      <c r="Q133" s="7" t="str">
        <f>TEXT(Tabla13[[#This Row],[Hora de Salida]], "h:mm")</f>
        <v>2:43</v>
      </c>
      <c r="R133" s="7">
        <f>IF(Tabla13[[#This Row],[Estado de la Mesa]]="Ocupada",Tabla13[[#This Row],[Hora de Salida2]]-Tabla13[[#This Row],[Hora de Llegada2]]+(15/1440),Tabla13[[#This Row],[Hora de Salida2]]-Tabla13[[#This Row],[Hora de Llegada2]])</f>
        <v>5.347222222222222E-2</v>
      </c>
      <c r="S133" s="7">
        <f>Tabla13[[#This Row],[Hora de Salida2]]-Tabla13[[#This Row],[Hora de Llegada2]]</f>
        <v>5.347222222222222E-2</v>
      </c>
      <c r="T133" s="7">
        <f>IF(Tabla5[[#This Row],[Tiempo de Permanencia sin la Espera]]&gt;Tabla5[[#This Row],[Tiempo Preparación (horas)]],Tabla5[[#This Row],[Tiempo de Permanencia sin la Espera]]-Tabla5[[#This Row],[Tiempo Preparación (horas)]],0)</f>
        <v>0</v>
      </c>
      <c r="U133" s="7" t="str">
        <f>IF(Tabla5[[#This Row],[Tiempo de Permanencia sin la Espera]]&gt;Tabla5[[#This Row],[Tiempo Preparación (horas)]],"Si","No")</f>
        <v>No</v>
      </c>
      <c r="V133" s="8">
        <v>206</v>
      </c>
      <c r="W133" s="8">
        <v>102</v>
      </c>
      <c r="X133" s="7">
        <f>Tabla5[[#This Row],[Tiempo de Preparación]]/1440</f>
        <v>7.0833333333333331E-2</v>
      </c>
    </row>
    <row r="134" spans="1:24" x14ac:dyDescent="0.2">
      <c r="A134">
        <v>20</v>
      </c>
      <c r="B134" t="s">
        <v>321</v>
      </c>
      <c r="C134">
        <v>6</v>
      </c>
      <c r="D134" s="3">
        <v>45018.037499999999</v>
      </c>
      <c r="E134" s="3">
        <v>45018.161111111112</v>
      </c>
      <c r="F134" t="s">
        <v>61</v>
      </c>
      <c r="G134" t="s">
        <v>82</v>
      </c>
      <c r="H134" t="s">
        <v>59</v>
      </c>
      <c r="I134" t="s">
        <v>1587</v>
      </c>
      <c r="J134" s="34" t="str">
        <f>IF(Tabla5[[#This Row],[Orden Cobrada]]="Si",Tabla13[[#This Row],[Propina]],0)</f>
        <v>39.74</v>
      </c>
      <c r="K134" t="s">
        <v>76</v>
      </c>
      <c r="L134">
        <v>133</v>
      </c>
      <c r="M134" t="s">
        <v>69</v>
      </c>
      <c r="N134" t="s">
        <v>1586</v>
      </c>
      <c r="O134" s="6">
        <f>INT(Tabla13[[#This Row],[Hora de Llegada]])</f>
        <v>45018</v>
      </c>
      <c r="P134" s="7" t="str">
        <f>TEXT(Tabla13[[#This Row],[Hora de Llegada]], "h:mm")</f>
        <v>0:54</v>
      </c>
      <c r="Q134" s="7" t="str">
        <f>TEXT(Tabla13[[#This Row],[Hora de Salida]], "h:mm")</f>
        <v>3:52</v>
      </c>
      <c r="R134" s="7">
        <f>IF(Tabla13[[#This Row],[Estado de la Mesa]]="Ocupada",Tabla13[[#This Row],[Hora de Salida2]]-Tabla13[[#This Row],[Hora de Llegada2]]+(15/1440),Tabla13[[#This Row],[Hora de Salida2]]-Tabla13[[#This Row],[Hora de Llegada2]])</f>
        <v>0.13402777777777777</v>
      </c>
      <c r="S134" s="7">
        <f>Tabla13[[#This Row],[Hora de Salida2]]-Tabla13[[#This Row],[Hora de Llegada2]]</f>
        <v>0.12361111111111112</v>
      </c>
      <c r="T134" s="7">
        <f>IF(Tabla5[[#This Row],[Tiempo de Permanencia sin la Espera]]&gt;Tabla5[[#This Row],[Tiempo Preparación (horas)]],Tabla5[[#This Row],[Tiempo de Permanencia sin la Espera]]-Tabla5[[#This Row],[Tiempo Preparación (horas)]],0)</f>
        <v>4.9305555555555561E-2</v>
      </c>
      <c r="U134" s="7" t="str">
        <f>IF(Tabla5[[#This Row],[Tiempo de Permanencia sin la Espera]]&gt;Tabla5[[#This Row],[Tiempo Preparación (horas)]],"Si","No")</f>
        <v>Si</v>
      </c>
      <c r="V134" s="8">
        <v>182</v>
      </c>
      <c r="W134" s="8">
        <v>107</v>
      </c>
      <c r="X134" s="7">
        <f>Tabla5[[#This Row],[Tiempo de Preparación]]/1440</f>
        <v>7.4305555555555555E-2</v>
      </c>
    </row>
    <row r="135" spans="1:24" x14ac:dyDescent="0.2">
      <c r="A135">
        <v>3</v>
      </c>
      <c r="B135" t="s">
        <v>1585</v>
      </c>
      <c r="C135">
        <v>6</v>
      </c>
      <c r="D135" s="3">
        <v>45018.004861111112</v>
      </c>
      <c r="E135" s="3">
        <v>45018.161111111112</v>
      </c>
      <c r="F135" t="s">
        <v>97</v>
      </c>
      <c r="G135" t="s">
        <v>66</v>
      </c>
      <c r="H135" t="s">
        <v>59</v>
      </c>
      <c r="I135" t="s">
        <v>1584</v>
      </c>
      <c r="J135" s="34" t="str">
        <f>IF(Tabla5[[#This Row],[Orden Cobrada]]="Si",Tabla13[[#This Row],[Propina]],0)</f>
        <v>30.1</v>
      </c>
      <c r="K135" t="s">
        <v>70</v>
      </c>
      <c r="L135">
        <v>134</v>
      </c>
      <c r="M135" t="s">
        <v>85</v>
      </c>
      <c r="N135" t="s">
        <v>1583</v>
      </c>
      <c r="O135" s="6">
        <f>INT(Tabla13[[#This Row],[Hora de Llegada]])</f>
        <v>45018</v>
      </c>
      <c r="P135" s="7" t="str">
        <f>TEXT(Tabla13[[#This Row],[Hora de Llegada]], "h:mm")</f>
        <v>0:07</v>
      </c>
      <c r="Q135" s="7" t="str">
        <f>TEXT(Tabla13[[#This Row],[Hora de Salida]], "h:mm")</f>
        <v>3:52</v>
      </c>
      <c r="R135" s="7">
        <f>IF(Tabla13[[#This Row],[Estado de la Mesa]]="Ocupada",Tabla13[[#This Row],[Hora de Salida2]]-Tabla13[[#This Row],[Hora de Llegada2]]+(15/1440),Tabla13[[#This Row],[Hora de Salida2]]-Tabla13[[#This Row],[Hora de Llegada2]])</f>
        <v>0.15625</v>
      </c>
      <c r="S135" s="7">
        <f>Tabla13[[#This Row],[Hora de Salida2]]-Tabla13[[#This Row],[Hora de Llegada2]]</f>
        <v>0.15625</v>
      </c>
      <c r="T135" s="7">
        <f>IF(Tabla5[[#This Row],[Tiempo de Permanencia sin la Espera]]&gt;Tabla5[[#This Row],[Tiempo Preparación (horas)]],Tabla5[[#This Row],[Tiempo de Permanencia sin la Espera]]-Tabla5[[#This Row],[Tiempo Preparación (horas)]],0)</f>
        <v>0.12291666666666667</v>
      </c>
      <c r="U135" s="7" t="str">
        <f>IF(Tabla5[[#This Row],[Tiempo de Permanencia sin la Espera]]&gt;Tabla5[[#This Row],[Tiempo Preparación (horas)]],"Si","No")</f>
        <v>Si</v>
      </c>
      <c r="V135" s="8">
        <v>120</v>
      </c>
      <c r="W135" s="8">
        <v>48</v>
      </c>
      <c r="X135" s="7">
        <f>Tabla5[[#This Row],[Tiempo de Preparación]]/1440</f>
        <v>3.3333333333333333E-2</v>
      </c>
    </row>
    <row r="136" spans="1:24" x14ac:dyDescent="0.2">
      <c r="A136">
        <v>11</v>
      </c>
      <c r="B136" t="s">
        <v>518</v>
      </c>
      <c r="C136">
        <v>1</v>
      </c>
      <c r="D136" s="3">
        <v>45018.041666666664</v>
      </c>
      <c r="E136" s="3">
        <v>45018.125694444447</v>
      </c>
      <c r="F136" t="s">
        <v>87</v>
      </c>
      <c r="G136" t="s">
        <v>66</v>
      </c>
      <c r="H136" t="s">
        <v>59</v>
      </c>
      <c r="I136" t="s">
        <v>1582</v>
      </c>
      <c r="J136" s="34" t="str">
        <f>IF(Tabla5[[#This Row],[Orden Cobrada]]="Si",Tabla13[[#This Row],[Propina]],0)</f>
        <v>34.7</v>
      </c>
      <c r="K136" t="s">
        <v>76</v>
      </c>
      <c r="L136">
        <v>135</v>
      </c>
      <c r="M136" t="s">
        <v>104</v>
      </c>
      <c r="N136" t="s">
        <v>1581</v>
      </c>
      <c r="O136" s="6">
        <f>INT(Tabla13[[#This Row],[Hora de Llegada]])</f>
        <v>45018</v>
      </c>
      <c r="P136" s="7" t="str">
        <f>TEXT(Tabla13[[#This Row],[Hora de Llegada]], "h:mm")</f>
        <v>1:00</v>
      </c>
      <c r="Q136" s="7" t="str">
        <f>TEXT(Tabla13[[#This Row],[Hora de Salida]], "h:mm")</f>
        <v>3:01</v>
      </c>
      <c r="R136" s="7">
        <f>IF(Tabla13[[#This Row],[Estado de la Mesa]]="Ocupada",Tabla13[[#This Row],[Hora de Salida2]]-Tabla13[[#This Row],[Hora de Llegada2]]+(15/1440),Tabla13[[#This Row],[Hora de Salida2]]-Tabla13[[#This Row],[Hora de Llegada2]])</f>
        <v>9.4444444444444456E-2</v>
      </c>
      <c r="S136" s="7">
        <f>Tabla13[[#This Row],[Hora de Salida2]]-Tabla13[[#This Row],[Hora de Llegada2]]</f>
        <v>8.4027777777777785E-2</v>
      </c>
      <c r="T136" s="7">
        <f>IF(Tabla5[[#This Row],[Tiempo de Permanencia sin la Espera]]&gt;Tabla5[[#This Row],[Tiempo Preparación (horas)]],Tabla5[[#This Row],[Tiempo de Permanencia sin la Espera]]-Tabla5[[#This Row],[Tiempo Preparación (horas)]],0)</f>
        <v>2.2916666666666675E-2</v>
      </c>
      <c r="U136" s="7" t="str">
        <f>IF(Tabla5[[#This Row],[Tiempo de Permanencia sin la Espera]]&gt;Tabla5[[#This Row],[Tiempo Preparación (horas)]],"Si","No")</f>
        <v>Si</v>
      </c>
      <c r="V136" s="8">
        <v>260</v>
      </c>
      <c r="W136" s="8">
        <v>88</v>
      </c>
      <c r="X136" s="7">
        <f>Tabla5[[#This Row],[Tiempo de Preparación]]/1440</f>
        <v>6.1111111111111109E-2</v>
      </c>
    </row>
    <row r="137" spans="1:24" x14ac:dyDescent="0.2">
      <c r="A137">
        <v>6</v>
      </c>
      <c r="B137" t="s">
        <v>1580</v>
      </c>
      <c r="C137">
        <v>1</v>
      </c>
      <c r="D137" s="3">
        <v>45018.076388888891</v>
      </c>
      <c r="E137" s="3">
        <v>45018.209027777775</v>
      </c>
      <c r="F137" t="s">
        <v>97</v>
      </c>
      <c r="G137" t="s">
        <v>82</v>
      </c>
      <c r="H137" t="s">
        <v>59</v>
      </c>
      <c r="I137" t="s">
        <v>1579</v>
      </c>
      <c r="J137" s="34" t="str">
        <f>IF(Tabla5[[#This Row],[Orden Cobrada]]="Si",Tabla13[[#This Row],[Propina]],0)</f>
        <v>30.25</v>
      </c>
      <c r="K137" t="s">
        <v>76</v>
      </c>
      <c r="L137">
        <v>136</v>
      </c>
      <c r="M137" t="s">
        <v>126</v>
      </c>
      <c r="N137" t="s">
        <v>11</v>
      </c>
      <c r="O137" s="6">
        <f>INT(Tabla13[[#This Row],[Hora de Llegada]])</f>
        <v>45018</v>
      </c>
      <c r="P137" s="7" t="str">
        <f>TEXT(Tabla13[[#This Row],[Hora de Llegada]], "h:mm")</f>
        <v>1:50</v>
      </c>
      <c r="Q137" s="7" t="str">
        <f>TEXT(Tabla13[[#This Row],[Hora de Salida]], "h:mm")</f>
        <v>5:01</v>
      </c>
      <c r="R137" s="7">
        <f>IF(Tabla13[[#This Row],[Estado de la Mesa]]="Ocupada",Tabla13[[#This Row],[Hora de Salida2]]-Tabla13[[#This Row],[Hora de Llegada2]]+(15/1440),Tabla13[[#This Row],[Hora de Salida2]]-Tabla13[[#This Row],[Hora de Llegada2]])</f>
        <v>0.14305555555555555</v>
      </c>
      <c r="S137" s="7">
        <f>Tabla13[[#This Row],[Hora de Salida2]]-Tabla13[[#This Row],[Hora de Llegada2]]</f>
        <v>0.13263888888888889</v>
      </c>
      <c r="T137" s="7">
        <f>IF(Tabla5[[#This Row],[Tiempo de Permanencia sin la Espera]]&gt;Tabla5[[#This Row],[Tiempo Preparación (horas)]],Tabla5[[#This Row],[Tiempo de Permanencia sin la Espera]]-Tabla5[[#This Row],[Tiempo Preparación (horas)]],0)</f>
        <v>0.12361111111111112</v>
      </c>
      <c r="U137" s="7" t="str">
        <f>IF(Tabla5[[#This Row],[Tiempo de Permanencia sin la Espera]]&gt;Tabla5[[#This Row],[Tiempo Preparación (horas)]],"Si","No")</f>
        <v>Si</v>
      </c>
      <c r="V137" s="8">
        <v>80</v>
      </c>
      <c r="W137" s="8">
        <v>13</v>
      </c>
      <c r="X137" s="7">
        <f>Tabla5[[#This Row],[Tiempo de Preparación]]/1440</f>
        <v>9.0277777777777769E-3</v>
      </c>
    </row>
    <row r="138" spans="1:24" x14ac:dyDescent="0.2">
      <c r="A138">
        <v>13</v>
      </c>
      <c r="B138" t="s">
        <v>1578</v>
      </c>
      <c r="C138">
        <v>3</v>
      </c>
      <c r="D138" s="3">
        <v>45018.056250000001</v>
      </c>
      <c r="E138" s="3">
        <v>45018.174305555556</v>
      </c>
      <c r="F138" t="s">
        <v>78</v>
      </c>
      <c r="G138" t="s">
        <v>60</v>
      </c>
      <c r="H138" t="s">
        <v>59</v>
      </c>
      <c r="I138" t="s">
        <v>1577</v>
      </c>
      <c r="J138" s="34" t="str">
        <f>IF(Tabla5[[#This Row],[Orden Cobrada]]="Si",Tabla13[[#This Row],[Propina]],0)</f>
        <v>12.4</v>
      </c>
      <c r="K138" t="s">
        <v>76</v>
      </c>
      <c r="L138">
        <v>137</v>
      </c>
      <c r="M138" t="s">
        <v>75</v>
      </c>
      <c r="N138" t="s">
        <v>23</v>
      </c>
      <c r="O138" s="6">
        <f>INT(Tabla13[[#This Row],[Hora de Llegada]])</f>
        <v>45018</v>
      </c>
      <c r="P138" s="7" t="str">
        <f>TEXT(Tabla13[[#This Row],[Hora de Llegada]], "h:mm")</f>
        <v>1:21</v>
      </c>
      <c r="Q138" s="7" t="str">
        <f>TEXT(Tabla13[[#This Row],[Hora de Salida]], "h:mm")</f>
        <v>4:11</v>
      </c>
      <c r="R138" s="7">
        <f>IF(Tabla13[[#This Row],[Estado de la Mesa]]="Ocupada",Tabla13[[#This Row],[Hora de Salida2]]-Tabla13[[#This Row],[Hora de Llegada2]]+(15/1440),Tabla13[[#This Row],[Hora de Salida2]]-Tabla13[[#This Row],[Hora de Llegada2]])</f>
        <v>0.12847222222222224</v>
      </c>
      <c r="S138" s="7">
        <f>Tabla13[[#This Row],[Hora de Salida2]]-Tabla13[[#This Row],[Hora de Llegada2]]</f>
        <v>0.11805555555555558</v>
      </c>
      <c r="T138" s="7">
        <f>IF(Tabla5[[#This Row],[Tiempo de Permanencia sin la Espera]]&gt;Tabla5[[#This Row],[Tiempo Preparación (horas)]],Tabla5[[#This Row],[Tiempo de Permanencia sin la Espera]]-Tabla5[[#This Row],[Tiempo Preparación (horas)]],0)</f>
        <v>8.9583333333333362E-2</v>
      </c>
      <c r="U138" s="7" t="str">
        <f>IF(Tabla5[[#This Row],[Tiempo de Permanencia sin la Espera]]&gt;Tabla5[[#This Row],[Tiempo Preparación (horas)]],"Si","No")</f>
        <v>Si</v>
      </c>
      <c r="V138" s="8">
        <v>63</v>
      </c>
      <c r="W138" s="8">
        <v>41</v>
      </c>
      <c r="X138" s="7">
        <f>Tabla5[[#This Row],[Tiempo de Preparación]]/1440</f>
        <v>2.8472222222222222E-2</v>
      </c>
    </row>
    <row r="139" spans="1:24" x14ac:dyDescent="0.2">
      <c r="A139">
        <v>6</v>
      </c>
      <c r="B139" t="s">
        <v>1576</v>
      </c>
      <c r="C139">
        <v>2</v>
      </c>
      <c r="D139" s="3">
        <v>45018.158333333333</v>
      </c>
      <c r="E139" s="3">
        <v>45018.214583333334</v>
      </c>
      <c r="F139" t="s">
        <v>61</v>
      </c>
      <c r="G139" t="s">
        <v>60</v>
      </c>
      <c r="H139" t="s">
        <v>106</v>
      </c>
      <c r="I139" t="s">
        <v>558</v>
      </c>
      <c r="J139" s="34">
        <f>IF(Tabla5[[#This Row],[Orden Cobrada]]="Si",Tabla13[[#This Row],[Propina]],0)</f>
        <v>0</v>
      </c>
      <c r="K139" t="s">
        <v>76</v>
      </c>
      <c r="L139">
        <v>138</v>
      </c>
      <c r="M139" t="s">
        <v>132</v>
      </c>
      <c r="N139" t="s">
        <v>1575</v>
      </c>
      <c r="O139" s="6">
        <f>INT(Tabla13[[#This Row],[Hora de Llegada]])</f>
        <v>45018</v>
      </c>
      <c r="P139" s="7" t="str">
        <f>TEXT(Tabla13[[#This Row],[Hora de Llegada]], "h:mm")</f>
        <v>3:48</v>
      </c>
      <c r="Q139" s="7" t="str">
        <f>TEXT(Tabla13[[#This Row],[Hora de Salida]], "h:mm")</f>
        <v>5:09</v>
      </c>
      <c r="R139" s="7">
        <f>IF(Tabla13[[#This Row],[Estado de la Mesa]]="Ocupada",Tabla13[[#This Row],[Hora de Salida2]]-Tabla13[[#This Row],[Hora de Llegada2]]+(15/1440),Tabla13[[#This Row],[Hora de Salida2]]-Tabla13[[#This Row],[Hora de Llegada2]])</f>
        <v>6.6666666666666693E-2</v>
      </c>
      <c r="S139" s="7">
        <f>Tabla13[[#This Row],[Hora de Salida2]]-Tabla13[[#This Row],[Hora de Llegada2]]</f>
        <v>5.6250000000000022E-2</v>
      </c>
      <c r="T139" s="7">
        <f>IF(Tabla5[[#This Row],[Tiempo de Permanencia sin la Espera]]&gt;Tabla5[[#This Row],[Tiempo Preparación (horas)]],Tabla5[[#This Row],[Tiempo de Permanencia sin la Espera]]-Tabla5[[#This Row],[Tiempo Preparación (horas)]],0)</f>
        <v>0</v>
      </c>
      <c r="U139" s="7" t="str">
        <f>IF(Tabla5[[#This Row],[Tiempo de Permanencia sin la Espera]]&gt;Tabla5[[#This Row],[Tiempo Preparación (horas)]],"Si","No")</f>
        <v>No</v>
      </c>
      <c r="V139" s="8">
        <v>238</v>
      </c>
      <c r="W139" s="8">
        <v>97</v>
      </c>
      <c r="X139" s="7">
        <f>Tabla5[[#This Row],[Tiempo de Preparación]]/1440</f>
        <v>6.7361111111111108E-2</v>
      </c>
    </row>
    <row r="140" spans="1:24" x14ac:dyDescent="0.2">
      <c r="A140">
        <v>16</v>
      </c>
      <c r="B140" t="s">
        <v>1574</v>
      </c>
      <c r="C140">
        <v>3</v>
      </c>
      <c r="D140" s="3">
        <v>45018.027777777781</v>
      </c>
      <c r="E140" s="3">
        <v>45018.193749999999</v>
      </c>
      <c r="F140" t="s">
        <v>61</v>
      </c>
      <c r="G140" t="s">
        <v>82</v>
      </c>
      <c r="H140" t="s">
        <v>59</v>
      </c>
      <c r="I140" t="s">
        <v>1573</v>
      </c>
      <c r="J140" s="34" t="str">
        <f>IF(Tabla5[[#This Row],[Orden Cobrada]]="Si",Tabla13[[#This Row],[Propina]],0)</f>
        <v>47.2</v>
      </c>
      <c r="K140" t="s">
        <v>70</v>
      </c>
      <c r="L140">
        <v>139</v>
      </c>
      <c r="M140" t="s">
        <v>69</v>
      </c>
      <c r="N140" t="s">
        <v>17</v>
      </c>
      <c r="O140" s="6">
        <f>INT(Tabla13[[#This Row],[Hora de Llegada]])</f>
        <v>45018</v>
      </c>
      <c r="P140" s="7" t="str">
        <f>TEXT(Tabla13[[#This Row],[Hora de Llegada]], "h:mm")</f>
        <v>0:40</v>
      </c>
      <c r="Q140" s="7" t="str">
        <f>TEXT(Tabla13[[#This Row],[Hora de Salida]], "h:mm")</f>
        <v>4:39</v>
      </c>
      <c r="R140" s="7">
        <f>IF(Tabla13[[#This Row],[Estado de la Mesa]]="Ocupada",Tabla13[[#This Row],[Hora de Salida2]]-Tabla13[[#This Row],[Hora de Llegada2]]+(15/1440),Tabla13[[#This Row],[Hora de Salida2]]-Tabla13[[#This Row],[Hora de Llegada2]])</f>
        <v>0.16597222222222224</v>
      </c>
      <c r="S140" s="7">
        <f>Tabla13[[#This Row],[Hora de Salida2]]-Tabla13[[#This Row],[Hora de Llegada2]]</f>
        <v>0.16597222222222224</v>
      </c>
      <c r="T140" s="7">
        <f>IF(Tabla5[[#This Row],[Tiempo de Permanencia sin la Espera]]&gt;Tabla5[[#This Row],[Tiempo Preparación (horas)]],Tabla5[[#This Row],[Tiempo de Permanencia sin la Espera]]-Tabla5[[#This Row],[Tiempo Preparación (horas)]],0)</f>
        <v>0.1479166666666667</v>
      </c>
      <c r="U140" s="7" t="str">
        <f>IF(Tabla5[[#This Row],[Tiempo de Permanencia sin la Espera]]&gt;Tabla5[[#This Row],[Tiempo Preparación (horas)]],"Si","No")</f>
        <v>Si</v>
      </c>
      <c r="V140" s="8">
        <v>35</v>
      </c>
      <c r="W140" s="8">
        <v>26</v>
      </c>
      <c r="X140" s="7">
        <f>Tabla5[[#This Row],[Tiempo de Preparación]]/1440</f>
        <v>1.8055555555555554E-2</v>
      </c>
    </row>
    <row r="141" spans="1:24" x14ac:dyDescent="0.2">
      <c r="A141">
        <v>11</v>
      </c>
      <c r="B141" t="s">
        <v>1572</v>
      </c>
      <c r="C141">
        <v>4</v>
      </c>
      <c r="D141" s="3">
        <v>45018.15902777778</v>
      </c>
      <c r="E141" s="3">
        <v>45018.270138888889</v>
      </c>
      <c r="F141" t="s">
        <v>61</v>
      </c>
      <c r="G141" t="s">
        <v>82</v>
      </c>
      <c r="H141" t="s">
        <v>102</v>
      </c>
      <c r="I141" t="s">
        <v>1571</v>
      </c>
      <c r="J141" s="34" t="str">
        <f>IF(Tabla5[[#This Row],[Orden Cobrada]]="Si",Tabla13[[#This Row],[Propina]],0)</f>
        <v>32.13</v>
      </c>
      <c r="K141" t="s">
        <v>70</v>
      </c>
      <c r="L141">
        <v>140</v>
      </c>
      <c r="M141" t="s">
        <v>163</v>
      </c>
      <c r="N141" t="s">
        <v>1570</v>
      </c>
      <c r="O141" s="6">
        <f>INT(Tabla13[[#This Row],[Hora de Llegada]])</f>
        <v>45018</v>
      </c>
      <c r="P141" s="7" t="str">
        <f>TEXT(Tabla13[[#This Row],[Hora de Llegada]], "h:mm")</f>
        <v>3:49</v>
      </c>
      <c r="Q141" s="7" t="str">
        <f>TEXT(Tabla13[[#This Row],[Hora de Salida]], "h:mm")</f>
        <v>6:29</v>
      </c>
      <c r="R141" s="7">
        <f>IF(Tabla13[[#This Row],[Estado de la Mesa]]="Ocupada",Tabla13[[#This Row],[Hora de Salida2]]-Tabla13[[#This Row],[Hora de Llegada2]]+(15/1440),Tabla13[[#This Row],[Hora de Salida2]]-Tabla13[[#This Row],[Hora de Llegada2]])</f>
        <v>0.1111111111111111</v>
      </c>
      <c r="S141" s="7">
        <f>Tabla13[[#This Row],[Hora de Salida2]]-Tabla13[[#This Row],[Hora de Llegada2]]</f>
        <v>0.1111111111111111</v>
      </c>
      <c r="T141" s="7">
        <f>IF(Tabla5[[#This Row],[Tiempo de Permanencia sin la Espera]]&gt;Tabla5[[#This Row],[Tiempo Preparación (horas)]],Tabla5[[#This Row],[Tiempo de Permanencia sin la Espera]]-Tabla5[[#This Row],[Tiempo Preparación (horas)]],0)</f>
        <v>2.916666666666666E-2</v>
      </c>
      <c r="U141" s="7" t="str">
        <f>IF(Tabla5[[#This Row],[Tiempo de Permanencia sin la Espera]]&gt;Tabla5[[#This Row],[Tiempo Preparación (horas)]],"Si","No")</f>
        <v>Si</v>
      </c>
      <c r="V141" s="8">
        <v>191</v>
      </c>
      <c r="W141" s="8">
        <v>118</v>
      </c>
      <c r="X141" s="7">
        <f>Tabla5[[#This Row],[Tiempo de Preparación]]/1440</f>
        <v>8.1944444444444445E-2</v>
      </c>
    </row>
    <row r="142" spans="1:24" x14ac:dyDescent="0.2">
      <c r="A142">
        <v>4</v>
      </c>
      <c r="B142" t="s">
        <v>1569</v>
      </c>
      <c r="C142">
        <v>4</v>
      </c>
      <c r="D142" s="3">
        <v>45018.081944444442</v>
      </c>
      <c r="E142" s="3">
        <v>45018.239583333336</v>
      </c>
      <c r="F142" t="s">
        <v>72</v>
      </c>
      <c r="G142" t="s">
        <v>60</v>
      </c>
      <c r="H142" t="s">
        <v>59</v>
      </c>
      <c r="I142" t="s">
        <v>1147</v>
      </c>
      <c r="J142" s="34" t="str">
        <f>IF(Tabla5[[#This Row],[Orden Cobrada]]="Si",Tabla13[[#This Row],[Propina]],0)</f>
        <v>41.56</v>
      </c>
      <c r="K142" t="s">
        <v>57</v>
      </c>
      <c r="L142">
        <v>141</v>
      </c>
      <c r="M142" t="s">
        <v>56</v>
      </c>
      <c r="N142" t="s">
        <v>23</v>
      </c>
      <c r="O142" s="6">
        <f>INT(Tabla13[[#This Row],[Hora de Llegada]])</f>
        <v>45018</v>
      </c>
      <c r="P142" s="7" t="str">
        <f>TEXT(Tabla13[[#This Row],[Hora de Llegada]], "h:mm")</f>
        <v>1:58</v>
      </c>
      <c r="Q142" s="7" t="str">
        <f>TEXT(Tabla13[[#This Row],[Hora de Salida]], "h:mm")</f>
        <v>5:45</v>
      </c>
      <c r="R142" s="7">
        <f>IF(Tabla13[[#This Row],[Estado de la Mesa]]="Ocupada",Tabla13[[#This Row],[Hora de Salida2]]-Tabla13[[#This Row],[Hora de Llegada2]]+(15/1440),Tabla13[[#This Row],[Hora de Salida2]]-Tabla13[[#This Row],[Hora de Llegada2]])</f>
        <v>0.15763888888888888</v>
      </c>
      <c r="S142" s="7">
        <f>Tabla13[[#This Row],[Hora de Salida2]]-Tabla13[[#This Row],[Hora de Llegada2]]</f>
        <v>0.15763888888888888</v>
      </c>
      <c r="T142" s="7">
        <f>IF(Tabla5[[#This Row],[Tiempo de Permanencia sin la Espera]]&gt;Tabla5[[#This Row],[Tiempo Preparación (horas)]],Tabla5[[#This Row],[Tiempo de Permanencia sin la Espera]]-Tabla5[[#This Row],[Tiempo Preparación (horas)]],0)</f>
        <v>0.13819444444444445</v>
      </c>
      <c r="U142" s="7" t="str">
        <f>IF(Tabla5[[#This Row],[Tiempo de Permanencia sin la Espera]]&gt;Tabla5[[#This Row],[Tiempo Preparación (horas)]],"Si","No")</f>
        <v>Si</v>
      </c>
      <c r="V142" s="8">
        <v>21</v>
      </c>
      <c r="W142" s="8">
        <v>28</v>
      </c>
      <c r="X142" s="7">
        <f>Tabla5[[#This Row],[Tiempo de Preparación]]/1440</f>
        <v>1.9444444444444445E-2</v>
      </c>
    </row>
    <row r="143" spans="1:24" x14ac:dyDescent="0.2">
      <c r="A143">
        <v>14</v>
      </c>
      <c r="B143" t="s">
        <v>1251</v>
      </c>
      <c r="C143">
        <v>3</v>
      </c>
      <c r="D143" s="3">
        <v>45018.086805555555</v>
      </c>
      <c r="E143" s="3">
        <v>45018.170138888891</v>
      </c>
      <c r="F143" t="s">
        <v>78</v>
      </c>
      <c r="G143" t="s">
        <v>82</v>
      </c>
      <c r="H143" t="s">
        <v>59</v>
      </c>
      <c r="I143" t="s">
        <v>1568</v>
      </c>
      <c r="J143" s="34" t="str">
        <f>IF(Tabla5[[#This Row],[Orden Cobrada]]="Si",Tabla13[[#This Row],[Propina]],0)</f>
        <v>16.29</v>
      </c>
      <c r="K143" t="s">
        <v>76</v>
      </c>
      <c r="L143">
        <v>142</v>
      </c>
      <c r="M143" t="s">
        <v>64</v>
      </c>
      <c r="N143" t="s">
        <v>1567</v>
      </c>
      <c r="O143" s="6">
        <f>INT(Tabla13[[#This Row],[Hora de Llegada]])</f>
        <v>45018</v>
      </c>
      <c r="P143" s="7" t="str">
        <f>TEXT(Tabla13[[#This Row],[Hora de Llegada]], "h:mm")</f>
        <v>2:05</v>
      </c>
      <c r="Q143" s="7" t="str">
        <f>TEXT(Tabla13[[#This Row],[Hora de Salida]], "h:mm")</f>
        <v>4:05</v>
      </c>
      <c r="R143" s="7">
        <f>IF(Tabla13[[#This Row],[Estado de la Mesa]]="Ocupada",Tabla13[[#This Row],[Hora de Salida2]]-Tabla13[[#This Row],[Hora de Llegada2]]+(15/1440),Tabla13[[#This Row],[Hora de Salida2]]-Tabla13[[#This Row],[Hora de Llegada2]])</f>
        <v>9.3749999999999972E-2</v>
      </c>
      <c r="S143" s="7">
        <f>Tabla13[[#This Row],[Hora de Salida2]]-Tabla13[[#This Row],[Hora de Llegada2]]</f>
        <v>8.3333333333333301E-2</v>
      </c>
      <c r="T143" s="7">
        <f>IF(Tabla5[[#This Row],[Tiempo de Permanencia sin la Espera]]&gt;Tabla5[[#This Row],[Tiempo Preparación (horas)]],Tabla5[[#This Row],[Tiempo de Permanencia sin la Espera]]-Tabla5[[#This Row],[Tiempo Preparación (horas)]],0)</f>
        <v>3.4722222222222189E-2</v>
      </c>
      <c r="U143" s="7" t="str">
        <f>IF(Tabla5[[#This Row],[Tiempo de Permanencia sin la Espera]]&gt;Tabla5[[#This Row],[Tiempo Preparación (horas)]],"Si","No")</f>
        <v>Si</v>
      </c>
      <c r="V143" s="8">
        <v>181</v>
      </c>
      <c r="W143" s="8">
        <v>70</v>
      </c>
      <c r="X143" s="7">
        <f>Tabla5[[#This Row],[Tiempo de Preparación]]/1440</f>
        <v>4.8611111111111112E-2</v>
      </c>
    </row>
    <row r="144" spans="1:24" x14ac:dyDescent="0.2">
      <c r="A144">
        <v>9</v>
      </c>
      <c r="B144" t="s">
        <v>1566</v>
      </c>
      <c r="C144">
        <v>4</v>
      </c>
      <c r="D144" s="3">
        <v>45018.022222222222</v>
      </c>
      <c r="E144" s="3">
        <v>45018.1875</v>
      </c>
      <c r="F144" t="s">
        <v>78</v>
      </c>
      <c r="G144" t="s">
        <v>82</v>
      </c>
      <c r="H144" t="s">
        <v>102</v>
      </c>
      <c r="I144" t="s">
        <v>1565</v>
      </c>
      <c r="J144" s="34" t="str">
        <f>IF(Tabla5[[#This Row],[Orden Cobrada]]="Si",Tabla13[[#This Row],[Propina]],0)</f>
        <v>48.26</v>
      </c>
      <c r="K144" t="s">
        <v>70</v>
      </c>
      <c r="L144">
        <v>143</v>
      </c>
      <c r="M144" t="s">
        <v>100</v>
      </c>
      <c r="N144" t="s">
        <v>26</v>
      </c>
      <c r="O144" s="6">
        <f>INT(Tabla13[[#This Row],[Hora de Llegada]])</f>
        <v>45018</v>
      </c>
      <c r="P144" s="7" t="str">
        <f>TEXT(Tabla13[[#This Row],[Hora de Llegada]], "h:mm")</f>
        <v>0:32</v>
      </c>
      <c r="Q144" s="7" t="str">
        <f>TEXT(Tabla13[[#This Row],[Hora de Salida]], "h:mm")</f>
        <v>4:30</v>
      </c>
      <c r="R144" s="7">
        <f>IF(Tabla13[[#This Row],[Estado de la Mesa]]="Ocupada",Tabla13[[#This Row],[Hora de Salida2]]-Tabla13[[#This Row],[Hora de Llegada2]]+(15/1440),Tabla13[[#This Row],[Hora de Salida2]]-Tabla13[[#This Row],[Hora de Llegada2]])</f>
        <v>0.16527777777777777</v>
      </c>
      <c r="S144" s="7">
        <f>Tabla13[[#This Row],[Hora de Salida2]]-Tabla13[[#This Row],[Hora de Llegada2]]</f>
        <v>0.16527777777777777</v>
      </c>
      <c r="T144" s="7">
        <f>IF(Tabla5[[#This Row],[Tiempo de Permanencia sin la Espera]]&gt;Tabla5[[#This Row],[Tiempo Preparación (horas)]],Tabla5[[#This Row],[Tiempo de Permanencia sin la Espera]]-Tabla5[[#This Row],[Tiempo Preparación (horas)]],0)</f>
        <v>0.15416666666666667</v>
      </c>
      <c r="U144" s="7" t="str">
        <f>IF(Tabla5[[#This Row],[Tiempo de Permanencia sin la Espera]]&gt;Tabla5[[#This Row],[Tiempo Preparación (horas)]],"Si","No")</f>
        <v>Si</v>
      </c>
      <c r="V144" s="8">
        <v>50</v>
      </c>
      <c r="W144" s="8">
        <v>16</v>
      </c>
      <c r="X144" s="7">
        <f>Tabla5[[#This Row],[Tiempo de Preparación]]/1440</f>
        <v>1.1111111111111112E-2</v>
      </c>
    </row>
    <row r="145" spans="1:24" x14ac:dyDescent="0.2">
      <c r="A145">
        <v>18</v>
      </c>
      <c r="B145" t="s">
        <v>1564</v>
      </c>
      <c r="C145">
        <v>1</v>
      </c>
      <c r="D145" s="3">
        <v>45018.123611111114</v>
      </c>
      <c r="E145" s="3">
        <v>45018.230555555558</v>
      </c>
      <c r="F145" t="s">
        <v>78</v>
      </c>
      <c r="G145" t="s">
        <v>66</v>
      </c>
      <c r="H145" t="s">
        <v>59</v>
      </c>
      <c r="I145" t="s">
        <v>1563</v>
      </c>
      <c r="J145" s="34" t="str">
        <f>IF(Tabla5[[#This Row],[Orden Cobrada]]="Si",Tabla13[[#This Row],[Propina]],0)</f>
        <v>11.22</v>
      </c>
      <c r="K145" t="s">
        <v>76</v>
      </c>
      <c r="L145">
        <v>144</v>
      </c>
      <c r="M145" t="s">
        <v>100</v>
      </c>
      <c r="N145" t="s">
        <v>1562</v>
      </c>
      <c r="O145" s="6">
        <f>INT(Tabla13[[#This Row],[Hora de Llegada]])</f>
        <v>45018</v>
      </c>
      <c r="P145" s="7" t="str">
        <f>TEXT(Tabla13[[#This Row],[Hora de Llegada]], "h:mm")</f>
        <v>2:58</v>
      </c>
      <c r="Q145" s="7" t="str">
        <f>TEXT(Tabla13[[#This Row],[Hora de Salida]], "h:mm")</f>
        <v>5:32</v>
      </c>
      <c r="R145" s="7">
        <f>IF(Tabla13[[#This Row],[Estado de la Mesa]]="Ocupada",Tabla13[[#This Row],[Hora de Salida2]]-Tabla13[[#This Row],[Hora de Llegada2]]+(15/1440),Tabla13[[#This Row],[Hora de Salida2]]-Tabla13[[#This Row],[Hora de Llegada2]])</f>
        <v>0.1173611111111111</v>
      </c>
      <c r="S145" s="7">
        <f>Tabla13[[#This Row],[Hora de Salida2]]-Tabla13[[#This Row],[Hora de Llegada2]]</f>
        <v>0.10694444444444443</v>
      </c>
      <c r="T145" s="7">
        <f>IF(Tabla5[[#This Row],[Tiempo de Permanencia sin la Espera]]&gt;Tabla5[[#This Row],[Tiempo Preparación (horas)]],Tabla5[[#This Row],[Tiempo de Permanencia sin la Espera]]-Tabla5[[#This Row],[Tiempo Preparación (horas)]],0)</f>
        <v>2.777777777777754E-3</v>
      </c>
      <c r="U145" s="7" t="str">
        <f>IF(Tabla5[[#This Row],[Tiempo de Permanencia sin la Espera]]&gt;Tabla5[[#This Row],[Tiempo Preparación (horas)]],"Si","No")</f>
        <v>Si</v>
      </c>
      <c r="V145" s="8">
        <v>185</v>
      </c>
      <c r="W145" s="8">
        <v>150</v>
      </c>
      <c r="X145" s="7">
        <f>Tabla5[[#This Row],[Tiempo de Preparación]]/1440</f>
        <v>0.10416666666666667</v>
      </c>
    </row>
    <row r="146" spans="1:24" x14ac:dyDescent="0.2">
      <c r="A146">
        <v>2</v>
      </c>
      <c r="B146" t="s">
        <v>1561</v>
      </c>
      <c r="C146">
        <v>5</v>
      </c>
      <c r="D146" s="3">
        <v>45018.025694444441</v>
      </c>
      <c r="E146" s="3">
        <v>45018.070833333331</v>
      </c>
      <c r="F146" t="s">
        <v>61</v>
      </c>
      <c r="G146" t="s">
        <v>66</v>
      </c>
      <c r="H146" t="s">
        <v>59</v>
      </c>
      <c r="I146" t="s">
        <v>1560</v>
      </c>
      <c r="J146" s="34">
        <f>IF(Tabla5[[#This Row],[Orden Cobrada]]="Si",Tabla13[[#This Row],[Propina]],0)</f>
        <v>0</v>
      </c>
      <c r="K146" t="s">
        <v>76</v>
      </c>
      <c r="L146">
        <v>145</v>
      </c>
      <c r="M146" t="s">
        <v>132</v>
      </c>
      <c r="N146" t="s">
        <v>1559</v>
      </c>
      <c r="O146" s="6">
        <f>INT(Tabla13[[#This Row],[Hora de Llegada]])</f>
        <v>45018</v>
      </c>
      <c r="P146" s="7" t="str">
        <f>TEXT(Tabla13[[#This Row],[Hora de Llegada]], "h:mm")</f>
        <v>0:37</v>
      </c>
      <c r="Q146" s="7" t="str">
        <f>TEXT(Tabla13[[#This Row],[Hora de Salida]], "h:mm")</f>
        <v>1:42</v>
      </c>
      <c r="R146" s="7">
        <f>IF(Tabla13[[#This Row],[Estado de la Mesa]]="Ocupada",Tabla13[[#This Row],[Hora de Salida2]]-Tabla13[[#This Row],[Hora de Llegada2]]+(15/1440),Tabla13[[#This Row],[Hora de Salida2]]-Tabla13[[#This Row],[Hora de Llegada2]])</f>
        <v>5.5555555555555546E-2</v>
      </c>
      <c r="S146" s="7">
        <f>Tabla13[[#This Row],[Hora de Salida2]]-Tabla13[[#This Row],[Hora de Llegada2]]</f>
        <v>4.5138888888888881E-2</v>
      </c>
      <c r="T146" s="7">
        <f>IF(Tabla5[[#This Row],[Tiempo de Permanencia sin la Espera]]&gt;Tabla5[[#This Row],[Tiempo Preparación (horas)]],Tabla5[[#This Row],[Tiempo de Permanencia sin la Espera]]-Tabla5[[#This Row],[Tiempo Preparación (horas)]],0)</f>
        <v>0</v>
      </c>
      <c r="U146" s="7" t="str">
        <f>IF(Tabla5[[#This Row],[Tiempo de Permanencia sin la Espera]]&gt;Tabla5[[#This Row],[Tiempo Preparación (horas)]],"Si","No")</f>
        <v>No</v>
      </c>
      <c r="V146" s="8">
        <v>126</v>
      </c>
      <c r="W146" s="8">
        <v>106</v>
      </c>
      <c r="X146" s="7">
        <f>Tabla5[[#This Row],[Tiempo de Preparación]]/1440</f>
        <v>7.3611111111111113E-2</v>
      </c>
    </row>
    <row r="147" spans="1:24" x14ac:dyDescent="0.2">
      <c r="A147">
        <v>8</v>
      </c>
      <c r="B147" t="s">
        <v>1481</v>
      </c>
      <c r="C147">
        <v>6</v>
      </c>
      <c r="D147" s="3">
        <v>45018.069444444445</v>
      </c>
      <c r="E147" s="3">
        <v>45018.120833333334</v>
      </c>
      <c r="F147" t="s">
        <v>72</v>
      </c>
      <c r="G147" t="s">
        <v>82</v>
      </c>
      <c r="H147" t="s">
        <v>59</v>
      </c>
      <c r="I147" t="s">
        <v>597</v>
      </c>
      <c r="J147" s="34" t="str">
        <f>IF(Tabla5[[#This Row],[Orden Cobrada]]="Si",Tabla13[[#This Row],[Propina]],0)</f>
        <v>38.4</v>
      </c>
      <c r="K147" t="s">
        <v>57</v>
      </c>
      <c r="L147">
        <v>146</v>
      </c>
      <c r="M147" t="s">
        <v>163</v>
      </c>
      <c r="N147" t="s">
        <v>9</v>
      </c>
      <c r="O147" s="6">
        <f>INT(Tabla13[[#This Row],[Hora de Llegada]])</f>
        <v>45018</v>
      </c>
      <c r="P147" s="7" t="str">
        <f>TEXT(Tabla13[[#This Row],[Hora de Llegada]], "h:mm")</f>
        <v>1:40</v>
      </c>
      <c r="Q147" s="7" t="str">
        <f>TEXT(Tabla13[[#This Row],[Hora de Salida]], "h:mm")</f>
        <v>2:54</v>
      </c>
      <c r="R147" s="7">
        <f>IF(Tabla13[[#This Row],[Estado de la Mesa]]="Ocupada",Tabla13[[#This Row],[Hora de Salida2]]-Tabla13[[#This Row],[Hora de Llegada2]]+(15/1440),Tabla13[[#This Row],[Hora de Salida2]]-Tabla13[[#This Row],[Hora de Llegada2]])</f>
        <v>5.1388888888888901E-2</v>
      </c>
      <c r="S147" s="7">
        <f>Tabla13[[#This Row],[Hora de Salida2]]-Tabla13[[#This Row],[Hora de Llegada2]]</f>
        <v>5.1388888888888901E-2</v>
      </c>
      <c r="T147" s="7">
        <f>IF(Tabla5[[#This Row],[Tiempo de Permanencia sin la Espera]]&gt;Tabla5[[#This Row],[Tiempo Preparación (horas)]],Tabla5[[#This Row],[Tiempo de Permanencia sin la Espera]]-Tabla5[[#This Row],[Tiempo Preparación (horas)]],0)</f>
        <v>1.875000000000001E-2</v>
      </c>
      <c r="U147" s="7" t="str">
        <f>IF(Tabla5[[#This Row],[Tiempo de Permanencia sin la Espera]]&gt;Tabla5[[#This Row],[Tiempo Preparación (horas)]],"Si","No")</f>
        <v>Si</v>
      </c>
      <c r="V147" s="8">
        <v>62</v>
      </c>
      <c r="W147" s="8">
        <v>47</v>
      </c>
      <c r="X147" s="7">
        <f>Tabla5[[#This Row],[Tiempo de Preparación]]/1440</f>
        <v>3.2638888888888891E-2</v>
      </c>
    </row>
    <row r="148" spans="1:24" x14ac:dyDescent="0.2">
      <c r="A148">
        <v>5</v>
      </c>
      <c r="B148" t="s">
        <v>1558</v>
      </c>
      <c r="C148">
        <v>4</v>
      </c>
      <c r="D148" s="3">
        <v>45018.137499999997</v>
      </c>
      <c r="E148" s="3">
        <v>45018.206944444442</v>
      </c>
      <c r="F148" t="s">
        <v>72</v>
      </c>
      <c r="G148" t="s">
        <v>60</v>
      </c>
      <c r="H148" t="s">
        <v>59</v>
      </c>
      <c r="I148" t="s">
        <v>1557</v>
      </c>
      <c r="J148" s="34" t="str">
        <f>IF(Tabla5[[#This Row],[Orden Cobrada]]="Si",Tabla13[[#This Row],[Propina]],0)</f>
        <v>27.14</v>
      </c>
      <c r="K148" t="s">
        <v>57</v>
      </c>
      <c r="L148">
        <v>147</v>
      </c>
      <c r="M148" t="s">
        <v>75</v>
      </c>
      <c r="N148" t="s">
        <v>1556</v>
      </c>
      <c r="O148" s="6">
        <f>INT(Tabla13[[#This Row],[Hora de Llegada]])</f>
        <v>45018</v>
      </c>
      <c r="P148" s="7" t="str">
        <f>TEXT(Tabla13[[#This Row],[Hora de Llegada]], "h:mm")</f>
        <v>3:18</v>
      </c>
      <c r="Q148" s="7" t="str">
        <f>TEXT(Tabla13[[#This Row],[Hora de Salida]], "h:mm")</f>
        <v>4:58</v>
      </c>
      <c r="R148" s="7">
        <f>IF(Tabla13[[#This Row],[Estado de la Mesa]]="Ocupada",Tabla13[[#This Row],[Hora de Salida2]]-Tabla13[[#This Row],[Hora de Llegada2]]+(15/1440),Tabla13[[#This Row],[Hora de Salida2]]-Tabla13[[#This Row],[Hora de Llegada2]])</f>
        <v>6.9444444444444475E-2</v>
      </c>
      <c r="S148" s="7">
        <f>Tabla13[[#This Row],[Hora de Salida2]]-Tabla13[[#This Row],[Hora de Llegada2]]</f>
        <v>6.9444444444444475E-2</v>
      </c>
      <c r="T148" s="7">
        <f>IF(Tabla5[[#This Row],[Tiempo de Permanencia sin la Espera]]&gt;Tabla5[[#This Row],[Tiempo Preparación (horas)]],Tabla5[[#This Row],[Tiempo de Permanencia sin la Espera]]-Tabla5[[#This Row],[Tiempo Preparación (horas)]],0)</f>
        <v>4.6527777777777807E-2</v>
      </c>
      <c r="U148" s="7" t="str">
        <f>IF(Tabla5[[#This Row],[Tiempo de Permanencia sin la Espera]]&gt;Tabla5[[#This Row],[Tiempo Preparación (horas)]],"Si","No")</f>
        <v>Si</v>
      </c>
      <c r="V148" s="8">
        <v>84</v>
      </c>
      <c r="W148" s="8">
        <v>33</v>
      </c>
      <c r="X148" s="7">
        <f>Tabla5[[#This Row],[Tiempo de Preparación]]/1440</f>
        <v>2.2916666666666665E-2</v>
      </c>
    </row>
    <row r="149" spans="1:24" x14ac:dyDescent="0.2">
      <c r="A149">
        <v>10</v>
      </c>
      <c r="B149" t="s">
        <v>782</v>
      </c>
      <c r="C149">
        <v>6</v>
      </c>
      <c r="D149" s="3">
        <v>45018.161111111112</v>
      </c>
      <c r="E149" s="3">
        <v>45018.249305555553</v>
      </c>
      <c r="F149" t="s">
        <v>72</v>
      </c>
      <c r="G149" t="s">
        <v>82</v>
      </c>
      <c r="H149" t="s">
        <v>106</v>
      </c>
      <c r="I149" t="s">
        <v>1555</v>
      </c>
      <c r="J149" s="34">
        <f>IF(Tabla5[[#This Row],[Orden Cobrada]]="Si",Tabla13[[#This Row],[Propina]],0)</f>
        <v>0</v>
      </c>
      <c r="K149" t="s">
        <v>76</v>
      </c>
      <c r="L149">
        <v>148</v>
      </c>
      <c r="M149" t="s">
        <v>75</v>
      </c>
      <c r="N149" t="s">
        <v>1554</v>
      </c>
      <c r="O149" s="6">
        <f>INT(Tabla13[[#This Row],[Hora de Llegada]])</f>
        <v>45018</v>
      </c>
      <c r="P149" s="7" t="str">
        <f>TEXT(Tabla13[[#This Row],[Hora de Llegada]], "h:mm")</f>
        <v>3:52</v>
      </c>
      <c r="Q149" s="7" t="str">
        <f>TEXT(Tabla13[[#This Row],[Hora de Salida]], "h:mm")</f>
        <v>5:59</v>
      </c>
      <c r="R149" s="7">
        <f>IF(Tabla13[[#This Row],[Estado de la Mesa]]="Ocupada",Tabla13[[#This Row],[Hora de Salida2]]-Tabla13[[#This Row],[Hora de Llegada2]]+(15/1440),Tabla13[[#This Row],[Hora de Salida2]]-Tabla13[[#This Row],[Hora de Llegada2]])</f>
        <v>9.8611111111111108E-2</v>
      </c>
      <c r="S149" s="7">
        <f>Tabla13[[#This Row],[Hora de Salida2]]-Tabla13[[#This Row],[Hora de Llegada2]]</f>
        <v>8.8194444444444436E-2</v>
      </c>
      <c r="T149" s="7">
        <f>IF(Tabla5[[#This Row],[Tiempo de Permanencia sin la Espera]]&gt;Tabla5[[#This Row],[Tiempo Preparación (horas)]],Tabla5[[#This Row],[Tiempo de Permanencia sin la Espera]]-Tabla5[[#This Row],[Tiempo Preparación (horas)]],0)</f>
        <v>0</v>
      </c>
      <c r="U149" s="7" t="str">
        <f>IF(Tabla5[[#This Row],[Tiempo de Permanencia sin la Espera]]&gt;Tabla5[[#This Row],[Tiempo Preparación (horas)]],"Si","No")</f>
        <v>No</v>
      </c>
      <c r="V149" s="8">
        <v>212</v>
      </c>
      <c r="W149" s="8">
        <v>159</v>
      </c>
      <c r="X149" s="7">
        <f>Tabla5[[#This Row],[Tiempo de Preparación]]/1440</f>
        <v>0.11041666666666666</v>
      </c>
    </row>
    <row r="150" spans="1:24" x14ac:dyDescent="0.2">
      <c r="A150">
        <v>18</v>
      </c>
      <c r="B150" t="s">
        <v>1283</v>
      </c>
      <c r="C150">
        <v>4</v>
      </c>
      <c r="D150" s="3">
        <v>45018.065972222219</v>
      </c>
      <c r="E150" s="3">
        <v>45018.201388888891</v>
      </c>
      <c r="F150" t="s">
        <v>87</v>
      </c>
      <c r="G150" t="s">
        <v>60</v>
      </c>
      <c r="H150" t="s">
        <v>59</v>
      </c>
      <c r="I150" t="s">
        <v>1553</v>
      </c>
      <c r="J150" s="34" t="str">
        <f>IF(Tabla5[[#This Row],[Orden Cobrada]]="Si",Tabla13[[#This Row],[Propina]],0)</f>
        <v>15.92</v>
      </c>
      <c r="K150" t="s">
        <v>76</v>
      </c>
      <c r="L150">
        <v>149</v>
      </c>
      <c r="M150" t="s">
        <v>104</v>
      </c>
      <c r="N150" t="s">
        <v>1552</v>
      </c>
      <c r="O150" s="6">
        <f>INT(Tabla13[[#This Row],[Hora de Llegada]])</f>
        <v>45018</v>
      </c>
      <c r="P150" s="7" t="str">
        <f>TEXT(Tabla13[[#This Row],[Hora de Llegada]], "h:mm")</f>
        <v>1:35</v>
      </c>
      <c r="Q150" s="7" t="str">
        <f>TEXT(Tabla13[[#This Row],[Hora de Salida]], "h:mm")</f>
        <v>4:50</v>
      </c>
      <c r="R150" s="7">
        <f>IF(Tabla13[[#This Row],[Estado de la Mesa]]="Ocupada",Tabla13[[#This Row],[Hora de Salida2]]-Tabla13[[#This Row],[Hora de Llegada2]]+(15/1440),Tabla13[[#This Row],[Hora de Salida2]]-Tabla13[[#This Row],[Hora de Llegada2]])</f>
        <v>0.14583333333333329</v>
      </c>
      <c r="S150" s="7">
        <f>Tabla13[[#This Row],[Hora de Salida2]]-Tabla13[[#This Row],[Hora de Llegada2]]</f>
        <v>0.13541666666666663</v>
      </c>
      <c r="T150" s="7">
        <f>IF(Tabla5[[#This Row],[Tiempo de Permanencia sin la Espera]]&gt;Tabla5[[#This Row],[Tiempo Preparación (horas)]],Tabla5[[#This Row],[Tiempo de Permanencia sin la Espera]]-Tabla5[[#This Row],[Tiempo Preparación (horas)]],0)</f>
        <v>3.8888888888888848E-2</v>
      </c>
      <c r="U150" s="7" t="str">
        <f>IF(Tabla5[[#This Row],[Tiempo de Permanencia sin la Espera]]&gt;Tabla5[[#This Row],[Tiempo Preparación (horas)]],"Si","No")</f>
        <v>Si</v>
      </c>
      <c r="V150" s="8">
        <v>226</v>
      </c>
      <c r="W150" s="8">
        <v>139</v>
      </c>
      <c r="X150" s="7">
        <f>Tabla5[[#This Row],[Tiempo de Preparación]]/1440</f>
        <v>9.6527777777777782E-2</v>
      </c>
    </row>
    <row r="151" spans="1:24" x14ac:dyDescent="0.2">
      <c r="A151">
        <v>18</v>
      </c>
      <c r="B151" t="s">
        <v>1551</v>
      </c>
      <c r="C151">
        <v>6</v>
      </c>
      <c r="D151" s="3">
        <v>45018.025694444441</v>
      </c>
      <c r="E151" s="3">
        <v>45018.131944444445</v>
      </c>
      <c r="F151" t="s">
        <v>97</v>
      </c>
      <c r="G151" t="s">
        <v>82</v>
      </c>
      <c r="H151" t="s">
        <v>106</v>
      </c>
      <c r="I151" t="s">
        <v>1550</v>
      </c>
      <c r="J151" s="34" t="str">
        <f>IF(Tabla5[[#This Row],[Orden Cobrada]]="Si",Tabla13[[#This Row],[Propina]],0)</f>
        <v>48.43</v>
      </c>
      <c r="K151" t="s">
        <v>70</v>
      </c>
      <c r="L151">
        <v>150</v>
      </c>
      <c r="M151" t="s">
        <v>64</v>
      </c>
      <c r="N151" t="s">
        <v>1549</v>
      </c>
      <c r="O151" s="6">
        <f>INT(Tabla13[[#This Row],[Hora de Llegada]])</f>
        <v>45018</v>
      </c>
      <c r="P151" s="7" t="str">
        <f>TEXT(Tabla13[[#This Row],[Hora de Llegada]], "h:mm")</f>
        <v>0:37</v>
      </c>
      <c r="Q151" s="7" t="str">
        <f>TEXT(Tabla13[[#This Row],[Hora de Salida]], "h:mm")</f>
        <v>3:10</v>
      </c>
      <c r="R151" s="7">
        <f>IF(Tabla13[[#This Row],[Estado de la Mesa]]="Ocupada",Tabla13[[#This Row],[Hora de Salida2]]-Tabla13[[#This Row],[Hora de Llegada2]]+(15/1440),Tabla13[[#This Row],[Hora de Salida2]]-Tabla13[[#This Row],[Hora de Llegada2]])</f>
        <v>0.10625</v>
      </c>
      <c r="S151" s="7">
        <f>Tabla13[[#This Row],[Hora de Salida2]]-Tabla13[[#This Row],[Hora de Llegada2]]</f>
        <v>0.10625</v>
      </c>
      <c r="T151" s="7">
        <f>IF(Tabla5[[#This Row],[Tiempo de Permanencia sin la Espera]]&gt;Tabla5[[#This Row],[Tiempo Preparación (horas)]],Tabla5[[#This Row],[Tiempo de Permanencia sin la Espera]]-Tabla5[[#This Row],[Tiempo Preparación (horas)]],0)</f>
        <v>3.2638888888888884E-2</v>
      </c>
      <c r="U151" s="7" t="str">
        <f>IF(Tabla5[[#This Row],[Tiempo de Permanencia sin la Espera]]&gt;Tabla5[[#This Row],[Tiempo Preparación (horas)]],"Si","No")</f>
        <v>Si</v>
      </c>
      <c r="V151" s="8">
        <v>150</v>
      </c>
      <c r="W151" s="8">
        <v>106</v>
      </c>
      <c r="X151" s="7">
        <f>Tabla5[[#This Row],[Tiempo de Preparación]]/1440</f>
        <v>7.3611111111111113E-2</v>
      </c>
    </row>
    <row r="152" spans="1:24" x14ac:dyDescent="0.2">
      <c r="A152">
        <v>6</v>
      </c>
      <c r="B152" t="s">
        <v>942</v>
      </c>
      <c r="C152">
        <v>2</v>
      </c>
      <c r="D152" s="3">
        <v>45018.135416666664</v>
      </c>
      <c r="E152" s="3">
        <v>45018.286805555559</v>
      </c>
      <c r="F152" t="s">
        <v>78</v>
      </c>
      <c r="G152" t="s">
        <v>66</v>
      </c>
      <c r="H152" t="s">
        <v>59</v>
      </c>
      <c r="I152" t="s">
        <v>1548</v>
      </c>
      <c r="J152" s="34" t="str">
        <f>IF(Tabla5[[#This Row],[Orden Cobrada]]="Si",Tabla13[[#This Row],[Propina]],0)</f>
        <v>41.51</v>
      </c>
      <c r="K152" t="s">
        <v>76</v>
      </c>
      <c r="L152">
        <v>151</v>
      </c>
      <c r="M152" t="s">
        <v>56</v>
      </c>
      <c r="N152" t="s">
        <v>1547</v>
      </c>
      <c r="O152" s="6">
        <f>INT(Tabla13[[#This Row],[Hora de Llegada]])</f>
        <v>45018</v>
      </c>
      <c r="P152" s="7" t="str">
        <f>TEXT(Tabla13[[#This Row],[Hora de Llegada]], "h:mm")</f>
        <v>3:15</v>
      </c>
      <c r="Q152" s="7" t="str">
        <f>TEXT(Tabla13[[#This Row],[Hora de Salida]], "h:mm")</f>
        <v>6:53</v>
      </c>
      <c r="R152" s="7">
        <f>IF(Tabla13[[#This Row],[Estado de la Mesa]]="Ocupada",Tabla13[[#This Row],[Hora de Salida2]]-Tabla13[[#This Row],[Hora de Llegada2]]+(15/1440),Tabla13[[#This Row],[Hora de Salida2]]-Tabla13[[#This Row],[Hora de Llegada2]])</f>
        <v>0.16180555555555554</v>
      </c>
      <c r="S152" s="7">
        <f>Tabla13[[#This Row],[Hora de Salida2]]-Tabla13[[#This Row],[Hora de Llegada2]]</f>
        <v>0.15138888888888888</v>
      </c>
      <c r="T152" s="7">
        <f>IF(Tabla5[[#This Row],[Tiempo de Permanencia sin la Espera]]&gt;Tabla5[[#This Row],[Tiempo Preparación (horas)]],Tabla5[[#This Row],[Tiempo de Permanencia sin la Espera]]-Tabla5[[#This Row],[Tiempo Preparación (horas)]],0)</f>
        <v>0.13819444444444443</v>
      </c>
      <c r="U152" s="7" t="str">
        <f>IF(Tabla5[[#This Row],[Tiempo de Permanencia sin la Espera]]&gt;Tabla5[[#This Row],[Tiempo Preparación (horas)]],"Si","No")</f>
        <v>Si</v>
      </c>
      <c r="V152" s="8">
        <v>132</v>
      </c>
      <c r="W152" s="8">
        <v>19</v>
      </c>
      <c r="X152" s="7">
        <f>Tabla5[[#This Row],[Tiempo de Preparación]]/1440</f>
        <v>1.3194444444444444E-2</v>
      </c>
    </row>
    <row r="153" spans="1:24" x14ac:dyDescent="0.2">
      <c r="A153">
        <v>5</v>
      </c>
      <c r="B153" t="s">
        <v>1546</v>
      </c>
      <c r="C153">
        <v>6</v>
      </c>
      <c r="D153" s="3">
        <v>45018.051388888889</v>
      </c>
      <c r="E153" s="3">
        <v>45018.119444444441</v>
      </c>
      <c r="F153" t="s">
        <v>78</v>
      </c>
      <c r="G153" t="s">
        <v>82</v>
      </c>
      <c r="H153" t="s">
        <v>106</v>
      </c>
      <c r="I153" t="s">
        <v>1545</v>
      </c>
      <c r="J153" s="34" t="str">
        <f>IF(Tabla5[[#This Row],[Orden Cobrada]]="Si",Tabla13[[#This Row],[Propina]],0)</f>
        <v>25.57</v>
      </c>
      <c r="K153" t="s">
        <v>57</v>
      </c>
      <c r="L153">
        <v>152</v>
      </c>
      <c r="M153" t="s">
        <v>56</v>
      </c>
      <c r="N153" t="s">
        <v>15</v>
      </c>
      <c r="O153" s="6">
        <f>INT(Tabla13[[#This Row],[Hora de Llegada]])</f>
        <v>45018</v>
      </c>
      <c r="P153" s="7" t="str">
        <f>TEXT(Tabla13[[#This Row],[Hora de Llegada]], "h:mm")</f>
        <v>1:14</v>
      </c>
      <c r="Q153" s="7" t="str">
        <f>TEXT(Tabla13[[#This Row],[Hora de Salida]], "h:mm")</f>
        <v>2:52</v>
      </c>
      <c r="R153" s="7">
        <f>IF(Tabla13[[#This Row],[Estado de la Mesa]]="Ocupada",Tabla13[[#This Row],[Hora de Salida2]]-Tabla13[[#This Row],[Hora de Llegada2]]+(15/1440),Tabla13[[#This Row],[Hora de Salida2]]-Tabla13[[#This Row],[Hora de Llegada2]])</f>
        <v>6.8055555555555564E-2</v>
      </c>
      <c r="S153" s="7">
        <f>Tabla13[[#This Row],[Hora de Salida2]]-Tabla13[[#This Row],[Hora de Llegada2]]</f>
        <v>6.8055555555555564E-2</v>
      </c>
      <c r="T153" s="7">
        <f>IF(Tabla5[[#This Row],[Tiempo de Permanencia sin la Espera]]&gt;Tabla5[[#This Row],[Tiempo Preparación (horas)]],Tabla5[[#This Row],[Tiempo de Permanencia sin la Espera]]-Tabla5[[#This Row],[Tiempo Preparación (horas)]],0)</f>
        <v>5.9722222222222232E-2</v>
      </c>
      <c r="U153" s="7" t="str">
        <f>IF(Tabla5[[#This Row],[Tiempo de Permanencia sin la Espera]]&gt;Tabla5[[#This Row],[Tiempo Preparación (horas)]],"Si","No")</f>
        <v>Si</v>
      </c>
      <c r="V153" s="8">
        <v>56</v>
      </c>
      <c r="W153" s="8">
        <v>12</v>
      </c>
      <c r="X153" s="7">
        <f>Tabla5[[#This Row],[Tiempo de Preparación]]/1440</f>
        <v>8.3333333333333332E-3</v>
      </c>
    </row>
    <row r="154" spans="1:24" x14ac:dyDescent="0.2">
      <c r="A154">
        <v>10</v>
      </c>
      <c r="B154" t="s">
        <v>1544</v>
      </c>
      <c r="C154">
        <v>1</v>
      </c>
      <c r="D154" s="3">
        <v>45018.129166666666</v>
      </c>
      <c r="E154" s="3">
        <v>45018.226388888892</v>
      </c>
      <c r="F154" t="s">
        <v>61</v>
      </c>
      <c r="G154" t="s">
        <v>60</v>
      </c>
      <c r="H154" t="s">
        <v>106</v>
      </c>
      <c r="I154" t="s">
        <v>1543</v>
      </c>
      <c r="J154" s="34" t="str">
        <f>IF(Tabla5[[#This Row],[Orden Cobrada]]="Si",Tabla13[[#This Row],[Propina]],0)</f>
        <v>42.84</v>
      </c>
      <c r="K154" t="s">
        <v>76</v>
      </c>
      <c r="L154">
        <v>153</v>
      </c>
      <c r="M154" t="s">
        <v>163</v>
      </c>
      <c r="N154" t="s">
        <v>1542</v>
      </c>
      <c r="O154" s="6">
        <f>INT(Tabla13[[#This Row],[Hora de Llegada]])</f>
        <v>45018</v>
      </c>
      <c r="P154" s="7" t="str">
        <f>TEXT(Tabla13[[#This Row],[Hora de Llegada]], "h:mm")</f>
        <v>3:06</v>
      </c>
      <c r="Q154" s="7" t="str">
        <f>TEXT(Tabla13[[#This Row],[Hora de Salida]], "h:mm")</f>
        <v>5:26</v>
      </c>
      <c r="R154" s="7">
        <f>IF(Tabla13[[#This Row],[Estado de la Mesa]]="Ocupada",Tabla13[[#This Row],[Hora de Salida2]]-Tabla13[[#This Row],[Hora de Llegada2]]+(15/1440),Tabla13[[#This Row],[Hora de Salida2]]-Tabla13[[#This Row],[Hora de Llegada2]])</f>
        <v>0.10763888888888888</v>
      </c>
      <c r="S154" s="7">
        <f>Tabla13[[#This Row],[Hora de Salida2]]-Tabla13[[#This Row],[Hora de Llegada2]]</f>
        <v>9.722222222222221E-2</v>
      </c>
      <c r="T154" s="7">
        <f>IF(Tabla5[[#This Row],[Tiempo de Permanencia sin la Espera]]&gt;Tabla5[[#This Row],[Tiempo Preparación (horas)]],Tabla5[[#This Row],[Tiempo de Permanencia sin la Espera]]-Tabla5[[#This Row],[Tiempo Preparación (horas)]],0)</f>
        <v>3.5416666666666652E-2</v>
      </c>
      <c r="U154" s="7" t="str">
        <f>IF(Tabla5[[#This Row],[Tiempo de Permanencia sin la Espera]]&gt;Tabla5[[#This Row],[Tiempo Preparación (horas)]],"Si","No")</f>
        <v>Si</v>
      </c>
      <c r="V154" s="8">
        <v>203</v>
      </c>
      <c r="W154" s="8">
        <v>89</v>
      </c>
      <c r="X154" s="7">
        <f>Tabla5[[#This Row],[Tiempo de Preparación]]/1440</f>
        <v>6.1805555555555558E-2</v>
      </c>
    </row>
    <row r="155" spans="1:24" x14ac:dyDescent="0.2">
      <c r="A155">
        <v>11</v>
      </c>
      <c r="B155" t="s">
        <v>869</v>
      </c>
      <c r="C155">
        <v>6</v>
      </c>
      <c r="D155" s="3">
        <v>45018.089583333334</v>
      </c>
      <c r="E155" s="3">
        <v>45018.15</v>
      </c>
      <c r="F155" t="s">
        <v>97</v>
      </c>
      <c r="G155" t="s">
        <v>60</v>
      </c>
      <c r="H155" t="s">
        <v>59</v>
      </c>
      <c r="I155" t="s">
        <v>1541</v>
      </c>
      <c r="J155" s="34" t="str">
        <f>IF(Tabla5[[#This Row],[Orden Cobrada]]="Si",Tabla13[[#This Row],[Propina]],0)</f>
        <v>17.2</v>
      </c>
      <c r="K155" t="s">
        <v>70</v>
      </c>
      <c r="L155">
        <v>154</v>
      </c>
      <c r="M155" t="s">
        <v>56</v>
      </c>
      <c r="N155" t="s">
        <v>1150</v>
      </c>
      <c r="O155" s="6">
        <f>INT(Tabla13[[#This Row],[Hora de Llegada]])</f>
        <v>45018</v>
      </c>
      <c r="P155" s="7" t="str">
        <f>TEXT(Tabla13[[#This Row],[Hora de Llegada]], "h:mm")</f>
        <v>2:09</v>
      </c>
      <c r="Q155" s="7" t="str">
        <f>TEXT(Tabla13[[#This Row],[Hora de Salida]], "h:mm")</f>
        <v>3:36</v>
      </c>
      <c r="R155" s="7">
        <f>IF(Tabla13[[#This Row],[Estado de la Mesa]]="Ocupada",Tabla13[[#This Row],[Hora de Salida2]]-Tabla13[[#This Row],[Hora de Llegada2]]+(15/1440),Tabla13[[#This Row],[Hora de Salida2]]-Tabla13[[#This Row],[Hora de Llegada2]])</f>
        <v>6.041666666666666E-2</v>
      </c>
      <c r="S155" s="7">
        <f>Tabla13[[#This Row],[Hora de Salida2]]-Tabla13[[#This Row],[Hora de Llegada2]]</f>
        <v>6.041666666666666E-2</v>
      </c>
      <c r="T155" s="7">
        <f>IF(Tabla5[[#This Row],[Tiempo de Permanencia sin la Espera]]&gt;Tabla5[[#This Row],[Tiempo Preparación (horas)]],Tabla5[[#This Row],[Tiempo de Permanencia sin la Espera]]-Tabla5[[#This Row],[Tiempo Preparación (horas)]],0)</f>
        <v>3.4722222222222168E-3</v>
      </c>
      <c r="U155" s="7" t="str">
        <f>IF(Tabla5[[#This Row],[Tiempo de Permanencia sin la Espera]]&gt;Tabla5[[#This Row],[Tiempo Preparación (horas)]],"Si","No")</f>
        <v>Si</v>
      </c>
      <c r="V155" s="8">
        <v>144</v>
      </c>
      <c r="W155" s="8">
        <v>82</v>
      </c>
      <c r="X155" s="7">
        <f>Tabla5[[#This Row],[Tiempo de Preparación]]/1440</f>
        <v>5.6944444444444443E-2</v>
      </c>
    </row>
    <row r="156" spans="1:24" x14ac:dyDescent="0.2">
      <c r="A156">
        <v>7</v>
      </c>
      <c r="B156" t="s">
        <v>1540</v>
      </c>
      <c r="C156">
        <v>2</v>
      </c>
      <c r="D156" s="3">
        <v>45018.078472222223</v>
      </c>
      <c r="E156" s="3">
        <v>45018.197222222225</v>
      </c>
      <c r="F156" t="s">
        <v>87</v>
      </c>
      <c r="G156" t="s">
        <v>82</v>
      </c>
      <c r="H156" t="s">
        <v>59</v>
      </c>
      <c r="I156" t="s">
        <v>1539</v>
      </c>
      <c r="J156" s="34" t="str">
        <f>IF(Tabla5[[#This Row],[Orden Cobrada]]="Si",Tabla13[[#This Row],[Propina]],0)</f>
        <v>25.72</v>
      </c>
      <c r="K156" t="s">
        <v>57</v>
      </c>
      <c r="L156">
        <v>155</v>
      </c>
      <c r="M156" t="s">
        <v>132</v>
      </c>
      <c r="N156" t="s">
        <v>1538</v>
      </c>
      <c r="O156" s="6">
        <f>INT(Tabla13[[#This Row],[Hora de Llegada]])</f>
        <v>45018</v>
      </c>
      <c r="P156" s="7" t="str">
        <f>TEXT(Tabla13[[#This Row],[Hora de Llegada]], "h:mm")</f>
        <v>1:53</v>
      </c>
      <c r="Q156" s="7" t="str">
        <f>TEXT(Tabla13[[#This Row],[Hora de Salida]], "h:mm")</f>
        <v>4:44</v>
      </c>
      <c r="R156" s="7">
        <f>IF(Tabla13[[#This Row],[Estado de la Mesa]]="Ocupada",Tabla13[[#This Row],[Hora de Salida2]]-Tabla13[[#This Row],[Hora de Llegada2]]+(15/1440),Tabla13[[#This Row],[Hora de Salida2]]-Tabla13[[#This Row],[Hora de Llegada2]])</f>
        <v>0.11874999999999999</v>
      </c>
      <c r="S156" s="7">
        <f>Tabla13[[#This Row],[Hora de Salida2]]-Tabla13[[#This Row],[Hora de Llegada2]]</f>
        <v>0.11874999999999999</v>
      </c>
      <c r="T156" s="7">
        <f>IF(Tabla5[[#This Row],[Tiempo de Permanencia sin la Espera]]&gt;Tabla5[[#This Row],[Tiempo Preparación (horas)]],Tabla5[[#This Row],[Tiempo de Permanencia sin la Espera]]-Tabla5[[#This Row],[Tiempo Preparación (horas)]],0)</f>
        <v>4.9305555555555547E-2</v>
      </c>
      <c r="U156" s="7" t="str">
        <f>IF(Tabla5[[#This Row],[Tiempo de Permanencia sin la Espera]]&gt;Tabla5[[#This Row],[Tiempo Preparación (horas)]],"Si","No")</f>
        <v>Si</v>
      </c>
      <c r="V156" s="8">
        <v>136</v>
      </c>
      <c r="W156" s="8">
        <v>100</v>
      </c>
      <c r="X156" s="7">
        <f>Tabla5[[#This Row],[Tiempo de Preparación]]/1440</f>
        <v>6.9444444444444448E-2</v>
      </c>
    </row>
    <row r="157" spans="1:24" x14ac:dyDescent="0.2">
      <c r="A157">
        <v>6</v>
      </c>
      <c r="B157" t="s">
        <v>1537</v>
      </c>
      <c r="C157">
        <v>4</v>
      </c>
      <c r="D157" s="3">
        <v>45018.027777777781</v>
      </c>
      <c r="E157" s="3">
        <v>45018.178472222222</v>
      </c>
      <c r="F157" t="s">
        <v>72</v>
      </c>
      <c r="G157" t="s">
        <v>66</v>
      </c>
      <c r="H157" t="s">
        <v>59</v>
      </c>
      <c r="I157" t="s">
        <v>1536</v>
      </c>
      <c r="J157" s="34" t="str">
        <f>IF(Tabla5[[#This Row],[Orden Cobrada]]="Si",Tabla13[[#This Row],[Propina]],0)</f>
        <v>19.03</v>
      </c>
      <c r="K157" t="s">
        <v>70</v>
      </c>
      <c r="L157">
        <v>156</v>
      </c>
      <c r="M157" t="s">
        <v>90</v>
      </c>
      <c r="N157" t="s">
        <v>15</v>
      </c>
      <c r="O157" s="6">
        <f>INT(Tabla13[[#This Row],[Hora de Llegada]])</f>
        <v>45018</v>
      </c>
      <c r="P157" s="7" t="str">
        <f>TEXT(Tabla13[[#This Row],[Hora de Llegada]], "h:mm")</f>
        <v>0:40</v>
      </c>
      <c r="Q157" s="7" t="str">
        <f>TEXT(Tabla13[[#This Row],[Hora de Salida]], "h:mm")</f>
        <v>4:17</v>
      </c>
      <c r="R157" s="7">
        <f>IF(Tabla13[[#This Row],[Estado de la Mesa]]="Ocupada",Tabla13[[#This Row],[Hora de Salida2]]-Tabla13[[#This Row],[Hora de Llegada2]]+(15/1440),Tabla13[[#This Row],[Hora de Salida2]]-Tabla13[[#This Row],[Hora de Llegada2]])</f>
        <v>0.15069444444444446</v>
      </c>
      <c r="S157" s="7">
        <f>Tabla13[[#This Row],[Hora de Salida2]]-Tabla13[[#This Row],[Hora de Llegada2]]</f>
        <v>0.15069444444444446</v>
      </c>
      <c r="T157" s="7">
        <f>IF(Tabla5[[#This Row],[Tiempo de Permanencia sin la Espera]]&gt;Tabla5[[#This Row],[Tiempo Preparación (horas)]],Tabla5[[#This Row],[Tiempo de Permanencia sin la Espera]]-Tabla5[[#This Row],[Tiempo Preparación (horas)]],0)</f>
        <v>0.14652777777777778</v>
      </c>
      <c r="U157" s="7" t="str">
        <f>IF(Tabla5[[#This Row],[Tiempo de Permanencia sin la Espera]]&gt;Tabla5[[#This Row],[Tiempo Preparación (horas)]],"Si","No")</f>
        <v>Si</v>
      </c>
      <c r="V157" s="8">
        <v>56</v>
      </c>
      <c r="W157" s="8">
        <v>6</v>
      </c>
      <c r="X157" s="7">
        <f>Tabla5[[#This Row],[Tiempo de Preparación]]/1440</f>
        <v>4.1666666666666666E-3</v>
      </c>
    </row>
    <row r="158" spans="1:24" x14ac:dyDescent="0.2">
      <c r="A158">
        <v>13</v>
      </c>
      <c r="B158" t="s">
        <v>1535</v>
      </c>
      <c r="C158">
        <v>5</v>
      </c>
      <c r="D158" s="3">
        <v>45018.140277777777</v>
      </c>
      <c r="E158" s="3">
        <v>45018.260416666664</v>
      </c>
      <c r="F158" t="s">
        <v>72</v>
      </c>
      <c r="G158" t="s">
        <v>60</v>
      </c>
      <c r="H158" t="s">
        <v>59</v>
      </c>
      <c r="I158" t="s">
        <v>1534</v>
      </c>
      <c r="J158" s="34" t="str">
        <f>IF(Tabla5[[#This Row],[Orden Cobrada]]="Si",Tabla13[[#This Row],[Propina]],0)</f>
        <v>28.48</v>
      </c>
      <c r="K158" t="s">
        <v>76</v>
      </c>
      <c r="L158">
        <v>157</v>
      </c>
      <c r="M158" t="s">
        <v>100</v>
      </c>
      <c r="N158" t="s">
        <v>1533</v>
      </c>
      <c r="O158" s="6">
        <f>INT(Tabla13[[#This Row],[Hora de Llegada]])</f>
        <v>45018</v>
      </c>
      <c r="P158" s="7" t="str">
        <f>TEXT(Tabla13[[#This Row],[Hora de Llegada]], "h:mm")</f>
        <v>3:22</v>
      </c>
      <c r="Q158" s="7" t="str">
        <f>TEXT(Tabla13[[#This Row],[Hora de Salida]], "h:mm")</f>
        <v>6:15</v>
      </c>
      <c r="R158" s="7">
        <f>IF(Tabla13[[#This Row],[Estado de la Mesa]]="Ocupada",Tabla13[[#This Row],[Hora de Salida2]]-Tabla13[[#This Row],[Hora de Llegada2]]+(15/1440),Tabla13[[#This Row],[Hora de Salida2]]-Tabla13[[#This Row],[Hora de Llegada2]])</f>
        <v>0.13055555555555556</v>
      </c>
      <c r="S158" s="7">
        <f>Tabla13[[#This Row],[Hora de Salida2]]-Tabla13[[#This Row],[Hora de Llegada2]]</f>
        <v>0.12013888888888891</v>
      </c>
      <c r="T158" s="7">
        <f>IF(Tabla5[[#This Row],[Tiempo de Permanencia sin la Espera]]&gt;Tabla5[[#This Row],[Tiempo Preparación (horas)]],Tabla5[[#This Row],[Tiempo de Permanencia sin la Espera]]-Tabla5[[#This Row],[Tiempo Preparación (horas)]],0)</f>
        <v>1.5972222222222235E-2</v>
      </c>
      <c r="U158" s="7" t="str">
        <f>IF(Tabla5[[#This Row],[Tiempo de Permanencia sin la Espera]]&gt;Tabla5[[#This Row],[Tiempo Preparación (horas)]],"Si","No")</f>
        <v>Si</v>
      </c>
      <c r="V158" s="8">
        <v>271</v>
      </c>
      <c r="W158" s="8">
        <v>150</v>
      </c>
      <c r="X158" s="7">
        <f>Tabla5[[#This Row],[Tiempo de Preparación]]/1440</f>
        <v>0.10416666666666667</v>
      </c>
    </row>
    <row r="159" spans="1:24" x14ac:dyDescent="0.2">
      <c r="A159">
        <v>5</v>
      </c>
      <c r="B159" t="s">
        <v>271</v>
      </c>
      <c r="C159">
        <v>5</v>
      </c>
      <c r="D159" s="3">
        <v>45018.114583333336</v>
      </c>
      <c r="E159" s="3">
        <v>45018.165972222225</v>
      </c>
      <c r="F159" t="s">
        <v>72</v>
      </c>
      <c r="G159" t="s">
        <v>82</v>
      </c>
      <c r="H159" t="s">
        <v>59</v>
      </c>
      <c r="I159" t="s">
        <v>1532</v>
      </c>
      <c r="J159" s="34">
        <f>IF(Tabla5[[#This Row],[Orden Cobrada]]="Si",Tabla13[[#This Row],[Propina]],0)</f>
        <v>0</v>
      </c>
      <c r="K159" t="s">
        <v>70</v>
      </c>
      <c r="L159">
        <v>158</v>
      </c>
      <c r="M159" t="s">
        <v>69</v>
      </c>
      <c r="N159" t="s">
        <v>1531</v>
      </c>
      <c r="O159" s="6">
        <f>INT(Tabla13[[#This Row],[Hora de Llegada]])</f>
        <v>45018</v>
      </c>
      <c r="P159" s="7" t="str">
        <f>TEXT(Tabla13[[#This Row],[Hora de Llegada]], "h:mm")</f>
        <v>2:45</v>
      </c>
      <c r="Q159" s="7" t="str">
        <f>TEXT(Tabla13[[#This Row],[Hora de Salida]], "h:mm")</f>
        <v>3:59</v>
      </c>
      <c r="R159" s="7">
        <f>IF(Tabla13[[#This Row],[Estado de la Mesa]]="Ocupada",Tabla13[[#This Row],[Hora de Salida2]]-Tabla13[[#This Row],[Hora de Llegada2]]+(15/1440),Tabla13[[#This Row],[Hora de Salida2]]-Tabla13[[#This Row],[Hora de Llegada2]])</f>
        <v>5.1388888888888887E-2</v>
      </c>
      <c r="S159" s="7">
        <f>Tabla13[[#This Row],[Hora de Salida2]]-Tabla13[[#This Row],[Hora de Llegada2]]</f>
        <v>5.1388888888888887E-2</v>
      </c>
      <c r="T159" s="7">
        <f>IF(Tabla5[[#This Row],[Tiempo de Permanencia sin la Espera]]&gt;Tabla5[[#This Row],[Tiempo Preparación (horas)]],Tabla5[[#This Row],[Tiempo de Permanencia sin la Espera]]-Tabla5[[#This Row],[Tiempo Preparación (horas)]],0)</f>
        <v>0</v>
      </c>
      <c r="U159" s="7" t="str">
        <f>IF(Tabla5[[#This Row],[Tiempo de Permanencia sin la Espera]]&gt;Tabla5[[#This Row],[Tiempo Preparación (horas)]],"Si","No")</f>
        <v>No</v>
      </c>
      <c r="V159" s="8">
        <v>310</v>
      </c>
      <c r="W159" s="8">
        <v>135</v>
      </c>
      <c r="X159" s="7">
        <f>Tabla5[[#This Row],[Tiempo de Preparación]]/1440</f>
        <v>9.375E-2</v>
      </c>
    </row>
    <row r="160" spans="1:24" x14ac:dyDescent="0.2">
      <c r="A160">
        <v>16</v>
      </c>
      <c r="B160" t="s">
        <v>1530</v>
      </c>
      <c r="C160">
        <v>1</v>
      </c>
      <c r="D160" s="3">
        <v>45018.006944444445</v>
      </c>
      <c r="E160" s="3">
        <v>45018.052083333336</v>
      </c>
      <c r="F160" t="s">
        <v>72</v>
      </c>
      <c r="G160" t="s">
        <v>60</v>
      </c>
      <c r="H160" t="s">
        <v>59</v>
      </c>
      <c r="I160" t="s">
        <v>660</v>
      </c>
      <c r="J160" s="34">
        <f>IF(Tabla5[[#This Row],[Orden Cobrada]]="Si",Tabla13[[#This Row],[Propina]],0)</f>
        <v>0</v>
      </c>
      <c r="K160" t="s">
        <v>76</v>
      </c>
      <c r="L160">
        <v>159</v>
      </c>
      <c r="M160" t="s">
        <v>104</v>
      </c>
      <c r="N160" t="s">
        <v>1529</v>
      </c>
      <c r="O160" s="6">
        <f>INT(Tabla13[[#This Row],[Hora de Llegada]])</f>
        <v>45018</v>
      </c>
      <c r="P160" s="7" t="str">
        <f>TEXT(Tabla13[[#This Row],[Hora de Llegada]], "h:mm")</f>
        <v>0:10</v>
      </c>
      <c r="Q160" s="7" t="str">
        <f>TEXT(Tabla13[[#This Row],[Hora de Salida]], "h:mm")</f>
        <v>1:15</v>
      </c>
      <c r="R160" s="7">
        <f>IF(Tabla13[[#This Row],[Estado de la Mesa]]="Ocupada",Tabla13[[#This Row],[Hora de Salida2]]-Tabla13[[#This Row],[Hora de Llegada2]]+(15/1440),Tabla13[[#This Row],[Hora de Salida2]]-Tabla13[[#This Row],[Hora de Llegada2]])</f>
        <v>5.5555555555555559E-2</v>
      </c>
      <c r="S160" s="7">
        <f>Tabla13[[#This Row],[Hora de Salida2]]-Tabla13[[#This Row],[Hora de Llegada2]]</f>
        <v>4.5138888888888895E-2</v>
      </c>
      <c r="T160" s="7">
        <f>IF(Tabla5[[#This Row],[Tiempo de Permanencia sin la Espera]]&gt;Tabla5[[#This Row],[Tiempo Preparación (horas)]],Tabla5[[#This Row],[Tiempo de Permanencia sin la Espera]]-Tabla5[[#This Row],[Tiempo Preparación (horas)]],0)</f>
        <v>0</v>
      </c>
      <c r="U160" s="7" t="str">
        <f>IF(Tabla5[[#This Row],[Tiempo de Permanencia sin la Espera]]&gt;Tabla5[[#This Row],[Tiempo Preparación (horas)]],"Si","No")</f>
        <v>No</v>
      </c>
      <c r="V160" s="8">
        <v>253</v>
      </c>
      <c r="W160" s="8">
        <v>74</v>
      </c>
      <c r="X160" s="7">
        <f>Tabla5[[#This Row],[Tiempo de Preparación]]/1440</f>
        <v>5.1388888888888887E-2</v>
      </c>
    </row>
    <row r="161" spans="1:24" x14ac:dyDescent="0.2">
      <c r="A161">
        <v>19</v>
      </c>
      <c r="B161" t="s">
        <v>1340</v>
      </c>
      <c r="C161">
        <v>6</v>
      </c>
      <c r="D161" s="3">
        <v>45018.04583333333</v>
      </c>
      <c r="E161" s="3">
        <v>45018.189583333333</v>
      </c>
      <c r="F161" t="s">
        <v>61</v>
      </c>
      <c r="G161" t="s">
        <v>82</v>
      </c>
      <c r="H161" t="s">
        <v>59</v>
      </c>
      <c r="I161" t="s">
        <v>1528</v>
      </c>
      <c r="J161" s="34" t="str">
        <f>IF(Tabla5[[#This Row],[Orden Cobrada]]="Si",Tabla13[[#This Row],[Propina]],0)</f>
        <v>26.02</v>
      </c>
      <c r="K161" t="s">
        <v>57</v>
      </c>
      <c r="L161">
        <v>160</v>
      </c>
      <c r="M161" t="s">
        <v>75</v>
      </c>
      <c r="N161" t="s">
        <v>1527</v>
      </c>
      <c r="O161" s="6">
        <f>INT(Tabla13[[#This Row],[Hora de Llegada]])</f>
        <v>45018</v>
      </c>
      <c r="P161" s="7" t="str">
        <f>TEXT(Tabla13[[#This Row],[Hora de Llegada]], "h:mm")</f>
        <v>1:06</v>
      </c>
      <c r="Q161" s="7" t="str">
        <f>TEXT(Tabla13[[#This Row],[Hora de Salida]], "h:mm")</f>
        <v>4:33</v>
      </c>
      <c r="R161" s="7">
        <f>IF(Tabla13[[#This Row],[Estado de la Mesa]]="Ocupada",Tabla13[[#This Row],[Hora de Salida2]]-Tabla13[[#This Row],[Hora de Llegada2]]+(15/1440),Tabla13[[#This Row],[Hora de Salida2]]-Tabla13[[#This Row],[Hora de Llegada2]])</f>
        <v>0.14374999999999999</v>
      </c>
      <c r="S161" s="7">
        <f>Tabla13[[#This Row],[Hora de Salida2]]-Tabla13[[#This Row],[Hora de Llegada2]]</f>
        <v>0.14374999999999999</v>
      </c>
      <c r="T161" s="7">
        <f>IF(Tabla5[[#This Row],[Tiempo de Permanencia sin la Espera]]&gt;Tabla5[[#This Row],[Tiempo Preparación (horas)]],Tabla5[[#This Row],[Tiempo de Permanencia sin la Espera]]-Tabla5[[#This Row],[Tiempo Preparación (horas)]],0)</f>
        <v>9.722222222222221E-2</v>
      </c>
      <c r="U161" s="7" t="str">
        <f>IF(Tabla5[[#This Row],[Tiempo de Permanencia sin la Espera]]&gt;Tabla5[[#This Row],[Tiempo Preparación (horas)]],"Si","No")</f>
        <v>Si</v>
      </c>
      <c r="V161" s="8">
        <v>156</v>
      </c>
      <c r="W161" s="8">
        <v>67</v>
      </c>
      <c r="X161" s="7">
        <f>Tabla5[[#This Row],[Tiempo de Preparación]]/1440</f>
        <v>4.6527777777777779E-2</v>
      </c>
    </row>
    <row r="162" spans="1:24" x14ac:dyDescent="0.2">
      <c r="A162">
        <v>13</v>
      </c>
      <c r="B162" t="s">
        <v>1526</v>
      </c>
      <c r="C162">
        <v>6</v>
      </c>
      <c r="D162" s="3">
        <v>45018.03125</v>
      </c>
      <c r="E162" s="3">
        <v>45018.182638888888</v>
      </c>
      <c r="F162" t="s">
        <v>61</v>
      </c>
      <c r="G162" t="s">
        <v>82</v>
      </c>
      <c r="H162" t="s">
        <v>59</v>
      </c>
      <c r="I162" t="s">
        <v>1525</v>
      </c>
      <c r="J162" s="34" t="str">
        <f>IF(Tabla5[[#This Row],[Orden Cobrada]]="Si",Tabla13[[#This Row],[Propina]],0)</f>
        <v>18.86</v>
      </c>
      <c r="K162" t="s">
        <v>57</v>
      </c>
      <c r="L162">
        <v>161</v>
      </c>
      <c r="M162" t="s">
        <v>163</v>
      </c>
      <c r="N162" t="s">
        <v>15</v>
      </c>
      <c r="O162" s="6">
        <f>INT(Tabla13[[#This Row],[Hora de Llegada]])</f>
        <v>45018</v>
      </c>
      <c r="P162" s="7" t="str">
        <f>TEXT(Tabla13[[#This Row],[Hora de Llegada]], "h:mm")</f>
        <v>0:45</v>
      </c>
      <c r="Q162" s="7" t="str">
        <f>TEXT(Tabla13[[#This Row],[Hora de Salida]], "h:mm")</f>
        <v>4:23</v>
      </c>
      <c r="R162" s="7">
        <f>IF(Tabla13[[#This Row],[Estado de la Mesa]]="Ocupada",Tabla13[[#This Row],[Hora de Salida2]]-Tabla13[[#This Row],[Hora de Llegada2]]+(15/1440),Tabla13[[#This Row],[Hora de Salida2]]-Tabla13[[#This Row],[Hora de Llegada2]])</f>
        <v>0.15138888888888891</v>
      </c>
      <c r="S162" s="7">
        <f>Tabla13[[#This Row],[Hora de Salida2]]-Tabla13[[#This Row],[Hora de Llegada2]]</f>
        <v>0.15138888888888891</v>
      </c>
      <c r="T162" s="7">
        <f>IF(Tabla5[[#This Row],[Tiempo de Permanencia sin la Espera]]&gt;Tabla5[[#This Row],[Tiempo Preparación (horas)]],Tabla5[[#This Row],[Tiempo de Permanencia sin la Espera]]-Tabla5[[#This Row],[Tiempo Preparación (horas)]],0)</f>
        <v>0.11180555555555557</v>
      </c>
      <c r="U162" s="7" t="str">
        <f>IF(Tabla5[[#This Row],[Tiempo de Permanencia sin la Espera]]&gt;Tabla5[[#This Row],[Tiempo Preparación (horas)]],"Si","No")</f>
        <v>Si</v>
      </c>
      <c r="V162" s="8">
        <v>84</v>
      </c>
      <c r="W162" s="8">
        <v>57</v>
      </c>
      <c r="X162" s="7">
        <f>Tabla5[[#This Row],[Tiempo de Preparación]]/1440</f>
        <v>3.9583333333333331E-2</v>
      </c>
    </row>
    <row r="163" spans="1:24" x14ac:dyDescent="0.2">
      <c r="A163">
        <v>14</v>
      </c>
      <c r="B163" t="s">
        <v>427</v>
      </c>
      <c r="C163">
        <v>4</v>
      </c>
      <c r="D163" s="3">
        <v>45018.039583333331</v>
      </c>
      <c r="E163" s="3">
        <v>45018.106944444444</v>
      </c>
      <c r="F163" t="s">
        <v>97</v>
      </c>
      <c r="G163" t="s">
        <v>82</v>
      </c>
      <c r="H163" t="s">
        <v>59</v>
      </c>
      <c r="I163" t="s">
        <v>1107</v>
      </c>
      <c r="J163" s="34" t="str">
        <f>IF(Tabla5[[#This Row],[Orden Cobrada]]="Si",Tabla13[[#This Row],[Propina]],0)</f>
        <v>17.55</v>
      </c>
      <c r="K163" t="s">
        <v>57</v>
      </c>
      <c r="L163">
        <v>162</v>
      </c>
      <c r="M163" t="s">
        <v>163</v>
      </c>
      <c r="N163" t="s">
        <v>5</v>
      </c>
      <c r="O163" s="6">
        <f>INT(Tabla13[[#This Row],[Hora de Llegada]])</f>
        <v>45018</v>
      </c>
      <c r="P163" s="7" t="str">
        <f>TEXT(Tabla13[[#This Row],[Hora de Llegada]], "h:mm")</f>
        <v>0:57</v>
      </c>
      <c r="Q163" s="7" t="str">
        <f>TEXT(Tabla13[[#This Row],[Hora de Salida]], "h:mm")</f>
        <v>2:34</v>
      </c>
      <c r="R163" s="7">
        <f>IF(Tabla13[[#This Row],[Estado de la Mesa]]="Ocupada",Tabla13[[#This Row],[Hora de Salida2]]-Tabla13[[#This Row],[Hora de Llegada2]]+(15/1440),Tabla13[[#This Row],[Hora de Salida2]]-Tabla13[[#This Row],[Hora de Llegada2]])</f>
        <v>6.7361111111111108E-2</v>
      </c>
      <c r="S163" s="7">
        <f>Tabla13[[#This Row],[Hora de Salida2]]-Tabla13[[#This Row],[Hora de Llegada2]]</f>
        <v>6.7361111111111108E-2</v>
      </c>
      <c r="T163" s="7">
        <f>IF(Tabla5[[#This Row],[Tiempo de Permanencia sin la Espera]]&gt;Tabla5[[#This Row],[Tiempo Preparación (horas)]],Tabla5[[#This Row],[Tiempo de Permanencia sin la Espera]]-Tabla5[[#This Row],[Tiempo Preparación (horas)]],0)</f>
        <v>4.9999999999999996E-2</v>
      </c>
      <c r="U163" s="7" t="str">
        <f>IF(Tabla5[[#This Row],[Tiempo de Permanencia sin la Espera]]&gt;Tabla5[[#This Row],[Tiempo Preparación (horas)]],"Si","No")</f>
        <v>Si</v>
      </c>
      <c r="V163" s="8">
        <v>72</v>
      </c>
      <c r="W163" s="8">
        <v>25</v>
      </c>
      <c r="X163" s="7">
        <f>Tabla5[[#This Row],[Tiempo de Preparación]]/1440</f>
        <v>1.7361111111111112E-2</v>
      </c>
    </row>
    <row r="164" spans="1:24" x14ac:dyDescent="0.2">
      <c r="A164">
        <v>6</v>
      </c>
      <c r="B164" t="s">
        <v>1524</v>
      </c>
      <c r="C164">
        <v>1</v>
      </c>
      <c r="D164" s="3">
        <v>45018.065972222219</v>
      </c>
      <c r="E164" s="3">
        <v>45018.17291666667</v>
      </c>
      <c r="F164" t="s">
        <v>87</v>
      </c>
      <c r="G164" t="s">
        <v>82</v>
      </c>
      <c r="H164" t="s">
        <v>59</v>
      </c>
      <c r="I164" t="s">
        <v>1523</v>
      </c>
      <c r="J164" s="34" t="str">
        <f>IF(Tabla5[[#This Row],[Orden Cobrada]]="Si",Tabla13[[#This Row],[Propina]],0)</f>
        <v>14.94</v>
      </c>
      <c r="K164" t="s">
        <v>76</v>
      </c>
      <c r="L164">
        <v>163</v>
      </c>
      <c r="M164" t="s">
        <v>69</v>
      </c>
      <c r="N164" t="s">
        <v>1522</v>
      </c>
      <c r="O164" s="6">
        <f>INT(Tabla13[[#This Row],[Hora de Llegada]])</f>
        <v>45018</v>
      </c>
      <c r="P164" s="7" t="str">
        <f>TEXT(Tabla13[[#This Row],[Hora de Llegada]], "h:mm")</f>
        <v>1:35</v>
      </c>
      <c r="Q164" s="7" t="str">
        <f>TEXT(Tabla13[[#This Row],[Hora de Salida]], "h:mm")</f>
        <v>4:09</v>
      </c>
      <c r="R164" s="7">
        <f>IF(Tabla13[[#This Row],[Estado de la Mesa]]="Ocupada",Tabla13[[#This Row],[Hora de Salida2]]-Tabla13[[#This Row],[Hora de Llegada2]]+(15/1440),Tabla13[[#This Row],[Hora de Salida2]]-Tabla13[[#This Row],[Hora de Llegada2]])</f>
        <v>0.11736111111111114</v>
      </c>
      <c r="S164" s="7">
        <f>Tabla13[[#This Row],[Hora de Salida2]]-Tabla13[[#This Row],[Hora de Llegada2]]</f>
        <v>0.10694444444444447</v>
      </c>
      <c r="T164" s="7">
        <f>IF(Tabla5[[#This Row],[Tiempo de Permanencia sin la Espera]]&gt;Tabla5[[#This Row],[Tiempo Preparación (horas)]],Tabla5[[#This Row],[Tiempo de Permanencia sin la Espera]]-Tabla5[[#This Row],[Tiempo Preparación (horas)]],0)</f>
        <v>5.7638888888888913E-2</v>
      </c>
      <c r="U164" s="7" t="str">
        <f>IF(Tabla5[[#This Row],[Tiempo de Permanencia sin la Espera]]&gt;Tabla5[[#This Row],[Tiempo Preparación (horas)]],"Si","No")</f>
        <v>Si</v>
      </c>
      <c r="V164" s="8">
        <v>271</v>
      </c>
      <c r="W164" s="8">
        <v>71</v>
      </c>
      <c r="X164" s="7">
        <f>Tabla5[[#This Row],[Tiempo de Preparación]]/1440</f>
        <v>4.9305555555555554E-2</v>
      </c>
    </row>
    <row r="165" spans="1:24" x14ac:dyDescent="0.2">
      <c r="A165">
        <v>8</v>
      </c>
      <c r="B165" t="s">
        <v>1521</v>
      </c>
      <c r="C165">
        <v>2</v>
      </c>
      <c r="D165" s="3">
        <v>45018.106944444444</v>
      </c>
      <c r="E165" s="3">
        <v>45018.251388888886</v>
      </c>
      <c r="F165" t="s">
        <v>78</v>
      </c>
      <c r="G165" t="s">
        <v>66</v>
      </c>
      <c r="H165" t="s">
        <v>59</v>
      </c>
      <c r="I165" t="s">
        <v>1520</v>
      </c>
      <c r="J165" s="34" t="str">
        <f>IF(Tabla5[[#This Row],[Orden Cobrada]]="Si",Tabla13[[#This Row],[Propina]],0)</f>
        <v>47.53</v>
      </c>
      <c r="K165" t="s">
        <v>57</v>
      </c>
      <c r="L165">
        <v>164</v>
      </c>
      <c r="M165" t="s">
        <v>75</v>
      </c>
      <c r="N165" t="s">
        <v>1519</v>
      </c>
      <c r="O165" s="6">
        <f>INT(Tabla13[[#This Row],[Hora de Llegada]])</f>
        <v>45018</v>
      </c>
      <c r="P165" s="7" t="str">
        <f>TEXT(Tabla13[[#This Row],[Hora de Llegada]], "h:mm")</f>
        <v>2:34</v>
      </c>
      <c r="Q165" s="7" t="str">
        <f>TEXT(Tabla13[[#This Row],[Hora de Salida]], "h:mm")</f>
        <v>6:02</v>
      </c>
      <c r="R165" s="7">
        <f>IF(Tabla13[[#This Row],[Estado de la Mesa]]="Ocupada",Tabla13[[#This Row],[Hora de Salida2]]-Tabla13[[#This Row],[Hora de Llegada2]]+(15/1440),Tabla13[[#This Row],[Hora de Salida2]]-Tabla13[[#This Row],[Hora de Llegada2]])</f>
        <v>0.14444444444444443</v>
      </c>
      <c r="S165" s="7">
        <f>Tabla13[[#This Row],[Hora de Salida2]]-Tabla13[[#This Row],[Hora de Llegada2]]</f>
        <v>0.14444444444444443</v>
      </c>
      <c r="T165" s="7">
        <f>IF(Tabla5[[#This Row],[Tiempo de Permanencia sin la Espera]]&gt;Tabla5[[#This Row],[Tiempo Preparación (horas)]],Tabla5[[#This Row],[Tiempo de Permanencia sin la Espera]]-Tabla5[[#This Row],[Tiempo Preparación (horas)]],0)</f>
        <v>7.152777777777776E-2</v>
      </c>
      <c r="U165" s="7" t="str">
        <f>IF(Tabla5[[#This Row],[Tiempo de Permanencia sin la Espera]]&gt;Tabla5[[#This Row],[Tiempo Preparación (horas)]],"Si","No")</f>
        <v>Si</v>
      </c>
      <c r="V165" s="8">
        <v>170</v>
      </c>
      <c r="W165" s="8">
        <v>105</v>
      </c>
      <c r="X165" s="7">
        <f>Tabla5[[#This Row],[Tiempo de Preparación]]/1440</f>
        <v>7.2916666666666671E-2</v>
      </c>
    </row>
    <row r="166" spans="1:24" x14ac:dyDescent="0.2">
      <c r="A166">
        <v>10</v>
      </c>
      <c r="B166" t="s">
        <v>1518</v>
      </c>
      <c r="C166">
        <v>3</v>
      </c>
      <c r="D166" s="3">
        <v>45018.097916666666</v>
      </c>
      <c r="E166" s="3">
        <v>45018.216666666667</v>
      </c>
      <c r="F166" t="s">
        <v>72</v>
      </c>
      <c r="G166" t="s">
        <v>66</v>
      </c>
      <c r="H166" t="s">
        <v>59</v>
      </c>
      <c r="I166" t="s">
        <v>1517</v>
      </c>
      <c r="J166" s="34" t="str">
        <f>IF(Tabla5[[#This Row],[Orden Cobrada]]="Si",Tabla13[[#This Row],[Propina]],0)</f>
        <v>41.9</v>
      </c>
      <c r="K166" t="s">
        <v>76</v>
      </c>
      <c r="L166">
        <v>165</v>
      </c>
      <c r="M166" t="s">
        <v>100</v>
      </c>
      <c r="N166" t="s">
        <v>1516</v>
      </c>
      <c r="O166" s="6">
        <f>INT(Tabla13[[#This Row],[Hora de Llegada]])</f>
        <v>45018</v>
      </c>
      <c r="P166" s="7" t="str">
        <f>TEXT(Tabla13[[#This Row],[Hora de Llegada]], "h:mm")</f>
        <v>2:21</v>
      </c>
      <c r="Q166" s="7" t="str">
        <f>TEXT(Tabla13[[#This Row],[Hora de Salida]], "h:mm")</f>
        <v>5:12</v>
      </c>
      <c r="R166" s="7">
        <f>IF(Tabla13[[#This Row],[Estado de la Mesa]]="Ocupada",Tabla13[[#This Row],[Hora de Salida2]]-Tabla13[[#This Row],[Hora de Llegada2]]+(15/1440),Tabla13[[#This Row],[Hora de Salida2]]-Tabla13[[#This Row],[Hora de Llegada2]])</f>
        <v>0.12916666666666668</v>
      </c>
      <c r="S166" s="7">
        <f>Tabla13[[#This Row],[Hora de Salida2]]-Tabla13[[#This Row],[Hora de Llegada2]]</f>
        <v>0.11875000000000001</v>
      </c>
      <c r="T166" s="7">
        <f>IF(Tabla5[[#This Row],[Tiempo de Permanencia sin la Espera]]&gt;Tabla5[[#This Row],[Tiempo Preparación (horas)]],Tabla5[[#This Row],[Tiempo de Permanencia sin la Espera]]-Tabla5[[#This Row],[Tiempo Preparación (horas)]],0)</f>
        <v>7.9861111111111119E-2</v>
      </c>
      <c r="U166" s="7" t="str">
        <f>IF(Tabla5[[#This Row],[Tiempo de Permanencia sin la Espera]]&gt;Tabla5[[#This Row],[Tiempo Preparación (horas)]],"Si","No")</f>
        <v>Si</v>
      </c>
      <c r="V166" s="8">
        <v>90</v>
      </c>
      <c r="W166" s="8">
        <v>56</v>
      </c>
      <c r="X166" s="7">
        <f>Tabla5[[#This Row],[Tiempo de Preparación]]/1440</f>
        <v>3.888888888888889E-2</v>
      </c>
    </row>
    <row r="167" spans="1:24" x14ac:dyDescent="0.2">
      <c r="A167">
        <v>12</v>
      </c>
      <c r="B167" t="s">
        <v>1030</v>
      </c>
      <c r="C167">
        <v>1</v>
      </c>
      <c r="D167" s="3">
        <v>45018.054166666669</v>
      </c>
      <c r="E167" s="3">
        <v>45018.113888888889</v>
      </c>
      <c r="F167" t="s">
        <v>78</v>
      </c>
      <c r="G167" t="s">
        <v>82</v>
      </c>
      <c r="H167" t="s">
        <v>102</v>
      </c>
      <c r="I167" t="s">
        <v>1515</v>
      </c>
      <c r="J167" s="34" t="str">
        <f>IF(Tabla5[[#This Row],[Orden Cobrada]]="Si",Tabla13[[#This Row],[Propina]],0)</f>
        <v>43.95</v>
      </c>
      <c r="K167" t="s">
        <v>76</v>
      </c>
      <c r="L167">
        <v>166</v>
      </c>
      <c r="M167" t="s">
        <v>100</v>
      </c>
      <c r="N167" t="s">
        <v>22</v>
      </c>
      <c r="O167" s="6">
        <f>INT(Tabla13[[#This Row],[Hora de Llegada]])</f>
        <v>45018</v>
      </c>
      <c r="P167" s="7" t="str">
        <f>TEXT(Tabla13[[#This Row],[Hora de Llegada]], "h:mm")</f>
        <v>1:18</v>
      </c>
      <c r="Q167" s="7" t="str">
        <f>TEXT(Tabla13[[#This Row],[Hora de Salida]], "h:mm")</f>
        <v>2:44</v>
      </c>
      <c r="R167" s="7">
        <f>IF(Tabla13[[#This Row],[Estado de la Mesa]]="Ocupada",Tabla13[[#This Row],[Hora de Salida2]]-Tabla13[[#This Row],[Hora de Llegada2]]+(15/1440),Tabla13[[#This Row],[Hora de Salida2]]-Tabla13[[#This Row],[Hora de Llegada2]])</f>
        <v>7.013888888888889E-2</v>
      </c>
      <c r="S167" s="7">
        <f>Tabla13[[#This Row],[Hora de Salida2]]-Tabla13[[#This Row],[Hora de Llegada2]]</f>
        <v>5.9722222222222218E-2</v>
      </c>
      <c r="T167" s="7">
        <f>IF(Tabla5[[#This Row],[Tiempo de Permanencia sin la Espera]]&gt;Tabla5[[#This Row],[Tiempo Preparación (horas)]],Tabla5[[#This Row],[Tiempo de Permanencia sin la Espera]]-Tabla5[[#This Row],[Tiempo Preparación (horas)]],0)</f>
        <v>4.4444444444444439E-2</v>
      </c>
      <c r="U167" s="7" t="str">
        <f>IF(Tabla5[[#This Row],[Tiempo de Permanencia sin la Espera]]&gt;Tabla5[[#This Row],[Tiempo Preparación (horas)]],"Si","No")</f>
        <v>Si</v>
      </c>
      <c r="V167" s="8">
        <v>46</v>
      </c>
      <c r="W167" s="8">
        <v>22</v>
      </c>
      <c r="X167" s="7">
        <f>Tabla5[[#This Row],[Tiempo de Preparación]]/1440</f>
        <v>1.5277777777777777E-2</v>
      </c>
    </row>
    <row r="168" spans="1:24" x14ac:dyDescent="0.2">
      <c r="A168">
        <v>5</v>
      </c>
      <c r="B168" t="s">
        <v>177</v>
      </c>
      <c r="C168">
        <v>6</v>
      </c>
      <c r="D168" s="3">
        <v>45018.054861111108</v>
      </c>
      <c r="E168" s="3">
        <v>45018.115277777775</v>
      </c>
      <c r="F168" t="s">
        <v>61</v>
      </c>
      <c r="G168" t="s">
        <v>82</v>
      </c>
      <c r="H168" t="s">
        <v>106</v>
      </c>
      <c r="I168" t="s">
        <v>115</v>
      </c>
      <c r="J168" s="34" t="str">
        <f>IF(Tabla5[[#This Row],[Orden Cobrada]]="Si",Tabla13[[#This Row],[Propina]],0)</f>
        <v>42.74</v>
      </c>
      <c r="K168" t="s">
        <v>57</v>
      </c>
      <c r="L168">
        <v>167</v>
      </c>
      <c r="M168" t="s">
        <v>64</v>
      </c>
      <c r="N168" t="s">
        <v>1514</v>
      </c>
      <c r="O168" s="6">
        <f>INT(Tabla13[[#This Row],[Hora de Llegada]])</f>
        <v>45018</v>
      </c>
      <c r="P168" s="7" t="str">
        <f>TEXT(Tabla13[[#This Row],[Hora de Llegada]], "h:mm")</f>
        <v>1:19</v>
      </c>
      <c r="Q168" s="7" t="str">
        <f>TEXT(Tabla13[[#This Row],[Hora de Salida]], "h:mm")</f>
        <v>2:46</v>
      </c>
      <c r="R168" s="7">
        <f>IF(Tabla13[[#This Row],[Estado de la Mesa]]="Ocupada",Tabla13[[#This Row],[Hora de Salida2]]-Tabla13[[#This Row],[Hora de Llegada2]]+(15/1440),Tabla13[[#This Row],[Hora de Salida2]]-Tabla13[[#This Row],[Hora de Llegada2]])</f>
        <v>6.041666666666666E-2</v>
      </c>
      <c r="S168" s="7">
        <f>Tabla13[[#This Row],[Hora de Salida2]]-Tabla13[[#This Row],[Hora de Llegada2]]</f>
        <v>6.041666666666666E-2</v>
      </c>
      <c r="T168" s="7">
        <f>IF(Tabla5[[#This Row],[Tiempo de Permanencia sin la Espera]]&gt;Tabla5[[#This Row],[Tiempo Preparación (horas)]],Tabla5[[#This Row],[Tiempo de Permanencia sin la Espera]]-Tabla5[[#This Row],[Tiempo Preparación (horas)]],0)</f>
        <v>7.6388888888888826E-3</v>
      </c>
      <c r="U168" s="7" t="str">
        <f>IF(Tabla5[[#This Row],[Tiempo de Permanencia sin la Espera]]&gt;Tabla5[[#This Row],[Tiempo Preparación (horas)]],"Si","No")</f>
        <v>Si</v>
      </c>
      <c r="V168" s="8">
        <v>152</v>
      </c>
      <c r="W168" s="8">
        <v>76</v>
      </c>
      <c r="X168" s="7">
        <f>Tabla5[[#This Row],[Tiempo de Preparación]]/1440</f>
        <v>5.2777777777777778E-2</v>
      </c>
    </row>
    <row r="169" spans="1:24" x14ac:dyDescent="0.2">
      <c r="A169">
        <v>17</v>
      </c>
      <c r="B169" t="s">
        <v>1513</v>
      </c>
      <c r="C169">
        <v>4</v>
      </c>
      <c r="D169" s="3">
        <v>45018.086805555555</v>
      </c>
      <c r="E169" s="3">
        <v>45018.140972222223</v>
      </c>
      <c r="F169" t="s">
        <v>97</v>
      </c>
      <c r="G169" t="s">
        <v>82</v>
      </c>
      <c r="H169" t="s">
        <v>59</v>
      </c>
      <c r="I169" t="s">
        <v>1512</v>
      </c>
      <c r="J169" s="34" t="str">
        <f>IF(Tabla5[[#This Row],[Orden Cobrada]]="Si",Tabla13[[#This Row],[Propina]],0)</f>
        <v>17.09</v>
      </c>
      <c r="K169" t="s">
        <v>57</v>
      </c>
      <c r="L169">
        <v>168</v>
      </c>
      <c r="M169" t="s">
        <v>132</v>
      </c>
      <c r="N169" t="s">
        <v>19</v>
      </c>
      <c r="O169" s="6">
        <f>INT(Tabla13[[#This Row],[Hora de Llegada]])</f>
        <v>45018</v>
      </c>
      <c r="P169" s="7" t="str">
        <f>TEXT(Tabla13[[#This Row],[Hora de Llegada]], "h:mm")</f>
        <v>2:05</v>
      </c>
      <c r="Q169" s="7" t="str">
        <f>TEXT(Tabla13[[#This Row],[Hora de Salida]], "h:mm")</f>
        <v>3:23</v>
      </c>
      <c r="R169" s="7">
        <f>IF(Tabla13[[#This Row],[Estado de la Mesa]]="Ocupada",Tabla13[[#This Row],[Hora de Salida2]]-Tabla13[[#This Row],[Hora de Llegada2]]+(15/1440),Tabla13[[#This Row],[Hora de Salida2]]-Tabla13[[#This Row],[Hora de Llegada2]])</f>
        <v>5.4166666666666655E-2</v>
      </c>
      <c r="S169" s="7">
        <f>Tabla13[[#This Row],[Hora de Salida2]]-Tabla13[[#This Row],[Hora de Llegada2]]</f>
        <v>5.4166666666666655E-2</v>
      </c>
      <c r="T169" s="7">
        <f>IF(Tabla5[[#This Row],[Tiempo de Permanencia sin la Espera]]&gt;Tabla5[[#This Row],[Tiempo Preparación (horas)]],Tabla5[[#This Row],[Tiempo de Permanencia sin la Espera]]-Tabla5[[#This Row],[Tiempo Preparación (horas)]],0)</f>
        <v>4.9305555555555547E-2</v>
      </c>
      <c r="U169" s="7" t="str">
        <f>IF(Tabla5[[#This Row],[Tiempo de Permanencia sin la Espera]]&gt;Tabla5[[#This Row],[Tiempo Preparación (horas)]],"Si","No")</f>
        <v>Si</v>
      </c>
      <c r="V169" s="8">
        <v>44</v>
      </c>
      <c r="W169" s="8">
        <v>7</v>
      </c>
      <c r="X169" s="7">
        <f>Tabla5[[#This Row],[Tiempo de Preparación]]/1440</f>
        <v>4.8611111111111112E-3</v>
      </c>
    </row>
    <row r="170" spans="1:24" x14ac:dyDescent="0.2">
      <c r="A170">
        <v>19</v>
      </c>
      <c r="B170" t="s">
        <v>304</v>
      </c>
      <c r="C170">
        <v>1</v>
      </c>
      <c r="D170" s="3">
        <v>45018.080555555556</v>
      </c>
      <c r="E170" s="3">
        <v>45018.218055555553</v>
      </c>
      <c r="F170" t="s">
        <v>72</v>
      </c>
      <c r="G170" t="s">
        <v>82</v>
      </c>
      <c r="H170" t="s">
        <v>106</v>
      </c>
      <c r="I170" t="s">
        <v>791</v>
      </c>
      <c r="J170" s="34" t="str">
        <f>IF(Tabla5[[#This Row],[Orden Cobrada]]="Si",Tabla13[[#This Row],[Propina]],0)</f>
        <v>16.62</v>
      </c>
      <c r="K170" t="s">
        <v>70</v>
      </c>
      <c r="L170">
        <v>169</v>
      </c>
      <c r="M170" t="s">
        <v>163</v>
      </c>
      <c r="N170" t="s">
        <v>1511</v>
      </c>
      <c r="O170" s="6">
        <f>INT(Tabla13[[#This Row],[Hora de Llegada]])</f>
        <v>45018</v>
      </c>
      <c r="P170" s="7" t="str">
        <f>TEXT(Tabla13[[#This Row],[Hora de Llegada]], "h:mm")</f>
        <v>1:56</v>
      </c>
      <c r="Q170" s="7" t="str">
        <f>TEXT(Tabla13[[#This Row],[Hora de Salida]], "h:mm")</f>
        <v>5:14</v>
      </c>
      <c r="R170" s="7">
        <f>IF(Tabla13[[#This Row],[Estado de la Mesa]]="Ocupada",Tabla13[[#This Row],[Hora de Salida2]]-Tabla13[[#This Row],[Hora de Llegada2]]+(15/1440),Tabla13[[#This Row],[Hora de Salida2]]-Tabla13[[#This Row],[Hora de Llegada2]])</f>
        <v>0.13750000000000001</v>
      </c>
      <c r="S170" s="7">
        <f>Tabla13[[#This Row],[Hora de Salida2]]-Tabla13[[#This Row],[Hora de Llegada2]]</f>
        <v>0.13750000000000001</v>
      </c>
      <c r="T170" s="7">
        <f>IF(Tabla5[[#This Row],[Tiempo de Permanencia sin la Espera]]&gt;Tabla5[[#This Row],[Tiempo Preparación (horas)]],Tabla5[[#This Row],[Tiempo de Permanencia sin la Espera]]-Tabla5[[#This Row],[Tiempo Preparación (horas)]],0)</f>
        <v>6.1111111111111116E-2</v>
      </c>
      <c r="U170" s="7" t="str">
        <f>IF(Tabla5[[#This Row],[Tiempo de Permanencia sin la Espera]]&gt;Tabla5[[#This Row],[Tiempo Preparación (horas)]],"Si","No")</f>
        <v>Si</v>
      </c>
      <c r="V170" s="8">
        <v>154</v>
      </c>
      <c r="W170" s="8">
        <v>110</v>
      </c>
      <c r="X170" s="7">
        <f>Tabla5[[#This Row],[Tiempo de Preparación]]/1440</f>
        <v>7.6388888888888895E-2</v>
      </c>
    </row>
    <row r="171" spans="1:24" x14ac:dyDescent="0.2">
      <c r="A171">
        <v>12</v>
      </c>
      <c r="B171" t="s">
        <v>1510</v>
      </c>
      <c r="C171">
        <v>2</v>
      </c>
      <c r="D171" s="3">
        <v>45018.109027777777</v>
      </c>
      <c r="E171" s="3">
        <v>45018.226388888892</v>
      </c>
      <c r="F171" t="s">
        <v>61</v>
      </c>
      <c r="G171" t="s">
        <v>66</v>
      </c>
      <c r="H171" t="s">
        <v>59</v>
      </c>
      <c r="I171" t="s">
        <v>1509</v>
      </c>
      <c r="J171" s="34" t="str">
        <f>IF(Tabla5[[#This Row],[Orden Cobrada]]="Si",Tabla13[[#This Row],[Propina]],0)</f>
        <v>25.98</v>
      </c>
      <c r="K171" t="s">
        <v>70</v>
      </c>
      <c r="L171">
        <v>170</v>
      </c>
      <c r="M171" t="s">
        <v>75</v>
      </c>
      <c r="N171" t="s">
        <v>1508</v>
      </c>
      <c r="O171" s="6">
        <f>INT(Tabla13[[#This Row],[Hora de Llegada]])</f>
        <v>45018</v>
      </c>
      <c r="P171" s="7" t="str">
        <f>TEXT(Tabla13[[#This Row],[Hora de Llegada]], "h:mm")</f>
        <v>2:37</v>
      </c>
      <c r="Q171" s="7" t="str">
        <f>TEXT(Tabla13[[#This Row],[Hora de Salida]], "h:mm")</f>
        <v>5:26</v>
      </c>
      <c r="R171" s="7">
        <f>IF(Tabla13[[#This Row],[Estado de la Mesa]]="Ocupada",Tabla13[[#This Row],[Hora de Salida2]]-Tabla13[[#This Row],[Hora de Llegada2]]+(15/1440),Tabla13[[#This Row],[Hora de Salida2]]-Tabla13[[#This Row],[Hora de Llegada2]])</f>
        <v>0.11736111111111111</v>
      </c>
      <c r="S171" s="7">
        <f>Tabla13[[#This Row],[Hora de Salida2]]-Tabla13[[#This Row],[Hora de Llegada2]]</f>
        <v>0.11736111111111111</v>
      </c>
      <c r="T171" s="7">
        <f>IF(Tabla5[[#This Row],[Tiempo de Permanencia sin la Espera]]&gt;Tabla5[[#This Row],[Tiempo Preparación (horas)]],Tabla5[[#This Row],[Tiempo de Permanencia sin la Espera]]-Tabla5[[#This Row],[Tiempo Preparación (horas)]],0)</f>
        <v>6.6666666666666666E-2</v>
      </c>
      <c r="U171" s="7" t="str">
        <f>IF(Tabla5[[#This Row],[Tiempo de Permanencia sin la Espera]]&gt;Tabla5[[#This Row],[Tiempo Preparación (horas)]],"Si","No")</f>
        <v>Si</v>
      </c>
      <c r="V171" s="8">
        <v>243</v>
      </c>
      <c r="W171" s="8">
        <v>73</v>
      </c>
      <c r="X171" s="7">
        <f>Tabla5[[#This Row],[Tiempo de Preparación]]/1440</f>
        <v>5.0694444444444445E-2</v>
      </c>
    </row>
    <row r="172" spans="1:24" x14ac:dyDescent="0.2">
      <c r="A172">
        <v>16</v>
      </c>
      <c r="B172" t="s">
        <v>275</v>
      </c>
      <c r="C172">
        <v>6</v>
      </c>
      <c r="D172" s="3">
        <v>45018.078472222223</v>
      </c>
      <c r="E172" s="3">
        <v>45018.12777777778</v>
      </c>
      <c r="F172" t="s">
        <v>61</v>
      </c>
      <c r="G172" t="s">
        <v>66</v>
      </c>
      <c r="H172" t="s">
        <v>59</v>
      </c>
      <c r="I172" t="s">
        <v>1507</v>
      </c>
      <c r="J172" s="34" t="str">
        <f>IF(Tabla5[[#This Row],[Orden Cobrada]]="Si",Tabla13[[#This Row],[Propina]],0)</f>
        <v>46.56</v>
      </c>
      <c r="K172" t="s">
        <v>70</v>
      </c>
      <c r="L172">
        <v>171</v>
      </c>
      <c r="M172" t="s">
        <v>104</v>
      </c>
      <c r="N172" t="s">
        <v>1506</v>
      </c>
      <c r="O172" s="6">
        <f>INT(Tabla13[[#This Row],[Hora de Llegada]])</f>
        <v>45018</v>
      </c>
      <c r="P172" s="7" t="str">
        <f>TEXT(Tabla13[[#This Row],[Hora de Llegada]], "h:mm")</f>
        <v>1:53</v>
      </c>
      <c r="Q172" s="7" t="str">
        <f>TEXT(Tabla13[[#This Row],[Hora de Salida]], "h:mm")</f>
        <v>3:04</v>
      </c>
      <c r="R172" s="7">
        <f>IF(Tabla13[[#This Row],[Estado de la Mesa]]="Ocupada",Tabla13[[#This Row],[Hora de Salida2]]-Tabla13[[#This Row],[Hora de Llegada2]]+(15/1440),Tabla13[[#This Row],[Hora de Salida2]]-Tabla13[[#This Row],[Hora de Llegada2]])</f>
        <v>4.9305555555555575E-2</v>
      </c>
      <c r="S172" s="7">
        <f>Tabla13[[#This Row],[Hora de Salida2]]-Tabla13[[#This Row],[Hora de Llegada2]]</f>
        <v>4.9305555555555575E-2</v>
      </c>
      <c r="T172" s="7">
        <f>IF(Tabla5[[#This Row],[Tiempo de Permanencia sin la Espera]]&gt;Tabla5[[#This Row],[Tiempo Preparación (horas)]],Tabla5[[#This Row],[Tiempo de Permanencia sin la Espera]]-Tabla5[[#This Row],[Tiempo Preparación (horas)]],0)</f>
        <v>1.3888888888888909E-2</v>
      </c>
      <c r="U172" s="7" t="str">
        <f>IF(Tabla5[[#This Row],[Tiempo de Permanencia sin la Espera]]&gt;Tabla5[[#This Row],[Tiempo Preparación (horas)]],"Si","No")</f>
        <v>Si</v>
      </c>
      <c r="V172" s="8">
        <v>139</v>
      </c>
      <c r="W172" s="8">
        <v>51</v>
      </c>
      <c r="X172" s="7">
        <f>Tabla5[[#This Row],[Tiempo de Preparación]]/1440</f>
        <v>3.5416666666666666E-2</v>
      </c>
    </row>
    <row r="173" spans="1:24" x14ac:dyDescent="0.2">
      <c r="A173">
        <v>12</v>
      </c>
      <c r="B173" t="s">
        <v>1505</v>
      </c>
      <c r="C173">
        <v>3</v>
      </c>
      <c r="D173" s="3">
        <v>45018.117361111108</v>
      </c>
      <c r="E173" s="3">
        <v>45018.254166666666</v>
      </c>
      <c r="F173" t="s">
        <v>97</v>
      </c>
      <c r="G173" t="s">
        <v>82</v>
      </c>
      <c r="H173" t="s">
        <v>59</v>
      </c>
      <c r="I173" t="s">
        <v>1504</v>
      </c>
      <c r="J173" s="34" t="str">
        <f>IF(Tabla5[[#This Row],[Orden Cobrada]]="Si",Tabla13[[#This Row],[Propina]],0)</f>
        <v>45.17</v>
      </c>
      <c r="K173" t="s">
        <v>76</v>
      </c>
      <c r="L173">
        <v>172</v>
      </c>
      <c r="M173" t="s">
        <v>126</v>
      </c>
      <c r="N173" t="s">
        <v>20</v>
      </c>
      <c r="O173" s="6">
        <f>INT(Tabla13[[#This Row],[Hora de Llegada]])</f>
        <v>45018</v>
      </c>
      <c r="P173" s="7" t="str">
        <f>TEXT(Tabla13[[#This Row],[Hora de Llegada]], "h:mm")</f>
        <v>2:49</v>
      </c>
      <c r="Q173" s="7" t="str">
        <f>TEXT(Tabla13[[#This Row],[Hora de Salida]], "h:mm")</f>
        <v>6:06</v>
      </c>
      <c r="R173" s="7">
        <f>IF(Tabla13[[#This Row],[Estado de la Mesa]]="Ocupada",Tabla13[[#This Row],[Hora de Salida2]]-Tabla13[[#This Row],[Hora de Llegada2]]+(15/1440),Tabla13[[#This Row],[Hora de Salida2]]-Tabla13[[#This Row],[Hora de Llegada2]])</f>
        <v>0.14722222222222223</v>
      </c>
      <c r="S173" s="7">
        <f>Tabla13[[#This Row],[Hora de Salida2]]-Tabla13[[#This Row],[Hora de Llegada2]]</f>
        <v>0.13680555555555557</v>
      </c>
      <c r="T173" s="7">
        <f>IF(Tabla5[[#This Row],[Tiempo de Permanencia sin la Espera]]&gt;Tabla5[[#This Row],[Tiempo Preparación (horas)]],Tabla5[[#This Row],[Tiempo de Permanencia sin la Espera]]-Tabla5[[#This Row],[Tiempo Preparación (horas)]],0)</f>
        <v>0.11805555555555557</v>
      </c>
      <c r="U173" s="7" t="str">
        <f>IF(Tabla5[[#This Row],[Tiempo de Permanencia sin la Espera]]&gt;Tabla5[[#This Row],[Tiempo Preparación (horas)]],"Si","No")</f>
        <v>Si</v>
      </c>
      <c r="V173" s="8">
        <v>68</v>
      </c>
      <c r="W173" s="8">
        <v>27</v>
      </c>
      <c r="X173" s="7">
        <f>Tabla5[[#This Row],[Tiempo de Preparación]]/1440</f>
        <v>1.8749999999999999E-2</v>
      </c>
    </row>
    <row r="174" spans="1:24" x14ac:dyDescent="0.2">
      <c r="A174">
        <v>11</v>
      </c>
      <c r="B174" t="s">
        <v>168</v>
      </c>
      <c r="C174">
        <v>3</v>
      </c>
      <c r="D174" s="3">
        <v>45018.012499999997</v>
      </c>
      <c r="E174" s="3">
        <v>45018.154861111114</v>
      </c>
      <c r="F174" t="s">
        <v>78</v>
      </c>
      <c r="G174" t="s">
        <v>82</v>
      </c>
      <c r="H174" t="s">
        <v>59</v>
      </c>
      <c r="I174" t="s">
        <v>1449</v>
      </c>
      <c r="J174" s="34" t="str">
        <f>IF(Tabla5[[#This Row],[Orden Cobrada]]="Si",Tabla13[[#This Row],[Propina]],0)</f>
        <v>48.73</v>
      </c>
      <c r="K174" t="s">
        <v>76</v>
      </c>
      <c r="L174">
        <v>173</v>
      </c>
      <c r="M174" t="s">
        <v>69</v>
      </c>
      <c r="N174" t="s">
        <v>1503</v>
      </c>
      <c r="O174" s="6">
        <f>INT(Tabla13[[#This Row],[Hora de Llegada]])</f>
        <v>45018</v>
      </c>
      <c r="P174" s="7" t="str">
        <f>TEXT(Tabla13[[#This Row],[Hora de Llegada]], "h:mm")</f>
        <v>0:18</v>
      </c>
      <c r="Q174" s="7" t="str">
        <f>TEXT(Tabla13[[#This Row],[Hora de Salida]], "h:mm")</f>
        <v>3:43</v>
      </c>
      <c r="R174" s="7">
        <f>IF(Tabla13[[#This Row],[Estado de la Mesa]]="Ocupada",Tabla13[[#This Row],[Hora de Salida2]]-Tabla13[[#This Row],[Hora de Llegada2]]+(15/1440),Tabla13[[#This Row],[Hora de Salida2]]-Tabla13[[#This Row],[Hora de Llegada2]])</f>
        <v>0.15277777777777776</v>
      </c>
      <c r="S174" s="7">
        <f>Tabla13[[#This Row],[Hora de Salida2]]-Tabla13[[#This Row],[Hora de Llegada2]]</f>
        <v>0.1423611111111111</v>
      </c>
      <c r="T174" s="7">
        <f>IF(Tabla5[[#This Row],[Tiempo de Permanencia sin la Espera]]&gt;Tabla5[[#This Row],[Tiempo Preparación (horas)]],Tabla5[[#This Row],[Tiempo de Permanencia sin la Espera]]-Tabla5[[#This Row],[Tiempo Preparación (horas)]],0)</f>
        <v>9.5833333333333326E-2</v>
      </c>
      <c r="U174" s="7" t="str">
        <f>IF(Tabla5[[#This Row],[Tiempo de Permanencia sin la Espera]]&gt;Tabla5[[#This Row],[Tiempo Preparación (horas)]],"Si","No")</f>
        <v>Si</v>
      </c>
      <c r="V174" s="8">
        <v>177</v>
      </c>
      <c r="W174" s="8">
        <v>67</v>
      </c>
      <c r="X174" s="7">
        <f>Tabla5[[#This Row],[Tiempo de Preparación]]/1440</f>
        <v>4.6527777777777779E-2</v>
      </c>
    </row>
    <row r="175" spans="1:24" x14ac:dyDescent="0.2">
      <c r="A175">
        <v>10</v>
      </c>
      <c r="B175" t="s">
        <v>455</v>
      </c>
      <c r="C175">
        <v>5</v>
      </c>
      <c r="D175" s="3">
        <v>45018.006249999999</v>
      </c>
      <c r="E175" s="3">
        <v>45018.05</v>
      </c>
      <c r="F175" t="s">
        <v>78</v>
      </c>
      <c r="G175" t="s">
        <v>82</v>
      </c>
      <c r="H175" t="s">
        <v>59</v>
      </c>
      <c r="I175" t="s">
        <v>1502</v>
      </c>
      <c r="J175" s="34" t="str">
        <f>IF(Tabla5[[#This Row],[Orden Cobrada]]="Si",Tabla13[[#This Row],[Propina]],0)</f>
        <v>48.24</v>
      </c>
      <c r="K175" t="s">
        <v>57</v>
      </c>
      <c r="L175">
        <v>174</v>
      </c>
      <c r="M175" t="s">
        <v>132</v>
      </c>
      <c r="N175" t="s">
        <v>7</v>
      </c>
      <c r="O175" s="6">
        <f>INT(Tabla13[[#This Row],[Hora de Llegada]])</f>
        <v>45018</v>
      </c>
      <c r="P175" s="7" t="str">
        <f>TEXT(Tabla13[[#This Row],[Hora de Llegada]], "h:mm")</f>
        <v>0:09</v>
      </c>
      <c r="Q175" s="7" t="str">
        <f>TEXT(Tabla13[[#This Row],[Hora de Salida]], "h:mm")</f>
        <v>1:12</v>
      </c>
      <c r="R175" s="7">
        <f>IF(Tabla13[[#This Row],[Estado de la Mesa]]="Ocupada",Tabla13[[#This Row],[Hora de Salida2]]-Tabla13[[#This Row],[Hora de Llegada2]]+(15/1440),Tabla13[[#This Row],[Hora de Salida2]]-Tabla13[[#This Row],[Hora de Llegada2]])</f>
        <v>4.3749999999999997E-2</v>
      </c>
      <c r="S175" s="7">
        <f>Tabla13[[#This Row],[Hora de Salida2]]-Tabla13[[#This Row],[Hora de Llegada2]]</f>
        <v>4.3749999999999997E-2</v>
      </c>
      <c r="T175" s="7">
        <f>IF(Tabla5[[#This Row],[Tiempo de Permanencia sin la Espera]]&gt;Tabla5[[#This Row],[Tiempo Preparación (horas)]],Tabla5[[#This Row],[Tiempo de Permanencia sin la Espera]]-Tabla5[[#This Row],[Tiempo Preparación (horas)]],0)</f>
        <v>3.5416666666666666E-2</v>
      </c>
      <c r="U175" s="7" t="str">
        <f>IF(Tabla5[[#This Row],[Tiempo de Permanencia sin la Espera]]&gt;Tabla5[[#This Row],[Tiempo Preparación (horas)]],"Si","No")</f>
        <v>Si</v>
      </c>
      <c r="V175" s="8">
        <v>60</v>
      </c>
      <c r="W175" s="8">
        <v>12</v>
      </c>
      <c r="X175" s="7">
        <f>Tabla5[[#This Row],[Tiempo de Preparación]]/1440</f>
        <v>8.3333333333333332E-3</v>
      </c>
    </row>
    <row r="176" spans="1:24" x14ac:dyDescent="0.2">
      <c r="A176">
        <v>14</v>
      </c>
      <c r="B176" t="s">
        <v>1501</v>
      </c>
      <c r="C176">
        <v>3</v>
      </c>
      <c r="D176" s="3">
        <v>45018.060416666667</v>
      </c>
      <c r="E176" s="3">
        <v>45018.12777777778</v>
      </c>
      <c r="F176" t="s">
        <v>72</v>
      </c>
      <c r="G176" t="s">
        <v>82</v>
      </c>
      <c r="H176" t="s">
        <v>59</v>
      </c>
      <c r="I176" t="s">
        <v>1500</v>
      </c>
      <c r="J176" s="34" t="str">
        <f>IF(Tabla5[[#This Row],[Orden Cobrada]]="Si",Tabla13[[#This Row],[Propina]],0)</f>
        <v>27.94</v>
      </c>
      <c r="K176" t="s">
        <v>57</v>
      </c>
      <c r="L176">
        <v>175</v>
      </c>
      <c r="M176" t="s">
        <v>75</v>
      </c>
      <c r="N176" t="s">
        <v>1018</v>
      </c>
      <c r="O176" s="6">
        <f>INT(Tabla13[[#This Row],[Hora de Llegada]])</f>
        <v>45018</v>
      </c>
      <c r="P176" s="7" t="str">
        <f>TEXT(Tabla13[[#This Row],[Hora de Llegada]], "h:mm")</f>
        <v>1:27</v>
      </c>
      <c r="Q176" s="7" t="str">
        <f>TEXT(Tabla13[[#This Row],[Hora de Salida]], "h:mm")</f>
        <v>3:04</v>
      </c>
      <c r="R176" s="7">
        <f>IF(Tabla13[[#This Row],[Estado de la Mesa]]="Ocupada",Tabla13[[#This Row],[Hora de Salida2]]-Tabla13[[#This Row],[Hora de Llegada2]]+(15/1440),Tabla13[[#This Row],[Hora de Salida2]]-Tabla13[[#This Row],[Hora de Llegada2]])</f>
        <v>6.7361111111111122E-2</v>
      </c>
      <c r="S176" s="7">
        <f>Tabla13[[#This Row],[Hora de Salida2]]-Tabla13[[#This Row],[Hora de Llegada2]]</f>
        <v>6.7361111111111122E-2</v>
      </c>
      <c r="T176" s="7">
        <f>IF(Tabla5[[#This Row],[Tiempo de Permanencia sin la Espera]]&gt;Tabla5[[#This Row],[Tiempo Preparación (horas)]],Tabla5[[#This Row],[Tiempo de Permanencia sin la Espera]]-Tabla5[[#This Row],[Tiempo Preparación (horas)]],0)</f>
        <v>3.4722222222222231E-2</v>
      </c>
      <c r="U176" s="7" t="str">
        <f>IF(Tabla5[[#This Row],[Tiempo de Permanencia sin la Espera]]&gt;Tabla5[[#This Row],[Tiempo Preparación (horas)]],"Si","No")</f>
        <v>Si</v>
      </c>
      <c r="V176" s="8">
        <v>144</v>
      </c>
      <c r="W176" s="8">
        <v>47</v>
      </c>
      <c r="X176" s="7">
        <f>Tabla5[[#This Row],[Tiempo de Preparación]]/1440</f>
        <v>3.2638888888888891E-2</v>
      </c>
    </row>
    <row r="177" spans="1:24" x14ac:dyDescent="0.2">
      <c r="A177">
        <v>20</v>
      </c>
      <c r="B177" t="s">
        <v>1499</v>
      </c>
      <c r="C177">
        <v>4</v>
      </c>
      <c r="D177" s="3">
        <v>45018.102083333331</v>
      </c>
      <c r="E177" s="3">
        <v>45018.188888888886</v>
      </c>
      <c r="F177" t="s">
        <v>61</v>
      </c>
      <c r="G177" t="s">
        <v>82</v>
      </c>
      <c r="H177" t="s">
        <v>59</v>
      </c>
      <c r="I177" t="s">
        <v>1498</v>
      </c>
      <c r="J177" s="34" t="str">
        <f>IF(Tabla5[[#This Row],[Orden Cobrada]]="Si",Tabla13[[#This Row],[Propina]],0)</f>
        <v>30.5</v>
      </c>
      <c r="K177" t="s">
        <v>76</v>
      </c>
      <c r="L177">
        <v>176</v>
      </c>
      <c r="M177" t="s">
        <v>69</v>
      </c>
      <c r="N177" t="s">
        <v>23</v>
      </c>
      <c r="O177" s="6">
        <f>INT(Tabla13[[#This Row],[Hora de Llegada]])</f>
        <v>45018</v>
      </c>
      <c r="P177" s="7" t="str">
        <f>TEXT(Tabla13[[#This Row],[Hora de Llegada]], "h:mm")</f>
        <v>2:27</v>
      </c>
      <c r="Q177" s="7" t="str">
        <f>TEXT(Tabla13[[#This Row],[Hora de Salida]], "h:mm")</f>
        <v>4:32</v>
      </c>
      <c r="R177" s="7">
        <f>IF(Tabla13[[#This Row],[Estado de la Mesa]]="Ocupada",Tabla13[[#This Row],[Hora de Salida2]]-Tabla13[[#This Row],[Hora de Llegada2]]+(15/1440),Tabla13[[#This Row],[Hora de Salida2]]-Tabla13[[#This Row],[Hora de Llegada2]])</f>
        <v>9.722222222222221E-2</v>
      </c>
      <c r="S177" s="7">
        <f>Tabla13[[#This Row],[Hora de Salida2]]-Tabla13[[#This Row],[Hora de Llegada2]]</f>
        <v>8.6805555555555539E-2</v>
      </c>
      <c r="T177" s="7">
        <f>IF(Tabla5[[#This Row],[Tiempo de Permanencia sin la Espera]]&gt;Tabla5[[#This Row],[Tiempo Preparación (horas)]],Tabla5[[#This Row],[Tiempo de Permanencia sin la Espera]]-Tabla5[[#This Row],[Tiempo Preparación (horas)]],0)</f>
        <v>5.3472222222222206E-2</v>
      </c>
      <c r="U177" s="7" t="str">
        <f>IF(Tabla5[[#This Row],[Tiempo de Permanencia sin la Espera]]&gt;Tabla5[[#This Row],[Tiempo Preparación (horas)]],"Si","No")</f>
        <v>Si</v>
      </c>
      <c r="V177" s="8">
        <v>63</v>
      </c>
      <c r="W177" s="8">
        <v>48</v>
      </c>
      <c r="X177" s="7">
        <f>Tabla5[[#This Row],[Tiempo de Preparación]]/1440</f>
        <v>3.3333333333333333E-2</v>
      </c>
    </row>
    <row r="178" spans="1:24" x14ac:dyDescent="0.2">
      <c r="A178">
        <v>4</v>
      </c>
      <c r="B178" t="s">
        <v>623</v>
      </c>
      <c r="C178">
        <v>1</v>
      </c>
      <c r="D178" s="3">
        <v>45018.009722222225</v>
      </c>
      <c r="E178" s="3">
        <v>45018.051388888889</v>
      </c>
      <c r="F178" t="s">
        <v>78</v>
      </c>
      <c r="G178" t="s">
        <v>66</v>
      </c>
      <c r="H178" t="s">
        <v>59</v>
      </c>
      <c r="I178" t="s">
        <v>1497</v>
      </c>
      <c r="J178" s="34">
        <f>IF(Tabla5[[#This Row],[Orden Cobrada]]="Si",Tabla13[[#This Row],[Propina]],0)</f>
        <v>0</v>
      </c>
      <c r="K178" t="s">
        <v>76</v>
      </c>
      <c r="L178">
        <v>177</v>
      </c>
      <c r="M178" t="s">
        <v>100</v>
      </c>
      <c r="N178" t="s">
        <v>1496</v>
      </c>
      <c r="O178" s="6">
        <f>INT(Tabla13[[#This Row],[Hora de Llegada]])</f>
        <v>45018</v>
      </c>
      <c r="P178" s="7" t="str">
        <f>TEXT(Tabla13[[#This Row],[Hora de Llegada]], "h:mm")</f>
        <v>0:14</v>
      </c>
      <c r="Q178" s="7" t="str">
        <f>TEXT(Tabla13[[#This Row],[Hora de Salida]], "h:mm")</f>
        <v>1:14</v>
      </c>
      <c r="R178" s="7">
        <f>IF(Tabla13[[#This Row],[Estado de la Mesa]]="Ocupada",Tabla13[[#This Row],[Hora de Salida2]]-Tabla13[[#This Row],[Hora de Llegada2]]+(15/1440),Tabla13[[#This Row],[Hora de Salida2]]-Tabla13[[#This Row],[Hora de Llegada2]])</f>
        <v>5.2083333333333336E-2</v>
      </c>
      <c r="S178" s="7">
        <f>Tabla13[[#This Row],[Hora de Salida2]]-Tabla13[[#This Row],[Hora de Llegada2]]</f>
        <v>4.1666666666666671E-2</v>
      </c>
      <c r="T178" s="7">
        <f>IF(Tabla5[[#This Row],[Tiempo de Permanencia sin la Espera]]&gt;Tabla5[[#This Row],[Tiempo Preparación (horas)]],Tabla5[[#This Row],[Tiempo de Permanencia sin la Espera]]-Tabla5[[#This Row],[Tiempo Preparación (horas)]],0)</f>
        <v>0</v>
      </c>
      <c r="U178" s="7" t="str">
        <f>IF(Tabla5[[#This Row],[Tiempo de Permanencia sin la Espera]]&gt;Tabla5[[#This Row],[Tiempo Preparación (horas)]],"Si","No")</f>
        <v>No</v>
      </c>
      <c r="V178" s="8">
        <v>173</v>
      </c>
      <c r="W178" s="8">
        <v>142</v>
      </c>
      <c r="X178" s="7">
        <f>Tabla5[[#This Row],[Tiempo de Preparación]]/1440</f>
        <v>9.8611111111111108E-2</v>
      </c>
    </row>
    <row r="179" spans="1:24" x14ac:dyDescent="0.2">
      <c r="A179">
        <v>11</v>
      </c>
      <c r="B179" t="s">
        <v>1085</v>
      </c>
      <c r="C179">
        <v>6</v>
      </c>
      <c r="D179" s="3">
        <v>45018.078472222223</v>
      </c>
      <c r="E179" s="3">
        <v>45018.220833333333</v>
      </c>
      <c r="F179" t="s">
        <v>72</v>
      </c>
      <c r="G179" t="s">
        <v>66</v>
      </c>
      <c r="H179" t="s">
        <v>59</v>
      </c>
      <c r="I179" t="s">
        <v>1495</v>
      </c>
      <c r="J179" s="34" t="str">
        <f>IF(Tabla5[[#This Row],[Orden Cobrada]]="Si",Tabla13[[#This Row],[Propina]],0)</f>
        <v>31.6</v>
      </c>
      <c r="K179" t="s">
        <v>57</v>
      </c>
      <c r="L179">
        <v>178</v>
      </c>
      <c r="M179" t="s">
        <v>132</v>
      </c>
      <c r="N179" t="s">
        <v>1494</v>
      </c>
      <c r="O179" s="6">
        <f>INT(Tabla13[[#This Row],[Hora de Llegada]])</f>
        <v>45018</v>
      </c>
      <c r="P179" s="7" t="str">
        <f>TEXT(Tabla13[[#This Row],[Hora de Llegada]], "h:mm")</f>
        <v>1:53</v>
      </c>
      <c r="Q179" s="7" t="str">
        <f>TEXT(Tabla13[[#This Row],[Hora de Salida]], "h:mm")</f>
        <v>5:18</v>
      </c>
      <c r="R179" s="7">
        <f>IF(Tabla13[[#This Row],[Estado de la Mesa]]="Ocupada",Tabla13[[#This Row],[Hora de Salida2]]-Tabla13[[#This Row],[Hora de Llegada2]]+(15/1440),Tabla13[[#This Row],[Hora de Salida2]]-Tabla13[[#This Row],[Hora de Llegada2]])</f>
        <v>0.1423611111111111</v>
      </c>
      <c r="S179" s="7">
        <f>Tabla13[[#This Row],[Hora de Salida2]]-Tabla13[[#This Row],[Hora de Llegada2]]</f>
        <v>0.1423611111111111</v>
      </c>
      <c r="T179" s="7">
        <f>IF(Tabla5[[#This Row],[Tiempo de Permanencia sin la Espera]]&gt;Tabla5[[#This Row],[Tiempo Preparación (horas)]],Tabla5[[#This Row],[Tiempo de Permanencia sin la Espera]]-Tabla5[[#This Row],[Tiempo Preparación (horas)]],0)</f>
        <v>4.0972222222222215E-2</v>
      </c>
      <c r="U179" s="7" t="str">
        <f>IF(Tabla5[[#This Row],[Tiempo de Permanencia sin la Espera]]&gt;Tabla5[[#This Row],[Tiempo Preparación (horas)]],"Si","No")</f>
        <v>Si</v>
      </c>
      <c r="V179" s="8">
        <v>208</v>
      </c>
      <c r="W179" s="8">
        <v>146</v>
      </c>
      <c r="X179" s="7">
        <f>Tabla5[[#This Row],[Tiempo de Preparación]]/1440</f>
        <v>0.10138888888888889</v>
      </c>
    </row>
    <row r="180" spans="1:24" x14ac:dyDescent="0.2">
      <c r="A180">
        <v>12</v>
      </c>
      <c r="B180" t="s">
        <v>1493</v>
      </c>
      <c r="C180">
        <v>2</v>
      </c>
      <c r="D180" s="3">
        <v>45018.030555555553</v>
      </c>
      <c r="E180" s="3">
        <v>45018.130555555559</v>
      </c>
      <c r="F180" t="s">
        <v>78</v>
      </c>
      <c r="G180" t="s">
        <v>60</v>
      </c>
      <c r="H180" t="s">
        <v>59</v>
      </c>
      <c r="I180" t="s">
        <v>1247</v>
      </c>
      <c r="J180" s="34" t="str">
        <f>IF(Tabla5[[#This Row],[Orden Cobrada]]="Si",Tabla13[[#This Row],[Propina]],0)</f>
        <v>13.3</v>
      </c>
      <c r="K180" t="s">
        <v>57</v>
      </c>
      <c r="L180">
        <v>179</v>
      </c>
      <c r="M180" t="s">
        <v>75</v>
      </c>
      <c r="N180" t="s">
        <v>9</v>
      </c>
      <c r="O180" s="6">
        <f>INT(Tabla13[[#This Row],[Hora de Llegada]])</f>
        <v>45018</v>
      </c>
      <c r="P180" s="7" t="str">
        <f>TEXT(Tabla13[[#This Row],[Hora de Llegada]], "h:mm")</f>
        <v>0:44</v>
      </c>
      <c r="Q180" s="7" t="str">
        <f>TEXT(Tabla13[[#This Row],[Hora de Salida]], "h:mm")</f>
        <v>3:08</v>
      </c>
      <c r="R180" s="7">
        <f>IF(Tabla13[[#This Row],[Estado de la Mesa]]="Ocupada",Tabla13[[#This Row],[Hora de Salida2]]-Tabla13[[#This Row],[Hora de Llegada2]]+(15/1440),Tabla13[[#This Row],[Hora de Salida2]]-Tabla13[[#This Row],[Hora de Llegada2]])</f>
        <v>0.1</v>
      </c>
      <c r="S180" s="7">
        <f>Tabla13[[#This Row],[Hora de Salida2]]-Tabla13[[#This Row],[Hora de Llegada2]]</f>
        <v>0.1</v>
      </c>
      <c r="T180" s="7">
        <f>IF(Tabla5[[#This Row],[Tiempo de Permanencia sin la Espera]]&gt;Tabla5[[#This Row],[Tiempo Preparación (horas)]],Tabla5[[#This Row],[Tiempo de Permanencia sin la Espera]]-Tabla5[[#This Row],[Tiempo Preparación (horas)]],0)</f>
        <v>8.1944444444444459E-2</v>
      </c>
      <c r="U180" s="7" t="str">
        <f>IF(Tabla5[[#This Row],[Tiempo de Permanencia sin la Espera]]&gt;Tabla5[[#This Row],[Tiempo Preparación (horas)]],"Si","No")</f>
        <v>Si</v>
      </c>
      <c r="V180" s="8">
        <v>62</v>
      </c>
      <c r="W180" s="8">
        <v>26</v>
      </c>
      <c r="X180" s="7">
        <f>Tabla5[[#This Row],[Tiempo de Preparación]]/1440</f>
        <v>1.8055555555555554E-2</v>
      </c>
    </row>
    <row r="181" spans="1:24" x14ac:dyDescent="0.2">
      <c r="A181">
        <v>10</v>
      </c>
      <c r="B181" t="s">
        <v>1365</v>
      </c>
      <c r="C181">
        <v>1</v>
      </c>
      <c r="D181" s="3">
        <v>45018.097916666666</v>
      </c>
      <c r="E181" s="3">
        <v>45018.214583333334</v>
      </c>
      <c r="F181" t="s">
        <v>61</v>
      </c>
      <c r="G181" t="s">
        <v>66</v>
      </c>
      <c r="H181" t="s">
        <v>59</v>
      </c>
      <c r="I181" t="s">
        <v>1492</v>
      </c>
      <c r="J181" s="34" t="str">
        <f>IF(Tabla5[[#This Row],[Orden Cobrada]]="Si",Tabla13[[#This Row],[Propina]],0)</f>
        <v>46.61</v>
      </c>
      <c r="K181" t="s">
        <v>57</v>
      </c>
      <c r="L181">
        <v>180</v>
      </c>
      <c r="M181" t="s">
        <v>104</v>
      </c>
      <c r="N181" t="s">
        <v>1491</v>
      </c>
      <c r="O181" s="6">
        <f>INT(Tabla13[[#This Row],[Hora de Llegada]])</f>
        <v>45018</v>
      </c>
      <c r="P181" s="7" t="str">
        <f>TEXT(Tabla13[[#This Row],[Hora de Llegada]], "h:mm")</f>
        <v>2:21</v>
      </c>
      <c r="Q181" s="7" t="str">
        <f>TEXT(Tabla13[[#This Row],[Hora de Salida]], "h:mm")</f>
        <v>5:09</v>
      </c>
      <c r="R181" s="7">
        <f>IF(Tabla13[[#This Row],[Estado de la Mesa]]="Ocupada",Tabla13[[#This Row],[Hora de Salida2]]-Tabla13[[#This Row],[Hora de Llegada2]]+(15/1440),Tabla13[[#This Row],[Hora de Salida2]]-Tabla13[[#This Row],[Hora de Llegada2]])</f>
        <v>0.11666666666666668</v>
      </c>
      <c r="S181" s="7">
        <f>Tabla13[[#This Row],[Hora de Salida2]]-Tabla13[[#This Row],[Hora de Llegada2]]</f>
        <v>0.11666666666666668</v>
      </c>
      <c r="T181" s="7">
        <f>IF(Tabla5[[#This Row],[Tiempo de Permanencia sin la Espera]]&gt;Tabla5[[#This Row],[Tiempo Preparación (horas)]],Tabla5[[#This Row],[Tiempo de Permanencia sin la Espera]]-Tabla5[[#This Row],[Tiempo Preparación (horas)]],0)</f>
        <v>4.8611111111111216E-3</v>
      </c>
      <c r="U181" s="7" t="str">
        <f>IF(Tabla5[[#This Row],[Tiempo de Permanencia sin la Espera]]&gt;Tabla5[[#This Row],[Tiempo Preparación (horas)]],"Si","No")</f>
        <v>Si</v>
      </c>
      <c r="V181" s="8">
        <v>166</v>
      </c>
      <c r="W181" s="8">
        <v>161</v>
      </c>
      <c r="X181" s="7">
        <f>Tabla5[[#This Row],[Tiempo de Preparación]]/1440</f>
        <v>0.11180555555555556</v>
      </c>
    </row>
    <row r="182" spans="1:24" x14ac:dyDescent="0.2">
      <c r="A182">
        <v>15</v>
      </c>
      <c r="B182" t="s">
        <v>1490</v>
      </c>
      <c r="C182">
        <v>1</v>
      </c>
      <c r="D182" s="3">
        <v>45018.114583333336</v>
      </c>
      <c r="E182" s="3">
        <v>45018.162499999999</v>
      </c>
      <c r="F182" t="s">
        <v>97</v>
      </c>
      <c r="G182" t="s">
        <v>66</v>
      </c>
      <c r="H182" t="s">
        <v>59</v>
      </c>
      <c r="I182" t="s">
        <v>1489</v>
      </c>
      <c r="J182" s="34" t="str">
        <f>IF(Tabla5[[#This Row],[Orden Cobrada]]="Si",Tabla13[[#This Row],[Propina]],0)</f>
        <v>42.58</v>
      </c>
      <c r="K182" t="s">
        <v>76</v>
      </c>
      <c r="L182">
        <v>181</v>
      </c>
      <c r="M182" t="s">
        <v>163</v>
      </c>
      <c r="N182" t="s">
        <v>10</v>
      </c>
      <c r="O182" s="6">
        <f>INT(Tabla13[[#This Row],[Hora de Llegada]])</f>
        <v>45018</v>
      </c>
      <c r="P182" s="7" t="str">
        <f>TEXT(Tabla13[[#This Row],[Hora de Llegada]], "h:mm")</f>
        <v>2:45</v>
      </c>
      <c r="Q182" s="7" t="str">
        <f>TEXT(Tabla13[[#This Row],[Hora de Salida]], "h:mm")</f>
        <v>3:54</v>
      </c>
      <c r="R182" s="7">
        <f>IF(Tabla13[[#This Row],[Estado de la Mesa]]="Ocupada",Tabla13[[#This Row],[Hora de Salida2]]-Tabla13[[#This Row],[Hora de Llegada2]]+(15/1440),Tabla13[[#This Row],[Hora de Salida2]]-Tabla13[[#This Row],[Hora de Llegada2]])</f>
        <v>5.8333333333333341E-2</v>
      </c>
      <c r="S182" s="7">
        <f>Tabla13[[#This Row],[Hora de Salida2]]-Tabla13[[#This Row],[Hora de Llegada2]]</f>
        <v>4.7916666666666677E-2</v>
      </c>
      <c r="T182" s="7">
        <f>IF(Tabla5[[#This Row],[Tiempo de Permanencia sin la Espera]]&gt;Tabla5[[#This Row],[Tiempo Preparación (horas)]],Tabla5[[#This Row],[Tiempo de Permanencia sin la Espera]]-Tabla5[[#This Row],[Tiempo Preparación (horas)]],0)</f>
        <v>9.7222222222222293E-3</v>
      </c>
      <c r="U182" s="7" t="str">
        <f>IF(Tabla5[[#This Row],[Tiempo de Permanencia sin la Espera]]&gt;Tabla5[[#This Row],[Tiempo Preparación (horas)]],"Si","No")</f>
        <v>Si</v>
      </c>
      <c r="V182" s="8">
        <v>27</v>
      </c>
      <c r="W182" s="8">
        <v>55</v>
      </c>
      <c r="X182" s="7">
        <f>Tabla5[[#This Row],[Tiempo de Preparación]]/1440</f>
        <v>3.8194444444444448E-2</v>
      </c>
    </row>
    <row r="183" spans="1:24" x14ac:dyDescent="0.2">
      <c r="A183">
        <v>18</v>
      </c>
      <c r="B183" t="s">
        <v>1488</v>
      </c>
      <c r="C183">
        <v>2</v>
      </c>
      <c r="D183" s="3">
        <v>45018.161805555559</v>
      </c>
      <c r="E183" s="3">
        <v>45018.270833333336</v>
      </c>
      <c r="F183" t="s">
        <v>72</v>
      </c>
      <c r="G183" t="s">
        <v>82</v>
      </c>
      <c r="H183" t="s">
        <v>106</v>
      </c>
      <c r="I183" t="s">
        <v>1487</v>
      </c>
      <c r="J183" s="34" t="str">
        <f>IF(Tabla5[[#This Row],[Orden Cobrada]]="Si",Tabla13[[#This Row],[Propina]],0)</f>
        <v>38.36</v>
      </c>
      <c r="K183" t="s">
        <v>70</v>
      </c>
      <c r="L183">
        <v>182</v>
      </c>
      <c r="M183" t="s">
        <v>163</v>
      </c>
      <c r="N183" t="s">
        <v>16</v>
      </c>
      <c r="O183" s="6">
        <f>INT(Tabla13[[#This Row],[Hora de Llegada]])</f>
        <v>45018</v>
      </c>
      <c r="P183" s="7" t="str">
        <f>TEXT(Tabla13[[#This Row],[Hora de Llegada]], "h:mm")</f>
        <v>3:53</v>
      </c>
      <c r="Q183" s="7" t="str">
        <f>TEXT(Tabla13[[#This Row],[Hora de Salida]], "h:mm")</f>
        <v>6:30</v>
      </c>
      <c r="R183" s="7">
        <f>IF(Tabla13[[#This Row],[Estado de la Mesa]]="Ocupada",Tabla13[[#This Row],[Hora de Salida2]]-Tabla13[[#This Row],[Hora de Llegada2]]+(15/1440),Tabla13[[#This Row],[Hora de Salida2]]-Tabla13[[#This Row],[Hora de Llegada2]])</f>
        <v>0.10902777777777775</v>
      </c>
      <c r="S183" s="7">
        <f>Tabla13[[#This Row],[Hora de Salida2]]-Tabla13[[#This Row],[Hora de Llegada2]]</f>
        <v>0.10902777777777775</v>
      </c>
      <c r="T183" s="7">
        <f>IF(Tabla5[[#This Row],[Tiempo de Permanencia sin la Espera]]&gt;Tabla5[[#This Row],[Tiempo Preparación (horas)]],Tabla5[[#This Row],[Tiempo de Permanencia sin la Espera]]-Tabla5[[#This Row],[Tiempo Preparación (horas)]],0)</f>
        <v>0.10138888888888886</v>
      </c>
      <c r="U183" s="7" t="str">
        <f>IF(Tabla5[[#This Row],[Tiempo de Permanencia sin la Espera]]&gt;Tabla5[[#This Row],[Tiempo Preparación (horas)]],"Si","No")</f>
        <v>Si</v>
      </c>
      <c r="V183" s="8">
        <v>38</v>
      </c>
      <c r="W183" s="8">
        <v>11</v>
      </c>
      <c r="X183" s="7">
        <f>Tabla5[[#This Row],[Tiempo de Preparación]]/1440</f>
        <v>7.6388888888888886E-3</v>
      </c>
    </row>
    <row r="184" spans="1:24" x14ac:dyDescent="0.2">
      <c r="A184">
        <v>18</v>
      </c>
      <c r="B184" t="s">
        <v>196</v>
      </c>
      <c r="C184">
        <v>1</v>
      </c>
      <c r="D184" s="3">
        <v>45018.115277777775</v>
      </c>
      <c r="E184" s="3">
        <v>45018.269444444442</v>
      </c>
      <c r="F184" t="s">
        <v>97</v>
      </c>
      <c r="G184" t="s">
        <v>82</v>
      </c>
      <c r="H184" t="s">
        <v>59</v>
      </c>
      <c r="I184" t="s">
        <v>1486</v>
      </c>
      <c r="J184" s="34" t="str">
        <f>IF(Tabla5[[#This Row],[Orden Cobrada]]="Si",Tabla13[[#This Row],[Propina]],0)</f>
        <v>11.69</v>
      </c>
      <c r="K184" t="s">
        <v>76</v>
      </c>
      <c r="L184">
        <v>183</v>
      </c>
      <c r="M184" t="s">
        <v>85</v>
      </c>
      <c r="N184" t="s">
        <v>1485</v>
      </c>
      <c r="O184" s="6">
        <f>INT(Tabla13[[#This Row],[Hora de Llegada]])</f>
        <v>45018</v>
      </c>
      <c r="P184" s="7" t="str">
        <f>TEXT(Tabla13[[#This Row],[Hora de Llegada]], "h:mm")</f>
        <v>2:46</v>
      </c>
      <c r="Q184" s="7" t="str">
        <f>TEXT(Tabla13[[#This Row],[Hora de Salida]], "h:mm")</f>
        <v>6:28</v>
      </c>
      <c r="R184" s="7">
        <f>IF(Tabla13[[#This Row],[Estado de la Mesa]]="Ocupada",Tabla13[[#This Row],[Hora de Salida2]]-Tabla13[[#This Row],[Hora de Llegada2]]+(15/1440),Tabla13[[#This Row],[Hora de Salida2]]-Tabla13[[#This Row],[Hora de Llegada2]])</f>
        <v>0.16458333333333333</v>
      </c>
      <c r="S184" s="7">
        <f>Tabla13[[#This Row],[Hora de Salida2]]-Tabla13[[#This Row],[Hora de Llegada2]]</f>
        <v>0.15416666666666667</v>
      </c>
      <c r="T184" s="7">
        <f>IF(Tabla5[[#This Row],[Tiempo de Permanencia sin la Espera]]&gt;Tabla5[[#This Row],[Tiempo Preparación (horas)]],Tabla5[[#This Row],[Tiempo de Permanencia sin la Espera]]-Tabla5[[#This Row],[Tiempo Preparación (horas)]],0)</f>
        <v>3.888888888888889E-2</v>
      </c>
      <c r="U184" s="7" t="str">
        <f>IF(Tabla5[[#This Row],[Tiempo de Permanencia sin la Espera]]&gt;Tabla5[[#This Row],[Tiempo Preparación (horas)]],"Si","No")</f>
        <v>Si</v>
      </c>
      <c r="V184" s="8">
        <v>255</v>
      </c>
      <c r="W184" s="8">
        <v>166</v>
      </c>
      <c r="X184" s="7">
        <f>Tabla5[[#This Row],[Tiempo de Preparación]]/1440</f>
        <v>0.11527777777777778</v>
      </c>
    </row>
    <row r="185" spans="1:24" x14ac:dyDescent="0.2">
      <c r="A185">
        <v>4</v>
      </c>
      <c r="B185" t="s">
        <v>1484</v>
      </c>
      <c r="C185">
        <v>6</v>
      </c>
      <c r="D185" s="3">
        <v>45018.163194444445</v>
      </c>
      <c r="E185" s="3">
        <v>45018.292361111111</v>
      </c>
      <c r="F185" t="s">
        <v>87</v>
      </c>
      <c r="G185" t="s">
        <v>82</v>
      </c>
      <c r="H185" t="s">
        <v>59</v>
      </c>
      <c r="I185" t="s">
        <v>1483</v>
      </c>
      <c r="J185" s="34" t="str">
        <f>IF(Tabla5[[#This Row],[Orden Cobrada]]="Si",Tabla13[[#This Row],[Propina]],0)</f>
        <v>24.24</v>
      </c>
      <c r="K185" t="s">
        <v>76</v>
      </c>
      <c r="L185">
        <v>184</v>
      </c>
      <c r="M185" t="s">
        <v>69</v>
      </c>
      <c r="N185" t="s">
        <v>1482</v>
      </c>
      <c r="O185" s="6">
        <f>INT(Tabla13[[#This Row],[Hora de Llegada]])</f>
        <v>45018</v>
      </c>
      <c r="P185" s="7" t="str">
        <f>TEXT(Tabla13[[#This Row],[Hora de Llegada]], "h:mm")</f>
        <v>3:55</v>
      </c>
      <c r="Q185" s="7" t="str">
        <f>TEXT(Tabla13[[#This Row],[Hora de Salida]], "h:mm")</f>
        <v>7:01</v>
      </c>
      <c r="R185" s="7">
        <f>IF(Tabla13[[#This Row],[Estado de la Mesa]]="Ocupada",Tabla13[[#This Row],[Hora de Salida2]]-Tabla13[[#This Row],[Hora de Llegada2]]+(15/1440),Tabla13[[#This Row],[Hora de Salida2]]-Tabla13[[#This Row],[Hora de Llegada2]])</f>
        <v>0.13958333333333334</v>
      </c>
      <c r="S185" s="7">
        <f>Tabla13[[#This Row],[Hora de Salida2]]-Tabla13[[#This Row],[Hora de Llegada2]]</f>
        <v>0.12916666666666668</v>
      </c>
      <c r="T185" s="7">
        <f>IF(Tabla5[[#This Row],[Tiempo de Permanencia sin la Espera]]&gt;Tabla5[[#This Row],[Tiempo Preparación (horas)]],Tabla5[[#This Row],[Tiempo de Permanencia sin la Espera]]-Tabla5[[#This Row],[Tiempo Preparación (horas)]],0)</f>
        <v>0.10902777777777779</v>
      </c>
      <c r="U185" s="7" t="str">
        <f>IF(Tabla5[[#This Row],[Tiempo de Permanencia sin la Espera]]&gt;Tabla5[[#This Row],[Tiempo Preparación (horas)]],"Si","No")</f>
        <v>Si</v>
      </c>
      <c r="V185" s="8">
        <v>205</v>
      </c>
      <c r="W185" s="8">
        <v>29</v>
      </c>
      <c r="X185" s="7">
        <f>Tabla5[[#This Row],[Tiempo de Preparación]]/1440</f>
        <v>2.013888888888889E-2</v>
      </c>
    </row>
    <row r="186" spans="1:24" x14ac:dyDescent="0.2">
      <c r="A186">
        <v>16</v>
      </c>
      <c r="B186" t="s">
        <v>1481</v>
      </c>
      <c r="C186">
        <v>2</v>
      </c>
      <c r="D186" s="3">
        <v>45018.115972222222</v>
      </c>
      <c r="E186" s="3">
        <v>45018.268055555556</v>
      </c>
      <c r="F186" t="s">
        <v>97</v>
      </c>
      <c r="G186" t="s">
        <v>60</v>
      </c>
      <c r="H186" t="s">
        <v>59</v>
      </c>
      <c r="I186" t="s">
        <v>1480</v>
      </c>
      <c r="J186" s="34" t="str">
        <f>IF(Tabla5[[#This Row],[Orden Cobrada]]="Si",Tabla13[[#This Row],[Propina]],0)</f>
        <v>28.07</v>
      </c>
      <c r="K186" t="s">
        <v>70</v>
      </c>
      <c r="L186">
        <v>185</v>
      </c>
      <c r="M186" t="s">
        <v>85</v>
      </c>
      <c r="N186" t="s">
        <v>1479</v>
      </c>
      <c r="O186" s="6">
        <f>INT(Tabla13[[#This Row],[Hora de Llegada]])</f>
        <v>45018</v>
      </c>
      <c r="P186" s="7" t="str">
        <f>TEXT(Tabla13[[#This Row],[Hora de Llegada]], "h:mm")</f>
        <v>2:47</v>
      </c>
      <c r="Q186" s="7" t="str">
        <f>TEXT(Tabla13[[#This Row],[Hora de Salida]], "h:mm")</f>
        <v>6:26</v>
      </c>
      <c r="R186" s="7">
        <f>IF(Tabla13[[#This Row],[Estado de la Mesa]]="Ocupada",Tabla13[[#This Row],[Hora de Salida2]]-Tabla13[[#This Row],[Hora de Llegada2]]+(15/1440),Tabla13[[#This Row],[Hora de Salida2]]-Tabla13[[#This Row],[Hora de Llegada2]])</f>
        <v>0.15208333333333335</v>
      </c>
      <c r="S186" s="7">
        <f>Tabla13[[#This Row],[Hora de Salida2]]-Tabla13[[#This Row],[Hora de Llegada2]]</f>
        <v>0.15208333333333335</v>
      </c>
      <c r="T186" s="7">
        <f>IF(Tabla5[[#This Row],[Tiempo de Permanencia sin la Espera]]&gt;Tabla5[[#This Row],[Tiempo Preparación (horas)]],Tabla5[[#This Row],[Tiempo de Permanencia sin la Espera]]-Tabla5[[#This Row],[Tiempo Preparación (horas)]],0)</f>
        <v>0.12430555555555557</v>
      </c>
      <c r="U186" s="7" t="str">
        <f>IF(Tabla5[[#This Row],[Tiempo de Permanencia sin la Espera]]&gt;Tabla5[[#This Row],[Tiempo Preparación (horas)]],"Si","No")</f>
        <v>Si</v>
      </c>
      <c r="V186" s="8">
        <v>91</v>
      </c>
      <c r="W186" s="8">
        <v>40</v>
      </c>
      <c r="X186" s="7">
        <f>Tabla5[[#This Row],[Tiempo de Preparación]]/1440</f>
        <v>2.7777777777777776E-2</v>
      </c>
    </row>
    <row r="187" spans="1:24" x14ac:dyDescent="0.2">
      <c r="A187">
        <v>13</v>
      </c>
      <c r="B187" t="s">
        <v>1047</v>
      </c>
      <c r="C187">
        <v>6</v>
      </c>
      <c r="D187" s="3">
        <v>45018.027777777781</v>
      </c>
      <c r="E187" s="3">
        <v>45018.176388888889</v>
      </c>
      <c r="F187" t="s">
        <v>97</v>
      </c>
      <c r="G187" t="s">
        <v>82</v>
      </c>
      <c r="H187" t="s">
        <v>59</v>
      </c>
      <c r="I187" t="s">
        <v>1107</v>
      </c>
      <c r="J187" s="34" t="str">
        <f>IF(Tabla5[[#This Row],[Orden Cobrada]]="Si",Tabla13[[#This Row],[Propina]],0)</f>
        <v>17.55</v>
      </c>
      <c r="K187" t="s">
        <v>57</v>
      </c>
      <c r="L187">
        <v>186</v>
      </c>
      <c r="M187" t="s">
        <v>75</v>
      </c>
      <c r="N187" t="s">
        <v>1478</v>
      </c>
      <c r="O187" s="6">
        <f>INT(Tabla13[[#This Row],[Hora de Llegada]])</f>
        <v>45018</v>
      </c>
      <c r="P187" s="7" t="str">
        <f>TEXT(Tabla13[[#This Row],[Hora de Llegada]], "h:mm")</f>
        <v>0:40</v>
      </c>
      <c r="Q187" s="7" t="str">
        <f>TEXT(Tabla13[[#This Row],[Hora de Salida]], "h:mm")</f>
        <v>4:14</v>
      </c>
      <c r="R187" s="7">
        <f>IF(Tabla13[[#This Row],[Estado de la Mesa]]="Ocupada",Tabla13[[#This Row],[Hora de Salida2]]-Tabla13[[#This Row],[Hora de Llegada2]]+(15/1440),Tabla13[[#This Row],[Hora de Salida2]]-Tabla13[[#This Row],[Hora de Llegada2]])</f>
        <v>0.14861111111111114</v>
      </c>
      <c r="S187" s="7">
        <f>Tabla13[[#This Row],[Hora de Salida2]]-Tabla13[[#This Row],[Hora de Llegada2]]</f>
        <v>0.14861111111111114</v>
      </c>
      <c r="T187" s="7">
        <f>IF(Tabla5[[#This Row],[Tiempo de Permanencia sin la Espera]]&gt;Tabla5[[#This Row],[Tiempo Preparación (horas)]],Tabla5[[#This Row],[Tiempo de Permanencia sin la Espera]]-Tabla5[[#This Row],[Tiempo Preparación (horas)]],0)</f>
        <v>8.4027777777777798E-2</v>
      </c>
      <c r="U187" s="7" t="str">
        <f>IF(Tabla5[[#This Row],[Tiempo de Permanencia sin la Espera]]&gt;Tabla5[[#This Row],[Tiempo Preparación (horas)]],"Si","No")</f>
        <v>Si</v>
      </c>
      <c r="V187" s="8">
        <v>270</v>
      </c>
      <c r="W187" s="8">
        <v>93</v>
      </c>
      <c r="X187" s="7">
        <f>Tabla5[[#This Row],[Tiempo de Preparación]]/1440</f>
        <v>6.458333333333334E-2</v>
      </c>
    </row>
    <row r="188" spans="1:24" x14ac:dyDescent="0.2">
      <c r="A188">
        <v>5</v>
      </c>
      <c r="B188" t="s">
        <v>1477</v>
      </c>
      <c r="C188">
        <v>1</v>
      </c>
      <c r="D188" s="3">
        <v>45018.099305555559</v>
      </c>
      <c r="E188" s="3">
        <v>45018.227777777778</v>
      </c>
      <c r="F188" t="s">
        <v>78</v>
      </c>
      <c r="G188" t="s">
        <v>82</v>
      </c>
      <c r="H188" t="s">
        <v>59</v>
      </c>
      <c r="I188" t="s">
        <v>1476</v>
      </c>
      <c r="J188" s="34" t="str">
        <f>IF(Tabla5[[#This Row],[Orden Cobrada]]="Si",Tabla13[[#This Row],[Propina]],0)</f>
        <v>17.4</v>
      </c>
      <c r="K188" t="s">
        <v>70</v>
      </c>
      <c r="L188">
        <v>187</v>
      </c>
      <c r="M188" t="s">
        <v>132</v>
      </c>
      <c r="N188" t="s">
        <v>1475</v>
      </c>
      <c r="O188" s="6">
        <f>INT(Tabla13[[#This Row],[Hora de Llegada]])</f>
        <v>45018</v>
      </c>
      <c r="P188" s="7" t="str">
        <f>TEXT(Tabla13[[#This Row],[Hora de Llegada]], "h:mm")</f>
        <v>2:23</v>
      </c>
      <c r="Q188" s="7" t="str">
        <f>TEXT(Tabla13[[#This Row],[Hora de Salida]], "h:mm")</f>
        <v>5:28</v>
      </c>
      <c r="R188" s="7">
        <f>IF(Tabla13[[#This Row],[Estado de la Mesa]]="Ocupada",Tabla13[[#This Row],[Hora de Salida2]]-Tabla13[[#This Row],[Hora de Llegada2]]+(15/1440),Tabla13[[#This Row],[Hora de Salida2]]-Tabla13[[#This Row],[Hora de Llegada2]])</f>
        <v>0.12847222222222221</v>
      </c>
      <c r="S188" s="7">
        <f>Tabla13[[#This Row],[Hora de Salida2]]-Tabla13[[#This Row],[Hora de Llegada2]]</f>
        <v>0.12847222222222221</v>
      </c>
      <c r="T188" s="7">
        <f>IF(Tabla5[[#This Row],[Tiempo de Permanencia sin la Espera]]&gt;Tabla5[[#This Row],[Tiempo Preparación (horas)]],Tabla5[[#This Row],[Tiempo de Permanencia sin la Espera]]-Tabla5[[#This Row],[Tiempo Preparación (horas)]],0)</f>
        <v>4.0972222222222215E-2</v>
      </c>
      <c r="U188" s="7" t="str">
        <f>IF(Tabla5[[#This Row],[Tiempo de Permanencia sin la Espera]]&gt;Tabla5[[#This Row],[Tiempo Preparación (horas)]],"Si","No")</f>
        <v>Si</v>
      </c>
      <c r="V188" s="8">
        <v>208</v>
      </c>
      <c r="W188" s="8">
        <v>126</v>
      </c>
      <c r="X188" s="7">
        <f>Tabla5[[#This Row],[Tiempo de Preparación]]/1440</f>
        <v>8.7499999999999994E-2</v>
      </c>
    </row>
    <row r="189" spans="1:24" x14ac:dyDescent="0.2">
      <c r="A189">
        <v>20</v>
      </c>
      <c r="B189" t="s">
        <v>1474</v>
      </c>
      <c r="C189">
        <v>4</v>
      </c>
      <c r="D189" s="3">
        <v>45018.152777777781</v>
      </c>
      <c r="E189" s="3">
        <v>45018.222916666666</v>
      </c>
      <c r="F189" t="s">
        <v>72</v>
      </c>
      <c r="G189" t="s">
        <v>60</v>
      </c>
      <c r="H189" t="s">
        <v>59</v>
      </c>
      <c r="I189" t="s">
        <v>1473</v>
      </c>
      <c r="J189" s="34">
        <f>IF(Tabla5[[#This Row],[Orden Cobrada]]="Si",Tabla13[[#This Row],[Propina]],0)</f>
        <v>0</v>
      </c>
      <c r="K189" t="s">
        <v>57</v>
      </c>
      <c r="L189">
        <v>188</v>
      </c>
      <c r="M189" t="s">
        <v>75</v>
      </c>
      <c r="N189" t="s">
        <v>125</v>
      </c>
      <c r="O189" s="6">
        <f>INT(Tabla13[[#This Row],[Hora de Llegada]])</f>
        <v>45018</v>
      </c>
      <c r="P189" s="7" t="str">
        <f>TEXT(Tabla13[[#This Row],[Hora de Llegada]], "h:mm")</f>
        <v>3:40</v>
      </c>
      <c r="Q189" s="7" t="str">
        <f>TEXT(Tabla13[[#This Row],[Hora de Salida]], "h:mm")</f>
        <v>5:21</v>
      </c>
      <c r="R189" s="7">
        <f>IF(Tabla13[[#This Row],[Estado de la Mesa]]="Ocupada",Tabla13[[#This Row],[Hora de Salida2]]-Tabla13[[#This Row],[Hora de Llegada2]]+(15/1440),Tabla13[[#This Row],[Hora de Salida2]]-Tabla13[[#This Row],[Hora de Llegada2]])</f>
        <v>7.013888888888889E-2</v>
      </c>
      <c r="S189" s="7">
        <f>Tabla13[[#This Row],[Hora de Salida2]]-Tabla13[[#This Row],[Hora de Llegada2]]</f>
        <v>7.013888888888889E-2</v>
      </c>
      <c r="T189" s="7">
        <f>IF(Tabla5[[#This Row],[Tiempo de Permanencia sin la Espera]]&gt;Tabla5[[#This Row],[Tiempo Preparación (horas)]],Tabla5[[#This Row],[Tiempo de Permanencia sin la Espera]]-Tabla5[[#This Row],[Tiempo Preparación (horas)]],0)</f>
        <v>0</v>
      </c>
      <c r="U189" s="7" t="str">
        <f>IF(Tabla5[[#This Row],[Tiempo de Permanencia sin la Espera]]&gt;Tabla5[[#This Row],[Tiempo Preparación (horas)]],"Si","No")</f>
        <v>No</v>
      </c>
      <c r="V189" s="8">
        <v>83</v>
      </c>
      <c r="W189" s="8">
        <v>105</v>
      </c>
      <c r="X189" s="7">
        <f>Tabla5[[#This Row],[Tiempo de Preparación]]/1440</f>
        <v>7.2916666666666671E-2</v>
      </c>
    </row>
    <row r="190" spans="1:24" x14ac:dyDescent="0.2">
      <c r="A190">
        <v>11</v>
      </c>
      <c r="B190" t="s">
        <v>1472</v>
      </c>
      <c r="C190">
        <v>4</v>
      </c>
      <c r="D190" s="3">
        <v>45018.158333333333</v>
      </c>
      <c r="E190" s="3">
        <v>45018.256944444445</v>
      </c>
      <c r="F190" t="s">
        <v>61</v>
      </c>
      <c r="G190" t="s">
        <v>82</v>
      </c>
      <c r="H190" t="s">
        <v>59</v>
      </c>
      <c r="I190" t="s">
        <v>1471</v>
      </c>
      <c r="J190" s="34" t="str">
        <f>IF(Tabla5[[#This Row],[Orden Cobrada]]="Si",Tabla13[[#This Row],[Propina]],0)</f>
        <v>41.66</v>
      </c>
      <c r="K190" t="s">
        <v>57</v>
      </c>
      <c r="L190">
        <v>189</v>
      </c>
      <c r="M190" t="s">
        <v>90</v>
      </c>
      <c r="N190" t="s">
        <v>1470</v>
      </c>
      <c r="O190" s="6">
        <f>INT(Tabla13[[#This Row],[Hora de Llegada]])</f>
        <v>45018</v>
      </c>
      <c r="P190" s="7" t="str">
        <f>TEXT(Tabla13[[#This Row],[Hora de Llegada]], "h:mm")</f>
        <v>3:48</v>
      </c>
      <c r="Q190" s="7" t="str">
        <f>TEXT(Tabla13[[#This Row],[Hora de Salida]], "h:mm")</f>
        <v>6:10</v>
      </c>
      <c r="R190" s="7">
        <f>IF(Tabla13[[#This Row],[Estado de la Mesa]]="Ocupada",Tabla13[[#This Row],[Hora de Salida2]]-Tabla13[[#This Row],[Hora de Llegada2]]+(15/1440),Tabla13[[#This Row],[Hora de Salida2]]-Tabla13[[#This Row],[Hora de Llegada2]])</f>
        <v>9.8611111111111149E-2</v>
      </c>
      <c r="S190" s="7">
        <f>Tabla13[[#This Row],[Hora de Salida2]]-Tabla13[[#This Row],[Hora de Llegada2]]</f>
        <v>9.8611111111111149E-2</v>
      </c>
      <c r="T190" s="7">
        <f>IF(Tabla5[[#This Row],[Tiempo de Permanencia sin la Espera]]&gt;Tabla5[[#This Row],[Tiempo Preparación (horas)]],Tabla5[[#This Row],[Tiempo de Permanencia sin la Espera]]-Tabla5[[#This Row],[Tiempo Preparación (horas)]],0)</f>
        <v>1.7361111111111147E-2</v>
      </c>
      <c r="U190" s="7" t="str">
        <f>IF(Tabla5[[#This Row],[Tiempo de Permanencia sin la Espera]]&gt;Tabla5[[#This Row],[Tiempo Preparación (horas)]],"Si","No")</f>
        <v>Si</v>
      </c>
      <c r="V190" s="8">
        <v>192</v>
      </c>
      <c r="W190" s="8">
        <v>117</v>
      </c>
      <c r="X190" s="7">
        <f>Tabla5[[#This Row],[Tiempo de Preparación]]/1440</f>
        <v>8.1250000000000003E-2</v>
      </c>
    </row>
    <row r="191" spans="1:24" x14ac:dyDescent="0.2">
      <c r="A191">
        <v>5</v>
      </c>
      <c r="B191" t="s">
        <v>1283</v>
      </c>
      <c r="C191">
        <v>2</v>
      </c>
      <c r="D191" s="3">
        <v>45018.063194444447</v>
      </c>
      <c r="E191" s="3">
        <v>45018.140277777777</v>
      </c>
      <c r="F191" t="s">
        <v>61</v>
      </c>
      <c r="G191" t="s">
        <v>82</v>
      </c>
      <c r="H191" t="s">
        <v>59</v>
      </c>
      <c r="I191" t="s">
        <v>1469</v>
      </c>
      <c r="J191" s="34" t="str">
        <f>IF(Tabla5[[#This Row],[Orden Cobrada]]="Si",Tabla13[[#This Row],[Propina]],0)</f>
        <v>38.88</v>
      </c>
      <c r="K191" t="s">
        <v>70</v>
      </c>
      <c r="L191">
        <v>190</v>
      </c>
      <c r="M191" t="s">
        <v>75</v>
      </c>
      <c r="N191" t="s">
        <v>1468</v>
      </c>
      <c r="O191" s="6">
        <f>INT(Tabla13[[#This Row],[Hora de Llegada]])</f>
        <v>45018</v>
      </c>
      <c r="P191" s="7" t="str">
        <f>TEXT(Tabla13[[#This Row],[Hora de Llegada]], "h:mm")</f>
        <v>1:31</v>
      </c>
      <c r="Q191" s="7" t="str">
        <f>TEXT(Tabla13[[#This Row],[Hora de Salida]], "h:mm")</f>
        <v>3:22</v>
      </c>
      <c r="R191" s="7">
        <f>IF(Tabla13[[#This Row],[Estado de la Mesa]]="Ocupada",Tabla13[[#This Row],[Hora de Salida2]]-Tabla13[[#This Row],[Hora de Llegada2]]+(15/1440),Tabla13[[#This Row],[Hora de Salida2]]-Tabla13[[#This Row],[Hora de Llegada2]])</f>
        <v>7.7083333333333337E-2</v>
      </c>
      <c r="S191" s="7">
        <f>Tabla13[[#This Row],[Hora de Salida2]]-Tabla13[[#This Row],[Hora de Llegada2]]</f>
        <v>7.7083333333333337E-2</v>
      </c>
      <c r="T191" s="7">
        <f>IF(Tabla5[[#This Row],[Tiempo de Permanencia sin la Espera]]&gt;Tabla5[[#This Row],[Tiempo Preparación (horas)]],Tabla5[[#This Row],[Tiempo de Permanencia sin la Espera]]-Tabla5[[#This Row],[Tiempo Preparación (horas)]],0)</f>
        <v>6.2500000000000056E-3</v>
      </c>
      <c r="U191" s="7" t="str">
        <f>IF(Tabla5[[#This Row],[Tiempo de Permanencia sin la Espera]]&gt;Tabla5[[#This Row],[Tiempo Preparación (horas)]],"Si","No")</f>
        <v>Si</v>
      </c>
      <c r="V191" s="8">
        <v>202</v>
      </c>
      <c r="W191" s="8">
        <v>102</v>
      </c>
      <c r="X191" s="7">
        <f>Tabla5[[#This Row],[Tiempo de Preparación]]/1440</f>
        <v>7.0833333333333331E-2</v>
      </c>
    </row>
    <row r="192" spans="1:24" x14ac:dyDescent="0.2">
      <c r="A192">
        <v>12</v>
      </c>
      <c r="B192" t="s">
        <v>287</v>
      </c>
      <c r="C192">
        <v>6</v>
      </c>
      <c r="D192" s="3">
        <v>45018</v>
      </c>
      <c r="E192" s="3">
        <v>45018.10833333333</v>
      </c>
      <c r="F192" t="s">
        <v>61</v>
      </c>
      <c r="G192" t="s">
        <v>82</v>
      </c>
      <c r="H192" t="s">
        <v>59</v>
      </c>
      <c r="I192" t="s">
        <v>624</v>
      </c>
      <c r="J192" s="34" t="str">
        <f>IF(Tabla5[[#This Row],[Orden Cobrada]]="Si",Tabla13[[#This Row],[Propina]],0)</f>
        <v>24.36</v>
      </c>
      <c r="K192" t="s">
        <v>76</v>
      </c>
      <c r="L192">
        <v>191</v>
      </c>
      <c r="M192" t="s">
        <v>163</v>
      </c>
      <c r="N192" t="s">
        <v>1467</v>
      </c>
      <c r="O192" s="6">
        <f>INT(Tabla13[[#This Row],[Hora de Llegada]])</f>
        <v>45018</v>
      </c>
      <c r="P192" s="7" t="str">
        <f>TEXT(Tabla13[[#This Row],[Hora de Llegada]], "h:mm")</f>
        <v>0:00</v>
      </c>
      <c r="Q192" s="7" t="str">
        <f>TEXT(Tabla13[[#This Row],[Hora de Salida]], "h:mm")</f>
        <v>2:36</v>
      </c>
      <c r="R192" s="7">
        <f>IF(Tabla13[[#This Row],[Estado de la Mesa]]="Ocupada",Tabla13[[#This Row],[Hora de Salida2]]-Tabla13[[#This Row],[Hora de Llegada2]]+(15/1440),Tabla13[[#This Row],[Hora de Salida2]]-Tabla13[[#This Row],[Hora de Llegada2]])</f>
        <v>0.11875000000000001</v>
      </c>
      <c r="S192" s="7">
        <f>Tabla13[[#This Row],[Hora de Salida2]]-Tabla13[[#This Row],[Hora de Llegada2]]</f>
        <v>0.10833333333333334</v>
      </c>
      <c r="T192" s="7">
        <f>IF(Tabla5[[#This Row],[Tiempo de Permanencia sin la Espera]]&gt;Tabla5[[#This Row],[Tiempo Preparación (horas)]],Tabla5[[#This Row],[Tiempo de Permanencia sin la Espera]]-Tabla5[[#This Row],[Tiempo Preparación (horas)]],0)</f>
        <v>4.791666666666667E-2</v>
      </c>
      <c r="U192" s="7" t="str">
        <f>IF(Tabla5[[#This Row],[Tiempo de Permanencia sin la Espera]]&gt;Tabla5[[#This Row],[Tiempo Preparación (horas)]],"Si","No")</f>
        <v>Si</v>
      </c>
      <c r="V192" s="8">
        <v>162</v>
      </c>
      <c r="W192" s="8">
        <v>87</v>
      </c>
      <c r="X192" s="7">
        <f>Tabla5[[#This Row],[Tiempo de Preparación]]/1440</f>
        <v>6.0416666666666667E-2</v>
      </c>
    </row>
    <row r="193" spans="1:24" x14ac:dyDescent="0.2">
      <c r="A193">
        <v>17</v>
      </c>
      <c r="B193" t="s">
        <v>1466</v>
      </c>
      <c r="C193">
        <v>4</v>
      </c>
      <c r="D193" s="3">
        <v>45018.10833333333</v>
      </c>
      <c r="E193" s="3">
        <v>45018.203472222223</v>
      </c>
      <c r="F193" t="s">
        <v>61</v>
      </c>
      <c r="G193" t="s">
        <v>60</v>
      </c>
      <c r="H193" t="s">
        <v>102</v>
      </c>
      <c r="I193" t="s">
        <v>1465</v>
      </c>
      <c r="J193" s="34" t="str">
        <f>IF(Tabla5[[#This Row],[Orden Cobrada]]="Si",Tabla13[[#This Row],[Propina]],0)</f>
        <v>15.99</v>
      </c>
      <c r="K193" t="s">
        <v>70</v>
      </c>
      <c r="L193">
        <v>192</v>
      </c>
      <c r="M193" t="s">
        <v>69</v>
      </c>
      <c r="N193" t="s">
        <v>26</v>
      </c>
      <c r="O193" s="6">
        <f>INT(Tabla13[[#This Row],[Hora de Llegada]])</f>
        <v>45018</v>
      </c>
      <c r="P193" s="7" t="str">
        <f>TEXT(Tabla13[[#This Row],[Hora de Llegada]], "h:mm")</f>
        <v>2:36</v>
      </c>
      <c r="Q193" s="7" t="str">
        <f>TEXT(Tabla13[[#This Row],[Hora de Salida]], "h:mm")</f>
        <v>4:53</v>
      </c>
      <c r="R193" s="7">
        <f>IF(Tabla13[[#This Row],[Estado de la Mesa]]="Ocupada",Tabla13[[#This Row],[Hora de Salida2]]-Tabla13[[#This Row],[Hora de Llegada2]]+(15/1440),Tabla13[[#This Row],[Hora de Salida2]]-Tabla13[[#This Row],[Hora de Llegada2]])</f>
        <v>9.5138888888888856E-2</v>
      </c>
      <c r="S193" s="7">
        <f>Tabla13[[#This Row],[Hora de Salida2]]-Tabla13[[#This Row],[Hora de Llegada2]]</f>
        <v>9.5138888888888856E-2</v>
      </c>
      <c r="T193" s="7">
        <f>IF(Tabla5[[#This Row],[Tiempo de Permanencia sin la Espera]]&gt;Tabla5[[#This Row],[Tiempo Preparación (horas)]],Tabla5[[#This Row],[Tiempo de Permanencia sin la Espera]]-Tabla5[[#This Row],[Tiempo Preparación (horas)]],0)</f>
        <v>7.7083333333333309E-2</v>
      </c>
      <c r="U193" s="7" t="str">
        <f>IF(Tabla5[[#This Row],[Tiempo de Permanencia sin la Espera]]&gt;Tabla5[[#This Row],[Tiempo Preparación (horas)]],"Si","No")</f>
        <v>Si</v>
      </c>
      <c r="V193" s="8">
        <v>75</v>
      </c>
      <c r="W193" s="8">
        <v>26</v>
      </c>
      <c r="X193" s="7">
        <f>Tabla5[[#This Row],[Tiempo de Preparación]]/1440</f>
        <v>1.8055555555555554E-2</v>
      </c>
    </row>
    <row r="194" spans="1:24" x14ac:dyDescent="0.2">
      <c r="A194">
        <v>3</v>
      </c>
      <c r="B194" t="s">
        <v>1464</v>
      </c>
      <c r="C194">
        <v>5</v>
      </c>
      <c r="D194" s="3">
        <v>45018.008333333331</v>
      </c>
      <c r="E194" s="3">
        <v>45018.12777777778</v>
      </c>
      <c r="F194" t="s">
        <v>87</v>
      </c>
      <c r="G194" t="s">
        <v>60</v>
      </c>
      <c r="H194" t="s">
        <v>59</v>
      </c>
      <c r="I194" t="s">
        <v>1463</v>
      </c>
      <c r="J194" s="34" t="str">
        <f>IF(Tabla5[[#This Row],[Orden Cobrada]]="Si",Tabla13[[#This Row],[Propina]],0)</f>
        <v>24.85</v>
      </c>
      <c r="K194" t="s">
        <v>57</v>
      </c>
      <c r="L194">
        <v>193</v>
      </c>
      <c r="M194" t="s">
        <v>64</v>
      </c>
      <c r="N194" t="s">
        <v>1462</v>
      </c>
      <c r="O194" s="6">
        <f>INT(Tabla13[[#This Row],[Hora de Llegada]])</f>
        <v>45018</v>
      </c>
      <c r="P194" s="7" t="str">
        <f>TEXT(Tabla13[[#This Row],[Hora de Llegada]], "h:mm")</f>
        <v>0:12</v>
      </c>
      <c r="Q194" s="7" t="str">
        <f>TEXT(Tabla13[[#This Row],[Hora de Salida]], "h:mm")</f>
        <v>3:04</v>
      </c>
      <c r="R194" s="7">
        <f>IF(Tabla13[[#This Row],[Estado de la Mesa]]="Ocupada",Tabla13[[#This Row],[Hora de Salida2]]-Tabla13[[#This Row],[Hora de Llegada2]]+(15/1440),Tabla13[[#This Row],[Hora de Salida2]]-Tabla13[[#This Row],[Hora de Llegada2]])</f>
        <v>0.11944444444444446</v>
      </c>
      <c r="S194" s="7">
        <f>Tabla13[[#This Row],[Hora de Salida2]]-Tabla13[[#This Row],[Hora de Llegada2]]</f>
        <v>0.11944444444444446</v>
      </c>
      <c r="T194" s="7">
        <f>IF(Tabla5[[#This Row],[Tiempo de Permanencia sin la Espera]]&gt;Tabla5[[#This Row],[Tiempo Preparación (horas)]],Tabla5[[#This Row],[Tiempo de Permanencia sin la Espera]]-Tabla5[[#This Row],[Tiempo Preparación (horas)]],0)</f>
        <v>6.9444444444446973E-4</v>
      </c>
      <c r="U194" s="7" t="str">
        <f>IF(Tabla5[[#This Row],[Tiempo de Permanencia sin la Espera]]&gt;Tabla5[[#This Row],[Tiempo Preparación (horas)]],"Si","No")</f>
        <v>Si</v>
      </c>
      <c r="V194" s="8">
        <v>220</v>
      </c>
      <c r="W194" s="8">
        <v>171</v>
      </c>
      <c r="X194" s="7">
        <f>Tabla5[[#This Row],[Tiempo de Preparación]]/1440</f>
        <v>0.11874999999999999</v>
      </c>
    </row>
    <row r="195" spans="1:24" x14ac:dyDescent="0.2">
      <c r="A195">
        <v>3</v>
      </c>
      <c r="B195" t="s">
        <v>950</v>
      </c>
      <c r="C195">
        <v>6</v>
      </c>
      <c r="D195" s="3">
        <v>45018.111111111109</v>
      </c>
      <c r="E195" s="3">
        <v>45018.163888888892</v>
      </c>
      <c r="F195" t="s">
        <v>87</v>
      </c>
      <c r="G195" t="s">
        <v>82</v>
      </c>
      <c r="H195" t="s">
        <v>106</v>
      </c>
      <c r="I195" t="s">
        <v>1461</v>
      </c>
      <c r="J195" s="34" t="str">
        <f>IF(Tabla5[[#This Row],[Orden Cobrada]]="Si",Tabla13[[#This Row],[Propina]],0)</f>
        <v>11.41</v>
      </c>
      <c r="K195" t="s">
        <v>57</v>
      </c>
      <c r="L195">
        <v>194</v>
      </c>
      <c r="M195" t="s">
        <v>100</v>
      </c>
      <c r="N195" t="s">
        <v>570</v>
      </c>
      <c r="O195" s="6">
        <f>INT(Tabla13[[#This Row],[Hora de Llegada]])</f>
        <v>45018</v>
      </c>
      <c r="P195" s="7" t="str">
        <f>TEXT(Tabla13[[#This Row],[Hora de Llegada]], "h:mm")</f>
        <v>2:40</v>
      </c>
      <c r="Q195" s="7" t="str">
        <f>TEXT(Tabla13[[#This Row],[Hora de Salida]], "h:mm")</f>
        <v>3:56</v>
      </c>
      <c r="R195" s="7">
        <f>IF(Tabla13[[#This Row],[Estado de la Mesa]]="Ocupada",Tabla13[[#This Row],[Hora de Salida2]]-Tabla13[[#This Row],[Hora de Llegada2]]+(15/1440),Tabla13[[#This Row],[Hora de Salida2]]-Tabla13[[#This Row],[Hora de Llegada2]])</f>
        <v>5.2777777777777785E-2</v>
      </c>
      <c r="S195" s="7">
        <f>Tabla13[[#This Row],[Hora de Salida2]]-Tabla13[[#This Row],[Hora de Llegada2]]</f>
        <v>5.2777777777777785E-2</v>
      </c>
      <c r="T195" s="7">
        <f>IF(Tabla5[[#This Row],[Tiempo de Permanencia sin la Espera]]&gt;Tabla5[[#This Row],[Tiempo Preparación (horas)]],Tabla5[[#This Row],[Tiempo de Permanencia sin la Espera]]-Tabla5[[#This Row],[Tiempo Preparación (horas)]],0)</f>
        <v>5.5555555555555636E-3</v>
      </c>
      <c r="U195" s="7" t="str">
        <f>IF(Tabla5[[#This Row],[Tiempo de Permanencia sin la Espera]]&gt;Tabla5[[#This Row],[Tiempo Preparación (horas)]],"Si","No")</f>
        <v>Si</v>
      </c>
      <c r="V195" s="8">
        <v>96</v>
      </c>
      <c r="W195" s="8">
        <v>68</v>
      </c>
      <c r="X195" s="7">
        <f>Tabla5[[#This Row],[Tiempo de Preparación]]/1440</f>
        <v>4.7222222222222221E-2</v>
      </c>
    </row>
    <row r="196" spans="1:24" x14ac:dyDescent="0.2">
      <c r="A196">
        <v>2</v>
      </c>
      <c r="B196" t="s">
        <v>710</v>
      </c>
      <c r="C196">
        <v>1</v>
      </c>
      <c r="D196" s="3">
        <v>45018.12777777778</v>
      </c>
      <c r="E196" s="3">
        <v>45018.17291666667</v>
      </c>
      <c r="F196" t="s">
        <v>72</v>
      </c>
      <c r="G196" t="s">
        <v>82</v>
      </c>
      <c r="H196" t="s">
        <v>106</v>
      </c>
      <c r="I196" t="s">
        <v>1460</v>
      </c>
      <c r="J196" s="34" t="str">
        <f>IF(Tabla5[[#This Row],[Orden Cobrada]]="Si",Tabla13[[#This Row],[Propina]],0)</f>
        <v>10.06</v>
      </c>
      <c r="K196" t="s">
        <v>76</v>
      </c>
      <c r="L196">
        <v>195</v>
      </c>
      <c r="M196" t="s">
        <v>75</v>
      </c>
      <c r="N196" t="s">
        <v>26</v>
      </c>
      <c r="O196" s="6">
        <f>INT(Tabla13[[#This Row],[Hora de Llegada]])</f>
        <v>45018</v>
      </c>
      <c r="P196" s="7" t="str">
        <f>TEXT(Tabla13[[#This Row],[Hora de Llegada]], "h:mm")</f>
        <v>3:04</v>
      </c>
      <c r="Q196" s="7" t="str">
        <f>TEXT(Tabla13[[#This Row],[Hora de Salida]], "h:mm")</f>
        <v>4:09</v>
      </c>
      <c r="R196" s="7">
        <f>IF(Tabla13[[#This Row],[Estado de la Mesa]]="Ocupada",Tabla13[[#This Row],[Hora de Salida2]]-Tabla13[[#This Row],[Hora de Llegada2]]+(15/1440),Tabla13[[#This Row],[Hora de Salida2]]-Tabla13[[#This Row],[Hora de Llegada2]])</f>
        <v>5.5555555555555559E-2</v>
      </c>
      <c r="S196" s="7">
        <f>Tabla13[[#This Row],[Hora de Salida2]]-Tabla13[[#This Row],[Hora de Llegada2]]</f>
        <v>4.5138888888888895E-2</v>
      </c>
      <c r="T196" s="7">
        <f>IF(Tabla5[[#This Row],[Tiempo de Permanencia sin la Espera]]&gt;Tabla5[[#This Row],[Tiempo Preparación (horas)]],Tabla5[[#This Row],[Tiempo de Permanencia sin la Espera]]-Tabla5[[#This Row],[Tiempo Preparación (horas)]],0)</f>
        <v>9.7222222222222293E-3</v>
      </c>
      <c r="U196" s="7" t="str">
        <f>IF(Tabla5[[#This Row],[Tiempo de Permanencia sin la Espera]]&gt;Tabla5[[#This Row],[Tiempo Preparación (horas)]],"Si","No")</f>
        <v>Si</v>
      </c>
      <c r="V196" s="8">
        <v>50</v>
      </c>
      <c r="W196" s="8">
        <v>51</v>
      </c>
      <c r="X196" s="7">
        <f>Tabla5[[#This Row],[Tiempo de Preparación]]/1440</f>
        <v>3.5416666666666666E-2</v>
      </c>
    </row>
    <row r="197" spans="1:24" x14ac:dyDescent="0.2">
      <c r="A197">
        <v>4</v>
      </c>
      <c r="B197" t="s">
        <v>1459</v>
      </c>
      <c r="C197">
        <v>3</v>
      </c>
      <c r="D197" s="3">
        <v>45018.007638888892</v>
      </c>
      <c r="E197" s="3">
        <v>45018.173611111109</v>
      </c>
      <c r="F197" t="s">
        <v>61</v>
      </c>
      <c r="G197" t="s">
        <v>82</v>
      </c>
      <c r="H197" t="s">
        <v>59</v>
      </c>
      <c r="I197" t="s">
        <v>1458</v>
      </c>
      <c r="J197" s="34" t="str">
        <f>IF(Tabla5[[#This Row],[Orden Cobrada]]="Si",Tabla13[[#This Row],[Propina]],0)</f>
        <v>42.65</v>
      </c>
      <c r="K197" t="s">
        <v>57</v>
      </c>
      <c r="L197">
        <v>196</v>
      </c>
      <c r="M197" t="s">
        <v>90</v>
      </c>
      <c r="N197" t="s">
        <v>1457</v>
      </c>
      <c r="O197" s="6">
        <f>INT(Tabla13[[#This Row],[Hora de Llegada]])</f>
        <v>45018</v>
      </c>
      <c r="P197" s="7" t="str">
        <f>TEXT(Tabla13[[#This Row],[Hora de Llegada]], "h:mm")</f>
        <v>0:11</v>
      </c>
      <c r="Q197" s="7" t="str">
        <f>TEXT(Tabla13[[#This Row],[Hora de Salida]], "h:mm")</f>
        <v>4:10</v>
      </c>
      <c r="R197" s="7">
        <f>IF(Tabla13[[#This Row],[Estado de la Mesa]]="Ocupada",Tabla13[[#This Row],[Hora de Salida2]]-Tabla13[[#This Row],[Hora de Llegada2]]+(15/1440),Tabla13[[#This Row],[Hora de Salida2]]-Tabla13[[#This Row],[Hora de Llegada2]])</f>
        <v>0.16597222222222224</v>
      </c>
      <c r="S197" s="7">
        <f>Tabla13[[#This Row],[Hora de Salida2]]-Tabla13[[#This Row],[Hora de Llegada2]]</f>
        <v>0.16597222222222224</v>
      </c>
      <c r="T197" s="7">
        <f>IF(Tabla5[[#This Row],[Tiempo de Permanencia sin la Espera]]&gt;Tabla5[[#This Row],[Tiempo Preparación (horas)]],Tabla5[[#This Row],[Tiempo de Permanencia sin la Espera]]-Tabla5[[#This Row],[Tiempo Preparación (horas)]],0)</f>
        <v>4.3750000000000025E-2</v>
      </c>
      <c r="U197" s="7" t="str">
        <f>IF(Tabla5[[#This Row],[Tiempo de Permanencia sin la Espera]]&gt;Tabla5[[#This Row],[Tiempo Preparación (horas)]],"Si","No")</f>
        <v>Si</v>
      </c>
      <c r="V197" s="8">
        <v>191</v>
      </c>
      <c r="W197" s="8">
        <v>176</v>
      </c>
      <c r="X197" s="7">
        <f>Tabla5[[#This Row],[Tiempo de Preparación]]/1440</f>
        <v>0.12222222222222222</v>
      </c>
    </row>
    <row r="198" spans="1:24" x14ac:dyDescent="0.2">
      <c r="A198">
        <v>5</v>
      </c>
      <c r="B198" t="s">
        <v>457</v>
      </c>
      <c r="C198">
        <v>6</v>
      </c>
      <c r="D198" s="3">
        <v>45018.115277777775</v>
      </c>
      <c r="E198" s="3">
        <v>45018.20416666667</v>
      </c>
      <c r="F198" t="s">
        <v>61</v>
      </c>
      <c r="G198" t="s">
        <v>60</v>
      </c>
      <c r="H198" t="s">
        <v>106</v>
      </c>
      <c r="I198" t="s">
        <v>1456</v>
      </c>
      <c r="J198" s="34" t="str">
        <f>IF(Tabla5[[#This Row],[Orden Cobrada]]="Si",Tabla13[[#This Row],[Propina]],0)</f>
        <v>20.11</v>
      </c>
      <c r="K198" t="s">
        <v>76</v>
      </c>
      <c r="L198">
        <v>197</v>
      </c>
      <c r="M198" t="s">
        <v>75</v>
      </c>
      <c r="N198" t="s">
        <v>1455</v>
      </c>
      <c r="O198" s="6">
        <f>INT(Tabla13[[#This Row],[Hora de Llegada]])</f>
        <v>45018</v>
      </c>
      <c r="P198" s="7" t="str">
        <f>TEXT(Tabla13[[#This Row],[Hora de Llegada]], "h:mm")</f>
        <v>2:46</v>
      </c>
      <c r="Q198" s="7" t="str">
        <f>TEXT(Tabla13[[#This Row],[Hora de Salida]], "h:mm")</f>
        <v>4:54</v>
      </c>
      <c r="R198" s="7">
        <f>IF(Tabla13[[#This Row],[Estado de la Mesa]]="Ocupada",Tabla13[[#This Row],[Hora de Salida2]]-Tabla13[[#This Row],[Hora de Llegada2]]+(15/1440),Tabla13[[#This Row],[Hora de Salida2]]-Tabla13[[#This Row],[Hora de Llegada2]])</f>
        <v>9.9305555555555591E-2</v>
      </c>
      <c r="S198" s="7">
        <f>Tabla13[[#This Row],[Hora de Salida2]]-Tabla13[[#This Row],[Hora de Llegada2]]</f>
        <v>8.888888888888892E-2</v>
      </c>
      <c r="T198" s="7">
        <f>IF(Tabla5[[#This Row],[Tiempo de Permanencia sin la Espera]]&gt;Tabla5[[#This Row],[Tiempo Preparación (horas)]],Tabla5[[#This Row],[Tiempo de Permanencia sin la Espera]]-Tabla5[[#This Row],[Tiempo Preparación (horas)]],0)</f>
        <v>3.8888888888888917E-2</v>
      </c>
      <c r="U198" s="7" t="str">
        <f>IF(Tabla5[[#This Row],[Tiempo de Permanencia sin la Espera]]&gt;Tabla5[[#This Row],[Tiempo Preparación (horas)]],"Si","No")</f>
        <v>Si</v>
      </c>
      <c r="V198" s="8">
        <v>129</v>
      </c>
      <c r="W198" s="8">
        <v>72</v>
      </c>
      <c r="X198" s="7">
        <f>Tabla5[[#This Row],[Tiempo de Preparación]]/1440</f>
        <v>0.05</v>
      </c>
    </row>
    <row r="199" spans="1:24" x14ac:dyDescent="0.2">
      <c r="A199">
        <v>9</v>
      </c>
      <c r="B199" t="s">
        <v>1454</v>
      </c>
      <c r="C199">
        <v>4</v>
      </c>
      <c r="D199" s="3">
        <v>45018.025000000001</v>
      </c>
      <c r="E199" s="3">
        <v>45018.128472222219</v>
      </c>
      <c r="F199" t="s">
        <v>97</v>
      </c>
      <c r="G199" t="s">
        <v>82</v>
      </c>
      <c r="H199" t="s">
        <v>59</v>
      </c>
      <c r="I199" t="s">
        <v>1453</v>
      </c>
      <c r="J199" s="34" t="str">
        <f>IF(Tabla5[[#This Row],[Orden Cobrada]]="Si",Tabla13[[#This Row],[Propina]],0)</f>
        <v>36.72</v>
      </c>
      <c r="K199" t="s">
        <v>57</v>
      </c>
      <c r="L199">
        <v>198</v>
      </c>
      <c r="M199" t="s">
        <v>90</v>
      </c>
      <c r="N199" t="s">
        <v>10</v>
      </c>
      <c r="O199" s="6">
        <f>INT(Tabla13[[#This Row],[Hora de Llegada]])</f>
        <v>45018</v>
      </c>
      <c r="P199" s="7" t="str">
        <f>TEXT(Tabla13[[#This Row],[Hora de Llegada]], "h:mm")</f>
        <v>0:36</v>
      </c>
      <c r="Q199" s="7" t="str">
        <f>TEXT(Tabla13[[#This Row],[Hora de Salida]], "h:mm")</f>
        <v>3:05</v>
      </c>
      <c r="R199" s="7">
        <f>IF(Tabla13[[#This Row],[Estado de la Mesa]]="Ocupada",Tabla13[[#This Row],[Hora de Salida2]]-Tabla13[[#This Row],[Hora de Llegada2]]+(15/1440),Tabla13[[#This Row],[Hora de Salida2]]-Tabla13[[#This Row],[Hora de Llegada2]])</f>
        <v>0.10347222222222224</v>
      </c>
      <c r="S199" s="7">
        <f>Tabla13[[#This Row],[Hora de Salida2]]-Tabla13[[#This Row],[Hora de Llegada2]]</f>
        <v>0.10347222222222224</v>
      </c>
      <c r="T199" s="7">
        <f>IF(Tabla5[[#This Row],[Tiempo de Permanencia sin la Espera]]&gt;Tabla5[[#This Row],[Tiempo Preparación (horas)]],Tabla5[[#This Row],[Tiempo de Permanencia sin la Espera]]-Tabla5[[#This Row],[Tiempo Preparación (horas)]],0)</f>
        <v>8.0555555555555575E-2</v>
      </c>
      <c r="U199" s="7" t="str">
        <f>IF(Tabla5[[#This Row],[Tiempo de Permanencia sin la Espera]]&gt;Tabla5[[#This Row],[Tiempo Preparación (horas)]],"Si","No")</f>
        <v>Si</v>
      </c>
      <c r="V199" s="8">
        <v>54</v>
      </c>
      <c r="W199" s="8">
        <v>33</v>
      </c>
      <c r="X199" s="7">
        <f>Tabla5[[#This Row],[Tiempo de Preparación]]/1440</f>
        <v>2.2916666666666665E-2</v>
      </c>
    </row>
    <row r="200" spans="1:24" x14ac:dyDescent="0.2">
      <c r="A200">
        <v>11</v>
      </c>
      <c r="B200" t="s">
        <v>1452</v>
      </c>
      <c r="C200">
        <v>5</v>
      </c>
      <c r="D200" s="3">
        <v>45018.080555555556</v>
      </c>
      <c r="E200" s="3">
        <v>45018.236111111109</v>
      </c>
      <c r="F200" t="s">
        <v>61</v>
      </c>
      <c r="G200" t="s">
        <v>66</v>
      </c>
      <c r="H200" t="s">
        <v>106</v>
      </c>
      <c r="I200" t="s">
        <v>1451</v>
      </c>
      <c r="J200" s="34" t="str">
        <f>IF(Tabla5[[#This Row],[Orden Cobrada]]="Si",Tabla13[[#This Row],[Propina]],0)</f>
        <v>13.26</v>
      </c>
      <c r="K200" t="s">
        <v>70</v>
      </c>
      <c r="L200">
        <v>199</v>
      </c>
      <c r="M200" t="s">
        <v>163</v>
      </c>
      <c r="N200" t="s">
        <v>1450</v>
      </c>
      <c r="O200" s="6">
        <f>INT(Tabla13[[#This Row],[Hora de Llegada]])</f>
        <v>45018</v>
      </c>
      <c r="P200" s="7" t="str">
        <f>TEXT(Tabla13[[#This Row],[Hora de Llegada]], "h:mm")</f>
        <v>1:56</v>
      </c>
      <c r="Q200" s="7" t="str">
        <f>TEXT(Tabla13[[#This Row],[Hora de Salida]], "h:mm")</f>
        <v>5:40</v>
      </c>
      <c r="R200" s="7">
        <f>IF(Tabla13[[#This Row],[Estado de la Mesa]]="Ocupada",Tabla13[[#This Row],[Hora de Salida2]]-Tabla13[[#This Row],[Hora de Llegada2]]+(15/1440),Tabla13[[#This Row],[Hora de Salida2]]-Tabla13[[#This Row],[Hora de Llegada2]])</f>
        <v>0.15555555555555556</v>
      </c>
      <c r="S200" s="7">
        <f>Tabla13[[#This Row],[Hora de Salida2]]-Tabla13[[#This Row],[Hora de Llegada2]]</f>
        <v>0.15555555555555556</v>
      </c>
      <c r="T200" s="7">
        <f>IF(Tabla5[[#This Row],[Tiempo de Permanencia sin la Espera]]&gt;Tabla5[[#This Row],[Tiempo Preparación (horas)]],Tabla5[[#This Row],[Tiempo de Permanencia sin la Espera]]-Tabla5[[#This Row],[Tiempo Preparación (horas)]],0)</f>
        <v>5.694444444444445E-2</v>
      </c>
      <c r="U200" s="7" t="str">
        <f>IF(Tabla5[[#This Row],[Tiempo de Permanencia sin la Espera]]&gt;Tabla5[[#This Row],[Tiempo Preparación (horas)]],"Si","No")</f>
        <v>Si</v>
      </c>
      <c r="V200" s="8">
        <v>261</v>
      </c>
      <c r="W200" s="8">
        <v>142</v>
      </c>
      <c r="X200" s="7">
        <f>Tabla5[[#This Row],[Tiempo de Preparación]]/1440</f>
        <v>9.8611111111111108E-2</v>
      </c>
    </row>
    <row r="201" spans="1:24" x14ac:dyDescent="0.2">
      <c r="A201">
        <v>11</v>
      </c>
      <c r="B201" t="s">
        <v>1277</v>
      </c>
      <c r="C201">
        <v>4</v>
      </c>
      <c r="D201" s="3">
        <v>45018.107638888891</v>
      </c>
      <c r="E201" s="3">
        <v>45018.226388888892</v>
      </c>
      <c r="F201" t="s">
        <v>72</v>
      </c>
      <c r="G201" t="s">
        <v>82</v>
      </c>
      <c r="H201" t="s">
        <v>59</v>
      </c>
      <c r="I201" t="s">
        <v>1449</v>
      </c>
      <c r="J201" s="34" t="str">
        <f>IF(Tabla5[[#This Row],[Orden Cobrada]]="Si",Tabla13[[#This Row],[Propina]],0)</f>
        <v>48.73</v>
      </c>
      <c r="K201" t="s">
        <v>57</v>
      </c>
      <c r="L201">
        <v>200</v>
      </c>
      <c r="M201" t="s">
        <v>75</v>
      </c>
      <c r="N201" t="s">
        <v>1448</v>
      </c>
      <c r="O201" s="6">
        <f>INT(Tabla13[[#This Row],[Hora de Llegada]])</f>
        <v>45018</v>
      </c>
      <c r="P201" s="7" t="str">
        <f>TEXT(Tabla13[[#This Row],[Hora de Llegada]], "h:mm")</f>
        <v>2:35</v>
      </c>
      <c r="Q201" s="7" t="str">
        <f>TEXT(Tabla13[[#This Row],[Hora de Salida]], "h:mm")</f>
        <v>5:26</v>
      </c>
      <c r="R201" s="7">
        <f>IF(Tabla13[[#This Row],[Estado de la Mesa]]="Ocupada",Tabla13[[#This Row],[Hora de Salida2]]-Tabla13[[#This Row],[Hora de Llegada2]]+(15/1440),Tabla13[[#This Row],[Hora de Salida2]]-Tabla13[[#This Row],[Hora de Llegada2]])</f>
        <v>0.11874999999999999</v>
      </c>
      <c r="S201" s="7">
        <f>Tabla13[[#This Row],[Hora de Salida2]]-Tabla13[[#This Row],[Hora de Llegada2]]</f>
        <v>0.11874999999999999</v>
      </c>
      <c r="T201" s="7">
        <f>IF(Tabla5[[#This Row],[Tiempo de Permanencia sin la Espera]]&gt;Tabla5[[#This Row],[Tiempo Preparación (horas)]],Tabla5[[#This Row],[Tiempo de Permanencia sin la Espera]]-Tabla5[[#This Row],[Tiempo Preparación (horas)]],0)</f>
        <v>7.2222222222222215E-2</v>
      </c>
      <c r="U201" s="7" t="str">
        <f>IF(Tabla5[[#This Row],[Tiempo de Permanencia sin la Espera]]&gt;Tabla5[[#This Row],[Tiempo Preparación (horas)]],"Si","No")</f>
        <v>Si</v>
      </c>
      <c r="V201" s="8">
        <v>88</v>
      </c>
      <c r="W201" s="8">
        <v>67</v>
      </c>
      <c r="X201" s="7">
        <f>Tabla5[[#This Row],[Tiempo de Preparación]]/1440</f>
        <v>4.6527777777777779E-2</v>
      </c>
    </row>
    <row r="202" spans="1:24" x14ac:dyDescent="0.2">
      <c r="A202">
        <v>3</v>
      </c>
      <c r="B202" t="s">
        <v>1447</v>
      </c>
      <c r="C202">
        <v>5</v>
      </c>
      <c r="D202" s="3">
        <v>45018.012499999997</v>
      </c>
      <c r="E202" s="3">
        <v>45018.076388888891</v>
      </c>
      <c r="F202" t="s">
        <v>97</v>
      </c>
      <c r="G202" t="s">
        <v>66</v>
      </c>
      <c r="H202" t="s">
        <v>59</v>
      </c>
      <c r="I202" t="s">
        <v>1446</v>
      </c>
      <c r="J202" s="34" t="str">
        <f>IF(Tabla5[[#This Row],[Orden Cobrada]]="Si",Tabla13[[#This Row],[Propina]],0)</f>
        <v>19.84</v>
      </c>
      <c r="K202" t="s">
        <v>57</v>
      </c>
      <c r="L202">
        <v>201</v>
      </c>
      <c r="M202" t="s">
        <v>100</v>
      </c>
      <c r="N202" t="s">
        <v>5</v>
      </c>
      <c r="O202" s="6">
        <f>INT(Tabla13[[#This Row],[Hora de Llegada]])</f>
        <v>45018</v>
      </c>
      <c r="P202" s="7" t="str">
        <f>TEXT(Tabla13[[#This Row],[Hora de Llegada]], "h:mm")</f>
        <v>0:18</v>
      </c>
      <c r="Q202" s="7" t="str">
        <f>TEXT(Tabla13[[#This Row],[Hora de Salida]], "h:mm")</f>
        <v>1:50</v>
      </c>
      <c r="R202" s="7">
        <f>IF(Tabla13[[#This Row],[Estado de la Mesa]]="Ocupada",Tabla13[[#This Row],[Hora de Salida2]]-Tabla13[[#This Row],[Hora de Llegada2]]+(15/1440),Tabla13[[#This Row],[Hora de Salida2]]-Tabla13[[#This Row],[Hora de Llegada2]])</f>
        <v>6.3888888888888898E-2</v>
      </c>
      <c r="S202" s="7">
        <f>Tabla13[[#This Row],[Hora de Salida2]]-Tabla13[[#This Row],[Hora de Llegada2]]</f>
        <v>6.3888888888888898E-2</v>
      </c>
      <c r="T202" s="7">
        <f>IF(Tabla5[[#This Row],[Tiempo de Permanencia sin la Espera]]&gt;Tabla5[[#This Row],[Tiempo Preparación (horas)]],Tabla5[[#This Row],[Tiempo de Permanencia sin la Espera]]-Tabla5[[#This Row],[Tiempo Preparación (horas)]],0)</f>
        <v>2.3611111111111117E-2</v>
      </c>
      <c r="U202" s="7" t="str">
        <f>IF(Tabla5[[#This Row],[Tiempo de Permanencia sin la Espera]]&gt;Tabla5[[#This Row],[Tiempo Preparación (horas)]],"Si","No")</f>
        <v>Si</v>
      </c>
      <c r="V202" s="8">
        <v>72</v>
      </c>
      <c r="W202" s="8">
        <v>58</v>
      </c>
      <c r="X202" s="7">
        <f>Tabla5[[#This Row],[Tiempo de Preparación]]/1440</f>
        <v>4.027777777777778E-2</v>
      </c>
    </row>
    <row r="203" spans="1:24" x14ac:dyDescent="0.2">
      <c r="A203">
        <v>16</v>
      </c>
      <c r="B203" t="s">
        <v>1445</v>
      </c>
      <c r="C203">
        <v>5</v>
      </c>
      <c r="D203" s="3">
        <v>45018.040277777778</v>
      </c>
      <c r="E203" s="3">
        <v>45018.083333333336</v>
      </c>
      <c r="F203" t="s">
        <v>72</v>
      </c>
      <c r="G203" t="s">
        <v>82</v>
      </c>
      <c r="H203" t="s">
        <v>59</v>
      </c>
      <c r="I203" t="s">
        <v>1444</v>
      </c>
      <c r="J203" s="34">
        <f>IF(Tabla5[[#This Row],[Orden Cobrada]]="Si",Tabla13[[#This Row],[Propina]],0)</f>
        <v>0</v>
      </c>
      <c r="K203" t="s">
        <v>76</v>
      </c>
      <c r="L203">
        <v>202</v>
      </c>
      <c r="M203" t="s">
        <v>126</v>
      </c>
      <c r="N203" t="s">
        <v>1443</v>
      </c>
      <c r="O203" s="6">
        <f>INT(Tabla13[[#This Row],[Hora de Llegada]])</f>
        <v>45018</v>
      </c>
      <c r="P203" s="7" t="str">
        <f>TEXT(Tabla13[[#This Row],[Hora de Llegada]], "h:mm")</f>
        <v>0:58</v>
      </c>
      <c r="Q203" s="7" t="str">
        <f>TEXT(Tabla13[[#This Row],[Hora de Salida]], "h:mm")</f>
        <v>2:00</v>
      </c>
      <c r="R203" s="7">
        <f>IF(Tabla13[[#This Row],[Estado de la Mesa]]="Ocupada",Tabla13[[#This Row],[Hora de Salida2]]-Tabla13[[#This Row],[Hora de Llegada2]]+(15/1440),Tabla13[[#This Row],[Hora de Salida2]]-Tabla13[[#This Row],[Hora de Llegada2]])</f>
        <v>5.3472222222222213E-2</v>
      </c>
      <c r="S203" s="7">
        <f>Tabla13[[#This Row],[Hora de Salida2]]-Tabla13[[#This Row],[Hora de Llegada2]]</f>
        <v>4.3055555555555548E-2</v>
      </c>
      <c r="T203" s="7">
        <f>IF(Tabla5[[#This Row],[Tiempo de Permanencia sin la Espera]]&gt;Tabla5[[#This Row],[Tiempo Preparación (horas)]],Tabla5[[#This Row],[Tiempo de Permanencia sin la Espera]]-Tabla5[[#This Row],[Tiempo Preparación (horas)]],0)</f>
        <v>0</v>
      </c>
      <c r="U203" s="7" t="str">
        <f>IF(Tabla5[[#This Row],[Tiempo de Permanencia sin la Espera]]&gt;Tabla5[[#This Row],[Tiempo Preparación (horas)]],"Si","No")</f>
        <v>No</v>
      </c>
      <c r="V203" s="8">
        <v>206</v>
      </c>
      <c r="W203" s="8">
        <v>156</v>
      </c>
      <c r="X203" s="7">
        <f>Tabla5[[#This Row],[Tiempo de Preparación]]/1440</f>
        <v>0.10833333333333334</v>
      </c>
    </row>
    <row r="204" spans="1:24" x14ac:dyDescent="0.2">
      <c r="A204">
        <v>5</v>
      </c>
      <c r="B204" t="s">
        <v>1442</v>
      </c>
      <c r="C204">
        <v>2</v>
      </c>
      <c r="D204" s="3">
        <v>45018.164583333331</v>
      </c>
      <c r="E204" s="3">
        <v>45018.222916666666</v>
      </c>
      <c r="F204" t="s">
        <v>97</v>
      </c>
      <c r="G204" t="s">
        <v>82</v>
      </c>
      <c r="H204" t="s">
        <v>59</v>
      </c>
      <c r="I204" t="s">
        <v>1441</v>
      </c>
      <c r="J204" s="34">
        <f>IF(Tabla5[[#This Row],[Orden Cobrada]]="Si",Tabla13[[#This Row],[Propina]],0)</f>
        <v>0</v>
      </c>
      <c r="K204" t="s">
        <v>70</v>
      </c>
      <c r="L204">
        <v>203</v>
      </c>
      <c r="M204" t="s">
        <v>100</v>
      </c>
      <c r="N204" t="s">
        <v>1440</v>
      </c>
      <c r="O204" s="6">
        <f>INT(Tabla13[[#This Row],[Hora de Llegada]])</f>
        <v>45018</v>
      </c>
      <c r="P204" s="7" t="str">
        <f>TEXT(Tabla13[[#This Row],[Hora de Llegada]], "h:mm")</f>
        <v>3:57</v>
      </c>
      <c r="Q204" s="7" t="str">
        <f>TEXT(Tabla13[[#This Row],[Hora de Salida]], "h:mm")</f>
        <v>5:21</v>
      </c>
      <c r="R204" s="7">
        <f>IF(Tabla13[[#This Row],[Estado de la Mesa]]="Ocupada",Tabla13[[#This Row],[Hora de Salida2]]-Tabla13[[#This Row],[Hora de Llegada2]]+(15/1440),Tabla13[[#This Row],[Hora de Salida2]]-Tabla13[[#This Row],[Hora de Llegada2]])</f>
        <v>5.833333333333332E-2</v>
      </c>
      <c r="S204" s="7">
        <f>Tabla13[[#This Row],[Hora de Salida2]]-Tabla13[[#This Row],[Hora de Llegada2]]</f>
        <v>5.833333333333332E-2</v>
      </c>
      <c r="T204" s="7">
        <f>IF(Tabla5[[#This Row],[Tiempo de Permanencia sin la Espera]]&gt;Tabla5[[#This Row],[Tiempo Preparación (horas)]],Tabla5[[#This Row],[Tiempo de Permanencia sin la Espera]]-Tabla5[[#This Row],[Tiempo Preparación (horas)]],0)</f>
        <v>0</v>
      </c>
      <c r="U204" s="7" t="str">
        <f>IF(Tabla5[[#This Row],[Tiempo de Permanencia sin la Espera]]&gt;Tabla5[[#This Row],[Tiempo Preparación (horas)]],"Si","No")</f>
        <v>No</v>
      </c>
      <c r="V204" s="8">
        <v>156</v>
      </c>
      <c r="W204" s="8">
        <v>85</v>
      </c>
      <c r="X204" s="7">
        <f>Tabla5[[#This Row],[Tiempo de Preparación]]/1440</f>
        <v>5.9027777777777776E-2</v>
      </c>
    </row>
    <row r="205" spans="1:24" x14ac:dyDescent="0.2">
      <c r="A205">
        <v>16</v>
      </c>
      <c r="B205" t="s">
        <v>326</v>
      </c>
      <c r="C205">
        <v>5</v>
      </c>
      <c r="D205" s="3">
        <v>45018.011805555558</v>
      </c>
      <c r="E205" s="3">
        <v>45018.100694444445</v>
      </c>
      <c r="F205" t="s">
        <v>97</v>
      </c>
      <c r="G205" t="s">
        <v>82</v>
      </c>
      <c r="H205" t="s">
        <v>102</v>
      </c>
      <c r="I205" t="s">
        <v>1439</v>
      </c>
      <c r="J205" s="34" t="str">
        <f>IF(Tabla5[[#This Row],[Orden Cobrada]]="Si",Tabla13[[#This Row],[Propina]],0)</f>
        <v>49.56</v>
      </c>
      <c r="K205" t="s">
        <v>70</v>
      </c>
      <c r="L205">
        <v>204</v>
      </c>
      <c r="M205" t="s">
        <v>85</v>
      </c>
      <c r="N205" t="s">
        <v>5</v>
      </c>
      <c r="O205" s="6">
        <f>INT(Tabla13[[#This Row],[Hora de Llegada]])</f>
        <v>45018</v>
      </c>
      <c r="P205" s="7" t="str">
        <f>TEXT(Tabla13[[#This Row],[Hora de Llegada]], "h:mm")</f>
        <v>0:17</v>
      </c>
      <c r="Q205" s="7" t="str">
        <f>TEXT(Tabla13[[#This Row],[Hora de Salida]], "h:mm")</f>
        <v>2:25</v>
      </c>
      <c r="R205" s="7">
        <f>IF(Tabla13[[#This Row],[Estado de la Mesa]]="Ocupada",Tabla13[[#This Row],[Hora de Salida2]]-Tabla13[[#This Row],[Hora de Llegada2]]+(15/1440),Tabla13[[#This Row],[Hora de Salida2]]-Tabla13[[#This Row],[Hora de Llegada2]])</f>
        <v>8.8888888888888878E-2</v>
      </c>
      <c r="S205" s="7">
        <f>Tabla13[[#This Row],[Hora de Salida2]]-Tabla13[[#This Row],[Hora de Llegada2]]</f>
        <v>8.8888888888888878E-2</v>
      </c>
      <c r="T205" s="7">
        <f>IF(Tabla5[[#This Row],[Tiempo de Permanencia sin la Espera]]&gt;Tabla5[[#This Row],[Tiempo Preparación (horas)]],Tabla5[[#This Row],[Tiempo de Permanencia sin la Espera]]-Tabla5[[#This Row],[Tiempo Preparación (horas)]],0)</f>
        <v>7.4305555555555541E-2</v>
      </c>
      <c r="U205" s="7" t="str">
        <f>IF(Tabla5[[#This Row],[Tiempo de Permanencia sin la Espera]]&gt;Tabla5[[#This Row],[Tiempo Preparación (horas)]],"Si","No")</f>
        <v>Si</v>
      </c>
      <c r="V205" s="8">
        <v>48</v>
      </c>
      <c r="W205" s="8">
        <v>21</v>
      </c>
      <c r="X205" s="7">
        <f>Tabla5[[#This Row],[Tiempo de Preparación]]/1440</f>
        <v>1.4583333333333334E-2</v>
      </c>
    </row>
    <row r="206" spans="1:24" x14ac:dyDescent="0.2">
      <c r="A206">
        <v>14</v>
      </c>
      <c r="B206" t="s">
        <v>578</v>
      </c>
      <c r="C206">
        <v>1</v>
      </c>
      <c r="D206" s="3">
        <v>45018.09375</v>
      </c>
      <c r="E206" s="3">
        <v>45018.259722222225</v>
      </c>
      <c r="F206" t="s">
        <v>61</v>
      </c>
      <c r="G206" t="s">
        <v>82</v>
      </c>
      <c r="H206" t="s">
        <v>106</v>
      </c>
      <c r="I206" t="s">
        <v>1438</v>
      </c>
      <c r="J206" s="34" t="str">
        <f>IF(Tabla5[[#This Row],[Orden Cobrada]]="Si",Tabla13[[#This Row],[Propina]],0)</f>
        <v>26.49</v>
      </c>
      <c r="K206" t="s">
        <v>70</v>
      </c>
      <c r="L206">
        <v>205</v>
      </c>
      <c r="M206" t="s">
        <v>69</v>
      </c>
      <c r="N206" t="s">
        <v>1310</v>
      </c>
      <c r="O206" s="6">
        <f>INT(Tabla13[[#This Row],[Hora de Llegada]])</f>
        <v>45018</v>
      </c>
      <c r="P206" s="7" t="str">
        <f>TEXT(Tabla13[[#This Row],[Hora de Llegada]], "h:mm")</f>
        <v>2:15</v>
      </c>
      <c r="Q206" s="7" t="str">
        <f>TEXT(Tabla13[[#This Row],[Hora de Salida]], "h:mm")</f>
        <v>6:14</v>
      </c>
      <c r="R206" s="7">
        <f>IF(Tabla13[[#This Row],[Estado de la Mesa]]="Ocupada",Tabla13[[#This Row],[Hora de Salida2]]-Tabla13[[#This Row],[Hora de Llegada2]]+(15/1440),Tabla13[[#This Row],[Hora de Salida2]]-Tabla13[[#This Row],[Hora de Llegada2]])</f>
        <v>0.16597222222222224</v>
      </c>
      <c r="S206" s="7">
        <f>Tabla13[[#This Row],[Hora de Salida2]]-Tabla13[[#This Row],[Hora de Llegada2]]</f>
        <v>0.16597222222222224</v>
      </c>
      <c r="T206" s="7">
        <f>IF(Tabla5[[#This Row],[Tiempo de Permanencia sin la Espera]]&gt;Tabla5[[#This Row],[Tiempo Preparación (horas)]],Tabla5[[#This Row],[Tiempo de Permanencia sin la Espera]]-Tabla5[[#This Row],[Tiempo Preparación (horas)]],0)</f>
        <v>0.10625000000000001</v>
      </c>
      <c r="U206" s="7" t="str">
        <f>IF(Tabla5[[#This Row],[Tiempo de Permanencia sin la Espera]]&gt;Tabla5[[#This Row],[Tiempo Preparación (horas)]],"Si","No")</f>
        <v>Si</v>
      </c>
      <c r="V206" s="8">
        <v>61</v>
      </c>
      <c r="W206" s="8">
        <v>86</v>
      </c>
      <c r="X206" s="7">
        <f>Tabla5[[#This Row],[Tiempo de Preparación]]/1440</f>
        <v>5.9722222222222225E-2</v>
      </c>
    </row>
    <row r="207" spans="1:24" x14ac:dyDescent="0.2">
      <c r="A207">
        <v>4</v>
      </c>
      <c r="B207" t="s">
        <v>1234</v>
      </c>
      <c r="C207">
        <v>6</v>
      </c>
      <c r="D207" s="3">
        <v>45018.143750000003</v>
      </c>
      <c r="E207" s="3">
        <v>45018.256249999999</v>
      </c>
      <c r="F207" t="s">
        <v>78</v>
      </c>
      <c r="G207" t="s">
        <v>82</v>
      </c>
      <c r="H207" t="s">
        <v>59</v>
      </c>
      <c r="I207" t="s">
        <v>1437</v>
      </c>
      <c r="J207" s="34" t="str">
        <f>IF(Tabla5[[#This Row],[Orden Cobrada]]="Si",Tabla13[[#This Row],[Propina]],0)</f>
        <v>36.96</v>
      </c>
      <c r="K207" t="s">
        <v>76</v>
      </c>
      <c r="L207">
        <v>206</v>
      </c>
      <c r="M207" t="s">
        <v>126</v>
      </c>
      <c r="N207" t="s">
        <v>7</v>
      </c>
      <c r="O207" s="6">
        <f>INT(Tabla13[[#This Row],[Hora de Llegada]])</f>
        <v>45018</v>
      </c>
      <c r="P207" s="7" t="str">
        <f>TEXT(Tabla13[[#This Row],[Hora de Llegada]], "h:mm")</f>
        <v>3:27</v>
      </c>
      <c r="Q207" s="7" t="str">
        <f>TEXT(Tabla13[[#This Row],[Hora de Salida]], "h:mm")</f>
        <v>6:09</v>
      </c>
      <c r="R207" s="7">
        <f>IF(Tabla13[[#This Row],[Estado de la Mesa]]="Ocupada",Tabla13[[#This Row],[Hora de Salida2]]-Tabla13[[#This Row],[Hora de Llegada2]]+(15/1440),Tabla13[[#This Row],[Hora de Salida2]]-Tabla13[[#This Row],[Hora de Llegada2]])</f>
        <v>0.12291666666666669</v>
      </c>
      <c r="S207" s="7">
        <f>Tabla13[[#This Row],[Hora de Salida2]]-Tabla13[[#This Row],[Hora de Llegada2]]</f>
        <v>0.11250000000000002</v>
      </c>
      <c r="T207" s="7">
        <f>IF(Tabla5[[#This Row],[Tiempo de Permanencia sin la Espera]]&gt;Tabla5[[#This Row],[Tiempo Preparación (horas)]],Tabla5[[#This Row],[Tiempo de Permanencia sin la Espera]]-Tabla5[[#This Row],[Tiempo Preparación (horas)]],0)</f>
        <v>7.2222222222222243E-2</v>
      </c>
      <c r="U207" s="7" t="str">
        <f>IF(Tabla5[[#This Row],[Tiempo de Permanencia sin la Espera]]&gt;Tabla5[[#This Row],[Tiempo Preparación (horas)]],"Si","No")</f>
        <v>Si</v>
      </c>
      <c r="V207" s="8">
        <v>30</v>
      </c>
      <c r="W207" s="8">
        <v>58</v>
      </c>
      <c r="X207" s="7">
        <f>Tabla5[[#This Row],[Tiempo de Preparación]]/1440</f>
        <v>4.027777777777778E-2</v>
      </c>
    </row>
    <row r="208" spans="1:24" x14ac:dyDescent="0.2">
      <c r="A208">
        <v>20</v>
      </c>
      <c r="B208" t="s">
        <v>1436</v>
      </c>
      <c r="C208">
        <v>3</v>
      </c>
      <c r="D208" s="3">
        <v>45018.117361111108</v>
      </c>
      <c r="E208" s="3">
        <v>45018.168055555558</v>
      </c>
      <c r="F208" t="s">
        <v>87</v>
      </c>
      <c r="G208" t="s">
        <v>66</v>
      </c>
      <c r="H208" t="s">
        <v>59</v>
      </c>
      <c r="I208" t="s">
        <v>1435</v>
      </c>
      <c r="J208" s="34">
        <f>IF(Tabla5[[#This Row],[Orden Cobrada]]="Si",Tabla13[[#This Row],[Propina]],0)</f>
        <v>0</v>
      </c>
      <c r="K208" t="s">
        <v>57</v>
      </c>
      <c r="L208">
        <v>207</v>
      </c>
      <c r="M208" t="s">
        <v>104</v>
      </c>
      <c r="N208" t="s">
        <v>1434</v>
      </c>
      <c r="O208" s="6">
        <f>INT(Tabla13[[#This Row],[Hora de Llegada]])</f>
        <v>45018</v>
      </c>
      <c r="P208" s="7" t="str">
        <f>TEXT(Tabla13[[#This Row],[Hora de Llegada]], "h:mm")</f>
        <v>2:49</v>
      </c>
      <c r="Q208" s="7" t="str">
        <f>TEXT(Tabla13[[#This Row],[Hora de Salida]], "h:mm")</f>
        <v>4:02</v>
      </c>
      <c r="R208" s="7">
        <f>IF(Tabla13[[#This Row],[Estado de la Mesa]]="Ocupada",Tabla13[[#This Row],[Hora de Salida2]]-Tabla13[[#This Row],[Hora de Llegada2]]+(15/1440),Tabla13[[#This Row],[Hora de Salida2]]-Tabla13[[#This Row],[Hora de Llegada2]])</f>
        <v>5.0694444444444445E-2</v>
      </c>
      <c r="S208" s="7">
        <f>Tabla13[[#This Row],[Hora de Salida2]]-Tabla13[[#This Row],[Hora de Llegada2]]</f>
        <v>5.0694444444444445E-2</v>
      </c>
      <c r="T208" s="7">
        <f>IF(Tabla5[[#This Row],[Tiempo de Permanencia sin la Espera]]&gt;Tabla5[[#This Row],[Tiempo Preparación (horas)]],Tabla5[[#This Row],[Tiempo de Permanencia sin la Espera]]-Tabla5[[#This Row],[Tiempo Preparación (horas)]],0)</f>
        <v>0</v>
      </c>
      <c r="U208" s="7" t="str">
        <f>IF(Tabla5[[#This Row],[Tiempo de Permanencia sin la Espera]]&gt;Tabla5[[#This Row],[Tiempo Preparación (horas)]],"Si","No")</f>
        <v>No</v>
      </c>
      <c r="V208" s="8">
        <v>180</v>
      </c>
      <c r="W208" s="8">
        <v>111</v>
      </c>
      <c r="X208" s="7">
        <f>Tabla5[[#This Row],[Tiempo de Preparación]]/1440</f>
        <v>7.7083333333333337E-2</v>
      </c>
    </row>
    <row r="209" spans="1:24" x14ac:dyDescent="0.2">
      <c r="A209">
        <v>16</v>
      </c>
      <c r="B209" t="s">
        <v>1433</v>
      </c>
      <c r="C209">
        <v>4</v>
      </c>
      <c r="D209" s="3">
        <v>45018.147916666669</v>
      </c>
      <c r="E209" s="3">
        <v>45018.275000000001</v>
      </c>
      <c r="F209" t="s">
        <v>97</v>
      </c>
      <c r="G209" t="s">
        <v>82</v>
      </c>
      <c r="H209" t="s">
        <v>106</v>
      </c>
      <c r="I209" t="s">
        <v>1432</v>
      </c>
      <c r="J209" s="34" t="str">
        <f>IF(Tabla5[[#This Row],[Orden Cobrada]]="Si",Tabla13[[#This Row],[Propina]],0)</f>
        <v>36.7</v>
      </c>
      <c r="K209" t="s">
        <v>76</v>
      </c>
      <c r="L209">
        <v>208</v>
      </c>
      <c r="M209" t="s">
        <v>100</v>
      </c>
      <c r="N209" t="s">
        <v>1431</v>
      </c>
      <c r="O209" s="6">
        <f>INT(Tabla13[[#This Row],[Hora de Llegada]])</f>
        <v>45018</v>
      </c>
      <c r="P209" s="7" t="str">
        <f>TEXT(Tabla13[[#This Row],[Hora de Llegada]], "h:mm")</f>
        <v>3:33</v>
      </c>
      <c r="Q209" s="7" t="str">
        <f>TEXT(Tabla13[[#This Row],[Hora de Salida]], "h:mm")</f>
        <v>6:36</v>
      </c>
      <c r="R209" s="7">
        <f>IF(Tabla13[[#This Row],[Estado de la Mesa]]="Ocupada",Tabla13[[#This Row],[Hora de Salida2]]-Tabla13[[#This Row],[Hora de Llegada2]]+(15/1440),Tabla13[[#This Row],[Hora de Salida2]]-Tabla13[[#This Row],[Hora de Llegada2]])</f>
        <v>0.13749999999999996</v>
      </c>
      <c r="S209" s="7">
        <f>Tabla13[[#This Row],[Hora de Salida2]]-Tabla13[[#This Row],[Hora de Llegada2]]</f>
        <v>0.1270833333333333</v>
      </c>
      <c r="T209" s="7">
        <f>IF(Tabla5[[#This Row],[Tiempo de Permanencia sin la Espera]]&gt;Tabla5[[#This Row],[Tiempo Preparación (horas)]],Tabla5[[#This Row],[Tiempo de Permanencia sin la Espera]]-Tabla5[[#This Row],[Tiempo Preparación (horas)]],0)</f>
        <v>5.7638888888888851E-2</v>
      </c>
      <c r="U209" s="7" t="str">
        <f>IF(Tabla5[[#This Row],[Tiempo de Permanencia sin la Espera]]&gt;Tabla5[[#This Row],[Tiempo Preparación (horas)]],"Si","No")</f>
        <v>Si</v>
      </c>
      <c r="V209" s="8">
        <v>180</v>
      </c>
      <c r="W209" s="8">
        <v>100</v>
      </c>
      <c r="X209" s="7">
        <f>Tabla5[[#This Row],[Tiempo de Preparación]]/1440</f>
        <v>6.9444444444444448E-2</v>
      </c>
    </row>
    <row r="210" spans="1:24" x14ac:dyDescent="0.2">
      <c r="A210">
        <v>9</v>
      </c>
      <c r="B210" t="s">
        <v>1430</v>
      </c>
      <c r="C210">
        <v>6</v>
      </c>
      <c r="D210" s="3">
        <v>45018.063194444447</v>
      </c>
      <c r="E210" s="3">
        <v>45018.17083333333</v>
      </c>
      <c r="F210" t="s">
        <v>97</v>
      </c>
      <c r="G210" t="s">
        <v>66</v>
      </c>
      <c r="H210" t="s">
        <v>102</v>
      </c>
      <c r="I210" t="s">
        <v>1429</v>
      </c>
      <c r="J210" s="34">
        <f>IF(Tabla5[[#This Row],[Orden Cobrada]]="Si",Tabla13[[#This Row],[Propina]],0)</f>
        <v>0</v>
      </c>
      <c r="K210" t="s">
        <v>57</v>
      </c>
      <c r="L210">
        <v>209</v>
      </c>
      <c r="M210" t="s">
        <v>126</v>
      </c>
      <c r="N210" t="s">
        <v>1428</v>
      </c>
      <c r="O210" s="6">
        <f>INT(Tabla13[[#This Row],[Hora de Llegada]])</f>
        <v>45018</v>
      </c>
      <c r="P210" s="7" t="str">
        <f>TEXT(Tabla13[[#This Row],[Hora de Llegada]], "h:mm")</f>
        <v>1:31</v>
      </c>
      <c r="Q210" s="7" t="str">
        <f>TEXT(Tabla13[[#This Row],[Hora de Salida]], "h:mm")</f>
        <v>4:06</v>
      </c>
      <c r="R210" s="7">
        <f>IF(Tabla13[[#This Row],[Estado de la Mesa]]="Ocupada",Tabla13[[#This Row],[Hora de Salida2]]-Tabla13[[#This Row],[Hora de Llegada2]]+(15/1440),Tabla13[[#This Row],[Hora de Salida2]]-Tabla13[[#This Row],[Hora de Llegada2]])</f>
        <v>0.10763888888888887</v>
      </c>
      <c r="S210" s="7">
        <f>Tabla13[[#This Row],[Hora de Salida2]]-Tabla13[[#This Row],[Hora de Llegada2]]</f>
        <v>0.10763888888888887</v>
      </c>
      <c r="T210" s="7">
        <f>IF(Tabla5[[#This Row],[Tiempo de Permanencia sin la Espera]]&gt;Tabla5[[#This Row],[Tiempo Preparación (horas)]],Tabla5[[#This Row],[Tiempo de Permanencia sin la Espera]]-Tabla5[[#This Row],[Tiempo Preparación (horas)]],0)</f>
        <v>0</v>
      </c>
      <c r="U210" s="7" t="str">
        <f>IF(Tabla5[[#This Row],[Tiempo de Permanencia sin la Espera]]&gt;Tabla5[[#This Row],[Tiempo Preparación (horas)]],"Si","No")</f>
        <v>No</v>
      </c>
      <c r="V210" s="8">
        <v>214</v>
      </c>
      <c r="W210" s="8">
        <v>171</v>
      </c>
      <c r="X210" s="7">
        <f>Tabla5[[#This Row],[Tiempo de Preparación]]/1440</f>
        <v>0.11874999999999999</v>
      </c>
    </row>
    <row r="211" spans="1:24" x14ac:dyDescent="0.2">
      <c r="A211">
        <v>10</v>
      </c>
      <c r="B211" t="s">
        <v>1427</v>
      </c>
      <c r="C211">
        <v>4</v>
      </c>
      <c r="D211" s="3">
        <v>45018.113194444442</v>
      </c>
      <c r="E211" s="3">
        <v>45018.186805555553</v>
      </c>
      <c r="F211" t="s">
        <v>61</v>
      </c>
      <c r="G211" t="s">
        <v>60</v>
      </c>
      <c r="H211" t="s">
        <v>59</v>
      </c>
      <c r="I211" t="s">
        <v>1426</v>
      </c>
      <c r="J211" s="34">
        <f>IF(Tabla5[[#This Row],[Orden Cobrada]]="Si",Tabla13[[#This Row],[Propina]],0)</f>
        <v>0</v>
      </c>
      <c r="K211" t="s">
        <v>70</v>
      </c>
      <c r="L211">
        <v>210</v>
      </c>
      <c r="M211" t="s">
        <v>132</v>
      </c>
      <c r="N211" t="s">
        <v>1425</v>
      </c>
      <c r="O211" s="6">
        <f>INT(Tabla13[[#This Row],[Hora de Llegada]])</f>
        <v>45018</v>
      </c>
      <c r="P211" s="7" t="str">
        <f>TEXT(Tabla13[[#This Row],[Hora de Llegada]], "h:mm")</f>
        <v>2:43</v>
      </c>
      <c r="Q211" s="7" t="str">
        <f>TEXT(Tabla13[[#This Row],[Hora de Salida]], "h:mm")</f>
        <v>4:29</v>
      </c>
      <c r="R211" s="7">
        <f>IF(Tabla13[[#This Row],[Estado de la Mesa]]="Ocupada",Tabla13[[#This Row],[Hora de Salida2]]-Tabla13[[#This Row],[Hora de Llegada2]]+(15/1440),Tabla13[[#This Row],[Hora de Salida2]]-Tabla13[[#This Row],[Hora de Llegada2]])</f>
        <v>7.3611111111111113E-2</v>
      </c>
      <c r="S211" s="7">
        <f>Tabla13[[#This Row],[Hora de Salida2]]-Tabla13[[#This Row],[Hora de Llegada2]]</f>
        <v>7.3611111111111113E-2</v>
      </c>
      <c r="T211" s="7">
        <f>IF(Tabla5[[#This Row],[Tiempo de Permanencia sin la Espera]]&gt;Tabla5[[#This Row],[Tiempo Preparación (horas)]],Tabla5[[#This Row],[Tiempo de Permanencia sin la Espera]]-Tabla5[[#This Row],[Tiempo Preparación (horas)]],0)</f>
        <v>0</v>
      </c>
      <c r="U211" s="7" t="str">
        <f>IF(Tabla5[[#This Row],[Tiempo de Permanencia sin la Espera]]&gt;Tabla5[[#This Row],[Tiempo Preparación (horas)]],"Si","No")</f>
        <v>No</v>
      </c>
      <c r="V211" s="8">
        <v>195</v>
      </c>
      <c r="W211" s="8">
        <v>158</v>
      </c>
      <c r="X211" s="7">
        <f>Tabla5[[#This Row],[Tiempo de Preparación]]/1440</f>
        <v>0.10972222222222222</v>
      </c>
    </row>
    <row r="212" spans="1:24" x14ac:dyDescent="0.2">
      <c r="A212">
        <v>1</v>
      </c>
      <c r="B212" t="s">
        <v>977</v>
      </c>
      <c r="C212">
        <v>2</v>
      </c>
      <c r="D212" s="3">
        <v>45018.152777777781</v>
      </c>
      <c r="E212" s="3">
        <v>45018.226388888892</v>
      </c>
      <c r="F212" t="s">
        <v>97</v>
      </c>
      <c r="G212" t="s">
        <v>82</v>
      </c>
      <c r="H212" t="s">
        <v>106</v>
      </c>
      <c r="I212" t="s">
        <v>1424</v>
      </c>
      <c r="J212" s="34">
        <f>IF(Tabla5[[#This Row],[Orden Cobrada]]="Si",Tabla13[[#This Row],[Propina]],0)</f>
        <v>0</v>
      </c>
      <c r="K212" t="s">
        <v>57</v>
      </c>
      <c r="L212">
        <v>211</v>
      </c>
      <c r="M212" t="s">
        <v>64</v>
      </c>
      <c r="N212" t="s">
        <v>1423</v>
      </c>
      <c r="O212" s="6">
        <f>INT(Tabla13[[#This Row],[Hora de Llegada]])</f>
        <v>45018</v>
      </c>
      <c r="P212" s="7" t="str">
        <f>TEXT(Tabla13[[#This Row],[Hora de Llegada]], "h:mm")</f>
        <v>3:40</v>
      </c>
      <c r="Q212" s="7" t="str">
        <f>TEXT(Tabla13[[#This Row],[Hora de Salida]], "h:mm")</f>
        <v>5:26</v>
      </c>
      <c r="R212" s="7">
        <f>IF(Tabla13[[#This Row],[Estado de la Mesa]]="Ocupada",Tabla13[[#This Row],[Hora de Salida2]]-Tabla13[[#This Row],[Hora de Llegada2]]+(15/1440),Tabla13[[#This Row],[Hora de Salida2]]-Tabla13[[#This Row],[Hora de Llegada2]])</f>
        <v>7.3611111111111127E-2</v>
      </c>
      <c r="S212" s="7">
        <f>Tabla13[[#This Row],[Hora de Salida2]]-Tabla13[[#This Row],[Hora de Llegada2]]</f>
        <v>7.3611111111111127E-2</v>
      </c>
      <c r="T212" s="7">
        <f>IF(Tabla5[[#This Row],[Tiempo de Permanencia sin la Espera]]&gt;Tabla5[[#This Row],[Tiempo Preparación (horas)]],Tabla5[[#This Row],[Tiempo de Permanencia sin la Espera]]-Tabla5[[#This Row],[Tiempo Preparación (horas)]],0)</f>
        <v>0</v>
      </c>
      <c r="U212" s="7" t="str">
        <f>IF(Tabla5[[#This Row],[Tiempo de Permanencia sin la Espera]]&gt;Tabla5[[#This Row],[Tiempo Preparación (horas)]],"Si","No")</f>
        <v>No</v>
      </c>
      <c r="V212" s="8">
        <v>169</v>
      </c>
      <c r="W212" s="8">
        <v>135</v>
      </c>
      <c r="X212" s="7">
        <f>Tabla5[[#This Row],[Tiempo de Preparación]]/1440</f>
        <v>9.375E-2</v>
      </c>
    </row>
    <row r="213" spans="1:24" x14ac:dyDescent="0.2">
      <c r="A213">
        <v>14</v>
      </c>
      <c r="B213" t="s">
        <v>312</v>
      </c>
      <c r="C213">
        <v>6</v>
      </c>
      <c r="D213" s="3">
        <v>45018.107638888891</v>
      </c>
      <c r="E213" s="3">
        <v>45018.152777777781</v>
      </c>
      <c r="F213" t="s">
        <v>78</v>
      </c>
      <c r="G213" t="s">
        <v>82</v>
      </c>
      <c r="H213" t="s">
        <v>106</v>
      </c>
      <c r="I213" t="s">
        <v>1422</v>
      </c>
      <c r="J213" s="34">
        <f>IF(Tabla5[[#This Row],[Orden Cobrada]]="Si",Tabla13[[#This Row],[Propina]],0)</f>
        <v>0</v>
      </c>
      <c r="K213" t="s">
        <v>76</v>
      </c>
      <c r="L213">
        <v>212</v>
      </c>
      <c r="M213" t="s">
        <v>100</v>
      </c>
      <c r="N213" t="s">
        <v>1421</v>
      </c>
      <c r="O213" s="6">
        <f>INT(Tabla13[[#This Row],[Hora de Llegada]])</f>
        <v>45018</v>
      </c>
      <c r="P213" s="7" t="str">
        <f>TEXT(Tabla13[[#This Row],[Hora de Llegada]], "h:mm")</f>
        <v>2:35</v>
      </c>
      <c r="Q213" s="7" t="str">
        <f>TEXT(Tabla13[[#This Row],[Hora de Salida]], "h:mm")</f>
        <v>3:40</v>
      </c>
      <c r="R213" s="7">
        <f>IF(Tabla13[[#This Row],[Estado de la Mesa]]="Ocupada",Tabla13[[#This Row],[Hora de Salida2]]-Tabla13[[#This Row],[Hora de Llegada2]]+(15/1440),Tabla13[[#This Row],[Hora de Salida2]]-Tabla13[[#This Row],[Hora de Llegada2]])</f>
        <v>5.5555555555555532E-2</v>
      </c>
      <c r="S213" s="7">
        <f>Tabla13[[#This Row],[Hora de Salida2]]-Tabla13[[#This Row],[Hora de Llegada2]]</f>
        <v>4.5138888888888867E-2</v>
      </c>
      <c r="T213" s="7">
        <f>IF(Tabla5[[#This Row],[Tiempo de Permanencia sin la Espera]]&gt;Tabla5[[#This Row],[Tiempo Preparación (horas)]],Tabla5[[#This Row],[Tiempo de Permanencia sin la Espera]]-Tabla5[[#This Row],[Tiempo Preparación (horas)]],0)</f>
        <v>0</v>
      </c>
      <c r="U213" s="7" t="str">
        <f>IF(Tabla5[[#This Row],[Tiempo de Permanencia sin la Espera]]&gt;Tabla5[[#This Row],[Tiempo Preparación (horas)]],"Si","No")</f>
        <v>No</v>
      </c>
      <c r="V213" s="8">
        <v>245</v>
      </c>
      <c r="W213" s="8">
        <v>164</v>
      </c>
      <c r="X213" s="7">
        <f>Tabla5[[#This Row],[Tiempo de Preparación]]/1440</f>
        <v>0.11388888888888889</v>
      </c>
    </row>
    <row r="214" spans="1:24" x14ac:dyDescent="0.2">
      <c r="A214">
        <v>13</v>
      </c>
      <c r="B214" t="s">
        <v>1420</v>
      </c>
      <c r="C214">
        <v>6</v>
      </c>
      <c r="D214" s="3">
        <v>45018.073611111111</v>
      </c>
      <c r="E214" s="3">
        <v>45018.206944444442</v>
      </c>
      <c r="F214" t="s">
        <v>87</v>
      </c>
      <c r="G214" t="s">
        <v>82</v>
      </c>
      <c r="H214" t="s">
        <v>59</v>
      </c>
      <c r="I214" t="s">
        <v>1419</v>
      </c>
      <c r="J214" s="34" t="str">
        <f>IF(Tabla5[[#This Row],[Orden Cobrada]]="Si",Tabla13[[#This Row],[Propina]],0)</f>
        <v>28.1</v>
      </c>
      <c r="K214" t="s">
        <v>70</v>
      </c>
      <c r="L214">
        <v>213</v>
      </c>
      <c r="M214" t="s">
        <v>100</v>
      </c>
      <c r="N214" t="s">
        <v>1418</v>
      </c>
      <c r="O214" s="6">
        <f>INT(Tabla13[[#This Row],[Hora de Llegada]])</f>
        <v>45018</v>
      </c>
      <c r="P214" s="7" t="str">
        <f>TEXT(Tabla13[[#This Row],[Hora de Llegada]], "h:mm")</f>
        <v>1:46</v>
      </c>
      <c r="Q214" s="7" t="str">
        <f>TEXT(Tabla13[[#This Row],[Hora de Salida]], "h:mm")</f>
        <v>4:58</v>
      </c>
      <c r="R214" s="7">
        <f>IF(Tabla13[[#This Row],[Estado de la Mesa]]="Ocupada",Tabla13[[#This Row],[Hora de Salida2]]-Tabla13[[#This Row],[Hora de Llegada2]]+(15/1440),Tabla13[[#This Row],[Hora de Salida2]]-Tabla13[[#This Row],[Hora de Llegada2]])</f>
        <v>0.13333333333333336</v>
      </c>
      <c r="S214" s="7">
        <f>Tabla13[[#This Row],[Hora de Salida2]]-Tabla13[[#This Row],[Hora de Llegada2]]</f>
        <v>0.13333333333333336</v>
      </c>
      <c r="T214" s="7">
        <f>IF(Tabla5[[#This Row],[Tiempo de Permanencia sin la Espera]]&gt;Tabla5[[#This Row],[Tiempo Preparación (horas)]],Tabla5[[#This Row],[Tiempo de Permanencia sin la Espera]]-Tabla5[[#This Row],[Tiempo Preparación (horas)]],0)</f>
        <v>6.3888888888888912E-2</v>
      </c>
      <c r="U214" s="7" t="str">
        <f>IF(Tabla5[[#This Row],[Tiempo de Permanencia sin la Espera]]&gt;Tabla5[[#This Row],[Tiempo Preparación (horas)]],"Si","No")</f>
        <v>Si</v>
      </c>
      <c r="V214" s="8">
        <v>87</v>
      </c>
      <c r="W214" s="8">
        <v>100</v>
      </c>
      <c r="X214" s="7">
        <f>Tabla5[[#This Row],[Tiempo de Preparación]]/1440</f>
        <v>6.9444444444444448E-2</v>
      </c>
    </row>
    <row r="215" spans="1:24" x14ac:dyDescent="0.2">
      <c r="A215">
        <v>2</v>
      </c>
      <c r="B215" t="s">
        <v>1417</v>
      </c>
      <c r="C215">
        <v>4</v>
      </c>
      <c r="D215" s="3">
        <v>45018.137499999997</v>
      </c>
      <c r="E215" s="3">
        <v>45018.214583333334</v>
      </c>
      <c r="F215" t="s">
        <v>97</v>
      </c>
      <c r="G215" t="s">
        <v>82</v>
      </c>
      <c r="H215" t="s">
        <v>106</v>
      </c>
      <c r="I215" t="s">
        <v>1416</v>
      </c>
      <c r="J215" s="34" t="str">
        <f>IF(Tabla5[[#This Row],[Orden Cobrada]]="Si",Tabla13[[#This Row],[Propina]],0)</f>
        <v>33.39</v>
      </c>
      <c r="K215" t="s">
        <v>76</v>
      </c>
      <c r="L215">
        <v>214</v>
      </c>
      <c r="M215" t="s">
        <v>64</v>
      </c>
      <c r="N215" t="s">
        <v>1415</v>
      </c>
      <c r="O215" s="6">
        <f>INT(Tabla13[[#This Row],[Hora de Llegada]])</f>
        <v>45018</v>
      </c>
      <c r="P215" s="7" t="str">
        <f>TEXT(Tabla13[[#This Row],[Hora de Llegada]], "h:mm")</f>
        <v>3:18</v>
      </c>
      <c r="Q215" s="7" t="str">
        <f>TEXT(Tabla13[[#This Row],[Hora de Salida]], "h:mm")</f>
        <v>5:09</v>
      </c>
      <c r="R215" s="7">
        <f>IF(Tabla13[[#This Row],[Estado de la Mesa]]="Ocupada",Tabla13[[#This Row],[Hora de Salida2]]-Tabla13[[#This Row],[Hora de Llegada2]]+(15/1440),Tabla13[[#This Row],[Hora de Salida2]]-Tabla13[[#This Row],[Hora de Llegada2]])</f>
        <v>8.7500000000000036E-2</v>
      </c>
      <c r="S215" s="7">
        <f>Tabla13[[#This Row],[Hora de Salida2]]-Tabla13[[#This Row],[Hora de Llegada2]]</f>
        <v>7.7083333333333365E-2</v>
      </c>
      <c r="T215" s="7">
        <f>IF(Tabla5[[#This Row],[Tiempo de Permanencia sin la Espera]]&gt;Tabla5[[#This Row],[Tiempo Preparación (horas)]],Tabla5[[#This Row],[Tiempo de Permanencia sin la Espera]]-Tabla5[[#This Row],[Tiempo Preparación (horas)]],0)</f>
        <v>5.0694444444444473E-2</v>
      </c>
      <c r="U215" s="7" t="str">
        <f>IF(Tabla5[[#This Row],[Tiempo de Permanencia sin la Espera]]&gt;Tabla5[[#This Row],[Tiempo Preparación (horas)]],"Si","No")</f>
        <v>Si</v>
      </c>
      <c r="V215" s="8">
        <v>228</v>
      </c>
      <c r="W215" s="8">
        <v>38</v>
      </c>
      <c r="X215" s="7">
        <f>Tabla5[[#This Row],[Tiempo de Preparación]]/1440</f>
        <v>2.6388888888888889E-2</v>
      </c>
    </row>
    <row r="216" spans="1:24" x14ac:dyDescent="0.2">
      <c r="A216">
        <v>6</v>
      </c>
      <c r="B216" t="s">
        <v>1414</v>
      </c>
      <c r="C216">
        <v>4</v>
      </c>
      <c r="D216" s="3">
        <v>45018.161111111112</v>
      </c>
      <c r="E216" s="3">
        <v>45018.267361111109</v>
      </c>
      <c r="F216" t="s">
        <v>72</v>
      </c>
      <c r="G216" t="s">
        <v>82</v>
      </c>
      <c r="H216" t="s">
        <v>106</v>
      </c>
      <c r="I216" t="s">
        <v>1413</v>
      </c>
      <c r="J216" s="34" t="str">
        <f>IF(Tabla5[[#This Row],[Orden Cobrada]]="Si",Tabla13[[#This Row],[Propina]],0)</f>
        <v>35.64</v>
      </c>
      <c r="K216" t="s">
        <v>76</v>
      </c>
      <c r="L216">
        <v>215</v>
      </c>
      <c r="M216" t="s">
        <v>85</v>
      </c>
      <c r="N216" t="s">
        <v>1412</v>
      </c>
      <c r="O216" s="6">
        <f>INT(Tabla13[[#This Row],[Hora de Llegada]])</f>
        <v>45018</v>
      </c>
      <c r="P216" s="7" t="str">
        <f>TEXT(Tabla13[[#This Row],[Hora de Llegada]], "h:mm")</f>
        <v>3:52</v>
      </c>
      <c r="Q216" s="7" t="str">
        <f>TEXT(Tabla13[[#This Row],[Hora de Salida]], "h:mm")</f>
        <v>6:25</v>
      </c>
      <c r="R216" s="7">
        <f>IF(Tabla13[[#This Row],[Estado de la Mesa]]="Ocupada",Tabla13[[#This Row],[Hora de Salida2]]-Tabla13[[#This Row],[Hora de Llegada2]]+(15/1440),Tabla13[[#This Row],[Hora de Salida2]]-Tabla13[[#This Row],[Hora de Llegada2]])</f>
        <v>0.11666666666666665</v>
      </c>
      <c r="S216" s="7">
        <f>Tabla13[[#This Row],[Hora de Salida2]]-Tabla13[[#This Row],[Hora de Llegada2]]</f>
        <v>0.10624999999999998</v>
      </c>
      <c r="T216" s="7">
        <f>IF(Tabla5[[#This Row],[Tiempo de Permanencia sin la Espera]]&gt;Tabla5[[#This Row],[Tiempo Preparación (horas)]],Tabla5[[#This Row],[Tiempo de Permanencia sin la Espera]]-Tabla5[[#This Row],[Tiempo Preparación (horas)]],0)</f>
        <v>7.4305555555555541E-2</v>
      </c>
      <c r="U216" s="7" t="str">
        <f>IF(Tabla5[[#This Row],[Tiempo de Permanencia sin la Espera]]&gt;Tabla5[[#This Row],[Tiempo Preparación (horas)]],"Si","No")</f>
        <v>Si</v>
      </c>
      <c r="V216" s="8">
        <v>158</v>
      </c>
      <c r="W216" s="8">
        <v>46</v>
      </c>
      <c r="X216" s="7">
        <f>Tabla5[[#This Row],[Tiempo de Preparación]]/1440</f>
        <v>3.1944444444444442E-2</v>
      </c>
    </row>
    <row r="217" spans="1:24" x14ac:dyDescent="0.2">
      <c r="A217">
        <v>17</v>
      </c>
      <c r="B217" t="s">
        <v>550</v>
      </c>
      <c r="C217">
        <v>6</v>
      </c>
      <c r="D217" s="3">
        <v>45018.073611111111</v>
      </c>
      <c r="E217" s="3">
        <v>45018.23333333333</v>
      </c>
      <c r="F217" t="s">
        <v>61</v>
      </c>
      <c r="G217" t="s">
        <v>82</v>
      </c>
      <c r="H217" t="s">
        <v>59</v>
      </c>
      <c r="I217" t="s">
        <v>1411</v>
      </c>
      <c r="J217" s="34" t="str">
        <f>IF(Tabla5[[#This Row],[Orden Cobrada]]="Si",Tabla13[[#This Row],[Propina]],0)</f>
        <v>35.69</v>
      </c>
      <c r="K217" t="s">
        <v>70</v>
      </c>
      <c r="L217">
        <v>216</v>
      </c>
      <c r="M217" t="s">
        <v>85</v>
      </c>
      <c r="N217" t="s">
        <v>1410</v>
      </c>
      <c r="O217" s="6">
        <f>INT(Tabla13[[#This Row],[Hora de Llegada]])</f>
        <v>45018</v>
      </c>
      <c r="P217" s="7" t="str">
        <f>TEXT(Tabla13[[#This Row],[Hora de Llegada]], "h:mm")</f>
        <v>1:46</v>
      </c>
      <c r="Q217" s="7" t="str">
        <f>TEXT(Tabla13[[#This Row],[Hora de Salida]], "h:mm")</f>
        <v>5:36</v>
      </c>
      <c r="R217" s="7">
        <f>IF(Tabla13[[#This Row],[Estado de la Mesa]]="Ocupada",Tabla13[[#This Row],[Hora de Salida2]]-Tabla13[[#This Row],[Hora de Llegada2]]+(15/1440),Tabla13[[#This Row],[Hora de Salida2]]-Tabla13[[#This Row],[Hora de Llegada2]])</f>
        <v>0.15972222222222221</v>
      </c>
      <c r="S217" s="7">
        <f>Tabla13[[#This Row],[Hora de Salida2]]-Tabla13[[#This Row],[Hora de Llegada2]]</f>
        <v>0.15972222222222221</v>
      </c>
      <c r="T217" s="7">
        <f>IF(Tabla5[[#This Row],[Tiempo de Permanencia sin la Espera]]&gt;Tabla5[[#This Row],[Tiempo Preparación (horas)]],Tabla5[[#This Row],[Tiempo de Permanencia sin la Espera]]-Tabla5[[#This Row],[Tiempo Preparación (horas)]],0)</f>
        <v>7.6388888888888881E-2</v>
      </c>
      <c r="U217" s="7" t="str">
        <f>IF(Tabla5[[#This Row],[Tiempo de Permanencia sin la Espera]]&gt;Tabla5[[#This Row],[Tiempo Preparación (horas)]],"Si","No")</f>
        <v>Si</v>
      </c>
      <c r="V217" s="8">
        <v>142</v>
      </c>
      <c r="W217" s="8">
        <v>120</v>
      </c>
      <c r="X217" s="7">
        <f>Tabla5[[#This Row],[Tiempo de Preparación]]/1440</f>
        <v>8.3333333333333329E-2</v>
      </c>
    </row>
    <row r="218" spans="1:24" x14ac:dyDescent="0.2">
      <c r="A218">
        <v>1</v>
      </c>
      <c r="B218" t="s">
        <v>455</v>
      </c>
      <c r="C218">
        <v>2</v>
      </c>
      <c r="D218" s="3">
        <v>45018.037499999999</v>
      </c>
      <c r="E218" s="3">
        <v>45018.197916666664</v>
      </c>
      <c r="F218" t="s">
        <v>72</v>
      </c>
      <c r="G218" t="s">
        <v>66</v>
      </c>
      <c r="H218" t="s">
        <v>59</v>
      </c>
      <c r="I218" t="s">
        <v>1409</v>
      </c>
      <c r="J218" s="34" t="str">
        <f>IF(Tabla5[[#This Row],[Orden Cobrada]]="Si",Tabla13[[#This Row],[Propina]],0)</f>
        <v>31.17</v>
      </c>
      <c r="K218" t="s">
        <v>76</v>
      </c>
      <c r="L218">
        <v>217</v>
      </c>
      <c r="M218" t="s">
        <v>75</v>
      </c>
      <c r="N218" t="s">
        <v>18</v>
      </c>
      <c r="O218" s="6">
        <f>INT(Tabla13[[#This Row],[Hora de Llegada]])</f>
        <v>45018</v>
      </c>
      <c r="P218" s="7" t="str">
        <f>TEXT(Tabla13[[#This Row],[Hora de Llegada]], "h:mm")</f>
        <v>0:54</v>
      </c>
      <c r="Q218" s="7" t="str">
        <f>TEXT(Tabla13[[#This Row],[Hora de Salida]], "h:mm")</f>
        <v>4:45</v>
      </c>
      <c r="R218" s="7">
        <f>IF(Tabla13[[#This Row],[Estado de la Mesa]]="Ocupada",Tabla13[[#This Row],[Hora de Salida2]]-Tabla13[[#This Row],[Hora de Llegada2]]+(15/1440),Tabla13[[#This Row],[Hora de Salida2]]-Tabla13[[#This Row],[Hora de Llegada2]])</f>
        <v>0.17083333333333331</v>
      </c>
      <c r="S218" s="7">
        <f>Tabla13[[#This Row],[Hora de Salida2]]-Tabla13[[#This Row],[Hora de Llegada2]]</f>
        <v>0.16041666666666665</v>
      </c>
      <c r="T218" s="7">
        <f>IF(Tabla5[[#This Row],[Tiempo de Permanencia sin la Espera]]&gt;Tabla5[[#This Row],[Tiempo Preparación (horas)]],Tabla5[[#This Row],[Tiempo de Permanencia sin la Espera]]-Tabla5[[#This Row],[Tiempo Preparación (horas)]],0)</f>
        <v>0.15138888888888888</v>
      </c>
      <c r="U218" s="7" t="str">
        <f>IF(Tabla5[[#This Row],[Tiempo de Permanencia sin la Espera]]&gt;Tabla5[[#This Row],[Tiempo Preparación (horas)]],"Si","No")</f>
        <v>Si</v>
      </c>
      <c r="V218" s="8">
        <v>96</v>
      </c>
      <c r="W218" s="8">
        <v>13</v>
      </c>
      <c r="X218" s="7">
        <f>Tabla5[[#This Row],[Tiempo de Preparación]]/1440</f>
        <v>9.0277777777777769E-3</v>
      </c>
    </row>
    <row r="219" spans="1:24" x14ac:dyDescent="0.2">
      <c r="A219">
        <v>13</v>
      </c>
      <c r="B219" t="s">
        <v>343</v>
      </c>
      <c r="C219">
        <v>3</v>
      </c>
      <c r="D219" s="3">
        <v>45018.018750000003</v>
      </c>
      <c r="E219" s="3">
        <v>45018.15347222222</v>
      </c>
      <c r="F219" t="s">
        <v>87</v>
      </c>
      <c r="G219" t="s">
        <v>82</v>
      </c>
      <c r="H219" t="s">
        <v>59</v>
      </c>
      <c r="I219" t="s">
        <v>1408</v>
      </c>
      <c r="J219" s="34" t="str">
        <f>IF(Tabla5[[#This Row],[Orden Cobrada]]="Si",Tabla13[[#This Row],[Propina]],0)</f>
        <v>23.34</v>
      </c>
      <c r="K219" t="s">
        <v>76</v>
      </c>
      <c r="L219">
        <v>218</v>
      </c>
      <c r="M219" t="s">
        <v>64</v>
      </c>
      <c r="N219" t="s">
        <v>1407</v>
      </c>
      <c r="O219" s="6">
        <f>INT(Tabla13[[#This Row],[Hora de Llegada]])</f>
        <v>45018</v>
      </c>
      <c r="P219" s="7" t="str">
        <f>TEXT(Tabla13[[#This Row],[Hora de Llegada]], "h:mm")</f>
        <v>0:27</v>
      </c>
      <c r="Q219" s="7" t="str">
        <f>TEXT(Tabla13[[#This Row],[Hora de Salida]], "h:mm")</f>
        <v>3:41</v>
      </c>
      <c r="R219" s="7">
        <f>IF(Tabla13[[#This Row],[Estado de la Mesa]]="Ocupada",Tabla13[[#This Row],[Hora de Salida2]]-Tabla13[[#This Row],[Hora de Llegada2]]+(15/1440),Tabla13[[#This Row],[Hora de Salida2]]-Tabla13[[#This Row],[Hora de Llegada2]])</f>
        <v>0.1451388888888889</v>
      </c>
      <c r="S219" s="7">
        <f>Tabla13[[#This Row],[Hora de Salida2]]-Tabla13[[#This Row],[Hora de Llegada2]]</f>
        <v>0.13472222222222224</v>
      </c>
      <c r="T219" s="7">
        <f>IF(Tabla5[[#This Row],[Tiempo de Permanencia sin la Espera]]&gt;Tabla5[[#This Row],[Tiempo Preparación (horas)]],Tabla5[[#This Row],[Tiempo de Permanencia sin la Espera]]-Tabla5[[#This Row],[Tiempo Preparación (horas)]],0)</f>
        <v>0.1027777777777778</v>
      </c>
      <c r="U219" s="7" t="str">
        <f>IF(Tabla5[[#This Row],[Tiempo de Permanencia sin la Espera]]&gt;Tabla5[[#This Row],[Tiempo Preparación (horas)]],"Si","No")</f>
        <v>Si</v>
      </c>
      <c r="V219" s="8">
        <v>184</v>
      </c>
      <c r="W219" s="8">
        <v>46</v>
      </c>
      <c r="X219" s="7">
        <f>Tabla5[[#This Row],[Tiempo de Preparación]]/1440</f>
        <v>3.1944444444444442E-2</v>
      </c>
    </row>
    <row r="220" spans="1:24" x14ac:dyDescent="0.2">
      <c r="A220">
        <v>1</v>
      </c>
      <c r="B220" t="s">
        <v>516</v>
      </c>
      <c r="C220">
        <v>5</v>
      </c>
      <c r="D220" s="3">
        <v>45018.106249999997</v>
      </c>
      <c r="E220" s="3">
        <v>45018.200694444444</v>
      </c>
      <c r="F220" t="s">
        <v>72</v>
      </c>
      <c r="G220" t="s">
        <v>82</v>
      </c>
      <c r="H220" t="s">
        <v>59</v>
      </c>
      <c r="I220" t="s">
        <v>1406</v>
      </c>
      <c r="J220" s="34" t="str">
        <f>IF(Tabla5[[#This Row],[Orden Cobrada]]="Si",Tabla13[[#This Row],[Propina]],0)</f>
        <v>46.96</v>
      </c>
      <c r="K220" t="s">
        <v>70</v>
      </c>
      <c r="L220">
        <v>219</v>
      </c>
      <c r="M220" t="s">
        <v>132</v>
      </c>
      <c r="N220" t="s">
        <v>1405</v>
      </c>
      <c r="O220" s="6">
        <f>INT(Tabla13[[#This Row],[Hora de Llegada]])</f>
        <v>45018</v>
      </c>
      <c r="P220" s="7" t="str">
        <f>TEXT(Tabla13[[#This Row],[Hora de Llegada]], "h:mm")</f>
        <v>2:33</v>
      </c>
      <c r="Q220" s="7" t="str">
        <f>TEXT(Tabla13[[#This Row],[Hora de Salida]], "h:mm")</f>
        <v>4:49</v>
      </c>
      <c r="R220" s="7">
        <f>IF(Tabla13[[#This Row],[Estado de la Mesa]]="Ocupada",Tabla13[[#This Row],[Hora de Salida2]]-Tabla13[[#This Row],[Hora de Llegada2]]+(15/1440),Tabla13[[#This Row],[Hora de Salida2]]-Tabla13[[#This Row],[Hora de Llegada2]])</f>
        <v>9.4444444444444428E-2</v>
      </c>
      <c r="S220" s="7">
        <f>Tabla13[[#This Row],[Hora de Salida2]]-Tabla13[[#This Row],[Hora de Llegada2]]</f>
        <v>9.4444444444444428E-2</v>
      </c>
      <c r="T220" s="7">
        <f>IF(Tabla5[[#This Row],[Tiempo de Permanencia sin la Espera]]&gt;Tabla5[[#This Row],[Tiempo Preparación (horas)]],Tabla5[[#This Row],[Tiempo de Permanencia sin la Espera]]-Tabla5[[#This Row],[Tiempo Preparación (horas)]],0)</f>
        <v>7.8472222222222207E-2</v>
      </c>
      <c r="U220" s="7" t="str">
        <f>IF(Tabla5[[#This Row],[Tiempo de Permanencia sin la Espera]]&gt;Tabla5[[#This Row],[Tiempo Preparación (horas)]],"Si","No")</f>
        <v>Si</v>
      </c>
      <c r="V220" s="8">
        <v>139</v>
      </c>
      <c r="W220" s="8">
        <v>23</v>
      </c>
      <c r="X220" s="7">
        <f>Tabla5[[#This Row],[Tiempo de Preparación]]/1440</f>
        <v>1.5972222222222221E-2</v>
      </c>
    </row>
    <row r="221" spans="1:24" x14ac:dyDescent="0.2">
      <c r="A221">
        <v>15</v>
      </c>
      <c r="B221" t="s">
        <v>950</v>
      </c>
      <c r="C221">
        <v>6</v>
      </c>
      <c r="D221" s="3">
        <v>45018.042361111111</v>
      </c>
      <c r="E221" s="3">
        <v>45018.206250000003</v>
      </c>
      <c r="F221" t="s">
        <v>87</v>
      </c>
      <c r="G221" t="s">
        <v>82</v>
      </c>
      <c r="H221" t="s">
        <v>59</v>
      </c>
      <c r="I221" t="s">
        <v>860</v>
      </c>
      <c r="J221" s="34" t="str">
        <f>IF(Tabla5[[#This Row],[Orden Cobrada]]="Si",Tabla13[[#This Row],[Propina]],0)</f>
        <v>48.5</v>
      </c>
      <c r="K221" t="s">
        <v>57</v>
      </c>
      <c r="L221">
        <v>220</v>
      </c>
      <c r="M221" t="s">
        <v>56</v>
      </c>
      <c r="N221" t="s">
        <v>5</v>
      </c>
      <c r="O221" s="6">
        <f>INT(Tabla13[[#This Row],[Hora de Llegada]])</f>
        <v>45018</v>
      </c>
      <c r="P221" s="7" t="str">
        <f>TEXT(Tabla13[[#This Row],[Hora de Llegada]], "h:mm")</f>
        <v>1:01</v>
      </c>
      <c r="Q221" s="7" t="str">
        <f>TEXT(Tabla13[[#This Row],[Hora de Salida]], "h:mm")</f>
        <v>4:57</v>
      </c>
      <c r="R221" s="7">
        <f>IF(Tabla13[[#This Row],[Estado de la Mesa]]="Ocupada",Tabla13[[#This Row],[Hora de Salida2]]-Tabla13[[#This Row],[Hora de Llegada2]]+(15/1440),Tabla13[[#This Row],[Hora de Salida2]]-Tabla13[[#This Row],[Hora de Llegada2]])</f>
        <v>0.16388888888888892</v>
      </c>
      <c r="S221" s="7">
        <f>Tabla13[[#This Row],[Hora de Salida2]]-Tabla13[[#This Row],[Hora de Llegada2]]</f>
        <v>0.16388888888888892</v>
      </c>
      <c r="T221" s="7">
        <f>IF(Tabla5[[#This Row],[Tiempo de Permanencia sin la Espera]]&gt;Tabla5[[#This Row],[Tiempo Preparación (horas)]],Tabla5[[#This Row],[Tiempo de Permanencia sin la Espera]]-Tabla5[[#This Row],[Tiempo Preparación (horas)]],0)</f>
        <v>0.15486111111111114</v>
      </c>
      <c r="U221" s="7" t="str">
        <f>IF(Tabla5[[#This Row],[Tiempo de Permanencia sin la Espera]]&gt;Tabla5[[#This Row],[Tiempo Preparación (horas)]],"Si","No")</f>
        <v>Si</v>
      </c>
      <c r="V221" s="8">
        <v>24</v>
      </c>
      <c r="W221" s="8">
        <v>13</v>
      </c>
      <c r="X221" s="7">
        <f>Tabla5[[#This Row],[Tiempo de Preparación]]/1440</f>
        <v>9.0277777777777769E-3</v>
      </c>
    </row>
    <row r="222" spans="1:24" x14ac:dyDescent="0.2">
      <c r="A222">
        <v>16</v>
      </c>
      <c r="B222" t="s">
        <v>1404</v>
      </c>
      <c r="C222">
        <v>1</v>
      </c>
      <c r="D222" s="3">
        <v>45018.07708333333</v>
      </c>
      <c r="E222" s="3">
        <v>45018.128472222219</v>
      </c>
      <c r="F222" t="s">
        <v>72</v>
      </c>
      <c r="G222" t="s">
        <v>82</v>
      </c>
      <c r="H222" t="s">
        <v>59</v>
      </c>
      <c r="I222" t="s">
        <v>1403</v>
      </c>
      <c r="J222" s="34">
        <f>IF(Tabla5[[#This Row],[Orden Cobrada]]="Si",Tabla13[[#This Row],[Propina]],0)</f>
        <v>0</v>
      </c>
      <c r="K222" t="s">
        <v>70</v>
      </c>
      <c r="L222">
        <v>221</v>
      </c>
      <c r="M222" t="s">
        <v>69</v>
      </c>
      <c r="N222" t="s">
        <v>1402</v>
      </c>
      <c r="O222" s="6">
        <f>INT(Tabla13[[#This Row],[Hora de Llegada]])</f>
        <v>45018</v>
      </c>
      <c r="P222" s="7" t="str">
        <f>TEXT(Tabla13[[#This Row],[Hora de Llegada]], "h:mm")</f>
        <v>1:51</v>
      </c>
      <c r="Q222" s="7" t="str">
        <f>TEXT(Tabla13[[#This Row],[Hora de Salida]], "h:mm")</f>
        <v>3:05</v>
      </c>
      <c r="R222" s="7">
        <f>IF(Tabla13[[#This Row],[Estado de la Mesa]]="Ocupada",Tabla13[[#This Row],[Hora de Salida2]]-Tabla13[[#This Row],[Hora de Llegada2]]+(15/1440),Tabla13[[#This Row],[Hora de Salida2]]-Tabla13[[#This Row],[Hora de Llegada2]])</f>
        <v>5.1388888888888901E-2</v>
      </c>
      <c r="S222" s="7">
        <f>Tabla13[[#This Row],[Hora de Salida2]]-Tabla13[[#This Row],[Hora de Llegada2]]</f>
        <v>5.1388888888888901E-2</v>
      </c>
      <c r="T222" s="7">
        <f>IF(Tabla5[[#This Row],[Tiempo de Permanencia sin la Espera]]&gt;Tabla5[[#This Row],[Tiempo Preparación (horas)]],Tabla5[[#This Row],[Tiempo de Permanencia sin la Espera]]-Tabla5[[#This Row],[Tiempo Preparación (horas)]],0)</f>
        <v>0</v>
      </c>
      <c r="U222" s="7" t="str">
        <f>IF(Tabla5[[#This Row],[Tiempo de Permanencia sin la Espera]]&gt;Tabla5[[#This Row],[Tiempo Preparación (horas)]],"Si","No")</f>
        <v>No</v>
      </c>
      <c r="V222" s="8">
        <v>193</v>
      </c>
      <c r="W222" s="8">
        <v>108</v>
      </c>
      <c r="X222" s="7">
        <f>Tabla5[[#This Row],[Tiempo de Preparación]]/1440</f>
        <v>7.4999999999999997E-2</v>
      </c>
    </row>
    <row r="223" spans="1:24" x14ac:dyDescent="0.2">
      <c r="A223">
        <v>3</v>
      </c>
      <c r="B223" t="s">
        <v>1401</v>
      </c>
      <c r="C223">
        <v>3</v>
      </c>
      <c r="D223" s="3">
        <v>45018.151388888888</v>
      </c>
      <c r="E223" s="3">
        <v>45018.279166666667</v>
      </c>
      <c r="F223" t="s">
        <v>87</v>
      </c>
      <c r="G223" t="s">
        <v>66</v>
      </c>
      <c r="H223" t="s">
        <v>106</v>
      </c>
      <c r="I223" t="s">
        <v>1400</v>
      </c>
      <c r="J223" s="34" t="str">
        <f>IF(Tabla5[[#This Row],[Orden Cobrada]]="Si",Tabla13[[#This Row],[Propina]],0)</f>
        <v>32.58</v>
      </c>
      <c r="K223" t="s">
        <v>70</v>
      </c>
      <c r="L223">
        <v>222</v>
      </c>
      <c r="M223" t="s">
        <v>56</v>
      </c>
      <c r="N223" t="s">
        <v>1129</v>
      </c>
      <c r="O223" s="6">
        <f>INT(Tabla13[[#This Row],[Hora de Llegada]])</f>
        <v>45018</v>
      </c>
      <c r="P223" s="7" t="str">
        <f>TEXT(Tabla13[[#This Row],[Hora de Llegada]], "h:mm")</f>
        <v>3:38</v>
      </c>
      <c r="Q223" s="7" t="str">
        <f>TEXT(Tabla13[[#This Row],[Hora de Salida]], "h:mm")</f>
        <v>6:42</v>
      </c>
      <c r="R223" s="7">
        <f>IF(Tabla13[[#This Row],[Estado de la Mesa]]="Ocupada",Tabla13[[#This Row],[Hora de Salida2]]-Tabla13[[#This Row],[Hora de Llegada2]]+(15/1440),Tabla13[[#This Row],[Hora de Salida2]]-Tabla13[[#This Row],[Hora de Llegada2]])</f>
        <v>0.1277777777777778</v>
      </c>
      <c r="S223" s="7">
        <f>Tabla13[[#This Row],[Hora de Salida2]]-Tabla13[[#This Row],[Hora de Llegada2]]</f>
        <v>0.1277777777777778</v>
      </c>
      <c r="T223" s="7">
        <f>IF(Tabla5[[#This Row],[Tiempo de Permanencia sin la Espera]]&gt;Tabla5[[#This Row],[Tiempo Preparación (horas)]],Tabla5[[#This Row],[Tiempo de Permanencia sin la Espera]]-Tabla5[[#This Row],[Tiempo Preparación (horas)]],0)</f>
        <v>6.8750000000000019E-2</v>
      </c>
      <c r="U223" s="7" t="str">
        <f>IF(Tabla5[[#This Row],[Tiempo de Permanencia sin la Espera]]&gt;Tabla5[[#This Row],[Tiempo Preparación (horas)]],"Si","No")</f>
        <v>Si</v>
      </c>
      <c r="V223" s="8">
        <v>97</v>
      </c>
      <c r="W223" s="8">
        <v>85</v>
      </c>
      <c r="X223" s="7">
        <f>Tabla5[[#This Row],[Tiempo de Preparación]]/1440</f>
        <v>5.9027777777777776E-2</v>
      </c>
    </row>
    <row r="224" spans="1:24" x14ac:dyDescent="0.2">
      <c r="A224">
        <v>19</v>
      </c>
      <c r="B224" t="s">
        <v>1399</v>
      </c>
      <c r="C224">
        <v>2</v>
      </c>
      <c r="D224" s="3">
        <v>45018.052777777775</v>
      </c>
      <c r="E224" s="3">
        <v>45018.118055555555</v>
      </c>
      <c r="F224" t="s">
        <v>87</v>
      </c>
      <c r="G224" t="s">
        <v>66</v>
      </c>
      <c r="H224" t="s">
        <v>59</v>
      </c>
      <c r="I224" t="s">
        <v>1398</v>
      </c>
      <c r="J224" s="34" t="str">
        <f>IF(Tabla5[[#This Row],[Orden Cobrada]]="Si",Tabla13[[#This Row],[Propina]],0)</f>
        <v>49.62</v>
      </c>
      <c r="K224" t="s">
        <v>57</v>
      </c>
      <c r="L224">
        <v>223</v>
      </c>
      <c r="M224" t="s">
        <v>64</v>
      </c>
      <c r="N224" t="s">
        <v>18</v>
      </c>
      <c r="O224" s="6">
        <f>INT(Tabla13[[#This Row],[Hora de Llegada]])</f>
        <v>45018</v>
      </c>
      <c r="P224" s="7" t="str">
        <f>TEXT(Tabla13[[#This Row],[Hora de Llegada]], "h:mm")</f>
        <v>1:16</v>
      </c>
      <c r="Q224" s="7" t="str">
        <f>TEXT(Tabla13[[#This Row],[Hora de Salida]], "h:mm")</f>
        <v>2:50</v>
      </c>
      <c r="R224" s="7">
        <f>IF(Tabla13[[#This Row],[Estado de la Mesa]]="Ocupada",Tabla13[[#This Row],[Hora de Salida2]]-Tabla13[[#This Row],[Hora de Llegada2]]+(15/1440),Tabla13[[#This Row],[Hora de Salida2]]-Tabla13[[#This Row],[Hora de Llegada2]])</f>
        <v>6.5277777777777796E-2</v>
      </c>
      <c r="S224" s="7">
        <f>Tabla13[[#This Row],[Hora de Salida2]]-Tabla13[[#This Row],[Hora de Llegada2]]</f>
        <v>6.5277777777777796E-2</v>
      </c>
      <c r="T224" s="7">
        <f>IF(Tabla5[[#This Row],[Tiempo de Permanencia sin la Espera]]&gt;Tabla5[[#This Row],[Tiempo Preparación (horas)]],Tabla5[[#This Row],[Tiempo de Permanencia sin la Espera]]-Tabla5[[#This Row],[Tiempo Preparación (horas)]],0)</f>
        <v>2.8472222222222239E-2</v>
      </c>
      <c r="U224" s="7" t="str">
        <f>IF(Tabla5[[#This Row],[Tiempo de Permanencia sin la Espera]]&gt;Tabla5[[#This Row],[Tiempo Preparación (horas)]],"Si","No")</f>
        <v>Si</v>
      </c>
      <c r="V224" s="8">
        <v>32</v>
      </c>
      <c r="W224" s="8">
        <v>53</v>
      </c>
      <c r="X224" s="7">
        <f>Tabla5[[#This Row],[Tiempo de Preparación]]/1440</f>
        <v>3.6805555555555557E-2</v>
      </c>
    </row>
    <row r="225" spans="1:24" x14ac:dyDescent="0.2">
      <c r="A225">
        <v>7</v>
      </c>
      <c r="B225" t="s">
        <v>1397</v>
      </c>
      <c r="C225">
        <v>6</v>
      </c>
      <c r="D225" s="3">
        <v>45018.088194444441</v>
      </c>
      <c r="E225" s="3">
        <v>45018.240972222222</v>
      </c>
      <c r="F225" t="s">
        <v>72</v>
      </c>
      <c r="G225" t="s">
        <v>82</v>
      </c>
      <c r="H225" t="s">
        <v>59</v>
      </c>
      <c r="I225" t="s">
        <v>1396</v>
      </c>
      <c r="J225" s="34" t="str">
        <f>IF(Tabla5[[#This Row],[Orden Cobrada]]="Si",Tabla13[[#This Row],[Propina]],0)</f>
        <v>17.61</v>
      </c>
      <c r="K225" t="s">
        <v>76</v>
      </c>
      <c r="L225">
        <v>224</v>
      </c>
      <c r="M225" t="s">
        <v>126</v>
      </c>
      <c r="N225" t="s">
        <v>25</v>
      </c>
      <c r="O225" s="6">
        <f>INT(Tabla13[[#This Row],[Hora de Llegada]])</f>
        <v>45018</v>
      </c>
      <c r="P225" s="7" t="str">
        <f>TEXT(Tabla13[[#This Row],[Hora de Llegada]], "h:mm")</f>
        <v>2:07</v>
      </c>
      <c r="Q225" s="7" t="str">
        <f>TEXT(Tabla13[[#This Row],[Hora de Salida]], "h:mm")</f>
        <v>5:47</v>
      </c>
      <c r="R225" s="7">
        <f>IF(Tabla13[[#This Row],[Estado de la Mesa]]="Ocupada",Tabla13[[#This Row],[Hora de Salida2]]-Tabla13[[#This Row],[Hora de Llegada2]]+(15/1440),Tabla13[[#This Row],[Hora de Salida2]]-Tabla13[[#This Row],[Hora de Llegada2]])</f>
        <v>0.16319444444444445</v>
      </c>
      <c r="S225" s="7">
        <f>Tabla13[[#This Row],[Hora de Salida2]]-Tabla13[[#This Row],[Hora de Llegada2]]</f>
        <v>0.15277777777777779</v>
      </c>
      <c r="T225" s="7">
        <f>IF(Tabla5[[#This Row],[Tiempo de Permanencia sin la Espera]]&gt;Tabla5[[#This Row],[Tiempo Preparación (horas)]],Tabla5[[#This Row],[Tiempo de Permanencia sin la Espera]]-Tabla5[[#This Row],[Tiempo Preparación (horas)]],0)</f>
        <v>0.1388888888888889</v>
      </c>
      <c r="U225" s="7" t="str">
        <f>IF(Tabla5[[#This Row],[Tiempo de Permanencia sin la Espera]]&gt;Tabla5[[#This Row],[Tiempo Preparación (horas)]],"Si","No")</f>
        <v>Si</v>
      </c>
      <c r="V225" s="8">
        <v>52</v>
      </c>
      <c r="W225" s="8">
        <v>20</v>
      </c>
      <c r="X225" s="7">
        <f>Tabla5[[#This Row],[Tiempo de Preparación]]/1440</f>
        <v>1.3888888888888888E-2</v>
      </c>
    </row>
    <row r="226" spans="1:24" x14ac:dyDescent="0.2">
      <c r="A226">
        <v>19</v>
      </c>
      <c r="B226" t="s">
        <v>1395</v>
      </c>
      <c r="C226">
        <v>4</v>
      </c>
      <c r="D226" s="3">
        <v>45018.009722222225</v>
      </c>
      <c r="E226" s="3">
        <v>45018.058333333334</v>
      </c>
      <c r="F226" t="s">
        <v>72</v>
      </c>
      <c r="G226" t="s">
        <v>60</v>
      </c>
      <c r="H226" t="s">
        <v>59</v>
      </c>
      <c r="I226" t="s">
        <v>1394</v>
      </c>
      <c r="J226" s="34">
        <f>IF(Tabla5[[#This Row],[Orden Cobrada]]="Si",Tabla13[[#This Row],[Propina]],0)</f>
        <v>0</v>
      </c>
      <c r="K226" t="s">
        <v>57</v>
      </c>
      <c r="L226">
        <v>225</v>
      </c>
      <c r="M226" t="s">
        <v>100</v>
      </c>
      <c r="N226" t="s">
        <v>1393</v>
      </c>
      <c r="O226" s="6">
        <f>INT(Tabla13[[#This Row],[Hora de Llegada]])</f>
        <v>45018</v>
      </c>
      <c r="P226" s="7" t="str">
        <f>TEXT(Tabla13[[#This Row],[Hora de Llegada]], "h:mm")</f>
        <v>0:14</v>
      </c>
      <c r="Q226" s="7" t="str">
        <f>TEXT(Tabla13[[#This Row],[Hora de Salida]], "h:mm")</f>
        <v>1:24</v>
      </c>
      <c r="R226" s="7">
        <f>IF(Tabla13[[#This Row],[Estado de la Mesa]]="Ocupada",Tabla13[[#This Row],[Hora de Salida2]]-Tabla13[[#This Row],[Hora de Llegada2]]+(15/1440),Tabla13[[#This Row],[Hora de Salida2]]-Tabla13[[#This Row],[Hora de Llegada2]])</f>
        <v>4.8611111111111105E-2</v>
      </c>
      <c r="S226" s="7">
        <f>Tabla13[[#This Row],[Hora de Salida2]]-Tabla13[[#This Row],[Hora de Llegada2]]</f>
        <v>4.8611111111111105E-2</v>
      </c>
      <c r="T226" s="7">
        <f>IF(Tabla5[[#This Row],[Tiempo de Permanencia sin la Espera]]&gt;Tabla5[[#This Row],[Tiempo Preparación (horas)]],Tabla5[[#This Row],[Tiempo de Permanencia sin la Espera]]-Tabla5[[#This Row],[Tiempo Preparación (horas)]],0)</f>
        <v>0</v>
      </c>
      <c r="U226" s="7" t="str">
        <f>IF(Tabla5[[#This Row],[Tiempo de Permanencia sin la Espera]]&gt;Tabla5[[#This Row],[Tiempo Preparación (horas)]],"Si","No")</f>
        <v>No</v>
      </c>
      <c r="V226" s="8">
        <v>168</v>
      </c>
      <c r="W226" s="8">
        <v>94</v>
      </c>
      <c r="X226" s="7">
        <f>Tabla5[[#This Row],[Tiempo de Preparación]]/1440</f>
        <v>6.5277777777777782E-2</v>
      </c>
    </row>
    <row r="227" spans="1:24" x14ac:dyDescent="0.2">
      <c r="A227">
        <v>7</v>
      </c>
      <c r="B227" t="s">
        <v>1392</v>
      </c>
      <c r="C227">
        <v>6</v>
      </c>
      <c r="D227" s="3">
        <v>45018.040277777778</v>
      </c>
      <c r="E227" s="3">
        <v>45018.17291666667</v>
      </c>
      <c r="F227" t="s">
        <v>97</v>
      </c>
      <c r="G227" t="s">
        <v>66</v>
      </c>
      <c r="H227" t="s">
        <v>59</v>
      </c>
      <c r="I227" t="s">
        <v>1391</v>
      </c>
      <c r="J227" s="34" t="str">
        <f>IF(Tabla5[[#This Row],[Orden Cobrada]]="Si",Tabla13[[#This Row],[Propina]],0)</f>
        <v>39.48</v>
      </c>
      <c r="K227" t="s">
        <v>57</v>
      </c>
      <c r="L227">
        <v>226</v>
      </c>
      <c r="M227" t="s">
        <v>132</v>
      </c>
      <c r="N227" t="s">
        <v>1390</v>
      </c>
      <c r="O227" s="6">
        <f>INT(Tabla13[[#This Row],[Hora de Llegada]])</f>
        <v>45018</v>
      </c>
      <c r="P227" s="7" t="str">
        <f>TEXT(Tabla13[[#This Row],[Hora de Llegada]], "h:mm")</f>
        <v>0:58</v>
      </c>
      <c r="Q227" s="7" t="str">
        <f>TEXT(Tabla13[[#This Row],[Hora de Salida]], "h:mm")</f>
        <v>4:09</v>
      </c>
      <c r="R227" s="7">
        <f>IF(Tabla13[[#This Row],[Estado de la Mesa]]="Ocupada",Tabla13[[#This Row],[Hora de Salida2]]-Tabla13[[#This Row],[Hora de Llegada2]]+(15/1440),Tabla13[[#This Row],[Hora de Salida2]]-Tabla13[[#This Row],[Hora de Llegada2]])</f>
        <v>0.13263888888888892</v>
      </c>
      <c r="S227" s="7">
        <f>Tabla13[[#This Row],[Hora de Salida2]]-Tabla13[[#This Row],[Hora de Llegada2]]</f>
        <v>0.13263888888888892</v>
      </c>
      <c r="T227" s="7">
        <f>IF(Tabla5[[#This Row],[Tiempo de Permanencia sin la Espera]]&gt;Tabla5[[#This Row],[Tiempo Preparación (horas)]],Tabla5[[#This Row],[Tiempo de Permanencia sin la Espera]]-Tabla5[[#This Row],[Tiempo Preparación (horas)]],0)</f>
        <v>3.1250000000000028E-2</v>
      </c>
      <c r="U227" s="7" t="str">
        <f>IF(Tabla5[[#This Row],[Tiempo de Permanencia sin la Espera]]&gt;Tabla5[[#This Row],[Tiempo Preparación (horas)]],"Si","No")</f>
        <v>Si</v>
      </c>
      <c r="V227" s="8">
        <v>171</v>
      </c>
      <c r="W227" s="8">
        <v>146</v>
      </c>
      <c r="X227" s="7">
        <f>Tabla5[[#This Row],[Tiempo de Preparación]]/1440</f>
        <v>0.10138888888888889</v>
      </c>
    </row>
    <row r="228" spans="1:24" x14ac:dyDescent="0.2">
      <c r="A228">
        <v>17</v>
      </c>
      <c r="B228" t="s">
        <v>1389</v>
      </c>
      <c r="C228">
        <v>6</v>
      </c>
      <c r="D228" s="3">
        <v>45018.075694444444</v>
      </c>
      <c r="E228" s="3">
        <v>45018.202777777777</v>
      </c>
      <c r="F228" t="s">
        <v>87</v>
      </c>
      <c r="G228" t="s">
        <v>82</v>
      </c>
      <c r="H228" t="s">
        <v>59</v>
      </c>
      <c r="I228" t="s">
        <v>1388</v>
      </c>
      <c r="J228" s="34" t="str">
        <f>IF(Tabla5[[#This Row],[Orden Cobrada]]="Si",Tabla13[[#This Row],[Propina]],0)</f>
        <v>41.05</v>
      </c>
      <c r="K228" t="s">
        <v>70</v>
      </c>
      <c r="L228">
        <v>227</v>
      </c>
      <c r="M228" t="s">
        <v>69</v>
      </c>
      <c r="N228" t="s">
        <v>1387</v>
      </c>
      <c r="O228" s="6">
        <f>INT(Tabla13[[#This Row],[Hora de Llegada]])</f>
        <v>45018</v>
      </c>
      <c r="P228" s="7" t="str">
        <f>TEXT(Tabla13[[#This Row],[Hora de Llegada]], "h:mm")</f>
        <v>1:49</v>
      </c>
      <c r="Q228" s="7" t="str">
        <f>TEXT(Tabla13[[#This Row],[Hora de Salida]], "h:mm")</f>
        <v>4:52</v>
      </c>
      <c r="R228" s="7">
        <f>IF(Tabla13[[#This Row],[Estado de la Mesa]]="Ocupada",Tabla13[[#This Row],[Hora de Salida2]]-Tabla13[[#This Row],[Hora de Llegada2]]+(15/1440),Tabla13[[#This Row],[Hora de Salida2]]-Tabla13[[#This Row],[Hora de Llegada2]])</f>
        <v>0.12708333333333338</v>
      </c>
      <c r="S228" s="7">
        <f>Tabla13[[#This Row],[Hora de Salida2]]-Tabla13[[#This Row],[Hora de Llegada2]]</f>
        <v>0.12708333333333338</v>
      </c>
      <c r="T228" s="7">
        <f>IF(Tabla5[[#This Row],[Tiempo de Permanencia sin la Espera]]&gt;Tabla5[[#This Row],[Tiempo Preparación (horas)]],Tabla5[[#This Row],[Tiempo de Permanencia sin la Espera]]-Tabla5[[#This Row],[Tiempo Preparación (horas)]],0)</f>
        <v>4.4444444444444495E-2</v>
      </c>
      <c r="U228" s="7" t="str">
        <f>IF(Tabla5[[#This Row],[Tiempo de Permanencia sin la Espera]]&gt;Tabla5[[#This Row],[Tiempo Preparación (horas)]],"Si","No")</f>
        <v>Si</v>
      </c>
      <c r="V228" s="8">
        <v>211</v>
      </c>
      <c r="W228" s="8">
        <v>119</v>
      </c>
      <c r="X228" s="7">
        <f>Tabla5[[#This Row],[Tiempo de Preparación]]/1440</f>
        <v>8.2638888888888887E-2</v>
      </c>
    </row>
    <row r="229" spans="1:24" x14ac:dyDescent="0.2">
      <c r="A229">
        <v>16</v>
      </c>
      <c r="B229" t="s">
        <v>1386</v>
      </c>
      <c r="C229">
        <v>4</v>
      </c>
      <c r="D229" s="3">
        <v>45018.069444444445</v>
      </c>
      <c r="E229" s="3">
        <v>45018.168055555558</v>
      </c>
      <c r="F229" t="s">
        <v>72</v>
      </c>
      <c r="G229" t="s">
        <v>82</v>
      </c>
      <c r="H229" t="s">
        <v>59</v>
      </c>
      <c r="I229" t="s">
        <v>1385</v>
      </c>
      <c r="J229" s="34" t="str">
        <f>IF(Tabla5[[#This Row],[Orden Cobrada]]="Si",Tabla13[[#This Row],[Propina]],0)</f>
        <v>10.66</v>
      </c>
      <c r="K229" t="s">
        <v>76</v>
      </c>
      <c r="L229">
        <v>228</v>
      </c>
      <c r="M229" t="s">
        <v>56</v>
      </c>
      <c r="N229" t="s">
        <v>22</v>
      </c>
      <c r="O229" s="6">
        <f>INT(Tabla13[[#This Row],[Hora de Llegada]])</f>
        <v>45018</v>
      </c>
      <c r="P229" s="7" t="str">
        <f>TEXT(Tabla13[[#This Row],[Hora de Llegada]], "h:mm")</f>
        <v>1:40</v>
      </c>
      <c r="Q229" s="7" t="str">
        <f>TEXT(Tabla13[[#This Row],[Hora de Salida]], "h:mm")</f>
        <v>4:02</v>
      </c>
      <c r="R229" s="7">
        <f>IF(Tabla13[[#This Row],[Estado de la Mesa]]="Ocupada",Tabla13[[#This Row],[Hora de Salida2]]-Tabla13[[#This Row],[Hora de Llegada2]]+(15/1440),Tabla13[[#This Row],[Hora de Salida2]]-Tabla13[[#This Row],[Hora de Llegada2]])</f>
        <v>0.10902777777777778</v>
      </c>
      <c r="S229" s="7">
        <f>Tabla13[[#This Row],[Hora de Salida2]]-Tabla13[[#This Row],[Hora de Llegada2]]</f>
        <v>9.8611111111111108E-2</v>
      </c>
      <c r="T229" s="7">
        <f>IF(Tabla5[[#This Row],[Tiempo de Permanencia sin la Espera]]&gt;Tabla5[[#This Row],[Tiempo Preparación (horas)]],Tabla5[[#This Row],[Tiempo de Permanencia sin la Espera]]-Tabla5[[#This Row],[Tiempo Preparación (horas)]],0)</f>
        <v>7.4305555555555555E-2</v>
      </c>
      <c r="U229" s="7" t="str">
        <f>IF(Tabla5[[#This Row],[Tiempo de Permanencia sin la Espera]]&gt;Tabla5[[#This Row],[Tiempo Preparación (horas)]],"Si","No")</f>
        <v>Si</v>
      </c>
      <c r="V229" s="8">
        <v>69</v>
      </c>
      <c r="W229" s="8">
        <v>35</v>
      </c>
      <c r="X229" s="7">
        <f>Tabla5[[#This Row],[Tiempo de Preparación]]/1440</f>
        <v>2.4305555555555556E-2</v>
      </c>
    </row>
    <row r="230" spans="1:24" x14ac:dyDescent="0.2">
      <c r="A230">
        <v>14</v>
      </c>
      <c r="B230" t="s">
        <v>1384</v>
      </c>
      <c r="C230">
        <v>3</v>
      </c>
      <c r="D230" s="3">
        <v>45018.106944444444</v>
      </c>
      <c r="E230" s="3">
        <v>45018.1875</v>
      </c>
      <c r="F230" t="s">
        <v>61</v>
      </c>
      <c r="G230" t="s">
        <v>66</v>
      </c>
      <c r="H230" t="s">
        <v>59</v>
      </c>
      <c r="I230" t="s">
        <v>1383</v>
      </c>
      <c r="J230" s="34">
        <f>IF(Tabla5[[#This Row],[Orden Cobrada]]="Si",Tabla13[[#This Row],[Propina]],0)</f>
        <v>0</v>
      </c>
      <c r="K230" t="s">
        <v>57</v>
      </c>
      <c r="L230">
        <v>229</v>
      </c>
      <c r="M230" t="s">
        <v>126</v>
      </c>
      <c r="N230" t="s">
        <v>1382</v>
      </c>
      <c r="O230" s="6">
        <f>INT(Tabla13[[#This Row],[Hora de Llegada]])</f>
        <v>45018</v>
      </c>
      <c r="P230" s="7" t="str">
        <f>TEXT(Tabla13[[#This Row],[Hora de Llegada]], "h:mm")</f>
        <v>2:34</v>
      </c>
      <c r="Q230" s="7" t="str">
        <f>TEXT(Tabla13[[#This Row],[Hora de Salida]], "h:mm")</f>
        <v>4:30</v>
      </c>
      <c r="R230" s="7">
        <f>IF(Tabla13[[#This Row],[Estado de la Mesa]]="Ocupada",Tabla13[[#This Row],[Hora de Salida2]]-Tabla13[[#This Row],[Hora de Llegada2]]+(15/1440),Tabla13[[#This Row],[Hora de Salida2]]-Tabla13[[#This Row],[Hora de Llegada2]])</f>
        <v>8.0555555555555561E-2</v>
      </c>
      <c r="S230" s="7">
        <f>Tabla13[[#This Row],[Hora de Salida2]]-Tabla13[[#This Row],[Hora de Llegada2]]</f>
        <v>8.0555555555555561E-2</v>
      </c>
      <c r="T230" s="7">
        <f>IF(Tabla5[[#This Row],[Tiempo de Permanencia sin la Espera]]&gt;Tabla5[[#This Row],[Tiempo Preparación (horas)]],Tabla5[[#This Row],[Tiempo de Permanencia sin la Espera]]-Tabla5[[#This Row],[Tiempo Preparación (horas)]],0)</f>
        <v>0</v>
      </c>
      <c r="U230" s="7" t="str">
        <f>IF(Tabla5[[#This Row],[Tiempo de Permanencia sin la Espera]]&gt;Tabla5[[#This Row],[Tiempo Preparación (horas)]],"Si","No")</f>
        <v>No</v>
      </c>
      <c r="V230" s="8">
        <v>124</v>
      </c>
      <c r="W230" s="8">
        <v>117</v>
      </c>
      <c r="X230" s="7">
        <f>Tabla5[[#This Row],[Tiempo de Preparación]]/1440</f>
        <v>8.1250000000000003E-2</v>
      </c>
    </row>
    <row r="231" spans="1:24" x14ac:dyDescent="0.2">
      <c r="A231">
        <v>5</v>
      </c>
      <c r="B231" t="s">
        <v>1381</v>
      </c>
      <c r="C231">
        <v>5</v>
      </c>
      <c r="D231" s="3">
        <v>45018.09375</v>
      </c>
      <c r="E231" s="3">
        <v>45018.2</v>
      </c>
      <c r="F231" t="s">
        <v>61</v>
      </c>
      <c r="G231" t="s">
        <v>82</v>
      </c>
      <c r="H231" t="s">
        <v>59</v>
      </c>
      <c r="I231" t="s">
        <v>1380</v>
      </c>
      <c r="J231" s="34" t="str">
        <f>IF(Tabla5[[#This Row],[Orden Cobrada]]="Si",Tabla13[[#This Row],[Propina]],0)</f>
        <v>15.84</v>
      </c>
      <c r="K231" t="s">
        <v>70</v>
      </c>
      <c r="L231">
        <v>230</v>
      </c>
      <c r="M231" t="s">
        <v>132</v>
      </c>
      <c r="N231" t="s">
        <v>1379</v>
      </c>
      <c r="O231" s="6">
        <f>INT(Tabla13[[#This Row],[Hora de Llegada]])</f>
        <v>45018</v>
      </c>
      <c r="P231" s="7" t="str">
        <f>TEXT(Tabla13[[#This Row],[Hora de Llegada]], "h:mm")</f>
        <v>2:15</v>
      </c>
      <c r="Q231" s="7" t="str">
        <f>TEXT(Tabla13[[#This Row],[Hora de Salida]], "h:mm")</f>
        <v>4:48</v>
      </c>
      <c r="R231" s="7">
        <f>IF(Tabla13[[#This Row],[Estado de la Mesa]]="Ocupada",Tabla13[[#This Row],[Hora de Salida2]]-Tabla13[[#This Row],[Hora de Llegada2]]+(15/1440),Tabla13[[#This Row],[Hora de Salida2]]-Tabla13[[#This Row],[Hora de Llegada2]])</f>
        <v>0.10624999999999998</v>
      </c>
      <c r="S231" s="7">
        <f>Tabla13[[#This Row],[Hora de Salida2]]-Tabla13[[#This Row],[Hora de Llegada2]]</f>
        <v>0.10624999999999998</v>
      </c>
      <c r="T231" s="7">
        <f>IF(Tabla5[[#This Row],[Tiempo de Permanencia sin la Espera]]&gt;Tabla5[[#This Row],[Tiempo Preparación (horas)]],Tabla5[[#This Row],[Tiempo de Permanencia sin la Espera]]-Tabla5[[#This Row],[Tiempo Preparación (horas)]],0)</f>
        <v>4.3055555555555541E-2</v>
      </c>
      <c r="U231" s="7" t="str">
        <f>IF(Tabla5[[#This Row],[Tiempo de Permanencia sin la Espera]]&gt;Tabla5[[#This Row],[Tiempo Preparación (horas)]],"Si","No")</f>
        <v>Si</v>
      </c>
      <c r="V231" s="8">
        <v>214</v>
      </c>
      <c r="W231" s="8">
        <v>91</v>
      </c>
      <c r="X231" s="7">
        <f>Tabla5[[#This Row],[Tiempo de Preparación]]/1440</f>
        <v>6.3194444444444442E-2</v>
      </c>
    </row>
    <row r="232" spans="1:24" x14ac:dyDescent="0.2">
      <c r="A232">
        <v>8</v>
      </c>
      <c r="B232" t="s">
        <v>1378</v>
      </c>
      <c r="C232">
        <v>2</v>
      </c>
      <c r="D232" s="3">
        <v>45018.05</v>
      </c>
      <c r="E232" s="3">
        <v>45018.131944444445</v>
      </c>
      <c r="F232" t="s">
        <v>61</v>
      </c>
      <c r="G232" t="s">
        <v>82</v>
      </c>
      <c r="H232" t="s">
        <v>59</v>
      </c>
      <c r="I232" t="s">
        <v>1377</v>
      </c>
      <c r="J232" s="34">
        <f>IF(Tabla5[[#This Row],[Orden Cobrada]]="Si",Tabla13[[#This Row],[Propina]],0)</f>
        <v>0</v>
      </c>
      <c r="K232" t="s">
        <v>76</v>
      </c>
      <c r="L232">
        <v>231</v>
      </c>
      <c r="M232" t="s">
        <v>100</v>
      </c>
      <c r="N232" t="s">
        <v>1376</v>
      </c>
      <c r="O232" s="6">
        <f>INT(Tabla13[[#This Row],[Hora de Llegada]])</f>
        <v>45018</v>
      </c>
      <c r="P232" s="7" t="str">
        <f>TEXT(Tabla13[[#This Row],[Hora de Llegada]], "h:mm")</f>
        <v>1:12</v>
      </c>
      <c r="Q232" s="7" t="str">
        <f>TEXT(Tabla13[[#This Row],[Hora de Salida]], "h:mm")</f>
        <v>3:10</v>
      </c>
      <c r="R232" s="7">
        <f>IF(Tabla13[[#This Row],[Estado de la Mesa]]="Ocupada",Tabla13[[#This Row],[Hora de Salida2]]-Tabla13[[#This Row],[Hora de Llegada2]]+(15/1440),Tabla13[[#This Row],[Hora de Salida2]]-Tabla13[[#This Row],[Hora de Llegada2]])</f>
        <v>9.236111111111113E-2</v>
      </c>
      <c r="S232" s="7">
        <f>Tabla13[[#This Row],[Hora de Salida2]]-Tabla13[[#This Row],[Hora de Llegada2]]</f>
        <v>8.1944444444444459E-2</v>
      </c>
      <c r="T232" s="7">
        <f>IF(Tabla5[[#This Row],[Tiempo de Permanencia sin la Espera]]&gt;Tabla5[[#This Row],[Tiempo Preparación (horas)]],Tabla5[[#This Row],[Tiempo de Permanencia sin la Espera]]-Tabla5[[#This Row],[Tiempo Preparación (horas)]],0)</f>
        <v>0</v>
      </c>
      <c r="U232" s="7" t="str">
        <f>IF(Tabla5[[#This Row],[Tiempo de Permanencia sin la Espera]]&gt;Tabla5[[#This Row],[Tiempo Preparación (horas)]],"Si","No")</f>
        <v>No</v>
      </c>
      <c r="V232" s="8">
        <v>208</v>
      </c>
      <c r="W232" s="8">
        <v>150</v>
      </c>
      <c r="X232" s="7">
        <f>Tabla5[[#This Row],[Tiempo de Preparación]]/1440</f>
        <v>0.10416666666666667</v>
      </c>
    </row>
    <row r="233" spans="1:24" x14ac:dyDescent="0.2">
      <c r="A233">
        <v>2</v>
      </c>
      <c r="B233" t="s">
        <v>329</v>
      </c>
      <c r="C233">
        <v>2</v>
      </c>
      <c r="D233" s="3">
        <v>45018.086111111108</v>
      </c>
      <c r="E233" s="3">
        <v>45018.142361111109</v>
      </c>
      <c r="F233" t="s">
        <v>97</v>
      </c>
      <c r="G233" t="s">
        <v>82</v>
      </c>
      <c r="H233" t="s">
        <v>59</v>
      </c>
      <c r="I233" t="s">
        <v>1375</v>
      </c>
      <c r="J233" s="34">
        <f>IF(Tabla5[[#This Row],[Orden Cobrada]]="Si",Tabla13[[#This Row],[Propina]],0)</f>
        <v>0</v>
      </c>
      <c r="K233" t="s">
        <v>57</v>
      </c>
      <c r="L233">
        <v>232</v>
      </c>
      <c r="M233" t="s">
        <v>64</v>
      </c>
      <c r="N233" t="s">
        <v>1374</v>
      </c>
      <c r="O233" s="6">
        <f>INT(Tabla13[[#This Row],[Hora de Llegada]])</f>
        <v>45018</v>
      </c>
      <c r="P233" s="7" t="str">
        <f>TEXT(Tabla13[[#This Row],[Hora de Llegada]], "h:mm")</f>
        <v>2:04</v>
      </c>
      <c r="Q233" s="7" t="str">
        <f>TEXT(Tabla13[[#This Row],[Hora de Salida]], "h:mm")</f>
        <v>3:25</v>
      </c>
      <c r="R233" s="7">
        <f>IF(Tabla13[[#This Row],[Estado de la Mesa]]="Ocupada",Tabla13[[#This Row],[Hora de Salida2]]-Tabla13[[#This Row],[Hora de Llegada2]]+(15/1440),Tabla13[[#This Row],[Hora de Salida2]]-Tabla13[[#This Row],[Hora de Llegada2]])</f>
        <v>5.6249999999999981E-2</v>
      </c>
      <c r="S233" s="7">
        <f>Tabla13[[#This Row],[Hora de Salida2]]-Tabla13[[#This Row],[Hora de Llegada2]]</f>
        <v>5.6249999999999981E-2</v>
      </c>
      <c r="T233" s="7">
        <f>IF(Tabla5[[#This Row],[Tiempo de Permanencia sin la Espera]]&gt;Tabla5[[#This Row],[Tiempo Preparación (horas)]],Tabla5[[#This Row],[Tiempo de Permanencia sin la Espera]]-Tabla5[[#This Row],[Tiempo Preparación (horas)]],0)</f>
        <v>0</v>
      </c>
      <c r="U233" s="7" t="str">
        <f>IF(Tabla5[[#This Row],[Tiempo de Permanencia sin la Espera]]&gt;Tabla5[[#This Row],[Tiempo Preparación (horas)]],"Si","No")</f>
        <v>No</v>
      </c>
      <c r="V233" s="8">
        <v>190</v>
      </c>
      <c r="W233" s="8">
        <v>139</v>
      </c>
      <c r="X233" s="7">
        <f>Tabla5[[#This Row],[Tiempo de Preparación]]/1440</f>
        <v>9.6527777777777782E-2</v>
      </c>
    </row>
    <row r="234" spans="1:24" x14ac:dyDescent="0.2">
      <c r="A234">
        <v>8</v>
      </c>
      <c r="B234" t="s">
        <v>1373</v>
      </c>
      <c r="C234">
        <v>1</v>
      </c>
      <c r="D234" s="3">
        <v>45018.036111111112</v>
      </c>
      <c r="E234" s="3">
        <v>45018.11041666667</v>
      </c>
      <c r="F234" t="s">
        <v>61</v>
      </c>
      <c r="G234" t="s">
        <v>60</v>
      </c>
      <c r="H234" t="s">
        <v>106</v>
      </c>
      <c r="I234" t="s">
        <v>1372</v>
      </c>
      <c r="J234" s="34" t="str">
        <f>IF(Tabla5[[#This Row],[Orden Cobrada]]="Si",Tabla13[[#This Row],[Propina]],0)</f>
        <v>45.64</v>
      </c>
      <c r="K234" t="s">
        <v>70</v>
      </c>
      <c r="L234">
        <v>233</v>
      </c>
      <c r="M234" t="s">
        <v>64</v>
      </c>
      <c r="N234" t="s">
        <v>16</v>
      </c>
      <c r="O234" s="6">
        <f>INT(Tabla13[[#This Row],[Hora de Llegada]])</f>
        <v>45018</v>
      </c>
      <c r="P234" s="7" t="str">
        <f>TEXT(Tabla13[[#This Row],[Hora de Llegada]], "h:mm")</f>
        <v>0:52</v>
      </c>
      <c r="Q234" s="7" t="str">
        <f>TEXT(Tabla13[[#This Row],[Hora de Salida]], "h:mm")</f>
        <v>2:39</v>
      </c>
      <c r="R234" s="7">
        <f>IF(Tabla13[[#This Row],[Estado de la Mesa]]="Ocupada",Tabla13[[#This Row],[Hora de Salida2]]-Tabla13[[#This Row],[Hora de Llegada2]]+(15/1440),Tabla13[[#This Row],[Hora de Salida2]]-Tabla13[[#This Row],[Hora de Llegada2]])</f>
        <v>7.4305555555555541E-2</v>
      </c>
      <c r="S234" s="7">
        <f>Tabla13[[#This Row],[Hora de Salida2]]-Tabla13[[#This Row],[Hora de Llegada2]]</f>
        <v>7.4305555555555541E-2</v>
      </c>
      <c r="T234" s="7">
        <f>IF(Tabla5[[#This Row],[Tiempo de Permanencia sin la Espera]]&gt;Tabla5[[#This Row],[Tiempo Preparación (horas)]],Tabla5[[#This Row],[Tiempo de Permanencia sin la Espera]]-Tabla5[[#This Row],[Tiempo Preparación (horas)]],0)</f>
        <v>5.2777777777777764E-2</v>
      </c>
      <c r="U234" s="7" t="str">
        <f>IF(Tabla5[[#This Row],[Tiempo de Permanencia sin la Espera]]&gt;Tabla5[[#This Row],[Tiempo Preparación (horas)]],"Si","No")</f>
        <v>Si</v>
      </c>
      <c r="V234" s="8">
        <v>38</v>
      </c>
      <c r="W234" s="8">
        <v>31</v>
      </c>
      <c r="X234" s="7">
        <f>Tabla5[[#This Row],[Tiempo de Preparación]]/1440</f>
        <v>2.1527777777777778E-2</v>
      </c>
    </row>
    <row r="235" spans="1:24" x14ac:dyDescent="0.2">
      <c r="A235">
        <v>17</v>
      </c>
      <c r="B235" t="s">
        <v>188</v>
      </c>
      <c r="C235">
        <v>6</v>
      </c>
      <c r="D235" s="3">
        <v>45018.115277777775</v>
      </c>
      <c r="E235" s="3">
        <v>45018.227777777778</v>
      </c>
      <c r="F235" t="s">
        <v>72</v>
      </c>
      <c r="G235" t="s">
        <v>60</v>
      </c>
      <c r="H235" t="s">
        <v>59</v>
      </c>
      <c r="I235" t="s">
        <v>1371</v>
      </c>
      <c r="J235" s="34" t="str">
        <f>IF(Tabla5[[#This Row],[Orden Cobrada]]="Si",Tabla13[[#This Row],[Propina]],0)</f>
        <v>10.22</v>
      </c>
      <c r="K235" t="s">
        <v>70</v>
      </c>
      <c r="L235">
        <v>234</v>
      </c>
      <c r="M235" t="s">
        <v>104</v>
      </c>
      <c r="N235" t="s">
        <v>1370</v>
      </c>
      <c r="O235" s="6">
        <f>INT(Tabla13[[#This Row],[Hora de Llegada]])</f>
        <v>45018</v>
      </c>
      <c r="P235" s="7" t="str">
        <f>TEXT(Tabla13[[#This Row],[Hora de Llegada]], "h:mm")</f>
        <v>2:46</v>
      </c>
      <c r="Q235" s="7" t="str">
        <f>TEXT(Tabla13[[#This Row],[Hora de Salida]], "h:mm")</f>
        <v>5:28</v>
      </c>
      <c r="R235" s="7">
        <f>IF(Tabla13[[#This Row],[Estado de la Mesa]]="Ocupada",Tabla13[[#This Row],[Hora de Salida2]]-Tabla13[[#This Row],[Hora de Llegada2]]+(15/1440),Tabla13[[#This Row],[Hora de Salida2]]-Tabla13[[#This Row],[Hora de Llegada2]])</f>
        <v>0.1125</v>
      </c>
      <c r="S235" s="7">
        <f>Tabla13[[#This Row],[Hora de Salida2]]-Tabla13[[#This Row],[Hora de Llegada2]]</f>
        <v>0.1125</v>
      </c>
      <c r="T235" s="7">
        <f>IF(Tabla5[[#This Row],[Tiempo de Permanencia sin la Espera]]&gt;Tabla5[[#This Row],[Tiempo Preparación (horas)]],Tabla5[[#This Row],[Tiempo de Permanencia sin la Espera]]-Tabla5[[#This Row],[Tiempo Preparación (horas)]],0)</f>
        <v>4.3749999999999997E-2</v>
      </c>
      <c r="U235" s="7" t="str">
        <f>IF(Tabla5[[#This Row],[Tiempo de Permanencia sin la Espera]]&gt;Tabla5[[#This Row],[Tiempo Preparación (horas)]],"Si","No")</f>
        <v>Si</v>
      </c>
      <c r="V235" s="8">
        <v>225</v>
      </c>
      <c r="W235" s="8">
        <v>99</v>
      </c>
      <c r="X235" s="7">
        <f>Tabla5[[#This Row],[Tiempo de Preparación]]/1440</f>
        <v>6.8750000000000006E-2</v>
      </c>
    </row>
    <row r="236" spans="1:24" x14ac:dyDescent="0.2">
      <c r="A236">
        <v>13</v>
      </c>
      <c r="B236" t="s">
        <v>494</v>
      </c>
      <c r="C236">
        <v>5</v>
      </c>
      <c r="D236" s="3">
        <v>45018.015277777777</v>
      </c>
      <c r="E236" s="3">
        <v>45018.116666666669</v>
      </c>
      <c r="F236" t="s">
        <v>72</v>
      </c>
      <c r="G236" t="s">
        <v>66</v>
      </c>
      <c r="H236" t="s">
        <v>59</v>
      </c>
      <c r="I236" t="s">
        <v>1369</v>
      </c>
      <c r="J236" s="34" t="str">
        <f>IF(Tabla5[[#This Row],[Orden Cobrada]]="Si",Tabla13[[#This Row],[Propina]],0)</f>
        <v>26.37</v>
      </c>
      <c r="K236" t="s">
        <v>57</v>
      </c>
      <c r="L236">
        <v>235</v>
      </c>
      <c r="M236" t="s">
        <v>90</v>
      </c>
      <c r="N236" t="s">
        <v>14</v>
      </c>
      <c r="O236" s="6">
        <f>INT(Tabla13[[#This Row],[Hora de Llegada]])</f>
        <v>45018</v>
      </c>
      <c r="P236" s="7" t="str">
        <f>TEXT(Tabla13[[#This Row],[Hora de Llegada]], "h:mm")</f>
        <v>0:22</v>
      </c>
      <c r="Q236" s="7" t="str">
        <f>TEXT(Tabla13[[#This Row],[Hora de Salida]], "h:mm")</f>
        <v>2:48</v>
      </c>
      <c r="R236" s="7">
        <f>IF(Tabla13[[#This Row],[Estado de la Mesa]]="Ocupada",Tabla13[[#This Row],[Hora de Salida2]]-Tabla13[[#This Row],[Hora de Llegada2]]+(15/1440),Tabla13[[#This Row],[Hora de Salida2]]-Tabla13[[#This Row],[Hora de Llegada2]])</f>
        <v>0.10138888888888888</v>
      </c>
      <c r="S236" s="7">
        <f>Tabla13[[#This Row],[Hora de Salida2]]-Tabla13[[#This Row],[Hora de Llegada2]]</f>
        <v>0.10138888888888888</v>
      </c>
      <c r="T236" s="7">
        <f>IF(Tabla5[[#This Row],[Tiempo de Permanencia sin la Espera]]&gt;Tabla5[[#This Row],[Tiempo Preparación (horas)]],Tabla5[[#This Row],[Tiempo de Permanencia sin la Espera]]-Tabla5[[#This Row],[Tiempo Preparación (horas)]],0)</f>
        <v>8.4027777777777757E-2</v>
      </c>
      <c r="U236" s="7" t="str">
        <f>IF(Tabla5[[#This Row],[Tiempo de Permanencia sin la Espera]]&gt;Tabla5[[#This Row],[Tiempo Preparación (horas)]],"Si","No")</f>
        <v>Si</v>
      </c>
      <c r="V236" s="8">
        <v>33</v>
      </c>
      <c r="W236" s="8">
        <v>25</v>
      </c>
      <c r="X236" s="7">
        <f>Tabla5[[#This Row],[Tiempo de Preparación]]/1440</f>
        <v>1.7361111111111112E-2</v>
      </c>
    </row>
    <row r="237" spans="1:24" x14ac:dyDescent="0.2">
      <c r="A237">
        <v>12</v>
      </c>
      <c r="B237" t="s">
        <v>1368</v>
      </c>
      <c r="C237">
        <v>2</v>
      </c>
      <c r="D237" s="3">
        <v>45018.036111111112</v>
      </c>
      <c r="E237" s="3">
        <v>45018.101388888892</v>
      </c>
      <c r="F237" t="s">
        <v>72</v>
      </c>
      <c r="G237" t="s">
        <v>82</v>
      </c>
      <c r="H237" t="s">
        <v>59</v>
      </c>
      <c r="I237" t="s">
        <v>1367</v>
      </c>
      <c r="J237" s="34">
        <f>IF(Tabla5[[#This Row],[Orden Cobrada]]="Si",Tabla13[[#This Row],[Propina]],0)</f>
        <v>0</v>
      </c>
      <c r="K237" t="s">
        <v>70</v>
      </c>
      <c r="L237">
        <v>236</v>
      </c>
      <c r="M237" t="s">
        <v>64</v>
      </c>
      <c r="N237" t="s">
        <v>1366</v>
      </c>
      <c r="O237" s="6">
        <f>INT(Tabla13[[#This Row],[Hora de Llegada]])</f>
        <v>45018</v>
      </c>
      <c r="P237" s="7" t="str">
        <f>TEXT(Tabla13[[#This Row],[Hora de Llegada]], "h:mm")</f>
        <v>0:52</v>
      </c>
      <c r="Q237" s="7" t="str">
        <f>TEXT(Tabla13[[#This Row],[Hora de Salida]], "h:mm")</f>
        <v>2:26</v>
      </c>
      <c r="R237" s="7">
        <f>IF(Tabla13[[#This Row],[Estado de la Mesa]]="Ocupada",Tabla13[[#This Row],[Hora de Salida2]]-Tabla13[[#This Row],[Hora de Llegada2]]+(15/1440),Tabla13[[#This Row],[Hora de Salida2]]-Tabla13[[#This Row],[Hora de Llegada2]])</f>
        <v>6.5277777777777796E-2</v>
      </c>
      <c r="S237" s="7">
        <f>Tabla13[[#This Row],[Hora de Salida2]]-Tabla13[[#This Row],[Hora de Llegada2]]</f>
        <v>6.5277777777777796E-2</v>
      </c>
      <c r="T237" s="7">
        <f>IF(Tabla5[[#This Row],[Tiempo de Permanencia sin la Espera]]&gt;Tabla5[[#This Row],[Tiempo Preparación (horas)]],Tabla5[[#This Row],[Tiempo de Permanencia sin la Espera]]-Tabla5[[#This Row],[Tiempo Preparación (horas)]],0)</f>
        <v>0</v>
      </c>
      <c r="U237" s="7" t="str">
        <f>IF(Tabla5[[#This Row],[Tiempo de Permanencia sin la Espera]]&gt;Tabla5[[#This Row],[Tiempo Preparación (horas)]],"Si","No")</f>
        <v>No</v>
      </c>
      <c r="V237" s="8">
        <v>255</v>
      </c>
      <c r="W237" s="8">
        <v>101</v>
      </c>
      <c r="X237" s="7">
        <f>Tabla5[[#This Row],[Tiempo de Preparación]]/1440</f>
        <v>7.013888888888889E-2</v>
      </c>
    </row>
    <row r="238" spans="1:24" x14ac:dyDescent="0.2">
      <c r="A238">
        <v>4</v>
      </c>
      <c r="B238" t="s">
        <v>1365</v>
      </c>
      <c r="C238">
        <v>6</v>
      </c>
      <c r="D238" s="3">
        <v>45018.114583333336</v>
      </c>
      <c r="E238" s="3">
        <v>45018.25</v>
      </c>
      <c r="F238" t="s">
        <v>61</v>
      </c>
      <c r="G238" t="s">
        <v>82</v>
      </c>
      <c r="H238" t="s">
        <v>59</v>
      </c>
      <c r="I238" t="s">
        <v>1364</v>
      </c>
      <c r="J238" s="34" t="str">
        <f>IF(Tabla5[[#This Row],[Orden Cobrada]]="Si",Tabla13[[#This Row],[Propina]],0)</f>
        <v>13.15</v>
      </c>
      <c r="K238" t="s">
        <v>76</v>
      </c>
      <c r="L238">
        <v>237</v>
      </c>
      <c r="M238" t="s">
        <v>100</v>
      </c>
      <c r="N238" t="s">
        <v>1363</v>
      </c>
      <c r="O238" s="6">
        <f>INT(Tabla13[[#This Row],[Hora de Llegada]])</f>
        <v>45018</v>
      </c>
      <c r="P238" s="7" t="str">
        <f>TEXT(Tabla13[[#This Row],[Hora de Llegada]], "h:mm")</f>
        <v>2:45</v>
      </c>
      <c r="Q238" s="7" t="str">
        <f>TEXT(Tabla13[[#This Row],[Hora de Salida]], "h:mm")</f>
        <v>6:00</v>
      </c>
      <c r="R238" s="7">
        <f>IF(Tabla13[[#This Row],[Estado de la Mesa]]="Ocupada",Tabla13[[#This Row],[Hora de Salida2]]-Tabla13[[#This Row],[Hora de Llegada2]]+(15/1440),Tabla13[[#This Row],[Hora de Salida2]]-Tabla13[[#This Row],[Hora de Llegada2]])</f>
        <v>0.14583333333333334</v>
      </c>
      <c r="S238" s="7">
        <f>Tabla13[[#This Row],[Hora de Salida2]]-Tabla13[[#This Row],[Hora de Llegada2]]</f>
        <v>0.13541666666666669</v>
      </c>
      <c r="T238" s="7">
        <f>IF(Tabla5[[#This Row],[Tiempo de Permanencia sin la Espera]]&gt;Tabla5[[#This Row],[Tiempo Preparación (horas)]],Tabla5[[#This Row],[Tiempo de Permanencia sin la Espera]]-Tabla5[[#This Row],[Tiempo Preparación (horas)]],0)</f>
        <v>0.10972222222222225</v>
      </c>
      <c r="U238" s="7" t="str">
        <f>IF(Tabla5[[#This Row],[Tiempo de Permanencia sin la Espera]]&gt;Tabla5[[#This Row],[Tiempo Preparación (horas)]],"Si","No")</f>
        <v>Si</v>
      </c>
      <c r="V238" s="8">
        <v>106</v>
      </c>
      <c r="W238" s="8">
        <v>37</v>
      </c>
      <c r="X238" s="7">
        <f>Tabla5[[#This Row],[Tiempo de Preparación]]/1440</f>
        <v>2.5694444444444443E-2</v>
      </c>
    </row>
    <row r="239" spans="1:24" x14ac:dyDescent="0.2">
      <c r="A239">
        <v>13</v>
      </c>
      <c r="B239" t="s">
        <v>1362</v>
      </c>
      <c r="C239">
        <v>6</v>
      </c>
      <c r="D239" s="3">
        <v>45018.095138888886</v>
      </c>
      <c r="E239" s="3">
        <v>45018.205555555556</v>
      </c>
      <c r="F239" t="s">
        <v>61</v>
      </c>
      <c r="G239" t="s">
        <v>60</v>
      </c>
      <c r="H239" t="s">
        <v>59</v>
      </c>
      <c r="I239" t="s">
        <v>1361</v>
      </c>
      <c r="J239" s="34" t="str">
        <f>IF(Tabla5[[#This Row],[Orden Cobrada]]="Si",Tabla13[[#This Row],[Propina]],0)</f>
        <v>33.02</v>
      </c>
      <c r="K239" t="s">
        <v>70</v>
      </c>
      <c r="L239">
        <v>238</v>
      </c>
      <c r="M239" t="s">
        <v>104</v>
      </c>
      <c r="N239" t="s">
        <v>12</v>
      </c>
      <c r="O239" s="6">
        <f>INT(Tabla13[[#This Row],[Hora de Llegada]])</f>
        <v>45018</v>
      </c>
      <c r="P239" s="7" t="str">
        <f>TEXT(Tabla13[[#This Row],[Hora de Llegada]], "h:mm")</f>
        <v>2:17</v>
      </c>
      <c r="Q239" s="7" t="str">
        <f>TEXT(Tabla13[[#This Row],[Hora de Salida]], "h:mm")</f>
        <v>4:56</v>
      </c>
      <c r="R239" s="7">
        <f>IF(Tabla13[[#This Row],[Estado de la Mesa]]="Ocupada",Tabla13[[#This Row],[Hora de Salida2]]-Tabla13[[#This Row],[Hora de Llegada2]]+(15/1440),Tabla13[[#This Row],[Hora de Salida2]]-Tabla13[[#This Row],[Hora de Llegada2]])</f>
        <v>0.11041666666666669</v>
      </c>
      <c r="S239" s="7">
        <f>Tabla13[[#This Row],[Hora de Salida2]]-Tabla13[[#This Row],[Hora de Llegada2]]</f>
        <v>0.11041666666666669</v>
      </c>
      <c r="T239" s="7">
        <f>IF(Tabla5[[#This Row],[Tiempo de Permanencia sin la Espera]]&gt;Tabla5[[#This Row],[Tiempo Preparación (horas)]],Tabla5[[#This Row],[Tiempo de Permanencia sin la Espera]]-Tabla5[[#This Row],[Tiempo Preparación (horas)]],0)</f>
        <v>7.9166666666666691E-2</v>
      </c>
      <c r="U239" s="7" t="str">
        <f>IF(Tabla5[[#This Row],[Tiempo de Permanencia sin la Espera]]&gt;Tabla5[[#This Row],[Tiempo Preparación (horas)]],"Si","No")</f>
        <v>Si</v>
      </c>
      <c r="V239" s="8">
        <v>72</v>
      </c>
      <c r="W239" s="8">
        <v>45</v>
      </c>
      <c r="X239" s="7">
        <f>Tabla5[[#This Row],[Tiempo de Preparación]]/1440</f>
        <v>3.125E-2</v>
      </c>
    </row>
    <row r="240" spans="1:24" x14ac:dyDescent="0.2">
      <c r="A240">
        <v>12</v>
      </c>
      <c r="B240" t="s">
        <v>1360</v>
      </c>
      <c r="C240">
        <v>6</v>
      </c>
      <c r="D240" s="3">
        <v>45018.115277777775</v>
      </c>
      <c r="E240" s="3">
        <v>45018.254861111112</v>
      </c>
      <c r="F240" t="s">
        <v>78</v>
      </c>
      <c r="G240" t="s">
        <v>82</v>
      </c>
      <c r="H240" t="s">
        <v>102</v>
      </c>
      <c r="I240" t="s">
        <v>1359</v>
      </c>
      <c r="J240" s="34" t="str">
        <f>IF(Tabla5[[#This Row],[Orden Cobrada]]="Si",Tabla13[[#This Row],[Propina]],0)</f>
        <v>11.76</v>
      </c>
      <c r="K240" t="s">
        <v>57</v>
      </c>
      <c r="L240">
        <v>239</v>
      </c>
      <c r="M240" t="s">
        <v>104</v>
      </c>
      <c r="N240" t="s">
        <v>1358</v>
      </c>
      <c r="O240" s="6">
        <f>INT(Tabla13[[#This Row],[Hora de Llegada]])</f>
        <v>45018</v>
      </c>
      <c r="P240" s="7" t="str">
        <f>TEXT(Tabla13[[#This Row],[Hora de Llegada]], "h:mm")</f>
        <v>2:46</v>
      </c>
      <c r="Q240" s="7" t="str">
        <f>TEXT(Tabla13[[#This Row],[Hora de Salida]], "h:mm")</f>
        <v>6:07</v>
      </c>
      <c r="R240" s="7">
        <f>IF(Tabla13[[#This Row],[Estado de la Mesa]]="Ocupada",Tabla13[[#This Row],[Hora de Salida2]]-Tabla13[[#This Row],[Hora de Llegada2]]+(15/1440),Tabla13[[#This Row],[Hora de Salida2]]-Tabla13[[#This Row],[Hora de Llegada2]])</f>
        <v>0.13958333333333334</v>
      </c>
      <c r="S240" s="7">
        <f>Tabla13[[#This Row],[Hora de Salida2]]-Tabla13[[#This Row],[Hora de Llegada2]]</f>
        <v>0.13958333333333334</v>
      </c>
      <c r="T240" s="7">
        <f>IF(Tabla5[[#This Row],[Tiempo de Permanencia sin la Espera]]&gt;Tabla5[[#This Row],[Tiempo Preparación (horas)]],Tabla5[[#This Row],[Tiempo de Permanencia sin la Espera]]-Tabla5[[#This Row],[Tiempo Preparación (horas)]],0)</f>
        <v>8.8888888888888892E-2</v>
      </c>
      <c r="U240" s="7" t="str">
        <f>IF(Tabla5[[#This Row],[Tiempo de Permanencia sin la Espera]]&gt;Tabla5[[#This Row],[Tiempo Preparación (horas)]],"Si","No")</f>
        <v>Si</v>
      </c>
      <c r="V240" s="8">
        <v>74</v>
      </c>
      <c r="W240" s="8">
        <v>73</v>
      </c>
      <c r="X240" s="7">
        <f>Tabla5[[#This Row],[Tiempo de Preparación]]/1440</f>
        <v>5.0694444444444445E-2</v>
      </c>
    </row>
    <row r="241" spans="1:24" x14ac:dyDescent="0.2">
      <c r="A241">
        <v>9</v>
      </c>
      <c r="B241" t="s">
        <v>1357</v>
      </c>
      <c r="C241">
        <v>1</v>
      </c>
      <c r="D241" s="3">
        <v>45018.011111111111</v>
      </c>
      <c r="E241" s="3">
        <v>45018.131944444445</v>
      </c>
      <c r="F241" t="s">
        <v>72</v>
      </c>
      <c r="G241" t="s">
        <v>82</v>
      </c>
      <c r="H241" t="s">
        <v>106</v>
      </c>
      <c r="I241" t="s">
        <v>1356</v>
      </c>
      <c r="J241" s="34" t="str">
        <f>IF(Tabla5[[#This Row],[Orden Cobrada]]="Si",Tabla13[[#This Row],[Propina]],0)</f>
        <v>33.81</v>
      </c>
      <c r="K241" t="s">
        <v>70</v>
      </c>
      <c r="L241">
        <v>240</v>
      </c>
      <c r="M241" t="s">
        <v>100</v>
      </c>
      <c r="N241" t="s">
        <v>1355</v>
      </c>
      <c r="O241" s="6">
        <f>INT(Tabla13[[#This Row],[Hora de Llegada]])</f>
        <v>45018</v>
      </c>
      <c r="P241" s="7" t="str">
        <f>TEXT(Tabla13[[#This Row],[Hora de Llegada]], "h:mm")</f>
        <v>0:16</v>
      </c>
      <c r="Q241" s="7" t="str">
        <f>TEXT(Tabla13[[#This Row],[Hora de Salida]], "h:mm")</f>
        <v>3:10</v>
      </c>
      <c r="R241" s="7">
        <f>IF(Tabla13[[#This Row],[Estado de la Mesa]]="Ocupada",Tabla13[[#This Row],[Hora de Salida2]]-Tabla13[[#This Row],[Hora de Llegada2]]+(15/1440),Tabla13[[#This Row],[Hora de Salida2]]-Tabla13[[#This Row],[Hora de Llegada2]])</f>
        <v>0.12083333333333333</v>
      </c>
      <c r="S241" s="7">
        <f>Tabla13[[#This Row],[Hora de Salida2]]-Tabla13[[#This Row],[Hora de Llegada2]]</f>
        <v>0.12083333333333333</v>
      </c>
      <c r="T241" s="7">
        <f>IF(Tabla5[[#This Row],[Tiempo de Permanencia sin la Espera]]&gt;Tabla5[[#This Row],[Tiempo Preparación (horas)]],Tabla5[[#This Row],[Tiempo de Permanencia sin la Espera]]-Tabla5[[#This Row],[Tiempo Preparación (horas)]],0)</f>
        <v>3.125E-2</v>
      </c>
      <c r="U241" s="7" t="str">
        <f>IF(Tabla5[[#This Row],[Tiempo de Permanencia sin la Espera]]&gt;Tabla5[[#This Row],[Tiempo Preparación (horas)]],"Si","No")</f>
        <v>Si</v>
      </c>
      <c r="V241" s="8">
        <v>294</v>
      </c>
      <c r="W241" s="8">
        <v>129</v>
      </c>
      <c r="X241" s="7">
        <f>Tabla5[[#This Row],[Tiempo de Preparación]]/1440</f>
        <v>8.9583333333333334E-2</v>
      </c>
    </row>
    <row r="242" spans="1:24" x14ac:dyDescent="0.2">
      <c r="A242">
        <v>12</v>
      </c>
      <c r="B242" t="s">
        <v>1354</v>
      </c>
      <c r="C242">
        <v>4</v>
      </c>
      <c r="D242" s="3">
        <v>45018.00277777778</v>
      </c>
      <c r="E242" s="3">
        <v>45018.044444444444</v>
      </c>
      <c r="F242" t="s">
        <v>87</v>
      </c>
      <c r="G242" t="s">
        <v>82</v>
      </c>
      <c r="H242" t="s">
        <v>59</v>
      </c>
      <c r="I242" t="s">
        <v>1353</v>
      </c>
      <c r="J242" s="34" t="str">
        <f>IF(Tabla5[[#This Row],[Orden Cobrada]]="Si",Tabla13[[#This Row],[Propina]],0)</f>
        <v>38.97</v>
      </c>
      <c r="K242" t="s">
        <v>76</v>
      </c>
      <c r="L242">
        <v>241</v>
      </c>
      <c r="M242" t="s">
        <v>104</v>
      </c>
      <c r="N242" t="s">
        <v>24</v>
      </c>
      <c r="O242" s="6">
        <f>INT(Tabla13[[#This Row],[Hora de Llegada]])</f>
        <v>45018</v>
      </c>
      <c r="P242" s="7" t="str">
        <f>TEXT(Tabla13[[#This Row],[Hora de Llegada]], "h:mm")</f>
        <v>0:04</v>
      </c>
      <c r="Q242" s="7" t="str">
        <f>TEXT(Tabla13[[#This Row],[Hora de Salida]], "h:mm")</f>
        <v>1:04</v>
      </c>
      <c r="R242" s="7">
        <f>IF(Tabla13[[#This Row],[Estado de la Mesa]]="Ocupada",Tabla13[[#This Row],[Hora de Salida2]]-Tabla13[[#This Row],[Hora de Llegada2]]+(15/1440),Tabla13[[#This Row],[Hora de Salida2]]-Tabla13[[#This Row],[Hora de Llegada2]])</f>
        <v>5.2083333333333336E-2</v>
      </c>
      <c r="S242" s="7">
        <f>Tabla13[[#This Row],[Hora de Salida2]]-Tabla13[[#This Row],[Hora de Llegada2]]</f>
        <v>4.1666666666666671E-2</v>
      </c>
      <c r="T242" s="7">
        <f>IF(Tabla5[[#This Row],[Tiempo de Permanencia sin la Espera]]&gt;Tabla5[[#This Row],[Tiempo Preparación (horas)]],Tabla5[[#This Row],[Tiempo de Permanencia sin la Espera]]-Tabla5[[#This Row],[Tiempo Preparación (horas)]],0)</f>
        <v>3.4027777777777782E-2</v>
      </c>
      <c r="U242" s="7" t="str">
        <f>IF(Tabla5[[#This Row],[Tiempo de Permanencia sin la Espera]]&gt;Tabla5[[#This Row],[Tiempo Preparación (horas)]],"Si","No")</f>
        <v>Si</v>
      </c>
      <c r="V242" s="8">
        <v>18</v>
      </c>
      <c r="W242" s="8">
        <v>11</v>
      </c>
      <c r="X242" s="7">
        <f>Tabla5[[#This Row],[Tiempo de Preparación]]/1440</f>
        <v>7.6388888888888886E-3</v>
      </c>
    </row>
    <row r="243" spans="1:24" x14ac:dyDescent="0.2">
      <c r="A243">
        <v>12</v>
      </c>
      <c r="B243" t="s">
        <v>1343</v>
      </c>
      <c r="C243">
        <v>2</v>
      </c>
      <c r="D243" s="3">
        <v>45018.154166666667</v>
      </c>
      <c r="E243" s="3">
        <v>45018.214583333334</v>
      </c>
      <c r="F243" t="s">
        <v>61</v>
      </c>
      <c r="G243" t="s">
        <v>82</v>
      </c>
      <c r="H243" t="s">
        <v>59</v>
      </c>
      <c r="I243" t="s">
        <v>1352</v>
      </c>
      <c r="J243" s="34">
        <f>IF(Tabla5[[#This Row],[Orden Cobrada]]="Si",Tabla13[[#This Row],[Propina]],0)</f>
        <v>0</v>
      </c>
      <c r="K243" t="s">
        <v>57</v>
      </c>
      <c r="L243">
        <v>242</v>
      </c>
      <c r="M243" t="s">
        <v>132</v>
      </c>
      <c r="N243" t="s">
        <v>1351</v>
      </c>
      <c r="O243" s="6">
        <f>INT(Tabla13[[#This Row],[Hora de Llegada]])</f>
        <v>45018</v>
      </c>
      <c r="P243" s="7" t="str">
        <f>TEXT(Tabla13[[#This Row],[Hora de Llegada]], "h:mm")</f>
        <v>3:42</v>
      </c>
      <c r="Q243" s="7" t="str">
        <f>TEXT(Tabla13[[#This Row],[Hora de Salida]], "h:mm")</f>
        <v>5:09</v>
      </c>
      <c r="R243" s="7">
        <f>IF(Tabla13[[#This Row],[Estado de la Mesa]]="Ocupada",Tabla13[[#This Row],[Hora de Salida2]]-Tabla13[[#This Row],[Hora de Llegada2]]+(15/1440),Tabla13[[#This Row],[Hora de Salida2]]-Tabla13[[#This Row],[Hora de Llegada2]])</f>
        <v>6.0416666666666674E-2</v>
      </c>
      <c r="S243" s="7">
        <f>Tabla13[[#This Row],[Hora de Salida2]]-Tabla13[[#This Row],[Hora de Llegada2]]</f>
        <v>6.0416666666666674E-2</v>
      </c>
      <c r="T243" s="7">
        <f>IF(Tabla5[[#This Row],[Tiempo de Permanencia sin la Espera]]&gt;Tabla5[[#This Row],[Tiempo Preparación (horas)]],Tabla5[[#This Row],[Tiempo de Permanencia sin la Espera]]-Tabla5[[#This Row],[Tiempo Preparación (horas)]],0)</f>
        <v>0</v>
      </c>
      <c r="U243" s="7" t="str">
        <f>IF(Tabla5[[#This Row],[Tiempo de Permanencia sin la Espera]]&gt;Tabla5[[#This Row],[Tiempo Preparación (horas)]],"Si","No")</f>
        <v>No</v>
      </c>
      <c r="V243" s="8">
        <v>134</v>
      </c>
      <c r="W243" s="8">
        <v>99</v>
      </c>
      <c r="X243" s="7">
        <f>Tabla5[[#This Row],[Tiempo de Preparación]]/1440</f>
        <v>6.8750000000000006E-2</v>
      </c>
    </row>
    <row r="244" spans="1:24" x14ac:dyDescent="0.2">
      <c r="A244">
        <v>4</v>
      </c>
      <c r="B244" t="s">
        <v>1350</v>
      </c>
      <c r="C244">
        <v>4</v>
      </c>
      <c r="D244" s="3">
        <v>45018.029166666667</v>
      </c>
      <c r="E244" s="3">
        <v>45018.174305555556</v>
      </c>
      <c r="F244" t="s">
        <v>61</v>
      </c>
      <c r="G244" t="s">
        <v>82</v>
      </c>
      <c r="H244" t="s">
        <v>59</v>
      </c>
      <c r="I244" t="s">
        <v>1349</v>
      </c>
      <c r="J244" s="34" t="str">
        <f>IF(Tabla5[[#This Row],[Orden Cobrada]]="Si",Tabla13[[#This Row],[Propina]],0)</f>
        <v>21.45</v>
      </c>
      <c r="K244" t="s">
        <v>70</v>
      </c>
      <c r="L244">
        <v>243</v>
      </c>
      <c r="M244" t="s">
        <v>90</v>
      </c>
      <c r="N244" t="s">
        <v>11</v>
      </c>
      <c r="O244" s="6">
        <f>INT(Tabla13[[#This Row],[Hora de Llegada]])</f>
        <v>45018</v>
      </c>
      <c r="P244" s="7" t="str">
        <f>TEXT(Tabla13[[#This Row],[Hora de Llegada]], "h:mm")</f>
        <v>0:42</v>
      </c>
      <c r="Q244" s="7" t="str">
        <f>TEXT(Tabla13[[#This Row],[Hora de Salida]], "h:mm")</f>
        <v>4:11</v>
      </c>
      <c r="R244" s="7">
        <f>IF(Tabla13[[#This Row],[Estado de la Mesa]]="Ocupada",Tabla13[[#This Row],[Hora de Salida2]]-Tabla13[[#This Row],[Hora de Llegada2]]+(15/1440),Tabla13[[#This Row],[Hora de Salida2]]-Tabla13[[#This Row],[Hora de Llegada2]])</f>
        <v>0.1451388888888889</v>
      </c>
      <c r="S244" s="7">
        <f>Tabla13[[#This Row],[Hora de Salida2]]-Tabla13[[#This Row],[Hora de Llegada2]]</f>
        <v>0.1451388888888889</v>
      </c>
      <c r="T244" s="7">
        <f>IF(Tabla5[[#This Row],[Tiempo de Permanencia sin la Espera]]&gt;Tabla5[[#This Row],[Tiempo Preparación (horas)]],Tabla5[[#This Row],[Tiempo de Permanencia sin la Espera]]-Tabla5[[#This Row],[Tiempo Preparación (horas)]],0)</f>
        <v>0.12986111111111112</v>
      </c>
      <c r="U244" s="7" t="str">
        <f>IF(Tabla5[[#This Row],[Tiempo de Permanencia sin la Espera]]&gt;Tabla5[[#This Row],[Tiempo Preparación (horas)]],"Si","No")</f>
        <v>Si</v>
      </c>
      <c r="V244" s="8">
        <v>120</v>
      </c>
      <c r="W244" s="8">
        <v>22</v>
      </c>
      <c r="X244" s="7">
        <f>Tabla5[[#This Row],[Tiempo de Preparación]]/1440</f>
        <v>1.5277777777777777E-2</v>
      </c>
    </row>
    <row r="245" spans="1:24" x14ac:dyDescent="0.2">
      <c r="A245">
        <v>17</v>
      </c>
      <c r="B245" t="s">
        <v>1348</v>
      </c>
      <c r="C245">
        <v>6</v>
      </c>
      <c r="D245" s="3">
        <v>45018.155555555553</v>
      </c>
      <c r="E245" s="3">
        <v>45018.250694444447</v>
      </c>
      <c r="F245" t="s">
        <v>72</v>
      </c>
      <c r="G245" t="s">
        <v>82</v>
      </c>
      <c r="H245" t="s">
        <v>102</v>
      </c>
      <c r="I245" t="s">
        <v>1347</v>
      </c>
      <c r="J245" s="34" t="str">
        <f>IF(Tabla5[[#This Row],[Orden Cobrada]]="Si",Tabla13[[#This Row],[Propina]],0)</f>
        <v>17.65</v>
      </c>
      <c r="K245" t="s">
        <v>57</v>
      </c>
      <c r="L245">
        <v>244</v>
      </c>
      <c r="M245" t="s">
        <v>100</v>
      </c>
      <c r="N245" t="s">
        <v>763</v>
      </c>
      <c r="O245" s="6">
        <f>INT(Tabla13[[#This Row],[Hora de Llegada]])</f>
        <v>45018</v>
      </c>
      <c r="P245" s="7" t="str">
        <f>TEXT(Tabla13[[#This Row],[Hora de Llegada]], "h:mm")</f>
        <v>3:44</v>
      </c>
      <c r="Q245" s="7" t="str">
        <f>TEXT(Tabla13[[#This Row],[Hora de Salida]], "h:mm")</f>
        <v>6:01</v>
      </c>
      <c r="R245" s="7">
        <f>IF(Tabla13[[#This Row],[Estado de la Mesa]]="Ocupada",Tabla13[[#This Row],[Hora de Salida2]]-Tabla13[[#This Row],[Hora de Llegada2]]+(15/1440),Tabla13[[#This Row],[Hora de Salida2]]-Tabla13[[#This Row],[Hora de Llegada2]])</f>
        <v>9.5138888888888884E-2</v>
      </c>
      <c r="S245" s="7">
        <f>Tabla13[[#This Row],[Hora de Salida2]]-Tabla13[[#This Row],[Hora de Llegada2]]</f>
        <v>9.5138888888888884E-2</v>
      </c>
      <c r="T245" s="7">
        <f>IF(Tabla5[[#This Row],[Tiempo de Permanencia sin la Espera]]&gt;Tabla5[[#This Row],[Tiempo Preparación (horas)]],Tabla5[[#This Row],[Tiempo de Permanencia sin la Espera]]-Tabla5[[#This Row],[Tiempo Preparación (horas)]],0)</f>
        <v>3.3333333333333326E-2</v>
      </c>
      <c r="U245" s="7" t="str">
        <f>IF(Tabla5[[#This Row],[Tiempo de Permanencia sin la Espera]]&gt;Tabla5[[#This Row],[Tiempo Preparación (horas)]],"Si","No")</f>
        <v>Si</v>
      </c>
      <c r="V245" s="8">
        <v>158</v>
      </c>
      <c r="W245" s="8">
        <v>89</v>
      </c>
      <c r="X245" s="7">
        <f>Tabla5[[#This Row],[Tiempo de Preparación]]/1440</f>
        <v>6.1805555555555558E-2</v>
      </c>
    </row>
    <row r="246" spans="1:24" x14ac:dyDescent="0.2">
      <c r="A246">
        <v>11</v>
      </c>
      <c r="B246" t="s">
        <v>1346</v>
      </c>
      <c r="C246">
        <v>1</v>
      </c>
      <c r="D246" s="3">
        <v>45018.146527777775</v>
      </c>
      <c r="E246" s="3">
        <v>45018.289583333331</v>
      </c>
      <c r="F246" t="s">
        <v>97</v>
      </c>
      <c r="G246" t="s">
        <v>82</v>
      </c>
      <c r="H246" t="s">
        <v>59</v>
      </c>
      <c r="I246" t="s">
        <v>1345</v>
      </c>
      <c r="J246" s="34" t="str">
        <f>IF(Tabla5[[#This Row],[Orden Cobrada]]="Si",Tabla13[[#This Row],[Propina]],0)</f>
        <v>14.82</v>
      </c>
      <c r="K246" t="s">
        <v>57</v>
      </c>
      <c r="L246">
        <v>245</v>
      </c>
      <c r="M246" t="s">
        <v>126</v>
      </c>
      <c r="N246" t="s">
        <v>1344</v>
      </c>
      <c r="O246" s="6">
        <f>INT(Tabla13[[#This Row],[Hora de Llegada]])</f>
        <v>45018</v>
      </c>
      <c r="P246" s="7" t="str">
        <f>TEXT(Tabla13[[#This Row],[Hora de Llegada]], "h:mm")</f>
        <v>3:31</v>
      </c>
      <c r="Q246" s="7" t="str">
        <f>TEXT(Tabla13[[#This Row],[Hora de Salida]], "h:mm")</f>
        <v>6:57</v>
      </c>
      <c r="R246" s="7">
        <f>IF(Tabla13[[#This Row],[Estado de la Mesa]]="Ocupada",Tabla13[[#This Row],[Hora de Salida2]]-Tabla13[[#This Row],[Hora de Llegada2]]+(15/1440),Tabla13[[#This Row],[Hora de Salida2]]-Tabla13[[#This Row],[Hora de Llegada2]])</f>
        <v>0.14305555555555557</v>
      </c>
      <c r="S246" s="7">
        <f>Tabla13[[#This Row],[Hora de Salida2]]-Tabla13[[#This Row],[Hora de Llegada2]]</f>
        <v>0.14305555555555557</v>
      </c>
      <c r="T246" s="7">
        <f>IF(Tabla5[[#This Row],[Tiempo de Permanencia sin la Espera]]&gt;Tabla5[[#This Row],[Tiempo Preparación (horas)]],Tabla5[[#This Row],[Tiempo de Permanencia sin la Espera]]-Tabla5[[#This Row],[Tiempo Preparación (horas)]],0)</f>
        <v>6.2500000000000014E-2</v>
      </c>
      <c r="U246" s="7" t="str">
        <f>IF(Tabla5[[#This Row],[Tiempo de Permanencia sin la Espera]]&gt;Tabla5[[#This Row],[Tiempo Preparación (horas)]],"Si","No")</f>
        <v>Si</v>
      </c>
      <c r="V246" s="8">
        <v>273</v>
      </c>
      <c r="W246" s="8">
        <v>116</v>
      </c>
      <c r="X246" s="7">
        <f>Tabla5[[#This Row],[Tiempo de Preparación]]/1440</f>
        <v>8.0555555555555561E-2</v>
      </c>
    </row>
    <row r="247" spans="1:24" x14ac:dyDescent="0.2">
      <c r="A247">
        <v>2</v>
      </c>
      <c r="B247" t="s">
        <v>1343</v>
      </c>
      <c r="C247">
        <v>6</v>
      </c>
      <c r="D247" s="3">
        <v>45018.076388888891</v>
      </c>
      <c r="E247" s="3">
        <v>45018.17291666667</v>
      </c>
      <c r="F247" t="s">
        <v>61</v>
      </c>
      <c r="G247" t="s">
        <v>82</v>
      </c>
      <c r="H247" t="s">
        <v>59</v>
      </c>
      <c r="I247" t="s">
        <v>1342</v>
      </c>
      <c r="J247" s="34">
        <f>IF(Tabla5[[#This Row],[Orden Cobrada]]="Si",Tabla13[[#This Row],[Propina]],0)</f>
        <v>0</v>
      </c>
      <c r="K247" t="s">
        <v>70</v>
      </c>
      <c r="L247">
        <v>246</v>
      </c>
      <c r="M247" t="s">
        <v>126</v>
      </c>
      <c r="N247" t="s">
        <v>1341</v>
      </c>
      <c r="O247" s="6">
        <f>INT(Tabla13[[#This Row],[Hora de Llegada]])</f>
        <v>45018</v>
      </c>
      <c r="P247" s="7" t="str">
        <f>TEXT(Tabla13[[#This Row],[Hora de Llegada]], "h:mm")</f>
        <v>1:50</v>
      </c>
      <c r="Q247" s="7" t="str">
        <f>TEXT(Tabla13[[#This Row],[Hora de Salida]], "h:mm")</f>
        <v>4:09</v>
      </c>
      <c r="R247" s="7">
        <f>IF(Tabla13[[#This Row],[Estado de la Mesa]]="Ocupada",Tabla13[[#This Row],[Hora de Salida2]]-Tabla13[[#This Row],[Hora de Llegada2]]+(15/1440),Tabla13[[#This Row],[Hora de Salida2]]-Tabla13[[#This Row],[Hora de Llegada2]])</f>
        <v>9.6527777777777796E-2</v>
      </c>
      <c r="S247" s="7">
        <f>Tabla13[[#This Row],[Hora de Salida2]]-Tabla13[[#This Row],[Hora de Llegada2]]</f>
        <v>9.6527777777777796E-2</v>
      </c>
      <c r="T247" s="7">
        <f>IF(Tabla5[[#This Row],[Tiempo de Permanencia sin la Espera]]&gt;Tabla5[[#This Row],[Tiempo Preparación (horas)]],Tabla5[[#This Row],[Tiempo de Permanencia sin la Espera]]-Tabla5[[#This Row],[Tiempo Preparación (horas)]],0)</f>
        <v>0</v>
      </c>
      <c r="U247" s="7" t="str">
        <f>IF(Tabla5[[#This Row],[Tiempo de Permanencia sin la Espera]]&gt;Tabla5[[#This Row],[Tiempo Preparación (horas)]],"Si","No")</f>
        <v>No</v>
      </c>
      <c r="V247" s="8">
        <v>327</v>
      </c>
      <c r="W247" s="8">
        <v>146</v>
      </c>
      <c r="X247" s="7">
        <f>Tabla5[[#This Row],[Tiempo de Preparación]]/1440</f>
        <v>0.10138888888888889</v>
      </c>
    </row>
    <row r="248" spans="1:24" x14ac:dyDescent="0.2">
      <c r="A248">
        <v>11</v>
      </c>
      <c r="B248" t="s">
        <v>1340</v>
      </c>
      <c r="C248">
        <v>6</v>
      </c>
      <c r="D248" s="3">
        <v>45018.106944444444</v>
      </c>
      <c r="E248" s="3">
        <v>45018.222916666666</v>
      </c>
      <c r="F248" t="s">
        <v>61</v>
      </c>
      <c r="G248" t="s">
        <v>82</v>
      </c>
      <c r="H248" t="s">
        <v>59</v>
      </c>
      <c r="I248" t="s">
        <v>1339</v>
      </c>
      <c r="J248" s="34" t="str">
        <f>IF(Tabla5[[#This Row],[Orden Cobrada]]="Si",Tabla13[[#This Row],[Propina]],0)</f>
        <v>49.07</v>
      </c>
      <c r="K248" t="s">
        <v>76</v>
      </c>
      <c r="L248">
        <v>247</v>
      </c>
      <c r="M248" t="s">
        <v>56</v>
      </c>
      <c r="N248" t="s">
        <v>14</v>
      </c>
      <c r="O248" s="6">
        <f>INT(Tabla13[[#This Row],[Hora de Llegada]])</f>
        <v>45018</v>
      </c>
      <c r="P248" s="7" t="str">
        <f>TEXT(Tabla13[[#This Row],[Hora de Llegada]], "h:mm")</f>
        <v>2:34</v>
      </c>
      <c r="Q248" s="7" t="str">
        <f>TEXT(Tabla13[[#This Row],[Hora de Salida]], "h:mm")</f>
        <v>5:21</v>
      </c>
      <c r="R248" s="7">
        <f>IF(Tabla13[[#This Row],[Estado de la Mesa]]="Ocupada",Tabla13[[#This Row],[Hora de Salida2]]-Tabla13[[#This Row],[Hora de Llegada2]]+(15/1440),Tabla13[[#This Row],[Hora de Salida2]]-Tabla13[[#This Row],[Hora de Llegada2]])</f>
        <v>0.12638888888888888</v>
      </c>
      <c r="S248" s="7">
        <f>Tabla13[[#This Row],[Hora de Salida2]]-Tabla13[[#This Row],[Hora de Llegada2]]</f>
        <v>0.11597222222222221</v>
      </c>
      <c r="T248" s="7">
        <f>IF(Tabla5[[#This Row],[Tiempo de Permanencia sin la Espera]]&gt;Tabla5[[#This Row],[Tiempo Preparación (horas)]],Tabla5[[#This Row],[Tiempo de Permanencia sin la Espera]]-Tabla5[[#This Row],[Tiempo Preparación (horas)]],0)</f>
        <v>7.4999999999999983E-2</v>
      </c>
      <c r="U248" s="7" t="str">
        <f>IF(Tabla5[[#This Row],[Tiempo de Permanencia sin la Espera]]&gt;Tabla5[[#This Row],[Tiempo Preparación (horas)]],"Si","No")</f>
        <v>Si</v>
      </c>
      <c r="V248" s="8">
        <v>66</v>
      </c>
      <c r="W248" s="8">
        <v>59</v>
      </c>
      <c r="X248" s="7">
        <f>Tabla5[[#This Row],[Tiempo de Preparación]]/1440</f>
        <v>4.0972222222222222E-2</v>
      </c>
    </row>
    <row r="249" spans="1:24" x14ac:dyDescent="0.2">
      <c r="A249">
        <v>12</v>
      </c>
      <c r="B249" t="s">
        <v>1338</v>
      </c>
      <c r="C249">
        <v>6</v>
      </c>
      <c r="D249" s="3">
        <v>45018.018055555556</v>
      </c>
      <c r="E249" s="3">
        <v>45018.095833333333</v>
      </c>
      <c r="F249" t="s">
        <v>61</v>
      </c>
      <c r="G249" t="s">
        <v>82</v>
      </c>
      <c r="H249" t="s">
        <v>106</v>
      </c>
      <c r="I249" t="s">
        <v>1337</v>
      </c>
      <c r="J249" s="34">
        <f>IF(Tabla5[[#This Row],[Orden Cobrada]]="Si",Tabla13[[#This Row],[Propina]],0)</f>
        <v>0</v>
      </c>
      <c r="K249" t="s">
        <v>76</v>
      </c>
      <c r="L249">
        <v>248</v>
      </c>
      <c r="M249" t="s">
        <v>69</v>
      </c>
      <c r="N249" t="s">
        <v>1336</v>
      </c>
      <c r="O249" s="6">
        <f>INT(Tabla13[[#This Row],[Hora de Llegada]])</f>
        <v>45018</v>
      </c>
      <c r="P249" s="7" t="str">
        <f>TEXT(Tabla13[[#This Row],[Hora de Llegada]], "h:mm")</f>
        <v>0:26</v>
      </c>
      <c r="Q249" s="7" t="str">
        <f>TEXT(Tabla13[[#This Row],[Hora de Salida]], "h:mm")</f>
        <v>2:18</v>
      </c>
      <c r="R249" s="7">
        <f>IF(Tabla13[[#This Row],[Estado de la Mesa]]="Ocupada",Tabla13[[#This Row],[Hora de Salida2]]-Tabla13[[#This Row],[Hora de Llegada2]]+(15/1440),Tabla13[[#This Row],[Hora de Salida2]]-Tabla13[[#This Row],[Hora de Llegada2]])</f>
        <v>8.8194444444444436E-2</v>
      </c>
      <c r="S249" s="7">
        <f>Tabla13[[#This Row],[Hora de Salida2]]-Tabla13[[#This Row],[Hora de Llegada2]]</f>
        <v>7.7777777777777765E-2</v>
      </c>
      <c r="T249" s="7">
        <f>IF(Tabla5[[#This Row],[Tiempo de Permanencia sin la Espera]]&gt;Tabla5[[#This Row],[Tiempo Preparación (horas)]],Tabla5[[#This Row],[Tiempo de Permanencia sin la Espera]]-Tabla5[[#This Row],[Tiempo Preparación (horas)]],0)</f>
        <v>0</v>
      </c>
      <c r="U249" s="7" t="str">
        <f>IF(Tabla5[[#This Row],[Tiempo de Permanencia sin la Espera]]&gt;Tabla5[[#This Row],[Tiempo Preparación (horas)]],"Si","No")</f>
        <v>No</v>
      </c>
      <c r="V249" s="8">
        <v>225</v>
      </c>
      <c r="W249" s="8">
        <v>120</v>
      </c>
      <c r="X249" s="7">
        <f>Tabla5[[#This Row],[Tiempo de Preparación]]/1440</f>
        <v>8.3333333333333329E-2</v>
      </c>
    </row>
    <row r="250" spans="1:24" x14ac:dyDescent="0.2">
      <c r="A250">
        <v>8</v>
      </c>
      <c r="B250" t="s">
        <v>987</v>
      </c>
      <c r="C250">
        <v>6</v>
      </c>
      <c r="D250" s="3">
        <v>45018.040277777778</v>
      </c>
      <c r="E250" s="3">
        <v>45018.163194444445</v>
      </c>
      <c r="F250" t="s">
        <v>61</v>
      </c>
      <c r="G250" t="s">
        <v>66</v>
      </c>
      <c r="H250" t="s">
        <v>59</v>
      </c>
      <c r="I250" t="s">
        <v>1335</v>
      </c>
      <c r="J250" s="34" t="str">
        <f>IF(Tabla5[[#This Row],[Orden Cobrada]]="Si",Tabla13[[#This Row],[Propina]],0)</f>
        <v>47.71</v>
      </c>
      <c r="K250" t="s">
        <v>76</v>
      </c>
      <c r="L250">
        <v>249</v>
      </c>
      <c r="M250" t="s">
        <v>90</v>
      </c>
      <c r="N250" t="s">
        <v>631</v>
      </c>
      <c r="O250" s="6">
        <f>INT(Tabla13[[#This Row],[Hora de Llegada]])</f>
        <v>45018</v>
      </c>
      <c r="P250" s="7" t="str">
        <f>TEXT(Tabla13[[#This Row],[Hora de Llegada]], "h:mm")</f>
        <v>0:58</v>
      </c>
      <c r="Q250" s="7" t="str">
        <f>TEXT(Tabla13[[#This Row],[Hora de Salida]], "h:mm")</f>
        <v>3:55</v>
      </c>
      <c r="R250" s="7">
        <f>IF(Tabla13[[#This Row],[Estado de la Mesa]]="Ocupada",Tabla13[[#This Row],[Hora de Salida2]]-Tabla13[[#This Row],[Hora de Llegada2]]+(15/1440),Tabla13[[#This Row],[Hora de Salida2]]-Tabla13[[#This Row],[Hora de Llegada2]])</f>
        <v>0.13333333333333333</v>
      </c>
      <c r="S250" s="7">
        <f>Tabla13[[#This Row],[Hora de Salida2]]-Tabla13[[#This Row],[Hora de Llegada2]]</f>
        <v>0.12291666666666667</v>
      </c>
      <c r="T250" s="7">
        <f>IF(Tabla5[[#This Row],[Tiempo de Permanencia sin la Espera]]&gt;Tabla5[[#This Row],[Tiempo Preparación (horas)]],Tabla5[[#This Row],[Tiempo de Permanencia sin la Espera]]-Tabla5[[#This Row],[Tiempo Preparación (horas)]],0)</f>
        <v>4.7222222222222235E-2</v>
      </c>
      <c r="U250" s="7" t="str">
        <f>IF(Tabla5[[#This Row],[Tiempo de Permanencia sin la Espera]]&gt;Tabla5[[#This Row],[Tiempo Preparación (horas)]],"Si","No")</f>
        <v>Si</v>
      </c>
      <c r="V250" s="8">
        <v>80</v>
      </c>
      <c r="W250" s="8">
        <v>109</v>
      </c>
      <c r="X250" s="7">
        <f>Tabla5[[#This Row],[Tiempo de Preparación]]/1440</f>
        <v>7.5694444444444439E-2</v>
      </c>
    </row>
    <row r="251" spans="1:24" x14ac:dyDescent="0.2">
      <c r="A251">
        <v>8</v>
      </c>
      <c r="B251" t="s">
        <v>374</v>
      </c>
      <c r="C251">
        <v>2</v>
      </c>
      <c r="D251" s="3">
        <v>45018.12222222222</v>
      </c>
      <c r="E251" s="3">
        <v>45018.272916666669</v>
      </c>
      <c r="F251" t="s">
        <v>78</v>
      </c>
      <c r="G251" t="s">
        <v>82</v>
      </c>
      <c r="H251" t="s">
        <v>59</v>
      </c>
      <c r="I251" t="s">
        <v>1334</v>
      </c>
      <c r="J251" s="34" t="str">
        <f>IF(Tabla5[[#This Row],[Orden Cobrada]]="Si",Tabla13[[#This Row],[Propina]],0)</f>
        <v>23.21</v>
      </c>
      <c r="K251" t="s">
        <v>70</v>
      </c>
      <c r="L251">
        <v>250</v>
      </c>
      <c r="M251" t="s">
        <v>90</v>
      </c>
      <c r="N251" t="s">
        <v>21</v>
      </c>
      <c r="O251" s="6">
        <f>INT(Tabla13[[#This Row],[Hora de Llegada]])</f>
        <v>45018</v>
      </c>
      <c r="P251" s="7" t="str">
        <f>TEXT(Tabla13[[#This Row],[Hora de Llegada]], "h:mm")</f>
        <v>2:56</v>
      </c>
      <c r="Q251" s="7" t="str">
        <f>TEXT(Tabla13[[#This Row],[Hora de Salida]], "h:mm")</f>
        <v>6:33</v>
      </c>
      <c r="R251" s="7">
        <f>IF(Tabla13[[#This Row],[Estado de la Mesa]]="Ocupada",Tabla13[[#This Row],[Hora de Salida2]]-Tabla13[[#This Row],[Hora de Llegada2]]+(15/1440),Tabla13[[#This Row],[Hora de Salida2]]-Tabla13[[#This Row],[Hora de Llegada2]])</f>
        <v>0.15069444444444441</v>
      </c>
      <c r="S251" s="7">
        <f>Tabla13[[#This Row],[Hora de Salida2]]-Tabla13[[#This Row],[Hora de Llegada2]]</f>
        <v>0.15069444444444441</v>
      </c>
      <c r="T251" s="7">
        <f>IF(Tabla5[[#This Row],[Tiempo de Permanencia sin la Espera]]&gt;Tabla5[[#This Row],[Tiempo Preparación (horas)]],Tabla5[[#This Row],[Tiempo de Permanencia sin la Espera]]-Tabla5[[#This Row],[Tiempo Preparación (horas)]],0)</f>
        <v>0.13055555555555551</v>
      </c>
      <c r="U251" s="7" t="str">
        <f>IF(Tabla5[[#This Row],[Tiempo de Permanencia sin la Espera]]&gt;Tabla5[[#This Row],[Tiempo Preparación (horas)]],"Si","No")</f>
        <v>Si</v>
      </c>
      <c r="V251" s="8">
        <v>20</v>
      </c>
      <c r="W251" s="8">
        <v>29</v>
      </c>
      <c r="X251" s="7">
        <f>Tabla5[[#This Row],[Tiempo de Preparación]]/1440</f>
        <v>2.013888888888889E-2</v>
      </c>
    </row>
    <row r="252" spans="1:24" x14ac:dyDescent="0.2">
      <c r="A252">
        <v>12</v>
      </c>
      <c r="B252" t="s">
        <v>1333</v>
      </c>
      <c r="C252">
        <v>6</v>
      </c>
      <c r="D252" s="3">
        <v>45018.055555555555</v>
      </c>
      <c r="E252" s="3">
        <v>45018.183333333334</v>
      </c>
      <c r="F252" t="s">
        <v>97</v>
      </c>
      <c r="G252" t="s">
        <v>82</v>
      </c>
      <c r="H252" t="s">
        <v>59</v>
      </c>
      <c r="I252" t="s">
        <v>1332</v>
      </c>
      <c r="J252" s="34" t="str">
        <f>IF(Tabla5[[#This Row],[Orden Cobrada]]="Si",Tabla13[[#This Row],[Propina]],0)</f>
        <v>13.69</v>
      </c>
      <c r="K252" t="s">
        <v>76</v>
      </c>
      <c r="L252">
        <v>251</v>
      </c>
      <c r="M252" t="s">
        <v>85</v>
      </c>
      <c r="N252" t="s">
        <v>1331</v>
      </c>
      <c r="O252" s="6">
        <f>INT(Tabla13[[#This Row],[Hora de Llegada]])</f>
        <v>45018</v>
      </c>
      <c r="P252" s="7" t="str">
        <f>TEXT(Tabla13[[#This Row],[Hora de Llegada]], "h:mm")</f>
        <v>1:20</v>
      </c>
      <c r="Q252" s="7" t="str">
        <f>TEXT(Tabla13[[#This Row],[Hora de Salida]], "h:mm")</f>
        <v>4:24</v>
      </c>
      <c r="R252" s="7">
        <f>IF(Tabla13[[#This Row],[Estado de la Mesa]]="Ocupada",Tabla13[[#This Row],[Hora de Salida2]]-Tabla13[[#This Row],[Hora de Llegada2]]+(15/1440),Tabla13[[#This Row],[Hora de Salida2]]-Tabla13[[#This Row],[Hora de Llegada2]])</f>
        <v>0.13819444444444445</v>
      </c>
      <c r="S252" s="7">
        <f>Tabla13[[#This Row],[Hora de Salida2]]-Tabla13[[#This Row],[Hora de Llegada2]]</f>
        <v>0.1277777777777778</v>
      </c>
      <c r="T252" s="7">
        <f>IF(Tabla5[[#This Row],[Tiempo de Permanencia sin la Espera]]&gt;Tabla5[[#This Row],[Tiempo Preparación (horas)]],Tabla5[[#This Row],[Tiempo de Permanencia sin la Espera]]-Tabla5[[#This Row],[Tiempo Preparación (horas)]],0)</f>
        <v>4.3055555555555569E-2</v>
      </c>
      <c r="U252" s="7" t="str">
        <f>IF(Tabla5[[#This Row],[Tiempo de Permanencia sin la Espera]]&gt;Tabla5[[#This Row],[Tiempo Preparación (horas)]],"Si","No")</f>
        <v>Si</v>
      </c>
      <c r="V252" s="8">
        <v>109</v>
      </c>
      <c r="W252" s="8">
        <v>122</v>
      </c>
      <c r="X252" s="7">
        <f>Tabla5[[#This Row],[Tiempo de Preparación]]/1440</f>
        <v>8.4722222222222227E-2</v>
      </c>
    </row>
    <row r="253" spans="1:24" x14ac:dyDescent="0.2">
      <c r="A253">
        <v>4</v>
      </c>
      <c r="B253" t="s">
        <v>359</v>
      </c>
      <c r="C253">
        <v>3</v>
      </c>
      <c r="D253" s="3">
        <v>45018.027083333334</v>
      </c>
      <c r="E253" s="3">
        <v>45018.183333333334</v>
      </c>
      <c r="F253" t="s">
        <v>78</v>
      </c>
      <c r="G253" t="s">
        <v>82</v>
      </c>
      <c r="H253" t="s">
        <v>59</v>
      </c>
      <c r="I253" t="s">
        <v>1330</v>
      </c>
      <c r="J253" s="34" t="str">
        <f>IF(Tabla5[[#This Row],[Orden Cobrada]]="Si",Tabla13[[#This Row],[Propina]],0)</f>
        <v>43.81</v>
      </c>
      <c r="K253" t="s">
        <v>70</v>
      </c>
      <c r="L253">
        <v>252</v>
      </c>
      <c r="M253" t="s">
        <v>75</v>
      </c>
      <c r="N253" t="s">
        <v>1329</v>
      </c>
      <c r="O253" s="6">
        <f>INT(Tabla13[[#This Row],[Hora de Llegada]])</f>
        <v>45018</v>
      </c>
      <c r="P253" s="7" t="str">
        <f>TEXT(Tabla13[[#This Row],[Hora de Llegada]], "h:mm")</f>
        <v>0:39</v>
      </c>
      <c r="Q253" s="7" t="str">
        <f>TEXT(Tabla13[[#This Row],[Hora de Salida]], "h:mm")</f>
        <v>4:24</v>
      </c>
      <c r="R253" s="7">
        <f>IF(Tabla13[[#This Row],[Estado de la Mesa]]="Ocupada",Tabla13[[#This Row],[Hora de Salida2]]-Tabla13[[#This Row],[Hora de Llegada2]]+(15/1440),Tabla13[[#This Row],[Hora de Salida2]]-Tabla13[[#This Row],[Hora de Llegada2]])</f>
        <v>0.15625</v>
      </c>
      <c r="S253" s="7">
        <f>Tabla13[[#This Row],[Hora de Salida2]]-Tabla13[[#This Row],[Hora de Llegada2]]</f>
        <v>0.15625</v>
      </c>
      <c r="T253" s="7">
        <f>IF(Tabla5[[#This Row],[Tiempo de Permanencia sin la Espera]]&gt;Tabla5[[#This Row],[Tiempo Preparación (horas)]],Tabla5[[#This Row],[Tiempo de Permanencia sin la Espera]]-Tabla5[[#This Row],[Tiempo Preparación (horas)]],0)</f>
        <v>9.7916666666666666E-2</v>
      </c>
      <c r="U253" s="7" t="str">
        <f>IF(Tabla5[[#This Row],[Tiempo de Permanencia sin la Espera]]&gt;Tabla5[[#This Row],[Tiempo Preparación (horas)]],"Si","No")</f>
        <v>Si</v>
      </c>
      <c r="V253" s="8">
        <v>102</v>
      </c>
      <c r="W253" s="8">
        <v>84</v>
      </c>
      <c r="X253" s="7">
        <f>Tabla5[[#This Row],[Tiempo de Preparación]]/1440</f>
        <v>5.8333333333333334E-2</v>
      </c>
    </row>
    <row r="254" spans="1:24" x14ac:dyDescent="0.2">
      <c r="A254">
        <v>8</v>
      </c>
      <c r="B254" t="s">
        <v>1328</v>
      </c>
      <c r="C254">
        <v>2</v>
      </c>
      <c r="D254" s="3">
        <v>45018.037499999999</v>
      </c>
      <c r="E254" s="3">
        <v>45018.15625</v>
      </c>
      <c r="F254" t="s">
        <v>72</v>
      </c>
      <c r="G254" t="s">
        <v>66</v>
      </c>
      <c r="H254" t="s">
        <v>59</v>
      </c>
      <c r="I254" t="s">
        <v>1327</v>
      </c>
      <c r="J254" s="34" t="str">
        <f>IF(Tabla5[[#This Row],[Orden Cobrada]]="Si",Tabla13[[#This Row],[Propina]],0)</f>
        <v>34.69</v>
      </c>
      <c r="K254" t="s">
        <v>76</v>
      </c>
      <c r="L254">
        <v>253</v>
      </c>
      <c r="M254" t="s">
        <v>64</v>
      </c>
      <c r="N254" t="s">
        <v>1326</v>
      </c>
      <c r="O254" s="6">
        <f>INT(Tabla13[[#This Row],[Hora de Llegada]])</f>
        <v>45018</v>
      </c>
      <c r="P254" s="7" t="str">
        <f>TEXT(Tabla13[[#This Row],[Hora de Llegada]], "h:mm")</f>
        <v>0:54</v>
      </c>
      <c r="Q254" s="7" t="str">
        <f>TEXT(Tabla13[[#This Row],[Hora de Salida]], "h:mm")</f>
        <v>3:45</v>
      </c>
      <c r="R254" s="7">
        <f>IF(Tabla13[[#This Row],[Estado de la Mesa]]="Ocupada",Tabla13[[#This Row],[Hora de Salida2]]-Tabla13[[#This Row],[Hora de Llegada2]]+(15/1440),Tabla13[[#This Row],[Hora de Salida2]]-Tabla13[[#This Row],[Hora de Llegada2]])</f>
        <v>0.12916666666666665</v>
      </c>
      <c r="S254" s="7">
        <f>Tabla13[[#This Row],[Hora de Salida2]]-Tabla13[[#This Row],[Hora de Llegada2]]</f>
        <v>0.11874999999999999</v>
      </c>
      <c r="T254" s="7">
        <f>IF(Tabla5[[#This Row],[Tiempo de Permanencia sin la Espera]]&gt;Tabla5[[#This Row],[Tiempo Preparación (horas)]],Tabla5[[#This Row],[Tiempo de Permanencia sin la Espera]]-Tabla5[[#This Row],[Tiempo Preparación (horas)]],0)</f>
        <v>8.0555555555555547E-2</v>
      </c>
      <c r="U254" s="7" t="str">
        <f>IF(Tabla5[[#This Row],[Tiempo de Permanencia sin la Espera]]&gt;Tabla5[[#This Row],[Tiempo Preparación (horas)]],"Si","No")</f>
        <v>Si</v>
      </c>
      <c r="V254" s="8">
        <v>154</v>
      </c>
      <c r="W254" s="8">
        <v>55</v>
      </c>
      <c r="X254" s="7">
        <f>Tabla5[[#This Row],[Tiempo de Preparación]]/1440</f>
        <v>3.8194444444444448E-2</v>
      </c>
    </row>
    <row r="255" spans="1:24" x14ac:dyDescent="0.2">
      <c r="A255">
        <v>10</v>
      </c>
      <c r="B255" t="s">
        <v>880</v>
      </c>
      <c r="C255">
        <v>6</v>
      </c>
      <c r="D255" s="3">
        <v>45018.128472222219</v>
      </c>
      <c r="E255" s="3">
        <v>45018.240972222222</v>
      </c>
      <c r="F255" t="s">
        <v>97</v>
      </c>
      <c r="G255" t="s">
        <v>66</v>
      </c>
      <c r="H255" t="s">
        <v>59</v>
      </c>
      <c r="I255" t="s">
        <v>320</v>
      </c>
      <c r="J255" s="34" t="str">
        <f>IF(Tabla5[[#This Row],[Orden Cobrada]]="Si",Tabla13[[#This Row],[Propina]],0)</f>
        <v>36.43</v>
      </c>
      <c r="K255" t="s">
        <v>57</v>
      </c>
      <c r="L255">
        <v>254</v>
      </c>
      <c r="M255" t="s">
        <v>163</v>
      </c>
      <c r="N255" t="s">
        <v>1325</v>
      </c>
      <c r="O255" s="6">
        <f>INT(Tabla13[[#This Row],[Hora de Llegada]])</f>
        <v>45018</v>
      </c>
      <c r="P255" s="7" t="str">
        <f>TEXT(Tabla13[[#This Row],[Hora de Llegada]], "h:mm")</f>
        <v>3:05</v>
      </c>
      <c r="Q255" s="7" t="str">
        <f>TEXT(Tabla13[[#This Row],[Hora de Salida]], "h:mm")</f>
        <v>5:47</v>
      </c>
      <c r="R255" s="7">
        <f>IF(Tabla13[[#This Row],[Estado de la Mesa]]="Ocupada",Tabla13[[#This Row],[Hora de Salida2]]-Tabla13[[#This Row],[Hora de Llegada2]]+(15/1440),Tabla13[[#This Row],[Hora de Salida2]]-Tabla13[[#This Row],[Hora de Llegada2]])</f>
        <v>0.11249999999999999</v>
      </c>
      <c r="S255" s="7">
        <f>Tabla13[[#This Row],[Hora de Salida2]]-Tabla13[[#This Row],[Hora de Llegada2]]</f>
        <v>0.11249999999999999</v>
      </c>
      <c r="T255" s="7">
        <f>IF(Tabla5[[#This Row],[Tiempo de Permanencia sin la Espera]]&gt;Tabla5[[#This Row],[Tiempo Preparación (horas)]],Tabla5[[#This Row],[Tiempo de Permanencia sin la Espera]]-Tabla5[[#This Row],[Tiempo Preparación (horas)]],0)</f>
        <v>1.4583333333333323E-2</v>
      </c>
      <c r="U255" s="7" t="str">
        <f>IF(Tabla5[[#This Row],[Tiempo de Permanencia sin la Espera]]&gt;Tabla5[[#This Row],[Tiempo Preparación (horas)]],"Si","No")</f>
        <v>Si</v>
      </c>
      <c r="V255" s="8">
        <v>297</v>
      </c>
      <c r="W255" s="8">
        <v>141</v>
      </c>
      <c r="X255" s="7">
        <f>Tabla5[[#This Row],[Tiempo de Preparación]]/1440</f>
        <v>9.7916666666666666E-2</v>
      </c>
    </row>
    <row r="256" spans="1:24" x14ac:dyDescent="0.2">
      <c r="A256">
        <v>8</v>
      </c>
      <c r="B256" t="s">
        <v>1324</v>
      </c>
      <c r="C256">
        <v>4</v>
      </c>
      <c r="D256" s="3">
        <v>45018.099305555559</v>
      </c>
      <c r="E256" s="3">
        <v>45018.165972222225</v>
      </c>
      <c r="F256" t="s">
        <v>61</v>
      </c>
      <c r="G256" t="s">
        <v>66</v>
      </c>
      <c r="H256" t="s">
        <v>102</v>
      </c>
      <c r="I256" t="s">
        <v>1323</v>
      </c>
      <c r="J256" s="34" t="str">
        <f>IF(Tabla5[[#This Row],[Orden Cobrada]]="Si",Tabla13[[#This Row],[Propina]],0)</f>
        <v>13.34</v>
      </c>
      <c r="K256" t="s">
        <v>57</v>
      </c>
      <c r="L256">
        <v>255</v>
      </c>
      <c r="M256" t="s">
        <v>85</v>
      </c>
      <c r="N256" t="s">
        <v>26</v>
      </c>
      <c r="O256" s="6">
        <f>INT(Tabla13[[#This Row],[Hora de Llegada]])</f>
        <v>45018</v>
      </c>
      <c r="P256" s="7" t="str">
        <f>TEXT(Tabla13[[#This Row],[Hora de Llegada]], "h:mm")</f>
        <v>2:23</v>
      </c>
      <c r="Q256" s="7" t="str">
        <f>TEXT(Tabla13[[#This Row],[Hora de Salida]], "h:mm")</f>
        <v>3:59</v>
      </c>
      <c r="R256" s="7">
        <f>IF(Tabla13[[#This Row],[Estado de la Mesa]]="Ocupada",Tabla13[[#This Row],[Hora de Salida2]]-Tabla13[[#This Row],[Hora de Llegada2]]+(15/1440),Tabla13[[#This Row],[Hora de Salida2]]-Tabla13[[#This Row],[Hora de Llegada2]])</f>
        <v>6.6666666666666666E-2</v>
      </c>
      <c r="S256" s="7">
        <f>Tabla13[[#This Row],[Hora de Salida2]]-Tabla13[[#This Row],[Hora de Llegada2]]</f>
        <v>6.6666666666666666E-2</v>
      </c>
      <c r="T256" s="7">
        <f>IF(Tabla5[[#This Row],[Tiempo de Permanencia sin la Espera]]&gt;Tabla5[[#This Row],[Tiempo Preparación (horas)]],Tabla5[[#This Row],[Tiempo de Permanencia sin la Espera]]-Tabla5[[#This Row],[Tiempo Preparación (horas)]],0)</f>
        <v>4.0972222222222222E-2</v>
      </c>
      <c r="U256" s="7" t="str">
        <f>IF(Tabla5[[#This Row],[Tiempo de Permanencia sin la Espera]]&gt;Tabla5[[#This Row],[Tiempo Preparación (horas)]],"Si","No")</f>
        <v>Si</v>
      </c>
      <c r="V256" s="8">
        <v>25</v>
      </c>
      <c r="W256" s="8">
        <v>37</v>
      </c>
      <c r="X256" s="7">
        <f>Tabla5[[#This Row],[Tiempo de Preparación]]/1440</f>
        <v>2.5694444444444443E-2</v>
      </c>
    </row>
    <row r="257" spans="1:24" x14ac:dyDescent="0.2">
      <c r="A257">
        <v>5</v>
      </c>
      <c r="B257" t="s">
        <v>1322</v>
      </c>
      <c r="C257">
        <v>2</v>
      </c>
      <c r="D257" s="3">
        <v>45018.015972222223</v>
      </c>
      <c r="E257" s="3">
        <v>45018.143750000003</v>
      </c>
      <c r="F257" t="s">
        <v>87</v>
      </c>
      <c r="G257" t="s">
        <v>60</v>
      </c>
      <c r="H257" t="s">
        <v>102</v>
      </c>
      <c r="I257" t="s">
        <v>1321</v>
      </c>
      <c r="J257" s="34" t="str">
        <f>IF(Tabla5[[#This Row],[Orden Cobrada]]="Si",Tabla13[[#This Row],[Propina]],0)</f>
        <v>49.88</v>
      </c>
      <c r="K257" t="s">
        <v>57</v>
      </c>
      <c r="L257">
        <v>256</v>
      </c>
      <c r="M257" t="s">
        <v>64</v>
      </c>
      <c r="N257" t="s">
        <v>23</v>
      </c>
      <c r="O257" s="6">
        <f>INT(Tabla13[[#This Row],[Hora de Llegada]])</f>
        <v>45018</v>
      </c>
      <c r="P257" s="7" t="str">
        <f>TEXT(Tabla13[[#This Row],[Hora de Llegada]], "h:mm")</f>
        <v>0:23</v>
      </c>
      <c r="Q257" s="7" t="str">
        <f>TEXT(Tabla13[[#This Row],[Hora de Salida]], "h:mm")</f>
        <v>3:27</v>
      </c>
      <c r="R257" s="7">
        <f>IF(Tabla13[[#This Row],[Estado de la Mesa]]="Ocupada",Tabla13[[#This Row],[Hora de Salida2]]-Tabla13[[#This Row],[Hora de Llegada2]]+(15/1440),Tabla13[[#This Row],[Hora de Salida2]]-Tabla13[[#This Row],[Hora de Llegada2]])</f>
        <v>0.1277777777777778</v>
      </c>
      <c r="S257" s="7">
        <f>Tabla13[[#This Row],[Hora de Salida2]]-Tabla13[[#This Row],[Hora de Llegada2]]</f>
        <v>0.1277777777777778</v>
      </c>
      <c r="T257" s="7">
        <f>IF(Tabla5[[#This Row],[Tiempo de Permanencia sin la Espera]]&gt;Tabla5[[#This Row],[Tiempo Preparación (horas)]],Tabla5[[#This Row],[Tiempo de Permanencia sin la Espera]]-Tabla5[[#This Row],[Tiempo Preparación (horas)]],0)</f>
        <v>0.11666666666666668</v>
      </c>
      <c r="U257" s="7" t="str">
        <f>IF(Tabla5[[#This Row],[Tiempo de Permanencia sin la Espera]]&gt;Tabla5[[#This Row],[Tiempo Preparación (horas)]],"Si","No")</f>
        <v>Si</v>
      </c>
      <c r="V257" s="8">
        <v>21</v>
      </c>
      <c r="W257" s="8">
        <v>16</v>
      </c>
      <c r="X257" s="7">
        <f>Tabla5[[#This Row],[Tiempo de Preparación]]/1440</f>
        <v>1.1111111111111112E-2</v>
      </c>
    </row>
    <row r="258" spans="1:24" x14ac:dyDescent="0.2">
      <c r="A258">
        <v>12</v>
      </c>
      <c r="B258" t="s">
        <v>568</v>
      </c>
      <c r="C258">
        <v>5</v>
      </c>
      <c r="D258" s="3">
        <v>45018.088888888888</v>
      </c>
      <c r="E258" s="3">
        <v>45018.136805555558</v>
      </c>
      <c r="F258" t="s">
        <v>61</v>
      </c>
      <c r="G258" t="s">
        <v>82</v>
      </c>
      <c r="H258" t="s">
        <v>59</v>
      </c>
      <c r="I258" t="s">
        <v>1320</v>
      </c>
      <c r="J258" s="34" t="str">
        <f>IF(Tabla5[[#This Row],[Orden Cobrada]]="Si",Tabla13[[#This Row],[Propina]],0)</f>
        <v>26.78</v>
      </c>
      <c r="K258" t="s">
        <v>57</v>
      </c>
      <c r="L258">
        <v>257</v>
      </c>
      <c r="M258" t="s">
        <v>56</v>
      </c>
      <c r="N258" t="s">
        <v>22</v>
      </c>
      <c r="O258" s="6">
        <f>INT(Tabla13[[#This Row],[Hora de Llegada]])</f>
        <v>45018</v>
      </c>
      <c r="P258" s="7" t="str">
        <f>TEXT(Tabla13[[#This Row],[Hora de Llegada]], "h:mm")</f>
        <v>2:08</v>
      </c>
      <c r="Q258" s="7" t="str">
        <f>TEXT(Tabla13[[#This Row],[Hora de Salida]], "h:mm")</f>
        <v>3:17</v>
      </c>
      <c r="R258" s="7">
        <f>IF(Tabla13[[#This Row],[Estado de la Mesa]]="Ocupada",Tabla13[[#This Row],[Hora de Salida2]]-Tabla13[[#This Row],[Hora de Llegada2]]+(15/1440),Tabla13[[#This Row],[Hora de Salida2]]-Tabla13[[#This Row],[Hora de Llegada2]])</f>
        <v>4.7916666666666649E-2</v>
      </c>
      <c r="S258" s="7">
        <f>Tabla13[[#This Row],[Hora de Salida2]]-Tabla13[[#This Row],[Hora de Llegada2]]</f>
        <v>4.7916666666666649E-2</v>
      </c>
      <c r="T258" s="7">
        <f>IF(Tabla5[[#This Row],[Tiempo de Permanencia sin la Espera]]&gt;Tabla5[[#This Row],[Tiempo Preparación (horas)]],Tabla5[[#This Row],[Tiempo de Permanencia sin la Espera]]-Tabla5[[#This Row],[Tiempo Preparación (horas)]],0)</f>
        <v>2.8472222222222204E-2</v>
      </c>
      <c r="U258" s="7" t="str">
        <f>IF(Tabla5[[#This Row],[Tiempo de Permanencia sin la Espera]]&gt;Tabla5[[#This Row],[Tiempo Preparación (horas)]],"Si","No")</f>
        <v>Si</v>
      </c>
      <c r="V258" s="8">
        <v>46</v>
      </c>
      <c r="W258" s="8">
        <v>28</v>
      </c>
      <c r="X258" s="7">
        <f>Tabla5[[#This Row],[Tiempo de Preparación]]/1440</f>
        <v>1.9444444444444445E-2</v>
      </c>
    </row>
    <row r="259" spans="1:24" x14ac:dyDescent="0.2">
      <c r="A259">
        <v>12</v>
      </c>
      <c r="B259" t="s">
        <v>1319</v>
      </c>
      <c r="C259">
        <v>1</v>
      </c>
      <c r="D259" s="3">
        <v>45018.027083333334</v>
      </c>
      <c r="E259" s="3">
        <v>45018.188888888886</v>
      </c>
      <c r="F259" t="s">
        <v>61</v>
      </c>
      <c r="G259" t="s">
        <v>60</v>
      </c>
      <c r="H259" t="s">
        <v>59</v>
      </c>
      <c r="I259" t="s">
        <v>1318</v>
      </c>
      <c r="J259" s="34" t="str">
        <f>IF(Tabla5[[#This Row],[Orden Cobrada]]="Si",Tabla13[[#This Row],[Propina]],0)</f>
        <v>47.99</v>
      </c>
      <c r="K259" t="s">
        <v>57</v>
      </c>
      <c r="L259">
        <v>258</v>
      </c>
      <c r="M259" t="s">
        <v>126</v>
      </c>
      <c r="N259" t="s">
        <v>1317</v>
      </c>
      <c r="O259" s="6">
        <f>INT(Tabla13[[#This Row],[Hora de Llegada]])</f>
        <v>45018</v>
      </c>
      <c r="P259" s="7" t="str">
        <f>TEXT(Tabla13[[#This Row],[Hora de Llegada]], "h:mm")</f>
        <v>0:39</v>
      </c>
      <c r="Q259" s="7" t="str">
        <f>TEXT(Tabla13[[#This Row],[Hora de Salida]], "h:mm")</f>
        <v>4:32</v>
      </c>
      <c r="R259" s="7">
        <f>IF(Tabla13[[#This Row],[Estado de la Mesa]]="Ocupada",Tabla13[[#This Row],[Hora de Salida2]]-Tabla13[[#This Row],[Hora de Llegada2]]+(15/1440),Tabla13[[#This Row],[Hora de Salida2]]-Tabla13[[#This Row],[Hora de Llegada2]])</f>
        <v>0.16180555555555554</v>
      </c>
      <c r="S259" s="7">
        <f>Tabla13[[#This Row],[Hora de Salida2]]-Tabla13[[#This Row],[Hora de Llegada2]]</f>
        <v>0.16180555555555554</v>
      </c>
      <c r="T259" s="7">
        <f>IF(Tabla5[[#This Row],[Tiempo de Permanencia sin la Espera]]&gt;Tabla5[[#This Row],[Tiempo Preparación (horas)]],Tabla5[[#This Row],[Tiempo de Permanencia sin la Espera]]-Tabla5[[#This Row],[Tiempo Preparación (horas)]],0)</f>
        <v>8.8888888888888865E-2</v>
      </c>
      <c r="U259" s="7" t="str">
        <f>IF(Tabla5[[#This Row],[Tiempo de Permanencia sin la Espera]]&gt;Tabla5[[#This Row],[Tiempo Preparación (horas)]],"Si","No")</f>
        <v>Si</v>
      </c>
      <c r="V259" s="8">
        <v>117</v>
      </c>
      <c r="W259" s="8">
        <v>105</v>
      </c>
      <c r="X259" s="7">
        <f>Tabla5[[#This Row],[Tiempo de Preparación]]/1440</f>
        <v>7.2916666666666671E-2</v>
      </c>
    </row>
    <row r="260" spans="1:24" x14ac:dyDescent="0.2">
      <c r="A260">
        <v>10</v>
      </c>
      <c r="B260" t="s">
        <v>1316</v>
      </c>
      <c r="C260">
        <v>5</v>
      </c>
      <c r="D260" s="3">
        <v>45018.143750000003</v>
      </c>
      <c r="E260" s="3">
        <v>45018.261111111111</v>
      </c>
      <c r="F260" t="s">
        <v>97</v>
      </c>
      <c r="G260" t="s">
        <v>82</v>
      </c>
      <c r="H260" t="s">
        <v>59</v>
      </c>
      <c r="I260" t="s">
        <v>1315</v>
      </c>
      <c r="J260" s="34" t="str">
        <f>IF(Tabla5[[#This Row],[Orden Cobrada]]="Si",Tabla13[[#This Row],[Propina]],0)</f>
        <v>46.72</v>
      </c>
      <c r="K260" t="s">
        <v>76</v>
      </c>
      <c r="L260">
        <v>259</v>
      </c>
      <c r="M260" t="s">
        <v>132</v>
      </c>
      <c r="N260" t="s">
        <v>10</v>
      </c>
      <c r="O260" s="6">
        <f>INT(Tabla13[[#This Row],[Hora de Llegada]])</f>
        <v>45018</v>
      </c>
      <c r="P260" s="7" t="str">
        <f>TEXT(Tabla13[[#This Row],[Hora de Llegada]], "h:mm")</f>
        <v>3:27</v>
      </c>
      <c r="Q260" s="7" t="str">
        <f>TEXT(Tabla13[[#This Row],[Hora de Salida]], "h:mm")</f>
        <v>6:16</v>
      </c>
      <c r="R260" s="7">
        <f>IF(Tabla13[[#This Row],[Estado de la Mesa]]="Ocupada",Tabla13[[#This Row],[Hora de Salida2]]-Tabla13[[#This Row],[Hora de Llegada2]]+(15/1440),Tabla13[[#This Row],[Hora de Salida2]]-Tabla13[[#This Row],[Hora de Llegada2]])</f>
        <v>0.12777777777777777</v>
      </c>
      <c r="S260" s="7">
        <f>Tabla13[[#This Row],[Hora de Salida2]]-Tabla13[[#This Row],[Hora de Llegada2]]</f>
        <v>0.11736111111111111</v>
      </c>
      <c r="T260" s="7">
        <f>IF(Tabla5[[#This Row],[Tiempo de Permanencia sin la Espera]]&gt;Tabla5[[#This Row],[Tiempo Preparación (horas)]],Tabla5[[#This Row],[Tiempo de Permanencia sin la Espera]]-Tabla5[[#This Row],[Tiempo Preparación (horas)]],0)</f>
        <v>0.10972222222222222</v>
      </c>
      <c r="U260" s="7" t="str">
        <f>IF(Tabla5[[#This Row],[Tiempo de Permanencia sin la Espera]]&gt;Tabla5[[#This Row],[Tiempo Preparación (horas)]],"Si","No")</f>
        <v>Si</v>
      </c>
      <c r="V260" s="8">
        <v>81</v>
      </c>
      <c r="W260" s="8">
        <v>11</v>
      </c>
      <c r="X260" s="7">
        <f>Tabla5[[#This Row],[Tiempo de Preparación]]/1440</f>
        <v>7.6388888888888886E-3</v>
      </c>
    </row>
    <row r="261" spans="1:24" x14ac:dyDescent="0.2">
      <c r="A261">
        <v>20</v>
      </c>
      <c r="B261" t="s">
        <v>1314</v>
      </c>
      <c r="C261">
        <v>6</v>
      </c>
      <c r="D261" s="3">
        <v>45018.057638888888</v>
      </c>
      <c r="E261" s="3">
        <v>45018.193055555559</v>
      </c>
      <c r="F261" t="s">
        <v>87</v>
      </c>
      <c r="G261" t="s">
        <v>82</v>
      </c>
      <c r="H261" t="s">
        <v>102</v>
      </c>
      <c r="I261" t="s">
        <v>1313</v>
      </c>
      <c r="J261" s="34" t="str">
        <f>IF(Tabla5[[#This Row],[Orden Cobrada]]="Si",Tabla13[[#This Row],[Propina]],0)</f>
        <v>47.55</v>
      </c>
      <c r="K261" t="s">
        <v>76</v>
      </c>
      <c r="L261">
        <v>260</v>
      </c>
      <c r="M261" t="s">
        <v>85</v>
      </c>
      <c r="N261" t="s">
        <v>22</v>
      </c>
      <c r="O261" s="6">
        <f>INT(Tabla13[[#This Row],[Hora de Llegada]])</f>
        <v>45018</v>
      </c>
      <c r="P261" s="7" t="str">
        <f>TEXT(Tabla13[[#This Row],[Hora de Llegada]], "h:mm")</f>
        <v>1:23</v>
      </c>
      <c r="Q261" s="7" t="str">
        <f>TEXT(Tabla13[[#This Row],[Hora de Salida]], "h:mm")</f>
        <v>4:38</v>
      </c>
      <c r="R261" s="7">
        <f>IF(Tabla13[[#This Row],[Estado de la Mesa]]="Ocupada",Tabla13[[#This Row],[Hora de Salida2]]-Tabla13[[#This Row],[Hora de Llegada2]]+(15/1440),Tabla13[[#This Row],[Hora de Salida2]]-Tabla13[[#This Row],[Hora de Llegada2]])</f>
        <v>0.14583333333333331</v>
      </c>
      <c r="S261" s="7">
        <f>Tabla13[[#This Row],[Hora de Salida2]]-Tabla13[[#This Row],[Hora de Llegada2]]</f>
        <v>0.13541666666666666</v>
      </c>
      <c r="T261" s="7">
        <f>IF(Tabla5[[#This Row],[Tiempo de Permanencia sin la Espera]]&gt;Tabla5[[#This Row],[Tiempo Preparación (horas)]],Tabla5[[#This Row],[Tiempo de Permanencia sin la Espera]]-Tabla5[[#This Row],[Tiempo Preparación (horas)]],0)</f>
        <v>0.10138888888888889</v>
      </c>
      <c r="U261" s="7" t="str">
        <f>IF(Tabla5[[#This Row],[Tiempo de Permanencia sin la Espera]]&gt;Tabla5[[#This Row],[Tiempo Preparación (horas)]],"Si","No")</f>
        <v>Si</v>
      </c>
      <c r="V261" s="8">
        <v>69</v>
      </c>
      <c r="W261" s="8">
        <v>49</v>
      </c>
      <c r="X261" s="7">
        <f>Tabla5[[#This Row],[Tiempo de Preparación]]/1440</f>
        <v>3.4027777777777775E-2</v>
      </c>
    </row>
    <row r="262" spans="1:24" x14ac:dyDescent="0.2">
      <c r="A262">
        <v>8</v>
      </c>
      <c r="B262" t="s">
        <v>1312</v>
      </c>
      <c r="C262">
        <v>1</v>
      </c>
      <c r="D262" s="3">
        <v>45018.047222222223</v>
      </c>
      <c r="E262" s="3">
        <v>45018.121527777781</v>
      </c>
      <c r="F262" t="s">
        <v>78</v>
      </c>
      <c r="G262" t="s">
        <v>82</v>
      </c>
      <c r="H262" t="s">
        <v>59</v>
      </c>
      <c r="I262" t="s">
        <v>1311</v>
      </c>
      <c r="J262" s="34" t="str">
        <f>IF(Tabla5[[#This Row],[Orden Cobrada]]="Si",Tabla13[[#This Row],[Propina]],0)</f>
        <v>32.42</v>
      </c>
      <c r="K262" t="s">
        <v>76</v>
      </c>
      <c r="L262">
        <v>261</v>
      </c>
      <c r="M262" t="s">
        <v>69</v>
      </c>
      <c r="N262" t="s">
        <v>1310</v>
      </c>
      <c r="O262" s="6">
        <f>INT(Tabla13[[#This Row],[Hora de Llegada]])</f>
        <v>45018</v>
      </c>
      <c r="P262" s="7" t="str">
        <f>TEXT(Tabla13[[#This Row],[Hora de Llegada]], "h:mm")</f>
        <v>1:08</v>
      </c>
      <c r="Q262" s="7" t="str">
        <f>TEXT(Tabla13[[#This Row],[Hora de Salida]], "h:mm")</f>
        <v>2:55</v>
      </c>
      <c r="R262" s="7">
        <f>IF(Tabla13[[#This Row],[Estado de la Mesa]]="Ocupada",Tabla13[[#This Row],[Hora de Salida2]]-Tabla13[[#This Row],[Hora de Llegada2]]+(15/1440),Tabla13[[#This Row],[Hora de Salida2]]-Tabla13[[#This Row],[Hora de Llegada2]])</f>
        <v>8.4722222222222227E-2</v>
      </c>
      <c r="S262" s="7">
        <f>Tabla13[[#This Row],[Hora de Salida2]]-Tabla13[[#This Row],[Hora de Llegada2]]</f>
        <v>7.4305555555555555E-2</v>
      </c>
      <c r="T262" s="7">
        <f>IF(Tabla5[[#This Row],[Tiempo de Permanencia sin la Espera]]&gt;Tabla5[[#This Row],[Tiempo Preparación (horas)]],Tabla5[[#This Row],[Tiempo de Permanencia sin la Espera]]-Tabla5[[#This Row],[Tiempo Preparación (horas)]],0)</f>
        <v>3.6111111111111108E-2</v>
      </c>
      <c r="U262" s="7" t="str">
        <f>IF(Tabla5[[#This Row],[Tiempo de Permanencia sin la Espera]]&gt;Tabla5[[#This Row],[Tiempo Preparación (horas)]],"Si","No")</f>
        <v>Si</v>
      </c>
      <c r="V262" s="8">
        <v>154</v>
      </c>
      <c r="W262" s="8">
        <v>55</v>
      </c>
      <c r="X262" s="7">
        <f>Tabla5[[#This Row],[Tiempo de Preparación]]/1440</f>
        <v>3.8194444444444448E-2</v>
      </c>
    </row>
    <row r="263" spans="1:24" x14ac:dyDescent="0.2">
      <c r="A263">
        <v>18</v>
      </c>
      <c r="B263" t="s">
        <v>1309</v>
      </c>
      <c r="C263">
        <v>4</v>
      </c>
      <c r="D263" s="3">
        <v>45018.155555555553</v>
      </c>
      <c r="E263" s="3">
        <v>45018.306250000001</v>
      </c>
      <c r="F263" t="s">
        <v>61</v>
      </c>
      <c r="G263" t="s">
        <v>82</v>
      </c>
      <c r="H263" t="s">
        <v>59</v>
      </c>
      <c r="I263" t="s">
        <v>606</v>
      </c>
      <c r="J263" s="34" t="str">
        <f>IF(Tabla5[[#This Row],[Orden Cobrada]]="Si",Tabla13[[#This Row],[Propina]],0)</f>
        <v>42.83</v>
      </c>
      <c r="K263" t="s">
        <v>76</v>
      </c>
      <c r="L263">
        <v>262</v>
      </c>
      <c r="M263" t="s">
        <v>132</v>
      </c>
      <c r="N263" t="s">
        <v>1308</v>
      </c>
      <c r="O263" s="6">
        <f>INT(Tabla13[[#This Row],[Hora de Llegada]])</f>
        <v>45018</v>
      </c>
      <c r="P263" s="7" t="str">
        <f>TEXT(Tabla13[[#This Row],[Hora de Llegada]], "h:mm")</f>
        <v>3:44</v>
      </c>
      <c r="Q263" s="7" t="str">
        <f>TEXT(Tabla13[[#This Row],[Hora de Salida]], "h:mm")</f>
        <v>7:21</v>
      </c>
      <c r="R263" s="7">
        <f>IF(Tabla13[[#This Row],[Estado de la Mesa]]="Ocupada",Tabla13[[#This Row],[Hora de Salida2]]-Tabla13[[#This Row],[Hora de Llegada2]]+(15/1440),Tabla13[[#This Row],[Hora de Salida2]]-Tabla13[[#This Row],[Hora de Llegada2]])</f>
        <v>0.16111111111111107</v>
      </c>
      <c r="S263" s="7">
        <f>Tabla13[[#This Row],[Hora de Salida2]]-Tabla13[[#This Row],[Hora de Llegada2]]</f>
        <v>0.15069444444444441</v>
      </c>
      <c r="T263" s="7">
        <f>IF(Tabla5[[#This Row],[Tiempo de Permanencia sin la Espera]]&gt;Tabla5[[#This Row],[Tiempo Preparación (horas)]],Tabla5[[#This Row],[Tiempo de Permanencia sin la Espera]]-Tabla5[[#This Row],[Tiempo Preparación (horas)]],0)</f>
        <v>0.11736111111111108</v>
      </c>
      <c r="U263" s="7" t="str">
        <f>IF(Tabla5[[#This Row],[Tiempo de Permanencia sin la Espera]]&gt;Tabla5[[#This Row],[Tiempo Preparación (horas)]],"Si","No")</f>
        <v>Si</v>
      </c>
      <c r="V263" s="8">
        <v>115</v>
      </c>
      <c r="W263" s="8">
        <v>48</v>
      </c>
      <c r="X263" s="7">
        <f>Tabla5[[#This Row],[Tiempo de Preparación]]/1440</f>
        <v>3.3333333333333333E-2</v>
      </c>
    </row>
    <row r="264" spans="1:24" x14ac:dyDescent="0.2">
      <c r="A264">
        <v>5</v>
      </c>
      <c r="B264" t="s">
        <v>1307</v>
      </c>
      <c r="C264">
        <v>1</v>
      </c>
      <c r="D264" s="3">
        <v>45018.120138888888</v>
      </c>
      <c r="E264" s="3">
        <v>45018.226388888892</v>
      </c>
      <c r="F264" t="s">
        <v>97</v>
      </c>
      <c r="G264" t="s">
        <v>60</v>
      </c>
      <c r="H264" t="s">
        <v>59</v>
      </c>
      <c r="I264" t="s">
        <v>1002</v>
      </c>
      <c r="J264" s="34" t="str">
        <f>IF(Tabla5[[#This Row],[Orden Cobrada]]="Si",Tabla13[[#This Row],[Propina]],0)</f>
        <v>42.96</v>
      </c>
      <c r="K264" t="s">
        <v>70</v>
      </c>
      <c r="L264">
        <v>263</v>
      </c>
      <c r="M264" t="s">
        <v>85</v>
      </c>
      <c r="N264" t="s">
        <v>1306</v>
      </c>
      <c r="O264" s="6">
        <f>INT(Tabla13[[#This Row],[Hora de Llegada]])</f>
        <v>45018</v>
      </c>
      <c r="P264" s="7" t="str">
        <f>TEXT(Tabla13[[#This Row],[Hora de Llegada]], "h:mm")</f>
        <v>2:53</v>
      </c>
      <c r="Q264" s="7" t="str">
        <f>TEXT(Tabla13[[#This Row],[Hora de Salida]], "h:mm")</f>
        <v>5:26</v>
      </c>
      <c r="R264" s="7">
        <f>IF(Tabla13[[#This Row],[Estado de la Mesa]]="Ocupada",Tabla13[[#This Row],[Hora de Salida2]]-Tabla13[[#This Row],[Hora de Llegada2]]+(15/1440),Tabla13[[#This Row],[Hora de Salida2]]-Tabla13[[#This Row],[Hora de Llegada2]])</f>
        <v>0.10625</v>
      </c>
      <c r="S264" s="7">
        <f>Tabla13[[#This Row],[Hora de Salida2]]-Tabla13[[#This Row],[Hora de Llegada2]]</f>
        <v>0.10625</v>
      </c>
      <c r="T264" s="7">
        <f>IF(Tabla5[[#This Row],[Tiempo de Permanencia sin la Espera]]&gt;Tabla5[[#This Row],[Tiempo Preparación (horas)]],Tabla5[[#This Row],[Tiempo de Permanencia sin la Espera]]-Tabla5[[#This Row],[Tiempo Preparación (horas)]],0)</f>
        <v>2.7777777777777818E-3</v>
      </c>
      <c r="U264" s="7" t="str">
        <f>IF(Tabla5[[#This Row],[Tiempo de Permanencia sin la Espera]]&gt;Tabla5[[#This Row],[Tiempo Preparación (horas)]],"Si","No")</f>
        <v>Si</v>
      </c>
      <c r="V264" s="8">
        <v>121</v>
      </c>
      <c r="W264" s="8">
        <v>149</v>
      </c>
      <c r="X264" s="7">
        <f>Tabla5[[#This Row],[Tiempo de Preparación]]/1440</f>
        <v>0.10347222222222222</v>
      </c>
    </row>
    <row r="265" spans="1:24" x14ac:dyDescent="0.2">
      <c r="A265">
        <v>2</v>
      </c>
      <c r="B265" t="s">
        <v>230</v>
      </c>
      <c r="C265">
        <v>1</v>
      </c>
      <c r="D265" s="3">
        <v>45018.132638888892</v>
      </c>
      <c r="E265" s="3">
        <v>45018.18472222222</v>
      </c>
      <c r="F265" t="s">
        <v>97</v>
      </c>
      <c r="G265" t="s">
        <v>82</v>
      </c>
      <c r="H265" t="s">
        <v>59</v>
      </c>
      <c r="I265" t="s">
        <v>1305</v>
      </c>
      <c r="J265" s="34">
        <f>IF(Tabla5[[#This Row],[Orden Cobrada]]="Si",Tabla13[[#This Row],[Propina]],0)</f>
        <v>0</v>
      </c>
      <c r="K265" t="s">
        <v>70</v>
      </c>
      <c r="L265">
        <v>264</v>
      </c>
      <c r="M265" t="s">
        <v>126</v>
      </c>
      <c r="N265" t="s">
        <v>1304</v>
      </c>
      <c r="O265" s="6">
        <f>INT(Tabla13[[#This Row],[Hora de Llegada]])</f>
        <v>45018</v>
      </c>
      <c r="P265" s="7" t="str">
        <f>TEXT(Tabla13[[#This Row],[Hora de Llegada]], "h:mm")</f>
        <v>3:11</v>
      </c>
      <c r="Q265" s="7" t="str">
        <f>TEXT(Tabla13[[#This Row],[Hora de Salida]], "h:mm")</f>
        <v>4:26</v>
      </c>
      <c r="R265" s="7">
        <f>IF(Tabla13[[#This Row],[Estado de la Mesa]]="Ocupada",Tabla13[[#This Row],[Hora de Salida2]]-Tabla13[[#This Row],[Hora de Llegada2]]+(15/1440),Tabla13[[#This Row],[Hora de Salida2]]-Tabla13[[#This Row],[Hora de Llegada2]])</f>
        <v>5.2083333333333343E-2</v>
      </c>
      <c r="S265" s="7">
        <f>Tabla13[[#This Row],[Hora de Salida2]]-Tabla13[[#This Row],[Hora de Llegada2]]</f>
        <v>5.2083333333333343E-2</v>
      </c>
      <c r="T265" s="7">
        <f>IF(Tabla5[[#This Row],[Tiempo de Permanencia sin la Espera]]&gt;Tabla5[[#This Row],[Tiempo Preparación (horas)]],Tabla5[[#This Row],[Tiempo de Permanencia sin la Espera]]-Tabla5[[#This Row],[Tiempo Preparación (horas)]],0)</f>
        <v>0</v>
      </c>
      <c r="U265" s="7" t="str">
        <f>IF(Tabla5[[#This Row],[Tiempo de Permanencia sin la Espera]]&gt;Tabla5[[#This Row],[Tiempo Preparación (horas)]],"Si","No")</f>
        <v>No</v>
      </c>
      <c r="V265" s="8">
        <v>182</v>
      </c>
      <c r="W265" s="8">
        <v>117</v>
      </c>
      <c r="X265" s="7">
        <f>Tabla5[[#This Row],[Tiempo de Preparación]]/1440</f>
        <v>8.1250000000000003E-2</v>
      </c>
    </row>
    <row r="266" spans="1:24" x14ac:dyDescent="0.2">
      <c r="A266">
        <v>6</v>
      </c>
      <c r="B266" t="s">
        <v>1303</v>
      </c>
      <c r="C266">
        <v>1</v>
      </c>
      <c r="D266" s="3">
        <v>45018.120833333334</v>
      </c>
      <c r="E266" s="3">
        <v>45018.260416666664</v>
      </c>
      <c r="F266" t="s">
        <v>61</v>
      </c>
      <c r="G266" t="s">
        <v>60</v>
      </c>
      <c r="H266" t="s">
        <v>106</v>
      </c>
      <c r="I266" t="s">
        <v>1302</v>
      </c>
      <c r="J266" s="34" t="str">
        <f>IF(Tabla5[[#This Row],[Orden Cobrada]]="Si",Tabla13[[#This Row],[Propina]],0)</f>
        <v>21.48</v>
      </c>
      <c r="K266" t="s">
        <v>70</v>
      </c>
      <c r="L266">
        <v>265</v>
      </c>
      <c r="M266" t="s">
        <v>69</v>
      </c>
      <c r="N266" t="s">
        <v>1301</v>
      </c>
      <c r="O266" s="6">
        <f>INT(Tabla13[[#This Row],[Hora de Llegada]])</f>
        <v>45018</v>
      </c>
      <c r="P266" s="7" t="str">
        <f>TEXT(Tabla13[[#This Row],[Hora de Llegada]], "h:mm")</f>
        <v>2:54</v>
      </c>
      <c r="Q266" s="7" t="str">
        <f>TEXT(Tabla13[[#This Row],[Hora de Salida]], "h:mm")</f>
        <v>6:15</v>
      </c>
      <c r="R266" s="7">
        <f>IF(Tabla13[[#This Row],[Estado de la Mesa]]="Ocupada",Tabla13[[#This Row],[Hora de Salida2]]-Tabla13[[#This Row],[Hora de Llegada2]]+(15/1440),Tabla13[[#This Row],[Hora de Salida2]]-Tabla13[[#This Row],[Hora de Llegada2]])</f>
        <v>0.13958333333333334</v>
      </c>
      <c r="S266" s="7">
        <f>Tabla13[[#This Row],[Hora de Salida2]]-Tabla13[[#This Row],[Hora de Llegada2]]</f>
        <v>0.13958333333333334</v>
      </c>
      <c r="T266" s="7">
        <f>IF(Tabla5[[#This Row],[Tiempo de Permanencia sin la Espera]]&gt;Tabla5[[#This Row],[Tiempo Preparación (horas)]],Tabla5[[#This Row],[Tiempo de Permanencia sin la Espera]]-Tabla5[[#This Row],[Tiempo Preparación (horas)]],0)</f>
        <v>4.5833333333333337E-2</v>
      </c>
      <c r="U266" s="7" t="str">
        <f>IF(Tabla5[[#This Row],[Tiempo de Permanencia sin la Espera]]&gt;Tabla5[[#This Row],[Tiempo Preparación (horas)]],"Si","No")</f>
        <v>Si</v>
      </c>
      <c r="V266" s="8">
        <v>171</v>
      </c>
      <c r="W266" s="8">
        <v>135</v>
      </c>
      <c r="X266" s="7">
        <f>Tabla5[[#This Row],[Tiempo de Preparación]]/1440</f>
        <v>9.375E-2</v>
      </c>
    </row>
    <row r="267" spans="1:24" x14ac:dyDescent="0.2">
      <c r="A267">
        <v>4</v>
      </c>
      <c r="B267" t="s">
        <v>352</v>
      </c>
      <c r="C267">
        <v>4</v>
      </c>
      <c r="D267" s="3">
        <v>45018.020833333336</v>
      </c>
      <c r="E267" s="3">
        <v>45018.086111111108</v>
      </c>
      <c r="F267" t="s">
        <v>61</v>
      </c>
      <c r="G267" t="s">
        <v>82</v>
      </c>
      <c r="H267" t="s">
        <v>59</v>
      </c>
      <c r="I267" t="s">
        <v>1300</v>
      </c>
      <c r="J267" s="34">
        <f>IF(Tabla5[[#This Row],[Orden Cobrada]]="Si",Tabla13[[#This Row],[Propina]],0)</f>
        <v>0</v>
      </c>
      <c r="K267" t="s">
        <v>57</v>
      </c>
      <c r="L267">
        <v>266</v>
      </c>
      <c r="M267" t="s">
        <v>163</v>
      </c>
      <c r="N267" t="s">
        <v>1299</v>
      </c>
      <c r="O267" s="6">
        <f>INT(Tabla13[[#This Row],[Hora de Llegada]])</f>
        <v>45018</v>
      </c>
      <c r="P267" s="7" t="str">
        <f>TEXT(Tabla13[[#This Row],[Hora de Llegada]], "h:mm")</f>
        <v>0:30</v>
      </c>
      <c r="Q267" s="7" t="str">
        <f>TEXT(Tabla13[[#This Row],[Hora de Salida]], "h:mm")</f>
        <v>2:04</v>
      </c>
      <c r="R267" s="7">
        <f>IF(Tabla13[[#This Row],[Estado de la Mesa]]="Ocupada",Tabla13[[#This Row],[Hora de Salida2]]-Tabla13[[#This Row],[Hora de Llegada2]]+(15/1440),Tabla13[[#This Row],[Hora de Salida2]]-Tabla13[[#This Row],[Hora de Llegada2]])</f>
        <v>6.5277777777777796E-2</v>
      </c>
      <c r="S267" s="7">
        <f>Tabla13[[#This Row],[Hora de Salida2]]-Tabla13[[#This Row],[Hora de Llegada2]]</f>
        <v>6.5277777777777796E-2</v>
      </c>
      <c r="T267" s="7">
        <f>IF(Tabla5[[#This Row],[Tiempo de Permanencia sin la Espera]]&gt;Tabla5[[#This Row],[Tiempo Preparación (horas)]],Tabla5[[#This Row],[Tiempo de Permanencia sin la Espera]]-Tabla5[[#This Row],[Tiempo Preparación (horas)]],0)</f>
        <v>0</v>
      </c>
      <c r="U267" s="7" t="str">
        <f>IF(Tabla5[[#This Row],[Tiempo de Permanencia sin la Espera]]&gt;Tabla5[[#This Row],[Tiempo Preparación (horas)]],"Si","No")</f>
        <v>No</v>
      </c>
      <c r="V267" s="8">
        <v>99</v>
      </c>
      <c r="W267" s="8">
        <v>106</v>
      </c>
      <c r="X267" s="7">
        <f>Tabla5[[#This Row],[Tiempo de Preparación]]/1440</f>
        <v>7.3611111111111113E-2</v>
      </c>
    </row>
    <row r="268" spans="1:24" x14ac:dyDescent="0.2">
      <c r="A268">
        <v>7</v>
      </c>
      <c r="B268" t="s">
        <v>679</v>
      </c>
      <c r="C268">
        <v>5</v>
      </c>
      <c r="D268" s="3">
        <v>45019.088194444441</v>
      </c>
      <c r="E268" s="3">
        <v>45019.158333333333</v>
      </c>
      <c r="F268" t="s">
        <v>61</v>
      </c>
      <c r="G268" t="s">
        <v>66</v>
      </c>
      <c r="H268" t="s">
        <v>59</v>
      </c>
      <c r="I268" t="s">
        <v>1298</v>
      </c>
      <c r="J268" s="34" t="str">
        <f>IF(Tabla5[[#This Row],[Orden Cobrada]]="Si",Tabla13[[#This Row],[Propina]],0)</f>
        <v>44.66</v>
      </c>
      <c r="K268" t="s">
        <v>76</v>
      </c>
      <c r="L268">
        <v>267</v>
      </c>
      <c r="M268" t="s">
        <v>90</v>
      </c>
      <c r="N268" t="s">
        <v>1297</v>
      </c>
      <c r="O268" s="6">
        <f>INT(Tabla13[[#This Row],[Hora de Llegada]])</f>
        <v>45019</v>
      </c>
      <c r="P268" s="7" t="str">
        <f>TEXT(Tabla13[[#This Row],[Hora de Llegada]], "h:mm")</f>
        <v>2:07</v>
      </c>
      <c r="Q268" s="7" t="str">
        <f>TEXT(Tabla13[[#This Row],[Hora de Salida]], "h:mm")</f>
        <v>3:48</v>
      </c>
      <c r="R268" s="7">
        <f>IF(Tabla13[[#This Row],[Estado de la Mesa]]="Ocupada",Tabla13[[#This Row],[Hora de Salida2]]-Tabla13[[#This Row],[Hora de Llegada2]]+(15/1440),Tabla13[[#This Row],[Hora de Salida2]]-Tabla13[[#This Row],[Hora de Llegada2]])</f>
        <v>8.0555555555555547E-2</v>
      </c>
      <c r="S268" s="7">
        <f>Tabla13[[#This Row],[Hora de Salida2]]-Tabla13[[#This Row],[Hora de Llegada2]]</f>
        <v>7.0138888888888876E-2</v>
      </c>
      <c r="T268" s="7">
        <f>IF(Tabla5[[#This Row],[Tiempo de Permanencia sin la Espera]]&gt;Tabla5[[#This Row],[Tiempo Preparación (horas)]],Tabla5[[#This Row],[Tiempo de Permanencia sin la Espera]]-Tabla5[[#This Row],[Tiempo Preparación (horas)]],0)</f>
        <v>3.4722222222222099E-3</v>
      </c>
      <c r="U268" s="7" t="str">
        <f>IF(Tabla5[[#This Row],[Tiempo de Permanencia sin la Espera]]&gt;Tabla5[[#This Row],[Tiempo Preparación (horas)]],"Si","No")</f>
        <v>Si</v>
      </c>
      <c r="V268" s="8">
        <v>118</v>
      </c>
      <c r="W268" s="8">
        <v>96</v>
      </c>
      <c r="X268" s="7">
        <f>Tabla5[[#This Row],[Tiempo de Preparación]]/1440</f>
        <v>6.6666666666666666E-2</v>
      </c>
    </row>
    <row r="269" spans="1:24" x14ac:dyDescent="0.2">
      <c r="A269">
        <v>14</v>
      </c>
      <c r="B269" t="s">
        <v>1296</v>
      </c>
      <c r="C269">
        <v>1</v>
      </c>
      <c r="D269" s="3">
        <v>45019.031944444447</v>
      </c>
      <c r="E269" s="3">
        <v>45019.155555555553</v>
      </c>
      <c r="F269" t="s">
        <v>72</v>
      </c>
      <c r="G269" t="s">
        <v>82</v>
      </c>
      <c r="H269" t="s">
        <v>106</v>
      </c>
      <c r="I269" t="s">
        <v>1295</v>
      </c>
      <c r="J269" s="34" t="str">
        <f>IF(Tabla5[[#This Row],[Orden Cobrada]]="Si",Tabla13[[#This Row],[Propina]],0)</f>
        <v>23.16</v>
      </c>
      <c r="K269" t="s">
        <v>70</v>
      </c>
      <c r="L269">
        <v>268</v>
      </c>
      <c r="M269" t="s">
        <v>85</v>
      </c>
      <c r="N269" t="s">
        <v>1294</v>
      </c>
      <c r="O269" s="6">
        <f>INT(Tabla13[[#This Row],[Hora de Llegada]])</f>
        <v>45019</v>
      </c>
      <c r="P269" s="7" t="str">
        <f>TEXT(Tabla13[[#This Row],[Hora de Llegada]], "h:mm")</f>
        <v>0:46</v>
      </c>
      <c r="Q269" s="7" t="str">
        <f>TEXT(Tabla13[[#This Row],[Hora de Salida]], "h:mm")</f>
        <v>3:44</v>
      </c>
      <c r="R269" s="7">
        <f>IF(Tabla13[[#This Row],[Estado de la Mesa]]="Ocupada",Tabla13[[#This Row],[Hora de Salida2]]-Tabla13[[#This Row],[Hora de Llegada2]]+(15/1440),Tabla13[[#This Row],[Hora de Salida2]]-Tabla13[[#This Row],[Hora de Llegada2]])</f>
        <v>0.12361111111111112</v>
      </c>
      <c r="S269" s="7">
        <f>Tabla13[[#This Row],[Hora de Salida2]]-Tabla13[[#This Row],[Hora de Llegada2]]</f>
        <v>0.12361111111111112</v>
      </c>
      <c r="T269" s="7">
        <f>IF(Tabla5[[#This Row],[Tiempo de Permanencia sin la Espera]]&gt;Tabla5[[#This Row],[Tiempo Preparación (horas)]],Tabla5[[#This Row],[Tiempo de Permanencia sin la Espera]]-Tabla5[[#This Row],[Tiempo Preparación (horas)]],0)</f>
        <v>6.5972222222222224E-2</v>
      </c>
      <c r="U269" s="7" t="str">
        <f>IF(Tabla5[[#This Row],[Tiempo de Permanencia sin la Espera]]&gt;Tabla5[[#This Row],[Tiempo Preparación (horas)]],"Si","No")</f>
        <v>Si</v>
      </c>
      <c r="V269" s="8">
        <v>68</v>
      </c>
      <c r="W269" s="8">
        <v>83</v>
      </c>
      <c r="X269" s="7">
        <f>Tabla5[[#This Row],[Tiempo de Preparación]]/1440</f>
        <v>5.7638888888888892E-2</v>
      </c>
    </row>
    <row r="270" spans="1:24" x14ac:dyDescent="0.2">
      <c r="A270">
        <v>11</v>
      </c>
      <c r="B270" t="s">
        <v>1293</v>
      </c>
      <c r="C270">
        <v>2</v>
      </c>
      <c r="D270" s="3">
        <v>45019.123611111114</v>
      </c>
      <c r="E270" s="3">
        <v>45019.177083333336</v>
      </c>
      <c r="F270" t="s">
        <v>61</v>
      </c>
      <c r="G270" t="s">
        <v>82</v>
      </c>
      <c r="H270" t="s">
        <v>106</v>
      </c>
      <c r="I270" t="s">
        <v>1292</v>
      </c>
      <c r="J270" s="34">
        <f>IF(Tabla5[[#This Row],[Orden Cobrada]]="Si",Tabla13[[#This Row],[Propina]],0)</f>
        <v>0</v>
      </c>
      <c r="K270" t="s">
        <v>70</v>
      </c>
      <c r="L270">
        <v>269</v>
      </c>
      <c r="M270" t="s">
        <v>132</v>
      </c>
      <c r="N270" t="s">
        <v>1291</v>
      </c>
      <c r="O270" s="6">
        <f>INT(Tabla13[[#This Row],[Hora de Llegada]])</f>
        <v>45019</v>
      </c>
      <c r="P270" s="7" t="str">
        <f>TEXT(Tabla13[[#This Row],[Hora de Llegada]], "h:mm")</f>
        <v>2:58</v>
      </c>
      <c r="Q270" s="7" t="str">
        <f>TEXT(Tabla13[[#This Row],[Hora de Salida]], "h:mm")</f>
        <v>4:15</v>
      </c>
      <c r="R270" s="7">
        <f>IF(Tabla13[[#This Row],[Estado de la Mesa]]="Ocupada",Tabla13[[#This Row],[Hora de Salida2]]-Tabla13[[#This Row],[Hora de Llegada2]]+(15/1440),Tabla13[[#This Row],[Hora de Salida2]]-Tabla13[[#This Row],[Hora de Llegada2]])</f>
        <v>5.3472222222222227E-2</v>
      </c>
      <c r="S270" s="7">
        <f>Tabla13[[#This Row],[Hora de Salida2]]-Tabla13[[#This Row],[Hora de Llegada2]]</f>
        <v>5.3472222222222227E-2</v>
      </c>
      <c r="T270" s="7">
        <f>IF(Tabla5[[#This Row],[Tiempo de Permanencia sin la Espera]]&gt;Tabla5[[#This Row],[Tiempo Preparación (horas)]],Tabla5[[#This Row],[Tiempo de Permanencia sin la Espera]]-Tabla5[[#This Row],[Tiempo Preparación (horas)]],0)</f>
        <v>0</v>
      </c>
      <c r="U270" s="7" t="str">
        <f>IF(Tabla5[[#This Row],[Tiempo de Permanencia sin la Espera]]&gt;Tabla5[[#This Row],[Tiempo Preparación (horas)]],"Si","No")</f>
        <v>No</v>
      </c>
      <c r="V270" s="8">
        <v>250</v>
      </c>
      <c r="W270" s="8">
        <v>101</v>
      </c>
      <c r="X270" s="7">
        <f>Tabla5[[#This Row],[Tiempo de Preparación]]/1440</f>
        <v>7.013888888888889E-2</v>
      </c>
    </row>
    <row r="271" spans="1:24" x14ac:dyDescent="0.2">
      <c r="A271">
        <v>10</v>
      </c>
      <c r="B271" t="s">
        <v>1290</v>
      </c>
      <c r="C271">
        <v>1</v>
      </c>
      <c r="D271" s="3">
        <v>45019.049305555556</v>
      </c>
      <c r="E271" s="3">
        <v>45019.207638888889</v>
      </c>
      <c r="F271" t="s">
        <v>78</v>
      </c>
      <c r="G271" t="s">
        <v>82</v>
      </c>
      <c r="H271" t="s">
        <v>59</v>
      </c>
      <c r="I271" t="s">
        <v>1289</v>
      </c>
      <c r="J271" s="34" t="str">
        <f>IF(Tabla5[[#This Row],[Orden Cobrada]]="Si",Tabla13[[#This Row],[Propina]],0)</f>
        <v>10.13</v>
      </c>
      <c r="K271" t="s">
        <v>70</v>
      </c>
      <c r="L271">
        <v>270</v>
      </c>
      <c r="M271" t="s">
        <v>56</v>
      </c>
      <c r="N271" t="s">
        <v>20</v>
      </c>
      <c r="O271" s="6">
        <f>INT(Tabla13[[#This Row],[Hora de Llegada]])</f>
        <v>45019</v>
      </c>
      <c r="P271" s="7" t="str">
        <f>TEXT(Tabla13[[#This Row],[Hora de Llegada]], "h:mm")</f>
        <v>1:11</v>
      </c>
      <c r="Q271" s="7" t="str">
        <f>TEXT(Tabla13[[#This Row],[Hora de Salida]], "h:mm")</f>
        <v>4:59</v>
      </c>
      <c r="R271" s="7">
        <f>IF(Tabla13[[#This Row],[Estado de la Mesa]]="Ocupada",Tabla13[[#This Row],[Hora de Salida2]]-Tabla13[[#This Row],[Hora de Llegada2]]+(15/1440),Tabla13[[#This Row],[Hora de Salida2]]-Tabla13[[#This Row],[Hora de Llegada2]])</f>
        <v>0.15833333333333335</v>
      </c>
      <c r="S271" s="7">
        <f>Tabla13[[#This Row],[Hora de Salida2]]-Tabla13[[#This Row],[Hora de Llegada2]]</f>
        <v>0.15833333333333335</v>
      </c>
      <c r="T271" s="7">
        <f>IF(Tabla5[[#This Row],[Tiempo de Permanencia sin la Espera]]&gt;Tabla5[[#This Row],[Tiempo Preparación (horas)]],Tabla5[[#This Row],[Tiempo de Permanencia sin la Espera]]-Tabla5[[#This Row],[Tiempo Preparación (horas)]],0)</f>
        <v>0.14027777777777781</v>
      </c>
      <c r="U271" s="7" t="str">
        <f>IF(Tabla5[[#This Row],[Tiempo de Permanencia sin la Espera]]&gt;Tabla5[[#This Row],[Tiempo Preparación (horas)]],"Si","No")</f>
        <v>Si</v>
      </c>
      <c r="V271" s="8">
        <v>102</v>
      </c>
      <c r="W271" s="8">
        <v>26</v>
      </c>
      <c r="X271" s="7">
        <f>Tabla5[[#This Row],[Tiempo de Preparación]]/1440</f>
        <v>1.8055555555555554E-2</v>
      </c>
    </row>
    <row r="272" spans="1:24" x14ac:dyDescent="0.2">
      <c r="A272">
        <v>3</v>
      </c>
      <c r="B272" t="s">
        <v>1288</v>
      </c>
      <c r="C272">
        <v>3</v>
      </c>
      <c r="D272" s="3">
        <v>45019.069444444445</v>
      </c>
      <c r="E272" s="3">
        <v>45019.215277777781</v>
      </c>
      <c r="F272" t="s">
        <v>72</v>
      </c>
      <c r="G272" t="s">
        <v>82</v>
      </c>
      <c r="H272" t="s">
        <v>59</v>
      </c>
      <c r="I272" t="s">
        <v>1287</v>
      </c>
      <c r="J272" s="34" t="str">
        <f>IF(Tabla5[[#This Row],[Orden Cobrada]]="Si",Tabla13[[#This Row],[Propina]],0)</f>
        <v>16.11</v>
      </c>
      <c r="K272" t="s">
        <v>76</v>
      </c>
      <c r="L272">
        <v>271</v>
      </c>
      <c r="M272" t="s">
        <v>126</v>
      </c>
      <c r="N272" t="s">
        <v>19</v>
      </c>
      <c r="O272" s="6">
        <f>INT(Tabla13[[#This Row],[Hora de Llegada]])</f>
        <v>45019</v>
      </c>
      <c r="P272" s="7" t="str">
        <f>TEXT(Tabla13[[#This Row],[Hora de Llegada]], "h:mm")</f>
        <v>1:40</v>
      </c>
      <c r="Q272" s="7" t="str">
        <f>TEXT(Tabla13[[#This Row],[Hora de Salida]], "h:mm")</f>
        <v>5:10</v>
      </c>
      <c r="R272" s="7">
        <f>IF(Tabla13[[#This Row],[Estado de la Mesa]]="Ocupada",Tabla13[[#This Row],[Hora de Salida2]]-Tabla13[[#This Row],[Hora de Llegada2]]+(15/1440),Tabla13[[#This Row],[Hora de Salida2]]-Tabla13[[#This Row],[Hora de Llegada2]])</f>
        <v>0.15625000000000003</v>
      </c>
      <c r="S272" s="7">
        <f>Tabla13[[#This Row],[Hora de Salida2]]-Tabla13[[#This Row],[Hora de Llegada2]]</f>
        <v>0.14583333333333337</v>
      </c>
      <c r="T272" s="7">
        <f>IF(Tabla5[[#This Row],[Tiempo de Permanencia sin la Espera]]&gt;Tabla5[[#This Row],[Tiempo Preparación (horas)]],Tabla5[[#This Row],[Tiempo de Permanencia sin la Espera]]-Tabla5[[#This Row],[Tiempo Preparación (horas)]],0)</f>
        <v>0.10763888888888892</v>
      </c>
      <c r="U272" s="7" t="str">
        <f>IF(Tabla5[[#This Row],[Tiempo de Permanencia sin la Espera]]&gt;Tabla5[[#This Row],[Tiempo Preparación (horas)]],"Si","No")</f>
        <v>Si</v>
      </c>
      <c r="V272" s="8">
        <v>44</v>
      </c>
      <c r="W272" s="8">
        <v>55</v>
      </c>
      <c r="X272" s="7">
        <f>Tabla5[[#This Row],[Tiempo de Preparación]]/1440</f>
        <v>3.8194444444444448E-2</v>
      </c>
    </row>
    <row r="273" spans="1:24" x14ac:dyDescent="0.2">
      <c r="A273">
        <v>7</v>
      </c>
      <c r="B273" t="s">
        <v>1286</v>
      </c>
      <c r="C273">
        <v>1</v>
      </c>
      <c r="D273" s="3">
        <v>45019.023611111108</v>
      </c>
      <c r="E273" s="3">
        <v>45019.183333333334</v>
      </c>
      <c r="F273" t="s">
        <v>78</v>
      </c>
      <c r="G273" t="s">
        <v>82</v>
      </c>
      <c r="H273" t="s">
        <v>59</v>
      </c>
      <c r="I273" t="s">
        <v>1285</v>
      </c>
      <c r="J273" s="34" t="str">
        <f>IF(Tabla5[[#This Row],[Orden Cobrada]]="Si",Tabla13[[#This Row],[Propina]],0)</f>
        <v>42.73</v>
      </c>
      <c r="K273" t="s">
        <v>57</v>
      </c>
      <c r="L273">
        <v>272</v>
      </c>
      <c r="M273" t="s">
        <v>90</v>
      </c>
      <c r="N273" t="s">
        <v>1284</v>
      </c>
      <c r="O273" s="6">
        <f>INT(Tabla13[[#This Row],[Hora de Llegada]])</f>
        <v>45019</v>
      </c>
      <c r="P273" s="7" t="str">
        <f>TEXT(Tabla13[[#This Row],[Hora de Llegada]], "h:mm")</f>
        <v>0:34</v>
      </c>
      <c r="Q273" s="7" t="str">
        <f>TEXT(Tabla13[[#This Row],[Hora de Salida]], "h:mm")</f>
        <v>4:24</v>
      </c>
      <c r="R273" s="7">
        <f>IF(Tabla13[[#This Row],[Estado de la Mesa]]="Ocupada",Tabla13[[#This Row],[Hora de Salida2]]-Tabla13[[#This Row],[Hora de Llegada2]]+(15/1440),Tabla13[[#This Row],[Hora de Salida2]]-Tabla13[[#This Row],[Hora de Llegada2]])</f>
        <v>0.15972222222222224</v>
      </c>
      <c r="S273" s="7">
        <f>Tabla13[[#This Row],[Hora de Salida2]]-Tabla13[[#This Row],[Hora de Llegada2]]</f>
        <v>0.15972222222222224</v>
      </c>
      <c r="T273" s="7">
        <f>IF(Tabla5[[#This Row],[Tiempo de Permanencia sin la Espera]]&gt;Tabla5[[#This Row],[Tiempo Preparación (horas)]],Tabla5[[#This Row],[Tiempo de Permanencia sin la Espera]]-Tabla5[[#This Row],[Tiempo Preparación (horas)]],0)</f>
        <v>0.10208333333333335</v>
      </c>
      <c r="U273" s="7" t="str">
        <f>IF(Tabla5[[#This Row],[Tiempo de Permanencia sin la Espera]]&gt;Tabla5[[#This Row],[Tiempo Preparación (horas)]],"Si","No")</f>
        <v>Si</v>
      </c>
      <c r="V273" s="8">
        <v>83</v>
      </c>
      <c r="W273" s="8">
        <v>83</v>
      </c>
      <c r="X273" s="7">
        <f>Tabla5[[#This Row],[Tiempo de Preparación]]/1440</f>
        <v>5.7638888888888892E-2</v>
      </c>
    </row>
    <row r="274" spans="1:24" x14ac:dyDescent="0.2">
      <c r="A274">
        <v>20</v>
      </c>
      <c r="B274" t="s">
        <v>1283</v>
      </c>
      <c r="C274">
        <v>5</v>
      </c>
      <c r="D274" s="3">
        <v>45019.074305555558</v>
      </c>
      <c r="E274" s="3">
        <v>45019.145138888889</v>
      </c>
      <c r="F274" t="s">
        <v>61</v>
      </c>
      <c r="G274" t="s">
        <v>82</v>
      </c>
      <c r="H274" t="s">
        <v>102</v>
      </c>
      <c r="I274" t="s">
        <v>1282</v>
      </c>
      <c r="J274" s="34" t="str">
        <f>IF(Tabla5[[#This Row],[Orden Cobrada]]="Si",Tabla13[[#This Row],[Propina]],0)</f>
        <v>36.3</v>
      </c>
      <c r="K274" t="s">
        <v>76</v>
      </c>
      <c r="L274">
        <v>273</v>
      </c>
      <c r="M274" t="s">
        <v>75</v>
      </c>
      <c r="N274" t="s">
        <v>1281</v>
      </c>
      <c r="O274" s="6">
        <f>INT(Tabla13[[#This Row],[Hora de Llegada]])</f>
        <v>45019</v>
      </c>
      <c r="P274" s="7" t="str">
        <f>TEXT(Tabla13[[#This Row],[Hora de Llegada]], "h:mm")</f>
        <v>1:47</v>
      </c>
      <c r="Q274" s="7" t="str">
        <f>TEXT(Tabla13[[#This Row],[Hora de Salida]], "h:mm")</f>
        <v>3:29</v>
      </c>
      <c r="R274" s="7">
        <f>IF(Tabla13[[#This Row],[Estado de la Mesa]]="Ocupada",Tabla13[[#This Row],[Hora de Salida2]]-Tabla13[[#This Row],[Hora de Llegada2]]+(15/1440),Tabla13[[#This Row],[Hora de Salida2]]-Tabla13[[#This Row],[Hora de Llegada2]])</f>
        <v>8.1250000000000017E-2</v>
      </c>
      <c r="S274" s="7">
        <f>Tabla13[[#This Row],[Hora de Salida2]]-Tabla13[[#This Row],[Hora de Llegada2]]</f>
        <v>7.0833333333333345E-2</v>
      </c>
      <c r="T274" s="7">
        <f>IF(Tabla5[[#This Row],[Tiempo de Permanencia sin la Espera]]&gt;Tabla5[[#This Row],[Tiempo Preparación (horas)]],Tabla5[[#This Row],[Tiempo de Permanencia sin la Espera]]-Tabla5[[#This Row],[Tiempo Preparación (horas)]],0)</f>
        <v>2.4305555555555566E-2</v>
      </c>
      <c r="U274" s="7" t="str">
        <f>IF(Tabla5[[#This Row],[Tiempo de Permanencia sin la Espera]]&gt;Tabla5[[#This Row],[Tiempo Preparación (horas)]],"Si","No")</f>
        <v>Si</v>
      </c>
      <c r="V274" s="8">
        <v>123</v>
      </c>
      <c r="W274" s="8">
        <v>67</v>
      </c>
      <c r="X274" s="7">
        <f>Tabla5[[#This Row],[Tiempo de Preparación]]/1440</f>
        <v>4.6527777777777779E-2</v>
      </c>
    </row>
    <row r="275" spans="1:24" x14ac:dyDescent="0.2">
      <c r="A275">
        <v>7</v>
      </c>
      <c r="B275" t="s">
        <v>1280</v>
      </c>
      <c r="C275">
        <v>1</v>
      </c>
      <c r="D275" s="3">
        <v>45019.135416666664</v>
      </c>
      <c r="E275" s="3">
        <v>45019.244444444441</v>
      </c>
      <c r="F275" t="s">
        <v>97</v>
      </c>
      <c r="G275" t="s">
        <v>82</v>
      </c>
      <c r="H275" t="s">
        <v>106</v>
      </c>
      <c r="I275" t="s">
        <v>1279</v>
      </c>
      <c r="J275" s="34" t="str">
        <f>IF(Tabla5[[#This Row],[Orden Cobrada]]="Si",Tabla13[[#This Row],[Propina]],0)</f>
        <v>19.93</v>
      </c>
      <c r="K275" t="s">
        <v>76</v>
      </c>
      <c r="L275">
        <v>274</v>
      </c>
      <c r="M275" t="s">
        <v>104</v>
      </c>
      <c r="N275" t="s">
        <v>1278</v>
      </c>
      <c r="O275" s="6">
        <f>INT(Tabla13[[#This Row],[Hora de Llegada]])</f>
        <v>45019</v>
      </c>
      <c r="P275" s="7" t="str">
        <f>TEXT(Tabla13[[#This Row],[Hora de Llegada]], "h:mm")</f>
        <v>3:15</v>
      </c>
      <c r="Q275" s="7" t="str">
        <f>TEXT(Tabla13[[#This Row],[Hora de Salida]], "h:mm")</f>
        <v>5:52</v>
      </c>
      <c r="R275" s="7">
        <f>IF(Tabla13[[#This Row],[Estado de la Mesa]]="Ocupada",Tabla13[[#This Row],[Hora de Salida2]]-Tabla13[[#This Row],[Hora de Llegada2]]+(15/1440),Tabla13[[#This Row],[Hora de Salida2]]-Tabla13[[#This Row],[Hora de Llegada2]])</f>
        <v>0.11944444444444448</v>
      </c>
      <c r="S275" s="7">
        <f>Tabla13[[#This Row],[Hora de Salida2]]-Tabla13[[#This Row],[Hora de Llegada2]]</f>
        <v>0.10902777777777781</v>
      </c>
      <c r="T275" s="7">
        <f>IF(Tabla5[[#This Row],[Tiempo de Permanencia sin la Espera]]&gt;Tabla5[[#This Row],[Tiempo Preparación (horas)]],Tabla5[[#This Row],[Tiempo de Permanencia sin la Espera]]-Tabla5[[#This Row],[Tiempo Preparación (horas)]],0)</f>
        <v>5.6944444444444471E-2</v>
      </c>
      <c r="U275" s="7" t="str">
        <f>IF(Tabla5[[#This Row],[Tiempo de Permanencia sin la Espera]]&gt;Tabla5[[#This Row],[Tiempo Preparación (horas)]],"Si","No")</f>
        <v>Si</v>
      </c>
      <c r="V275" s="8">
        <v>116</v>
      </c>
      <c r="W275" s="8">
        <v>75</v>
      </c>
      <c r="X275" s="7">
        <f>Tabla5[[#This Row],[Tiempo de Preparación]]/1440</f>
        <v>5.2083333333333336E-2</v>
      </c>
    </row>
    <row r="276" spans="1:24" x14ac:dyDescent="0.2">
      <c r="A276">
        <v>5</v>
      </c>
      <c r="B276" t="s">
        <v>1277</v>
      </c>
      <c r="C276">
        <v>3</v>
      </c>
      <c r="D276" s="3">
        <v>45019.092361111114</v>
      </c>
      <c r="E276" s="3">
        <v>45019.248611111114</v>
      </c>
      <c r="F276" t="s">
        <v>61</v>
      </c>
      <c r="G276" t="s">
        <v>82</v>
      </c>
      <c r="H276" t="s">
        <v>59</v>
      </c>
      <c r="I276" t="s">
        <v>1276</v>
      </c>
      <c r="J276" s="34" t="str">
        <f>IF(Tabla5[[#This Row],[Orden Cobrada]]="Si",Tabla13[[#This Row],[Propina]],0)</f>
        <v>49.67</v>
      </c>
      <c r="K276" t="s">
        <v>57</v>
      </c>
      <c r="L276">
        <v>275</v>
      </c>
      <c r="M276" t="s">
        <v>126</v>
      </c>
      <c r="N276" t="s">
        <v>1275</v>
      </c>
      <c r="O276" s="6">
        <f>INT(Tabla13[[#This Row],[Hora de Llegada]])</f>
        <v>45019</v>
      </c>
      <c r="P276" s="7" t="str">
        <f>TEXT(Tabla13[[#This Row],[Hora de Llegada]], "h:mm")</f>
        <v>2:13</v>
      </c>
      <c r="Q276" s="7" t="str">
        <f>TEXT(Tabla13[[#This Row],[Hora de Salida]], "h:mm")</f>
        <v>5:58</v>
      </c>
      <c r="R276" s="7">
        <f>IF(Tabla13[[#This Row],[Estado de la Mesa]]="Ocupada",Tabla13[[#This Row],[Hora de Salida2]]-Tabla13[[#This Row],[Hora de Llegada2]]+(15/1440),Tabla13[[#This Row],[Hora de Salida2]]-Tabla13[[#This Row],[Hora de Llegada2]])</f>
        <v>0.15625</v>
      </c>
      <c r="S276" s="7">
        <f>Tabla13[[#This Row],[Hora de Salida2]]-Tabla13[[#This Row],[Hora de Llegada2]]</f>
        <v>0.15625</v>
      </c>
      <c r="T276" s="7">
        <f>IF(Tabla5[[#This Row],[Tiempo de Permanencia sin la Espera]]&gt;Tabla5[[#This Row],[Tiempo Preparación (horas)]],Tabla5[[#This Row],[Tiempo de Permanencia sin la Espera]]-Tabla5[[#This Row],[Tiempo Preparación (horas)]],0)</f>
        <v>7.1527777777777773E-2</v>
      </c>
      <c r="U276" s="7" t="str">
        <f>IF(Tabla5[[#This Row],[Tiempo de Permanencia sin la Espera]]&gt;Tabla5[[#This Row],[Tiempo Preparación (horas)]],"Si","No")</f>
        <v>Si</v>
      </c>
      <c r="V276" s="8">
        <v>121</v>
      </c>
      <c r="W276" s="8">
        <v>122</v>
      </c>
      <c r="X276" s="7">
        <f>Tabla5[[#This Row],[Tiempo de Preparación]]/1440</f>
        <v>8.4722222222222227E-2</v>
      </c>
    </row>
    <row r="277" spans="1:24" x14ac:dyDescent="0.2">
      <c r="A277">
        <v>15</v>
      </c>
      <c r="B277" t="s">
        <v>1274</v>
      </c>
      <c r="C277">
        <v>6</v>
      </c>
      <c r="D277" s="3">
        <v>45019.107638888891</v>
      </c>
      <c r="E277" s="3">
        <v>45019.231944444444</v>
      </c>
      <c r="F277" t="s">
        <v>78</v>
      </c>
      <c r="G277" t="s">
        <v>82</v>
      </c>
      <c r="H277" t="s">
        <v>106</v>
      </c>
      <c r="I277" t="s">
        <v>1273</v>
      </c>
      <c r="J277" s="34" t="str">
        <f>IF(Tabla5[[#This Row],[Orden Cobrada]]="Si",Tabla13[[#This Row],[Propina]],0)</f>
        <v>20.98</v>
      </c>
      <c r="K277" t="s">
        <v>57</v>
      </c>
      <c r="L277">
        <v>276</v>
      </c>
      <c r="M277" t="s">
        <v>56</v>
      </c>
      <c r="N277" t="s">
        <v>1272</v>
      </c>
      <c r="O277" s="6">
        <f>INT(Tabla13[[#This Row],[Hora de Llegada]])</f>
        <v>45019</v>
      </c>
      <c r="P277" s="7" t="str">
        <f>TEXT(Tabla13[[#This Row],[Hora de Llegada]], "h:mm")</f>
        <v>2:35</v>
      </c>
      <c r="Q277" s="7" t="str">
        <f>TEXT(Tabla13[[#This Row],[Hora de Salida]], "h:mm")</f>
        <v>5:34</v>
      </c>
      <c r="R277" s="7">
        <f>IF(Tabla13[[#This Row],[Estado de la Mesa]]="Ocupada",Tabla13[[#This Row],[Hora de Salida2]]-Tabla13[[#This Row],[Hora de Llegada2]]+(15/1440),Tabla13[[#This Row],[Hora de Salida2]]-Tabla13[[#This Row],[Hora de Llegada2]])</f>
        <v>0.12430555555555553</v>
      </c>
      <c r="S277" s="7">
        <f>Tabla13[[#This Row],[Hora de Salida2]]-Tabla13[[#This Row],[Hora de Llegada2]]</f>
        <v>0.12430555555555553</v>
      </c>
      <c r="T277" s="7">
        <f>IF(Tabla5[[#This Row],[Tiempo de Permanencia sin la Espera]]&gt;Tabla5[[#This Row],[Tiempo Preparación (horas)]],Tabla5[[#This Row],[Tiempo de Permanencia sin la Espera]]-Tabla5[[#This Row],[Tiempo Preparación (horas)]],0)</f>
        <v>6.5277777777777754E-2</v>
      </c>
      <c r="U277" s="7" t="str">
        <f>IF(Tabla5[[#This Row],[Tiempo de Permanencia sin la Espera]]&gt;Tabla5[[#This Row],[Tiempo Preparación (horas)]],"Si","No")</f>
        <v>Si</v>
      </c>
      <c r="V277" s="8">
        <v>70</v>
      </c>
      <c r="W277" s="8">
        <v>85</v>
      </c>
      <c r="X277" s="7">
        <f>Tabla5[[#This Row],[Tiempo de Preparación]]/1440</f>
        <v>5.9027777777777776E-2</v>
      </c>
    </row>
    <row r="278" spans="1:24" x14ac:dyDescent="0.2">
      <c r="A278">
        <v>4</v>
      </c>
      <c r="B278" t="s">
        <v>933</v>
      </c>
      <c r="C278">
        <v>2</v>
      </c>
      <c r="D278" s="3">
        <v>45019.061111111114</v>
      </c>
      <c r="E278" s="3">
        <v>45019.163888888892</v>
      </c>
      <c r="F278" t="s">
        <v>87</v>
      </c>
      <c r="G278" t="s">
        <v>82</v>
      </c>
      <c r="H278" t="s">
        <v>59</v>
      </c>
      <c r="I278" t="s">
        <v>1271</v>
      </c>
      <c r="J278" s="34" t="str">
        <f>IF(Tabla5[[#This Row],[Orden Cobrada]]="Si",Tabla13[[#This Row],[Propina]],0)</f>
        <v>10.29</v>
      </c>
      <c r="K278" t="s">
        <v>70</v>
      </c>
      <c r="L278">
        <v>277</v>
      </c>
      <c r="M278" t="s">
        <v>90</v>
      </c>
      <c r="N278" t="s">
        <v>9</v>
      </c>
      <c r="O278" s="6">
        <f>INT(Tabla13[[#This Row],[Hora de Llegada]])</f>
        <v>45019</v>
      </c>
      <c r="P278" s="7" t="str">
        <f>TEXT(Tabla13[[#This Row],[Hora de Llegada]], "h:mm")</f>
        <v>1:28</v>
      </c>
      <c r="Q278" s="7" t="str">
        <f>TEXT(Tabla13[[#This Row],[Hora de Salida]], "h:mm")</f>
        <v>3:56</v>
      </c>
      <c r="R278" s="7">
        <f>IF(Tabla13[[#This Row],[Estado de la Mesa]]="Ocupada",Tabla13[[#This Row],[Hora de Salida2]]-Tabla13[[#This Row],[Hora de Llegada2]]+(15/1440),Tabla13[[#This Row],[Hora de Salida2]]-Tabla13[[#This Row],[Hora de Llegada2]])</f>
        <v>0.10277777777777777</v>
      </c>
      <c r="S278" s="7">
        <f>Tabla13[[#This Row],[Hora de Salida2]]-Tabla13[[#This Row],[Hora de Llegada2]]</f>
        <v>0.10277777777777777</v>
      </c>
      <c r="T278" s="7">
        <f>IF(Tabla5[[#This Row],[Tiempo de Permanencia sin la Espera]]&gt;Tabla5[[#This Row],[Tiempo Preparación (horas)]],Tabla5[[#This Row],[Tiempo de Permanencia sin la Espera]]-Tabla5[[#This Row],[Tiempo Preparación (horas)]],0)</f>
        <v>8.2638888888888887E-2</v>
      </c>
      <c r="U278" s="7" t="str">
        <f>IF(Tabla5[[#This Row],[Tiempo de Permanencia sin la Espera]]&gt;Tabla5[[#This Row],[Tiempo Preparación (horas)]],"Si","No")</f>
        <v>Si</v>
      </c>
      <c r="V278" s="8">
        <v>93</v>
      </c>
      <c r="W278" s="8">
        <v>29</v>
      </c>
      <c r="X278" s="7">
        <f>Tabla5[[#This Row],[Tiempo de Preparación]]/1440</f>
        <v>2.013888888888889E-2</v>
      </c>
    </row>
    <row r="279" spans="1:24" x14ac:dyDescent="0.2">
      <c r="A279">
        <v>5</v>
      </c>
      <c r="B279" t="s">
        <v>1270</v>
      </c>
      <c r="C279">
        <v>4</v>
      </c>
      <c r="D279" s="3">
        <v>45019.131944444445</v>
      </c>
      <c r="E279" s="3">
        <v>45019.216666666667</v>
      </c>
      <c r="F279" t="s">
        <v>72</v>
      </c>
      <c r="G279" t="s">
        <v>82</v>
      </c>
      <c r="H279" t="s">
        <v>102</v>
      </c>
      <c r="I279" t="s">
        <v>1269</v>
      </c>
      <c r="J279" s="34" t="str">
        <f>IF(Tabla5[[#This Row],[Orden Cobrada]]="Si",Tabla13[[#This Row],[Propina]],0)</f>
        <v>41.36</v>
      </c>
      <c r="K279" t="s">
        <v>70</v>
      </c>
      <c r="L279">
        <v>278</v>
      </c>
      <c r="M279" t="s">
        <v>132</v>
      </c>
      <c r="N279" t="s">
        <v>1268</v>
      </c>
      <c r="O279" s="6">
        <f>INT(Tabla13[[#This Row],[Hora de Llegada]])</f>
        <v>45019</v>
      </c>
      <c r="P279" s="7" t="str">
        <f>TEXT(Tabla13[[#This Row],[Hora de Llegada]], "h:mm")</f>
        <v>3:10</v>
      </c>
      <c r="Q279" s="7" t="str">
        <f>TEXT(Tabla13[[#This Row],[Hora de Salida]], "h:mm")</f>
        <v>5:12</v>
      </c>
      <c r="R279" s="7">
        <f>IF(Tabla13[[#This Row],[Estado de la Mesa]]="Ocupada",Tabla13[[#This Row],[Hora de Salida2]]-Tabla13[[#This Row],[Hora de Llegada2]]+(15/1440),Tabla13[[#This Row],[Hora de Salida2]]-Tabla13[[#This Row],[Hora de Llegada2]])</f>
        <v>8.4722222222222227E-2</v>
      </c>
      <c r="S279" s="7">
        <f>Tabla13[[#This Row],[Hora de Salida2]]-Tabla13[[#This Row],[Hora de Llegada2]]</f>
        <v>8.4722222222222227E-2</v>
      </c>
      <c r="T279" s="7">
        <f>IF(Tabla5[[#This Row],[Tiempo de Permanencia sin la Espera]]&gt;Tabla5[[#This Row],[Tiempo Preparación (horas)]],Tabla5[[#This Row],[Tiempo de Permanencia sin la Espera]]-Tabla5[[#This Row],[Tiempo Preparación (horas)]],0)</f>
        <v>4.2361111111111113E-2</v>
      </c>
      <c r="U279" s="7" t="str">
        <f>IF(Tabla5[[#This Row],[Tiempo de Permanencia sin la Espera]]&gt;Tabla5[[#This Row],[Tiempo Preparación (horas)]],"Si","No")</f>
        <v>Si</v>
      </c>
      <c r="V279" s="8">
        <v>141</v>
      </c>
      <c r="W279" s="8">
        <v>61</v>
      </c>
      <c r="X279" s="7">
        <f>Tabla5[[#This Row],[Tiempo de Preparación]]/1440</f>
        <v>4.2361111111111113E-2</v>
      </c>
    </row>
    <row r="280" spans="1:24" x14ac:dyDescent="0.2">
      <c r="A280">
        <v>11</v>
      </c>
      <c r="B280" t="s">
        <v>1267</v>
      </c>
      <c r="C280">
        <v>5</v>
      </c>
      <c r="D280" s="3">
        <v>45019.010416666664</v>
      </c>
      <c r="E280" s="3">
        <v>45019.107638888891</v>
      </c>
      <c r="F280" t="s">
        <v>61</v>
      </c>
      <c r="G280" t="s">
        <v>66</v>
      </c>
      <c r="H280" t="s">
        <v>59</v>
      </c>
      <c r="I280" t="s">
        <v>831</v>
      </c>
      <c r="J280" s="34">
        <f>IF(Tabla5[[#This Row],[Orden Cobrada]]="Si",Tabla13[[#This Row],[Propina]],0)</f>
        <v>0</v>
      </c>
      <c r="K280" t="s">
        <v>70</v>
      </c>
      <c r="L280">
        <v>279</v>
      </c>
      <c r="M280" t="s">
        <v>132</v>
      </c>
      <c r="N280" t="s">
        <v>1266</v>
      </c>
      <c r="O280" s="6">
        <f>INT(Tabla13[[#This Row],[Hora de Llegada]])</f>
        <v>45019</v>
      </c>
      <c r="P280" s="7" t="str">
        <f>TEXT(Tabla13[[#This Row],[Hora de Llegada]], "h:mm")</f>
        <v>0:15</v>
      </c>
      <c r="Q280" s="7" t="str">
        <f>TEXT(Tabla13[[#This Row],[Hora de Salida]], "h:mm")</f>
        <v>2:35</v>
      </c>
      <c r="R280" s="7">
        <f>IF(Tabla13[[#This Row],[Estado de la Mesa]]="Ocupada",Tabla13[[#This Row],[Hora de Salida2]]-Tabla13[[#This Row],[Hora de Llegada2]]+(15/1440),Tabla13[[#This Row],[Hora de Salida2]]-Tabla13[[#This Row],[Hora de Llegada2]])</f>
        <v>9.7222222222222224E-2</v>
      </c>
      <c r="S280" s="7">
        <f>Tabla13[[#This Row],[Hora de Salida2]]-Tabla13[[#This Row],[Hora de Llegada2]]</f>
        <v>9.7222222222222224E-2</v>
      </c>
      <c r="T280" s="7">
        <f>IF(Tabla5[[#This Row],[Tiempo de Permanencia sin la Espera]]&gt;Tabla5[[#This Row],[Tiempo Preparación (horas)]],Tabla5[[#This Row],[Tiempo de Permanencia sin la Espera]]-Tabla5[[#This Row],[Tiempo Preparación (horas)]],0)</f>
        <v>0</v>
      </c>
      <c r="U280" s="7" t="str">
        <f>IF(Tabla5[[#This Row],[Tiempo de Permanencia sin la Espera]]&gt;Tabla5[[#This Row],[Tiempo Preparación (horas)]],"Si","No")</f>
        <v>No</v>
      </c>
      <c r="V280" s="8">
        <v>201</v>
      </c>
      <c r="W280" s="8">
        <v>142</v>
      </c>
      <c r="X280" s="7">
        <f>Tabla5[[#This Row],[Tiempo de Preparación]]/1440</f>
        <v>9.8611111111111108E-2</v>
      </c>
    </row>
    <row r="281" spans="1:24" x14ac:dyDescent="0.2">
      <c r="A281">
        <v>14</v>
      </c>
      <c r="B281" t="s">
        <v>1265</v>
      </c>
      <c r="C281">
        <v>6</v>
      </c>
      <c r="D281" s="3">
        <v>45019.020833333336</v>
      </c>
      <c r="E281" s="3">
        <v>45019.111805555556</v>
      </c>
      <c r="F281" t="s">
        <v>87</v>
      </c>
      <c r="G281" t="s">
        <v>82</v>
      </c>
      <c r="H281" t="s">
        <v>59</v>
      </c>
      <c r="I281" t="s">
        <v>1264</v>
      </c>
      <c r="J281" s="34" t="str">
        <f>IF(Tabla5[[#This Row],[Orden Cobrada]]="Si",Tabla13[[#This Row],[Propina]],0)</f>
        <v>36.08</v>
      </c>
      <c r="K281" t="s">
        <v>57</v>
      </c>
      <c r="L281">
        <v>280</v>
      </c>
      <c r="M281" t="s">
        <v>56</v>
      </c>
      <c r="N281" t="s">
        <v>1263</v>
      </c>
      <c r="O281" s="6">
        <f>INT(Tabla13[[#This Row],[Hora de Llegada]])</f>
        <v>45019</v>
      </c>
      <c r="P281" s="7" t="str">
        <f>TEXT(Tabla13[[#This Row],[Hora de Llegada]], "h:mm")</f>
        <v>0:30</v>
      </c>
      <c r="Q281" s="7" t="str">
        <f>TEXT(Tabla13[[#This Row],[Hora de Salida]], "h:mm")</f>
        <v>2:41</v>
      </c>
      <c r="R281" s="7">
        <f>IF(Tabla13[[#This Row],[Estado de la Mesa]]="Ocupada",Tabla13[[#This Row],[Hora de Salida2]]-Tabla13[[#This Row],[Hora de Llegada2]]+(15/1440),Tabla13[[#This Row],[Hora de Salida2]]-Tabla13[[#This Row],[Hora de Llegada2]])</f>
        <v>9.0972222222222232E-2</v>
      </c>
      <c r="S281" s="7">
        <f>Tabla13[[#This Row],[Hora de Salida2]]-Tabla13[[#This Row],[Hora de Llegada2]]</f>
        <v>9.0972222222222232E-2</v>
      </c>
      <c r="T281" s="7">
        <f>IF(Tabla5[[#This Row],[Tiempo de Permanencia sin la Espera]]&gt;Tabla5[[#This Row],[Tiempo Preparación (horas)]],Tabla5[[#This Row],[Tiempo de Permanencia sin la Espera]]-Tabla5[[#This Row],[Tiempo Preparación (horas)]],0)</f>
        <v>3.1250000000000007E-2</v>
      </c>
      <c r="U281" s="7" t="str">
        <f>IF(Tabla5[[#This Row],[Tiempo de Permanencia sin la Espera]]&gt;Tabla5[[#This Row],[Tiempo Preparación (horas)]],"Si","No")</f>
        <v>Si</v>
      </c>
      <c r="V281" s="8">
        <v>117</v>
      </c>
      <c r="W281" s="8">
        <v>86</v>
      </c>
      <c r="X281" s="7">
        <f>Tabla5[[#This Row],[Tiempo de Preparación]]/1440</f>
        <v>5.9722222222222225E-2</v>
      </c>
    </row>
    <row r="282" spans="1:24" x14ac:dyDescent="0.2">
      <c r="A282">
        <v>18</v>
      </c>
      <c r="B282" t="s">
        <v>1262</v>
      </c>
      <c r="C282">
        <v>2</v>
      </c>
      <c r="D282" s="3">
        <v>45019.161111111112</v>
      </c>
      <c r="E282" s="3">
        <v>45019.326388888891</v>
      </c>
      <c r="F282" t="s">
        <v>78</v>
      </c>
      <c r="G282" t="s">
        <v>60</v>
      </c>
      <c r="H282" t="s">
        <v>102</v>
      </c>
      <c r="I282" t="s">
        <v>1171</v>
      </c>
      <c r="J282" s="34" t="str">
        <f>IF(Tabla5[[#This Row],[Orden Cobrada]]="Si",Tabla13[[#This Row],[Propina]],0)</f>
        <v>44.3</v>
      </c>
      <c r="K282" t="s">
        <v>76</v>
      </c>
      <c r="L282">
        <v>281</v>
      </c>
      <c r="M282" t="s">
        <v>100</v>
      </c>
      <c r="N282" t="s">
        <v>14</v>
      </c>
      <c r="O282" s="6">
        <f>INT(Tabla13[[#This Row],[Hora de Llegada]])</f>
        <v>45019</v>
      </c>
      <c r="P282" s="7" t="str">
        <f>TEXT(Tabla13[[#This Row],[Hora de Llegada]], "h:mm")</f>
        <v>3:52</v>
      </c>
      <c r="Q282" s="7" t="str">
        <f>TEXT(Tabla13[[#This Row],[Hora de Salida]], "h:mm")</f>
        <v>7:50</v>
      </c>
      <c r="R282" s="7">
        <f>IF(Tabla13[[#This Row],[Estado de la Mesa]]="Ocupada",Tabla13[[#This Row],[Hora de Salida2]]-Tabla13[[#This Row],[Hora de Llegada2]]+(15/1440),Tabla13[[#This Row],[Hora de Salida2]]-Tabla13[[#This Row],[Hora de Llegada2]])</f>
        <v>0.17569444444444443</v>
      </c>
      <c r="S282" s="7">
        <f>Tabla13[[#This Row],[Hora de Salida2]]-Tabla13[[#This Row],[Hora de Llegada2]]</f>
        <v>0.16527777777777777</v>
      </c>
      <c r="T282" s="7">
        <f>IF(Tabla5[[#This Row],[Tiempo de Permanencia sin la Espera]]&gt;Tabla5[[#This Row],[Tiempo Preparación (horas)]],Tabla5[[#This Row],[Tiempo de Permanencia sin la Espera]]-Tabla5[[#This Row],[Tiempo Preparación (horas)]],0)</f>
        <v>0.15902777777777777</v>
      </c>
      <c r="U282" s="7" t="str">
        <f>IF(Tabla5[[#This Row],[Tiempo de Permanencia sin la Espera]]&gt;Tabla5[[#This Row],[Tiempo Preparación (horas)]],"Si","No")</f>
        <v>Si</v>
      </c>
      <c r="V282" s="8">
        <v>66</v>
      </c>
      <c r="W282" s="8">
        <v>9</v>
      </c>
      <c r="X282" s="7">
        <f>Tabla5[[#This Row],[Tiempo de Preparación]]/1440</f>
        <v>6.2500000000000003E-3</v>
      </c>
    </row>
    <row r="283" spans="1:24" x14ac:dyDescent="0.2">
      <c r="A283">
        <v>6</v>
      </c>
      <c r="B283" t="s">
        <v>119</v>
      </c>
      <c r="C283">
        <v>1</v>
      </c>
      <c r="D283" s="3">
        <v>45019.049305555556</v>
      </c>
      <c r="E283" s="3">
        <v>45019.209722222222</v>
      </c>
      <c r="F283" t="s">
        <v>78</v>
      </c>
      <c r="G283" t="s">
        <v>82</v>
      </c>
      <c r="H283" t="s">
        <v>59</v>
      </c>
      <c r="I283" t="s">
        <v>1261</v>
      </c>
      <c r="J283" s="34" t="str">
        <f>IF(Tabla5[[#This Row],[Orden Cobrada]]="Si",Tabla13[[#This Row],[Propina]],0)</f>
        <v>19.05</v>
      </c>
      <c r="K283" t="s">
        <v>70</v>
      </c>
      <c r="L283">
        <v>282</v>
      </c>
      <c r="M283" t="s">
        <v>85</v>
      </c>
      <c r="N283" t="s">
        <v>1260</v>
      </c>
      <c r="O283" s="6">
        <f>INT(Tabla13[[#This Row],[Hora de Llegada]])</f>
        <v>45019</v>
      </c>
      <c r="P283" s="7" t="str">
        <f>TEXT(Tabla13[[#This Row],[Hora de Llegada]], "h:mm")</f>
        <v>1:11</v>
      </c>
      <c r="Q283" s="7" t="str">
        <f>TEXT(Tabla13[[#This Row],[Hora de Salida]], "h:mm")</f>
        <v>5:02</v>
      </c>
      <c r="R283" s="7">
        <f>IF(Tabla13[[#This Row],[Estado de la Mesa]]="Ocupada",Tabla13[[#This Row],[Hora de Salida2]]-Tabla13[[#This Row],[Hora de Llegada2]]+(15/1440),Tabla13[[#This Row],[Hora de Salida2]]-Tabla13[[#This Row],[Hora de Llegada2]])</f>
        <v>0.16041666666666668</v>
      </c>
      <c r="S283" s="7">
        <f>Tabla13[[#This Row],[Hora de Salida2]]-Tabla13[[#This Row],[Hora de Llegada2]]</f>
        <v>0.16041666666666668</v>
      </c>
      <c r="T283" s="7">
        <f>IF(Tabla5[[#This Row],[Tiempo de Permanencia sin la Espera]]&gt;Tabla5[[#This Row],[Tiempo Preparación (horas)]],Tabla5[[#This Row],[Tiempo de Permanencia sin la Espera]]-Tabla5[[#This Row],[Tiempo Preparación (horas)]],0)</f>
        <v>8.1250000000000017E-2</v>
      </c>
      <c r="U283" s="7" t="str">
        <f>IF(Tabla5[[#This Row],[Tiempo de Permanencia sin la Espera]]&gt;Tabla5[[#This Row],[Tiempo Preparación (horas)]],"Si","No")</f>
        <v>Si</v>
      </c>
      <c r="V283" s="8">
        <v>74</v>
      </c>
      <c r="W283" s="8">
        <v>114</v>
      </c>
      <c r="X283" s="7">
        <f>Tabla5[[#This Row],[Tiempo de Preparación]]/1440</f>
        <v>7.9166666666666663E-2</v>
      </c>
    </row>
    <row r="284" spans="1:24" x14ac:dyDescent="0.2">
      <c r="A284">
        <v>19</v>
      </c>
      <c r="B284" t="s">
        <v>1259</v>
      </c>
      <c r="C284">
        <v>5</v>
      </c>
      <c r="D284" s="3">
        <v>45019.044444444444</v>
      </c>
      <c r="E284" s="3">
        <v>45019.199999999997</v>
      </c>
      <c r="F284" t="s">
        <v>87</v>
      </c>
      <c r="G284" t="s">
        <v>66</v>
      </c>
      <c r="H284" t="s">
        <v>59</v>
      </c>
      <c r="I284" t="s">
        <v>253</v>
      </c>
      <c r="J284" s="34" t="str">
        <f>IF(Tabla5[[#This Row],[Orden Cobrada]]="Si",Tabla13[[#This Row],[Propina]],0)</f>
        <v>43.07</v>
      </c>
      <c r="K284" t="s">
        <v>70</v>
      </c>
      <c r="L284">
        <v>283</v>
      </c>
      <c r="M284" t="s">
        <v>104</v>
      </c>
      <c r="N284" t="s">
        <v>25</v>
      </c>
      <c r="O284" s="6">
        <f>INT(Tabla13[[#This Row],[Hora de Llegada]])</f>
        <v>45019</v>
      </c>
      <c r="P284" s="7" t="str">
        <f>TEXT(Tabla13[[#This Row],[Hora de Llegada]], "h:mm")</f>
        <v>1:04</v>
      </c>
      <c r="Q284" s="7" t="str">
        <f>TEXT(Tabla13[[#This Row],[Hora de Salida]], "h:mm")</f>
        <v>4:48</v>
      </c>
      <c r="R284" s="7">
        <f>IF(Tabla13[[#This Row],[Estado de la Mesa]]="Ocupada",Tabla13[[#This Row],[Hora de Salida2]]-Tabla13[[#This Row],[Hora de Llegada2]]+(15/1440),Tabla13[[#This Row],[Hora de Salida2]]-Tabla13[[#This Row],[Hora de Llegada2]])</f>
        <v>0.15555555555555553</v>
      </c>
      <c r="S284" s="7">
        <f>Tabla13[[#This Row],[Hora de Salida2]]-Tabla13[[#This Row],[Hora de Llegada2]]</f>
        <v>0.15555555555555553</v>
      </c>
      <c r="T284" s="7">
        <f>IF(Tabla5[[#This Row],[Tiempo de Permanencia sin la Espera]]&gt;Tabla5[[#This Row],[Tiempo Preparación (horas)]],Tabla5[[#This Row],[Tiempo de Permanencia sin la Espera]]-Tabla5[[#This Row],[Tiempo Preparación (horas)]],0)</f>
        <v>0.15138888888888885</v>
      </c>
      <c r="U284" s="7" t="str">
        <f>IF(Tabla5[[#This Row],[Tiempo de Permanencia sin la Espera]]&gt;Tabla5[[#This Row],[Tiempo Preparación (horas)]],"Si","No")</f>
        <v>Si</v>
      </c>
      <c r="V284" s="8">
        <v>78</v>
      </c>
      <c r="W284" s="8">
        <v>6</v>
      </c>
      <c r="X284" s="7">
        <f>Tabla5[[#This Row],[Tiempo de Preparación]]/1440</f>
        <v>4.1666666666666666E-3</v>
      </c>
    </row>
    <row r="285" spans="1:24" x14ac:dyDescent="0.2">
      <c r="A285">
        <v>11</v>
      </c>
      <c r="B285" t="s">
        <v>1258</v>
      </c>
      <c r="C285">
        <v>4</v>
      </c>
      <c r="D285" s="3">
        <v>45019.102777777778</v>
      </c>
      <c r="E285" s="3">
        <v>45019.192361111112</v>
      </c>
      <c r="F285" t="s">
        <v>87</v>
      </c>
      <c r="G285" t="s">
        <v>82</v>
      </c>
      <c r="H285" t="s">
        <v>106</v>
      </c>
      <c r="I285" t="s">
        <v>1257</v>
      </c>
      <c r="J285" s="34">
        <f>IF(Tabla5[[#This Row],[Orden Cobrada]]="Si",Tabla13[[#This Row],[Propina]],0)</f>
        <v>0</v>
      </c>
      <c r="K285" t="s">
        <v>76</v>
      </c>
      <c r="L285">
        <v>284</v>
      </c>
      <c r="M285" t="s">
        <v>100</v>
      </c>
      <c r="N285" t="s">
        <v>1256</v>
      </c>
      <c r="O285" s="6">
        <f>INT(Tabla13[[#This Row],[Hora de Llegada]])</f>
        <v>45019</v>
      </c>
      <c r="P285" s="7" t="str">
        <f>TEXT(Tabla13[[#This Row],[Hora de Llegada]], "h:mm")</f>
        <v>2:28</v>
      </c>
      <c r="Q285" s="7" t="str">
        <f>TEXT(Tabla13[[#This Row],[Hora de Salida]], "h:mm")</f>
        <v>4:37</v>
      </c>
      <c r="R285" s="7">
        <f>IF(Tabla13[[#This Row],[Estado de la Mesa]]="Ocupada",Tabla13[[#This Row],[Hora de Salida2]]-Tabla13[[#This Row],[Hora de Llegada2]]+(15/1440),Tabla13[[#This Row],[Hora de Salida2]]-Tabla13[[#This Row],[Hora de Llegada2]])</f>
        <v>0.1</v>
      </c>
      <c r="S285" s="7">
        <f>Tabla13[[#This Row],[Hora de Salida2]]-Tabla13[[#This Row],[Hora de Llegada2]]</f>
        <v>8.9583333333333334E-2</v>
      </c>
      <c r="T285" s="7">
        <f>IF(Tabla5[[#This Row],[Tiempo de Permanencia sin la Espera]]&gt;Tabla5[[#This Row],[Tiempo Preparación (horas)]],Tabla5[[#This Row],[Tiempo de Permanencia sin la Espera]]-Tabla5[[#This Row],[Tiempo Preparación (horas)]],0)</f>
        <v>0</v>
      </c>
      <c r="U285" s="7" t="str">
        <f>IF(Tabla5[[#This Row],[Tiempo de Permanencia sin la Espera]]&gt;Tabla5[[#This Row],[Tiempo Preparación (horas)]],"Si","No")</f>
        <v>No</v>
      </c>
      <c r="V285" s="8">
        <v>158</v>
      </c>
      <c r="W285" s="8">
        <v>195</v>
      </c>
      <c r="X285" s="7">
        <f>Tabla5[[#This Row],[Tiempo de Preparación]]/1440</f>
        <v>0.13541666666666666</v>
      </c>
    </row>
    <row r="286" spans="1:24" x14ac:dyDescent="0.2">
      <c r="A286">
        <v>18</v>
      </c>
      <c r="B286" t="s">
        <v>1255</v>
      </c>
      <c r="C286">
        <v>6</v>
      </c>
      <c r="D286" s="3">
        <v>45019.127083333333</v>
      </c>
      <c r="E286" s="3">
        <v>45019.253472222219</v>
      </c>
      <c r="F286" t="s">
        <v>78</v>
      </c>
      <c r="G286" t="s">
        <v>82</v>
      </c>
      <c r="H286" t="s">
        <v>106</v>
      </c>
      <c r="I286" t="s">
        <v>1254</v>
      </c>
      <c r="J286" s="34" t="str">
        <f>IF(Tabla5[[#This Row],[Orden Cobrada]]="Si",Tabla13[[#This Row],[Propina]],0)</f>
        <v>10.94</v>
      </c>
      <c r="K286" t="s">
        <v>57</v>
      </c>
      <c r="L286">
        <v>285</v>
      </c>
      <c r="M286" t="s">
        <v>90</v>
      </c>
      <c r="N286" t="s">
        <v>23</v>
      </c>
      <c r="O286" s="6">
        <f>INT(Tabla13[[#This Row],[Hora de Llegada]])</f>
        <v>45019</v>
      </c>
      <c r="P286" s="7" t="str">
        <f>TEXT(Tabla13[[#This Row],[Hora de Llegada]], "h:mm")</f>
        <v>3:03</v>
      </c>
      <c r="Q286" s="7" t="str">
        <f>TEXT(Tabla13[[#This Row],[Hora de Salida]], "h:mm")</f>
        <v>6:05</v>
      </c>
      <c r="R286" s="7">
        <f>IF(Tabla13[[#This Row],[Estado de la Mesa]]="Ocupada",Tabla13[[#This Row],[Hora de Salida2]]-Tabla13[[#This Row],[Hora de Llegada2]]+(15/1440),Tabla13[[#This Row],[Hora de Salida2]]-Tabla13[[#This Row],[Hora de Llegada2]])</f>
        <v>0.12638888888888888</v>
      </c>
      <c r="S286" s="7">
        <f>Tabla13[[#This Row],[Hora de Salida2]]-Tabla13[[#This Row],[Hora de Llegada2]]</f>
        <v>0.12638888888888888</v>
      </c>
      <c r="T286" s="7">
        <f>IF(Tabla5[[#This Row],[Tiempo de Permanencia sin la Espera]]&gt;Tabla5[[#This Row],[Tiempo Preparación (horas)]],Tabla5[[#This Row],[Tiempo de Permanencia sin la Espera]]-Tabla5[[#This Row],[Tiempo Preparación (horas)]],0)</f>
        <v>0.11805555555555555</v>
      </c>
      <c r="U286" s="7" t="str">
        <f>IF(Tabla5[[#This Row],[Tiempo de Permanencia sin la Espera]]&gt;Tabla5[[#This Row],[Tiempo Preparación (horas)]],"Si","No")</f>
        <v>Si</v>
      </c>
      <c r="V286" s="8">
        <v>42</v>
      </c>
      <c r="W286" s="8">
        <v>12</v>
      </c>
      <c r="X286" s="7">
        <f>Tabla5[[#This Row],[Tiempo de Preparación]]/1440</f>
        <v>8.3333333333333332E-3</v>
      </c>
    </row>
    <row r="287" spans="1:24" x14ac:dyDescent="0.2">
      <c r="A287">
        <v>15</v>
      </c>
      <c r="B287" t="s">
        <v>1253</v>
      </c>
      <c r="C287">
        <v>6</v>
      </c>
      <c r="D287" s="3">
        <v>45019.015277777777</v>
      </c>
      <c r="E287" s="3">
        <v>45019.102777777778</v>
      </c>
      <c r="F287" t="s">
        <v>72</v>
      </c>
      <c r="G287" t="s">
        <v>82</v>
      </c>
      <c r="H287" t="s">
        <v>59</v>
      </c>
      <c r="I287" t="s">
        <v>1252</v>
      </c>
      <c r="J287" s="34" t="str">
        <f>IF(Tabla5[[#This Row],[Orden Cobrada]]="Si",Tabla13[[#This Row],[Propina]],0)</f>
        <v>41.96</v>
      </c>
      <c r="K287" t="s">
        <v>76</v>
      </c>
      <c r="L287">
        <v>286</v>
      </c>
      <c r="M287" t="s">
        <v>64</v>
      </c>
      <c r="N287" t="s">
        <v>20</v>
      </c>
      <c r="O287" s="6">
        <f>INT(Tabla13[[#This Row],[Hora de Llegada]])</f>
        <v>45019</v>
      </c>
      <c r="P287" s="7" t="str">
        <f>TEXT(Tabla13[[#This Row],[Hora de Llegada]], "h:mm")</f>
        <v>0:22</v>
      </c>
      <c r="Q287" s="7" t="str">
        <f>TEXT(Tabla13[[#This Row],[Hora de Salida]], "h:mm")</f>
        <v>2:28</v>
      </c>
      <c r="R287" s="7">
        <f>IF(Tabla13[[#This Row],[Estado de la Mesa]]="Ocupada",Tabla13[[#This Row],[Hora de Salida2]]-Tabla13[[#This Row],[Hora de Llegada2]]+(15/1440),Tabla13[[#This Row],[Hora de Salida2]]-Tabla13[[#This Row],[Hora de Llegada2]])</f>
        <v>9.791666666666668E-2</v>
      </c>
      <c r="S287" s="7">
        <f>Tabla13[[#This Row],[Hora de Salida2]]-Tabla13[[#This Row],[Hora de Llegada2]]</f>
        <v>8.7500000000000008E-2</v>
      </c>
      <c r="T287" s="7">
        <f>IF(Tabla5[[#This Row],[Tiempo de Permanencia sin la Espera]]&gt;Tabla5[[#This Row],[Tiempo Preparación (horas)]],Tabla5[[#This Row],[Tiempo de Permanencia sin la Espera]]-Tabla5[[#This Row],[Tiempo Preparación (horas)]],0)</f>
        <v>7.013888888888889E-2</v>
      </c>
      <c r="U287" s="7" t="str">
        <f>IF(Tabla5[[#This Row],[Tiempo de Permanencia sin la Espera]]&gt;Tabla5[[#This Row],[Tiempo Preparación (horas)]],"Si","No")</f>
        <v>Si</v>
      </c>
      <c r="V287" s="8">
        <v>68</v>
      </c>
      <c r="W287" s="8">
        <v>25</v>
      </c>
      <c r="X287" s="7">
        <f>Tabla5[[#This Row],[Tiempo de Preparación]]/1440</f>
        <v>1.7361111111111112E-2</v>
      </c>
    </row>
    <row r="288" spans="1:24" x14ac:dyDescent="0.2">
      <c r="A288">
        <v>20</v>
      </c>
      <c r="B288" t="s">
        <v>1251</v>
      </c>
      <c r="C288">
        <v>2</v>
      </c>
      <c r="D288" s="3">
        <v>45019.150694444441</v>
      </c>
      <c r="E288" s="3">
        <v>45019.197222222225</v>
      </c>
      <c r="F288" t="s">
        <v>87</v>
      </c>
      <c r="G288" t="s">
        <v>82</v>
      </c>
      <c r="H288" t="s">
        <v>106</v>
      </c>
      <c r="I288" t="s">
        <v>1250</v>
      </c>
      <c r="J288" s="34">
        <f>IF(Tabla5[[#This Row],[Orden Cobrada]]="Si",Tabla13[[#This Row],[Propina]],0)</f>
        <v>0</v>
      </c>
      <c r="K288" t="s">
        <v>57</v>
      </c>
      <c r="L288">
        <v>287</v>
      </c>
      <c r="M288" t="s">
        <v>75</v>
      </c>
      <c r="N288" t="s">
        <v>1249</v>
      </c>
      <c r="O288" s="6">
        <f>INT(Tabla13[[#This Row],[Hora de Llegada]])</f>
        <v>45019</v>
      </c>
      <c r="P288" s="7" t="str">
        <f>TEXT(Tabla13[[#This Row],[Hora de Llegada]], "h:mm")</f>
        <v>3:37</v>
      </c>
      <c r="Q288" s="7" t="str">
        <f>TEXT(Tabla13[[#This Row],[Hora de Salida]], "h:mm")</f>
        <v>4:44</v>
      </c>
      <c r="R288" s="7">
        <f>IF(Tabla13[[#This Row],[Estado de la Mesa]]="Ocupada",Tabla13[[#This Row],[Hora de Salida2]]-Tabla13[[#This Row],[Hora de Llegada2]]+(15/1440),Tabla13[[#This Row],[Hora de Salida2]]-Tabla13[[#This Row],[Hora de Llegada2]])</f>
        <v>4.6527777777777779E-2</v>
      </c>
      <c r="S288" s="7">
        <f>Tabla13[[#This Row],[Hora de Salida2]]-Tabla13[[#This Row],[Hora de Llegada2]]</f>
        <v>4.6527777777777779E-2</v>
      </c>
      <c r="T288" s="7">
        <f>IF(Tabla5[[#This Row],[Tiempo de Permanencia sin la Espera]]&gt;Tabla5[[#This Row],[Tiempo Preparación (horas)]],Tabla5[[#This Row],[Tiempo de Permanencia sin la Espera]]-Tabla5[[#This Row],[Tiempo Preparación (horas)]],0)</f>
        <v>0</v>
      </c>
      <c r="U288" s="7" t="str">
        <f>IF(Tabla5[[#This Row],[Tiempo de Permanencia sin la Espera]]&gt;Tabla5[[#This Row],[Tiempo Preparación (horas)]],"Si","No")</f>
        <v>No</v>
      </c>
      <c r="V288" s="8">
        <v>202</v>
      </c>
      <c r="W288" s="8">
        <v>121</v>
      </c>
      <c r="X288" s="7">
        <f>Tabla5[[#This Row],[Tiempo de Preparación]]/1440</f>
        <v>8.4027777777777785E-2</v>
      </c>
    </row>
    <row r="289" spans="1:24" x14ac:dyDescent="0.2">
      <c r="A289">
        <v>15</v>
      </c>
      <c r="B289" t="s">
        <v>1248</v>
      </c>
      <c r="C289">
        <v>3</v>
      </c>
      <c r="D289" s="3">
        <v>45019.088888888888</v>
      </c>
      <c r="E289" s="3">
        <v>45019.231249999997</v>
      </c>
      <c r="F289" t="s">
        <v>87</v>
      </c>
      <c r="G289" t="s">
        <v>66</v>
      </c>
      <c r="H289" t="s">
        <v>59</v>
      </c>
      <c r="I289" t="s">
        <v>1247</v>
      </c>
      <c r="J289" s="34" t="str">
        <f>IF(Tabla5[[#This Row],[Orden Cobrada]]="Si",Tabla13[[#This Row],[Propina]],0)</f>
        <v>13.3</v>
      </c>
      <c r="K289" t="s">
        <v>57</v>
      </c>
      <c r="L289">
        <v>288</v>
      </c>
      <c r="M289" t="s">
        <v>85</v>
      </c>
      <c r="N289" t="s">
        <v>1246</v>
      </c>
      <c r="O289" s="6">
        <f>INT(Tabla13[[#This Row],[Hora de Llegada]])</f>
        <v>45019</v>
      </c>
      <c r="P289" s="7" t="str">
        <f>TEXT(Tabla13[[#This Row],[Hora de Llegada]], "h:mm")</f>
        <v>2:08</v>
      </c>
      <c r="Q289" s="7" t="str">
        <f>TEXT(Tabla13[[#This Row],[Hora de Salida]], "h:mm")</f>
        <v>5:33</v>
      </c>
      <c r="R289" s="7">
        <f>IF(Tabla13[[#This Row],[Estado de la Mesa]]="Ocupada",Tabla13[[#This Row],[Hora de Salida2]]-Tabla13[[#This Row],[Hora de Llegada2]]+(15/1440),Tabla13[[#This Row],[Hora de Salida2]]-Tabla13[[#This Row],[Hora de Llegada2]])</f>
        <v>0.1423611111111111</v>
      </c>
      <c r="S289" s="7">
        <f>Tabla13[[#This Row],[Hora de Salida2]]-Tabla13[[#This Row],[Hora de Llegada2]]</f>
        <v>0.1423611111111111</v>
      </c>
      <c r="T289" s="7">
        <f>IF(Tabla5[[#This Row],[Tiempo de Permanencia sin la Espera]]&gt;Tabla5[[#This Row],[Tiempo Preparación (horas)]],Tabla5[[#This Row],[Tiempo de Permanencia sin la Espera]]-Tabla5[[#This Row],[Tiempo Preparación (horas)]],0)</f>
        <v>0.11597222222222221</v>
      </c>
      <c r="U289" s="7" t="str">
        <f>IF(Tabla5[[#This Row],[Tiempo de Permanencia sin la Espera]]&gt;Tabla5[[#This Row],[Tiempo Preparación (horas)]],"Si","No")</f>
        <v>Si</v>
      </c>
      <c r="V289" s="8">
        <v>86</v>
      </c>
      <c r="W289" s="8">
        <v>38</v>
      </c>
      <c r="X289" s="7">
        <f>Tabla5[[#This Row],[Tiempo de Preparación]]/1440</f>
        <v>2.6388888888888889E-2</v>
      </c>
    </row>
    <row r="290" spans="1:24" x14ac:dyDescent="0.2">
      <c r="A290">
        <v>15</v>
      </c>
      <c r="B290" t="s">
        <v>1245</v>
      </c>
      <c r="C290">
        <v>5</v>
      </c>
      <c r="D290" s="3">
        <v>45019.130555555559</v>
      </c>
      <c r="E290" s="3">
        <v>45019.265972222223</v>
      </c>
      <c r="F290" t="s">
        <v>87</v>
      </c>
      <c r="G290" t="s">
        <v>82</v>
      </c>
      <c r="H290" t="s">
        <v>106</v>
      </c>
      <c r="I290" t="s">
        <v>1244</v>
      </c>
      <c r="J290" s="34" t="str">
        <f>IF(Tabla5[[#This Row],[Orden Cobrada]]="Si",Tabla13[[#This Row],[Propina]],0)</f>
        <v>26.56</v>
      </c>
      <c r="K290" t="s">
        <v>70</v>
      </c>
      <c r="L290">
        <v>289</v>
      </c>
      <c r="M290" t="s">
        <v>90</v>
      </c>
      <c r="N290" t="s">
        <v>252</v>
      </c>
      <c r="O290" s="6">
        <f>INT(Tabla13[[#This Row],[Hora de Llegada]])</f>
        <v>45019</v>
      </c>
      <c r="P290" s="7" t="str">
        <f>TEXT(Tabla13[[#This Row],[Hora de Llegada]], "h:mm")</f>
        <v>3:08</v>
      </c>
      <c r="Q290" s="7" t="str">
        <f>TEXT(Tabla13[[#This Row],[Hora de Salida]], "h:mm")</f>
        <v>6:23</v>
      </c>
      <c r="R290" s="7">
        <f>IF(Tabla13[[#This Row],[Estado de la Mesa]]="Ocupada",Tabla13[[#This Row],[Hora de Salida2]]-Tabla13[[#This Row],[Hora de Llegada2]]+(15/1440),Tabla13[[#This Row],[Hora de Salida2]]-Tabla13[[#This Row],[Hora de Llegada2]])</f>
        <v>0.13541666666666666</v>
      </c>
      <c r="S290" s="7">
        <f>Tabla13[[#This Row],[Hora de Salida2]]-Tabla13[[#This Row],[Hora de Llegada2]]</f>
        <v>0.13541666666666666</v>
      </c>
      <c r="T290" s="7">
        <f>IF(Tabla5[[#This Row],[Tiempo de Permanencia sin la Espera]]&gt;Tabla5[[#This Row],[Tiempo Preparación (horas)]],Tabla5[[#This Row],[Tiempo de Permanencia sin la Espera]]-Tabla5[[#This Row],[Tiempo Preparación (horas)]],0)</f>
        <v>8.8194444444444436E-2</v>
      </c>
      <c r="U290" s="7" t="str">
        <f>IF(Tabla5[[#This Row],[Tiempo de Permanencia sin la Espera]]&gt;Tabla5[[#This Row],[Tiempo Preparación (horas)]],"Si","No")</f>
        <v>Si</v>
      </c>
      <c r="V290" s="8">
        <v>138</v>
      </c>
      <c r="W290" s="8">
        <v>68</v>
      </c>
      <c r="X290" s="7">
        <f>Tabla5[[#This Row],[Tiempo de Preparación]]/1440</f>
        <v>4.7222222222222221E-2</v>
      </c>
    </row>
    <row r="291" spans="1:24" x14ac:dyDescent="0.2">
      <c r="A291">
        <v>19</v>
      </c>
      <c r="B291" t="s">
        <v>321</v>
      </c>
      <c r="C291">
        <v>3</v>
      </c>
      <c r="D291" s="3">
        <v>45019.087500000001</v>
      </c>
      <c r="E291" s="3">
        <v>45019.189583333333</v>
      </c>
      <c r="F291" t="s">
        <v>72</v>
      </c>
      <c r="G291" t="s">
        <v>82</v>
      </c>
      <c r="H291" t="s">
        <v>59</v>
      </c>
      <c r="I291" t="s">
        <v>1243</v>
      </c>
      <c r="J291" s="34" t="str">
        <f>IF(Tabla5[[#This Row],[Orden Cobrada]]="Si",Tabla13[[#This Row],[Propina]],0)</f>
        <v>14.59</v>
      </c>
      <c r="K291" t="s">
        <v>76</v>
      </c>
      <c r="L291">
        <v>290</v>
      </c>
      <c r="M291" t="s">
        <v>90</v>
      </c>
      <c r="N291" t="s">
        <v>11</v>
      </c>
      <c r="O291" s="6">
        <f>INT(Tabla13[[#This Row],[Hora de Llegada]])</f>
        <v>45019</v>
      </c>
      <c r="P291" s="7" t="str">
        <f>TEXT(Tabla13[[#This Row],[Hora de Llegada]], "h:mm")</f>
        <v>2:06</v>
      </c>
      <c r="Q291" s="7" t="str">
        <f>TEXT(Tabla13[[#This Row],[Hora de Salida]], "h:mm")</f>
        <v>4:33</v>
      </c>
      <c r="R291" s="7">
        <f>IF(Tabla13[[#This Row],[Estado de la Mesa]]="Ocupada",Tabla13[[#This Row],[Hora de Salida2]]-Tabla13[[#This Row],[Hora de Llegada2]]+(15/1440),Tabla13[[#This Row],[Hora de Salida2]]-Tabla13[[#This Row],[Hora de Llegada2]])</f>
        <v>0.11249999999999999</v>
      </c>
      <c r="S291" s="7">
        <f>Tabla13[[#This Row],[Hora de Salida2]]-Tabla13[[#This Row],[Hora de Llegada2]]</f>
        <v>0.10208333333333332</v>
      </c>
      <c r="T291" s="7">
        <f>IF(Tabla5[[#This Row],[Tiempo de Permanencia sin la Espera]]&gt;Tabla5[[#This Row],[Tiempo Preparación (horas)]],Tabla5[[#This Row],[Tiempo de Permanencia sin la Espera]]-Tabla5[[#This Row],[Tiempo Preparación (horas)]],0)</f>
        <v>6.2499999999999986E-2</v>
      </c>
      <c r="U291" s="7" t="str">
        <f>IF(Tabla5[[#This Row],[Tiempo de Permanencia sin la Espera]]&gt;Tabla5[[#This Row],[Tiempo Preparación (horas)]],"Si","No")</f>
        <v>Si</v>
      </c>
      <c r="V291" s="8">
        <v>40</v>
      </c>
      <c r="W291" s="8">
        <v>57</v>
      </c>
      <c r="X291" s="7">
        <f>Tabla5[[#This Row],[Tiempo de Preparación]]/1440</f>
        <v>3.9583333333333331E-2</v>
      </c>
    </row>
    <row r="292" spans="1:24" x14ac:dyDescent="0.2">
      <c r="A292">
        <v>2</v>
      </c>
      <c r="B292" t="s">
        <v>1242</v>
      </c>
      <c r="C292">
        <v>6</v>
      </c>
      <c r="D292" s="3">
        <v>45019.137499999997</v>
      </c>
      <c r="E292" s="3">
        <v>45019.256249999999</v>
      </c>
      <c r="F292" t="s">
        <v>61</v>
      </c>
      <c r="G292" t="s">
        <v>60</v>
      </c>
      <c r="H292" t="s">
        <v>102</v>
      </c>
      <c r="I292" t="s">
        <v>1241</v>
      </c>
      <c r="J292" s="34" t="str">
        <f>IF(Tabla5[[#This Row],[Orden Cobrada]]="Si",Tabla13[[#This Row],[Propina]],0)</f>
        <v>15.44</v>
      </c>
      <c r="K292" t="s">
        <v>76</v>
      </c>
      <c r="L292">
        <v>291</v>
      </c>
      <c r="M292" t="s">
        <v>126</v>
      </c>
      <c r="N292" t="s">
        <v>1240</v>
      </c>
      <c r="O292" s="6">
        <f>INT(Tabla13[[#This Row],[Hora de Llegada]])</f>
        <v>45019</v>
      </c>
      <c r="P292" s="7" t="str">
        <f>TEXT(Tabla13[[#This Row],[Hora de Llegada]], "h:mm")</f>
        <v>3:18</v>
      </c>
      <c r="Q292" s="7" t="str">
        <f>TEXT(Tabla13[[#This Row],[Hora de Salida]], "h:mm")</f>
        <v>6:09</v>
      </c>
      <c r="R292" s="7">
        <f>IF(Tabla13[[#This Row],[Estado de la Mesa]]="Ocupada",Tabla13[[#This Row],[Hora de Salida2]]-Tabla13[[#This Row],[Hora de Llegada2]]+(15/1440),Tabla13[[#This Row],[Hora de Salida2]]-Tabla13[[#This Row],[Hora de Llegada2]])</f>
        <v>0.12916666666666671</v>
      </c>
      <c r="S292" s="7">
        <f>Tabla13[[#This Row],[Hora de Salida2]]-Tabla13[[#This Row],[Hora de Llegada2]]</f>
        <v>0.11875000000000005</v>
      </c>
      <c r="T292" s="7">
        <f>IF(Tabla5[[#This Row],[Tiempo de Permanencia sin la Espera]]&gt;Tabla5[[#This Row],[Tiempo Preparación (horas)]],Tabla5[[#This Row],[Tiempo de Permanencia sin la Espera]]-Tabla5[[#This Row],[Tiempo Preparación (horas)]],0)</f>
        <v>5.2777777777777826E-2</v>
      </c>
      <c r="U292" s="7" t="str">
        <f>IF(Tabla5[[#This Row],[Tiempo de Permanencia sin la Espera]]&gt;Tabla5[[#This Row],[Tiempo Preparación (horas)]],"Si","No")</f>
        <v>Si</v>
      </c>
      <c r="V292" s="8">
        <v>260</v>
      </c>
      <c r="W292" s="8">
        <v>95</v>
      </c>
      <c r="X292" s="7">
        <f>Tabla5[[#This Row],[Tiempo de Preparación]]/1440</f>
        <v>6.5972222222222224E-2</v>
      </c>
    </row>
    <row r="293" spans="1:24" x14ac:dyDescent="0.2">
      <c r="A293">
        <v>10</v>
      </c>
      <c r="B293" t="s">
        <v>1239</v>
      </c>
      <c r="C293">
        <v>3</v>
      </c>
      <c r="D293" s="3">
        <v>45019.006249999999</v>
      </c>
      <c r="E293" s="3">
        <v>45019.07708333333</v>
      </c>
      <c r="F293" t="s">
        <v>72</v>
      </c>
      <c r="G293" t="s">
        <v>66</v>
      </c>
      <c r="H293" t="s">
        <v>106</v>
      </c>
      <c r="I293" t="s">
        <v>1238</v>
      </c>
      <c r="J293" s="34" t="str">
        <f>IF(Tabla5[[#This Row],[Orden Cobrada]]="Si",Tabla13[[#This Row],[Propina]],0)</f>
        <v>29.72</v>
      </c>
      <c r="K293" t="s">
        <v>57</v>
      </c>
      <c r="L293">
        <v>292</v>
      </c>
      <c r="M293" t="s">
        <v>64</v>
      </c>
      <c r="N293" t="s">
        <v>15</v>
      </c>
      <c r="O293" s="6">
        <f>INT(Tabla13[[#This Row],[Hora de Llegada]])</f>
        <v>45019</v>
      </c>
      <c r="P293" s="7" t="str">
        <f>TEXT(Tabla13[[#This Row],[Hora de Llegada]], "h:mm")</f>
        <v>0:09</v>
      </c>
      <c r="Q293" s="7" t="str">
        <f>TEXT(Tabla13[[#This Row],[Hora de Salida]], "h:mm")</f>
        <v>1:51</v>
      </c>
      <c r="R293" s="7">
        <f>IF(Tabla13[[#This Row],[Estado de la Mesa]]="Ocupada",Tabla13[[#This Row],[Hora de Salida2]]-Tabla13[[#This Row],[Hora de Llegada2]]+(15/1440),Tabla13[[#This Row],[Hora de Salida2]]-Tabla13[[#This Row],[Hora de Llegada2]])</f>
        <v>7.0833333333333331E-2</v>
      </c>
      <c r="S293" s="7">
        <f>Tabla13[[#This Row],[Hora de Salida2]]-Tabla13[[#This Row],[Hora de Llegada2]]</f>
        <v>7.0833333333333331E-2</v>
      </c>
      <c r="T293" s="7">
        <f>IF(Tabla5[[#This Row],[Tiempo de Permanencia sin la Espera]]&gt;Tabla5[[#This Row],[Tiempo Preparación (horas)]],Tabla5[[#This Row],[Tiempo de Permanencia sin la Espera]]-Tabla5[[#This Row],[Tiempo Preparación (horas)]],0)</f>
        <v>5.486111111111111E-2</v>
      </c>
      <c r="U293" s="7" t="str">
        <f>IF(Tabla5[[#This Row],[Tiempo de Permanencia sin la Espera]]&gt;Tabla5[[#This Row],[Tiempo Preparación (horas)]],"Si","No")</f>
        <v>Si</v>
      </c>
      <c r="V293" s="8">
        <v>84</v>
      </c>
      <c r="W293" s="8">
        <v>23</v>
      </c>
      <c r="X293" s="7">
        <f>Tabla5[[#This Row],[Tiempo de Preparación]]/1440</f>
        <v>1.5972222222222221E-2</v>
      </c>
    </row>
    <row r="294" spans="1:24" x14ac:dyDescent="0.2">
      <c r="A294">
        <v>16</v>
      </c>
      <c r="B294" t="s">
        <v>1237</v>
      </c>
      <c r="C294">
        <v>4</v>
      </c>
      <c r="D294" s="3">
        <v>45019.121527777781</v>
      </c>
      <c r="E294" s="3">
        <v>45019.190972222219</v>
      </c>
      <c r="F294" t="s">
        <v>72</v>
      </c>
      <c r="G294" t="s">
        <v>82</v>
      </c>
      <c r="H294" t="s">
        <v>106</v>
      </c>
      <c r="I294" t="s">
        <v>1236</v>
      </c>
      <c r="J294" s="34">
        <f>IF(Tabla5[[#This Row],[Orden Cobrada]]="Si",Tabla13[[#This Row],[Propina]],0)</f>
        <v>0</v>
      </c>
      <c r="K294" t="s">
        <v>57</v>
      </c>
      <c r="L294">
        <v>293</v>
      </c>
      <c r="M294" t="s">
        <v>64</v>
      </c>
      <c r="N294" t="s">
        <v>1235</v>
      </c>
      <c r="O294" s="6">
        <f>INT(Tabla13[[#This Row],[Hora de Llegada]])</f>
        <v>45019</v>
      </c>
      <c r="P294" s="7" t="str">
        <f>TEXT(Tabla13[[#This Row],[Hora de Llegada]], "h:mm")</f>
        <v>2:55</v>
      </c>
      <c r="Q294" s="7" t="str">
        <f>TEXT(Tabla13[[#This Row],[Hora de Salida]], "h:mm")</f>
        <v>4:35</v>
      </c>
      <c r="R294" s="7">
        <f>IF(Tabla13[[#This Row],[Estado de la Mesa]]="Ocupada",Tabla13[[#This Row],[Hora de Salida2]]-Tabla13[[#This Row],[Hora de Llegada2]]+(15/1440),Tabla13[[#This Row],[Hora de Salida2]]-Tabla13[[#This Row],[Hora de Llegada2]])</f>
        <v>6.9444444444444434E-2</v>
      </c>
      <c r="S294" s="7">
        <f>Tabla13[[#This Row],[Hora de Salida2]]-Tabla13[[#This Row],[Hora de Llegada2]]</f>
        <v>6.9444444444444434E-2</v>
      </c>
      <c r="T294" s="7">
        <f>IF(Tabla5[[#This Row],[Tiempo de Permanencia sin la Espera]]&gt;Tabla5[[#This Row],[Tiempo Preparación (horas)]],Tabla5[[#This Row],[Tiempo de Permanencia sin la Espera]]-Tabla5[[#This Row],[Tiempo Preparación (horas)]],0)</f>
        <v>0</v>
      </c>
      <c r="U294" s="7" t="str">
        <f>IF(Tabla5[[#This Row],[Tiempo de Permanencia sin la Espera]]&gt;Tabla5[[#This Row],[Tiempo Preparación (horas)]],"Si","No")</f>
        <v>No</v>
      </c>
      <c r="V294" s="8">
        <v>216</v>
      </c>
      <c r="W294" s="8">
        <v>120</v>
      </c>
      <c r="X294" s="7">
        <f>Tabla5[[#This Row],[Tiempo de Preparación]]/1440</f>
        <v>8.3333333333333329E-2</v>
      </c>
    </row>
    <row r="295" spans="1:24" x14ac:dyDescent="0.2">
      <c r="A295">
        <v>17</v>
      </c>
      <c r="B295" t="s">
        <v>1234</v>
      </c>
      <c r="C295">
        <v>6</v>
      </c>
      <c r="D295" s="3">
        <v>45019.018055555556</v>
      </c>
      <c r="E295" s="3">
        <v>45019.164583333331</v>
      </c>
      <c r="F295" t="s">
        <v>61</v>
      </c>
      <c r="G295" t="s">
        <v>60</v>
      </c>
      <c r="H295" t="s">
        <v>59</v>
      </c>
      <c r="I295" t="s">
        <v>1233</v>
      </c>
      <c r="J295" s="34" t="str">
        <f>IF(Tabla5[[#This Row],[Orden Cobrada]]="Si",Tabla13[[#This Row],[Propina]],0)</f>
        <v>20.36</v>
      </c>
      <c r="K295" t="s">
        <v>70</v>
      </c>
      <c r="L295">
        <v>294</v>
      </c>
      <c r="M295" t="s">
        <v>75</v>
      </c>
      <c r="N295" t="s">
        <v>1232</v>
      </c>
      <c r="O295" s="6">
        <f>INT(Tabla13[[#This Row],[Hora de Llegada]])</f>
        <v>45019</v>
      </c>
      <c r="P295" s="7" t="str">
        <f>TEXT(Tabla13[[#This Row],[Hora de Llegada]], "h:mm")</f>
        <v>0:26</v>
      </c>
      <c r="Q295" s="7" t="str">
        <f>TEXT(Tabla13[[#This Row],[Hora de Salida]], "h:mm")</f>
        <v>3:57</v>
      </c>
      <c r="R295" s="7">
        <f>IF(Tabla13[[#This Row],[Estado de la Mesa]]="Ocupada",Tabla13[[#This Row],[Hora de Salida2]]-Tabla13[[#This Row],[Hora de Llegada2]]+(15/1440),Tabla13[[#This Row],[Hora de Salida2]]-Tabla13[[#This Row],[Hora de Llegada2]])</f>
        <v>0.14652777777777778</v>
      </c>
      <c r="S295" s="7">
        <f>Tabla13[[#This Row],[Hora de Salida2]]-Tabla13[[#This Row],[Hora de Llegada2]]</f>
        <v>0.14652777777777778</v>
      </c>
      <c r="T295" s="7">
        <f>IF(Tabla5[[#This Row],[Tiempo de Permanencia sin la Espera]]&gt;Tabla5[[#This Row],[Tiempo Preparación (horas)]],Tabla5[[#This Row],[Tiempo de Permanencia sin la Espera]]-Tabla5[[#This Row],[Tiempo Preparación (horas)]],0)</f>
        <v>8.6805555555555552E-2</v>
      </c>
      <c r="U295" s="7" t="str">
        <f>IF(Tabla5[[#This Row],[Tiempo de Permanencia sin la Espera]]&gt;Tabla5[[#This Row],[Tiempo Preparación (horas)]],"Si","No")</f>
        <v>Si</v>
      </c>
      <c r="V295" s="8">
        <v>326</v>
      </c>
      <c r="W295" s="8">
        <v>86</v>
      </c>
      <c r="X295" s="7">
        <f>Tabla5[[#This Row],[Tiempo de Preparación]]/1440</f>
        <v>5.9722222222222225E-2</v>
      </c>
    </row>
    <row r="296" spans="1:24" x14ac:dyDescent="0.2">
      <c r="A296">
        <v>3</v>
      </c>
      <c r="B296" t="s">
        <v>88</v>
      </c>
      <c r="C296">
        <v>1</v>
      </c>
      <c r="D296" s="3">
        <v>45019.006944444445</v>
      </c>
      <c r="E296" s="3">
        <v>45019.084027777775</v>
      </c>
      <c r="F296" t="s">
        <v>61</v>
      </c>
      <c r="G296" t="s">
        <v>82</v>
      </c>
      <c r="H296" t="s">
        <v>59</v>
      </c>
      <c r="I296" t="s">
        <v>1231</v>
      </c>
      <c r="J296" s="34">
        <f>IF(Tabla5[[#This Row],[Orden Cobrada]]="Si",Tabla13[[#This Row],[Propina]],0)</f>
        <v>0</v>
      </c>
      <c r="K296" t="s">
        <v>57</v>
      </c>
      <c r="L296">
        <v>295</v>
      </c>
      <c r="M296" t="s">
        <v>85</v>
      </c>
      <c r="N296" t="s">
        <v>1230</v>
      </c>
      <c r="O296" s="6">
        <f>INT(Tabla13[[#This Row],[Hora de Llegada]])</f>
        <v>45019</v>
      </c>
      <c r="P296" s="7" t="str">
        <f>TEXT(Tabla13[[#This Row],[Hora de Llegada]], "h:mm")</f>
        <v>0:10</v>
      </c>
      <c r="Q296" s="7" t="str">
        <f>TEXT(Tabla13[[#This Row],[Hora de Salida]], "h:mm")</f>
        <v>2:01</v>
      </c>
      <c r="R296" s="7">
        <f>IF(Tabla13[[#This Row],[Estado de la Mesa]]="Ocupada",Tabla13[[#This Row],[Hora de Salida2]]-Tabla13[[#This Row],[Hora de Llegada2]]+(15/1440),Tabla13[[#This Row],[Hora de Salida2]]-Tabla13[[#This Row],[Hora de Llegada2]])</f>
        <v>7.7083333333333323E-2</v>
      </c>
      <c r="S296" s="7">
        <f>Tabla13[[#This Row],[Hora de Salida2]]-Tabla13[[#This Row],[Hora de Llegada2]]</f>
        <v>7.7083333333333323E-2</v>
      </c>
      <c r="T296" s="7">
        <f>IF(Tabla5[[#This Row],[Tiempo de Permanencia sin la Espera]]&gt;Tabla5[[#This Row],[Tiempo Preparación (horas)]],Tabla5[[#This Row],[Tiempo de Permanencia sin la Espera]]-Tabla5[[#This Row],[Tiempo Preparación (horas)]],0)</f>
        <v>0</v>
      </c>
      <c r="U296" s="7" t="str">
        <f>IF(Tabla5[[#This Row],[Tiempo de Permanencia sin la Espera]]&gt;Tabla5[[#This Row],[Tiempo Preparación (horas)]],"Si","No")</f>
        <v>No</v>
      </c>
      <c r="V296" s="8">
        <v>247</v>
      </c>
      <c r="W296" s="8">
        <v>177</v>
      </c>
      <c r="X296" s="7">
        <f>Tabla5[[#This Row],[Tiempo de Preparación]]/1440</f>
        <v>0.12291666666666666</v>
      </c>
    </row>
    <row r="297" spans="1:24" x14ac:dyDescent="0.2">
      <c r="A297">
        <v>14</v>
      </c>
      <c r="B297" t="s">
        <v>1229</v>
      </c>
      <c r="C297">
        <v>1</v>
      </c>
      <c r="D297" s="3">
        <v>45019.117361111108</v>
      </c>
      <c r="E297" s="3">
        <v>45019.248611111114</v>
      </c>
      <c r="F297" t="s">
        <v>61</v>
      </c>
      <c r="G297" t="s">
        <v>66</v>
      </c>
      <c r="H297" t="s">
        <v>59</v>
      </c>
      <c r="I297" t="s">
        <v>1228</v>
      </c>
      <c r="J297" s="34" t="str">
        <f>IF(Tabla5[[#This Row],[Orden Cobrada]]="Si",Tabla13[[#This Row],[Propina]],0)</f>
        <v>29.07</v>
      </c>
      <c r="K297" t="s">
        <v>76</v>
      </c>
      <c r="L297">
        <v>296</v>
      </c>
      <c r="M297" t="s">
        <v>90</v>
      </c>
      <c r="N297" t="s">
        <v>1227</v>
      </c>
      <c r="O297" s="6">
        <f>INT(Tabla13[[#This Row],[Hora de Llegada]])</f>
        <v>45019</v>
      </c>
      <c r="P297" s="7" t="str">
        <f>TEXT(Tabla13[[#This Row],[Hora de Llegada]], "h:mm")</f>
        <v>2:49</v>
      </c>
      <c r="Q297" s="7" t="str">
        <f>TEXT(Tabla13[[#This Row],[Hora de Salida]], "h:mm")</f>
        <v>5:58</v>
      </c>
      <c r="R297" s="7">
        <f>IF(Tabla13[[#This Row],[Estado de la Mesa]]="Ocupada",Tabla13[[#This Row],[Hora de Salida2]]-Tabla13[[#This Row],[Hora de Llegada2]]+(15/1440),Tabla13[[#This Row],[Hora de Salida2]]-Tabla13[[#This Row],[Hora de Llegada2]])</f>
        <v>0.14166666666666669</v>
      </c>
      <c r="S297" s="7">
        <f>Tabla13[[#This Row],[Hora de Salida2]]-Tabla13[[#This Row],[Hora de Llegada2]]</f>
        <v>0.13125000000000003</v>
      </c>
      <c r="T297" s="7">
        <f>IF(Tabla5[[#This Row],[Tiempo de Permanencia sin la Espera]]&gt;Tabla5[[#This Row],[Tiempo Preparación (horas)]],Tabla5[[#This Row],[Tiempo de Permanencia sin la Espera]]-Tabla5[[#This Row],[Tiempo Preparación (horas)]],0)</f>
        <v>9.9305555555555591E-2</v>
      </c>
      <c r="U297" s="7" t="str">
        <f>IF(Tabla5[[#This Row],[Tiempo de Permanencia sin la Espera]]&gt;Tabla5[[#This Row],[Tiempo Preparación (horas)]],"Si","No")</f>
        <v>Si</v>
      </c>
      <c r="V297" s="8">
        <v>59</v>
      </c>
      <c r="W297" s="8">
        <v>46</v>
      </c>
      <c r="X297" s="7">
        <f>Tabla5[[#This Row],[Tiempo de Preparación]]/1440</f>
        <v>3.1944444444444442E-2</v>
      </c>
    </row>
    <row r="298" spans="1:24" x14ac:dyDescent="0.2">
      <c r="A298">
        <v>4</v>
      </c>
      <c r="B298" t="s">
        <v>742</v>
      </c>
      <c r="C298">
        <v>3</v>
      </c>
      <c r="D298" s="3">
        <v>45019.043749999997</v>
      </c>
      <c r="E298" s="3">
        <v>45019.185416666667</v>
      </c>
      <c r="F298" t="s">
        <v>97</v>
      </c>
      <c r="G298" t="s">
        <v>82</v>
      </c>
      <c r="H298" t="s">
        <v>59</v>
      </c>
      <c r="I298" t="s">
        <v>1226</v>
      </c>
      <c r="J298" s="34" t="str">
        <f>IF(Tabla5[[#This Row],[Orden Cobrada]]="Si",Tabla13[[#This Row],[Propina]],0)</f>
        <v>43.46</v>
      </c>
      <c r="K298" t="s">
        <v>76</v>
      </c>
      <c r="L298">
        <v>297</v>
      </c>
      <c r="M298" t="s">
        <v>90</v>
      </c>
      <c r="N298" t="s">
        <v>1225</v>
      </c>
      <c r="O298" s="6">
        <f>INT(Tabla13[[#This Row],[Hora de Llegada]])</f>
        <v>45019</v>
      </c>
      <c r="P298" s="7" t="str">
        <f>TEXT(Tabla13[[#This Row],[Hora de Llegada]], "h:mm")</f>
        <v>1:03</v>
      </c>
      <c r="Q298" s="7" t="str">
        <f>TEXT(Tabla13[[#This Row],[Hora de Salida]], "h:mm")</f>
        <v>4:27</v>
      </c>
      <c r="R298" s="7">
        <f>IF(Tabla13[[#This Row],[Estado de la Mesa]]="Ocupada",Tabla13[[#This Row],[Hora de Salida2]]-Tabla13[[#This Row],[Hora de Llegada2]]+(15/1440),Tabla13[[#This Row],[Hora de Salida2]]-Tabla13[[#This Row],[Hora de Llegada2]])</f>
        <v>0.15208333333333332</v>
      </c>
      <c r="S298" s="7">
        <f>Tabla13[[#This Row],[Hora de Salida2]]-Tabla13[[#This Row],[Hora de Llegada2]]</f>
        <v>0.14166666666666666</v>
      </c>
      <c r="T298" s="7">
        <f>IF(Tabla5[[#This Row],[Tiempo de Permanencia sin la Espera]]&gt;Tabla5[[#This Row],[Tiempo Preparación (horas)]],Tabla5[[#This Row],[Tiempo de Permanencia sin la Espera]]-Tabla5[[#This Row],[Tiempo Preparación (horas)]],0)</f>
        <v>6.3888888888888884E-2</v>
      </c>
      <c r="U298" s="7" t="str">
        <f>IF(Tabla5[[#This Row],[Tiempo de Permanencia sin la Espera]]&gt;Tabla5[[#This Row],[Tiempo Preparación (horas)]],"Si","No")</f>
        <v>Si</v>
      </c>
      <c r="V298" s="8">
        <v>175</v>
      </c>
      <c r="W298" s="8">
        <v>112</v>
      </c>
      <c r="X298" s="7">
        <f>Tabla5[[#This Row],[Tiempo de Preparación]]/1440</f>
        <v>7.7777777777777779E-2</v>
      </c>
    </row>
    <row r="299" spans="1:24" x14ac:dyDescent="0.2">
      <c r="A299">
        <v>11</v>
      </c>
      <c r="B299" t="s">
        <v>652</v>
      </c>
      <c r="C299">
        <v>4</v>
      </c>
      <c r="D299" s="3">
        <v>45019.134722222225</v>
      </c>
      <c r="E299" s="3">
        <v>45019.228472222225</v>
      </c>
      <c r="F299" t="s">
        <v>87</v>
      </c>
      <c r="G299" t="s">
        <v>60</v>
      </c>
      <c r="H299" t="s">
        <v>59</v>
      </c>
      <c r="I299" t="s">
        <v>1224</v>
      </c>
      <c r="J299" s="34">
        <f>IF(Tabla5[[#This Row],[Orden Cobrada]]="Si",Tabla13[[#This Row],[Propina]],0)</f>
        <v>0</v>
      </c>
      <c r="K299" t="s">
        <v>57</v>
      </c>
      <c r="L299">
        <v>298</v>
      </c>
      <c r="M299" t="s">
        <v>126</v>
      </c>
      <c r="N299" t="s">
        <v>1223</v>
      </c>
      <c r="O299" s="6">
        <f>INT(Tabla13[[#This Row],[Hora de Llegada]])</f>
        <v>45019</v>
      </c>
      <c r="P299" s="7" t="str">
        <f>TEXT(Tabla13[[#This Row],[Hora de Llegada]], "h:mm")</f>
        <v>3:14</v>
      </c>
      <c r="Q299" s="7" t="str">
        <f>TEXT(Tabla13[[#This Row],[Hora de Salida]], "h:mm")</f>
        <v>5:29</v>
      </c>
      <c r="R299" s="7">
        <f>IF(Tabla13[[#This Row],[Estado de la Mesa]]="Ocupada",Tabla13[[#This Row],[Hora de Salida2]]-Tabla13[[#This Row],[Hora de Llegada2]]+(15/1440),Tabla13[[#This Row],[Hora de Salida2]]-Tabla13[[#This Row],[Hora de Llegada2]])</f>
        <v>9.375E-2</v>
      </c>
      <c r="S299" s="7">
        <f>Tabla13[[#This Row],[Hora de Salida2]]-Tabla13[[#This Row],[Hora de Llegada2]]</f>
        <v>9.375E-2</v>
      </c>
      <c r="T299" s="7">
        <f>IF(Tabla5[[#This Row],[Tiempo de Permanencia sin la Espera]]&gt;Tabla5[[#This Row],[Tiempo Preparación (horas)]],Tabla5[[#This Row],[Tiempo de Permanencia sin la Espera]]-Tabla5[[#This Row],[Tiempo Preparación (horas)]],0)</f>
        <v>0</v>
      </c>
      <c r="U299" s="7" t="str">
        <f>IF(Tabla5[[#This Row],[Tiempo de Permanencia sin la Espera]]&gt;Tabla5[[#This Row],[Tiempo Preparación (horas)]],"Si","No")</f>
        <v>No</v>
      </c>
      <c r="V299" s="8">
        <v>255</v>
      </c>
      <c r="W299" s="8">
        <v>141</v>
      </c>
      <c r="X299" s="7">
        <f>Tabla5[[#This Row],[Tiempo de Preparación]]/1440</f>
        <v>9.7916666666666666E-2</v>
      </c>
    </row>
    <row r="300" spans="1:24" x14ac:dyDescent="0.2">
      <c r="A300">
        <v>6</v>
      </c>
      <c r="B300" t="s">
        <v>278</v>
      </c>
      <c r="C300">
        <v>1</v>
      </c>
      <c r="D300" s="3">
        <v>45019.054861111108</v>
      </c>
      <c r="E300" s="3">
        <v>45019.114583333336</v>
      </c>
      <c r="F300" t="s">
        <v>87</v>
      </c>
      <c r="G300" t="s">
        <v>66</v>
      </c>
      <c r="H300" t="s">
        <v>102</v>
      </c>
      <c r="I300" t="s">
        <v>1222</v>
      </c>
      <c r="J300" s="34">
        <f>IF(Tabla5[[#This Row],[Orden Cobrada]]="Si",Tabla13[[#This Row],[Propina]],0)</f>
        <v>0</v>
      </c>
      <c r="K300" t="s">
        <v>76</v>
      </c>
      <c r="L300">
        <v>299</v>
      </c>
      <c r="M300" t="s">
        <v>85</v>
      </c>
      <c r="N300" t="s">
        <v>1221</v>
      </c>
      <c r="O300" s="6">
        <f>INT(Tabla13[[#This Row],[Hora de Llegada]])</f>
        <v>45019</v>
      </c>
      <c r="P300" s="7" t="str">
        <f>TEXT(Tabla13[[#This Row],[Hora de Llegada]], "h:mm")</f>
        <v>1:19</v>
      </c>
      <c r="Q300" s="7" t="str">
        <f>TEXT(Tabla13[[#This Row],[Hora de Salida]], "h:mm")</f>
        <v>2:45</v>
      </c>
      <c r="R300" s="7">
        <f>IF(Tabla13[[#This Row],[Estado de la Mesa]]="Ocupada",Tabla13[[#This Row],[Hora de Salida2]]-Tabla13[[#This Row],[Hora de Llegada2]]+(15/1440),Tabla13[[#This Row],[Hora de Salida2]]-Tabla13[[#This Row],[Hora de Llegada2]])</f>
        <v>7.013888888888889E-2</v>
      </c>
      <c r="S300" s="7">
        <f>Tabla13[[#This Row],[Hora de Salida2]]-Tabla13[[#This Row],[Hora de Llegada2]]</f>
        <v>5.9722222222222218E-2</v>
      </c>
      <c r="T300" s="7">
        <f>IF(Tabla5[[#This Row],[Tiempo de Permanencia sin la Espera]]&gt;Tabla5[[#This Row],[Tiempo Preparación (horas)]],Tabla5[[#This Row],[Tiempo de Permanencia sin la Espera]]-Tabla5[[#This Row],[Tiempo Preparación (horas)]],0)</f>
        <v>0</v>
      </c>
      <c r="U300" s="7" t="str">
        <f>IF(Tabla5[[#This Row],[Tiempo de Permanencia sin la Espera]]&gt;Tabla5[[#This Row],[Tiempo Preparación (horas)]],"Si","No")</f>
        <v>No</v>
      </c>
      <c r="V300" s="8">
        <v>182</v>
      </c>
      <c r="W300" s="8">
        <v>113</v>
      </c>
      <c r="X300" s="7">
        <f>Tabla5[[#This Row],[Tiempo de Preparación]]/1440</f>
        <v>7.8472222222222221E-2</v>
      </c>
    </row>
    <row r="301" spans="1:24" x14ac:dyDescent="0.2">
      <c r="A301">
        <v>18</v>
      </c>
      <c r="B301" t="s">
        <v>1220</v>
      </c>
      <c r="C301">
        <v>6</v>
      </c>
      <c r="D301" s="3">
        <v>45019.095138888886</v>
      </c>
      <c r="E301" s="3">
        <v>45019.179861111108</v>
      </c>
      <c r="F301" t="s">
        <v>61</v>
      </c>
      <c r="G301" t="s">
        <v>60</v>
      </c>
      <c r="H301" t="s">
        <v>59</v>
      </c>
      <c r="I301" t="s">
        <v>1219</v>
      </c>
      <c r="J301" s="34" t="str">
        <f>IF(Tabla5[[#This Row],[Orden Cobrada]]="Si",Tabla13[[#This Row],[Propina]],0)</f>
        <v>38.38</v>
      </c>
      <c r="K301" t="s">
        <v>57</v>
      </c>
      <c r="L301">
        <v>300</v>
      </c>
      <c r="M301" t="s">
        <v>163</v>
      </c>
      <c r="N301" t="s">
        <v>1218</v>
      </c>
      <c r="O301" s="6">
        <f>INT(Tabla13[[#This Row],[Hora de Llegada]])</f>
        <v>45019</v>
      </c>
      <c r="P301" s="7" t="str">
        <f>TEXT(Tabla13[[#This Row],[Hora de Llegada]], "h:mm")</f>
        <v>2:17</v>
      </c>
      <c r="Q301" s="7" t="str">
        <f>TEXT(Tabla13[[#This Row],[Hora de Salida]], "h:mm")</f>
        <v>4:19</v>
      </c>
      <c r="R301" s="7">
        <f>IF(Tabla13[[#This Row],[Estado de la Mesa]]="Ocupada",Tabla13[[#This Row],[Hora de Salida2]]-Tabla13[[#This Row],[Hora de Llegada2]]+(15/1440),Tabla13[[#This Row],[Hora de Salida2]]-Tabla13[[#This Row],[Hora de Llegada2]])</f>
        <v>8.4722222222222227E-2</v>
      </c>
      <c r="S301" s="7">
        <f>Tabla13[[#This Row],[Hora de Salida2]]-Tabla13[[#This Row],[Hora de Llegada2]]</f>
        <v>8.4722222222222227E-2</v>
      </c>
      <c r="T301" s="7">
        <f>IF(Tabla5[[#This Row],[Tiempo de Permanencia sin la Espera]]&gt;Tabla5[[#This Row],[Tiempo Preparación (horas)]],Tabla5[[#This Row],[Tiempo de Permanencia sin la Espera]]-Tabla5[[#This Row],[Tiempo Preparación (horas)]],0)</f>
        <v>2.7777777777777818E-3</v>
      </c>
      <c r="U301" s="7" t="str">
        <f>IF(Tabla5[[#This Row],[Tiempo de Permanencia sin la Espera]]&gt;Tabla5[[#This Row],[Tiempo Preparación (horas)]],"Si","No")</f>
        <v>Si</v>
      </c>
      <c r="V301" s="8">
        <v>290</v>
      </c>
      <c r="W301" s="8">
        <v>118</v>
      </c>
      <c r="X301" s="7">
        <f>Tabla5[[#This Row],[Tiempo de Preparación]]/1440</f>
        <v>8.1944444444444445E-2</v>
      </c>
    </row>
    <row r="302" spans="1:24" x14ac:dyDescent="0.2">
      <c r="A302">
        <v>8</v>
      </c>
      <c r="B302" t="s">
        <v>449</v>
      </c>
      <c r="C302">
        <v>6</v>
      </c>
      <c r="D302" s="3">
        <v>45019.093055555553</v>
      </c>
      <c r="E302" s="3">
        <v>45019.172222222223</v>
      </c>
      <c r="F302" t="s">
        <v>87</v>
      </c>
      <c r="G302" t="s">
        <v>82</v>
      </c>
      <c r="H302" t="s">
        <v>59</v>
      </c>
      <c r="I302" t="s">
        <v>1217</v>
      </c>
      <c r="J302" s="34">
        <f>IF(Tabla5[[#This Row],[Orden Cobrada]]="Si",Tabla13[[#This Row],[Propina]],0)</f>
        <v>0</v>
      </c>
      <c r="K302" t="s">
        <v>57</v>
      </c>
      <c r="L302">
        <v>301</v>
      </c>
      <c r="M302" t="s">
        <v>85</v>
      </c>
      <c r="N302" t="s">
        <v>1216</v>
      </c>
      <c r="O302" s="6">
        <f>INT(Tabla13[[#This Row],[Hora de Llegada]])</f>
        <v>45019</v>
      </c>
      <c r="P302" s="7" t="str">
        <f>TEXT(Tabla13[[#This Row],[Hora de Llegada]], "h:mm")</f>
        <v>2:14</v>
      </c>
      <c r="Q302" s="7" t="str">
        <f>TEXT(Tabla13[[#This Row],[Hora de Salida]], "h:mm")</f>
        <v>4:08</v>
      </c>
      <c r="R302" s="7">
        <f>IF(Tabla13[[#This Row],[Estado de la Mesa]]="Ocupada",Tabla13[[#This Row],[Hora de Salida2]]-Tabla13[[#This Row],[Hora de Llegada2]]+(15/1440),Tabla13[[#This Row],[Hora de Salida2]]-Tabla13[[#This Row],[Hora de Llegada2]])</f>
        <v>7.9166666666666691E-2</v>
      </c>
      <c r="S302" s="7">
        <f>Tabla13[[#This Row],[Hora de Salida2]]-Tabla13[[#This Row],[Hora de Llegada2]]</f>
        <v>7.9166666666666691E-2</v>
      </c>
      <c r="T302" s="7">
        <f>IF(Tabla5[[#This Row],[Tiempo de Permanencia sin la Espera]]&gt;Tabla5[[#This Row],[Tiempo Preparación (horas)]],Tabla5[[#This Row],[Tiempo de Permanencia sin la Espera]]-Tabla5[[#This Row],[Tiempo Preparación (horas)]],0)</f>
        <v>0</v>
      </c>
      <c r="U302" s="7" t="str">
        <f>IF(Tabla5[[#This Row],[Tiempo de Permanencia sin la Espera]]&gt;Tabla5[[#This Row],[Tiempo Preparación (horas)]],"Si","No")</f>
        <v>No</v>
      </c>
      <c r="V302" s="8">
        <v>223</v>
      </c>
      <c r="W302" s="8">
        <v>183</v>
      </c>
      <c r="X302" s="7">
        <f>Tabla5[[#This Row],[Tiempo de Preparación]]/1440</f>
        <v>0.12708333333333333</v>
      </c>
    </row>
    <row r="303" spans="1:24" x14ac:dyDescent="0.2">
      <c r="A303">
        <v>5</v>
      </c>
      <c r="B303" t="s">
        <v>201</v>
      </c>
      <c r="C303">
        <v>2</v>
      </c>
      <c r="D303" s="3">
        <v>45019.055555555555</v>
      </c>
      <c r="E303" s="3">
        <v>45019.205555555556</v>
      </c>
      <c r="F303" t="s">
        <v>97</v>
      </c>
      <c r="G303" t="s">
        <v>60</v>
      </c>
      <c r="H303" t="s">
        <v>59</v>
      </c>
      <c r="I303" t="s">
        <v>270</v>
      </c>
      <c r="J303" s="34" t="str">
        <f>IF(Tabla5[[#This Row],[Orden Cobrada]]="Si",Tabla13[[#This Row],[Propina]],0)</f>
        <v>39.89</v>
      </c>
      <c r="K303" t="s">
        <v>57</v>
      </c>
      <c r="L303">
        <v>302</v>
      </c>
      <c r="M303" t="s">
        <v>75</v>
      </c>
      <c r="N303" t="s">
        <v>18</v>
      </c>
      <c r="O303" s="6">
        <f>INT(Tabla13[[#This Row],[Hora de Llegada]])</f>
        <v>45019</v>
      </c>
      <c r="P303" s="7" t="str">
        <f>TEXT(Tabla13[[#This Row],[Hora de Llegada]], "h:mm")</f>
        <v>1:20</v>
      </c>
      <c r="Q303" s="7" t="str">
        <f>TEXT(Tabla13[[#This Row],[Hora de Salida]], "h:mm")</f>
        <v>4:56</v>
      </c>
      <c r="R303" s="7">
        <f>IF(Tabla13[[#This Row],[Estado de la Mesa]]="Ocupada",Tabla13[[#This Row],[Hora de Salida2]]-Tabla13[[#This Row],[Hora de Llegada2]]+(15/1440),Tabla13[[#This Row],[Hora de Salida2]]-Tabla13[[#This Row],[Hora de Llegada2]])</f>
        <v>0.15000000000000002</v>
      </c>
      <c r="S303" s="7">
        <f>Tabla13[[#This Row],[Hora de Salida2]]-Tabla13[[#This Row],[Hora de Llegada2]]</f>
        <v>0.15000000000000002</v>
      </c>
      <c r="T303" s="7">
        <f>IF(Tabla5[[#This Row],[Tiempo de Permanencia sin la Espera]]&gt;Tabla5[[#This Row],[Tiempo Preparación (horas)]],Tabla5[[#This Row],[Tiempo de Permanencia sin la Espera]]-Tabla5[[#This Row],[Tiempo Preparación (horas)]],0)</f>
        <v>0.13958333333333336</v>
      </c>
      <c r="U303" s="7" t="str">
        <f>IF(Tabla5[[#This Row],[Tiempo de Permanencia sin la Espera]]&gt;Tabla5[[#This Row],[Tiempo Preparación (horas)]],"Si","No")</f>
        <v>Si</v>
      </c>
      <c r="V303" s="8">
        <v>96</v>
      </c>
      <c r="W303" s="8">
        <v>15</v>
      </c>
      <c r="X303" s="7">
        <f>Tabla5[[#This Row],[Tiempo de Preparación]]/1440</f>
        <v>1.0416666666666666E-2</v>
      </c>
    </row>
    <row r="304" spans="1:24" x14ac:dyDescent="0.2">
      <c r="A304">
        <v>14</v>
      </c>
      <c r="B304" t="s">
        <v>1215</v>
      </c>
      <c r="C304">
        <v>5</v>
      </c>
      <c r="D304" s="3">
        <v>45019.151388888888</v>
      </c>
      <c r="E304" s="3">
        <v>45019.26666666667</v>
      </c>
      <c r="F304" t="s">
        <v>87</v>
      </c>
      <c r="G304" t="s">
        <v>60</v>
      </c>
      <c r="H304" t="s">
        <v>106</v>
      </c>
      <c r="I304" t="s">
        <v>1214</v>
      </c>
      <c r="J304" s="34" t="str">
        <f>IF(Tabla5[[#This Row],[Orden Cobrada]]="Si",Tabla13[[#This Row],[Propina]],0)</f>
        <v>16.49</v>
      </c>
      <c r="K304" t="s">
        <v>76</v>
      </c>
      <c r="L304">
        <v>303</v>
      </c>
      <c r="M304" t="s">
        <v>104</v>
      </c>
      <c r="N304" t="s">
        <v>1213</v>
      </c>
      <c r="O304" s="6">
        <f>INT(Tabla13[[#This Row],[Hora de Llegada]])</f>
        <v>45019</v>
      </c>
      <c r="P304" s="7" t="str">
        <f>TEXT(Tabla13[[#This Row],[Hora de Llegada]], "h:mm")</f>
        <v>3:38</v>
      </c>
      <c r="Q304" s="7" t="str">
        <f>TEXT(Tabla13[[#This Row],[Hora de Salida]], "h:mm")</f>
        <v>6:24</v>
      </c>
      <c r="R304" s="7">
        <f>IF(Tabla13[[#This Row],[Estado de la Mesa]]="Ocupada",Tabla13[[#This Row],[Hora de Salida2]]-Tabla13[[#This Row],[Hora de Llegada2]]+(15/1440),Tabla13[[#This Row],[Hora de Salida2]]-Tabla13[[#This Row],[Hora de Llegada2]])</f>
        <v>0.12569444444444444</v>
      </c>
      <c r="S304" s="7">
        <f>Tabla13[[#This Row],[Hora de Salida2]]-Tabla13[[#This Row],[Hora de Llegada2]]</f>
        <v>0.11527777777777778</v>
      </c>
      <c r="T304" s="7">
        <f>IF(Tabla5[[#This Row],[Tiempo de Permanencia sin la Espera]]&gt;Tabla5[[#This Row],[Tiempo Preparación (horas)]],Tabla5[[#This Row],[Tiempo de Permanencia sin la Espera]]-Tabla5[[#This Row],[Tiempo Preparación (horas)]],0)</f>
        <v>5.1388888888888901E-2</v>
      </c>
      <c r="U304" s="7" t="str">
        <f>IF(Tabla5[[#This Row],[Tiempo de Permanencia sin la Espera]]&gt;Tabla5[[#This Row],[Tiempo Preparación (horas)]],"Si","No")</f>
        <v>Si</v>
      </c>
      <c r="V304" s="8">
        <v>210</v>
      </c>
      <c r="W304" s="8">
        <v>92</v>
      </c>
      <c r="X304" s="7">
        <f>Tabla5[[#This Row],[Tiempo de Preparación]]/1440</f>
        <v>6.3888888888888884E-2</v>
      </c>
    </row>
    <row r="305" spans="1:24" x14ac:dyDescent="0.2">
      <c r="A305">
        <v>6</v>
      </c>
      <c r="B305" t="s">
        <v>1212</v>
      </c>
      <c r="C305">
        <v>4</v>
      </c>
      <c r="D305" s="3">
        <v>45019.14166666667</v>
      </c>
      <c r="E305" s="3">
        <v>45019.194444444445</v>
      </c>
      <c r="F305" t="s">
        <v>97</v>
      </c>
      <c r="G305" t="s">
        <v>82</v>
      </c>
      <c r="H305" t="s">
        <v>59</v>
      </c>
      <c r="I305" t="s">
        <v>468</v>
      </c>
      <c r="J305" s="34">
        <f>IF(Tabla5[[#This Row],[Orden Cobrada]]="Si",Tabla13[[#This Row],[Propina]],0)</f>
        <v>0</v>
      </c>
      <c r="K305" t="s">
        <v>57</v>
      </c>
      <c r="L305">
        <v>304</v>
      </c>
      <c r="M305" t="s">
        <v>75</v>
      </c>
      <c r="N305" t="s">
        <v>1211</v>
      </c>
      <c r="O305" s="6">
        <f>INT(Tabla13[[#This Row],[Hora de Llegada]])</f>
        <v>45019</v>
      </c>
      <c r="P305" s="7" t="str">
        <f>TEXT(Tabla13[[#This Row],[Hora de Llegada]], "h:mm")</f>
        <v>3:24</v>
      </c>
      <c r="Q305" s="7" t="str">
        <f>TEXT(Tabla13[[#This Row],[Hora de Salida]], "h:mm")</f>
        <v>4:40</v>
      </c>
      <c r="R305" s="7">
        <f>IF(Tabla13[[#This Row],[Estado de la Mesa]]="Ocupada",Tabla13[[#This Row],[Hora de Salida2]]-Tabla13[[#This Row],[Hora de Llegada2]]+(15/1440),Tabla13[[#This Row],[Hora de Salida2]]-Tabla13[[#This Row],[Hora de Llegada2]])</f>
        <v>5.2777777777777785E-2</v>
      </c>
      <c r="S305" s="7">
        <f>Tabla13[[#This Row],[Hora de Salida2]]-Tabla13[[#This Row],[Hora de Llegada2]]</f>
        <v>5.2777777777777785E-2</v>
      </c>
      <c r="T305" s="7">
        <f>IF(Tabla5[[#This Row],[Tiempo de Permanencia sin la Espera]]&gt;Tabla5[[#This Row],[Tiempo Preparación (horas)]],Tabla5[[#This Row],[Tiempo de Permanencia sin la Espera]]-Tabla5[[#This Row],[Tiempo Preparación (horas)]],0)</f>
        <v>0</v>
      </c>
      <c r="U305" s="7" t="str">
        <f>IF(Tabla5[[#This Row],[Tiempo de Permanencia sin la Espera]]&gt;Tabla5[[#This Row],[Tiempo Preparación (horas)]],"Si","No")</f>
        <v>No</v>
      </c>
      <c r="V305" s="8">
        <v>279</v>
      </c>
      <c r="W305" s="8">
        <v>85</v>
      </c>
      <c r="X305" s="7">
        <f>Tabla5[[#This Row],[Tiempo de Preparación]]/1440</f>
        <v>5.9027777777777776E-2</v>
      </c>
    </row>
    <row r="306" spans="1:24" x14ac:dyDescent="0.2">
      <c r="A306">
        <v>1</v>
      </c>
      <c r="B306" t="s">
        <v>1210</v>
      </c>
      <c r="C306">
        <v>2</v>
      </c>
      <c r="D306" s="3">
        <v>45019.03125</v>
      </c>
      <c r="E306" s="3">
        <v>45019.175694444442</v>
      </c>
      <c r="F306" t="s">
        <v>97</v>
      </c>
      <c r="G306" t="s">
        <v>82</v>
      </c>
      <c r="H306" t="s">
        <v>59</v>
      </c>
      <c r="I306" t="s">
        <v>1209</v>
      </c>
      <c r="J306" s="34" t="str">
        <f>IF(Tabla5[[#This Row],[Orden Cobrada]]="Si",Tabla13[[#This Row],[Propina]],0)</f>
        <v>37.92</v>
      </c>
      <c r="K306" t="s">
        <v>57</v>
      </c>
      <c r="L306">
        <v>305</v>
      </c>
      <c r="M306" t="s">
        <v>69</v>
      </c>
      <c r="N306" t="s">
        <v>1208</v>
      </c>
      <c r="O306" s="6">
        <f>INT(Tabla13[[#This Row],[Hora de Llegada]])</f>
        <v>45019</v>
      </c>
      <c r="P306" s="7" t="str">
        <f>TEXT(Tabla13[[#This Row],[Hora de Llegada]], "h:mm")</f>
        <v>0:45</v>
      </c>
      <c r="Q306" s="7" t="str">
        <f>TEXT(Tabla13[[#This Row],[Hora de Salida]], "h:mm")</f>
        <v>4:13</v>
      </c>
      <c r="R306" s="7">
        <f>IF(Tabla13[[#This Row],[Estado de la Mesa]]="Ocupada",Tabla13[[#This Row],[Hora de Salida2]]-Tabla13[[#This Row],[Hora de Llegada2]]+(15/1440),Tabla13[[#This Row],[Hora de Salida2]]-Tabla13[[#This Row],[Hora de Llegada2]])</f>
        <v>0.14444444444444446</v>
      </c>
      <c r="S306" s="7">
        <f>Tabla13[[#This Row],[Hora de Salida2]]-Tabla13[[#This Row],[Hora de Llegada2]]</f>
        <v>0.14444444444444446</v>
      </c>
      <c r="T306" s="7">
        <f>IF(Tabla5[[#This Row],[Tiempo de Permanencia sin la Espera]]&gt;Tabla5[[#This Row],[Tiempo Preparación (horas)]],Tabla5[[#This Row],[Tiempo de Permanencia sin la Espera]]-Tabla5[[#This Row],[Tiempo Preparación (horas)]],0)</f>
        <v>9.9305555555555564E-2</v>
      </c>
      <c r="U306" s="7" t="str">
        <f>IF(Tabla5[[#This Row],[Tiempo de Permanencia sin la Espera]]&gt;Tabla5[[#This Row],[Tiempo Preparación (horas)]],"Si","No")</f>
        <v>Si</v>
      </c>
      <c r="V306" s="8">
        <v>128</v>
      </c>
      <c r="W306" s="8">
        <v>65</v>
      </c>
      <c r="X306" s="7">
        <f>Tabla5[[#This Row],[Tiempo de Preparación]]/1440</f>
        <v>4.5138888888888888E-2</v>
      </c>
    </row>
    <row r="307" spans="1:24" x14ac:dyDescent="0.2">
      <c r="A307">
        <v>7</v>
      </c>
      <c r="B307" t="s">
        <v>1207</v>
      </c>
      <c r="C307">
        <v>4</v>
      </c>
      <c r="D307" s="3">
        <v>45019.002083333333</v>
      </c>
      <c r="E307" s="3">
        <v>45019.105555555558</v>
      </c>
      <c r="F307" t="s">
        <v>87</v>
      </c>
      <c r="G307" t="s">
        <v>82</v>
      </c>
      <c r="H307" t="s">
        <v>59</v>
      </c>
      <c r="I307" t="s">
        <v>1206</v>
      </c>
      <c r="J307" s="34" t="str">
        <f>IF(Tabla5[[#This Row],[Orden Cobrada]]="Si",Tabla13[[#This Row],[Propina]],0)</f>
        <v>16.96</v>
      </c>
      <c r="K307" t="s">
        <v>76</v>
      </c>
      <c r="L307">
        <v>306</v>
      </c>
      <c r="M307" t="s">
        <v>69</v>
      </c>
      <c r="N307" t="s">
        <v>18</v>
      </c>
      <c r="O307" s="6">
        <f>INT(Tabla13[[#This Row],[Hora de Llegada]])</f>
        <v>45019</v>
      </c>
      <c r="P307" s="7" t="str">
        <f>TEXT(Tabla13[[#This Row],[Hora de Llegada]], "h:mm")</f>
        <v>0:03</v>
      </c>
      <c r="Q307" s="7" t="str">
        <f>TEXT(Tabla13[[#This Row],[Hora de Salida]], "h:mm")</f>
        <v>2:32</v>
      </c>
      <c r="R307" s="7">
        <f>IF(Tabla13[[#This Row],[Estado de la Mesa]]="Ocupada",Tabla13[[#This Row],[Hora de Salida2]]-Tabla13[[#This Row],[Hora de Llegada2]]+(15/1440),Tabla13[[#This Row],[Hora de Salida2]]-Tabla13[[#This Row],[Hora de Llegada2]])</f>
        <v>0.11388888888888889</v>
      </c>
      <c r="S307" s="7">
        <f>Tabla13[[#This Row],[Hora de Salida2]]-Tabla13[[#This Row],[Hora de Llegada2]]</f>
        <v>0.10347222222222222</v>
      </c>
      <c r="T307" s="7">
        <f>IF(Tabla5[[#This Row],[Tiempo de Permanencia sin la Espera]]&gt;Tabla5[[#This Row],[Tiempo Preparación (horas)]],Tabla5[[#This Row],[Tiempo de Permanencia sin la Espera]]-Tabla5[[#This Row],[Tiempo Preparación (horas)]],0)</f>
        <v>8.8888888888888878E-2</v>
      </c>
      <c r="U307" s="7" t="str">
        <f>IF(Tabla5[[#This Row],[Tiempo de Permanencia sin la Espera]]&gt;Tabla5[[#This Row],[Tiempo Preparación (horas)]],"Si","No")</f>
        <v>Si</v>
      </c>
      <c r="V307" s="8">
        <v>32</v>
      </c>
      <c r="W307" s="8">
        <v>21</v>
      </c>
      <c r="X307" s="7">
        <f>Tabla5[[#This Row],[Tiempo de Preparación]]/1440</f>
        <v>1.4583333333333334E-2</v>
      </c>
    </row>
    <row r="308" spans="1:24" x14ac:dyDescent="0.2">
      <c r="A308">
        <v>20</v>
      </c>
      <c r="B308" t="s">
        <v>67</v>
      </c>
      <c r="C308">
        <v>5</v>
      </c>
      <c r="D308" s="3">
        <v>45019.131249999999</v>
      </c>
      <c r="E308" s="3">
        <v>45019.23541666667</v>
      </c>
      <c r="F308" t="s">
        <v>97</v>
      </c>
      <c r="G308" t="s">
        <v>82</v>
      </c>
      <c r="H308" t="s">
        <v>102</v>
      </c>
      <c r="I308" t="s">
        <v>1205</v>
      </c>
      <c r="J308" s="34" t="str">
        <f>IF(Tabla5[[#This Row],[Orden Cobrada]]="Si",Tabla13[[#This Row],[Propina]],0)</f>
        <v>31.66</v>
      </c>
      <c r="K308" t="s">
        <v>70</v>
      </c>
      <c r="L308">
        <v>307</v>
      </c>
      <c r="M308" t="s">
        <v>100</v>
      </c>
      <c r="N308" t="s">
        <v>23</v>
      </c>
      <c r="O308" s="6">
        <f>INT(Tabla13[[#This Row],[Hora de Llegada]])</f>
        <v>45019</v>
      </c>
      <c r="P308" s="7" t="str">
        <f>TEXT(Tabla13[[#This Row],[Hora de Llegada]], "h:mm")</f>
        <v>3:09</v>
      </c>
      <c r="Q308" s="7" t="str">
        <f>TEXT(Tabla13[[#This Row],[Hora de Salida]], "h:mm")</f>
        <v>5:39</v>
      </c>
      <c r="R308" s="7">
        <f>IF(Tabla13[[#This Row],[Estado de la Mesa]]="Ocupada",Tabla13[[#This Row],[Hora de Salida2]]-Tabla13[[#This Row],[Hora de Llegada2]]+(15/1440),Tabla13[[#This Row],[Hora de Salida2]]-Tabla13[[#This Row],[Hora de Llegada2]])</f>
        <v>0.10416666666666669</v>
      </c>
      <c r="S308" s="7">
        <f>Tabla13[[#This Row],[Hora de Salida2]]-Tabla13[[#This Row],[Hora de Llegada2]]</f>
        <v>0.10416666666666669</v>
      </c>
      <c r="T308" s="7">
        <f>IF(Tabla5[[#This Row],[Tiempo de Permanencia sin la Espera]]&gt;Tabla5[[#This Row],[Tiempo Preparación (horas)]],Tabla5[[#This Row],[Tiempo de Permanencia sin la Espera]]-Tabla5[[#This Row],[Tiempo Preparación (horas)]],0)</f>
        <v>7.7083333333333351E-2</v>
      </c>
      <c r="U308" s="7" t="str">
        <f>IF(Tabla5[[#This Row],[Tiempo de Permanencia sin la Espera]]&gt;Tabla5[[#This Row],[Tiempo Preparación (horas)]],"Si","No")</f>
        <v>Si</v>
      </c>
      <c r="V308" s="8">
        <v>63</v>
      </c>
      <c r="W308" s="8">
        <v>39</v>
      </c>
      <c r="X308" s="7">
        <f>Tabla5[[#This Row],[Tiempo de Preparación]]/1440</f>
        <v>2.7083333333333334E-2</v>
      </c>
    </row>
    <row r="309" spans="1:24" x14ac:dyDescent="0.2">
      <c r="A309">
        <v>14</v>
      </c>
      <c r="B309" t="s">
        <v>1204</v>
      </c>
      <c r="C309">
        <v>6</v>
      </c>
      <c r="D309" s="3">
        <v>45019.079861111109</v>
      </c>
      <c r="E309" s="3">
        <v>45019.193749999999</v>
      </c>
      <c r="F309" t="s">
        <v>61</v>
      </c>
      <c r="G309" t="s">
        <v>82</v>
      </c>
      <c r="H309" t="s">
        <v>59</v>
      </c>
      <c r="I309" t="s">
        <v>1203</v>
      </c>
      <c r="J309" s="34">
        <f>IF(Tabla5[[#This Row],[Orden Cobrada]]="Si",Tabla13[[#This Row],[Propina]],0)</f>
        <v>0</v>
      </c>
      <c r="K309" t="s">
        <v>57</v>
      </c>
      <c r="L309">
        <v>308</v>
      </c>
      <c r="M309" t="s">
        <v>85</v>
      </c>
      <c r="N309" t="s">
        <v>1202</v>
      </c>
      <c r="O309" s="6">
        <f>INT(Tabla13[[#This Row],[Hora de Llegada]])</f>
        <v>45019</v>
      </c>
      <c r="P309" s="7" t="str">
        <f>TEXT(Tabla13[[#This Row],[Hora de Llegada]], "h:mm")</f>
        <v>1:55</v>
      </c>
      <c r="Q309" s="7" t="str">
        <f>TEXT(Tabla13[[#This Row],[Hora de Salida]], "h:mm")</f>
        <v>4:39</v>
      </c>
      <c r="R309" s="7">
        <f>IF(Tabla13[[#This Row],[Estado de la Mesa]]="Ocupada",Tabla13[[#This Row],[Hora de Salida2]]-Tabla13[[#This Row],[Hora de Llegada2]]+(15/1440),Tabla13[[#This Row],[Hora de Salida2]]-Tabla13[[#This Row],[Hora de Llegada2]])</f>
        <v>0.1138888888888889</v>
      </c>
      <c r="S309" s="7">
        <f>Tabla13[[#This Row],[Hora de Salida2]]-Tabla13[[#This Row],[Hora de Llegada2]]</f>
        <v>0.1138888888888889</v>
      </c>
      <c r="T309" s="7">
        <f>IF(Tabla5[[#This Row],[Tiempo de Permanencia sin la Espera]]&gt;Tabla5[[#This Row],[Tiempo Preparación (horas)]],Tabla5[[#This Row],[Tiempo de Permanencia sin la Espera]]-Tabla5[[#This Row],[Tiempo Preparación (horas)]],0)</f>
        <v>0</v>
      </c>
      <c r="U309" s="7" t="str">
        <f>IF(Tabla5[[#This Row],[Tiempo de Permanencia sin la Espera]]&gt;Tabla5[[#This Row],[Tiempo Preparación (horas)]],"Si","No")</f>
        <v>No</v>
      </c>
      <c r="V309" s="8">
        <v>222</v>
      </c>
      <c r="W309" s="8">
        <v>186</v>
      </c>
      <c r="X309" s="7">
        <f>Tabla5[[#This Row],[Tiempo de Preparación]]/1440</f>
        <v>0.12916666666666668</v>
      </c>
    </row>
    <row r="310" spans="1:24" x14ac:dyDescent="0.2">
      <c r="A310">
        <v>9</v>
      </c>
      <c r="B310" t="s">
        <v>1201</v>
      </c>
      <c r="C310">
        <v>3</v>
      </c>
      <c r="D310" s="3">
        <v>45019.019444444442</v>
      </c>
      <c r="E310" s="3">
        <v>45019.170138888891</v>
      </c>
      <c r="F310" t="s">
        <v>97</v>
      </c>
      <c r="G310" t="s">
        <v>82</v>
      </c>
      <c r="H310" t="s">
        <v>59</v>
      </c>
      <c r="I310" t="s">
        <v>1200</v>
      </c>
      <c r="J310" s="34" t="str">
        <f>IF(Tabla5[[#This Row],[Orden Cobrada]]="Si",Tabla13[[#This Row],[Propina]],0)</f>
        <v>36.09</v>
      </c>
      <c r="K310" t="s">
        <v>57</v>
      </c>
      <c r="L310">
        <v>309</v>
      </c>
      <c r="M310" t="s">
        <v>64</v>
      </c>
      <c r="N310" t="s">
        <v>1199</v>
      </c>
      <c r="O310" s="6">
        <f>INT(Tabla13[[#This Row],[Hora de Llegada]])</f>
        <v>45019</v>
      </c>
      <c r="P310" s="7" t="str">
        <f>TEXT(Tabla13[[#This Row],[Hora de Llegada]], "h:mm")</f>
        <v>0:28</v>
      </c>
      <c r="Q310" s="7" t="str">
        <f>TEXT(Tabla13[[#This Row],[Hora de Salida]], "h:mm")</f>
        <v>4:05</v>
      </c>
      <c r="R310" s="7">
        <f>IF(Tabla13[[#This Row],[Estado de la Mesa]]="Ocupada",Tabla13[[#This Row],[Hora de Salida2]]-Tabla13[[#This Row],[Hora de Llegada2]]+(15/1440),Tabla13[[#This Row],[Hora de Salida2]]-Tabla13[[#This Row],[Hora de Llegada2]])</f>
        <v>0.15069444444444441</v>
      </c>
      <c r="S310" s="7">
        <f>Tabla13[[#This Row],[Hora de Salida2]]-Tabla13[[#This Row],[Hora de Llegada2]]</f>
        <v>0.15069444444444441</v>
      </c>
      <c r="T310" s="7">
        <f>IF(Tabla5[[#This Row],[Tiempo de Permanencia sin la Espera]]&gt;Tabla5[[#This Row],[Tiempo Preparación (horas)]],Tabla5[[#This Row],[Tiempo de Permanencia sin la Espera]]-Tabla5[[#This Row],[Tiempo Preparación (horas)]],0)</f>
        <v>6.527777777777774E-2</v>
      </c>
      <c r="U310" s="7" t="str">
        <f>IF(Tabla5[[#This Row],[Tiempo de Permanencia sin la Espera]]&gt;Tabla5[[#This Row],[Tiempo Preparación (horas)]],"Si","No")</f>
        <v>Si</v>
      </c>
      <c r="V310" s="8">
        <v>172</v>
      </c>
      <c r="W310" s="8">
        <v>123</v>
      </c>
      <c r="X310" s="7">
        <f>Tabla5[[#This Row],[Tiempo de Preparación]]/1440</f>
        <v>8.5416666666666669E-2</v>
      </c>
    </row>
    <row r="311" spans="1:24" x14ac:dyDescent="0.2">
      <c r="A311">
        <v>17</v>
      </c>
      <c r="B311" t="s">
        <v>1198</v>
      </c>
      <c r="C311">
        <v>3</v>
      </c>
      <c r="D311" s="3">
        <v>45019.12777777778</v>
      </c>
      <c r="E311" s="3">
        <v>45019.265972222223</v>
      </c>
      <c r="F311" t="s">
        <v>87</v>
      </c>
      <c r="G311" t="s">
        <v>66</v>
      </c>
      <c r="H311" t="s">
        <v>59</v>
      </c>
      <c r="I311" t="s">
        <v>471</v>
      </c>
      <c r="J311" s="34" t="str">
        <f>IF(Tabla5[[#This Row],[Orden Cobrada]]="Si",Tabla13[[#This Row],[Propina]],0)</f>
        <v>11.47</v>
      </c>
      <c r="K311" t="s">
        <v>70</v>
      </c>
      <c r="L311">
        <v>310</v>
      </c>
      <c r="M311" t="s">
        <v>85</v>
      </c>
      <c r="N311" t="s">
        <v>482</v>
      </c>
      <c r="O311" s="6">
        <f>INT(Tabla13[[#This Row],[Hora de Llegada]])</f>
        <v>45019</v>
      </c>
      <c r="P311" s="7" t="str">
        <f>TEXT(Tabla13[[#This Row],[Hora de Llegada]], "h:mm")</f>
        <v>3:04</v>
      </c>
      <c r="Q311" s="7" t="str">
        <f>TEXT(Tabla13[[#This Row],[Hora de Salida]], "h:mm")</f>
        <v>6:23</v>
      </c>
      <c r="R311" s="7">
        <f>IF(Tabla13[[#This Row],[Estado de la Mesa]]="Ocupada",Tabla13[[#This Row],[Hora de Salida2]]-Tabla13[[#This Row],[Hora de Llegada2]]+(15/1440),Tabla13[[#This Row],[Hora de Salida2]]-Tabla13[[#This Row],[Hora de Llegada2]])</f>
        <v>0.13819444444444443</v>
      </c>
      <c r="S311" s="7">
        <f>Tabla13[[#This Row],[Hora de Salida2]]-Tabla13[[#This Row],[Hora de Llegada2]]</f>
        <v>0.13819444444444443</v>
      </c>
      <c r="T311" s="7">
        <f>IF(Tabla5[[#This Row],[Tiempo de Permanencia sin la Espera]]&gt;Tabla5[[#This Row],[Tiempo Preparación (horas)]],Tabla5[[#This Row],[Tiempo de Permanencia sin la Espera]]-Tabla5[[#This Row],[Tiempo Preparación (horas)]],0)</f>
        <v>7.0833333333333318E-2</v>
      </c>
      <c r="U311" s="7" t="str">
        <f>IF(Tabla5[[#This Row],[Tiempo de Permanencia sin la Espera]]&gt;Tabla5[[#This Row],[Tiempo Preparación (horas)]],"Si","No")</f>
        <v>Si</v>
      </c>
      <c r="V311" s="8">
        <v>138</v>
      </c>
      <c r="W311" s="8">
        <v>97</v>
      </c>
      <c r="X311" s="7">
        <f>Tabla5[[#This Row],[Tiempo de Preparación]]/1440</f>
        <v>6.7361111111111108E-2</v>
      </c>
    </row>
    <row r="312" spans="1:24" x14ac:dyDescent="0.2">
      <c r="A312">
        <v>6</v>
      </c>
      <c r="B312" t="s">
        <v>1197</v>
      </c>
      <c r="C312">
        <v>4</v>
      </c>
      <c r="D312" s="3">
        <v>45019.069444444445</v>
      </c>
      <c r="E312" s="3">
        <v>45019.113194444442</v>
      </c>
      <c r="F312" t="s">
        <v>72</v>
      </c>
      <c r="G312" t="s">
        <v>60</v>
      </c>
      <c r="H312" t="s">
        <v>102</v>
      </c>
      <c r="I312" t="s">
        <v>1196</v>
      </c>
      <c r="J312" s="34">
        <f>IF(Tabla5[[#This Row],[Orden Cobrada]]="Si",Tabla13[[#This Row],[Propina]],0)</f>
        <v>0</v>
      </c>
      <c r="K312" t="s">
        <v>76</v>
      </c>
      <c r="L312">
        <v>311</v>
      </c>
      <c r="M312" t="s">
        <v>163</v>
      </c>
      <c r="N312" t="s">
        <v>1014</v>
      </c>
      <c r="O312" s="6">
        <f>INT(Tabla13[[#This Row],[Hora de Llegada]])</f>
        <v>45019</v>
      </c>
      <c r="P312" s="7" t="str">
        <f>TEXT(Tabla13[[#This Row],[Hora de Llegada]], "h:mm")</f>
        <v>1:40</v>
      </c>
      <c r="Q312" s="7" t="str">
        <f>TEXT(Tabla13[[#This Row],[Hora de Salida]], "h:mm")</f>
        <v>2:43</v>
      </c>
      <c r="R312" s="7">
        <f>IF(Tabla13[[#This Row],[Estado de la Mesa]]="Ocupada",Tabla13[[#This Row],[Hora de Salida2]]-Tabla13[[#This Row],[Hora de Llegada2]]+(15/1440),Tabla13[[#This Row],[Hora de Salida2]]-Tabla13[[#This Row],[Hora de Llegada2]])</f>
        <v>5.4166666666666675E-2</v>
      </c>
      <c r="S312" s="7">
        <f>Tabla13[[#This Row],[Hora de Salida2]]-Tabla13[[#This Row],[Hora de Llegada2]]</f>
        <v>4.3750000000000011E-2</v>
      </c>
      <c r="T312" s="7">
        <f>IF(Tabla5[[#This Row],[Tiempo de Permanencia sin la Espera]]&gt;Tabla5[[#This Row],[Tiempo Preparación (horas)]],Tabla5[[#This Row],[Tiempo de Permanencia sin la Espera]]-Tabla5[[#This Row],[Tiempo Preparación (horas)]],0)</f>
        <v>0</v>
      </c>
      <c r="U312" s="7" t="str">
        <f>IF(Tabla5[[#This Row],[Tiempo de Permanencia sin la Espera]]&gt;Tabla5[[#This Row],[Tiempo Preparación (horas)]],"Si","No")</f>
        <v>No</v>
      </c>
      <c r="V312" s="8">
        <v>53</v>
      </c>
      <c r="W312" s="8">
        <v>74</v>
      </c>
      <c r="X312" s="7">
        <f>Tabla5[[#This Row],[Tiempo de Preparación]]/1440</f>
        <v>5.1388888888888887E-2</v>
      </c>
    </row>
    <row r="313" spans="1:24" x14ac:dyDescent="0.2">
      <c r="A313">
        <v>2</v>
      </c>
      <c r="B313" t="s">
        <v>585</v>
      </c>
      <c r="C313">
        <v>4</v>
      </c>
      <c r="D313" s="3">
        <v>45019.129861111112</v>
      </c>
      <c r="E313" s="3">
        <v>45019.258333333331</v>
      </c>
      <c r="F313" t="s">
        <v>72</v>
      </c>
      <c r="G313" t="s">
        <v>82</v>
      </c>
      <c r="H313" t="s">
        <v>59</v>
      </c>
      <c r="I313" t="s">
        <v>1195</v>
      </c>
      <c r="J313" s="34" t="str">
        <f>IF(Tabla5[[#This Row],[Orden Cobrada]]="Si",Tabla13[[#This Row],[Propina]],0)</f>
        <v>30.89</v>
      </c>
      <c r="K313" t="s">
        <v>57</v>
      </c>
      <c r="L313">
        <v>312</v>
      </c>
      <c r="M313" t="s">
        <v>85</v>
      </c>
      <c r="N313" t="s">
        <v>1109</v>
      </c>
      <c r="O313" s="6">
        <f>INT(Tabla13[[#This Row],[Hora de Llegada]])</f>
        <v>45019</v>
      </c>
      <c r="P313" s="7" t="str">
        <f>TEXT(Tabla13[[#This Row],[Hora de Llegada]], "h:mm")</f>
        <v>3:07</v>
      </c>
      <c r="Q313" s="7" t="str">
        <f>TEXT(Tabla13[[#This Row],[Hora de Salida]], "h:mm")</f>
        <v>6:12</v>
      </c>
      <c r="R313" s="7">
        <f>IF(Tabla13[[#This Row],[Estado de la Mesa]]="Ocupada",Tabla13[[#This Row],[Hora de Salida2]]-Tabla13[[#This Row],[Hora de Llegada2]]+(15/1440),Tabla13[[#This Row],[Hora de Salida2]]-Tabla13[[#This Row],[Hora de Llegada2]])</f>
        <v>0.12847222222222224</v>
      </c>
      <c r="S313" s="7">
        <f>Tabla13[[#This Row],[Hora de Salida2]]-Tabla13[[#This Row],[Hora de Llegada2]]</f>
        <v>0.12847222222222224</v>
      </c>
      <c r="T313" s="7">
        <f>IF(Tabla5[[#This Row],[Tiempo de Permanencia sin la Espera]]&gt;Tabla5[[#This Row],[Tiempo Preparación (horas)]],Tabla5[[#This Row],[Tiempo de Permanencia sin la Espera]]-Tabla5[[#This Row],[Tiempo Preparación (horas)]],0)</f>
        <v>9.027777777777779E-2</v>
      </c>
      <c r="U313" s="7" t="str">
        <f>IF(Tabla5[[#This Row],[Tiempo de Permanencia sin la Espera]]&gt;Tabla5[[#This Row],[Tiempo Preparación (horas)]],"Si","No")</f>
        <v>Si</v>
      </c>
      <c r="V313" s="8">
        <v>134</v>
      </c>
      <c r="W313" s="8">
        <v>55</v>
      </c>
      <c r="X313" s="7">
        <f>Tabla5[[#This Row],[Tiempo de Preparación]]/1440</f>
        <v>3.8194444444444448E-2</v>
      </c>
    </row>
    <row r="314" spans="1:24" x14ac:dyDescent="0.2">
      <c r="A314">
        <v>10</v>
      </c>
      <c r="B314" t="s">
        <v>144</v>
      </c>
      <c r="C314">
        <v>3</v>
      </c>
      <c r="D314" s="3">
        <v>45019.099305555559</v>
      </c>
      <c r="E314" s="3">
        <v>45019.240277777775</v>
      </c>
      <c r="F314" t="s">
        <v>97</v>
      </c>
      <c r="G314" t="s">
        <v>60</v>
      </c>
      <c r="H314" t="s">
        <v>106</v>
      </c>
      <c r="I314" t="s">
        <v>1194</v>
      </c>
      <c r="J314" s="34" t="str">
        <f>IF(Tabla5[[#This Row],[Orden Cobrada]]="Si",Tabla13[[#This Row],[Propina]],0)</f>
        <v>43.14</v>
      </c>
      <c r="K314" t="s">
        <v>57</v>
      </c>
      <c r="L314">
        <v>313</v>
      </c>
      <c r="M314" t="s">
        <v>90</v>
      </c>
      <c r="N314" t="s">
        <v>1193</v>
      </c>
      <c r="O314" s="6">
        <f>INT(Tabla13[[#This Row],[Hora de Llegada]])</f>
        <v>45019</v>
      </c>
      <c r="P314" s="7" t="str">
        <f>TEXT(Tabla13[[#This Row],[Hora de Llegada]], "h:mm")</f>
        <v>2:23</v>
      </c>
      <c r="Q314" s="7" t="str">
        <f>TEXT(Tabla13[[#This Row],[Hora de Salida]], "h:mm")</f>
        <v>5:46</v>
      </c>
      <c r="R314" s="7">
        <f>IF(Tabla13[[#This Row],[Estado de la Mesa]]="Ocupada",Tabla13[[#This Row],[Hora de Salida2]]-Tabla13[[#This Row],[Hora de Llegada2]]+(15/1440),Tabla13[[#This Row],[Hora de Salida2]]-Tabla13[[#This Row],[Hora de Llegada2]])</f>
        <v>0.14097222222222222</v>
      </c>
      <c r="S314" s="7">
        <f>Tabla13[[#This Row],[Hora de Salida2]]-Tabla13[[#This Row],[Hora de Llegada2]]</f>
        <v>0.14097222222222222</v>
      </c>
      <c r="T314" s="7">
        <f>IF(Tabla5[[#This Row],[Tiempo de Permanencia sin la Espera]]&gt;Tabla5[[#This Row],[Tiempo Preparación (horas)]],Tabla5[[#This Row],[Tiempo de Permanencia sin la Espera]]-Tabla5[[#This Row],[Tiempo Preparación (horas)]],0)</f>
        <v>6.7361111111111108E-2</v>
      </c>
      <c r="U314" s="7" t="str">
        <f>IF(Tabla5[[#This Row],[Tiempo de Permanencia sin la Espera]]&gt;Tabla5[[#This Row],[Tiempo Preparación (horas)]],"Si","No")</f>
        <v>Si</v>
      </c>
      <c r="V314" s="8">
        <v>232</v>
      </c>
      <c r="W314" s="8">
        <v>106</v>
      </c>
      <c r="X314" s="7">
        <f>Tabla5[[#This Row],[Tiempo de Preparación]]/1440</f>
        <v>7.3611111111111113E-2</v>
      </c>
    </row>
    <row r="315" spans="1:24" x14ac:dyDescent="0.2">
      <c r="A315">
        <v>20</v>
      </c>
      <c r="B315" t="s">
        <v>1192</v>
      </c>
      <c r="C315">
        <v>5</v>
      </c>
      <c r="D315" s="3">
        <v>45019.031944444447</v>
      </c>
      <c r="E315" s="3">
        <v>45019.161805555559</v>
      </c>
      <c r="F315" t="s">
        <v>78</v>
      </c>
      <c r="G315" t="s">
        <v>82</v>
      </c>
      <c r="H315" t="s">
        <v>106</v>
      </c>
      <c r="I315" t="s">
        <v>1191</v>
      </c>
      <c r="J315" s="34" t="str">
        <f>IF(Tabla5[[#This Row],[Orden Cobrada]]="Si",Tabla13[[#This Row],[Propina]],0)</f>
        <v>32.18</v>
      </c>
      <c r="K315" t="s">
        <v>76</v>
      </c>
      <c r="L315">
        <v>314</v>
      </c>
      <c r="M315" t="s">
        <v>69</v>
      </c>
      <c r="N315" t="s">
        <v>10</v>
      </c>
      <c r="O315" s="6">
        <f>INT(Tabla13[[#This Row],[Hora de Llegada]])</f>
        <v>45019</v>
      </c>
      <c r="P315" s="7" t="str">
        <f>TEXT(Tabla13[[#This Row],[Hora de Llegada]], "h:mm")</f>
        <v>0:46</v>
      </c>
      <c r="Q315" s="7" t="str">
        <f>TEXT(Tabla13[[#This Row],[Hora de Salida]], "h:mm")</f>
        <v>3:53</v>
      </c>
      <c r="R315" s="7">
        <f>IF(Tabla13[[#This Row],[Estado de la Mesa]]="Ocupada",Tabla13[[#This Row],[Hora de Salida2]]-Tabla13[[#This Row],[Hora de Llegada2]]+(15/1440),Tabla13[[#This Row],[Hora de Salida2]]-Tabla13[[#This Row],[Hora de Llegada2]])</f>
        <v>0.14027777777777778</v>
      </c>
      <c r="S315" s="7">
        <f>Tabla13[[#This Row],[Hora de Salida2]]-Tabla13[[#This Row],[Hora de Llegada2]]</f>
        <v>0.12986111111111112</v>
      </c>
      <c r="T315" s="7">
        <f>IF(Tabla5[[#This Row],[Tiempo de Permanencia sin la Espera]]&gt;Tabla5[[#This Row],[Tiempo Preparación (horas)]],Tabla5[[#This Row],[Tiempo de Permanencia sin la Espera]]-Tabla5[[#This Row],[Tiempo Preparación (horas)]],0)</f>
        <v>0.12638888888888891</v>
      </c>
      <c r="U315" s="7" t="str">
        <f>IF(Tabla5[[#This Row],[Tiempo de Permanencia sin la Espera]]&gt;Tabla5[[#This Row],[Tiempo Preparación (horas)]],"Si","No")</f>
        <v>Si</v>
      </c>
      <c r="V315" s="8">
        <v>27</v>
      </c>
      <c r="W315" s="8">
        <v>5</v>
      </c>
      <c r="X315" s="7">
        <f>Tabla5[[#This Row],[Tiempo de Preparación]]/1440</f>
        <v>3.472222222222222E-3</v>
      </c>
    </row>
    <row r="316" spans="1:24" x14ac:dyDescent="0.2">
      <c r="A316">
        <v>14</v>
      </c>
      <c r="B316" t="s">
        <v>918</v>
      </c>
      <c r="C316">
        <v>1</v>
      </c>
      <c r="D316" s="3">
        <v>45019.008333333331</v>
      </c>
      <c r="E316" s="3">
        <v>45019.145138888889</v>
      </c>
      <c r="F316" t="s">
        <v>61</v>
      </c>
      <c r="G316" t="s">
        <v>82</v>
      </c>
      <c r="H316" t="s">
        <v>59</v>
      </c>
      <c r="I316" t="s">
        <v>1190</v>
      </c>
      <c r="J316" s="34" t="str">
        <f>IF(Tabla5[[#This Row],[Orden Cobrada]]="Si",Tabla13[[#This Row],[Propina]],0)</f>
        <v>20.6</v>
      </c>
      <c r="K316" t="s">
        <v>70</v>
      </c>
      <c r="L316">
        <v>315</v>
      </c>
      <c r="M316" t="s">
        <v>69</v>
      </c>
      <c r="N316" t="s">
        <v>1189</v>
      </c>
      <c r="O316" s="6">
        <f>INT(Tabla13[[#This Row],[Hora de Llegada]])</f>
        <v>45019</v>
      </c>
      <c r="P316" s="7" t="str">
        <f>TEXT(Tabla13[[#This Row],[Hora de Llegada]], "h:mm")</f>
        <v>0:12</v>
      </c>
      <c r="Q316" s="7" t="str">
        <f>TEXT(Tabla13[[#This Row],[Hora de Salida]], "h:mm")</f>
        <v>3:29</v>
      </c>
      <c r="R316" s="7">
        <f>IF(Tabla13[[#This Row],[Estado de la Mesa]]="Ocupada",Tabla13[[#This Row],[Hora de Salida2]]-Tabla13[[#This Row],[Hora de Llegada2]]+(15/1440),Tabla13[[#This Row],[Hora de Salida2]]-Tabla13[[#This Row],[Hora de Llegada2]])</f>
        <v>0.13680555555555557</v>
      </c>
      <c r="S316" s="7">
        <f>Tabla13[[#This Row],[Hora de Salida2]]-Tabla13[[#This Row],[Hora de Llegada2]]</f>
        <v>0.13680555555555557</v>
      </c>
      <c r="T316" s="7">
        <f>IF(Tabla5[[#This Row],[Tiempo de Permanencia sin la Espera]]&gt;Tabla5[[#This Row],[Tiempo Preparación (horas)]],Tabla5[[#This Row],[Tiempo de Permanencia sin la Espera]]-Tabla5[[#This Row],[Tiempo Preparación (horas)]],0)</f>
        <v>4.9305555555555575E-2</v>
      </c>
      <c r="U316" s="7" t="str">
        <f>IF(Tabla5[[#This Row],[Tiempo de Permanencia sin la Espera]]&gt;Tabla5[[#This Row],[Tiempo Preparación (horas)]],"Si","No")</f>
        <v>Si</v>
      </c>
      <c r="V316" s="8">
        <v>161</v>
      </c>
      <c r="W316" s="8">
        <v>126</v>
      </c>
      <c r="X316" s="7">
        <f>Tabla5[[#This Row],[Tiempo de Preparación]]/1440</f>
        <v>8.7499999999999994E-2</v>
      </c>
    </row>
    <row r="317" spans="1:24" x14ac:dyDescent="0.2">
      <c r="A317">
        <v>2</v>
      </c>
      <c r="B317" t="s">
        <v>191</v>
      </c>
      <c r="C317">
        <v>2</v>
      </c>
      <c r="D317" s="3">
        <v>45019.068055555559</v>
      </c>
      <c r="E317" s="3">
        <v>45019.230555555558</v>
      </c>
      <c r="F317" t="s">
        <v>87</v>
      </c>
      <c r="G317" t="s">
        <v>60</v>
      </c>
      <c r="H317" t="s">
        <v>59</v>
      </c>
      <c r="I317" t="s">
        <v>1188</v>
      </c>
      <c r="J317" s="34" t="str">
        <f>IF(Tabla5[[#This Row],[Orden Cobrada]]="Si",Tabla13[[#This Row],[Propina]],0)</f>
        <v>31.13</v>
      </c>
      <c r="K317" t="s">
        <v>57</v>
      </c>
      <c r="L317">
        <v>316</v>
      </c>
      <c r="M317" t="s">
        <v>100</v>
      </c>
      <c r="N317" t="s">
        <v>1187</v>
      </c>
      <c r="O317" s="6">
        <f>INT(Tabla13[[#This Row],[Hora de Llegada]])</f>
        <v>45019</v>
      </c>
      <c r="P317" s="7" t="str">
        <f>TEXT(Tabla13[[#This Row],[Hora de Llegada]], "h:mm")</f>
        <v>1:38</v>
      </c>
      <c r="Q317" s="7" t="str">
        <f>TEXT(Tabla13[[#This Row],[Hora de Salida]], "h:mm")</f>
        <v>5:32</v>
      </c>
      <c r="R317" s="7">
        <f>IF(Tabla13[[#This Row],[Estado de la Mesa]]="Ocupada",Tabla13[[#This Row],[Hora de Salida2]]-Tabla13[[#This Row],[Hora de Llegada2]]+(15/1440),Tabla13[[#This Row],[Hora de Salida2]]-Tabla13[[#This Row],[Hora de Llegada2]])</f>
        <v>0.16249999999999998</v>
      </c>
      <c r="S317" s="7">
        <f>Tabla13[[#This Row],[Hora de Salida2]]-Tabla13[[#This Row],[Hora de Llegada2]]</f>
        <v>0.16249999999999998</v>
      </c>
      <c r="T317" s="7">
        <f>IF(Tabla5[[#This Row],[Tiempo de Permanencia sin la Espera]]&gt;Tabla5[[#This Row],[Tiempo Preparación (horas)]],Tabla5[[#This Row],[Tiempo de Permanencia sin la Espera]]-Tabla5[[#This Row],[Tiempo Preparación (horas)]],0)</f>
        <v>5.2777777777777757E-2</v>
      </c>
      <c r="U317" s="7" t="str">
        <f>IF(Tabla5[[#This Row],[Tiempo de Permanencia sin la Espera]]&gt;Tabla5[[#This Row],[Tiempo Preparación (horas)]],"Si","No")</f>
        <v>Si</v>
      </c>
      <c r="V317" s="8">
        <v>160</v>
      </c>
      <c r="W317" s="8">
        <v>158</v>
      </c>
      <c r="X317" s="7">
        <f>Tabla5[[#This Row],[Tiempo de Preparación]]/1440</f>
        <v>0.10972222222222222</v>
      </c>
    </row>
    <row r="318" spans="1:24" x14ac:dyDescent="0.2">
      <c r="A318">
        <v>17</v>
      </c>
      <c r="B318" t="s">
        <v>861</v>
      </c>
      <c r="C318">
        <v>2</v>
      </c>
      <c r="D318" s="3">
        <v>45019.100694444445</v>
      </c>
      <c r="E318" s="3">
        <v>45019.261111111111</v>
      </c>
      <c r="F318" t="s">
        <v>61</v>
      </c>
      <c r="G318" t="s">
        <v>60</v>
      </c>
      <c r="H318" t="s">
        <v>102</v>
      </c>
      <c r="I318" t="s">
        <v>1186</v>
      </c>
      <c r="J318" s="34" t="str">
        <f>IF(Tabla5[[#This Row],[Orden Cobrada]]="Si",Tabla13[[#This Row],[Propina]],0)</f>
        <v>24.55</v>
      </c>
      <c r="K318" t="s">
        <v>70</v>
      </c>
      <c r="L318">
        <v>317</v>
      </c>
      <c r="M318" t="s">
        <v>85</v>
      </c>
      <c r="N318" t="s">
        <v>1185</v>
      </c>
      <c r="O318" s="6">
        <f>INT(Tabla13[[#This Row],[Hora de Llegada]])</f>
        <v>45019</v>
      </c>
      <c r="P318" s="7" t="str">
        <f>TEXT(Tabla13[[#This Row],[Hora de Llegada]], "h:mm")</f>
        <v>2:25</v>
      </c>
      <c r="Q318" s="7" t="str">
        <f>TEXT(Tabla13[[#This Row],[Hora de Salida]], "h:mm")</f>
        <v>6:16</v>
      </c>
      <c r="R318" s="7">
        <f>IF(Tabla13[[#This Row],[Estado de la Mesa]]="Ocupada",Tabla13[[#This Row],[Hora de Salida2]]-Tabla13[[#This Row],[Hora de Llegada2]]+(15/1440),Tabla13[[#This Row],[Hora de Salida2]]-Tabla13[[#This Row],[Hora de Llegada2]])</f>
        <v>0.16041666666666671</v>
      </c>
      <c r="S318" s="7">
        <f>Tabla13[[#This Row],[Hora de Salida2]]-Tabla13[[#This Row],[Hora de Llegada2]]</f>
        <v>0.16041666666666671</v>
      </c>
      <c r="T318" s="7">
        <f>IF(Tabla5[[#This Row],[Tiempo de Permanencia sin la Espera]]&gt;Tabla5[[#This Row],[Tiempo Preparación (horas)]],Tabla5[[#This Row],[Tiempo de Permanencia sin la Espera]]-Tabla5[[#This Row],[Tiempo Preparación (horas)]],0)</f>
        <v>9.9305555555555591E-2</v>
      </c>
      <c r="U318" s="7" t="str">
        <f>IF(Tabla5[[#This Row],[Tiempo de Permanencia sin la Espera]]&gt;Tabla5[[#This Row],[Tiempo Preparación (horas)]],"Si","No")</f>
        <v>Si</v>
      </c>
      <c r="V318" s="8">
        <v>178</v>
      </c>
      <c r="W318" s="8">
        <v>88</v>
      </c>
      <c r="X318" s="7">
        <f>Tabla5[[#This Row],[Tiempo de Preparación]]/1440</f>
        <v>6.1111111111111109E-2</v>
      </c>
    </row>
    <row r="319" spans="1:24" x14ac:dyDescent="0.2">
      <c r="A319">
        <v>13</v>
      </c>
      <c r="B319" t="s">
        <v>1184</v>
      </c>
      <c r="C319">
        <v>3</v>
      </c>
      <c r="D319" s="3">
        <v>45019.147916666669</v>
      </c>
      <c r="E319" s="3">
        <v>45019.214583333334</v>
      </c>
      <c r="F319" t="s">
        <v>72</v>
      </c>
      <c r="G319" t="s">
        <v>66</v>
      </c>
      <c r="H319" t="s">
        <v>59</v>
      </c>
      <c r="I319" t="s">
        <v>1183</v>
      </c>
      <c r="J319" s="34" t="str">
        <f>IF(Tabla5[[#This Row],[Orden Cobrada]]="Si",Tabla13[[#This Row],[Propina]],0)</f>
        <v>10.08</v>
      </c>
      <c r="K319" t="s">
        <v>57</v>
      </c>
      <c r="L319">
        <v>318</v>
      </c>
      <c r="M319" t="s">
        <v>132</v>
      </c>
      <c r="N319" t="s">
        <v>13</v>
      </c>
      <c r="O319" s="6">
        <f>INT(Tabla13[[#This Row],[Hora de Llegada]])</f>
        <v>45019</v>
      </c>
      <c r="P319" s="7" t="str">
        <f>TEXT(Tabla13[[#This Row],[Hora de Llegada]], "h:mm")</f>
        <v>3:33</v>
      </c>
      <c r="Q319" s="7" t="str">
        <f>TEXT(Tabla13[[#This Row],[Hora de Salida]], "h:mm")</f>
        <v>5:09</v>
      </c>
      <c r="R319" s="7">
        <f>IF(Tabla13[[#This Row],[Estado de la Mesa]]="Ocupada",Tabla13[[#This Row],[Hora de Salida2]]-Tabla13[[#This Row],[Hora de Llegada2]]+(15/1440),Tabla13[[#This Row],[Hora de Salida2]]-Tabla13[[#This Row],[Hora de Llegada2]])</f>
        <v>6.666666666666668E-2</v>
      </c>
      <c r="S319" s="7">
        <f>Tabla13[[#This Row],[Hora de Salida2]]-Tabla13[[#This Row],[Hora de Llegada2]]</f>
        <v>6.666666666666668E-2</v>
      </c>
      <c r="T319" s="7">
        <f>IF(Tabla5[[#This Row],[Tiempo de Permanencia sin la Espera]]&gt;Tabla5[[#This Row],[Tiempo Preparación (horas)]],Tabla5[[#This Row],[Tiempo de Permanencia sin la Espera]]-Tabla5[[#This Row],[Tiempo Preparación (horas)]],0)</f>
        <v>3.9583333333333345E-2</v>
      </c>
      <c r="U319" s="7" t="str">
        <f>IF(Tabla5[[#This Row],[Tiempo de Permanencia sin la Espera]]&gt;Tabla5[[#This Row],[Tiempo Preparación (horas)]],"Si","No")</f>
        <v>Si</v>
      </c>
      <c r="V319" s="8">
        <v>29</v>
      </c>
      <c r="W319" s="8">
        <v>39</v>
      </c>
      <c r="X319" s="7">
        <f>Tabla5[[#This Row],[Tiempo de Preparación]]/1440</f>
        <v>2.7083333333333334E-2</v>
      </c>
    </row>
    <row r="320" spans="1:24" x14ac:dyDescent="0.2">
      <c r="A320">
        <v>1</v>
      </c>
      <c r="B320" t="s">
        <v>1000</v>
      </c>
      <c r="C320">
        <v>1</v>
      </c>
      <c r="D320" s="3">
        <v>45019.033333333333</v>
      </c>
      <c r="E320" s="3">
        <v>45019.165972222225</v>
      </c>
      <c r="F320" t="s">
        <v>97</v>
      </c>
      <c r="G320" t="s">
        <v>82</v>
      </c>
      <c r="H320" t="s">
        <v>102</v>
      </c>
      <c r="I320" t="s">
        <v>1182</v>
      </c>
      <c r="J320" s="34" t="str">
        <f>IF(Tabla5[[#This Row],[Orden Cobrada]]="Si",Tabla13[[#This Row],[Propina]],0)</f>
        <v>30.05</v>
      </c>
      <c r="K320" t="s">
        <v>70</v>
      </c>
      <c r="L320">
        <v>319</v>
      </c>
      <c r="M320" t="s">
        <v>126</v>
      </c>
      <c r="N320" t="s">
        <v>1181</v>
      </c>
      <c r="O320" s="6">
        <f>INT(Tabla13[[#This Row],[Hora de Llegada]])</f>
        <v>45019</v>
      </c>
      <c r="P320" s="7" t="str">
        <f>TEXT(Tabla13[[#This Row],[Hora de Llegada]], "h:mm")</f>
        <v>0:48</v>
      </c>
      <c r="Q320" s="7" t="str">
        <f>TEXT(Tabla13[[#This Row],[Hora de Salida]], "h:mm")</f>
        <v>3:59</v>
      </c>
      <c r="R320" s="7">
        <f>IF(Tabla13[[#This Row],[Estado de la Mesa]]="Ocupada",Tabla13[[#This Row],[Hora de Salida2]]-Tabla13[[#This Row],[Hora de Llegada2]]+(15/1440),Tabla13[[#This Row],[Hora de Salida2]]-Tabla13[[#This Row],[Hora de Llegada2]])</f>
        <v>0.13263888888888889</v>
      </c>
      <c r="S320" s="7">
        <f>Tabla13[[#This Row],[Hora de Salida2]]-Tabla13[[#This Row],[Hora de Llegada2]]</f>
        <v>0.13263888888888889</v>
      </c>
      <c r="T320" s="7">
        <f>IF(Tabla5[[#This Row],[Tiempo de Permanencia sin la Espera]]&gt;Tabla5[[#This Row],[Tiempo Preparación (horas)]],Tabla5[[#This Row],[Tiempo de Permanencia sin la Espera]]-Tabla5[[#This Row],[Tiempo Preparación (horas)]],0)</f>
        <v>4.5138888888888895E-2</v>
      </c>
      <c r="U320" s="7" t="str">
        <f>IF(Tabla5[[#This Row],[Tiempo de Permanencia sin la Espera]]&gt;Tabla5[[#This Row],[Tiempo Preparación (horas)]],"Si","No")</f>
        <v>Si</v>
      </c>
      <c r="V320" s="8">
        <v>268</v>
      </c>
      <c r="W320" s="8">
        <v>126</v>
      </c>
      <c r="X320" s="7">
        <f>Tabla5[[#This Row],[Tiempo de Preparación]]/1440</f>
        <v>8.7499999999999994E-2</v>
      </c>
    </row>
    <row r="321" spans="1:24" x14ac:dyDescent="0.2">
      <c r="A321">
        <v>9</v>
      </c>
      <c r="B321" t="s">
        <v>1180</v>
      </c>
      <c r="C321">
        <v>1</v>
      </c>
      <c r="D321" s="3">
        <v>45019.0625</v>
      </c>
      <c r="E321" s="3">
        <v>45019.178472222222</v>
      </c>
      <c r="F321" t="s">
        <v>72</v>
      </c>
      <c r="G321" t="s">
        <v>82</v>
      </c>
      <c r="H321" t="s">
        <v>106</v>
      </c>
      <c r="I321" t="s">
        <v>1179</v>
      </c>
      <c r="J321" s="34" t="str">
        <f>IF(Tabla5[[#This Row],[Orden Cobrada]]="Si",Tabla13[[#This Row],[Propina]],0)</f>
        <v>44.02</v>
      </c>
      <c r="K321" t="s">
        <v>57</v>
      </c>
      <c r="L321">
        <v>320</v>
      </c>
      <c r="M321" t="s">
        <v>90</v>
      </c>
      <c r="N321" t="s">
        <v>1178</v>
      </c>
      <c r="O321" s="6">
        <f>INT(Tabla13[[#This Row],[Hora de Llegada]])</f>
        <v>45019</v>
      </c>
      <c r="P321" s="7" t="str">
        <f>TEXT(Tabla13[[#This Row],[Hora de Llegada]], "h:mm")</f>
        <v>1:30</v>
      </c>
      <c r="Q321" s="7" t="str">
        <f>TEXT(Tabla13[[#This Row],[Hora de Salida]], "h:mm")</f>
        <v>4:17</v>
      </c>
      <c r="R321" s="7">
        <f>IF(Tabla13[[#This Row],[Estado de la Mesa]]="Ocupada",Tabla13[[#This Row],[Hora de Salida2]]-Tabla13[[#This Row],[Hora de Llegada2]]+(15/1440),Tabla13[[#This Row],[Hora de Salida2]]-Tabla13[[#This Row],[Hora de Llegada2]])</f>
        <v>0.11597222222222223</v>
      </c>
      <c r="S321" s="7">
        <f>Tabla13[[#This Row],[Hora de Salida2]]-Tabla13[[#This Row],[Hora de Llegada2]]</f>
        <v>0.11597222222222223</v>
      </c>
      <c r="T321" s="7">
        <f>IF(Tabla5[[#This Row],[Tiempo de Permanencia sin la Espera]]&gt;Tabla5[[#This Row],[Tiempo Preparación (horas)]],Tabla5[[#This Row],[Tiempo de Permanencia sin la Espera]]-Tabla5[[#This Row],[Tiempo Preparación (horas)]],0)</f>
        <v>2.569444444444445E-2</v>
      </c>
      <c r="U321" s="7" t="str">
        <f>IF(Tabla5[[#This Row],[Tiempo de Permanencia sin la Espera]]&gt;Tabla5[[#This Row],[Tiempo Preparación (horas)]],"Si","No")</f>
        <v>Si</v>
      </c>
      <c r="V321" s="8">
        <v>98</v>
      </c>
      <c r="W321" s="8">
        <v>130</v>
      </c>
      <c r="X321" s="7">
        <f>Tabla5[[#This Row],[Tiempo de Preparación]]/1440</f>
        <v>9.0277777777777776E-2</v>
      </c>
    </row>
    <row r="322" spans="1:24" x14ac:dyDescent="0.2">
      <c r="A322">
        <v>18</v>
      </c>
      <c r="B322" t="s">
        <v>1177</v>
      </c>
      <c r="C322">
        <v>5</v>
      </c>
      <c r="D322" s="3">
        <v>45019.086111111108</v>
      </c>
      <c r="E322" s="3">
        <v>45019.179166666669</v>
      </c>
      <c r="F322" t="s">
        <v>97</v>
      </c>
      <c r="G322" t="s">
        <v>82</v>
      </c>
      <c r="H322" t="s">
        <v>59</v>
      </c>
      <c r="I322" t="s">
        <v>689</v>
      </c>
      <c r="J322" s="34" t="str">
        <f>IF(Tabla5[[#This Row],[Orden Cobrada]]="Si",Tabla13[[#This Row],[Propina]],0)</f>
        <v>23.59</v>
      </c>
      <c r="K322" t="s">
        <v>70</v>
      </c>
      <c r="L322">
        <v>321</v>
      </c>
      <c r="M322" t="s">
        <v>132</v>
      </c>
      <c r="N322" t="s">
        <v>1176</v>
      </c>
      <c r="O322" s="6">
        <f>INT(Tabla13[[#This Row],[Hora de Llegada]])</f>
        <v>45019</v>
      </c>
      <c r="P322" s="7" t="str">
        <f>TEXT(Tabla13[[#This Row],[Hora de Llegada]], "h:mm")</f>
        <v>2:04</v>
      </c>
      <c r="Q322" s="7" t="str">
        <f>TEXT(Tabla13[[#This Row],[Hora de Salida]], "h:mm")</f>
        <v>4:18</v>
      </c>
      <c r="R322" s="7">
        <f>IF(Tabla13[[#This Row],[Estado de la Mesa]]="Ocupada",Tabla13[[#This Row],[Hora de Salida2]]-Tabla13[[#This Row],[Hora de Llegada2]]+(15/1440),Tabla13[[#This Row],[Hora de Salida2]]-Tabla13[[#This Row],[Hora de Llegada2]])</f>
        <v>9.3055555555555544E-2</v>
      </c>
      <c r="S322" s="7">
        <f>Tabla13[[#This Row],[Hora de Salida2]]-Tabla13[[#This Row],[Hora de Llegada2]]</f>
        <v>9.3055555555555544E-2</v>
      </c>
      <c r="T322" s="7">
        <f>IF(Tabla5[[#This Row],[Tiempo de Permanencia sin la Espera]]&gt;Tabla5[[#This Row],[Tiempo Preparación (horas)]],Tabla5[[#This Row],[Tiempo de Permanencia sin la Espera]]-Tabla5[[#This Row],[Tiempo Preparación (horas)]],0)</f>
        <v>2.708333333333332E-2</v>
      </c>
      <c r="U322" s="7" t="str">
        <f>IF(Tabla5[[#This Row],[Tiempo de Permanencia sin la Espera]]&gt;Tabla5[[#This Row],[Tiempo Preparación (horas)]],"Si","No")</f>
        <v>Si</v>
      </c>
      <c r="V322" s="8">
        <v>141</v>
      </c>
      <c r="W322" s="8">
        <v>95</v>
      </c>
      <c r="X322" s="7">
        <f>Tabla5[[#This Row],[Tiempo de Preparación]]/1440</f>
        <v>6.5972222222222224E-2</v>
      </c>
    </row>
    <row r="323" spans="1:24" x14ac:dyDescent="0.2">
      <c r="A323">
        <v>12</v>
      </c>
      <c r="B323" t="s">
        <v>1175</v>
      </c>
      <c r="C323">
        <v>1</v>
      </c>
      <c r="D323" s="3">
        <v>45019.15347222222</v>
      </c>
      <c r="E323" s="3">
        <v>45019.240972222222</v>
      </c>
      <c r="F323" t="s">
        <v>61</v>
      </c>
      <c r="G323" t="s">
        <v>66</v>
      </c>
      <c r="H323" t="s">
        <v>59</v>
      </c>
      <c r="I323" t="s">
        <v>1174</v>
      </c>
      <c r="J323" s="34" t="str">
        <f>IF(Tabla5[[#This Row],[Orden Cobrada]]="Si",Tabla13[[#This Row],[Propina]],0)</f>
        <v>24.69</v>
      </c>
      <c r="K323" t="s">
        <v>76</v>
      </c>
      <c r="L323">
        <v>322</v>
      </c>
      <c r="M323" t="s">
        <v>56</v>
      </c>
      <c r="N323" t="s">
        <v>1173</v>
      </c>
      <c r="O323" s="6">
        <f>INT(Tabla13[[#This Row],[Hora de Llegada]])</f>
        <v>45019</v>
      </c>
      <c r="P323" s="7" t="str">
        <f>TEXT(Tabla13[[#This Row],[Hora de Llegada]], "h:mm")</f>
        <v>3:41</v>
      </c>
      <c r="Q323" s="7" t="str">
        <f>TEXT(Tabla13[[#This Row],[Hora de Salida]], "h:mm")</f>
        <v>5:47</v>
      </c>
      <c r="R323" s="7">
        <f>IF(Tabla13[[#This Row],[Estado de la Mesa]]="Ocupada",Tabla13[[#This Row],[Hora de Salida2]]-Tabla13[[#This Row],[Hora de Llegada2]]+(15/1440),Tabla13[[#This Row],[Hora de Salida2]]-Tabla13[[#This Row],[Hora de Llegada2]])</f>
        <v>9.7916666666666666E-2</v>
      </c>
      <c r="S323" s="7">
        <f>Tabla13[[#This Row],[Hora de Salida2]]-Tabla13[[#This Row],[Hora de Llegada2]]</f>
        <v>8.7499999999999994E-2</v>
      </c>
      <c r="T323" s="7">
        <f>IF(Tabla5[[#This Row],[Tiempo de Permanencia sin la Espera]]&gt;Tabla5[[#This Row],[Tiempo Preparación (horas)]],Tabla5[[#This Row],[Tiempo de Permanencia sin la Espera]]-Tabla5[[#This Row],[Tiempo Preparación (horas)]],0)</f>
        <v>4.583333333333333E-2</v>
      </c>
      <c r="U323" s="7" t="str">
        <f>IF(Tabla5[[#This Row],[Tiempo de Permanencia sin la Espera]]&gt;Tabla5[[#This Row],[Tiempo Preparación (horas)]],"Si","No")</f>
        <v>Si</v>
      </c>
      <c r="V323" s="8">
        <v>85</v>
      </c>
      <c r="W323" s="8">
        <v>60</v>
      </c>
      <c r="X323" s="7">
        <f>Tabla5[[#This Row],[Tiempo de Preparación]]/1440</f>
        <v>4.1666666666666664E-2</v>
      </c>
    </row>
    <row r="324" spans="1:24" x14ac:dyDescent="0.2">
      <c r="A324">
        <v>8</v>
      </c>
      <c r="B324" t="s">
        <v>1172</v>
      </c>
      <c r="C324">
        <v>1</v>
      </c>
      <c r="D324" s="3">
        <v>45019.057638888888</v>
      </c>
      <c r="E324" s="3">
        <v>45019.179861111108</v>
      </c>
      <c r="F324" t="s">
        <v>87</v>
      </c>
      <c r="G324" t="s">
        <v>60</v>
      </c>
      <c r="H324" t="s">
        <v>102</v>
      </c>
      <c r="I324" t="s">
        <v>1171</v>
      </c>
      <c r="J324" s="34" t="str">
        <f>IF(Tabla5[[#This Row],[Orden Cobrada]]="Si",Tabla13[[#This Row],[Propina]],0)</f>
        <v>44.3</v>
      </c>
      <c r="K324" t="s">
        <v>70</v>
      </c>
      <c r="L324">
        <v>323</v>
      </c>
      <c r="M324" t="s">
        <v>69</v>
      </c>
      <c r="N324" t="s">
        <v>1170</v>
      </c>
      <c r="O324" s="6">
        <f>INT(Tabla13[[#This Row],[Hora de Llegada]])</f>
        <v>45019</v>
      </c>
      <c r="P324" s="7" t="str">
        <f>TEXT(Tabla13[[#This Row],[Hora de Llegada]], "h:mm")</f>
        <v>1:23</v>
      </c>
      <c r="Q324" s="7" t="str">
        <f>TEXT(Tabla13[[#This Row],[Hora de Salida]], "h:mm")</f>
        <v>4:19</v>
      </c>
      <c r="R324" s="7">
        <f>IF(Tabla13[[#This Row],[Estado de la Mesa]]="Ocupada",Tabla13[[#This Row],[Hora de Salida2]]-Tabla13[[#This Row],[Hora de Llegada2]]+(15/1440),Tabla13[[#This Row],[Hora de Salida2]]-Tabla13[[#This Row],[Hora de Llegada2]])</f>
        <v>0.12222222222222223</v>
      </c>
      <c r="S324" s="7">
        <f>Tabla13[[#This Row],[Hora de Salida2]]-Tabla13[[#This Row],[Hora de Llegada2]]</f>
        <v>0.12222222222222223</v>
      </c>
      <c r="T324" s="7">
        <f>IF(Tabla5[[#This Row],[Tiempo de Permanencia sin la Espera]]&gt;Tabla5[[#This Row],[Tiempo Preparación (horas)]],Tabla5[[#This Row],[Tiempo de Permanencia sin la Espera]]-Tabla5[[#This Row],[Tiempo Preparación (horas)]],0)</f>
        <v>3.7500000000000006E-2</v>
      </c>
      <c r="U324" s="7" t="str">
        <f>IF(Tabla5[[#This Row],[Tiempo de Permanencia sin la Espera]]&gt;Tabla5[[#This Row],[Tiempo Preparación (horas)]],"Si","No")</f>
        <v>Si</v>
      </c>
      <c r="V324" s="8">
        <v>208</v>
      </c>
      <c r="W324" s="8">
        <v>122</v>
      </c>
      <c r="X324" s="7">
        <f>Tabla5[[#This Row],[Tiempo de Preparación]]/1440</f>
        <v>8.4722222222222227E-2</v>
      </c>
    </row>
    <row r="325" spans="1:24" x14ac:dyDescent="0.2">
      <c r="A325">
        <v>9</v>
      </c>
      <c r="B325" t="s">
        <v>1169</v>
      </c>
      <c r="C325">
        <v>6</v>
      </c>
      <c r="D325" s="3">
        <v>45019.029861111114</v>
      </c>
      <c r="E325" s="3">
        <v>45019.07708333333</v>
      </c>
      <c r="F325" t="s">
        <v>97</v>
      </c>
      <c r="G325" t="s">
        <v>66</v>
      </c>
      <c r="H325" t="s">
        <v>59</v>
      </c>
      <c r="I325" t="s">
        <v>1168</v>
      </c>
      <c r="J325" s="34">
        <f>IF(Tabla5[[#This Row],[Orden Cobrada]]="Si",Tabla13[[#This Row],[Propina]],0)</f>
        <v>0</v>
      </c>
      <c r="K325" t="s">
        <v>70</v>
      </c>
      <c r="L325">
        <v>324</v>
      </c>
      <c r="M325" t="s">
        <v>100</v>
      </c>
      <c r="N325" t="s">
        <v>1167</v>
      </c>
      <c r="O325" s="6">
        <f>INT(Tabla13[[#This Row],[Hora de Llegada]])</f>
        <v>45019</v>
      </c>
      <c r="P325" s="7" t="str">
        <f>TEXT(Tabla13[[#This Row],[Hora de Llegada]], "h:mm")</f>
        <v>0:43</v>
      </c>
      <c r="Q325" s="7" t="str">
        <f>TEXT(Tabla13[[#This Row],[Hora de Salida]], "h:mm")</f>
        <v>1:51</v>
      </c>
      <c r="R325" s="7">
        <f>IF(Tabla13[[#This Row],[Estado de la Mesa]]="Ocupada",Tabla13[[#This Row],[Hora de Salida2]]-Tabla13[[#This Row],[Hora de Llegada2]]+(15/1440),Tabla13[[#This Row],[Hora de Salida2]]-Tabla13[[#This Row],[Hora de Llegada2]])</f>
        <v>4.7222222222222221E-2</v>
      </c>
      <c r="S325" s="7">
        <f>Tabla13[[#This Row],[Hora de Salida2]]-Tabla13[[#This Row],[Hora de Llegada2]]</f>
        <v>4.7222222222222221E-2</v>
      </c>
      <c r="T325" s="7">
        <f>IF(Tabla5[[#This Row],[Tiempo de Permanencia sin la Espera]]&gt;Tabla5[[#This Row],[Tiempo Preparación (horas)]],Tabla5[[#This Row],[Tiempo de Permanencia sin la Espera]]-Tabla5[[#This Row],[Tiempo Preparación (horas)]],0)</f>
        <v>0</v>
      </c>
      <c r="U325" s="7" t="str">
        <f>IF(Tabla5[[#This Row],[Tiempo de Permanencia sin la Espera]]&gt;Tabla5[[#This Row],[Tiempo Preparación (horas)]],"Si","No")</f>
        <v>No</v>
      </c>
      <c r="V325" s="8">
        <v>137</v>
      </c>
      <c r="W325" s="8">
        <v>90</v>
      </c>
      <c r="X325" s="7">
        <f>Tabla5[[#This Row],[Tiempo de Preparación]]/1440</f>
        <v>6.25E-2</v>
      </c>
    </row>
    <row r="326" spans="1:24" x14ac:dyDescent="0.2">
      <c r="A326">
        <v>18</v>
      </c>
      <c r="B326" t="s">
        <v>171</v>
      </c>
      <c r="C326">
        <v>1</v>
      </c>
      <c r="D326" s="3">
        <v>45019.041666666664</v>
      </c>
      <c r="E326" s="3">
        <v>45019.095833333333</v>
      </c>
      <c r="F326" t="s">
        <v>61</v>
      </c>
      <c r="G326" t="s">
        <v>82</v>
      </c>
      <c r="H326" t="s">
        <v>59</v>
      </c>
      <c r="I326" t="s">
        <v>1166</v>
      </c>
      <c r="J326" s="34" t="str">
        <f>IF(Tabla5[[#This Row],[Orden Cobrada]]="Si",Tabla13[[#This Row],[Propina]],0)</f>
        <v>32.5</v>
      </c>
      <c r="K326" t="s">
        <v>57</v>
      </c>
      <c r="L326">
        <v>325</v>
      </c>
      <c r="M326" t="s">
        <v>100</v>
      </c>
      <c r="N326" t="s">
        <v>1165</v>
      </c>
      <c r="O326" s="6">
        <f>INT(Tabla13[[#This Row],[Hora de Llegada]])</f>
        <v>45019</v>
      </c>
      <c r="P326" s="7" t="str">
        <f>TEXT(Tabla13[[#This Row],[Hora de Llegada]], "h:mm")</f>
        <v>1:00</v>
      </c>
      <c r="Q326" s="7" t="str">
        <f>TEXT(Tabla13[[#This Row],[Hora de Salida]], "h:mm")</f>
        <v>2:18</v>
      </c>
      <c r="R326" s="7">
        <f>IF(Tabla13[[#This Row],[Estado de la Mesa]]="Ocupada",Tabla13[[#This Row],[Hora de Salida2]]-Tabla13[[#This Row],[Hora de Llegada2]]+(15/1440),Tabla13[[#This Row],[Hora de Salida2]]-Tabla13[[#This Row],[Hora de Llegada2]])</f>
        <v>5.4166666666666662E-2</v>
      </c>
      <c r="S326" s="7">
        <f>Tabla13[[#This Row],[Hora de Salida2]]-Tabla13[[#This Row],[Hora de Llegada2]]</f>
        <v>5.4166666666666662E-2</v>
      </c>
      <c r="T326" s="7">
        <f>IF(Tabla5[[#This Row],[Tiempo de Permanencia sin la Espera]]&gt;Tabla5[[#This Row],[Tiempo Preparación (horas)]],Tabla5[[#This Row],[Tiempo de Permanencia sin la Espera]]-Tabla5[[#This Row],[Tiempo Preparación (horas)]],0)</f>
        <v>4.8611111111111077E-3</v>
      </c>
      <c r="U326" s="7" t="str">
        <f>IF(Tabla5[[#This Row],[Tiempo de Permanencia sin la Espera]]&gt;Tabla5[[#This Row],[Tiempo Preparación (horas)]],"Si","No")</f>
        <v>Si</v>
      </c>
      <c r="V326" s="8">
        <v>154</v>
      </c>
      <c r="W326" s="8">
        <v>71</v>
      </c>
      <c r="X326" s="7">
        <f>Tabla5[[#This Row],[Tiempo de Preparación]]/1440</f>
        <v>4.9305555555555554E-2</v>
      </c>
    </row>
    <row r="327" spans="1:24" x14ac:dyDescent="0.2">
      <c r="A327">
        <v>14</v>
      </c>
      <c r="B327" t="s">
        <v>218</v>
      </c>
      <c r="C327">
        <v>4</v>
      </c>
      <c r="D327" s="3">
        <v>45020.068749999999</v>
      </c>
      <c r="E327" s="3">
        <v>45020.231944444444</v>
      </c>
      <c r="F327" t="s">
        <v>97</v>
      </c>
      <c r="G327" t="s">
        <v>60</v>
      </c>
      <c r="H327" t="s">
        <v>106</v>
      </c>
      <c r="I327" t="s">
        <v>1160</v>
      </c>
      <c r="J327" s="34" t="str">
        <f>IF(Tabla5[[#This Row],[Orden Cobrada]]="Si",Tabla13[[#This Row],[Propina]],0)</f>
        <v>13.85</v>
      </c>
      <c r="K327" t="s">
        <v>76</v>
      </c>
      <c r="L327">
        <v>326</v>
      </c>
      <c r="M327" t="s">
        <v>100</v>
      </c>
      <c r="N327" t="s">
        <v>1164</v>
      </c>
      <c r="O327" s="6">
        <f>INT(Tabla13[[#This Row],[Hora de Llegada]])</f>
        <v>45020</v>
      </c>
      <c r="P327" s="7" t="str">
        <f>TEXT(Tabla13[[#This Row],[Hora de Llegada]], "h:mm")</f>
        <v>1:39</v>
      </c>
      <c r="Q327" s="7" t="str">
        <f>TEXT(Tabla13[[#This Row],[Hora de Salida]], "h:mm")</f>
        <v>5:34</v>
      </c>
      <c r="R327" s="7">
        <f>IF(Tabla13[[#This Row],[Estado de la Mesa]]="Ocupada",Tabla13[[#This Row],[Hora de Salida2]]-Tabla13[[#This Row],[Hora de Llegada2]]+(15/1440),Tabla13[[#This Row],[Hora de Salida2]]-Tabla13[[#This Row],[Hora de Llegada2]])</f>
        <v>0.17361111111111108</v>
      </c>
      <c r="S327" s="7">
        <f>Tabla13[[#This Row],[Hora de Salida2]]-Tabla13[[#This Row],[Hora de Llegada2]]</f>
        <v>0.16319444444444442</v>
      </c>
      <c r="T327" s="7">
        <f>IF(Tabla5[[#This Row],[Tiempo de Permanencia sin la Espera]]&gt;Tabla5[[#This Row],[Tiempo Preparación (horas)]],Tabla5[[#This Row],[Tiempo de Permanencia sin la Espera]]-Tabla5[[#This Row],[Tiempo Preparación (horas)]],0)</f>
        <v>9.9999999999999978E-2</v>
      </c>
      <c r="U327" s="7" t="str">
        <f>IF(Tabla5[[#This Row],[Tiempo de Permanencia sin la Espera]]&gt;Tabla5[[#This Row],[Tiempo Preparación (horas)]],"Si","No")</f>
        <v>Si</v>
      </c>
      <c r="V327" s="8">
        <v>81</v>
      </c>
      <c r="W327" s="8">
        <v>91</v>
      </c>
      <c r="X327" s="7">
        <f>Tabla5[[#This Row],[Tiempo de Preparación]]/1440</f>
        <v>6.3194444444444442E-2</v>
      </c>
    </row>
    <row r="328" spans="1:24" x14ac:dyDescent="0.2">
      <c r="A328">
        <v>12</v>
      </c>
      <c r="B328" t="s">
        <v>457</v>
      </c>
      <c r="C328">
        <v>5</v>
      </c>
      <c r="D328" s="3">
        <v>45020.124305555553</v>
      </c>
      <c r="E328" s="3">
        <v>45020.191666666666</v>
      </c>
      <c r="F328" t="s">
        <v>87</v>
      </c>
      <c r="G328" t="s">
        <v>66</v>
      </c>
      <c r="H328" t="s">
        <v>59</v>
      </c>
      <c r="I328" t="s">
        <v>1163</v>
      </c>
      <c r="J328" s="34" t="str">
        <f>IF(Tabla5[[#This Row],[Orden Cobrada]]="Si",Tabla13[[#This Row],[Propina]],0)</f>
        <v>15.08</v>
      </c>
      <c r="K328" t="s">
        <v>57</v>
      </c>
      <c r="L328">
        <v>327</v>
      </c>
      <c r="M328" t="s">
        <v>75</v>
      </c>
      <c r="N328" t="s">
        <v>1162</v>
      </c>
      <c r="O328" s="6">
        <f>INT(Tabla13[[#This Row],[Hora de Llegada]])</f>
        <v>45020</v>
      </c>
      <c r="P328" s="7" t="str">
        <f>TEXT(Tabla13[[#This Row],[Hora de Llegada]], "h:mm")</f>
        <v>2:59</v>
      </c>
      <c r="Q328" s="7" t="str">
        <f>TEXT(Tabla13[[#This Row],[Hora de Salida]], "h:mm")</f>
        <v>4:36</v>
      </c>
      <c r="R328" s="7">
        <f>IF(Tabla13[[#This Row],[Estado de la Mesa]]="Ocupada",Tabla13[[#This Row],[Hora de Salida2]]-Tabla13[[#This Row],[Hora de Llegada2]]+(15/1440),Tabla13[[#This Row],[Hora de Salida2]]-Tabla13[[#This Row],[Hora de Llegada2]])</f>
        <v>6.7361111111111094E-2</v>
      </c>
      <c r="S328" s="7">
        <f>Tabla13[[#This Row],[Hora de Salida2]]-Tabla13[[#This Row],[Hora de Llegada2]]</f>
        <v>6.7361111111111094E-2</v>
      </c>
      <c r="T328" s="7">
        <f>IF(Tabla5[[#This Row],[Tiempo de Permanencia sin la Espera]]&gt;Tabla5[[#This Row],[Tiempo Preparación (horas)]],Tabla5[[#This Row],[Tiempo de Permanencia sin la Espera]]-Tabla5[[#This Row],[Tiempo Preparación (horas)]],0)</f>
        <v>1.5972222222222207E-2</v>
      </c>
      <c r="U328" s="7" t="str">
        <f>IF(Tabla5[[#This Row],[Tiempo de Permanencia sin la Espera]]&gt;Tabla5[[#This Row],[Tiempo Preparación (horas)]],"Si","No")</f>
        <v>Si</v>
      </c>
      <c r="V328" s="8">
        <v>147</v>
      </c>
      <c r="W328" s="8">
        <v>74</v>
      </c>
      <c r="X328" s="7">
        <f>Tabla5[[#This Row],[Tiempo de Preparación]]/1440</f>
        <v>5.1388888888888887E-2</v>
      </c>
    </row>
    <row r="329" spans="1:24" x14ac:dyDescent="0.2">
      <c r="A329">
        <v>4</v>
      </c>
      <c r="B329" t="s">
        <v>1161</v>
      </c>
      <c r="C329">
        <v>3</v>
      </c>
      <c r="D329" s="3">
        <v>45020.072222222225</v>
      </c>
      <c r="E329" s="3">
        <v>45020.171527777777</v>
      </c>
      <c r="F329" t="s">
        <v>61</v>
      </c>
      <c r="G329" t="s">
        <v>66</v>
      </c>
      <c r="H329" t="s">
        <v>59</v>
      </c>
      <c r="I329" t="s">
        <v>1160</v>
      </c>
      <c r="J329" s="34" t="str">
        <f>IF(Tabla5[[#This Row],[Orden Cobrada]]="Si",Tabla13[[#This Row],[Propina]],0)</f>
        <v>13.85</v>
      </c>
      <c r="K329" t="s">
        <v>57</v>
      </c>
      <c r="L329">
        <v>328</v>
      </c>
      <c r="M329" t="s">
        <v>69</v>
      </c>
      <c r="N329" t="s">
        <v>17</v>
      </c>
      <c r="O329" s="6">
        <f>INT(Tabla13[[#This Row],[Hora de Llegada]])</f>
        <v>45020</v>
      </c>
      <c r="P329" s="7" t="str">
        <f>TEXT(Tabla13[[#This Row],[Hora de Llegada]], "h:mm")</f>
        <v>1:44</v>
      </c>
      <c r="Q329" s="7" t="str">
        <f>TEXT(Tabla13[[#This Row],[Hora de Salida]], "h:mm")</f>
        <v>4:07</v>
      </c>
      <c r="R329" s="7">
        <f>IF(Tabla13[[#This Row],[Estado de la Mesa]]="Ocupada",Tabla13[[#This Row],[Hora de Salida2]]-Tabla13[[#This Row],[Hora de Llegada2]]+(15/1440),Tabla13[[#This Row],[Hora de Salida2]]-Tabla13[[#This Row],[Hora de Llegada2]])</f>
        <v>9.9305555555555522E-2</v>
      </c>
      <c r="S329" s="7">
        <f>Tabla13[[#This Row],[Hora de Salida2]]-Tabla13[[#This Row],[Hora de Llegada2]]</f>
        <v>9.9305555555555522E-2</v>
      </c>
      <c r="T329" s="7">
        <f>IF(Tabla5[[#This Row],[Tiempo de Permanencia sin la Espera]]&gt;Tabla5[[#This Row],[Tiempo Preparación (horas)]],Tabla5[[#This Row],[Tiempo de Permanencia sin la Espera]]-Tabla5[[#This Row],[Tiempo Preparación (horas)]],0)</f>
        <v>8.4722222222222185E-2</v>
      </c>
      <c r="U329" s="7" t="str">
        <f>IF(Tabla5[[#This Row],[Tiempo de Permanencia sin la Espera]]&gt;Tabla5[[#This Row],[Tiempo Preparación (horas)]],"Si","No")</f>
        <v>Si</v>
      </c>
      <c r="V329" s="8">
        <v>35</v>
      </c>
      <c r="W329" s="8">
        <v>21</v>
      </c>
      <c r="X329" s="7">
        <f>Tabla5[[#This Row],[Tiempo de Preparación]]/1440</f>
        <v>1.4583333333333334E-2</v>
      </c>
    </row>
    <row r="330" spans="1:24" x14ac:dyDescent="0.2">
      <c r="A330">
        <v>13</v>
      </c>
      <c r="B330" t="s">
        <v>1159</v>
      </c>
      <c r="C330">
        <v>1</v>
      </c>
      <c r="D330" s="3">
        <v>45020.018055555556</v>
      </c>
      <c r="E330" s="3">
        <v>45020.111805555556</v>
      </c>
      <c r="F330" t="s">
        <v>61</v>
      </c>
      <c r="G330" t="s">
        <v>82</v>
      </c>
      <c r="H330" t="s">
        <v>59</v>
      </c>
      <c r="I330" t="s">
        <v>1158</v>
      </c>
      <c r="J330" s="34">
        <f>IF(Tabla5[[#This Row],[Orden Cobrada]]="Si",Tabla13[[#This Row],[Propina]],0)</f>
        <v>0</v>
      </c>
      <c r="K330" t="s">
        <v>76</v>
      </c>
      <c r="L330">
        <v>329</v>
      </c>
      <c r="M330" t="s">
        <v>126</v>
      </c>
      <c r="N330" t="s">
        <v>1157</v>
      </c>
      <c r="O330" s="6">
        <f>INT(Tabla13[[#This Row],[Hora de Llegada]])</f>
        <v>45020</v>
      </c>
      <c r="P330" s="7" t="str">
        <f>TEXT(Tabla13[[#This Row],[Hora de Llegada]], "h:mm")</f>
        <v>0:26</v>
      </c>
      <c r="Q330" s="7" t="str">
        <f>TEXT(Tabla13[[#This Row],[Hora de Salida]], "h:mm")</f>
        <v>2:41</v>
      </c>
      <c r="R330" s="7">
        <f>IF(Tabla13[[#This Row],[Estado de la Mesa]]="Ocupada",Tabla13[[#This Row],[Hora de Salida2]]-Tabla13[[#This Row],[Hora de Llegada2]]+(15/1440),Tabla13[[#This Row],[Hora de Salida2]]-Tabla13[[#This Row],[Hora de Llegada2]])</f>
        <v>0.10416666666666667</v>
      </c>
      <c r="S330" s="7">
        <f>Tabla13[[#This Row],[Hora de Salida2]]-Tabla13[[#This Row],[Hora de Llegada2]]</f>
        <v>9.375E-2</v>
      </c>
      <c r="T330" s="7">
        <f>IF(Tabla5[[#This Row],[Tiempo de Permanencia sin la Espera]]&gt;Tabla5[[#This Row],[Tiempo Preparación (horas)]],Tabla5[[#This Row],[Tiempo de Permanencia sin la Espera]]-Tabla5[[#This Row],[Tiempo Preparación (horas)]],0)</f>
        <v>0</v>
      </c>
      <c r="U330" s="7" t="str">
        <f>IF(Tabla5[[#This Row],[Tiempo de Permanencia sin la Espera]]&gt;Tabla5[[#This Row],[Tiempo Preparación (horas)]],"Si","No")</f>
        <v>No</v>
      </c>
      <c r="V330" s="8">
        <v>207</v>
      </c>
      <c r="W330" s="8">
        <v>139</v>
      </c>
      <c r="X330" s="7">
        <f>Tabla5[[#This Row],[Tiempo de Preparación]]/1440</f>
        <v>9.6527777777777782E-2</v>
      </c>
    </row>
    <row r="331" spans="1:24" x14ac:dyDescent="0.2">
      <c r="A331">
        <v>10</v>
      </c>
      <c r="B331" t="s">
        <v>1033</v>
      </c>
      <c r="C331">
        <v>6</v>
      </c>
      <c r="D331" s="3">
        <v>45020.076388888891</v>
      </c>
      <c r="E331" s="3">
        <v>45020.164583333331</v>
      </c>
      <c r="F331" t="s">
        <v>72</v>
      </c>
      <c r="G331" t="s">
        <v>60</v>
      </c>
      <c r="H331" t="s">
        <v>59</v>
      </c>
      <c r="I331" t="s">
        <v>1156</v>
      </c>
      <c r="J331" s="34">
        <f>IF(Tabla5[[#This Row],[Orden Cobrada]]="Si",Tabla13[[#This Row],[Propina]],0)</f>
        <v>0</v>
      </c>
      <c r="K331" t="s">
        <v>76</v>
      </c>
      <c r="L331">
        <v>330</v>
      </c>
      <c r="M331" t="s">
        <v>126</v>
      </c>
      <c r="N331" t="s">
        <v>1155</v>
      </c>
      <c r="O331" s="6">
        <f>INT(Tabla13[[#This Row],[Hora de Llegada]])</f>
        <v>45020</v>
      </c>
      <c r="P331" s="7" t="str">
        <f>TEXT(Tabla13[[#This Row],[Hora de Llegada]], "h:mm")</f>
        <v>1:50</v>
      </c>
      <c r="Q331" s="7" t="str">
        <f>TEXT(Tabla13[[#This Row],[Hora de Salida]], "h:mm")</f>
        <v>3:57</v>
      </c>
      <c r="R331" s="7">
        <f>IF(Tabla13[[#This Row],[Estado de la Mesa]]="Ocupada",Tabla13[[#This Row],[Hora de Salida2]]-Tabla13[[#This Row],[Hora de Llegada2]]+(15/1440),Tabla13[[#This Row],[Hora de Salida2]]-Tabla13[[#This Row],[Hora de Llegada2]])</f>
        <v>9.8611111111111108E-2</v>
      </c>
      <c r="S331" s="7">
        <f>Tabla13[[#This Row],[Hora de Salida2]]-Tabla13[[#This Row],[Hora de Llegada2]]</f>
        <v>8.8194444444444436E-2</v>
      </c>
      <c r="T331" s="7">
        <f>IF(Tabla5[[#This Row],[Tiempo de Permanencia sin la Espera]]&gt;Tabla5[[#This Row],[Tiempo Preparación (horas)]],Tabla5[[#This Row],[Tiempo de Permanencia sin la Espera]]-Tabla5[[#This Row],[Tiempo Preparación (horas)]],0)</f>
        <v>0</v>
      </c>
      <c r="U331" s="7" t="str">
        <f>IF(Tabla5[[#This Row],[Tiempo de Permanencia sin la Espera]]&gt;Tabla5[[#This Row],[Tiempo Preparación (horas)]],"Si","No")</f>
        <v>No</v>
      </c>
      <c r="V331" s="8">
        <v>217</v>
      </c>
      <c r="W331" s="8">
        <v>140</v>
      </c>
      <c r="X331" s="7">
        <f>Tabla5[[#This Row],[Tiempo de Preparación]]/1440</f>
        <v>9.7222222222222224E-2</v>
      </c>
    </row>
    <row r="332" spans="1:24" x14ac:dyDescent="0.2">
      <c r="A332">
        <v>20</v>
      </c>
      <c r="B332" t="s">
        <v>147</v>
      </c>
      <c r="C332">
        <v>3</v>
      </c>
      <c r="D332" s="3">
        <v>45020.129166666666</v>
      </c>
      <c r="E332" s="3">
        <v>45020.261805555558</v>
      </c>
      <c r="F332" t="s">
        <v>78</v>
      </c>
      <c r="G332" t="s">
        <v>66</v>
      </c>
      <c r="H332" t="s">
        <v>106</v>
      </c>
      <c r="I332" t="s">
        <v>1154</v>
      </c>
      <c r="J332" s="34" t="str">
        <f>IF(Tabla5[[#This Row],[Orden Cobrada]]="Si",Tabla13[[#This Row],[Propina]],0)</f>
        <v>36.61</v>
      </c>
      <c r="K332" t="s">
        <v>57</v>
      </c>
      <c r="L332">
        <v>331</v>
      </c>
      <c r="M332" t="s">
        <v>163</v>
      </c>
      <c r="N332" t="s">
        <v>1153</v>
      </c>
      <c r="O332" s="6">
        <f>INT(Tabla13[[#This Row],[Hora de Llegada]])</f>
        <v>45020</v>
      </c>
      <c r="P332" s="7" t="str">
        <f>TEXT(Tabla13[[#This Row],[Hora de Llegada]], "h:mm")</f>
        <v>3:06</v>
      </c>
      <c r="Q332" s="7" t="str">
        <f>TEXT(Tabla13[[#This Row],[Hora de Salida]], "h:mm")</f>
        <v>6:17</v>
      </c>
      <c r="R332" s="7">
        <f>IF(Tabla13[[#This Row],[Estado de la Mesa]]="Ocupada",Tabla13[[#This Row],[Hora de Salida2]]-Tabla13[[#This Row],[Hora de Llegada2]]+(15/1440),Tabla13[[#This Row],[Hora de Salida2]]-Tabla13[[#This Row],[Hora de Llegada2]])</f>
        <v>0.13263888888888889</v>
      </c>
      <c r="S332" s="7">
        <f>Tabla13[[#This Row],[Hora de Salida2]]-Tabla13[[#This Row],[Hora de Llegada2]]</f>
        <v>0.13263888888888889</v>
      </c>
      <c r="T332" s="7">
        <f>IF(Tabla5[[#This Row],[Tiempo de Permanencia sin la Espera]]&gt;Tabla5[[#This Row],[Tiempo Preparación (horas)]],Tabla5[[#This Row],[Tiempo de Permanencia sin la Espera]]-Tabla5[[#This Row],[Tiempo Preparación (horas)]],0)</f>
        <v>4.8611111111111105E-2</v>
      </c>
      <c r="U332" s="7" t="str">
        <f>IF(Tabla5[[#This Row],[Tiempo de Permanencia sin la Espera]]&gt;Tabla5[[#This Row],[Tiempo Preparación (horas)]],"Si","No")</f>
        <v>Si</v>
      </c>
      <c r="V332" s="8">
        <v>173</v>
      </c>
      <c r="W332" s="8">
        <v>121</v>
      </c>
      <c r="X332" s="7">
        <f>Tabla5[[#This Row],[Tiempo de Preparación]]/1440</f>
        <v>8.4027777777777785E-2</v>
      </c>
    </row>
    <row r="333" spans="1:24" x14ac:dyDescent="0.2">
      <c r="A333">
        <v>6</v>
      </c>
      <c r="B333" t="s">
        <v>491</v>
      </c>
      <c r="C333">
        <v>1</v>
      </c>
      <c r="D333" s="3">
        <v>45020.009722222225</v>
      </c>
      <c r="E333" s="3">
        <v>45020.061805555553</v>
      </c>
      <c r="F333" t="s">
        <v>61</v>
      </c>
      <c r="G333" t="s">
        <v>82</v>
      </c>
      <c r="H333" t="s">
        <v>106</v>
      </c>
      <c r="I333" t="s">
        <v>1152</v>
      </c>
      <c r="J333" s="34" t="str">
        <f>IF(Tabla5[[#This Row],[Orden Cobrada]]="Si",Tabla13[[#This Row],[Propina]],0)</f>
        <v>25.21</v>
      </c>
      <c r="K333" t="s">
        <v>57</v>
      </c>
      <c r="L333">
        <v>332</v>
      </c>
      <c r="M333" t="s">
        <v>64</v>
      </c>
      <c r="N333" t="s">
        <v>11</v>
      </c>
      <c r="O333" s="6">
        <f>INT(Tabla13[[#This Row],[Hora de Llegada]])</f>
        <v>45020</v>
      </c>
      <c r="P333" s="7" t="str">
        <f>TEXT(Tabla13[[#This Row],[Hora de Llegada]], "h:mm")</f>
        <v>0:14</v>
      </c>
      <c r="Q333" s="7" t="str">
        <f>TEXT(Tabla13[[#This Row],[Hora de Salida]], "h:mm")</f>
        <v>1:29</v>
      </c>
      <c r="R333" s="7">
        <f>IF(Tabla13[[#This Row],[Estado de la Mesa]]="Ocupada",Tabla13[[#This Row],[Hora de Salida2]]-Tabla13[[#This Row],[Hora de Llegada2]]+(15/1440),Tabla13[[#This Row],[Hora de Salida2]]-Tabla13[[#This Row],[Hora de Llegada2]])</f>
        <v>5.2083333333333336E-2</v>
      </c>
      <c r="S333" s="7">
        <f>Tabla13[[#This Row],[Hora de Salida2]]-Tabla13[[#This Row],[Hora de Llegada2]]</f>
        <v>5.2083333333333336E-2</v>
      </c>
      <c r="T333" s="7">
        <f>IF(Tabla5[[#This Row],[Tiempo de Permanencia sin la Espera]]&gt;Tabla5[[#This Row],[Tiempo Preparación (horas)]],Tabla5[[#This Row],[Tiempo de Permanencia sin la Espera]]-Tabla5[[#This Row],[Tiempo Preparación (horas)]],0)</f>
        <v>4.027777777777778E-2</v>
      </c>
      <c r="U333" s="7" t="str">
        <f>IF(Tabla5[[#This Row],[Tiempo de Permanencia sin la Espera]]&gt;Tabla5[[#This Row],[Tiempo Preparación (horas)]],"Si","No")</f>
        <v>Si</v>
      </c>
      <c r="V333" s="8">
        <v>120</v>
      </c>
      <c r="W333" s="8">
        <v>17</v>
      </c>
      <c r="X333" s="7">
        <f>Tabla5[[#This Row],[Tiempo de Preparación]]/1440</f>
        <v>1.1805555555555555E-2</v>
      </c>
    </row>
    <row r="334" spans="1:24" x14ac:dyDescent="0.2">
      <c r="A334">
        <v>6</v>
      </c>
      <c r="B334" t="s">
        <v>737</v>
      </c>
      <c r="C334">
        <v>1</v>
      </c>
      <c r="D334" s="3">
        <v>45020.131944444445</v>
      </c>
      <c r="E334" s="3">
        <v>45020.186805555553</v>
      </c>
      <c r="F334" t="s">
        <v>78</v>
      </c>
      <c r="G334" t="s">
        <v>66</v>
      </c>
      <c r="H334" t="s">
        <v>59</v>
      </c>
      <c r="I334" t="s">
        <v>1151</v>
      </c>
      <c r="J334" s="34" t="str">
        <f>IF(Tabla5[[#This Row],[Orden Cobrada]]="Si",Tabla13[[#This Row],[Propina]],0)</f>
        <v>13.19</v>
      </c>
      <c r="K334" t="s">
        <v>70</v>
      </c>
      <c r="L334">
        <v>333</v>
      </c>
      <c r="M334" t="s">
        <v>163</v>
      </c>
      <c r="N334" t="s">
        <v>1150</v>
      </c>
      <c r="O334" s="6">
        <f>INT(Tabla13[[#This Row],[Hora de Llegada]])</f>
        <v>45020</v>
      </c>
      <c r="P334" s="7" t="str">
        <f>TEXT(Tabla13[[#This Row],[Hora de Llegada]], "h:mm")</f>
        <v>3:10</v>
      </c>
      <c r="Q334" s="7" t="str">
        <f>TEXT(Tabla13[[#This Row],[Hora de Salida]], "h:mm")</f>
        <v>4:29</v>
      </c>
      <c r="R334" s="7">
        <f>IF(Tabla13[[#This Row],[Estado de la Mesa]]="Ocupada",Tabla13[[#This Row],[Hora de Salida2]]-Tabla13[[#This Row],[Hora de Llegada2]]+(15/1440),Tabla13[[#This Row],[Hora de Salida2]]-Tabla13[[#This Row],[Hora de Llegada2]])</f>
        <v>5.486111111111111E-2</v>
      </c>
      <c r="S334" s="7">
        <f>Tabla13[[#This Row],[Hora de Salida2]]-Tabla13[[#This Row],[Hora de Llegada2]]</f>
        <v>5.486111111111111E-2</v>
      </c>
      <c r="T334" s="7">
        <f>IF(Tabla5[[#This Row],[Tiempo de Permanencia sin la Espera]]&gt;Tabla5[[#This Row],[Tiempo Preparación (horas)]],Tabla5[[#This Row],[Tiempo de Permanencia sin la Espera]]-Tabla5[[#This Row],[Tiempo Preparación (horas)]],0)</f>
        <v>1.2499999999999997E-2</v>
      </c>
      <c r="U334" s="7" t="str">
        <f>IF(Tabla5[[#This Row],[Tiempo de Permanencia sin la Espera]]&gt;Tabla5[[#This Row],[Tiempo Preparación (horas)]],"Si","No")</f>
        <v>Si</v>
      </c>
      <c r="V334" s="8">
        <v>72</v>
      </c>
      <c r="W334" s="8">
        <v>61</v>
      </c>
      <c r="X334" s="7">
        <f>Tabla5[[#This Row],[Tiempo de Preparación]]/1440</f>
        <v>4.2361111111111113E-2</v>
      </c>
    </row>
    <row r="335" spans="1:24" x14ac:dyDescent="0.2">
      <c r="A335">
        <v>12</v>
      </c>
      <c r="B335" t="s">
        <v>897</v>
      </c>
      <c r="C335">
        <v>4</v>
      </c>
      <c r="D335" s="3">
        <v>45020.118750000001</v>
      </c>
      <c r="E335" s="3">
        <v>45020.271527777775</v>
      </c>
      <c r="F335" t="s">
        <v>97</v>
      </c>
      <c r="G335" t="s">
        <v>60</v>
      </c>
      <c r="H335" t="s">
        <v>59</v>
      </c>
      <c r="I335" t="s">
        <v>1149</v>
      </c>
      <c r="J335" s="34" t="str">
        <f>IF(Tabla5[[#This Row],[Orden Cobrada]]="Si",Tabla13[[#This Row],[Propina]],0)</f>
        <v>17.5</v>
      </c>
      <c r="K335" t="s">
        <v>70</v>
      </c>
      <c r="L335">
        <v>334</v>
      </c>
      <c r="M335" t="s">
        <v>64</v>
      </c>
      <c r="N335" t="s">
        <v>1148</v>
      </c>
      <c r="O335" s="6">
        <f>INT(Tabla13[[#This Row],[Hora de Llegada]])</f>
        <v>45020</v>
      </c>
      <c r="P335" s="7" t="str">
        <f>TEXT(Tabla13[[#This Row],[Hora de Llegada]], "h:mm")</f>
        <v>2:51</v>
      </c>
      <c r="Q335" s="7" t="str">
        <f>TEXT(Tabla13[[#This Row],[Hora de Salida]], "h:mm")</f>
        <v>6:31</v>
      </c>
      <c r="R335" s="7">
        <f>IF(Tabla13[[#This Row],[Estado de la Mesa]]="Ocupada",Tabla13[[#This Row],[Hora de Salida2]]-Tabla13[[#This Row],[Hora de Llegada2]]+(15/1440),Tabla13[[#This Row],[Hora de Salida2]]-Tabla13[[#This Row],[Hora de Llegada2]])</f>
        <v>0.15277777777777773</v>
      </c>
      <c r="S335" s="7">
        <f>Tabla13[[#This Row],[Hora de Salida2]]-Tabla13[[#This Row],[Hora de Llegada2]]</f>
        <v>0.15277777777777773</v>
      </c>
      <c r="T335" s="7">
        <f>IF(Tabla5[[#This Row],[Tiempo de Permanencia sin la Espera]]&gt;Tabla5[[#This Row],[Tiempo Preparación (horas)]],Tabla5[[#This Row],[Tiempo de Permanencia sin la Espera]]-Tabla5[[#This Row],[Tiempo Preparación (horas)]],0)</f>
        <v>4.4444444444444398E-2</v>
      </c>
      <c r="U335" s="7" t="str">
        <f>IF(Tabla5[[#This Row],[Tiempo de Permanencia sin la Espera]]&gt;Tabla5[[#This Row],[Tiempo Preparación (horas)]],"Si","No")</f>
        <v>Si</v>
      </c>
      <c r="V335" s="8">
        <v>173</v>
      </c>
      <c r="W335" s="8">
        <v>156</v>
      </c>
      <c r="X335" s="7">
        <f>Tabla5[[#This Row],[Tiempo de Preparación]]/1440</f>
        <v>0.10833333333333334</v>
      </c>
    </row>
    <row r="336" spans="1:24" x14ac:dyDescent="0.2">
      <c r="A336">
        <v>14</v>
      </c>
      <c r="B336" t="s">
        <v>787</v>
      </c>
      <c r="C336">
        <v>3</v>
      </c>
      <c r="D336" s="3">
        <v>45020.080555555556</v>
      </c>
      <c r="E336" s="3">
        <v>45020.131249999999</v>
      </c>
      <c r="F336" t="s">
        <v>78</v>
      </c>
      <c r="G336" t="s">
        <v>82</v>
      </c>
      <c r="H336" t="s">
        <v>106</v>
      </c>
      <c r="I336" t="s">
        <v>1147</v>
      </c>
      <c r="J336" s="34" t="str">
        <f>IF(Tabla5[[#This Row],[Orden Cobrada]]="Si",Tabla13[[#This Row],[Propina]],0)</f>
        <v>41.56</v>
      </c>
      <c r="K336" t="s">
        <v>70</v>
      </c>
      <c r="L336">
        <v>335</v>
      </c>
      <c r="M336" t="s">
        <v>104</v>
      </c>
      <c r="N336" t="s">
        <v>1146</v>
      </c>
      <c r="O336" s="6">
        <f>INT(Tabla13[[#This Row],[Hora de Llegada]])</f>
        <v>45020</v>
      </c>
      <c r="P336" s="7" t="str">
        <f>TEXT(Tabla13[[#This Row],[Hora de Llegada]], "h:mm")</f>
        <v>1:56</v>
      </c>
      <c r="Q336" s="7" t="str">
        <f>TEXT(Tabla13[[#This Row],[Hora de Salida]], "h:mm")</f>
        <v>3:09</v>
      </c>
      <c r="R336" s="7">
        <f>IF(Tabla13[[#This Row],[Estado de la Mesa]]="Ocupada",Tabla13[[#This Row],[Hora de Salida2]]-Tabla13[[#This Row],[Hora de Llegada2]]+(15/1440),Tabla13[[#This Row],[Hora de Salida2]]-Tabla13[[#This Row],[Hora de Llegada2]])</f>
        <v>5.0694444444444445E-2</v>
      </c>
      <c r="S336" s="7">
        <f>Tabla13[[#This Row],[Hora de Salida2]]-Tabla13[[#This Row],[Hora de Llegada2]]</f>
        <v>5.0694444444444445E-2</v>
      </c>
      <c r="T336" s="7">
        <f>IF(Tabla5[[#This Row],[Tiempo de Permanencia sin la Espera]]&gt;Tabla5[[#This Row],[Tiempo Preparación (horas)]],Tabla5[[#This Row],[Tiempo de Permanencia sin la Espera]]-Tabla5[[#This Row],[Tiempo Preparación (horas)]],0)</f>
        <v>2.7777777777777748E-3</v>
      </c>
      <c r="U336" s="7" t="str">
        <f>IF(Tabla5[[#This Row],[Tiempo de Permanencia sin la Espera]]&gt;Tabla5[[#This Row],[Tiempo Preparación (horas)]],"Si","No")</f>
        <v>Si</v>
      </c>
      <c r="V336" s="8">
        <v>114</v>
      </c>
      <c r="W336" s="8">
        <v>69</v>
      </c>
      <c r="X336" s="7">
        <f>Tabla5[[#This Row],[Tiempo de Preparación]]/1440</f>
        <v>4.791666666666667E-2</v>
      </c>
    </row>
    <row r="337" spans="1:24" x14ac:dyDescent="0.2">
      <c r="A337">
        <v>4</v>
      </c>
      <c r="B337" t="s">
        <v>810</v>
      </c>
      <c r="C337">
        <v>5</v>
      </c>
      <c r="D337" s="3">
        <v>45020.065972222219</v>
      </c>
      <c r="E337" s="3">
        <v>45020.20208333333</v>
      </c>
      <c r="F337" t="s">
        <v>61</v>
      </c>
      <c r="G337" t="s">
        <v>66</v>
      </c>
      <c r="H337" t="s">
        <v>59</v>
      </c>
      <c r="I337" t="s">
        <v>1145</v>
      </c>
      <c r="J337" s="34" t="str">
        <f>IF(Tabla5[[#This Row],[Orden Cobrada]]="Si",Tabla13[[#This Row],[Propina]],0)</f>
        <v>17.93</v>
      </c>
      <c r="K337" t="s">
        <v>70</v>
      </c>
      <c r="L337">
        <v>336</v>
      </c>
      <c r="M337" t="s">
        <v>64</v>
      </c>
      <c r="N337" t="s">
        <v>1144</v>
      </c>
      <c r="O337" s="6">
        <f>INT(Tabla13[[#This Row],[Hora de Llegada]])</f>
        <v>45020</v>
      </c>
      <c r="P337" s="7" t="str">
        <f>TEXT(Tabla13[[#This Row],[Hora de Llegada]], "h:mm")</f>
        <v>1:35</v>
      </c>
      <c r="Q337" s="7" t="str">
        <f>TEXT(Tabla13[[#This Row],[Hora de Salida]], "h:mm")</f>
        <v>4:51</v>
      </c>
      <c r="R337" s="7">
        <f>IF(Tabla13[[#This Row],[Estado de la Mesa]]="Ocupada",Tabla13[[#This Row],[Hora de Salida2]]-Tabla13[[#This Row],[Hora de Llegada2]]+(15/1440),Tabla13[[#This Row],[Hora de Salida2]]-Tabla13[[#This Row],[Hora de Llegada2]])</f>
        <v>0.13611111111111107</v>
      </c>
      <c r="S337" s="7">
        <f>Tabla13[[#This Row],[Hora de Salida2]]-Tabla13[[#This Row],[Hora de Llegada2]]</f>
        <v>0.13611111111111107</v>
      </c>
      <c r="T337" s="7">
        <f>IF(Tabla5[[#This Row],[Tiempo de Permanencia sin la Espera]]&gt;Tabla5[[#This Row],[Tiempo Preparación (horas)]],Tabla5[[#This Row],[Tiempo de Permanencia sin la Espera]]-Tabla5[[#This Row],[Tiempo Preparación (horas)]],0)</f>
        <v>9.0972222222222177E-2</v>
      </c>
      <c r="U337" s="7" t="str">
        <f>IF(Tabla5[[#This Row],[Tiempo de Permanencia sin la Espera]]&gt;Tabla5[[#This Row],[Tiempo Preparación (horas)]],"Si","No")</f>
        <v>Si</v>
      </c>
      <c r="V337" s="8">
        <v>158</v>
      </c>
      <c r="W337" s="8">
        <v>65</v>
      </c>
      <c r="X337" s="7">
        <f>Tabla5[[#This Row],[Tiempo de Preparación]]/1440</f>
        <v>4.5138888888888888E-2</v>
      </c>
    </row>
    <row r="338" spans="1:24" x14ac:dyDescent="0.2">
      <c r="A338">
        <v>11</v>
      </c>
      <c r="B338" t="s">
        <v>1143</v>
      </c>
      <c r="C338">
        <v>2</v>
      </c>
      <c r="D338" s="3">
        <v>45020.068055555559</v>
      </c>
      <c r="E338" s="3">
        <v>45020.188194444447</v>
      </c>
      <c r="F338" t="s">
        <v>87</v>
      </c>
      <c r="G338" t="s">
        <v>66</v>
      </c>
      <c r="H338" t="s">
        <v>59</v>
      </c>
      <c r="I338" t="s">
        <v>1142</v>
      </c>
      <c r="J338" s="34" t="str">
        <f>IF(Tabla5[[#This Row],[Orden Cobrada]]="Si",Tabla13[[#This Row],[Propina]],0)</f>
        <v>19.28</v>
      </c>
      <c r="K338" t="s">
        <v>57</v>
      </c>
      <c r="L338">
        <v>337</v>
      </c>
      <c r="M338" t="s">
        <v>104</v>
      </c>
      <c r="N338" t="s">
        <v>1141</v>
      </c>
      <c r="O338" s="6">
        <f>INT(Tabla13[[#This Row],[Hora de Llegada]])</f>
        <v>45020</v>
      </c>
      <c r="P338" s="7" t="str">
        <f>TEXT(Tabla13[[#This Row],[Hora de Llegada]], "h:mm")</f>
        <v>1:38</v>
      </c>
      <c r="Q338" s="7" t="str">
        <f>TEXT(Tabla13[[#This Row],[Hora de Salida]], "h:mm")</f>
        <v>4:31</v>
      </c>
      <c r="R338" s="7">
        <f>IF(Tabla13[[#This Row],[Estado de la Mesa]]="Ocupada",Tabla13[[#This Row],[Hora de Salida2]]-Tabla13[[#This Row],[Hora de Llegada2]]+(15/1440),Tabla13[[#This Row],[Hora de Salida2]]-Tabla13[[#This Row],[Hora de Llegada2]])</f>
        <v>0.12013888888888889</v>
      </c>
      <c r="S338" s="7">
        <f>Tabla13[[#This Row],[Hora de Salida2]]-Tabla13[[#This Row],[Hora de Llegada2]]</f>
        <v>0.12013888888888889</v>
      </c>
      <c r="T338" s="7">
        <f>IF(Tabla5[[#This Row],[Tiempo de Permanencia sin la Espera]]&gt;Tabla5[[#This Row],[Tiempo Preparación (horas)]],Tabla5[[#This Row],[Tiempo de Permanencia sin la Espera]]-Tabla5[[#This Row],[Tiempo Preparación (horas)]],0)</f>
        <v>7.9861111111111105E-2</v>
      </c>
      <c r="U338" s="7" t="str">
        <f>IF(Tabla5[[#This Row],[Tiempo de Permanencia sin la Espera]]&gt;Tabla5[[#This Row],[Tiempo Preparación (horas)]],"Si","No")</f>
        <v>Si</v>
      </c>
      <c r="V338" s="8">
        <v>100</v>
      </c>
      <c r="W338" s="8">
        <v>58</v>
      </c>
      <c r="X338" s="7">
        <f>Tabla5[[#This Row],[Tiempo de Preparación]]/1440</f>
        <v>4.027777777777778E-2</v>
      </c>
    </row>
    <row r="339" spans="1:24" x14ac:dyDescent="0.2">
      <c r="A339">
        <v>18</v>
      </c>
      <c r="B339" t="s">
        <v>1140</v>
      </c>
      <c r="C339">
        <v>2</v>
      </c>
      <c r="D339" s="3">
        <v>45020.022222222222</v>
      </c>
      <c r="E339" s="3">
        <v>45020.145833333336</v>
      </c>
      <c r="F339" t="s">
        <v>87</v>
      </c>
      <c r="G339" t="s">
        <v>82</v>
      </c>
      <c r="H339" t="s">
        <v>106</v>
      </c>
      <c r="I339" t="s">
        <v>1139</v>
      </c>
      <c r="J339" s="34" t="str">
        <f>IF(Tabla5[[#This Row],[Orden Cobrada]]="Si",Tabla13[[#This Row],[Propina]],0)</f>
        <v>30.62</v>
      </c>
      <c r="K339" t="s">
        <v>57</v>
      </c>
      <c r="L339">
        <v>338</v>
      </c>
      <c r="M339" t="s">
        <v>56</v>
      </c>
      <c r="N339" t="s">
        <v>1138</v>
      </c>
      <c r="O339" s="6">
        <f>INT(Tabla13[[#This Row],[Hora de Llegada]])</f>
        <v>45020</v>
      </c>
      <c r="P339" s="7" t="str">
        <f>TEXT(Tabla13[[#This Row],[Hora de Llegada]], "h:mm")</f>
        <v>0:32</v>
      </c>
      <c r="Q339" s="7" t="str">
        <f>TEXT(Tabla13[[#This Row],[Hora de Salida]], "h:mm")</f>
        <v>3:30</v>
      </c>
      <c r="R339" s="7">
        <f>IF(Tabla13[[#This Row],[Estado de la Mesa]]="Ocupada",Tabla13[[#This Row],[Hora de Salida2]]-Tabla13[[#This Row],[Hora de Llegada2]]+(15/1440),Tabla13[[#This Row],[Hora de Salida2]]-Tabla13[[#This Row],[Hora de Llegada2]])</f>
        <v>0.12361111111111112</v>
      </c>
      <c r="S339" s="7">
        <f>Tabla13[[#This Row],[Hora de Salida2]]-Tabla13[[#This Row],[Hora de Llegada2]]</f>
        <v>0.12361111111111112</v>
      </c>
      <c r="T339" s="7">
        <f>IF(Tabla5[[#This Row],[Tiempo de Permanencia sin la Espera]]&gt;Tabla5[[#This Row],[Tiempo Preparación (horas)]],Tabla5[[#This Row],[Tiempo de Permanencia sin la Espera]]-Tabla5[[#This Row],[Tiempo Preparación (horas)]],0)</f>
        <v>2.4305555555555566E-2</v>
      </c>
      <c r="U339" s="7" t="str">
        <f>IF(Tabla5[[#This Row],[Tiempo de Permanencia sin la Espera]]&gt;Tabla5[[#This Row],[Tiempo Preparación (horas)]],"Si","No")</f>
        <v>Si</v>
      </c>
      <c r="V339" s="8">
        <v>279</v>
      </c>
      <c r="W339" s="8">
        <v>143</v>
      </c>
      <c r="X339" s="7">
        <f>Tabla5[[#This Row],[Tiempo de Preparación]]/1440</f>
        <v>9.930555555555555E-2</v>
      </c>
    </row>
    <row r="340" spans="1:24" x14ac:dyDescent="0.2">
      <c r="A340">
        <v>13</v>
      </c>
      <c r="B340" t="s">
        <v>1137</v>
      </c>
      <c r="C340">
        <v>2</v>
      </c>
      <c r="D340" s="3">
        <v>45020</v>
      </c>
      <c r="E340" s="3">
        <v>45020.084027777775</v>
      </c>
      <c r="F340" t="s">
        <v>72</v>
      </c>
      <c r="G340" t="s">
        <v>60</v>
      </c>
      <c r="H340" t="s">
        <v>106</v>
      </c>
      <c r="I340" t="s">
        <v>637</v>
      </c>
      <c r="J340" s="34" t="str">
        <f>IF(Tabla5[[#This Row],[Orden Cobrada]]="Si",Tabla13[[#This Row],[Propina]],0)</f>
        <v>19.6</v>
      </c>
      <c r="K340" t="s">
        <v>57</v>
      </c>
      <c r="L340">
        <v>339</v>
      </c>
      <c r="M340" t="s">
        <v>100</v>
      </c>
      <c r="N340" t="s">
        <v>1136</v>
      </c>
      <c r="O340" s="6">
        <f>INT(Tabla13[[#This Row],[Hora de Llegada]])</f>
        <v>45020</v>
      </c>
      <c r="P340" s="7" t="str">
        <f>TEXT(Tabla13[[#This Row],[Hora de Llegada]], "h:mm")</f>
        <v>0:00</v>
      </c>
      <c r="Q340" s="7" t="str">
        <f>TEXT(Tabla13[[#This Row],[Hora de Salida]], "h:mm")</f>
        <v>2:01</v>
      </c>
      <c r="R340" s="7">
        <f>IF(Tabla13[[#This Row],[Estado de la Mesa]]="Ocupada",Tabla13[[#This Row],[Hora de Salida2]]-Tabla13[[#This Row],[Hora de Llegada2]]+(15/1440),Tabla13[[#This Row],[Hora de Salida2]]-Tabla13[[#This Row],[Hora de Llegada2]])</f>
        <v>8.4027777777777771E-2</v>
      </c>
      <c r="S340" s="7">
        <f>Tabla13[[#This Row],[Hora de Salida2]]-Tabla13[[#This Row],[Hora de Llegada2]]</f>
        <v>8.4027777777777771E-2</v>
      </c>
      <c r="T340" s="7">
        <f>IF(Tabla5[[#This Row],[Tiempo de Permanencia sin la Espera]]&gt;Tabla5[[#This Row],[Tiempo Preparación (horas)]],Tabla5[[#This Row],[Tiempo de Permanencia sin la Espera]]-Tabla5[[#This Row],[Tiempo Preparación (horas)]],0)</f>
        <v>5.2083333333333329E-2</v>
      </c>
      <c r="U340" s="7" t="str">
        <f>IF(Tabla5[[#This Row],[Tiempo de Permanencia sin la Espera]]&gt;Tabla5[[#This Row],[Tiempo Preparación (horas)]],"Si","No")</f>
        <v>Si</v>
      </c>
      <c r="V340" s="8">
        <v>104</v>
      </c>
      <c r="W340" s="8">
        <v>46</v>
      </c>
      <c r="X340" s="7">
        <f>Tabla5[[#This Row],[Tiempo de Preparación]]/1440</f>
        <v>3.1944444444444442E-2</v>
      </c>
    </row>
    <row r="341" spans="1:24" x14ac:dyDescent="0.2">
      <c r="A341">
        <v>15</v>
      </c>
      <c r="B341" t="s">
        <v>1135</v>
      </c>
      <c r="C341">
        <v>1</v>
      </c>
      <c r="D341" s="3">
        <v>45020.05</v>
      </c>
      <c r="E341" s="3">
        <v>45020.193055555559</v>
      </c>
      <c r="F341" t="s">
        <v>72</v>
      </c>
      <c r="G341" t="s">
        <v>82</v>
      </c>
      <c r="H341" t="s">
        <v>59</v>
      </c>
      <c r="I341" t="s">
        <v>1134</v>
      </c>
      <c r="J341" s="34" t="str">
        <f>IF(Tabla5[[#This Row],[Orden Cobrada]]="Si",Tabla13[[#This Row],[Propina]],0)</f>
        <v>38.52</v>
      </c>
      <c r="K341" t="s">
        <v>70</v>
      </c>
      <c r="L341">
        <v>340</v>
      </c>
      <c r="M341" t="s">
        <v>90</v>
      </c>
      <c r="N341" t="s">
        <v>507</v>
      </c>
      <c r="O341" s="6">
        <f>INT(Tabla13[[#This Row],[Hora de Llegada]])</f>
        <v>45020</v>
      </c>
      <c r="P341" s="7" t="str">
        <f>TEXT(Tabla13[[#This Row],[Hora de Llegada]], "h:mm")</f>
        <v>1:12</v>
      </c>
      <c r="Q341" s="7" t="str">
        <f>TEXT(Tabla13[[#This Row],[Hora de Salida]], "h:mm")</f>
        <v>4:38</v>
      </c>
      <c r="R341" s="7">
        <f>IF(Tabla13[[#This Row],[Estado de la Mesa]]="Ocupada",Tabla13[[#This Row],[Hora de Salida2]]-Tabla13[[#This Row],[Hora de Llegada2]]+(15/1440),Tabla13[[#This Row],[Hora de Salida2]]-Tabla13[[#This Row],[Hora de Llegada2]])</f>
        <v>0.14305555555555555</v>
      </c>
      <c r="S341" s="7">
        <f>Tabla13[[#This Row],[Hora de Salida2]]-Tabla13[[#This Row],[Hora de Llegada2]]</f>
        <v>0.14305555555555555</v>
      </c>
      <c r="T341" s="7">
        <f>IF(Tabla5[[#This Row],[Tiempo de Permanencia sin la Espera]]&gt;Tabla5[[#This Row],[Tiempo Preparación (horas)]],Tabla5[[#This Row],[Tiempo de Permanencia sin la Espera]]-Tabla5[[#This Row],[Tiempo Preparación (horas)]],0)</f>
        <v>7.9861111111111105E-2</v>
      </c>
      <c r="U341" s="7" t="str">
        <f>IF(Tabla5[[#This Row],[Tiempo de Permanencia sin la Espera]]&gt;Tabla5[[#This Row],[Tiempo Preparación (horas)]],"Si","No")</f>
        <v>Si</v>
      </c>
      <c r="V341" s="8">
        <v>164</v>
      </c>
      <c r="W341" s="8">
        <v>91</v>
      </c>
      <c r="X341" s="7">
        <f>Tabla5[[#This Row],[Tiempo de Preparación]]/1440</f>
        <v>6.3194444444444442E-2</v>
      </c>
    </row>
    <row r="342" spans="1:24" x14ac:dyDescent="0.2">
      <c r="A342">
        <v>14</v>
      </c>
      <c r="B342" t="s">
        <v>1133</v>
      </c>
      <c r="C342">
        <v>5</v>
      </c>
      <c r="D342" s="3">
        <v>45020.086805555555</v>
      </c>
      <c r="E342" s="3">
        <v>45020.179861111108</v>
      </c>
      <c r="F342" t="s">
        <v>72</v>
      </c>
      <c r="G342" t="s">
        <v>60</v>
      </c>
      <c r="H342" t="s">
        <v>59</v>
      </c>
      <c r="I342" t="s">
        <v>1132</v>
      </c>
      <c r="J342" s="34" t="str">
        <f>IF(Tabla5[[#This Row],[Orden Cobrada]]="Si",Tabla13[[#This Row],[Propina]],0)</f>
        <v>47.05</v>
      </c>
      <c r="K342" t="s">
        <v>70</v>
      </c>
      <c r="L342">
        <v>341</v>
      </c>
      <c r="M342" t="s">
        <v>100</v>
      </c>
      <c r="N342" t="s">
        <v>1131</v>
      </c>
      <c r="O342" s="6">
        <f>INT(Tabla13[[#This Row],[Hora de Llegada]])</f>
        <v>45020</v>
      </c>
      <c r="P342" s="7" t="str">
        <f>TEXT(Tabla13[[#This Row],[Hora de Llegada]], "h:mm")</f>
        <v>2:05</v>
      </c>
      <c r="Q342" s="7" t="str">
        <f>TEXT(Tabla13[[#This Row],[Hora de Salida]], "h:mm")</f>
        <v>4:19</v>
      </c>
      <c r="R342" s="7">
        <f>IF(Tabla13[[#This Row],[Estado de la Mesa]]="Ocupada",Tabla13[[#This Row],[Hora de Salida2]]-Tabla13[[#This Row],[Hora de Llegada2]]+(15/1440),Tabla13[[#This Row],[Hora de Salida2]]-Tabla13[[#This Row],[Hora de Llegada2]])</f>
        <v>9.3055555555555544E-2</v>
      </c>
      <c r="S342" s="7">
        <f>Tabla13[[#This Row],[Hora de Salida2]]-Tabla13[[#This Row],[Hora de Llegada2]]</f>
        <v>9.3055555555555544E-2</v>
      </c>
      <c r="T342" s="7">
        <f>IF(Tabla5[[#This Row],[Tiempo de Permanencia sin la Espera]]&gt;Tabla5[[#This Row],[Tiempo Preparación (horas)]],Tabla5[[#This Row],[Tiempo de Permanencia sin la Espera]]-Tabla5[[#This Row],[Tiempo Preparación (horas)]],0)</f>
        <v>3.1944444444444435E-2</v>
      </c>
      <c r="U342" s="7" t="str">
        <f>IF(Tabla5[[#This Row],[Tiempo de Permanencia sin la Espera]]&gt;Tabla5[[#This Row],[Tiempo Preparación (horas)]],"Si","No")</f>
        <v>Si</v>
      </c>
      <c r="V342" s="8">
        <v>177</v>
      </c>
      <c r="W342" s="8">
        <v>88</v>
      </c>
      <c r="X342" s="7">
        <f>Tabla5[[#This Row],[Tiempo de Preparación]]/1440</f>
        <v>6.1111111111111109E-2</v>
      </c>
    </row>
    <row r="343" spans="1:24" x14ac:dyDescent="0.2">
      <c r="A343">
        <v>19</v>
      </c>
      <c r="B343" t="s">
        <v>992</v>
      </c>
      <c r="C343">
        <v>5</v>
      </c>
      <c r="D343" s="3">
        <v>45020.104166666664</v>
      </c>
      <c r="E343" s="3">
        <v>45020.257638888892</v>
      </c>
      <c r="F343" t="s">
        <v>72</v>
      </c>
      <c r="G343" t="s">
        <v>60</v>
      </c>
      <c r="H343" t="s">
        <v>59</v>
      </c>
      <c r="I343" t="s">
        <v>1130</v>
      </c>
      <c r="J343" s="34" t="str">
        <f>IF(Tabla5[[#This Row],[Orden Cobrada]]="Si",Tabla13[[#This Row],[Propina]],0)</f>
        <v>20.06</v>
      </c>
      <c r="K343" t="s">
        <v>70</v>
      </c>
      <c r="L343">
        <v>342</v>
      </c>
      <c r="M343" t="s">
        <v>126</v>
      </c>
      <c r="N343" t="s">
        <v>1129</v>
      </c>
      <c r="O343" s="6">
        <f>INT(Tabla13[[#This Row],[Hora de Llegada]])</f>
        <v>45020</v>
      </c>
      <c r="P343" s="7" t="str">
        <f>TEXT(Tabla13[[#This Row],[Hora de Llegada]], "h:mm")</f>
        <v>2:30</v>
      </c>
      <c r="Q343" s="7" t="str">
        <f>TEXT(Tabla13[[#This Row],[Hora de Salida]], "h:mm")</f>
        <v>6:11</v>
      </c>
      <c r="R343" s="7">
        <f>IF(Tabla13[[#This Row],[Estado de la Mesa]]="Ocupada",Tabla13[[#This Row],[Hora de Salida2]]-Tabla13[[#This Row],[Hora de Llegada2]]+(15/1440),Tabla13[[#This Row],[Hora de Salida2]]-Tabla13[[#This Row],[Hora de Llegada2]])</f>
        <v>0.15347222222222223</v>
      </c>
      <c r="S343" s="7">
        <f>Tabla13[[#This Row],[Hora de Salida2]]-Tabla13[[#This Row],[Hora de Llegada2]]</f>
        <v>0.15347222222222223</v>
      </c>
      <c r="T343" s="7">
        <f>IF(Tabla5[[#This Row],[Tiempo de Permanencia sin la Espera]]&gt;Tabla5[[#This Row],[Tiempo Preparación (horas)]],Tabla5[[#This Row],[Tiempo de Permanencia sin la Espera]]-Tabla5[[#This Row],[Tiempo Preparación (horas)]],0)</f>
        <v>0.11597222222222223</v>
      </c>
      <c r="U343" s="7" t="str">
        <f>IF(Tabla5[[#This Row],[Tiempo de Permanencia sin la Espera]]&gt;Tabla5[[#This Row],[Tiempo Preparación (horas)]],"Si","No")</f>
        <v>Si</v>
      </c>
      <c r="V343" s="8">
        <v>102</v>
      </c>
      <c r="W343" s="8">
        <v>54</v>
      </c>
      <c r="X343" s="7">
        <f>Tabla5[[#This Row],[Tiempo de Preparación]]/1440</f>
        <v>3.7499999999999999E-2</v>
      </c>
    </row>
    <row r="344" spans="1:24" x14ac:dyDescent="0.2">
      <c r="A344">
        <v>12</v>
      </c>
      <c r="B344" t="s">
        <v>1128</v>
      </c>
      <c r="C344">
        <v>1</v>
      </c>
      <c r="D344" s="3">
        <v>45020.163888888892</v>
      </c>
      <c r="E344" s="3">
        <v>45020.239583333336</v>
      </c>
      <c r="F344" t="s">
        <v>87</v>
      </c>
      <c r="G344" t="s">
        <v>82</v>
      </c>
      <c r="H344" t="s">
        <v>59</v>
      </c>
      <c r="I344" t="s">
        <v>972</v>
      </c>
      <c r="J344" s="34" t="str">
        <f>IF(Tabla5[[#This Row],[Orden Cobrada]]="Si",Tabla13[[#This Row],[Propina]],0)</f>
        <v>23.01</v>
      </c>
      <c r="K344" t="s">
        <v>76</v>
      </c>
      <c r="L344">
        <v>343</v>
      </c>
      <c r="M344" t="s">
        <v>100</v>
      </c>
      <c r="N344" t="s">
        <v>1127</v>
      </c>
      <c r="O344" s="6">
        <f>INT(Tabla13[[#This Row],[Hora de Llegada]])</f>
        <v>45020</v>
      </c>
      <c r="P344" s="7" t="str">
        <f>TEXT(Tabla13[[#This Row],[Hora de Llegada]], "h:mm")</f>
        <v>3:56</v>
      </c>
      <c r="Q344" s="7" t="str">
        <f>TEXT(Tabla13[[#This Row],[Hora de Salida]], "h:mm")</f>
        <v>5:45</v>
      </c>
      <c r="R344" s="7">
        <f>IF(Tabla13[[#This Row],[Estado de la Mesa]]="Ocupada",Tabla13[[#This Row],[Hora de Salida2]]-Tabla13[[#This Row],[Hora de Llegada2]]+(15/1440),Tabla13[[#This Row],[Hora de Salida2]]-Tabla13[[#This Row],[Hora de Llegada2]])</f>
        <v>8.6111111111111124E-2</v>
      </c>
      <c r="S344" s="7">
        <f>Tabla13[[#This Row],[Hora de Salida2]]-Tabla13[[#This Row],[Hora de Llegada2]]</f>
        <v>7.5694444444444453E-2</v>
      </c>
      <c r="T344" s="7">
        <f>IF(Tabla5[[#This Row],[Tiempo de Permanencia sin la Espera]]&gt;Tabla5[[#This Row],[Tiempo Preparación (horas)]],Tabla5[[#This Row],[Tiempo de Permanencia sin la Espera]]-Tabla5[[#This Row],[Tiempo Preparación (horas)]],0)</f>
        <v>5.5555555555555636E-3</v>
      </c>
      <c r="U344" s="7" t="str">
        <f>IF(Tabla5[[#This Row],[Tiempo de Permanencia sin la Espera]]&gt;Tabla5[[#This Row],[Tiempo Preparación (horas)]],"Si","No")</f>
        <v>Si</v>
      </c>
      <c r="V344" s="8">
        <v>137</v>
      </c>
      <c r="W344" s="8">
        <v>101</v>
      </c>
      <c r="X344" s="7">
        <f>Tabla5[[#This Row],[Tiempo de Preparación]]/1440</f>
        <v>7.013888888888889E-2</v>
      </c>
    </row>
    <row r="345" spans="1:24" x14ac:dyDescent="0.2">
      <c r="A345">
        <v>15</v>
      </c>
      <c r="B345" t="s">
        <v>1126</v>
      </c>
      <c r="C345">
        <v>3</v>
      </c>
      <c r="D345" s="3">
        <v>45020.031944444447</v>
      </c>
      <c r="E345" s="3">
        <v>45020.086111111108</v>
      </c>
      <c r="F345" t="s">
        <v>61</v>
      </c>
      <c r="G345" t="s">
        <v>82</v>
      </c>
      <c r="H345" t="s">
        <v>59</v>
      </c>
      <c r="I345" t="s">
        <v>1125</v>
      </c>
      <c r="J345" s="34">
        <f>IF(Tabla5[[#This Row],[Orden Cobrada]]="Si",Tabla13[[#This Row],[Propina]],0)</f>
        <v>0</v>
      </c>
      <c r="K345" t="s">
        <v>76</v>
      </c>
      <c r="L345">
        <v>344</v>
      </c>
      <c r="M345" t="s">
        <v>69</v>
      </c>
      <c r="N345" t="s">
        <v>1124</v>
      </c>
      <c r="O345" s="6">
        <f>INT(Tabla13[[#This Row],[Hora de Llegada]])</f>
        <v>45020</v>
      </c>
      <c r="P345" s="7" t="str">
        <f>TEXT(Tabla13[[#This Row],[Hora de Llegada]], "h:mm")</f>
        <v>0:46</v>
      </c>
      <c r="Q345" s="7" t="str">
        <f>TEXT(Tabla13[[#This Row],[Hora de Salida]], "h:mm")</f>
        <v>2:04</v>
      </c>
      <c r="R345" s="7">
        <f>IF(Tabla13[[#This Row],[Estado de la Mesa]]="Ocupada",Tabla13[[#This Row],[Hora de Salida2]]-Tabla13[[#This Row],[Hora de Llegada2]]+(15/1440),Tabla13[[#This Row],[Hora de Salida2]]-Tabla13[[#This Row],[Hora de Llegada2]])</f>
        <v>6.458333333333334E-2</v>
      </c>
      <c r="S345" s="7">
        <f>Tabla13[[#This Row],[Hora de Salida2]]-Tabla13[[#This Row],[Hora de Llegada2]]</f>
        <v>5.4166666666666675E-2</v>
      </c>
      <c r="T345" s="7">
        <f>IF(Tabla5[[#This Row],[Tiempo de Permanencia sin la Espera]]&gt;Tabla5[[#This Row],[Tiempo Preparación (horas)]],Tabla5[[#This Row],[Tiempo de Permanencia sin la Espera]]-Tabla5[[#This Row],[Tiempo Preparación (horas)]],0)</f>
        <v>0</v>
      </c>
      <c r="U345" s="7" t="str">
        <f>IF(Tabla5[[#This Row],[Tiempo de Permanencia sin la Espera]]&gt;Tabla5[[#This Row],[Tiempo Preparación (horas)]],"Si","No")</f>
        <v>No</v>
      </c>
      <c r="V345" s="8">
        <v>183</v>
      </c>
      <c r="W345" s="8">
        <v>86</v>
      </c>
      <c r="X345" s="7">
        <f>Tabla5[[#This Row],[Tiempo de Preparación]]/1440</f>
        <v>5.9722222222222225E-2</v>
      </c>
    </row>
    <row r="346" spans="1:24" x14ac:dyDescent="0.2">
      <c r="A346">
        <v>16</v>
      </c>
      <c r="B346" t="s">
        <v>1123</v>
      </c>
      <c r="C346">
        <v>3</v>
      </c>
      <c r="D346" s="3">
        <v>45020.054166666669</v>
      </c>
      <c r="E346" s="3">
        <v>45020.179861111108</v>
      </c>
      <c r="F346" t="s">
        <v>78</v>
      </c>
      <c r="G346" t="s">
        <v>82</v>
      </c>
      <c r="H346" t="s">
        <v>59</v>
      </c>
      <c r="I346" t="s">
        <v>1122</v>
      </c>
      <c r="J346" s="34" t="str">
        <f>IF(Tabla5[[#This Row],[Orden Cobrada]]="Si",Tabla13[[#This Row],[Propina]],0)</f>
        <v>13.98</v>
      </c>
      <c r="K346" t="s">
        <v>76</v>
      </c>
      <c r="L346">
        <v>345</v>
      </c>
      <c r="M346" t="s">
        <v>69</v>
      </c>
      <c r="N346" t="s">
        <v>16</v>
      </c>
      <c r="O346" s="6">
        <f>INT(Tabla13[[#This Row],[Hora de Llegada]])</f>
        <v>45020</v>
      </c>
      <c r="P346" s="7" t="str">
        <f>TEXT(Tabla13[[#This Row],[Hora de Llegada]], "h:mm")</f>
        <v>1:18</v>
      </c>
      <c r="Q346" s="7" t="str">
        <f>TEXT(Tabla13[[#This Row],[Hora de Salida]], "h:mm")</f>
        <v>4:19</v>
      </c>
      <c r="R346" s="7">
        <f>IF(Tabla13[[#This Row],[Estado de la Mesa]]="Ocupada",Tabla13[[#This Row],[Hora de Salida2]]-Tabla13[[#This Row],[Hora de Llegada2]]+(15/1440),Tabla13[[#This Row],[Hora de Salida2]]-Tabla13[[#This Row],[Hora de Llegada2]])</f>
        <v>0.1361111111111111</v>
      </c>
      <c r="S346" s="7">
        <f>Tabla13[[#This Row],[Hora de Salida2]]-Tabla13[[#This Row],[Hora de Llegada2]]</f>
        <v>0.12569444444444444</v>
      </c>
      <c r="T346" s="7">
        <f>IF(Tabla5[[#This Row],[Tiempo de Permanencia sin la Espera]]&gt;Tabla5[[#This Row],[Tiempo Preparación (horas)]],Tabla5[[#This Row],[Tiempo de Permanencia sin la Espera]]-Tabla5[[#This Row],[Tiempo Preparación (horas)]],0)</f>
        <v>0.11319444444444444</v>
      </c>
      <c r="U346" s="7" t="str">
        <f>IF(Tabla5[[#This Row],[Tiempo de Permanencia sin la Espera]]&gt;Tabla5[[#This Row],[Tiempo Preparación (horas)]],"Si","No")</f>
        <v>Si</v>
      </c>
      <c r="V346" s="8">
        <v>38</v>
      </c>
      <c r="W346" s="8">
        <v>18</v>
      </c>
      <c r="X346" s="7">
        <f>Tabla5[[#This Row],[Tiempo de Preparación]]/1440</f>
        <v>1.2500000000000001E-2</v>
      </c>
    </row>
    <row r="347" spans="1:24" x14ac:dyDescent="0.2">
      <c r="A347">
        <v>1</v>
      </c>
      <c r="B347" t="s">
        <v>834</v>
      </c>
      <c r="C347">
        <v>5</v>
      </c>
      <c r="D347" s="3">
        <v>45020.027777777781</v>
      </c>
      <c r="E347" s="3">
        <v>45020.163888888892</v>
      </c>
      <c r="F347" t="s">
        <v>87</v>
      </c>
      <c r="G347" t="s">
        <v>82</v>
      </c>
      <c r="H347" t="s">
        <v>106</v>
      </c>
      <c r="I347" t="s">
        <v>1121</v>
      </c>
      <c r="J347" s="34" t="str">
        <f>IF(Tabla5[[#This Row],[Orden Cobrada]]="Si",Tabla13[[#This Row],[Propina]],0)</f>
        <v>35.93</v>
      </c>
      <c r="K347" t="s">
        <v>57</v>
      </c>
      <c r="L347">
        <v>346</v>
      </c>
      <c r="M347" t="s">
        <v>64</v>
      </c>
      <c r="N347" t="s">
        <v>12</v>
      </c>
      <c r="O347" s="6">
        <f>INT(Tabla13[[#This Row],[Hora de Llegada]])</f>
        <v>45020</v>
      </c>
      <c r="P347" s="7" t="str">
        <f>TEXT(Tabla13[[#This Row],[Hora de Llegada]], "h:mm")</f>
        <v>0:40</v>
      </c>
      <c r="Q347" s="7" t="str">
        <f>TEXT(Tabla13[[#This Row],[Hora de Salida]], "h:mm")</f>
        <v>3:56</v>
      </c>
      <c r="R347" s="7">
        <f>IF(Tabla13[[#This Row],[Estado de la Mesa]]="Ocupada",Tabla13[[#This Row],[Hora de Salida2]]-Tabla13[[#This Row],[Hora de Llegada2]]+(15/1440),Tabla13[[#This Row],[Hora de Salida2]]-Tabla13[[#This Row],[Hora de Llegada2]])</f>
        <v>0.13611111111111113</v>
      </c>
      <c r="S347" s="7">
        <f>Tabla13[[#This Row],[Hora de Salida2]]-Tabla13[[#This Row],[Hora de Llegada2]]</f>
        <v>0.13611111111111113</v>
      </c>
      <c r="T347" s="7">
        <f>IF(Tabla5[[#This Row],[Tiempo de Permanencia sin la Espera]]&gt;Tabla5[[#This Row],[Tiempo Preparación (horas)]],Tabla5[[#This Row],[Tiempo de Permanencia sin la Espera]]-Tabla5[[#This Row],[Tiempo Preparación (horas)]],0)</f>
        <v>0.12083333333333335</v>
      </c>
      <c r="U347" s="7" t="str">
        <f>IF(Tabla5[[#This Row],[Tiempo de Permanencia sin la Espera]]&gt;Tabla5[[#This Row],[Tiempo Preparación (horas)]],"Si","No")</f>
        <v>Si</v>
      </c>
      <c r="V347" s="8">
        <v>72</v>
      </c>
      <c r="W347" s="8">
        <v>22</v>
      </c>
      <c r="X347" s="7">
        <f>Tabla5[[#This Row],[Tiempo de Preparación]]/1440</f>
        <v>1.5277777777777777E-2</v>
      </c>
    </row>
    <row r="348" spans="1:24" x14ac:dyDescent="0.2">
      <c r="A348">
        <v>7</v>
      </c>
      <c r="B348" t="s">
        <v>1120</v>
      </c>
      <c r="C348">
        <v>4</v>
      </c>
      <c r="D348" s="3">
        <v>45020.075694444444</v>
      </c>
      <c r="E348" s="3">
        <v>45020.19027777778</v>
      </c>
      <c r="F348" t="s">
        <v>78</v>
      </c>
      <c r="G348" t="s">
        <v>82</v>
      </c>
      <c r="H348" t="s">
        <v>59</v>
      </c>
      <c r="I348" t="s">
        <v>1119</v>
      </c>
      <c r="J348" s="34" t="str">
        <f>IF(Tabla5[[#This Row],[Orden Cobrada]]="Si",Tabla13[[#This Row],[Propina]],0)</f>
        <v>48.52</v>
      </c>
      <c r="K348" t="s">
        <v>57</v>
      </c>
      <c r="L348">
        <v>347</v>
      </c>
      <c r="M348" t="s">
        <v>69</v>
      </c>
      <c r="N348" t="s">
        <v>17</v>
      </c>
      <c r="O348" s="6">
        <f>INT(Tabla13[[#This Row],[Hora de Llegada]])</f>
        <v>45020</v>
      </c>
      <c r="P348" s="7" t="str">
        <f>TEXT(Tabla13[[#This Row],[Hora de Llegada]], "h:mm")</f>
        <v>1:49</v>
      </c>
      <c r="Q348" s="7" t="str">
        <f>TEXT(Tabla13[[#This Row],[Hora de Salida]], "h:mm")</f>
        <v>4:34</v>
      </c>
      <c r="R348" s="7">
        <f>IF(Tabla13[[#This Row],[Estado de la Mesa]]="Ocupada",Tabla13[[#This Row],[Hora de Salida2]]-Tabla13[[#This Row],[Hora de Llegada2]]+(15/1440),Tabla13[[#This Row],[Hora de Salida2]]-Tabla13[[#This Row],[Hora de Llegada2]])</f>
        <v>0.11458333333333333</v>
      </c>
      <c r="S348" s="7">
        <f>Tabla13[[#This Row],[Hora de Salida2]]-Tabla13[[#This Row],[Hora de Llegada2]]</f>
        <v>0.11458333333333333</v>
      </c>
      <c r="T348" s="7">
        <f>IF(Tabla5[[#This Row],[Tiempo de Permanencia sin la Espera]]&gt;Tabla5[[#This Row],[Tiempo Preparación (horas)]],Tabla5[[#This Row],[Tiempo de Permanencia sin la Espera]]-Tabla5[[#This Row],[Tiempo Preparación (horas)]],0)</f>
        <v>8.4027777777777771E-2</v>
      </c>
      <c r="U348" s="7" t="str">
        <f>IF(Tabla5[[#This Row],[Tiempo de Permanencia sin la Espera]]&gt;Tabla5[[#This Row],[Tiempo Preparación (horas)]],"Si","No")</f>
        <v>Si</v>
      </c>
      <c r="V348" s="8">
        <v>70</v>
      </c>
      <c r="W348" s="8">
        <v>44</v>
      </c>
      <c r="X348" s="7">
        <f>Tabla5[[#This Row],[Tiempo de Preparación]]/1440</f>
        <v>3.0555555555555555E-2</v>
      </c>
    </row>
    <row r="349" spans="1:24" x14ac:dyDescent="0.2">
      <c r="A349">
        <v>16</v>
      </c>
      <c r="B349" t="s">
        <v>1118</v>
      </c>
      <c r="C349">
        <v>2</v>
      </c>
      <c r="D349" s="3">
        <v>45020.053472222222</v>
      </c>
      <c r="E349" s="3">
        <v>45020.207638888889</v>
      </c>
      <c r="F349" t="s">
        <v>61</v>
      </c>
      <c r="G349" t="s">
        <v>82</v>
      </c>
      <c r="H349" t="s">
        <v>59</v>
      </c>
      <c r="I349" t="s">
        <v>1117</v>
      </c>
      <c r="J349" s="34" t="str">
        <f>IF(Tabla5[[#This Row],[Orden Cobrada]]="Si",Tabla13[[#This Row],[Propina]],0)</f>
        <v>30.78</v>
      </c>
      <c r="K349" t="s">
        <v>76</v>
      </c>
      <c r="L349">
        <v>348</v>
      </c>
      <c r="M349" t="s">
        <v>163</v>
      </c>
      <c r="N349" t="s">
        <v>1116</v>
      </c>
      <c r="O349" s="6">
        <f>INT(Tabla13[[#This Row],[Hora de Llegada]])</f>
        <v>45020</v>
      </c>
      <c r="P349" s="7" t="str">
        <f>TEXT(Tabla13[[#This Row],[Hora de Llegada]], "h:mm")</f>
        <v>1:17</v>
      </c>
      <c r="Q349" s="7" t="str">
        <f>TEXT(Tabla13[[#This Row],[Hora de Salida]], "h:mm")</f>
        <v>4:59</v>
      </c>
      <c r="R349" s="7">
        <f>IF(Tabla13[[#This Row],[Estado de la Mesa]]="Ocupada",Tabla13[[#This Row],[Hora de Salida2]]-Tabla13[[#This Row],[Hora de Llegada2]]+(15/1440),Tabla13[[#This Row],[Hora de Salida2]]-Tabla13[[#This Row],[Hora de Llegada2]])</f>
        <v>0.16458333333333333</v>
      </c>
      <c r="S349" s="7">
        <f>Tabla13[[#This Row],[Hora de Salida2]]-Tabla13[[#This Row],[Hora de Llegada2]]</f>
        <v>0.15416666666666667</v>
      </c>
      <c r="T349" s="7">
        <f>IF(Tabla5[[#This Row],[Tiempo de Permanencia sin la Espera]]&gt;Tabla5[[#This Row],[Tiempo Preparación (horas)]],Tabla5[[#This Row],[Tiempo de Permanencia sin la Espera]]-Tabla5[[#This Row],[Tiempo Preparación (horas)]],0)</f>
        <v>9.3055555555555558E-2</v>
      </c>
      <c r="U349" s="7" t="str">
        <f>IF(Tabla5[[#This Row],[Tiempo de Permanencia sin la Espera]]&gt;Tabla5[[#This Row],[Tiempo Preparación (horas)]],"Si","No")</f>
        <v>Si</v>
      </c>
      <c r="V349" s="8">
        <v>86</v>
      </c>
      <c r="W349" s="8">
        <v>88</v>
      </c>
      <c r="X349" s="7">
        <f>Tabla5[[#This Row],[Tiempo de Preparación]]/1440</f>
        <v>6.1111111111111109E-2</v>
      </c>
    </row>
    <row r="350" spans="1:24" x14ac:dyDescent="0.2">
      <c r="A350">
        <v>13</v>
      </c>
      <c r="B350" t="s">
        <v>224</v>
      </c>
      <c r="C350">
        <v>1</v>
      </c>
      <c r="D350" s="3">
        <v>45020.158333333333</v>
      </c>
      <c r="E350" s="3">
        <v>45020.313194444447</v>
      </c>
      <c r="F350" t="s">
        <v>87</v>
      </c>
      <c r="G350" t="s">
        <v>60</v>
      </c>
      <c r="H350" t="s">
        <v>59</v>
      </c>
      <c r="I350" t="s">
        <v>1115</v>
      </c>
      <c r="J350" s="34" t="str">
        <f>IF(Tabla5[[#This Row],[Orden Cobrada]]="Si",Tabla13[[#This Row],[Propina]],0)</f>
        <v>40.63</v>
      </c>
      <c r="K350" t="s">
        <v>76</v>
      </c>
      <c r="L350">
        <v>349</v>
      </c>
      <c r="M350" t="s">
        <v>104</v>
      </c>
      <c r="N350" t="s">
        <v>1114</v>
      </c>
      <c r="O350" s="6">
        <f>INT(Tabla13[[#This Row],[Hora de Llegada]])</f>
        <v>45020</v>
      </c>
      <c r="P350" s="7" t="str">
        <f>TEXT(Tabla13[[#This Row],[Hora de Llegada]], "h:mm")</f>
        <v>3:48</v>
      </c>
      <c r="Q350" s="7" t="str">
        <f>TEXT(Tabla13[[#This Row],[Hora de Salida]], "h:mm")</f>
        <v>7:31</v>
      </c>
      <c r="R350" s="7">
        <f>IF(Tabla13[[#This Row],[Estado de la Mesa]]="Ocupada",Tabla13[[#This Row],[Hora de Salida2]]-Tabla13[[#This Row],[Hora de Llegada2]]+(15/1440),Tabla13[[#This Row],[Hora de Salida2]]-Tabla13[[#This Row],[Hora de Llegada2]])</f>
        <v>0.16527777777777777</v>
      </c>
      <c r="S350" s="7">
        <f>Tabla13[[#This Row],[Hora de Salida2]]-Tabla13[[#This Row],[Hora de Llegada2]]</f>
        <v>0.15486111111111112</v>
      </c>
      <c r="T350" s="7">
        <f>IF(Tabla5[[#This Row],[Tiempo de Permanencia sin la Espera]]&gt;Tabla5[[#This Row],[Tiempo Preparación (horas)]],Tabla5[[#This Row],[Tiempo de Permanencia sin la Espera]]-Tabla5[[#This Row],[Tiempo Preparación (horas)]],0)</f>
        <v>9.583333333333334E-2</v>
      </c>
      <c r="U350" s="7" t="str">
        <f>IF(Tabla5[[#This Row],[Tiempo de Permanencia sin la Espera]]&gt;Tabla5[[#This Row],[Tiempo Preparación (horas)]],"Si","No")</f>
        <v>Si</v>
      </c>
      <c r="V350" s="8">
        <v>152</v>
      </c>
      <c r="W350" s="8">
        <v>85</v>
      </c>
      <c r="X350" s="7">
        <f>Tabla5[[#This Row],[Tiempo de Preparación]]/1440</f>
        <v>5.9027777777777776E-2</v>
      </c>
    </row>
    <row r="351" spans="1:24" x14ac:dyDescent="0.2">
      <c r="A351">
        <v>2</v>
      </c>
      <c r="B351" t="s">
        <v>1113</v>
      </c>
      <c r="C351">
        <v>6</v>
      </c>
      <c r="D351" s="3">
        <v>45020.024305555555</v>
      </c>
      <c r="E351" s="3">
        <v>45020.124305555553</v>
      </c>
      <c r="F351" t="s">
        <v>87</v>
      </c>
      <c r="G351" t="s">
        <v>60</v>
      </c>
      <c r="H351" t="s">
        <v>106</v>
      </c>
      <c r="I351" t="s">
        <v>1112</v>
      </c>
      <c r="J351" s="34" t="str">
        <f>IF(Tabla5[[#This Row],[Orden Cobrada]]="Si",Tabla13[[#This Row],[Propina]],0)</f>
        <v>36.21</v>
      </c>
      <c r="K351" t="s">
        <v>57</v>
      </c>
      <c r="L351">
        <v>350</v>
      </c>
      <c r="M351" t="s">
        <v>75</v>
      </c>
      <c r="N351" t="s">
        <v>1111</v>
      </c>
      <c r="O351" s="6">
        <f>INT(Tabla13[[#This Row],[Hora de Llegada]])</f>
        <v>45020</v>
      </c>
      <c r="P351" s="7" t="str">
        <f>TEXT(Tabla13[[#This Row],[Hora de Llegada]], "h:mm")</f>
        <v>0:35</v>
      </c>
      <c r="Q351" s="7" t="str">
        <f>TEXT(Tabla13[[#This Row],[Hora de Salida]], "h:mm")</f>
        <v>2:59</v>
      </c>
      <c r="R351" s="7">
        <f>IF(Tabla13[[#This Row],[Estado de la Mesa]]="Ocupada",Tabla13[[#This Row],[Hora de Salida2]]-Tabla13[[#This Row],[Hora de Llegada2]]+(15/1440),Tabla13[[#This Row],[Hora de Salida2]]-Tabla13[[#This Row],[Hora de Llegada2]])</f>
        <v>0.1</v>
      </c>
      <c r="S351" s="7">
        <f>Tabla13[[#This Row],[Hora de Salida2]]-Tabla13[[#This Row],[Hora de Llegada2]]</f>
        <v>0.1</v>
      </c>
      <c r="T351" s="7">
        <f>IF(Tabla5[[#This Row],[Tiempo de Permanencia sin la Espera]]&gt;Tabla5[[#This Row],[Tiempo Preparación (horas)]],Tabla5[[#This Row],[Tiempo de Permanencia sin la Espera]]-Tabla5[[#This Row],[Tiempo Preparación (horas)]],0)</f>
        <v>2.4305555555555566E-2</v>
      </c>
      <c r="U351" s="7" t="str">
        <f>IF(Tabla5[[#This Row],[Tiempo de Permanencia sin la Espera]]&gt;Tabla5[[#This Row],[Tiempo Preparación (horas)]],"Si","No")</f>
        <v>Si</v>
      </c>
      <c r="V351" s="8">
        <v>143</v>
      </c>
      <c r="W351" s="8">
        <v>109</v>
      </c>
      <c r="X351" s="7">
        <f>Tabla5[[#This Row],[Tiempo de Preparación]]/1440</f>
        <v>7.5694444444444439E-2</v>
      </c>
    </row>
    <row r="352" spans="1:24" x14ac:dyDescent="0.2">
      <c r="A352">
        <v>1</v>
      </c>
      <c r="B352" t="s">
        <v>478</v>
      </c>
      <c r="C352">
        <v>6</v>
      </c>
      <c r="D352" s="3">
        <v>45020.161111111112</v>
      </c>
      <c r="E352" s="3">
        <v>45020.256249999999</v>
      </c>
      <c r="F352" t="s">
        <v>97</v>
      </c>
      <c r="G352" t="s">
        <v>60</v>
      </c>
      <c r="H352" t="s">
        <v>59</v>
      </c>
      <c r="I352" t="s">
        <v>1110</v>
      </c>
      <c r="J352" s="34" t="str">
        <f>IF(Tabla5[[#This Row],[Orden Cobrada]]="Si",Tabla13[[#This Row],[Propina]],0)</f>
        <v>48.93</v>
      </c>
      <c r="K352" t="s">
        <v>70</v>
      </c>
      <c r="L352">
        <v>351</v>
      </c>
      <c r="M352" t="s">
        <v>104</v>
      </c>
      <c r="N352" t="s">
        <v>1109</v>
      </c>
      <c r="O352" s="6">
        <f>INT(Tabla13[[#This Row],[Hora de Llegada]])</f>
        <v>45020</v>
      </c>
      <c r="P352" s="7" t="str">
        <f>TEXT(Tabla13[[#This Row],[Hora de Llegada]], "h:mm")</f>
        <v>3:52</v>
      </c>
      <c r="Q352" s="7" t="str">
        <f>TEXT(Tabla13[[#This Row],[Hora de Salida]], "h:mm")</f>
        <v>6:09</v>
      </c>
      <c r="R352" s="7">
        <f>IF(Tabla13[[#This Row],[Estado de la Mesa]]="Ocupada",Tabla13[[#This Row],[Hora de Salida2]]-Tabla13[[#This Row],[Hora de Llegada2]]+(15/1440),Tabla13[[#This Row],[Hora de Salida2]]-Tabla13[[#This Row],[Hora de Llegada2]])</f>
        <v>9.5138888888888912E-2</v>
      </c>
      <c r="S352" s="7">
        <f>Tabla13[[#This Row],[Hora de Salida2]]-Tabla13[[#This Row],[Hora de Llegada2]]</f>
        <v>9.5138888888888912E-2</v>
      </c>
      <c r="T352" s="7">
        <f>IF(Tabla5[[#This Row],[Tiempo de Permanencia sin la Espera]]&gt;Tabla5[[#This Row],[Tiempo Preparación (horas)]],Tabla5[[#This Row],[Tiempo de Permanencia sin la Espera]]-Tabla5[[#This Row],[Tiempo Preparación (horas)]],0)</f>
        <v>7.7777777777777807E-2</v>
      </c>
      <c r="U352" s="7" t="str">
        <f>IF(Tabla5[[#This Row],[Tiempo de Permanencia sin la Espera]]&gt;Tabla5[[#This Row],[Tiempo Preparación (horas)]],"Si","No")</f>
        <v>Si</v>
      </c>
      <c r="V352" s="8">
        <v>201</v>
      </c>
      <c r="W352" s="8">
        <v>25</v>
      </c>
      <c r="X352" s="7">
        <f>Tabla5[[#This Row],[Tiempo de Preparación]]/1440</f>
        <v>1.7361111111111112E-2</v>
      </c>
    </row>
    <row r="353" spans="1:24" x14ac:dyDescent="0.2">
      <c r="A353">
        <v>1</v>
      </c>
      <c r="B353" t="s">
        <v>1108</v>
      </c>
      <c r="C353">
        <v>3</v>
      </c>
      <c r="D353" s="3">
        <v>45020.011805555558</v>
      </c>
      <c r="E353" s="3">
        <v>45020.120138888888</v>
      </c>
      <c r="F353" t="s">
        <v>72</v>
      </c>
      <c r="G353" t="s">
        <v>60</v>
      </c>
      <c r="H353" t="s">
        <v>102</v>
      </c>
      <c r="I353" t="s">
        <v>1107</v>
      </c>
      <c r="J353" s="34" t="str">
        <f>IF(Tabla5[[#This Row],[Orden Cobrada]]="Si",Tabla13[[#This Row],[Propina]],0)</f>
        <v>17.55</v>
      </c>
      <c r="K353" t="s">
        <v>57</v>
      </c>
      <c r="L353">
        <v>352</v>
      </c>
      <c r="M353" t="s">
        <v>163</v>
      </c>
      <c r="N353" t="s">
        <v>14</v>
      </c>
      <c r="O353" s="6">
        <f>INT(Tabla13[[#This Row],[Hora de Llegada]])</f>
        <v>45020</v>
      </c>
      <c r="P353" s="7" t="str">
        <f>TEXT(Tabla13[[#This Row],[Hora de Llegada]], "h:mm")</f>
        <v>0:17</v>
      </c>
      <c r="Q353" s="7" t="str">
        <f>TEXT(Tabla13[[#This Row],[Hora de Salida]], "h:mm")</f>
        <v>2:53</v>
      </c>
      <c r="R353" s="7">
        <f>IF(Tabla13[[#This Row],[Estado de la Mesa]]="Ocupada",Tabla13[[#This Row],[Hora de Salida2]]-Tabla13[[#This Row],[Hora de Llegada2]]+(15/1440),Tabla13[[#This Row],[Hora de Salida2]]-Tabla13[[#This Row],[Hora de Llegada2]])</f>
        <v>0.10833333333333334</v>
      </c>
      <c r="S353" s="7">
        <f>Tabla13[[#This Row],[Hora de Salida2]]-Tabla13[[#This Row],[Hora de Llegada2]]</f>
        <v>0.10833333333333334</v>
      </c>
      <c r="T353" s="7">
        <f>IF(Tabla5[[#This Row],[Tiempo de Permanencia sin la Espera]]&gt;Tabla5[[#This Row],[Tiempo Preparación (horas)]],Tabla5[[#This Row],[Tiempo de Permanencia sin la Espera]]-Tabla5[[#This Row],[Tiempo Preparación (horas)]],0)</f>
        <v>0.10347222222222223</v>
      </c>
      <c r="U353" s="7" t="str">
        <f>IF(Tabla5[[#This Row],[Tiempo de Permanencia sin la Espera]]&gt;Tabla5[[#This Row],[Tiempo Preparación (horas)]],"Si","No")</f>
        <v>Si</v>
      </c>
      <c r="V353" s="8">
        <v>99</v>
      </c>
      <c r="W353" s="8">
        <v>7</v>
      </c>
      <c r="X353" s="7">
        <f>Tabla5[[#This Row],[Tiempo de Preparación]]/1440</f>
        <v>4.8611111111111112E-3</v>
      </c>
    </row>
    <row r="354" spans="1:24" x14ac:dyDescent="0.2">
      <c r="A354">
        <v>7</v>
      </c>
      <c r="B354" t="s">
        <v>466</v>
      </c>
      <c r="C354">
        <v>5</v>
      </c>
      <c r="D354" s="3">
        <v>45020.156944444447</v>
      </c>
      <c r="E354" s="3">
        <v>45020.316666666666</v>
      </c>
      <c r="F354" t="s">
        <v>87</v>
      </c>
      <c r="G354" t="s">
        <v>66</v>
      </c>
      <c r="H354" t="s">
        <v>59</v>
      </c>
      <c r="I354" t="s">
        <v>1106</v>
      </c>
      <c r="J354" s="34" t="str">
        <f>IF(Tabla5[[#This Row],[Orden Cobrada]]="Si",Tabla13[[#This Row],[Propina]],0)</f>
        <v>27.37</v>
      </c>
      <c r="K354" t="s">
        <v>57</v>
      </c>
      <c r="L354">
        <v>353</v>
      </c>
      <c r="M354" t="s">
        <v>104</v>
      </c>
      <c r="N354" t="s">
        <v>1105</v>
      </c>
      <c r="O354" s="6">
        <f>INT(Tabla13[[#This Row],[Hora de Llegada]])</f>
        <v>45020</v>
      </c>
      <c r="P354" s="7" t="str">
        <f>TEXT(Tabla13[[#This Row],[Hora de Llegada]], "h:mm")</f>
        <v>3:46</v>
      </c>
      <c r="Q354" s="7" t="str">
        <f>TEXT(Tabla13[[#This Row],[Hora de Salida]], "h:mm")</f>
        <v>7:36</v>
      </c>
      <c r="R354" s="7">
        <f>IF(Tabla13[[#This Row],[Estado de la Mesa]]="Ocupada",Tabla13[[#This Row],[Hora de Salida2]]-Tabla13[[#This Row],[Hora de Llegada2]]+(15/1440),Tabla13[[#This Row],[Hora de Salida2]]-Tabla13[[#This Row],[Hora de Llegada2]])</f>
        <v>0.15972222222222221</v>
      </c>
      <c r="S354" s="7">
        <f>Tabla13[[#This Row],[Hora de Salida2]]-Tabla13[[#This Row],[Hora de Llegada2]]</f>
        <v>0.15972222222222221</v>
      </c>
      <c r="T354" s="7">
        <f>IF(Tabla5[[#This Row],[Tiempo de Permanencia sin la Espera]]&gt;Tabla5[[#This Row],[Tiempo Preparación (horas)]],Tabla5[[#This Row],[Tiempo de Permanencia sin la Espera]]-Tabla5[[#This Row],[Tiempo Preparación (horas)]],0)</f>
        <v>7.0833333333333318E-2</v>
      </c>
      <c r="U354" s="7" t="str">
        <f>IF(Tabla5[[#This Row],[Tiempo de Permanencia sin la Espera]]&gt;Tabla5[[#This Row],[Tiempo Preparación (horas)]],"Si","No")</f>
        <v>Si</v>
      </c>
      <c r="V354" s="8">
        <v>212</v>
      </c>
      <c r="W354" s="8">
        <v>128</v>
      </c>
      <c r="X354" s="7">
        <f>Tabla5[[#This Row],[Tiempo de Preparación]]/1440</f>
        <v>8.8888888888888892E-2</v>
      </c>
    </row>
    <row r="355" spans="1:24" x14ac:dyDescent="0.2">
      <c r="A355">
        <v>12</v>
      </c>
      <c r="B355" t="s">
        <v>1104</v>
      </c>
      <c r="C355">
        <v>6</v>
      </c>
      <c r="D355" s="3">
        <v>45020.018055555556</v>
      </c>
      <c r="E355" s="3">
        <v>45020.14166666667</v>
      </c>
      <c r="F355" t="s">
        <v>87</v>
      </c>
      <c r="G355" t="s">
        <v>60</v>
      </c>
      <c r="H355" t="s">
        <v>59</v>
      </c>
      <c r="I355" t="s">
        <v>1103</v>
      </c>
      <c r="J355" s="34" t="str">
        <f>IF(Tabla5[[#This Row],[Orden Cobrada]]="Si",Tabla13[[#This Row],[Propina]],0)</f>
        <v>29.58</v>
      </c>
      <c r="K355" t="s">
        <v>76</v>
      </c>
      <c r="L355">
        <v>354</v>
      </c>
      <c r="M355" t="s">
        <v>163</v>
      </c>
      <c r="N355" t="s">
        <v>1102</v>
      </c>
      <c r="O355" s="6">
        <f>INT(Tabla13[[#This Row],[Hora de Llegada]])</f>
        <v>45020</v>
      </c>
      <c r="P355" s="7" t="str">
        <f>TEXT(Tabla13[[#This Row],[Hora de Llegada]], "h:mm")</f>
        <v>0:26</v>
      </c>
      <c r="Q355" s="7" t="str">
        <f>TEXT(Tabla13[[#This Row],[Hora de Salida]], "h:mm")</f>
        <v>3:24</v>
      </c>
      <c r="R355" s="7">
        <f>IF(Tabla13[[#This Row],[Estado de la Mesa]]="Ocupada",Tabla13[[#This Row],[Hora de Salida2]]-Tabla13[[#This Row],[Hora de Llegada2]]+(15/1440),Tabla13[[#This Row],[Hora de Salida2]]-Tabla13[[#This Row],[Hora de Llegada2]])</f>
        <v>0.13402777777777777</v>
      </c>
      <c r="S355" s="7">
        <f>Tabla13[[#This Row],[Hora de Salida2]]-Tabla13[[#This Row],[Hora de Llegada2]]</f>
        <v>0.1236111111111111</v>
      </c>
      <c r="T355" s="7">
        <f>IF(Tabla5[[#This Row],[Tiempo de Permanencia sin la Espera]]&gt;Tabla5[[#This Row],[Tiempo Preparación (horas)]],Tabla5[[#This Row],[Tiempo de Permanencia sin la Espera]]-Tabla5[[#This Row],[Tiempo Preparación (horas)]],0)</f>
        <v>2.8472222222222218E-2</v>
      </c>
      <c r="U355" s="7" t="str">
        <f>IF(Tabla5[[#This Row],[Tiempo de Permanencia sin la Espera]]&gt;Tabla5[[#This Row],[Tiempo Preparación (horas)]],"Si","No")</f>
        <v>Si</v>
      </c>
      <c r="V355" s="8">
        <v>181</v>
      </c>
      <c r="W355" s="8">
        <v>137</v>
      </c>
      <c r="X355" s="7">
        <f>Tabla5[[#This Row],[Tiempo de Preparación]]/1440</f>
        <v>9.5138888888888884E-2</v>
      </c>
    </row>
    <row r="356" spans="1:24" x14ac:dyDescent="0.2">
      <c r="A356">
        <v>4</v>
      </c>
      <c r="B356" t="s">
        <v>1101</v>
      </c>
      <c r="C356">
        <v>4</v>
      </c>
      <c r="D356" s="3">
        <v>45020.070138888892</v>
      </c>
      <c r="E356" s="3">
        <v>45020.213194444441</v>
      </c>
      <c r="F356" t="s">
        <v>87</v>
      </c>
      <c r="G356" t="s">
        <v>60</v>
      </c>
      <c r="H356" t="s">
        <v>59</v>
      </c>
      <c r="I356" t="s">
        <v>1100</v>
      </c>
      <c r="J356" s="34" t="str">
        <f>IF(Tabla5[[#This Row],[Orden Cobrada]]="Si",Tabla13[[#This Row],[Propina]],0)</f>
        <v>30.53</v>
      </c>
      <c r="K356" t="s">
        <v>57</v>
      </c>
      <c r="L356">
        <v>355</v>
      </c>
      <c r="M356" t="s">
        <v>90</v>
      </c>
      <c r="N356" t="s">
        <v>25</v>
      </c>
      <c r="O356" s="6">
        <f>INT(Tabla13[[#This Row],[Hora de Llegada]])</f>
        <v>45020</v>
      </c>
      <c r="P356" s="7" t="str">
        <f>TEXT(Tabla13[[#This Row],[Hora de Llegada]], "h:mm")</f>
        <v>1:41</v>
      </c>
      <c r="Q356" s="7" t="str">
        <f>TEXT(Tabla13[[#This Row],[Hora de Salida]], "h:mm")</f>
        <v>5:07</v>
      </c>
      <c r="R356" s="7">
        <f>IF(Tabla13[[#This Row],[Estado de la Mesa]]="Ocupada",Tabla13[[#This Row],[Hora de Salida2]]-Tabla13[[#This Row],[Hora de Llegada2]]+(15/1440),Tabla13[[#This Row],[Hora de Salida2]]-Tabla13[[#This Row],[Hora de Llegada2]])</f>
        <v>0.14305555555555555</v>
      </c>
      <c r="S356" s="7">
        <f>Tabla13[[#This Row],[Hora de Salida2]]-Tabla13[[#This Row],[Hora de Llegada2]]</f>
        <v>0.14305555555555555</v>
      </c>
      <c r="T356" s="7">
        <f>IF(Tabla5[[#This Row],[Tiempo de Permanencia sin la Espera]]&gt;Tabla5[[#This Row],[Tiempo Preparación (horas)]],Tabla5[[#This Row],[Tiempo de Permanencia sin la Espera]]-Tabla5[[#This Row],[Tiempo Preparación (horas)]],0)</f>
        <v>0.13819444444444443</v>
      </c>
      <c r="U356" s="7" t="str">
        <f>IF(Tabla5[[#This Row],[Tiempo de Permanencia sin la Espera]]&gt;Tabla5[[#This Row],[Tiempo Preparación (horas)]],"Si","No")</f>
        <v>Si</v>
      </c>
      <c r="V356" s="8">
        <v>26</v>
      </c>
      <c r="W356" s="8">
        <v>7</v>
      </c>
      <c r="X356" s="7">
        <f>Tabla5[[#This Row],[Tiempo de Preparación]]/1440</f>
        <v>4.8611111111111112E-3</v>
      </c>
    </row>
    <row r="357" spans="1:24" x14ac:dyDescent="0.2">
      <c r="A357">
        <v>1</v>
      </c>
      <c r="B357" t="s">
        <v>1099</v>
      </c>
      <c r="C357">
        <v>1</v>
      </c>
      <c r="D357" s="3">
        <v>45020.008333333331</v>
      </c>
      <c r="E357" s="3">
        <v>45020.095833333333</v>
      </c>
      <c r="F357" t="s">
        <v>72</v>
      </c>
      <c r="G357" t="s">
        <v>60</v>
      </c>
      <c r="H357" t="s">
        <v>59</v>
      </c>
      <c r="I357" t="s">
        <v>1098</v>
      </c>
      <c r="J357" s="34" t="str">
        <f>IF(Tabla5[[#This Row],[Orden Cobrada]]="Si",Tabla13[[#This Row],[Propina]],0)</f>
        <v>28.92</v>
      </c>
      <c r="K357" t="s">
        <v>76</v>
      </c>
      <c r="L357">
        <v>356</v>
      </c>
      <c r="M357" t="s">
        <v>104</v>
      </c>
      <c r="N357" t="s">
        <v>24</v>
      </c>
      <c r="O357" s="6">
        <f>INT(Tabla13[[#This Row],[Hora de Llegada]])</f>
        <v>45020</v>
      </c>
      <c r="P357" s="7" t="str">
        <f>TEXT(Tabla13[[#This Row],[Hora de Llegada]], "h:mm")</f>
        <v>0:12</v>
      </c>
      <c r="Q357" s="7" t="str">
        <f>TEXT(Tabla13[[#This Row],[Hora de Salida]], "h:mm")</f>
        <v>2:18</v>
      </c>
      <c r="R357" s="7">
        <f>IF(Tabla13[[#This Row],[Estado de la Mesa]]="Ocupada",Tabla13[[#This Row],[Hora de Salida2]]-Tabla13[[#This Row],[Hora de Llegada2]]+(15/1440),Tabla13[[#This Row],[Hora de Salida2]]-Tabla13[[#This Row],[Hora de Llegada2]])</f>
        <v>9.7916666666666666E-2</v>
      </c>
      <c r="S357" s="7">
        <f>Tabla13[[#This Row],[Hora de Salida2]]-Tabla13[[#This Row],[Hora de Llegada2]]</f>
        <v>8.7499999999999994E-2</v>
      </c>
      <c r="T357" s="7">
        <f>IF(Tabla5[[#This Row],[Tiempo de Permanencia sin la Espera]]&gt;Tabla5[[#This Row],[Tiempo Preparación (horas)]],Tabla5[[#This Row],[Tiempo de Permanencia sin la Espera]]-Tabla5[[#This Row],[Tiempo Preparación (horas)]],0)</f>
        <v>8.2638888888888887E-2</v>
      </c>
      <c r="U357" s="7" t="str">
        <f>IF(Tabla5[[#This Row],[Tiempo de Permanencia sin la Espera]]&gt;Tabla5[[#This Row],[Tiempo Preparación (horas)]],"Si","No")</f>
        <v>Si</v>
      </c>
      <c r="V357" s="8">
        <v>36</v>
      </c>
      <c r="W357" s="8">
        <v>7</v>
      </c>
      <c r="X357" s="7">
        <f>Tabla5[[#This Row],[Tiempo de Preparación]]/1440</f>
        <v>4.8611111111111112E-3</v>
      </c>
    </row>
    <row r="358" spans="1:24" x14ac:dyDescent="0.2">
      <c r="A358">
        <v>17</v>
      </c>
      <c r="B358" t="s">
        <v>1097</v>
      </c>
      <c r="C358">
        <v>2</v>
      </c>
      <c r="D358" s="3">
        <v>45020.054861111108</v>
      </c>
      <c r="E358" s="3">
        <v>45020.18472222222</v>
      </c>
      <c r="F358" t="s">
        <v>72</v>
      </c>
      <c r="G358" t="s">
        <v>60</v>
      </c>
      <c r="H358" t="s">
        <v>106</v>
      </c>
      <c r="I358" t="s">
        <v>1096</v>
      </c>
      <c r="J358" s="34" t="str">
        <f>IF(Tabla5[[#This Row],[Orden Cobrada]]="Si",Tabla13[[#This Row],[Propina]],0)</f>
        <v>26.87</v>
      </c>
      <c r="K358" t="s">
        <v>76</v>
      </c>
      <c r="L358">
        <v>357</v>
      </c>
      <c r="M358" t="s">
        <v>69</v>
      </c>
      <c r="N358" t="s">
        <v>1095</v>
      </c>
      <c r="O358" s="6">
        <f>INT(Tabla13[[#This Row],[Hora de Llegada]])</f>
        <v>45020</v>
      </c>
      <c r="P358" s="7" t="str">
        <f>TEXT(Tabla13[[#This Row],[Hora de Llegada]], "h:mm")</f>
        <v>1:19</v>
      </c>
      <c r="Q358" s="7" t="str">
        <f>TEXT(Tabla13[[#This Row],[Hora de Salida]], "h:mm")</f>
        <v>4:26</v>
      </c>
      <c r="R358" s="7">
        <f>IF(Tabla13[[#This Row],[Estado de la Mesa]]="Ocupada",Tabla13[[#This Row],[Hora de Salida2]]-Tabla13[[#This Row],[Hora de Llegada2]]+(15/1440),Tabla13[[#This Row],[Hora de Salida2]]-Tabla13[[#This Row],[Hora de Llegada2]])</f>
        <v>0.14027777777777778</v>
      </c>
      <c r="S358" s="7">
        <f>Tabla13[[#This Row],[Hora de Salida2]]-Tabla13[[#This Row],[Hora de Llegada2]]</f>
        <v>0.12986111111111112</v>
      </c>
      <c r="T358" s="7">
        <f>IF(Tabla5[[#This Row],[Tiempo de Permanencia sin la Espera]]&gt;Tabla5[[#This Row],[Tiempo Preparación (horas)]],Tabla5[[#This Row],[Tiempo de Permanencia sin la Espera]]-Tabla5[[#This Row],[Tiempo Preparación (horas)]],0)</f>
        <v>6.3194444444444456E-2</v>
      </c>
      <c r="U358" s="7" t="str">
        <f>IF(Tabla5[[#This Row],[Tiempo de Permanencia sin la Espera]]&gt;Tabla5[[#This Row],[Tiempo Preparación (horas)]],"Si","No")</f>
        <v>Si</v>
      </c>
      <c r="V358" s="8">
        <v>168</v>
      </c>
      <c r="W358" s="8">
        <v>96</v>
      </c>
      <c r="X358" s="7">
        <f>Tabla5[[#This Row],[Tiempo de Preparación]]/1440</f>
        <v>6.6666666666666666E-2</v>
      </c>
    </row>
    <row r="359" spans="1:24" x14ac:dyDescent="0.2">
      <c r="A359">
        <v>13</v>
      </c>
      <c r="B359" t="s">
        <v>119</v>
      </c>
      <c r="C359">
        <v>5</v>
      </c>
      <c r="D359" s="3">
        <v>45020.109027777777</v>
      </c>
      <c r="E359" s="3">
        <v>45020.247916666667</v>
      </c>
      <c r="F359" t="s">
        <v>87</v>
      </c>
      <c r="G359" t="s">
        <v>66</v>
      </c>
      <c r="H359" t="s">
        <v>59</v>
      </c>
      <c r="I359" t="s">
        <v>1094</v>
      </c>
      <c r="J359" s="34" t="str">
        <f>IF(Tabla5[[#This Row],[Orden Cobrada]]="Si",Tabla13[[#This Row],[Propina]],0)</f>
        <v>42.1</v>
      </c>
      <c r="K359" t="s">
        <v>57</v>
      </c>
      <c r="L359">
        <v>358</v>
      </c>
      <c r="M359" t="s">
        <v>85</v>
      </c>
      <c r="N359" t="s">
        <v>1093</v>
      </c>
      <c r="O359" s="6">
        <f>INT(Tabla13[[#This Row],[Hora de Llegada]])</f>
        <v>45020</v>
      </c>
      <c r="P359" s="7" t="str">
        <f>TEXT(Tabla13[[#This Row],[Hora de Llegada]], "h:mm")</f>
        <v>2:37</v>
      </c>
      <c r="Q359" s="7" t="str">
        <f>TEXT(Tabla13[[#This Row],[Hora de Salida]], "h:mm")</f>
        <v>5:57</v>
      </c>
      <c r="R359" s="7">
        <f>IF(Tabla13[[#This Row],[Estado de la Mesa]]="Ocupada",Tabla13[[#This Row],[Hora de Salida2]]-Tabla13[[#This Row],[Hora de Llegada2]]+(15/1440),Tabla13[[#This Row],[Hora de Salida2]]-Tabla13[[#This Row],[Hora de Llegada2]])</f>
        <v>0.1388888888888889</v>
      </c>
      <c r="S359" s="7">
        <f>Tabla13[[#This Row],[Hora de Salida2]]-Tabla13[[#This Row],[Hora de Llegada2]]</f>
        <v>0.1388888888888889</v>
      </c>
      <c r="T359" s="7">
        <f>IF(Tabla5[[#This Row],[Tiempo de Permanencia sin la Espera]]&gt;Tabla5[[#This Row],[Tiempo Preparación (horas)]],Tabla5[[#This Row],[Tiempo de Permanencia sin la Espera]]-Tabla5[[#This Row],[Tiempo Preparación (horas)]],0)</f>
        <v>3.333333333333334E-2</v>
      </c>
      <c r="U359" s="7" t="str">
        <f>IF(Tabla5[[#This Row],[Tiempo de Permanencia sin la Espera]]&gt;Tabla5[[#This Row],[Tiempo Preparación (horas)]],"Si","No")</f>
        <v>Si</v>
      </c>
      <c r="V359" s="8">
        <v>166</v>
      </c>
      <c r="W359" s="8">
        <v>152</v>
      </c>
      <c r="X359" s="7">
        <f>Tabla5[[#This Row],[Tiempo de Preparación]]/1440</f>
        <v>0.10555555555555556</v>
      </c>
    </row>
    <row r="360" spans="1:24" x14ac:dyDescent="0.2">
      <c r="A360">
        <v>11</v>
      </c>
      <c r="B360" t="s">
        <v>1092</v>
      </c>
      <c r="C360">
        <v>2</v>
      </c>
      <c r="D360" s="3">
        <v>45020.02847222222</v>
      </c>
      <c r="E360" s="3">
        <v>45020.173611111109</v>
      </c>
      <c r="F360" t="s">
        <v>61</v>
      </c>
      <c r="G360" t="s">
        <v>82</v>
      </c>
      <c r="H360" t="s">
        <v>59</v>
      </c>
      <c r="I360" t="s">
        <v>1091</v>
      </c>
      <c r="J360" s="34" t="str">
        <f>IF(Tabla5[[#This Row],[Orden Cobrada]]="Si",Tabla13[[#This Row],[Propina]],0)</f>
        <v>12.2</v>
      </c>
      <c r="K360" t="s">
        <v>57</v>
      </c>
      <c r="L360">
        <v>359</v>
      </c>
      <c r="M360" t="s">
        <v>100</v>
      </c>
      <c r="N360" t="s">
        <v>1090</v>
      </c>
      <c r="O360" s="6">
        <f>INT(Tabla13[[#This Row],[Hora de Llegada]])</f>
        <v>45020</v>
      </c>
      <c r="P360" s="7" t="str">
        <f>TEXT(Tabla13[[#This Row],[Hora de Llegada]], "h:mm")</f>
        <v>0:41</v>
      </c>
      <c r="Q360" s="7" t="str">
        <f>TEXT(Tabla13[[#This Row],[Hora de Salida]], "h:mm")</f>
        <v>4:10</v>
      </c>
      <c r="R360" s="7">
        <f>IF(Tabla13[[#This Row],[Estado de la Mesa]]="Ocupada",Tabla13[[#This Row],[Hora de Salida2]]-Tabla13[[#This Row],[Hora de Llegada2]]+(15/1440),Tabla13[[#This Row],[Hora de Salida2]]-Tabla13[[#This Row],[Hora de Llegada2]])</f>
        <v>0.1451388888888889</v>
      </c>
      <c r="S360" s="7">
        <f>Tabla13[[#This Row],[Hora de Salida2]]-Tabla13[[#This Row],[Hora de Llegada2]]</f>
        <v>0.1451388888888889</v>
      </c>
      <c r="T360" s="7">
        <f>IF(Tabla5[[#This Row],[Tiempo de Permanencia sin la Espera]]&gt;Tabla5[[#This Row],[Tiempo Preparación (horas)]],Tabla5[[#This Row],[Tiempo de Permanencia sin la Espera]]-Tabla5[[#This Row],[Tiempo Preparación (horas)]],0)</f>
        <v>4.4444444444444453E-2</v>
      </c>
      <c r="U360" s="7" t="str">
        <f>IF(Tabla5[[#This Row],[Tiempo de Permanencia sin la Espera]]&gt;Tabla5[[#This Row],[Tiempo Preparación (horas)]],"Si","No")</f>
        <v>Si</v>
      </c>
      <c r="V360" s="8">
        <v>190</v>
      </c>
      <c r="W360" s="8">
        <v>145</v>
      </c>
      <c r="X360" s="7">
        <f>Tabla5[[#This Row],[Tiempo de Preparación]]/1440</f>
        <v>0.10069444444444445</v>
      </c>
    </row>
    <row r="361" spans="1:24" x14ac:dyDescent="0.2">
      <c r="A361">
        <v>16</v>
      </c>
      <c r="B361" t="s">
        <v>1089</v>
      </c>
      <c r="C361">
        <v>3</v>
      </c>
      <c r="D361" s="3">
        <v>45020.048611111109</v>
      </c>
      <c r="E361" s="3">
        <v>45020.206944444442</v>
      </c>
      <c r="F361" t="s">
        <v>72</v>
      </c>
      <c r="G361" t="s">
        <v>82</v>
      </c>
      <c r="H361" t="s">
        <v>59</v>
      </c>
      <c r="I361" t="s">
        <v>1088</v>
      </c>
      <c r="J361" s="34" t="str">
        <f>IF(Tabla5[[#This Row],[Orden Cobrada]]="Si",Tabla13[[#This Row],[Propina]],0)</f>
        <v>39.26</v>
      </c>
      <c r="K361" t="s">
        <v>76</v>
      </c>
      <c r="L361">
        <v>360</v>
      </c>
      <c r="M361" t="s">
        <v>100</v>
      </c>
      <c r="N361" t="s">
        <v>1087</v>
      </c>
      <c r="O361" s="6">
        <f>INT(Tabla13[[#This Row],[Hora de Llegada]])</f>
        <v>45020</v>
      </c>
      <c r="P361" s="7" t="str">
        <f>TEXT(Tabla13[[#This Row],[Hora de Llegada]], "h:mm")</f>
        <v>1:10</v>
      </c>
      <c r="Q361" s="7" t="str">
        <f>TEXT(Tabla13[[#This Row],[Hora de Salida]], "h:mm")</f>
        <v>4:58</v>
      </c>
      <c r="R361" s="7">
        <f>IF(Tabla13[[#This Row],[Estado de la Mesa]]="Ocupada",Tabla13[[#This Row],[Hora de Salida2]]-Tabla13[[#This Row],[Hora de Llegada2]]+(15/1440),Tabla13[[#This Row],[Hora de Salida2]]-Tabla13[[#This Row],[Hora de Llegada2]])</f>
        <v>0.16875000000000001</v>
      </c>
      <c r="S361" s="7">
        <f>Tabla13[[#This Row],[Hora de Salida2]]-Tabla13[[#This Row],[Hora de Llegada2]]</f>
        <v>0.15833333333333335</v>
      </c>
      <c r="T361" s="7">
        <f>IF(Tabla5[[#This Row],[Tiempo de Permanencia sin la Espera]]&gt;Tabla5[[#This Row],[Tiempo Preparación (horas)]],Tabla5[[#This Row],[Tiempo de Permanencia sin la Espera]]-Tabla5[[#This Row],[Tiempo Preparación (horas)]],0)</f>
        <v>4.7916666666666691E-2</v>
      </c>
      <c r="U361" s="7" t="str">
        <f>IF(Tabla5[[#This Row],[Tiempo de Permanencia sin la Espera]]&gt;Tabla5[[#This Row],[Tiempo Preparación (horas)]],"Si","No")</f>
        <v>Si</v>
      </c>
      <c r="V361" s="8">
        <v>233</v>
      </c>
      <c r="W361" s="8">
        <v>159</v>
      </c>
      <c r="X361" s="7">
        <f>Tabla5[[#This Row],[Tiempo de Preparación]]/1440</f>
        <v>0.11041666666666666</v>
      </c>
    </row>
    <row r="362" spans="1:24" x14ac:dyDescent="0.2">
      <c r="A362">
        <v>16</v>
      </c>
      <c r="B362" t="s">
        <v>1051</v>
      </c>
      <c r="C362">
        <v>1</v>
      </c>
      <c r="D362" s="3">
        <v>45020.078472222223</v>
      </c>
      <c r="E362" s="3">
        <v>45020.227777777778</v>
      </c>
      <c r="F362" t="s">
        <v>61</v>
      </c>
      <c r="G362" t="s">
        <v>66</v>
      </c>
      <c r="H362" t="s">
        <v>102</v>
      </c>
      <c r="I362" t="s">
        <v>462</v>
      </c>
      <c r="J362" s="34" t="str">
        <f>IF(Tabla5[[#This Row],[Orden Cobrada]]="Si",Tabla13[[#This Row],[Propina]],0)</f>
        <v>41.73</v>
      </c>
      <c r="K362" t="s">
        <v>70</v>
      </c>
      <c r="L362">
        <v>361</v>
      </c>
      <c r="M362" t="s">
        <v>75</v>
      </c>
      <c r="N362" t="s">
        <v>1086</v>
      </c>
      <c r="O362" s="6">
        <f>INT(Tabla13[[#This Row],[Hora de Llegada]])</f>
        <v>45020</v>
      </c>
      <c r="P362" s="7" t="str">
        <f>TEXT(Tabla13[[#This Row],[Hora de Llegada]], "h:mm")</f>
        <v>1:53</v>
      </c>
      <c r="Q362" s="7" t="str">
        <f>TEXT(Tabla13[[#This Row],[Hora de Salida]], "h:mm")</f>
        <v>5:28</v>
      </c>
      <c r="R362" s="7">
        <f>IF(Tabla13[[#This Row],[Estado de la Mesa]]="Ocupada",Tabla13[[#This Row],[Hora de Salida2]]-Tabla13[[#This Row],[Hora de Llegada2]]+(15/1440),Tabla13[[#This Row],[Hora de Salida2]]-Tabla13[[#This Row],[Hora de Llegada2]])</f>
        <v>0.14930555555555555</v>
      </c>
      <c r="S362" s="7">
        <f>Tabla13[[#This Row],[Hora de Salida2]]-Tabla13[[#This Row],[Hora de Llegada2]]</f>
        <v>0.14930555555555555</v>
      </c>
      <c r="T362" s="7">
        <f>IF(Tabla5[[#This Row],[Tiempo de Permanencia sin la Espera]]&gt;Tabla5[[#This Row],[Tiempo Preparación (horas)]],Tabla5[[#This Row],[Tiempo de Permanencia sin la Espera]]-Tabla5[[#This Row],[Tiempo Preparación (horas)]],0)</f>
        <v>7.1527777777777773E-2</v>
      </c>
      <c r="U362" s="7" t="str">
        <f>IF(Tabla5[[#This Row],[Tiempo de Permanencia sin la Espera]]&gt;Tabla5[[#This Row],[Tiempo Preparación (horas)]],"Si","No")</f>
        <v>Si</v>
      </c>
      <c r="V362" s="8">
        <v>101</v>
      </c>
      <c r="W362" s="8">
        <v>112</v>
      </c>
      <c r="X362" s="7">
        <f>Tabla5[[#This Row],[Tiempo de Preparación]]/1440</f>
        <v>7.7777777777777779E-2</v>
      </c>
    </row>
    <row r="363" spans="1:24" x14ac:dyDescent="0.2">
      <c r="A363">
        <v>15</v>
      </c>
      <c r="B363" t="s">
        <v>1085</v>
      </c>
      <c r="C363">
        <v>2</v>
      </c>
      <c r="D363" s="3">
        <v>45020.085416666669</v>
      </c>
      <c r="E363" s="3">
        <v>45020.249305555553</v>
      </c>
      <c r="F363" t="s">
        <v>97</v>
      </c>
      <c r="G363" t="s">
        <v>82</v>
      </c>
      <c r="H363" t="s">
        <v>59</v>
      </c>
      <c r="I363" t="s">
        <v>1084</v>
      </c>
      <c r="J363" s="34" t="str">
        <f>IF(Tabla5[[#This Row],[Orden Cobrada]]="Si",Tabla13[[#This Row],[Propina]],0)</f>
        <v>47.21</v>
      </c>
      <c r="K363" t="s">
        <v>70</v>
      </c>
      <c r="L363">
        <v>362</v>
      </c>
      <c r="M363" t="s">
        <v>85</v>
      </c>
      <c r="N363" t="s">
        <v>1083</v>
      </c>
      <c r="O363" s="6">
        <f>INT(Tabla13[[#This Row],[Hora de Llegada]])</f>
        <v>45020</v>
      </c>
      <c r="P363" s="7" t="str">
        <f>TEXT(Tabla13[[#This Row],[Hora de Llegada]], "h:mm")</f>
        <v>2:03</v>
      </c>
      <c r="Q363" s="7" t="str">
        <f>TEXT(Tabla13[[#This Row],[Hora de Salida]], "h:mm")</f>
        <v>5:59</v>
      </c>
      <c r="R363" s="7">
        <f>IF(Tabla13[[#This Row],[Estado de la Mesa]]="Ocupada",Tabla13[[#This Row],[Hora de Salida2]]-Tabla13[[#This Row],[Hora de Llegada2]]+(15/1440),Tabla13[[#This Row],[Hora de Salida2]]-Tabla13[[#This Row],[Hora de Llegada2]])</f>
        <v>0.16388888888888892</v>
      </c>
      <c r="S363" s="7">
        <f>Tabla13[[#This Row],[Hora de Salida2]]-Tabla13[[#This Row],[Hora de Llegada2]]</f>
        <v>0.16388888888888892</v>
      </c>
      <c r="T363" s="7">
        <f>IF(Tabla5[[#This Row],[Tiempo de Permanencia sin la Espera]]&gt;Tabla5[[#This Row],[Tiempo Preparación (horas)]],Tabla5[[#This Row],[Tiempo de Permanencia sin la Espera]]-Tabla5[[#This Row],[Tiempo Preparación (horas)]],0)</f>
        <v>7.8472222222222249E-2</v>
      </c>
      <c r="U363" s="7" t="str">
        <f>IF(Tabla5[[#This Row],[Tiempo de Permanencia sin la Espera]]&gt;Tabla5[[#This Row],[Tiempo Preparación (horas)]],"Si","No")</f>
        <v>Si</v>
      </c>
      <c r="V363" s="8">
        <v>62</v>
      </c>
      <c r="W363" s="8">
        <v>123</v>
      </c>
      <c r="X363" s="7">
        <f>Tabla5[[#This Row],[Tiempo de Preparación]]/1440</f>
        <v>8.5416666666666669E-2</v>
      </c>
    </row>
    <row r="364" spans="1:24" x14ac:dyDescent="0.2">
      <c r="A364">
        <v>5</v>
      </c>
      <c r="B364" t="s">
        <v>1082</v>
      </c>
      <c r="C364">
        <v>2</v>
      </c>
      <c r="D364" s="3">
        <v>45020.073611111111</v>
      </c>
      <c r="E364" s="3">
        <v>45020.145138888889</v>
      </c>
      <c r="F364" t="s">
        <v>72</v>
      </c>
      <c r="G364" t="s">
        <v>82</v>
      </c>
      <c r="H364" t="s">
        <v>59</v>
      </c>
      <c r="I364" t="s">
        <v>1081</v>
      </c>
      <c r="J364" s="34">
        <f>IF(Tabla5[[#This Row],[Orden Cobrada]]="Si",Tabla13[[#This Row],[Propina]],0)</f>
        <v>0</v>
      </c>
      <c r="K364" t="s">
        <v>76</v>
      </c>
      <c r="L364">
        <v>363</v>
      </c>
      <c r="M364" t="s">
        <v>104</v>
      </c>
      <c r="N364" t="s">
        <v>1080</v>
      </c>
      <c r="O364" s="6">
        <f>INT(Tabla13[[#This Row],[Hora de Llegada]])</f>
        <v>45020</v>
      </c>
      <c r="P364" s="7" t="str">
        <f>TEXT(Tabla13[[#This Row],[Hora de Llegada]], "h:mm")</f>
        <v>1:46</v>
      </c>
      <c r="Q364" s="7" t="str">
        <f>TEXT(Tabla13[[#This Row],[Hora de Salida]], "h:mm")</f>
        <v>3:29</v>
      </c>
      <c r="R364" s="7">
        <f>IF(Tabla13[[#This Row],[Estado de la Mesa]]="Ocupada",Tabla13[[#This Row],[Hora de Salida2]]-Tabla13[[#This Row],[Hora de Llegada2]]+(15/1440),Tabla13[[#This Row],[Hora de Salida2]]-Tabla13[[#This Row],[Hora de Llegada2]])</f>
        <v>8.1944444444444459E-2</v>
      </c>
      <c r="S364" s="7">
        <f>Tabla13[[#This Row],[Hora de Salida2]]-Tabla13[[#This Row],[Hora de Llegada2]]</f>
        <v>7.1527777777777787E-2</v>
      </c>
      <c r="T364" s="7">
        <f>IF(Tabla5[[#This Row],[Tiempo de Permanencia sin la Espera]]&gt;Tabla5[[#This Row],[Tiempo Preparación (horas)]],Tabla5[[#This Row],[Tiempo de Permanencia sin la Espera]]-Tabla5[[#This Row],[Tiempo Preparación (horas)]],0)</f>
        <v>0</v>
      </c>
      <c r="U364" s="7" t="str">
        <f>IF(Tabla5[[#This Row],[Tiempo de Permanencia sin la Espera]]&gt;Tabla5[[#This Row],[Tiempo Preparación (horas)]],"Si","No")</f>
        <v>No</v>
      </c>
      <c r="V364" s="8">
        <v>240</v>
      </c>
      <c r="W364" s="8">
        <v>149</v>
      </c>
      <c r="X364" s="7">
        <f>Tabla5[[#This Row],[Tiempo de Preparación]]/1440</f>
        <v>0.10347222222222222</v>
      </c>
    </row>
    <row r="365" spans="1:24" x14ac:dyDescent="0.2">
      <c r="A365">
        <v>15</v>
      </c>
      <c r="B365" t="s">
        <v>1079</v>
      </c>
      <c r="C365">
        <v>2</v>
      </c>
      <c r="D365" s="3">
        <v>45020.159722222219</v>
      </c>
      <c r="E365" s="3">
        <v>45020.298611111109</v>
      </c>
      <c r="F365" t="s">
        <v>87</v>
      </c>
      <c r="G365" t="s">
        <v>82</v>
      </c>
      <c r="H365" t="s">
        <v>106</v>
      </c>
      <c r="I365" t="s">
        <v>1078</v>
      </c>
      <c r="J365" s="34" t="str">
        <f>IF(Tabla5[[#This Row],[Orden Cobrada]]="Si",Tabla13[[#This Row],[Propina]],0)</f>
        <v>48.28</v>
      </c>
      <c r="K365" t="s">
        <v>57</v>
      </c>
      <c r="L365">
        <v>364</v>
      </c>
      <c r="M365" t="s">
        <v>104</v>
      </c>
      <c r="N365" t="s">
        <v>1077</v>
      </c>
      <c r="O365" s="6">
        <f>INT(Tabla13[[#This Row],[Hora de Llegada]])</f>
        <v>45020</v>
      </c>
      <c r="P365" s="7" t="str">
        <f>TEXT(Tabla13[[#This Row],[Hora de Llegada]], "h:mm")</f>
        <v>3:50</v>
      </c>
      <c r="Q365" s="7" t="str">
        <f>TEXT(Tabla13[[#This Row],[Hora de Salida]], "h:mm")</f>
        <v>7:10</v>
      </c>
      <c r="R365" s="7">
        <f>IF(Tabla13[[#This Row],[Estado de la Mesa]]="Ocupada",Tabla13[[#This Row],[Hora de Salida2]]-Tabla13[[#This Row],[Hora de Llegada2]]+(15/1440),Tabla13[[#This Row],[Hora de Salida2]]-Tabla13[[#This Row],[Hora de Llegada2]])</f>
        <v>0.13888888888888887</v>
      </c>
      <c r="S365" s="7">
        <f>Tabla13[[#This Row],[Hora de Salida2]]-Tabla13[[#This Row],[Hora de Llegada2]]</f>
        <v>0.13888888888888887</v>
      </c>
      <c r="T365" s="7">
        <f>IF(Tabla5[[#This Row],[Tiempo de Permanencia sin la Espera]]&gt;Tabla5[[#This Row],[Tiempo Preparación (horas)]],Tabla5[[#This Row],[Tiempo de Permanencia sin la Espera]]-Tabla5[[#This Row],[Tiempo Preparación (horas)]],0)</f>
        <v>6.1111111111111088E-2</v>
      </c>
      <c r="U365" s="7" t="str">
        <f>IF(Tabla5[[#This Row],[Tiempo de Permanencia sin la Espera]]&gt;Tabla5[[#This Row],[Tiempo Preparación (horas)]],"Si","No")</f>
        <v>Si</v>
      </c>
      <c r="V365" s="8">
        <v>157</v>
      </c>
      <c r="W365" s="8">
        <v>112</v>
      </c>
      <c r="X365" s="7">
        <f>Tabla5[[#This Row],[Tiempo de Preparación]]/1440</f>
        <v>7.7777777777777779E-2</v>
      </c>
    </row>
    <row r="366" spans="1:24" x14ac:dyDescent="0.2">
      <c r="A366">
        <v>4</v>
      </c>
      <c r="B366" t="s">
        <v>1076</v>
      </c>
      <c r="C366">
        <v>1</v>
      </c>
      <c r="D366" s="3">
        <v>45020.043749999997</v>
      </c>
      <c r="E366" s="3">
        <v>45020.189583333333</v>
      </c>
      <c r="F366" t="s">
        <v>72</v>
      </c>
      <c r="G366" t="s">
        <v>82</v>
      </c>
      <c r="H366" t="s">
        <v>102</v>
      </c>
      <c r="I366" t="s">
        <v>1075</v>
      </c>
      <c r="J366" s="34" t="str">
        <f>IF(Tabla5[[#This Row],[Orden Cobrada]]="Si",Tabla13[[#This Row],[Propina]],0)</f>
        <v>34.97</v>
      </c>
      <c r="K366" t="s">
        <v>76</v>
      </c>
      <c r="L366">
        <v>365</v>
      </c>
      <c r="M366" t="s">
        <v>69</v>
      </c>
      <c r="N366" t="s">
        <v>12</v>
      </c>
      <c r="O366" s="6">
        <f>INT(Tabla13[[#This Row],[Hora de Llegada]])</f>
        <v>45020</v>
      </c>
      <c r="P366" s="7" t="str">
        <f>TEXT(Tabla13[[#This Row],[Hora de Llegada]], "h:mm")</f>
        <v>1:03</v>
      </c>
      <c r="Q366" s="7" t="str">
        <f>TEXT(Tabla13[[#This Row],[Hora de Salida]], "h:mm")</f>
        <v>4:33</v>
      </c>
      <c r="R366" s="7">
        <f>IF(Tabla13[[#This Row],[Estado de la Mesa]]="Ocupada",Tabla13[[#This Row],[Hora de Salida2]]-Tabla13[[#This Row],[Hora de Llegada2]]+(15/1440),Tabla13[[#This Row],[Hora de Salida2]]-Tabla13[[#This Row],[Hora de Llegada2]])</f>
        <v>0.15624999999999997</v>
      </c>
      <c r="S366" s="7">
        <f>Tabla13[[#This Row],[Hora de Salida2]]-Tabla13[[#This Row],[Hora de Llegada2]]</f>
        <v>0.14583333333333331</v>
      </c>
      <c r="T366" s="7">
        <f>IF(Tabla5[[#This Row],[Tiempo de Permanencia sin la Espera]]&gt;Tabla5[[#This Row],[Tiempo Preparación (horas)]],Tabla5[[#This Row],[Tiempo de Permanencia sin la Espera]]-Tabla5[[#This Row],[Tiempo Preparación (horas)]],0)</f>
        <v>0.12847222222222221</v>
      </c>
      <c r="U366" s="7" t="str">
        <f>IF(Tabla5[[#This Row],[Tiempo de Permanencia sin la Espera]]&gt;Tabla5[[#This Row],[Tiempo Preparación (horas)]],"Si","No")</f>
        <v>Si</v>
      </c>
      <c r="V366" s="8">
        <v>108</v>
      </c>
      <c r="W366" s="8">
        <v>25</v>
      </c>
      <c r="X366" s="7">
        <f>Tabla5[[#This Row],[Tiempo de Preparación]]/1440</f>
        <v>1.7361111111111112E-2</v>
      </c>
    </row>
    <row r="367" spans="1:24" x14ac:dyDescent="0.2">
      <c r="A367">
        <v>17</v>
      </c>
      <c r="B367" t="s">
        <v>1074</v>
      </c>
      <c r="C367">
        <v>5</v>
      </c>
      <c r="D367" s="3">
        <v>45020.064583333333</v>
      </c>
      <c r="E367" s="3">
        <v>45020.198611111111</v>
      </c>
      <c r="F367" t="s">
        <v>72</v>
      </c>
      <c r="G367" t="s">
        <v>82</v>
      </c>
      <c r="H367" t="s">
        <v>102</v>
      </c>
      <c r="I367" t="s">
        <v>1073</v>
      </c>
      <c r="J367" s="34" t="str">
        <f>IF(Tabla5[[#This Row],[Orden Cobrada]]="Si",Tabla13[[#This Row],[Propina]],0)</f>
        <v>10.57</v>
      </c>
      <c r="K367" t="s">
        <v>57</v>
      </c>
      <c r="L367">
        <v>366</v>
      </c>
      <c r="M367" t="s">
        <v>69</v>
      </c>
      <c r="N367" t="s">
        <v>1072</v>
      </c>
      <c r="O367" s="6">
        <f>INT(Tabla13[[#This Row],[Hora de Llegada]])</f>
        <v>45020</v>
      </c>
      <c r="P367" s="7" t="str">
        <f>TEXT(Tabla13[[#This Row],[Hora de Llegada]], "h:mm")</f>
        <v>1:33</v>
      </c>
      <c r="Q367" s="7" t="str">
        <f>TEXT(Tabla13[[#This Row],[Hora de Salida]], "h:mm")</f>
        <v>4:46</v>
      </c>
      <c r="R367" s="7">
        <f>IF(Tabla13[[#This Row],[Estado de la Mesa]]="Ocupada",Tabla13[[#This Row],[Hora de Salida2]]-Tabla13[[#This Row],[Hora de Llegada2]]+(15/1440),Tabla13[[#This Row],[Hora de Salida2]]-Tabla13[[#This Row],[Hora de Llegada2]])</f>
        <v>0.13402777777777775</v>
      </c>
      <c r="S367" s="7">
        <f>Tabla13[[#This Row],[Hora de Salida2]]-Tabla13[[#This Row],[Hora de Llegada2]]</f>
        <v>0.13402777777777775</v>
      </c>
      <c r="T367" s="7">
        <f>IF(Tabla5[[#This Row],[Tiempo de Permanencia sin la Espera]]&gt;Tabla5[[#This Row],[Tiempo Preparación (horas)]],Tabla5[[#This Row],[Tiempo de Permanencia sin la Espera]]-Tabla5[[#This Row],[Tiempo Preparación (horas)]],0)</f>
        <v>7.1527777777777746E-2</v>
      </c>
      <c r="U367" s="7" t="str">
        <f>IF(Tabla5[[#This Row],[Tiempo de Permanencia sin la Espera]]&gt;Tabla5[[#This Row],[Tiempo Preparación (horas)]],"Si","No")</f>
        <v>Si</v>
      </c>
      <c r="V367" s="8">
        <v>239</v>
      </c>
      <c r="W367" s="8">
        <v>90</v>
      </c>
      <c r="X367" s="7">
        <f>Tabla5[[#This Row],[Tiempo de Preparación]]/1440</f>
        <v>6.25E-2</v>
      </c>
    </row>
    <row r="368" spans="1:24" x14ac:dyDescent="0.2">
      <c r="A368">
        <v>12</v>
      </c>
      <c r="B368" t="s">
        <v>1071</v>
      </c>
      <c r="C368">
        <v>2</v>
      </c>
      <c r="D368" s="3">
        <v>45020.036805555559</v>
      </c>
      <c r="E368" s="3">
        <v>45020.15625</v>
      </c>
      <c r="F368" t="s">
        <v>72</v>
      </c>
      <c r="G368" t="s">
        <v>66</v>
      </c>
      <c r="H368" t="s">
        <v>59</v>
      </c>
      <c r="I368" t="s">
        <v>1070</v>
      </c>
      <c r="J368" s="34" t="str">
        <f>IF(Tabla5[[#This Row],[Orden Cobrada]]="Si",Tabla13[[#This Row],[Propina]],0)</f>
        <v>12.62</v>
      </c>
      <c r="K368" t="s">
        <v>70</v>
      </c>
      <c r="L368">
        <v>367</v>
      </c>
      <c r="M368" t="s">
        <v>69</v>
      </c>
      <c r="N368" t="s">
        <v>1069</v>
      </c>
      <c r="O368" s="6">
        <f>INT(Tabla13[[#This Row],[Hora de Llegada]])</f>
        <v>45020</v>
      </c>
      <c r="P368" s="7" t="str">
        <f>TEXT(Tabla13[[#This Row],[Hora de Llegada]], "h:mm")</f>
        <v>0:53</v>
      </c>
      <c r="Q368" s="7" t="str">
        <f>TEXT(Tabla13[[#This Row],[Hora de Salida]], "h:mm")</f>
        <v>3:45</v>
      </c>
      <c r="R368" s="7">
        <f>IF(Tabla13[[#This Row],[Estado de la Mesa]]="Ocupada",Tabla13[[#This Row],[Hora de Salida2]]-Tabla13[[#This Row],[Hora de Llegada2]]+(15/1440),Tabla13[[#This Row],[Hora de Salida2]]-Tabla13[[#This Row],[Hora de Llegada2]])</f>
        <v>0.11944444444444444</v>
      </c>
      <c r="S368" s="7">
        <f>Tabla13[[#This Row],[Hora de Salida2]]-Tabla13[[#This Row],[Hora de Llegada2]]</f>
        <v>0.11944444444444444</v>
      </c>
      <c r="T368" s="7">
        <f>IF(Tabla5[[#This Row],[Tiempo de Permanencia sin la Espera]]&gt;Tabla5[[#This Row],[Tiempo Preparación (horas)]],Tabla5[[#This Row],[Tiempo de Permanencia sin la Espera]]-Tabla5[[#This Row],[Tiempo Preparación (horas)]],0)</f>
        <v>6.8749999999999992E-2</v>
      </c>
      <c r="U368" s="7" t="str">
        <f>IF(Tabla5[[#This Row],[Tiempo de Permanencia sin la Espera]]&gt;Tabla5[[#This Row],[Tiempo Preparación (horas)]],"Si","No")</f>
        <v>Si</v>
      </c>
      <c r="V368" s="8">
        <v>101</v>
      </c>
      <c r="W368" s="8">
        <v>73</v>
      </c>
      <c r="X368" s="7">
        <f>Tabla5[[#This Row],[Tiempo de Preparación]]/1440</f>
        <v>5.0694444444444445E-2</v>
      </c>
    </row>
    <row r="369" spans="1:24" x14ac:dyDescent="0.2">
      <c r="A369">
        <v>13</v>
      </c>
      <c r="B369" t="s">
        <v>1068</v>
      </c>
      <c r="C369">
        <v>1</v>
      </c>
      <c r="D369" s="3">
        <v>45020.14166666667</v>
      </c>
      <c r="E369" s="3">
        <v>45020.231249999997</v>
      </c>
      <c r="F369" t="s">
        <v>97</v>
      </c>
      <c r="G369" t="s">
        <v>60</v>
      </c>
      <c r="H369" t="s">
        <v>106</v>
      </c>
      <c r="I369" t="s">
        <v>1067</v>
      </c>
      <c r="J369" s="34" t="str">
        <f>IF(Tabla5[[#This Row],[Orden Cobrada]]="Si",Tabla13[[#This Row],[Propina]],0)</f>
        <v>37.65</v>
      </c>
      <c r="K369" t="s">
        <v>76</v>
      </c>
      <c r="L369">
        <v>368</v>
      </c>
      <c r="M369" t="s">
        <v>75</v>
      </c>
      <c r="N369" t="s">
        <v>557</v>
      </c>
      <c r="O369" s="6">
        <f>INT(Tabla13[[#This Row],[Hora de Llegada]])</f>
        <v>45020</v>
      </c>
      <c r="P369" s="7" t="str">
        <f>TEXT(Tabla13[[#This Row],[Hora de Llegada]], "h:mm")</f>
        <v>3:24</v>
      </c>
      <c r="Q369" s="7" t="str">
        <f>TEXT(Tabla13[[#This Row],[Hora de Salida]], "h:mm")</f>
        <v>5:33</v>
      </c>
      <c r="R369" s="7">
        <f>IF(Tabla13[[#This Row],[Estado de la Mesa]]="Ocupada",Tabla13[[#This Row],[Hora de Salida2]]-Tabla13[[#This Row],[Hora de Llegada2]]+(15/1440),Tabla13[[#This Row],[Hora de Salida2]]-Tabla13[[#This Row],[Hora de Llegada2]])</f>
        <v>9.9999999999999992E-2</v>
      </c>
      <c r="S369" s="7">
        <f>Tabla13[[#This Row],[Hora de Salida2]]-Tabla13[[#This Row],[Hora de Llegada2]]</f>
        <v>8.958333333333332E-2</v>
      </c>
      <c r="T369" s="7">
        <f>IF(Tabla5[[#This Row],[Tiempo de Permanencia sin la Espera]]&gt;Tabla5[[#This Row],[Tiempo Preparación (horas)]],Tabla5[[#This Row],[Tiempo de Permanencia sin la Espera]]-Tabla5[[#This Row],[Tiempo Preparación (horas)]],0)</f>
        <v>3.0555555555555544E-2</v>
      </c>
      <c r="U369" s="7" t="str">
        <f>IF(Tabla5[[#This Row],[Tiempo de Permanencia sin la Espera]]&gt;Tabla5[[#This Row],[Tiempo Preparación (horas)]],"Si","No")</f>
        <v>Si</v>
      </c>
      <c r="V369" s="8">
        <v>123</v>
      </c>
      <c r="W369" s="8">
        <v>85</v>
      </c>
      <c r="X369" s="7">
        <f>Tabla5[[#This Row],[Tiempo de Preparación]]/1440</f>
        <v>5.9027777777777776E-2</v>
      </c>
    </row>
    <row r="370" spans="1:24" x14ac:dyDescent="0.2">
      <c r="A370">
        <v>20</v>
      </c>
      <c r="B370" t="s">
        <v>1066</v>
      </c>
      <c r="C370">
        <v>2</v>
      </c>
      <c r="D370" s="3">
        <v>45020.09097222222</v>
      </c>
      <c r="E370" s="3">
        <v>45020.245833333334</v>
      </c>
      <c r="F370" t="s">
        <v>87</v>
      </c>
      <c r="G370" t="s">
        <v>82</v>
      </c>
      <c r="H370" t="s">
        <v>59</v>
      </c>
      <c r="I370" t="s">
        <v>1065</v>
      </c>
      <c r="J370" s="34" t="str">
        <f>IF(Tabla5[[#This Row],[Orden Cobrada]]="Si",Tabla13[[#This Row],[Propina]],0)</f>
        <v>34.83</v>
      </c>
      <c r="K370" t="s">
        <v>70</v>
      </c>
      <c r="L370">
        <v>369</v>
      </c>
      <c r="M370" t="s">
        <v>85</v>
      </c>
      <c r="N370" t="s">
        <v>1064</v>
      </c>
      <c r="O370" s="6">
        <f>INT(Tabla13[[#This Row],[Hora de Llegada]])</f>
        <v>45020</v>
      </c>
      <c r="P370" s="7" t="str">
        <f>TEXT(Tabla13[[#This Row],[Hora de Llegada]], "h:mm")</f>
        <v>2:11</v>
      </c>
      <c r="Q370" s="7" t="str">
        <f>TEXT(Tabla13[[#This Row],[Hora de Salida]], "h:mm")</f>
        <v>5:54</v>
      </c>
      <c r="R370" s="7">
        <f>IF(Tabla13[[#This Row],[Estado de la Mesa]]="Ocupada",Tabla13[[#This Row],[Hora de Salida2]]-Tabla13[[#This Row],[Hora de Llegada2]]+(15/1440),Tabla13[[#This Row],[Hora de Salida2]]-Tabla13[[#This Row],[Hora de Llegada2]])</f>
        <v>0.15486111111111112</v>
      </c>
      <c r="S370" s="7">
        <f>Tabla13[[#This Row],[Hora de Salida2]]-Tabla13[[#This Row],[Hora de Llegada2]]</f>
        <v>0.15486111111111112</v>
      </c>
      <c r="T370" s="7">
        <f>IF(Tabla5[[#This Row],[Tiempo de Permanencia sin la Espera]]&gt;Tabla5[[#This Row],[Tiempo Preparación (horas)]],Tabla5[[#This Row],[Tiempo de Permanencia sin la Espera]]-Tabla5[[#This Row],[Tiempo Preparación (horas)]],0)</f>
        <v>0.12569444444444444</v>
      </c>
      <c r="U370" s="7" t="str">
        <f>IF(Tabla5[[#This Row],[Tiempo de Permanencia sin la Espera]]&gt;Tabla5[[#This Row],[Tiempo Preparación (horas)]],"Si","No")</f>
        <v>Si</v>
      </c>
      <c r="V370" s="8">
        <v>242</v>
      </c>
      <c r="W370" s="8">
        <v>42</v>
      </c>
      <c r="X370" s="7">
        <f>Tabla5[[#This Row],[Tiempo de Preparación]]/1440</f>
        <v>2.9166666666666667E-2</v>
      </c>
    </row>
    <row r="371" spans="1:24" x14ac:dyDescent="0.2">
      <c r="A371">
        <v>13</v>
      </c>
      <c r="B371" t="s">
        <v>1063</v>
      </c>
      <c r="C371">
        <v>6</v>
      </c>
      <c r="D371" s="3">
        <v>45020.097222222219</v>
      </c>
      <c r="E371" s="3">
        <v>45020.140972222223</v>
      </c>
      <c r="F371" t="s">
        <v>72</v>
      </c>
      <c r="G371" t="s">
        <v>82</v>
      </c>
      <c r="H371" t="s">
        <v>59</v>
      </c>
      <c r="I371" t="s">
        <v>1062</v>
      </c>
      <c r="J371" s="34" t="str">
        <f>IF(Tabla5[[#This Row],[Orden Cobrada]]="Si",Tabla13[[#This Row],[Propina]],0)</f>
        <v>47.79</v>
      </c>
      <c r="K371" t="s">
        <v>70</v>
      </c>
      <c r="L371">
        <v>370</v>
      </c>
      <c r="M371" t="s">
        <v>85</v>
      </c>
      <c r="N371" t="s">
        <v>12</v>
      </c>
      <c r="O371" s="6">
        <f>INT(Tabla13[[#This Row],[Hora de Llegada]])</f>
        <v>45020</v>
      </c>
      <c r="P371" s="7" t="str">
        <f>TEXT(Tabla13[[#This Row],[Hora de Llegada]], "h:mm")</f>
        <v>2:20</v>
      </c>
      <c r="Q371" s="7" t="str">
        <f>TEXT(Tabla13[[#This Row],[Hora de Salida]], "h:mm")</f>
        <v>3:23</v>
      </c>
      <c r="R371" s="7">
        <f>IF(Tabla13[[#This Row],[Estado de la Mesa]]="Ocupada",Tabla13[[#This Row],[Hora de Salida2]]-Tabla13[[#This Row],[Hora de Llegada2]]+(15/1440),Tabla13[[#This Row],[Hora de Salida2]]-Tabla13[[#This Row],[Hora de Llegada2]])</f>
        <v>4.3749999999999997E-2</v>
      </c>
      <c r="S371" s="7">
        <f>Tabla13[[#This Row],[Hora de Salida2]]-Tabla13[[#This Row],[Hora de Llegada2]]</f>
        <v>4.3749999999999997E-2</v>
      </c>
      <c r="T371" s="7">
        <f>IF(Tabla5[[#This Row],[Tiempo de Permanencia sin la Espera]]&gt;Tabla5[[#This Row],[Tiempo Preparación (horas)]],Tabla5[[#This Row],[Tiempo de Permanencia sin la Espera]]-Tabla5[[#This Row],[Tiempo Preparación (horas)]],0)</f>
        <v>2.0833333333333332E-2</v>
      </c>
      <c r="U371" s="7" t="str">
        <f>IF(Tabla5[[#This Row],[Tiempo de Permanencia sin la Espera]]&gt;Tabla5[[#This Row],[Tiempo Preparación (horas)]],"Si","No")</f>
        <v>Si</v>
      </c>
      <c r="V371" s="8">
        <v>72</v>
      </c>
      <c r="W371" s="8">
        <v>33</v>
      </c>
      <c r="X371" s="7">
        <f>Tabla5[[#This Row],[Tiempo de Preparación]]/1440</f>
        <v>2.2916666666666665E-2</v>
      </c>
    </row>
    <row r="372" spans="1:24" x14ac:dyDescent="0.2">
      <c r="A372">
        <v>4</v>
      </c>
      <c r="B372" t="s">
        <v>1061</v>
      </c>
      <c r="C372">
        <v>3</v>
      </c>
      <c r="D372" s="3">
        <v>45020.052777777775</v>
      </c>
      <c r="E372" s="3">
        <v>45020.188194444447</v>
      </c>
      <c r="F372" t="s">
        <v>78</v>
      </c>
      <c r="G372" t="s">
        <v>66</v>
      </c>
      <c r="H372" t="s">
        <v>59</v>
      </c>
      <c r="I372" t="s">
        <v>1060</v>
      </c>
      <c r="J372" s="34" t="str">
        <f>IF(Tabla5[[#This Row],[Orden Cobrada]]="Si",Tabla13[[#This Row],[Propina]],0)</f>
        <v>32.51</v>
      </c>
      <c r="K372" t="s">
        <v>76</v>
      </c>
      <c r="L372">
        <v>371</v>
      </c>
      <c r="M372" t="s">
        <v>56</v>
      </c>
      <c r="N372" t="s">
        <v>1059</v>
      </c>
      <c r="O372" s="6">
        <f>INT(Tabla13[[#This Row],[Hora de Llegada]])</f>
        <v>45020</v>
      </c>
      <c r="P372" s="7" t="str">
        <f>TEXT(Tabla13[[#This Row],[Hora de Llegada]], "h:mm")</f>
        <v>1:16</v>
      </c>
      <c r="Q372" s="7" t="str">
        <f>TEXT(Tabla13[[#This Row],[Hora de Salida]], "h:mm")</f>
        <v>4:31</v>
      </c>
      <c r="R372" s="7">
        <f>IF(Tabla13[[#This Row],[Estado de la Mesa]]="Ocupada",Tabla13[[#This Row],[Hora de Salida2]]-Tabla13[[#This Row],[Hora de Llegada2]]+(15/1440),Tabla13[[#This Row],[Hora de Salida2]]-Tabla13[[#This Row],[Hora de Llegada2]])</f>
        <v>0.14583333333333331</v>
      </c>
      <c r="S372" s="7">
        <f>Tabla13[[#This Row],[Hora de Salida2]]-Tabla13[[#This Row],[Hora de Llegada2]]</f>
        <v>0.13541666666666666</v>
      </c>
      <c r="T372" s="7">
        <f>IF(Tabla5[[#This Row],[Tiempo de Permanencia sin la Espera]]&gt;Tabla5[[#This Row],[Tiempo Preparación (horas)]],Tabla5[[#This Row],[Tiempo de Permanencia sin la Espera]]-Tabla5[[#This Row],[Tiempo Preparación (horas)]],0)</f>
        <v>0.10138888888888889</v>
      </c>
      <c r="U372" s="7" t="str">
        <f>IF(Tabla5[[#This Row],[Tiempo de Permanencia sin la Espera]]&gt;Tabla5[[#This Row],[Tiempo Preparación (horas)]],"Si","No")</f>
        <v>Si</v>
      </c>
      <c r="V372" s="8">
        <v>200</v>
      </c>
      <c r="W372" s="8">
        <v>49</v>
      </c>
      <c r="X372" s="7">
        <f>Tabla5[[#This Row],[Tiempo de Preparación]]/1440</f>
        <v>3.4027777777777775E-2</v>
      </c>
    </row>
    <row r="373" spans="1:24" x14ac:dyDescent="0.2">
      <c r="A373">
        <v>14</v>
      </c>
      <c r="B373" t="s">
        <v>1058</v>
      </c>
      <c r="C373">
        <v>5</v>
      </c>
      <c r="D373" s="3">
        <v>45020.115277777775</v>
      </c>
      <c r="E373" s="3">
        <v>45020.259722222225</v>
      </c>
      <c r="F373" t="s">
        <v>61</v>
      </c>
      <c r="G373" t="s">
        <v>82</v>
      </c>
      <c r="H373" t="s">
        <v>59</v>
      </c>
      <c r="I373" t="s">
        <v>1057</v>
      </c>
      <c r="J373" s="34" t="str">
        <f>IF(Tabla5[[#This Row],[Orden Cobrada]]="Si",Tabla13[[#This Row],[Propina]],0)</f>
        <v>17.17</v>
      </c>
      <c r="K373" t="s">
        <v>57</v>
      </c>
      <c r="L373">
        <v>372</v>
      </c>
      <c r="M373" t="s">
        <v>104</v>
      </c>
      <c r="N373" t="s">
        <v>24</v>
      </c>
      <c r="O373" s="6">
        <f>INT(Tabla13[[#This Row],[Hora de Llegada]])</f>
        <v>45020</v>
      </c>
      <c r="P373" s="7" t="str">
        <f>TEXT(Tabla13[[#This Row],[Hora de Llegada]], "h:mm")</f>
        <v>2:46</v>
      </c>
      <c r="Q373" s="7" t="str">
        <f>TEXT(Tabla13[[#This Row],[Hora de Salida]], "h:mm")</f>
        <v>6:14</v>
      </c>
      <c r="R373" s="7">
        <f>IF(Tabla13[[#This Row],[Estado de la Mesa]]="Ocupada",Tabla13[[#This Row],[Hora de Salida2]]-Tabla13[[#This Row],[Hora de Llegada2]]+(15/1440),Tabla13[[#This Row],[Hora de Salida2]]-Tabla13[[#This Row],[Hora de Llegada2]])</f>
        <v>0.14444444444444449</v>
      </c>
      <c r="S373" s="7">
        <f>Tabla13[[#This Row],[Hora de Salida2]]-Tabla13[[#This Row],[Hora de Llegada2]]</f>
        <v>0.14444444444444449</v>
      </c>
      <c r="T373" s="7">
        <f>IF(Tabla5[[#This Row],[Tiempo de Permanencia sin la Espera]]&gt;Tabla5[[#This Row],[Tiempo Preparación (horas)]],Tabla5[[#This Row],[Tiempo de Permanencia sin la Espera]]-Tabla5[[#This Row],[Tiempo Preparación (horas)]],0)</f>
        <v>0.12916666666666671</v>
      </c>
      <c r="U373" s="7" t="str">
        <f>IF(Tabla5[[#This Row],[Tiempo de Permanencia sin la Espera]]&gt;Tabla5[[#This Row],[Tiempo Preparación (horas)]],"Si","No")</f>
        <v>Si</v>
      </c>
      <c r="V373" s="8">
        <v>36</v>
      </c>
      <c r="W373" s="8">
        <v>22</v>
      </c>
      <c r="X373" s="7">
        <f>Tabla5[[#This Row],[Tiempo de Preparación]]/1440</f>
        <v>1.5277777777777777E-2</v>
      </c>
    </row>
    <row r="374" spans="1:24" x14ac:dyDescent="0.2">
      <c r="A374">
        <v>19</v>
      </c>
      <c r="B374" t="s">
        <v>697</v>
      </c>
      <c r="C374">
        <v>2</v>
      </c>
      <c r="D374" s="3">
        <v>45020.025694444441</v>
      </c>
      <c r="E374" s="3">
        <v>45020.132638888892</v>
      </c>
      <c r="F374" t="s">
        <v>87</v>
      </c>
      <c r="G374" t="s">
        <v>60</v>
      </c>
      <c r="H374" t="s">
        <v>106</v>
      </c>
      <c r="I374" t="s">
        <v>1056</v>
      </c>
      <c r="J374" s="34" t="str">
        <f>IF(Tabla5[[#This Row],[Orden Cobrada]]="Si",Tabla13[[#This Row],[Propina]],0)</f>
        <v>26.62</v>
      </c>
      <c r="K374" t="s">
        <v>76</v>
      </c>
      <c r="L374">
        <v>373</v>
      </c>
      <c r="M374" t="s">
        <v>64</v>
      </c>
      <c r="N374" t="s">
        <v>1055</v>
      </c>
      <c r="O374" s="6">
        <f>INT(Tabla13[[#This Row],[Hora de Llegada]])</f>
        <v>45020</v>
      </c>
      <c r="P374" s="7" t="str">
        <f>TEXT(Tabla13[[#This Row],[Hora de Llegada]], "h:mm")</f>
        <v>0:37</v>
      </c>
      <c r="Q374" s="7" t="str">
        <f>TEXT(Tabla13[[#This Row],[Hora de Salida]], "h:mm")</f>
        <v>3:11</v>
      </c>
      <c r="R374" s="7">
        <f>IF(Tabla13[[#This Row],[Estado de la Mesa]]="Ocupada",Tabla13[[#This Row],[Hora de Salida2]]-Tabla13[[#This Row],[Hora de Llegada2]]+(15/1440),Tabla13[[#This Row],[Hora de Salida2]]-Tabla13[[#This Row],[Hora de Llegada2]])</f>
        <v>0.11736111111111111</v>
      </c>
      <c r="S374" s="7">
        <f>Tabla13[[#This Row],[Hora de Salida2]]-Tabla13[[#This Row],[Hora de Llegada2]]</f>
        <v>0.10694444444444444</v>
      </c>
      <c r="T374" s="7">
        <f>IF(Tabla5[[#This Row],[Tiempo de Permanencia sin la Espera]]&gt;Tabla5[[#This Row],[Tiempo Preparación (horas)]],Tabla5[[#This Row],[Tiempo de Permanencia sin la Espera]]-Tabla5[[#This Row],[Tiempo Preparación (horas)]],0)</f>
        <v>2.6388888888888878E-2</v>
      </c>
      <c r="U374" s="7" t="str">
        <f>IF(Tabla5[[#This Row],[Tiempo de Permanencia sin la Espera]]&gt;Tabla5[[#This Row],[Tiempo Preparación (horas)]],"Si","No")</f>
        <v>Si</v>
      </c>
      <c r="V374" s="8">
        <v>160</v>
      </c>
      <c r="W374" s="8">
        <v>116</v>
      </c>
      <c r="X374" s="7">
        <f>Tabla5[[#This Row],[Tiempo de Preparación]]/1440</f>
        <v>8.0555555555555561E-2</v>
      </c>
    </row>
    <row r="375" spans="1:24" x14ac:dyDescent="0.2">
      <c r="A375">
        <v>18</v>
      </c>
      <c r="B375" t="s">
        <v>1054</v>
      </c>
      <c r="C375">
        <v>3</v>
      </c>
      <c r="D375" s="3">
        <v>45020.138194444444</v>
      </c>
      <c r="E375" s="3">
        <v>45020.183333333334</v>
      </c>
      <c r="F375" t="s">
        <v>61</v>
      </c>
      <c r="G375" t="s">
        <v>82</v>
      </c>
      <c r="H375" t="s">
        <v>59</v>
      </c>
      <c r="I375" t="s">
        <v>1053</v>
      </c>
      <c r="J375" s="34" t="str">
        <f>IF(Tabla5[[#This Row],[Orden Cobrada]]="Si",Tabla13[[#This Row],[Propina]],0)</f>
        <v>33.35</v>
      </c>
      <c r="K375" t="s">
        <v>70</v>
      </c>
      <c r="L375">
        <v>374</v>
      </c>
      <c r="M375" t="s">
        <v>163</v>
      </c>
      <c r="N375" t="s">
        <v>17</v>
      </c>
      <c r="O375" s="6">
        <f>INT(Tabla13[[#This Row],[Hora de Llegada]])</f>
        <v>45020</v>
      </c>
      <c r="P375" s="7" t="str">
        <f>TEXT(Tabla13[[#This Row],[Hora de Llegada]], "h:mm")</f>
        <v>3:19</v>
      </c>
      <c r="Q375" s="7" t="str">
        <f>TEXT(Tabla13[[#This Row],[Hora de Salida]], "h:mm")</f>
        <v>4:24</v>
      </c>
      <c r="R375" s="7">
        <f>IF(Tabla13[[#This Row],[Estado de la Mesa]]="Ocupada",Tabla13[[#This Row],[Hora de Salida2]]-Tabla13[[#This Row],[Hora de Llegada2]]+(15/1440),Tabla13[[#This Row],[Hora de Salida2]]-Tabla13[[#This Row],[Hora de Llegada2]])</f>
        <v>4.5138888888888923E-2</v>
      </c>
      <c r="S375" s="7">
        <f>Tabla13[[#This Row],[Hora de Salida2]]-Tabla13[[#This Row],[Hora de Llegada2]]</f>
        <v>4.5138888888888923E-2</v>
      </c>
      <c r="T375" s="7">
        <f>IF(Tabla5[[#This Row],[Tiempo de Permanencia sin la Espera]]&gt;Tabla5[[#This Row],[Tiempo Preparación (horas)]],Tabla5[[#This Row],[Tiempo de Permanencia sin la Espera]]-Tabla5[[#This Row],[Tiempo Preparación (horas)]],0)</f>
        <v>3.8888888888888924E-2</v>
      </c>
      <c r="U375" s="7" t="str">
        <f>IF(Tabla5[[#This Row],[Tiempo de Permanencia sin la Espera]]&gt;Tabla5[[#This Row],[Tiempo Preparación (horas)]],"Si","No")</f>
        <v>Si</v>
      </c>
      <c r="V375" s="8">
        <v>35</v>
      </c>
      <c r="W375" s="8">
        <v>9</v>
      </c>
      <c r="X375" s="7">
        <f>Tabla5[[#This Row],[Tiempo de Preparación]]/1440</f>
        <v>6.2500000000000003E-3</v>
      </c>
    </row>
    <row r="376" spans="1:24" x14ac:dyDescent="0.2">
      <c r="A376">
        <v>18</v>
      </c>
      <c r="B376" t="s">
        <v>116</v>
      </c>
      <c r="C376">
        <v>1</v>
      </c>
      <c r="D376" s="3">
        <v>45020.011805555558</v>
      </c>
      <c r="E376" s="3">
        <v>45020.131249999999</v>
      </c>
      <c r="F376" t="s">
        <v>72</v>
      </c>
      <c r="G376" t="s">
        <v>82</v>
      </c>
      <c r="H376" t="s">
        <v>59</v>
      </c>
      <c r="I376" t="s">
        <v>1052</v>
      </c>
      <c r="J376" s="34" t="str">
        <f>IF(Tabla5[[#This Row],[Orden Cobrada]]="Si",Tabla13[[#This Row],[Propina]],0)</f>
        <v>22.3</v>
      </c>
      <c r="K376" t="s">
        <v>57</v>
      </c>
      <c r="L376">
        <v>375</v>
      </c>
      <c r="M376" t="s">
        <v>90</v>
      </c>
      <c r="N376" t="s">
        <v>9</v>
      </c>
      <c r="O376" s="6">
        <f>INT(Tabla13[[#This Row],[Hora de Llegada]])</f>
        <v>45020</v>
      </c>
      <c r="P376" s="7" t="str">
        <f>TEXT(Tabla13[[#This Row],[Hora de Llegada]], "h:mm")</f>
        <v>0:17</v>
      </c>
      <c r="Q376" s="7" t="str">
        <f>TEXT(Tabla13[[#This Row],[Hora de Salida]], "h:mm")</f>
        <v>3:09</v>
      </c>
      <c r="R376" s="7">
        <f>IF(Tabla13[[#This Row],[Estado de la Mesa]]="Ocupada",Tabla13[[#This Row],[Hora de Salida2]]-Tabla13[[#This Row],[Hora de Llegada2]]+(15/1440),Tabla13[[#This Row],[Hora de Salida2]]-Tabla13[[#This Row],[Hora de Llegada2]])</f>
        <v>0.11944444444444445</v>
      </c>
      <c r="S376" s="7">
        <f>Tabla13[[#This Row],[Hora de Salida2]]-Tabla13[[#This Row],[Hora de Llegada2]]</f>
        <v>0.11944444444444445</v>
      </c>
      <c r="T376" s="7">
        <f>IF(Tabla5[[#This Row],[Tiempo de Permanencia sin la Espera]]&gt;Tabla5[[#This Row],[Tiempo Preparación (horas)]],Tabla5[[#This Row],[Tiempo de Permanencia sin la Espera]]-Tabla5[[#This Row],[Tiempo Preparación (horas)]],0)</f>
        <v>0.10069444444444445</v>
      </c>
      <c r="U376" s="7" t="str">
        <f>IF(Tabla5[[#This Row],[Tiempo de Permanencia sin la Espera]]&gt;Tabla5[[#This Row],[Tiempo Preparación (horas)]],"Si","No")</f>
        <v>Si</v>
      </c>
      <c r="V376" s="8">
        <v>93</v>
      </c>
      <c r="W376" s="8">
        <v>27</v>
      </c>
      <c r="X376" s="7">
        <f>Tabla5[[#This Row],[Tiempo de Preparación]]/1440</f>
        <v>1.8749999999999999E-2</v>
      </c>
    </row>
    <row r="377" spans="1:24" x14ac:dyDescent="0.2">
      <c r="A377">
        <v>16</v>
      </c>
      <c r="B377" t="s">
        <v>1051</v>
      </c>
      <c r="C377">
        <v>4</v>
      </c>
      <c r="D377" s="3">
        <v>45020.120138888888</v>
      </c>
      <c r="E377" s="3">
        <v>45020.216666666667</v>
      </c>
      <c r="F377" t="s">
        <v>97</v>
      </c>
      <c r="G377" t="s">
        <v>82</v>
      </c>
      <c r="H377" t="s">
        <v>102</v>
      </c>
      <c r="I377" t="s">
        <v>1050</v>
      </c>
      <c r="J377" s="34" t="str">
        <f>IF(Tabla5[[#This Row],[Orden Cobrada]]="Si",Tabla13[[#This Row],[Propina]],0)</f>
        <v>27.51</v>
      </c>
      <c r="K377" t="s">
        <v>76</v>
      </c>
      <c r="L377">
        <v>376</v>
      </c>
      <c r="M377" t="s">
        <v>56</v>
      </c>
      <c r="N377" t="s">
        <v>22</v>
      </c>
      <c r="O377" s="6">
        <f>INT(Tabla13[[#This Row],[Hora de Llegada]])</f>
        <v>45020</v>
      </c>
      <c r="P377" s="7" t="str">
        <f>TEXT(Tabla13[[#This Row],[Hora de Llegada]], "h:mm")</f>
        <v>2:53</v>
      </c>
      <c r="Q377" s="7" t="str">
        <f>TEXT(Tabla13[[#This Row],[Hora de Salida]], "h:mm")</f>
        <v>5:12</v>
      </c>
      <c r="R377" s="7">
        <f>IF(Tabla13[[#This Row],[Estado de la Mesa]]="Ocupada",Tabla13[[#This Row],[Hora de Salida2]]-Tabla13[[#This Row],[Hora de Llegada2]]+(15/1440),Tabla13[[#This Row],[Hora de Salida2]]-Tabla13[[#This Row],[Hora de Llegada2]])</f>
        <v>0.10694444444444445</v>
      </c>
      <c r="S377" s="7">
        <f>Tabla13[[#This Row],[Hora de Salida2]]-Tabla13[[#This Row],[Hora de Llegada2]]</f>
        <v>9.6527777777777782E-2</v>
      </c>
      <c r="T377" s="7">
        <f>IF(Tabla5[[#This Row],[Tiempo de Permanencia sin la Espera]]&gt;Tabla5[[#This Row],[Tiempo Preparación (horas)]],Tabla5[[#This Row],[Tiempo de Permanencia sin la Espera]]-Tabla5[[#This Row],[Tiempo Preparación (horas)]],0)</f>
        <v>9.3055555555555558E-2</v>
      </c>
      <c r="U377" s="7" t="str">
        <f>IF(Tabla5[[#This Row],[Tiempo de Permanencia sin la Espera]]&gt;Tabla5[[#This Row],[Tiempo Preparación (horas)]],"Si","No")</f>
        <v>Si</v>
      </c>
      <c r="V377" s="8">
        <v>46</v>
      </c>
      <c r="W377" s="8">
        <v>5</v>
      </c>
      <c r="X377" s="7">
        <f>Tabla5[[#This Row],[Tiempo de Preparación]]/1440</f>
        <v>3.472222222222222E-3</v>
      </c>
    </row>
    <row r="378" spans="1:24" x14ac:dyDescent="0.2">
      <c r="A378">
        <v>5</v>
      </c>
      <c r="B378" t="s">
        <v>446</v>
      </c>
      <c r="C378">
        <v>1</v>
      </c>
      <c r="D378" s="3">
        <v>45020.054166666669</v>
      </c>
      <c r="E378" s="3">
        <v>45020.198611111111</v>
      </c>
      <c r="F378" t="s">
        <v>78</v>
      </c>
      <c r="G378" t="s">
        <v>82</v>
      </c>
      <c r="H378" t="s">
        <v>59</v>
      </c>
      <c r="I378" t="s">
        <v>1049</v>
      </c>
      <c r="J378" s="34" t="str">
        <f>IF(Tabla5[[#This Row],[Orden Cobrada]]="Si",Tabla13[[#This Row],[Propina]],0)</f>
        <v>14.96</v>
      </c>
      <c r="K378" t="s">
        <v>70</v>
      </c>
      <c r="L378">
        <v>377</v>
      </c>
      <c r="M378" t="s">
        <v>163</v>
      </c>
      <c r="N378" t="s">
        <v>236</v>
      </c>
      <c r="O378" s="6">
        <f>INT(Tabla13[[#This Row],[Hora de Llegada]])</f>
        <v>45020</v>
      </c>
      <c r="P378" s="7" t="str">
        <f>TEXT(Tabla13[[#This Row],[Hora de Llegada]], "h:mm")</f>
        <v>1:18</v>
      </c>
      <c r="Q378" s="7" t="str">
        <f>TEXT(Tabla13[[#This Row],[Hora de Salida]], "h:mm")</f>
        <v>4:46</v>
      </c>
      <c r="R378" s="7">
        <f>IF(Tabla13[[#This Row],[Estado de la Mesa]]="Ocupada",Tabla13[[#This Row],[Hora de Salida2]]-Tabla13[[#This Row],[Hora de Llegada2]]+(15/1440),Tabla13[[#This Row],[Hora de Salida2]]-Tabla13[[#This Row],[Hora de Llegada2]])</f>
        <v>0.14444444444444443</v>
      </c>
      <c r="S378" s="7">
        <f>Tabla13[[#This Row],[Hora de Salida2]]-Tabla13[[#This Row],[Hora de Llegada2]]</f>
        <v>0.14444444444444443</v>
      </c>
      <c r="T378" s="7">
        <f>IF(Tabla5[[#This Row],[Tiempo de Permanencia sin la Espera]]&gt;Tabla5[[#This Row],[Tiempo Preparación (horas)]],Tabla5[[#This Row],[Tiempo de Permanencia sin la Espera]]-Tabla5[[#This Row],[Tiempo Preparación (horas)]],0)</f>
        <v>0.11249999999999999</v>
      </c>
      <c r="U378" s="7" t="str">
        <f>IF(Tabla5[[#This Row],[Tiempo de Permanencia sin la Espera]]&gt;Tabla5[[#This Row],[Tiempo Preparación (horas)]],"Si","No")</f>
        <v>Si</v>
      </c>
      <c r="V378" s="8">
        <v>100</v>
      </c>
      <c r="W378" s="8">
        <v>46</v>
      </c>
      <c r="X378" s="7">
        <f>Tabla5[[#This Row],[Tiempo de Preparación]]/1440</f>
        <v>3.1944444444444442E-2</v>
      </c>
    </row>
    <row r="379" spans="1:24" x14ac:dyDescent="0.2">
      <c r="A379">
        <v>3</v>
      </c>
      <c r="B379" t="s">
        <v>607</v>
      </c>
      <c r="C379">
        <v>1</v>
      </c>
      <c r="D379" s="3">
        <v>45020.163194444445</v>
      </c>
      <c r="E379" s="3">
        <v>45020.220833333333</v>
      </c>
      <c r="F379" t="s">
        <v>97</v>
      </c>
      <c r="G379" t="s">
        <v>82</v>
      </c>
      <c r="H379" t="s">
        <v>102</v>
      </c>
      <c r="I379" t="s">
        <v>152</v>
      </c>
      <c r="J379" s="34" t="str">
        <f>IF(Tabla5[[#This Row],[Orden Cobrada]]="Si",Tabla13[[#This Row],[Propina]],0)</f>
        <v>40.31</v>
      </c>
      <c r="K379" t="s">
        <v>70</v>
      </c>
      <c r="L379">
        <v>378</v>
      </c>
      <c r="M379" t="s">
        <v>100</v>
      </c>
      <c r="N379" t="s">
        <v>1048</v>
      </c>
      <c r="O379" s="6">
        <f>INT(Tabla13[[#This Row],[Hora de Llegada]])</f>
        <v>45020</v>
      </c>
      <c r="P379" s="7" t="str">
        <f>TEXT(Tabla13[[#This Row],[Hora de Llegada]], "h:mm")</f>
        <v>3:55</v>
      </c>
      <c r="Q379" s="7" t="str">
        <f>TEXT(Tabla13[[#This Row],[Hora de Salida]], "h:mm")</f>
        <v>5:18</v>
      </c>
      <c r="R379" s="7">
        <f>IF(Tabla13[[#This Row],[Estado de la Mesa]]="Ocupada",Tabla13[[#This Row],[Hora de Salida2]]-Tabla13[[#This Row],[Hora de Llegada2]]+(15/1440),Tabla13[[#This Row],[Hora de Salida2]]-Tabla13[[#This Row],[Hora de Llegada2]])</f>
        <v>5.7638888888888878E-2</v>
      </c>
      <c r="S379" s="7">
        <f>Tabla13[[#This Row],[Hora de Salida2]]-Tabla13[[#This Row],[Hora de Llegada2]]</f>
        <v>5.7638888888888878E-2</v>
      </c>
      <c r="T379" s="7">
        <f>IF(Tabla5[[#This Row],[Tiempo de Permanencia sin la Espera]]&gt;Tabla5[[#This Row],[Tiempo Preparación (horas)]],Tabla5[[#This Row],[Tiempo de Permanencia sin la Espera]]-Tabla5[[#This Row],[Tiempo Preparación (horas)]],0)</f>
        <v>4.3055555555555541E-2</v>
      </c>
      <c r="U379" s="7" t="str">
        <f>IF(Tabla5[[#This Row],[Tiempo de Permanencia sin la Espera]]&gt;Tabla5[[#This Row],[Tiempo Preparación (horas)]],"Si","No")</f>
        <v>Si</v>
      </c>
      <c r="V379" s="8">
        <v>49</v>
      </c>
      <c r="W379" s="8">
        <v>21</v>
      </c>
      <c r="X379" s="7">
        <f>Tabla5[[#This Row],[Tiempo de Preparación]]/1440</f>
        <v>1.4583333333333334E-2</v>
      </c>
    </row>
    <row r="380" spans="1:24" x14ac:dyDescent="0.2">
      <c r="A380">
        <v>4</v>
      </c>
      <c r="B380" t="s">
        <v>1047</v>
      </c>
      <c r="C380">
        <v>2</v>
      </c>
      <c r="D380" s="3">
        <v>45020.063194444447</v>
      </c>
      <c r="E380" s="3">
        <v>45020.164583333331</v>
      </c>
      <c r="F380" t="s">
        <v>72</v>
      </c>
      <c r="G380" t="s">
        <v>60</v>
      </c>
      <c r="H380" t="s">
        <v>59</v>
      </c>
      <c r="I380" t="s">
        <v>1046</v>
      </c>
      <c r="J380" s="34" t="str">
        <f>IF(Tabla5[[#This Row],[Orden Cobrada]]="Si",Tabla13[[#This Row],[Propina]],0)</f>
        <v>10.61</v>
      </c>
      <c r="K380" t="s">
        <v>76</v>
      </c>
      <c r="L380">
        <v>379</v>
      </c>
      <c r="M380" t="s">
        <v>69</v>
      </c>
      <c r="N380" t="s">
        <v>17</v>
      </c>
      <c r="O380" s="6">
        <f>INT(Tabla13[[#This Row],[Hora de Llegada]])</f>
        <v>45020</v>
      </c>
      <c r="P380" s="7" t="str">
        <f>TEXT(Tabla13[[#This Row],[Hora de Llegada]], "h:mm")</f>
        <v>1:31</v>
      </c>
      <c r="Q380" s="7" t="str">
        <f>TEXT(Tabla13[[#This Row],[Hora de Salida]], "h:mm")</f>
        <v>3:57</v>
      </c>
      <c r="R380" s="7">
        <f>IF(Tabla13[[#This Row],[Estado de la Mesa]]="Ocupada",Tabla13[[#This Row],[Hora de Salida2]]-Tabla13[[#This Row],[Hora de Llegada2]]+(15/1440),Tabla13[[#This Row],[Hora de Salida2]]-Tabla13[[#This Row],[Hora de Llegada2]])</f>
        <v>0.11180555555555556</v>
      </c>
      <c r="S380" s="7">
        <f>Tabla13[[#This Row],[Hora de Salida2]]-Tabla13[[#This Row],[Hora de Llegada2]]</f>
        <v>0.10138888888888889</v>
      </c>
      <c r="T380" s="7">
        <f>IF(Tabla5[[#This Row],[Tiempo de Permanencia sin la Espera]]&gt;Tabla5[[#This Row],[Tiempo Preparación (horas)]],Tabla5[[#This Row],[Tiempo de Permanencia sin la Espera]]-Tabla5[[#This Row],[Tiempo Preparación (horas)]],0)</f>
        <v>9.7222222222222224E-2</v>
      </c>
      <c r="U380" s="7" t="str">
        <f>IF(Tabla5[[#This Row],[Tiempo de Permanencia sin la Espera]]&gt;Tabla5[[#This Row],[Tiempo Preparación (horas)]],"Si","No")</f>
        <v>Si</v>
      </c>
      <c r="V380" s="8">
        <v>70</v>
      </c>
      <c r="W380" s="8">
        <v>6</v>
      </c>
      <c r="X380" s="7">
        <f>Tabla5[[#This Row],[Tiempo de Preparación]]/1440</f>
        <v>4.1666666666666666E-3</v>
      </c>
    </row>
    <row r="381" spans="1:24" x14ac:dyDescent="0.2">
      <c r="A381">
        <v>5</v>
      </c>
      <c r="B381" t="s">
        <v>869</v>
      </c>
      <c r="C381">
        <v>1</v>
      </c>
      <c r="D381" s="3">
        <v>45020.040277777778</v>
      </c>
      <c r="E381" s="3">
        <v>45020.189583333333</v>
      </c>
      <c r="F381" t="s">
        <v>72</v>
      </c>
      <c r="G381" t="s">
        <v>66</v>
      </c>
      <c r="H381" t="s">
        <v>106</v>
      </c>
      <c r="I381" t="s">
        <v>1045</v>
      </c>
      <c r="J381" s="34" t="str">
        <f>IF(Tabla5[[#This Row],[Orden Cobrada]]="Si",Tabla13[[#This Row],[Propina]],0)</f>
        <v>22.53</v>
      </c>
      <c r="K381" t="s">
        <v>70</v>
      </c>
      <c r="L381">
        <v>380</v>
      </c>
      <c r="M381" t="s">
        <v>64</v>
      </c>
      <c r="N381" t="s">
        <v>80</v>
      </c>
      <c r="O381" s="6">
        <f>INT(Tabla13[[#This Row],[Hora de Llegada]])</f>
        <v>45020</v>
      </c>
      <c r="P381" s="7" t="str">
        <f>TEXT(Tabla13[[#This Row],[Hora de Llegada]], "h:mm")</f>
        <v>0:58</v>
      </c>
      <c r="Q381" s="7" t="str">
        <f>TEXT(Tabla13[[#This Row],[Hora de Salida]], "h:mm")</f>
        <v>4:33</v>
      </c>
      <c r="R381" s="7">
        <f>IF(Tabla13[[#This Row],[Estado de la Mesa]]="Ocupada",Tabla13[[#This Row],[Hora de Salida2]]-Tabla13[[#This Row],[Hora de Llegada2]]+(15/1440),Tabla13[[#This Row],[Hora de Salida2]]-Tabla13[[#This Row],[Hora de Llegada2]])</f>
        <v>0.14930555555555555</v>
      </c>
      <c r="S381" s="7">
        <f>Tabla13[[#This Row],[Hora de Salida2]]-Tabla13[[#This Row],[Hora de Llegada2]]</f>
        <v>0.14930555555555555</v>
      </c>
      <c r="T381" s="7">
        <f>IF(Tabla5[[#This Row],[Tiempo de Permanencia sin la Espera]]&gt;Tabla5[[#This Row],[Tiempo Preparación (horas)]],Tabla5[[#This Row],[Tiempo de Permanencia sin la Espera]]-Tabla5[[#This Row],[Tiempo Preparación (horas)]],0)</f>
        <v>8.4722222222222213E-2</v>
      </c>
      <c r="U381" s="7" t="str">
        <f>IF(Tabla5[[#This Row],[Tiempo de Permanencia sin la Espera]]&gt;Tabla5[[#This Row],[Tiempo Preparación (horas)]],"Si","No")</f>
        <v>Si</v>
      </c>
      <c r="V381" s="8">
        <v>137</v>
      </c>
      <c r="W381" s="8">
        <v>93</v>
      </c>
      <c r="X381" s="7">
        <f>Tabla5[[#This Row],[Tiempo de Preparación]]/1440</f>
        <v>6.458333333333334E-2</v>
      </c>
    </row>
    <row r="382" spans="1:24" x14ac:dyDescent="0.2">
      <c r="A382">
        <v>4</v>
      </c>
      <c r="B382" t="s">
        <v>1044</v>
      </c>
      <c r="C382">
        <v>1</v>
      </c>
      <c r="D382" s="3">
        <v>45020.039583333331</v>
      </c>
      <c r="E382" s="3">
        <v>45020.188888888886</v>
      </c>
      <c r="F382" t="s">
        <v>97</v>
      </c>
      <c r="G382" t="s">
        <v>60</v>
      </c>
      <c r="H382" t="s">
        <v>106</v>
      </c>
      <c r="I382" t="s">
        <v>1043</v>
      </c>
      <c r="J382" s="34" t="str">
        <f>IF(Tabla5[[#This Row],[Orden Cobrada]]="Si",Tabla13[[#This Row],[Propina]],0)</f>
        <v>27.69</v>
      </c>
      <c r="K382" t="s">
        <v>70</v>
      </c>
      <c r="L382">
        <v>381</v>
      </c>
      <c r="M382" t="s">
        <v>85</v>
      </c>
      <c r="N382" t="s">
        <v>1042</v>
      </c>
      <c r="O382" s="6">
        <f>INT(Tabla13[[#This Row],[Hora de Llegada]])</f>
        <v>45020</v>
      </c>
      <c r="P382" s="7" t="str">
        <f>TEXT(Tabla13[[#This Row],[Hora de Llegada]], "h:mm")</f>
        <v>0:57</v>
      </c>
      <c r="Q382" s="7" t="str">
        <f>TEXT(Tabla13[[#This Row],[Hora de Salida]], "h:mm")</f>
        <v>4:32</v>
      </c>
      <c r="R382" s="7">
        <f>IF(Tabla13[[#This Row],[Estado de la Mesa]]="Ocupada",Tabla13[[#This Row],[Hora de Salida2]]-Tabla13[[#This Row],[Hora de Llegada2]]+(15/1440),Tabla13[[#This Row],[Hora de Salida2]]-Tabla13[[#This Row],[Hora de Llegada2]])</f>
        <v>0.14930555555555555</v>
      </c>
      <c r="S382" s="7">
        <f>Tabla13[[#This Row],[Hora de Salida2]]-Tabla13[[#This Row],[Hora de Llegada2]]</f>
        <v>0.14930555555555555</v>
      </c>
      <c r="T382" s="7">
        <f>IF(Tabla5[[#This Row],[Tiempo de Permanencia sin la Espera]]&gt;Tabla5[[#This Row],[Tiempo Preparación (horas)]],Tabla5[[#This Row],[Tiempo de Permanencia sin la Espera]]-Tabla5[[#This Row],[Tiempo Preparación (horas)]],0)</f>
        <v>0.11666666666666667</v>
      </c>
      <c r="U382" s="7" t="str">
        <f>IF(Tabla5[[#This Row],[Tiempo de Permanencia sin la Espera]]&gt;Tabla5[[#This Row],[Tiempo Preparación (horas)]],"Si","No")</f>
        <v>Si</v>
      </c>
      <c r="V382" s="8">
        <v>144</v>
      </c>
      <c r="W382" s="8">
        <v>47</v>
      </c>
      <c r="X382" s="7">
        <f>Tabla5[[#This Row],[Tiempo de Preparación]]/1440</f>
        <v>3.2638888888888891E-2</v>
      </c>
    </row>
    <row r="383" spans="1:24" x14ac:dyDescent="0.2">
      <c r="A383">
        <v>20</v>
      </c>
      <c r="B383" t="s">
        <v>1041</v>
      </c>
      <c r="C383">
        <v>6</v>
      </c>
      <c r="D383" s="3">
        <v>45020.131249999999</v>
      </c>
      <c r="E383" s="3">
        <v>45020.268750000003</v>
      </c>
      <c r="F383" t="s">
        <v>61</v>
      </c>
      <c r="G383" t="s">
        <v>66</v>
      </c>
      <c r="H383" t="s">
        <v>106</v>
      </c>
      <c r="I383" t="s">
        <v>1040</v>
      </c>
      <c r="J383" s="34" t="str">
        <f>IF(Tabla5[[#This Row],[Orden Cobrada]]="Si",Tabla13[[#This Row],[Propina]],0)</f>
        <v>19.8</v>
      </c>
      <c r="K383" t="s">
        <v>57</v>
      </c>
      <c r="L383">
        <v>382</v>
      </c>
      <c r="M383" t="s">
        <v>56</v>
      </c>
      <c r="N383" t="s">
        <v>13</v>
      </c>
      <c r="O383" s="6">
        <f>INT(Tabla13[[#This Row],[Hora de Llegada]])</f>
        <v>45020</v>
      </c>
      <c r="P383" s="7" t="str">
        <f>TEXT(Tabla13[[#This Row],[Hora de Llegada]], "h:mm")</f>
        <v>3:09</v>
      </c>
      <c r="Q383" s="7" t="str">
        <f>TEXT(Tabla13[[#This Row],[Hora de Salida]], "h:mm")</f>
        <v>6:27</v>
      </c>
      <c r="R383" s="7">
        <f>IF(Tabla13[[#This Row],[Estado de la Mesa]]="Ocupada",Tabla13[[#This Row],[Hora de Salida2]]-Tabla13[[#This Row],[Hora de Llegada2]]+(15/1440),Tabla13[[#This Row],[Hora de Salida2]]-Tabla13[[#This Row],[Hora de Llegada2]])</f>
        <v>0.13749999999999998</v>
      </c>
      <c r="S383" s="7">
        <f>Tabla13[[#This Row],[Hora de Salida2]]-Tabla13[[#This Row],[Hora de Llegada2]]</f>
        <v>0.13749999999999998</v>
      </c>
      <c r="T383" s="7">
        <f>IF(Tabla5[[#This Row],[Tiempo de Permanencia sin la Espera]]&gt;Tabla5[[#This Row],[Tiempo Preparación (horas)]],Tabla5[[#This Row],[Tiempo de Permanencia sin la Espera]]-Tabla5[[#This Row],[Tiempo Preparación (horas)]],0)</f>
        <v>9.9999999999999978E-2</v>
      </c>
      <c r="U383" s="7" t="str">
        <f>IF(Tabla5[[#This Row],[Tiempo de Permanencia sin la Espera]]&gt;Tabla5[[#This Row],[Tiempo Preparación (horas)]],"Si","No")</f>
        <v>Si</v>
      </c>
      <c r="V383" s="8">
        <v>87</v>
      </c>
      <c r="W383" s="8">
        <v>54</v>
      </c>
      <c r="X383" s="7">
        <f>Tabla5[[#This Row],[Tiempo de Preparación]]/1440</f>
        <v>3.7499999999999999E-2</v>
      </c>
    </row>
    <row r="384" spans="1:24" x14ac:dyDescent="0.2">
      <c r="A384">
        <v>6</v>
      </c>
      <c r="B384" t="s">
        <v>1039</v>
      </c>
      <c r="C384">
        <v>6</v>
      </c>
      <c r="D384" s="3">
        <v>45020.145138888889</v>
      </c>
      <c r="E384" s="3">
        <v>45020.272916666669</v>
      </c>
      <c r="F384" t="s">
        <v>78</v>
      </c>
      <c r="G384" t="s">
        <v>82</v>
      </c>
      <c r="H384" t="s">
        <v>59</v>
      </c>
      <c r="I384" t="s">
        <v>1038</v>
      </c>
      <c r="J384" s="34" t="str">
        <f>IF(Tabla5[[#This Row],[Orden Cobrada]]="Si",Tabla13[[#This Row],[Propina]],0)</f>
        <v>31.33</v>
      </c>
      <c r="K384" t="s">
        <v>70</v>
      </c>
      <c r="L384">
        <v>383</v>
      </c>
      <c r="M384" t="s">
        <v>69</v>
      </c>
      <c r="N384" t="s">
        <v>12</v>
      </c>
      <c r="O384" s="6">
        <f>INT(Tabla13[[#This Row],[Hora de Llegada]])</f>
        <v>45020</v>
      </c>
      <c r="P384" s="7" t="str">
        <f>TEXT(Tabla13[[#This Row],[Hora de Llegada]], "h:mm")</f>
        <v>3:29</v>
      </c>
      <c r="Q384" s="7" t="str">
        <f>TEXT(Tabla13[[#This Row],[Hora de Salida]], "h:mm")</f>
        <v>6:33</v>
      </c>
      <c r="R384" s="7">
        <f>IF(Tabla13[[#This Row],[Estado de la Mesa]]="Ocupada",Tabla13[[#This Row],[Hora de Salida2]]-Tabla13[[#This Row],[Hora de Llegada2]]+(15/1440),Tabla13[[#This Row],[Hora de Salida2]]-Tabla13[[#This Row],[Hora de Llegada2]])</f>
        <v>0.12777777777777774</v>
      </c>
      <c r="S384" s="7">
        <f>Tabla13[[#This Row],[Hora de Salida2]]-Tabla13[[#This Row],[Hora de Llegada2]]</f>
        <v>0.12777777777777774</v>
      </c>
      <c r="T384" s="7">
        <f>IF(Tabla5[[#This Row],[Tiempo de Permanencia sin la Espera]]&gt;Tabla5[[#This Row],[Tiempo Preparación (horas)]],Tabla5[[#This Row],[Tiempo de Permanencia sin la Espera]]-Tabla5[[#This Row],[Tiempo Preparación (horas)]],0)</f>
        <v>0.12152777777777773</v>
      </c>
      <c r="U384" s="7" t="str">
        <f>IF(Tabla5[[#This Row],[Tiempo de Permanencia sin la Espera]]&gt;Tabla5[[#This Row],[Tiempo Preparación (horas)]],"Si","No")</f>
        <v>Si</v>
      </c>
      <c r="V384" s="8">
        <v>108</v>
      </c>
      <c r="W384" s="8">
        <v>9</v>
      </c>
      <c r="X384" s="7">
        <f>Tabla5[[#This Row],[Tiempo de Preparación]]/1440</f>
        <v>6.2500000000000003E-3</v>
      </c>
    </row>
    <row r="385" spans="1:24" x14ac:dyDescent="0.2">
      <c r="A385">
        <v>1</v>
      </c>
      <c r="B385" t="s">
        <v>1037</v>
      </c>
      <c r="C385">
        <v>5</v>
      </c>
      <c r="D385" s="3">
        <v>45020.007638888892</v>
      </c>
      <c r="E385" s="3">
        <v>45020.106249999997</v>
      </c>
      <c r="F385" t="s">
        <v>97</v>
      </c>
      <c r="G385" t="s">
        <v>60</v>
      </c>
      <c r="H385" t="s">
        <v>106</v>
      </c>
      <c r="I385" t="s">
        <v>1036</v>
      </c>
      <c r="J385" s="34" t="str">
        <f>IF(Tabla5[[#This Row],[Orden Cobrada]]="Si",Tabla13[[#This Row],[Propina]],0)</f>
        <v>39.32</v>
      </c>
      <c r="K385" t="s">
        <v>57</v>
      </c>
      <c r="L385">
        <v>384</v>
      </c>
      <c r="M385" t="s">
        <v>132</v>
      </c>
      <c r="N385" t="s">
        <v>1035</v>
      </c>
      <c r="O385" s="6">
        <f>INT(Tabla13[[#This Row],[Hora de Llegada]])</f>
        <v>45020</v>
      </c>
      <c r="P385" s="7" t="str">
        <f>TEXT(Tabla13[[#This Row],[Hora de Llegada]], "h:mm")</f>
        <v>0:11</v>
      </c>
      <c r="Q385" s="7" t="str">
        <f>TEXT(Tabla13[[#This Row],[Hora de Salida]], "h:mm")</f>
        <v>2:33</v>
      </c>
      <c r="R385" s="7">
        <f>IF(Tabla13[[#This Row],[Estado de la Mesa]]="Ocupada",Tabla13[[#This Row],[Hora de Salida2]]-Tabla13[[#This Row],[Hora de Llegada2]]+(15/1440),Tabla13[[#This Row],[Hora de Salida2]]-Tabla13[[#This Row],[Hora de Llegada2]])</f>
        <v>9.8611111111111108E-2</v>
      </c>
      <c r="S385" s="7">
        <f>Tabla13[[#This Row],[Hora de Salida2]]-Tabla13[[#This Row],[Hora de Llegada2]]</f>
        <v>9.8611111111111108E-2</v>
      </c>
      <c r="T385" s="7">
        <f>IF(Tabla5[[#This Row],[Tiempo de Permanencia sin la Espera]]&gt;Tabla5[[#This Row],[Tiempo Preparación (horas)]],Tabla5[[#This Row],[Tiempo de Permanencia sin la Espera]]-Tabla5[[#This Row],[Tiempo Preparación (horas)]],0)</f>
        <v>2.2222222222222213E-2</v>
      </c>
      <c r="U385" s="7" t="str">
        <f>IF(Tabla5[[#This Row],[Tiempo de Permanencia sin la Espera]]&gt;Tabla5[[#This Row],[Tiempo Preparación (horas)]],"Si","No")</f>
        <v>Si</v>
      </c>
      <c r="V385" s="8">
        <v>120</v>
      </c>
      <c r="W385" s="8">
        <v>110</v>
      </c>
      <c r="X385" s="7">
        <f>Tabla5[[#This Row],[Tiempo de Preparación]]/1440</f>
        <v>7.6388888888888895E-2</v>
      </c>
    </row>
    <row r="386" spans="1:24" x14ac:dyDescent="0.2">
      <c r="A386">
        <v>6</v>
      </c>
      <c r="B386" t="s">
        <v>732</v>
      </c>
      <c r="C386">
        <v>6</v>
      </c>
      <c r="D386" s="3">
        <v>45021.150694444441</v>
      </c>
      <c r="E386" s="3">
        <v>45021.279861111114</v>
      </c>
      <c r="F386" t="s">
        <v>72</v>
      </c>
      <c r="G386" t="s">
        <v>60</v>
      </c>
      <c r="H386" t="s">
        <v>59</v>
      </c>
      <c r="I386" t="s">
        <v>1034</v>
      </c>
      <c r="J386" s="34" t="str">
        <f>IF(Tabla5[[#This Row],[Orden Cobrada]]="Si",Tabla13[[#This Row],[Propina]],0)</f>
        <v>11.14</v>
      </c>
      <c r="K386" t="s">
        <v>76</v>
      </c>
      <c r="L386">
        <v>385</v>
      </c>
      <c r="M386" t="s">
        <v>90</v>
      </c>
      <c r="N386" t="s">
        <v>7</v>
      </c>
      <c r="O386" s="6">
        <f>INT(Tabla13[[#This Row],[Hora de Llegada]])</f>
        <v>45021</v>
      </c>
      <c r="P386" s="7" t="str">
        <f>TEXT(Tabla13[[#This Row],[Hora de Llegada]], "h:mm")</f>
        <v>3:37</v>
      </c>
      <c r="Q386" s="7" t="str">
        <f>TEXT(Tabla13[[#This Row],[Hora de Salida]], "h:mm")</f>
        <v>6:43</v>
      </c>
      <c r="R386" s="7">
        <f>IF(Tabla13[[#This Row],[Estado de la Mesa]]="Ocupada",Tabla13[[#This Row],[Hora de Salida2]]-Tabla13[[#This Row],[Hora de Llegada2]]+(15/1440),Tabla13[[#This Row],[Hora de Salida2]]-Tabla13[[#This Row],[Hora de Llegada2]])</f>
        <v>0.13958333333333334</v>
      </c>
      <c r="S386" s="7">
        <f>Tabla13[[#This Row],[Hora de Salida2]]-Tabla13[[#This Row],[Hora de Llegada2]]</f>
        <v>0.12916666666666668</v>
      </c>
      <c r="T386" s="7">
        <f>IF(Tabla5[[#This Row],[Tiempo de Permanencia sin la Espera]]&gt;Tabla5[[#This Row],[Tiempo Preparación (horas)]],Tabla5[[#This Row],[Tiempo de Permanencia sin la Espera]]-Tabla5[[#This Row],[Tiempo Preparación (horas)]],0)</f>
        <v>0.1138888888888889</v>
      </c>
      <c r="U386" s="7" t="str">
        <f>IF(Tabla5[[#This Row],[Tiempo de Permanencia sin la Espera]]&gt;Tabla5[[#This Row],[Tiempo Preparación (horas)]],"Si","No")</f>
        <v>Si</v>
      </c>
      <c r="V386" s="8">
        <v>60</v>
      </c>
      <c r="W386" s="8">
        <v>22</v>
      </c>
      <c r="X386" s="7">
        <f>Tabla5[[#This Row],[Tiempo de Preparación]]/1440</f>
        <v>1.5277777777777777E-2</v>
      </c>
    </row>
    <row r="387" spans="1:24" x14ac:dyDescent="0.2">
      <c r="A387">
        <v>5</v>
      </c>
      <c r="B387" t="s">
        <v>1033</v>
      </c>
      <c r="C387">
        <v>2</v>
      </c>
      <c r="D387" s="3">
        <v>45021.022916666669</v>
      </c>
      <c r="E387" s="3">
        <v>45021.123611111114</v>
      </c>
      <c r="F387" t="s">
        <v>78</v>
      </c>
      <c r="G387" t="s">
        <v>82</v>
      </c>
      <c r="H387" t="s">
        <v>106</v>
      </c>
      <c r="I387" t="s">
        <v>552</v>
      </c>
      <c r="J387" s="34" t="str">
        <f>IF(Tabla5[[#This Row],[Orden Cobrada]]="Si",Tabla13[[#This Row],[Propina]],0)</f>
        <v>28.96</v>
      </c>
      <c r="K387" t="s">
        <v>76</v>
      </c>
      <c r="L387">
        <v>386</v>
      </c>
      <c r="M387" t="s">
        <v>132</v>
      </c>
      <c r="N387" t="s">
        <v>14</v>
      </c>
      <c r="O387" s="6">
        <f>INT(Tabla13[[#This Row],[Hora de Llegada]])</f>
        <v>45021</v>
      </c>
      <c r="P387" s="7" t="str">
        <f>TEXT(Tabla13[[#This Row],[Hora de Llegada]], "h:mm")</f>
        <v>0:33</v>
      </c>
      <c r="Q387" s="7" t="str">
        <f>TEXT(Tabla13[[#This Row],[Hora de Salida]], "h:mm")</f>
        <v>2:58</v>
      </c>
      <c r="R387" s="7">
        <f>IF(Tabla13[[#This Row],[Estado de la Mesa]]="Ocupada",Tabla13[[#This Row],[Hora de Salida2]]-Tabla13[[#This Row],[Hora de Llegada2]]+(15/1440),Tabla13[[#This Row],[Hora de Salida2]]-Tabla13[[#This Row],[Hora de Llegada2]])</f>
        <v>0.11111111111111112</v>
      </c>
      <c r="S387" s="7">
        <f>Tabla13[[#This Row],[Hora de Salida2]]-Tabla13[[#This Row],[Hora de Llegada2]]</f>
        <v>0.10069444444444445</v>
      </c>
      <c r="T387" s="7">
        <f>IF(Tabla5[[#This Row],[Tiempo de Permanencia sin la Espera]]&gt;Tabla5[[#This Row],[Tiempo Preparación (horas)]],Tabla5[[#This Row],[Tiempo de Permanencia sin la Espera]]-Tabla5[[#This Row],[Tiempo Preparación (horas)]],0)</f>
        <v>7.2916666666666671E-2</v>
      </c>
      <c r="U387" s="7" t="str">
        <f>IF(Tabla5[[#This Row],[Tiempo de Permanencia sin la Espera]]&gt;Tabla5[[#This Row],[Tiempo Preparación (horas)]],"Si","No")</f>
        <v>Si</v>
      </c>
      <c r="V387" s="8">
        <v>99</v>
      </c>
      <c r="W387" s="8">
        <v>40</v>
      </c>
      <c r="X387" s="7">
        <f>Tabla5[[#This Row],[Tiempo de Preparación]]/1440</f>
        <v>2.7777777777777776E-2</v>
      </c>
    </row>
    <row r="388" spans="1:24" x14ac:dyDescent="0.2">
      <c r="A388">
        <v>6</v>
      </c>
      <c r="B388" t="s">
        <v>1032</v>
      </c>
      <c r="C388">
        <v>5</v>
      </c>
      <c r="D388" s="3">
        <v>45021.131249999999</v>
      </c>
      <c r="E388" s="3">
        <v>45021.256944444445</v>
      </c>
      <c r="F388" t="s">
        <v>87</v>
      </c>
      <c r="G388" t="s">
        <v>82</v>
      </c>
      <c r="H388" t="s">
        <v>102</v>
      </c>
      <c r="I388" t="s">
        <v>1031</v>
      </c>
      <c r="J388" s="34" t="str">
        <f>IF(Tabla5[[#This Row],[Orden Cobrada]]="Si",Tabla13[[#This Row],[Propina]],0)</f>
        <v>20.84</v>
      </c>
      <c r="K388" t="s">
        <v>76</v>
      </c>
      <c r="L388">
        <v>387</v>
      </c>
      <c r="M388" t="s">
        <v>132</v>
      </c>
      <c r="N388" t="s">
        <v>9</v>
      </c>
      <c r="O388" s="6">
        <f>INT(Tabla13[[#This Row],[Hora de Llegada]])</f>
        <v>45021</v>
      </c>
      <c r="P388" s="7" t="str">
        <f>TEXT(Tabla13[[#This Row],[Hora de Llegada]], "h:mm")</f>
        <v>3:09</v>
      </c>
      <c r="Q388" s="7" t="str">
        <f>TEXT(Tabla13[[#This Row],[Hora de Salida]], "h:mm")</f>
        <v>6:10</v>
      </c>
      <c r="R388" s="7">
        <f>IF(Tabla13[[#This Row],[Estado de la Mesa]]="Ocupada",Tabla13[[#This Row],[Hora de Salida2]]-Tabla13[[#This Row],[Hora de Llegada2]]+(15/1440),Tabla13[[#This Row],[Hora de Salida2]]-Tabla13[[#This Row],[Hora de Llegada2]])</f>
        <v>0.13611111111111113</v>
      </c>
      <c r="S388" s="7">
        <f>Tabla13[[#This Row],[Hora de Salida2]]-Tabla13[[#This Row],[Hora de Llegada2]]</f>
        <v>0.12569444444444447</v>
      </c>
      <c r="T388" s="7">
        <f>IF(Tabla5[[#This Row],[Tiempo de Permanencia sin la Espera]]&gt;Tabla5[[#This Row],[Tiempo Preparación (horas)]],Tabla5[[#This Row],[Tiempo de Permanencia sin la Espera]]-Tabla5[[#This Row],[Tiempo Preparación (horas)]],0)</f>
        <v>0.11319444444444447</v>
      </c>
      <c r="U388" s="7" t="str">
        <f>IF(Tabla5[[#This Row],[Tiempo de Permanencia sin la Espera]]&gt;Tabla5[[#This Row],[Tiempo Preparación (horas)]],"Si","No")</f>
        <v>Si</v>
      </c>
      <c r="V388" s="8">
        <v>93</v>
      </c>
      <c r="W388" s="8">
        <v>18</v>
      </c>
      <c r="X388" s="7">
        <f>Tabla5[[#This Row],[Tiempo de Preparación]]/1440</f>
        <v>1.2500000000000001E-2</v>
      </c>
    </row>
    <row r="389" spans="1:24" x14ac:dyDescent="0.2">
      <c r="A389">
        <v>18</v>
      </c>
      <c r="B389" t="s">
        <v>1030</v>
      </c>
      <c r="C389">
        <v>2</v>
      </c>
      <c r="D389" s="3">
        <v>45021.022916666669</v>
      </c>
      <c r="E389" s="3">
        <v>45021.149305555555</v>
      </c>
      <c r="F389" t="s">
        <v>61</v>
      </c>
      <c r="G389" t="s">
        <v>82</v>
      </c>
      <c r="H389" t="s">
        <v>59</v>
      </c>
      <c r="I389" t="s">
        <v>1029</v>
      </c>
      <c r="J389" s="34" t="str">
        <f>IF(Tabla5[[#This Row],[Orden Cobrada]]="Si",Tabla13[[#This Row],[Propina]],0)</f>
        <v>27.03</v>
      </c>
      <c r="K389" t="s">
        <v>70</v>
      </c>
      <c r="L389">
        <v>388</v>
      </c>
      <c r="M389" t="s">
        <v>90</v>
      </c>
      <c r="N389" t="s">
        <v>1028</v>
      </c>
      <c r="O389" s="6">
        <f>INT(Tabla13[[#This Row],[Hora de Llegada]])</f>
        <v>45021</v>
      </c>
      <c r="P389" s="7" t="str">
        <f>TEXT(Tabla13[[#This Row],[Hora de Llegada]], "h:mm")</f>
        <v>0:33</v>
      </c>
      <c r="Q389" s="7" t="str">
        <f>TEXT(Tabla13[[#This Row],[Hora de Salida]], "h:mm")</f>
        <v>3:35</v>
      </c>
      <c r="R389" s="7">
        <f>IF(Tabla13[[#This Row],[Estado de la Mesa]]="Ocupada",Tabla13[[#This Row],[Hora de Salida2]]-Tabla13[[#This Row],[Hora de Llegada2]]+(15/1440),Tabla13[[#This Row],[Hora de Salida2]]-Tabla13[[#This Row],[Hora de Llegada2]])</f>
        <v>0.12638888888888888</v>
      </c>
      <c r="S389" s="7">
        <f>Tabla13[[#This Row],[Hora de Salida2]]-Tabla13[[#This Row],[Hora de Llegada2]]</f>
        <v>0.12638888888888888</v>
      </c>
      <c r="T389" s="7">
        <f>IF(Tabla5[[#This Row],[Tiempo de Permanencia sin la Espera]]&gt;Tabla5[[#This Row],[Tiempo Preparación (horas)]],Tabla5[[#This Row],[Tiempo de Permanencia sin la Espera]]-Tabla5[[#This Row],[Tiempo Preparación (horas)]],0)</f>
        <v>7.6388888888888895E-3</v>
      </c>
      <c r="U389" s="7" t="str">
        <f>IF(Tabla5[[#This Row],[Tiempo de Permanencia sin la Espera]]&gt;Tabla5[[#This Row],[Tiempo Preparación (horas)]],"Si","No")</f>
        <v>Si</v>
      </c>
      <c r="V389" s="8">
        <v>291</v>
      </c>
      <c r="W389" s="8">
        <v>171</v>
      </c>
      <c r="X389" s="7">
        <f>Tabla5[[#This Row],[Tiempo de Preparación]]/1440</f>
        <v>0.11874999999999999</v>
      </c>
    </row>
    <row r="390" spans="1:24" x14ac:dyDescent="0.2">
      <c r="A390">
        <v>19</v>
      </c>
      <c r="B390" t="s">
        <v>1027</v>
      </c>
      <c r="C390">
        <v>5</v>
      </c>
      <c r="D390" s="3">
        <v>45021.001388888886</v>
      </c>
      <c r="E390" s="3">
        <v>45021.09375</v>
      </c>
      <c r="F390" t="s">
        <v>72</v>
      </c>
      <c r="G390" t="s">
        <v>82</v>
      </c>
      <c r="H390" t="s">
        <v>59</v>
      </c>
      <c r="I390" t="s">
        <v>1026</v>
      </c>
      <c r="J390" s="34" t="str">
        <f>IF(Tabla5[[#This Row],[Orden Cobrada]]="Si",Tabla13[[#This Row],[Propina]],0)</f>
        <v>39.14</v>
      </c>
      <c r="K390" t="s">
        <v>57</v>
      </c>
      <c r="L390">
        <v>389</v>
      </c>
      <c r="M390" t="s">
        <v>132</v>
      </c>
      <c r="N390" t="s">
        <v>14</v>
      </c>
      <c r="O390" s="6">
        <f>INT(Tabla13[[#This Row],[Hora de Llegada]])</f>
        <v>45021</v>
      </c>
      <c r="P390" s="7" t="str">
        <f>TEXT(Tabla13[[#This Row],[Hora de Llegada]], "h:mm")</f>
        <v>0:02</v>
      </c>
      <c r="Q390" s="7" t="str">
        <f>TEXT(Tabla13[[#This Row],[Hora de Salida]], "h:mm")</f>
        <v>2:15</v>
      </c>
      <c r="R390" s="7">
        <f>IF(Tabla13[[#This Row],[Estado de la Mesa]]="Ocupada",Tabla13[[#This Row],[Hora de Salida2]]-Tabla13[[#This Row],[Hora de Llegada2]]+(15/1440),Tabla13[[#This Row],[Hora de Salida2]]-Tabla13[[#This Row],[Hora de Llegada2]])</f>
        <v>9.2361111111111116E-2</v>
      </c>
      <c r="S390" s="7">
        <f>Tabla13[[#This Row],[Hora de Salida2]]-Tabla13[[#This Row],[Hora de Llegada2]]</f>
        <v>9.2361111111111116E-2</v>
      </c>
      <c r="T390" s="7">
        <f>IF(Tabla5[[#This Row],[Tiempo de Permanencia sin la Espera]]&gt;Tabla5[[#This Row],[Tiempo Preparación (horas)]],Tabla5[[#This Row],[Tiempo de Permanencia sin la Espera]]-Tabla5[[#This Row],[Tiempo Preparación (horas)]],0)</f>
        <v>7.5694444444444453E-2</v>
      </c>
      <c r="U390" s="7" t="str">
        <f>IF(Tabla5[[#This Row],[Tiempo de Permanencia sin la Espera]]&gt;Tabla5[[#This Row],[Tiempo Preparación (horas)]],"Si","No")</f>
        <v>Si</v>
      </c>
      <c r="V390" s="8">
        <v>33</v>
      </c>
      <c r="W390" s="8">
        <v>24</v>
      </c>
      <c r="X390" s="7">
        <f>Tabla5[[#This Row],[Tiempo de Preparación]]/1440</f>
        <v>1.6666666666666666E-2</v>
      </c>
    </row>
    <row r="391" spans="1:24" x14ac:dyDescent="0.2">
      <c r="A391">
        <v>9</v>
      </c>
      <c r="B391" t="s">
        <v>1025</v>
      </c>
      <c r="C391">
        <v>2</v>
      </c>
      <c r="D391" s="3">
        <v>45021.124305555553</v>
      </c>
      <c r="E391" s="3">
        <v>45021.22152777778</v>
      </c>
      <c r="F391" t="s">
        <v>72</v>
      </c>
      <c r="G391" t="s">
        <v>82</v>
      </c>
      <c r="H391" t="s">
        <v>59</v>
      </c>
      <c r="I391" t="s">
        <v>1024</v>
      </c>
      <c r="J391" s="34" t="str">
        <f>IF(Tabla5[[#This Row],[Orden Cobrada]]="Si",Tabla13[[#This Row],[Propina]],0)</f>
        <v>42.68</v>
      </c>
      <c r="K391" t="s">
        <v>57</v>
      </c>
      <c r="L391">
        <v>390</v>
      </c>
      <c r="M391" t="s">
        <v>69</v>
      </c>
      <c r="N391" t="s">
        <v>1023</v>
      </c>
      <c r="O391" s="6">
        <f>INT(Tabla13[[#This Row],[Hora de Llegada]])</f>
        <v>45021</v>
      </c>
      <c r="P391" s="7" t="str">
        <f>TEXT(Tabla13[[#This Row],[Hora de Llegada]], "h:mm")</f>
        <v>2:59</v>
      </c>
      <c r="Q391" s="7" t="str">
        <f>TEXT(Tabla13[[#This Row],[Hora de Salida]], "h:mm")</f>
        <v>5:19</v>
      </c>
      <c r="R391" s="7">
        <f>IF(Tabla13[[#This Row],[Estado de la Mesa]]="Ocupada",Tabla13[[#This Row],[Hora de Salida2]]-Tabla13[[#This Row],[Hora de Llegada2]]+(15/1440),Tabla13[[#This Row],[Hora de Salida2]]-Tabla13[[#This Row],[Hora de Llegada2]])</f>
        <v>9.722222222222221E-2</v>
      </c>
      <c r="S391" s="7">
        <f>Tabla13[[#This Row],[Hora de Salida2]]-Tabla13[[#This Row],[Hora de Llegada2]]</f>
        <v>9.722222222222221E-2</v>
      </c>
      <c r="T391" s="7">
        <f>IF(Tabla5[[#This Row],[Tiempo de Permanencia sin la Espera]]&gt;Tabla5[[#This Row],[Tiempo Preparación (horas)]],Tabla5[[#This Row],[Tiempo de Permanencia sin la Espera]]-Tabla5[[#This Row],[Tiempo Preparación (horas)]],0)</f>
        <v>3.263888888888887E-2</v>
      </c>
      <c r="U391" s="7" t="str">
        <f>IF(Tabla5[[#This Row],[Tiempo de Permanencia sin la Espera]]&gt;Tabla5[[#This Row],[Tiempo Preparación (horas)]],"Si","No")</f>
        <v>Si</v>
      </c>
      <c r="V391" s="8">
        <v>143</v>
      </c>
      <c r="W391" s="8">
        <v>93</v>
      </c>
      <c r="X391" s="7">
        <f>Tabla5[[#This Row],[Tiempo de Preparación]]/1440</f>
        <v>6.458333333333334E-2</v>
      </c>
    </row>
    <row r="392" spans="1:24" x14ac:dyDescent="0.2">
      <c r="A392">
        <v>15</v>
      </c>
      <c r="B392" t="s">
        <v>1022</v>
      </c>
      <c r="C392">
        <v>1</v>
      </c>
      <c r="D392" s="3">
        <v>45021.086805555555</v>
      </c>
      <c r="E392" s="3">
        <v>45021.17291666667</v>
      </c>
      <c r="F392" t="s">
        <v>72</v>
      </c>
      <c r="G392" t="s">
        <v>82</v>
      </c>
      <c r="H392" t="s">
        <v>59</v>
      </c>
      <c r="I392" t="s">
        <v>1021</v>
      </c>
      <c r="J392" s="34" t="str">
        <f>IF(Tabla5[[#This Row],[Orden Cobrada]]="Si",Tabla13[[#This Row],[Propina]],0)</f>
        <v>48.6</v>
      </c>
      <c r="K392" t="s">
        <v>57</v>
      </c>
      <c r="L392">
        <v>391</v>
      </c>
      <c r="M392" t="s">
        <v>56</v>
      </c>
      <c r="N392" t="s">
        <v>19</v>
      </c>
      <c r="O392" s="6">
        <f>INT(Tabla13[[#This Row],[Hora de Llegada]])</f>
        <v>45021</v>
      </c>
      <c r="P392" s="7" t="str">
        <f>TEXT(Tabla13[[#This Row],[Hora de Llegada]], "h:mm")</f>
        <v>2:05</v>
      </c>
      <c r="Q392" s="7" t="str">
        <f>TEXT(Tabla13[[#This Row],[Hora de Salida]], "h:mm")</f>
        <v>4:09</v>
      </c>
      <c r="R392" s="7">
        <f>IF(Tabla13[[#This Row],[Estado de la Mesa]]="Ocupada",Tabla13[[#This Row],[Hora de Salida2]]-Tabla13[[#This Row],[Hora de Llegada2]]+(15/1440),Tabla13[[#This Row],[Hora de Salida2]]-Tabla13[[#This Row],[Hora de Llegada2]])</f>
        <v>8.6111111111111124E-2</v>
      </c>
      <c r="S392" s="7">
        <f>Tabla13[[#This Row],[Hora de Salida2]]-Tabla13[[#This Row],[Hora de Llegada2]]</f>
        <v>8.6111111111111124E-2</v>
      </c>
      <c r="T392" s="7">
        <f>IF(Tabla5[[#This Row],[Tiempo de Permanencia sin la Espera]]&gt;Tabla5[[#This Row],[Tiempo Preparación (horas)]],Tabla5[[#This Row],[Tiempo de Permanencia sin la Espera]]-Tabla5[[#This Row],[Tiempo Preparación (horas)]],0)</f>
        <v>6.1805555555555572E-2</v>
      </c>
      <c r="U392" s="7" t="str">
        <f>IF(Tabla5[[#This Row],[Tiempo de Permanencia sin la Espera]]&gt;Tabla5[[#This Row],[Tiempo Preparación (horas)]],"Si","No")</f>
        <v>Si</v>
      </c>
      <c r="V392" s="8">
        <v>22</v>
      </c>
      <c r="W392" s="8">
        <v>35</v>
      </c>
      <c r="X392" s="7">
        <f>Tabla5[[#This Row],[Tiempo de Preparación]]/1440</f>
        <v>2.4305555555555556E-2</v>
      </c>
    </row>
    <row r="393" spans="1:24" x14ac:dyDescent="0.2">
      <c r="A393">
        <v>14</v>
      </c>
      <c r="B393" t="s">
        <v>1020</v>
      </c>
      <c r="C393">
        <v>3</v>
      </c>
      <c r="D393" s="3">
        <v>45021.022916666669</v>
      </c>
      <c r="E393" s="3">
        <v>45021.172222222223</v>
      </c>
      <c r="F393" t="s">
        <v>61</v>
      </c>
      <c r="G393" t="s">
        <v>82</v>
      </c>
      <c r="H393" t="s">
        <v>59</v>
      </c>
      <c r="I393" t="s">
        <v>1019</v>
      </c>
      <c r="J393" s="34" t="str">
        <f>IF(Tabla5[[#This Row],[Orden Cobrada]]="Si",Tabla13[[#This Row],[Propina]],0)</f>
        <v>32.73</v>
      </c>
      <c r="K393" t="s">
        <v>76</v>
      </c>
      <c r="L393">
        <v>392</v>
      </c>
      <c r="M393" t="s">
        <v>126</v>
      </c>
      <c r="N393" t="s">
        <v>1018</v>
      </c>
      <c r="O393" s="6">
        <f>INT(Tabla13[[#This Row],[Hora de Llegada]])</f>
        <v>45021</v>
      </c>
      <c r="P393" s="7" t="str">
        <f>TEXT(Tabla13[[#This Row],[Hora de Llegada]], "h:mm")</f>
        <v>0:33</v>
      </c>
      <c r="Q393" s="7" t="str">
        <f>TEXT(Tabla13[[#This Row],[Hora de Salida]], "h:mm")</f>
        <v>4:08</v>
      </c>
      <c r="R393" s="7">
        <f>IF(Tabla13[[#This Row],[Estado de la Mesa]]="Ocupada",Tabla13[[#This Row],[Hora de Salida2]]-Tabla13[[#This Row],[Hora de Llegada2]]+(15/1440),Tabla13[[#This Row],[Hora de Salida2]]-Tabla13[[#This Row],[Hora de Llegada2]])</f>
        <v>0.15972222222222224</v>
      </c>
      <c r="S393" s="7">
        <f>Tabla13[[#This Row],[Hora de Salida2]]-Tabla13[[#This Row],[Hora de Llegada2]]</f>
        <v>0.14930555555555558</v>
      </c>
      <c r="T393" s="7">
        <f>IF(Tabla5[[#This Row],[Tiempo de Permanencia sin la Espera]]&gt;Tabla5[[#This Row],[Tiempo Preparación (horas)]],Tabla5[[#This Row],[Tiempo de Permanencia sin la Espera]]-Tabla5[[#This Row],[Tiempo Preparación (horas)]],0)</f>
        <v>0.11180555555555557</v>
      </c>
      <c r="U393" s="7" t="str">
        <f>IF(Tabla5[[#This Row],[Tiempo de Permanencia sin la Espera]]&gt;Tabla5[[#This Row],[Tiempo Preparación (horas)]],"Si","No")</f>
        <v>Si</v>
      </c>
      <c r="V393" s="8">
        <v>120</v>
      </c>
      <c r="W393" s="8">
        <v>54</v>
      </c>
      <c r="X393" s="7">
        <f>Tabla5[[#This Row],[Tiempo de Preparación]]/1440</f>
        <v>3.7499999999999999E-2</v>
      </c>
    </row>
    <row r="394" spans="1:24" x14ac:dyDescent="0.2">
      <c r="A394">
        <v>13</v>
      </c>
      <c r="B394" t="s">
        <v>153</v>
      </c>
      <c r="C394">
        <v>3</v>
      </c>
      <c r="D394" s="3">
        <v>45021.106249999997</v>
      </c>
      <c r="E394" s="3">
        <v>45021.220138888886</v>
      </c>
      <c r="F394" t="s">
        <v>78</v>
      </c>
      <c r="G394" t="s">
        <v>82</v>
      </c>
      <c r="H394" t="s">
        <v>59</v>
      </c>
      <c r="I394" t="s">
        <v>1017</v>
      </c>
      <c r="J394" s="34" t="str">
        <f>IF(Tabla5[[#This Row],[Orden Cobrada]]="Si",Tabla13[[#This Row],[Propina]],0)</f>
        <v>12.54</v>
      </c>
      <c r="K394" t="s">
        <v>76</v>
      </c>
      <c r="L394">
        <v>393</v>
      </c>
      <c r="M394" t="s">
        <v>75</v>
      </c>
      <c r="N394" t="s">
        <v>1016</v>
      </c>
      <c r="O394" s="6">
        <f>INT(Tabla13[[#This Row],[Hora de Llegada]])</f>
        <v>45021</v>
      </c>
      <c r="P394" s="7" t="str">
        <f>TEXT(Tabla13[[#This Row],[Hora de Llegada]], "h:mm")</f>
        <v>2:33</v>
      </c>
      <c r="Q394" s="7" t="str">
        <f>TEXT(Tabla13[[#This Row],[Hora de Salida]], "h:mm")</f>
        <v>5:17</v>
      </c>
      <c r="R394" s="7">
        <f>IF(Tabla13[[#This Row],[Estado de la Mesa]]="Ocupada",Tabla13[[#This Row],[Hora de Salida2]]-Tabla13[[#This Row],[Hora de Llegada2]]+(15/1440),Tabla13[[#This Row],[Hora de Salida2]]-Tabla13[[#This Row],[Hora de Llegada2]])</f>
        <v>0.12430555555555556</v>
      </c>
      <c r="S394" s="7">
        <f>Tabla13[[#This Row],[Hora de Salida2]]-Tabla13[[#This Row],[Hora de Llegada2]]</f>
        <v>0.11388888888888889</v>
      </c>
      <c r="T394" s="7">
        <f>IF(Tabla5[[#This Row],[Tiempo de Permanencia sin la Espera]]&gt;Tabla5[[#This Row],[Tiempo Preparación (horas)]],Tabla5[[#This Row],[Tiempo de Permanencia sin la Espera]]-Tabla5[[#This Row],[Tiempo Preparación (horas)]],0)</f>
        <v>3.8194444444444448E-2</v>
      </c>
      <c r="U394" s="7" t="str">
        <f>IF(Tabla5[[#This Row],[Tiempo de Permanencia sin la Espera]]&gt;Tabla5[[#This Row],[Tiempo Preparación (horas)]],"Si","No")</f>
        <v>Si</v>
      </c>
      <c r="V394" s="8">
        <v>208</v>
      </c>
      <c r="W394" s="8">
        <v>109</v>
      </c>
      <c r="X394" s="7">
        <f>Tabla5[[#This Row],[Tiempo de Preparación]]/1440</f>
        <v>7.5694444444444439E-2</v>
      </c>
    </row>
    <row r="395" spans="1:24" x14ac:dyDescent="0.2">
      <c r="A395">
        <v>17</v>
      </c>
      <c r="B395" t="s">
        <v>717</v>
      </c>
      <c r="C395">
        <v>1</v>
      </c>
      <c r="D395" s="3">
        <v>45021.143055555556</v>
      </c>
      <c r="E395" s="3">
        <v>45021.293055555558</v>
      </c>
      <c r="F395" t="s">
        <v>72</v>
      </c>
      <c r="G395" t="s">
        <v>82</v>
      </c>
      <c r="H395" t="s">
        <v>59</v>
      </c>
      <c r="I395" t="s">
        <v>1015</v>
      </c>
      <c r="J395" s="34" t="str">
        <f>IF(Tabla5[[#This Row],[Orden Cobrada]]="Si",Tabla13[[#This Row],[Propina]],0)</f>
        <v>18.05</v>
      </c>
      <c r="K395" t="s">
        <v>76</v>
      </c>
      <c r="L395">
        <v>394</v>
      </c>
      <c r="M395" t="s">
        <v>104</v>
      </c>
      <c r="N395" t="s">
        <v>1014</v>
      </c>
      <c r="O395" s="6">
        <f>INT(Tabla13[[#This Row],[Hora de Llegada]])</f>
        <v>45021</v>
      </c>
      <c r="P395" s="7" t="str">
        <f>TEXT(Tabla13[[#This Row],[Hora de Llegada]], "h:mm")</f>
        <v>3:26</v>
      </c>
      <c r="Q395" s="7" t="str">
        <f>TEXT(Tabla13[[#This Row],[Hora de Salida]], "h:mm")</f>
        <v>7:02</v>
      </c>
      <c r="R395" s="7">
        <f>IF(Tabla13[[#This Row],[Estado de la Mesa]]="Ocupada",Tabla13[[#This Row],[Hora de Salida2]]-Tabla13[[#This Row],[Hora de Llegada2]]+(15/1440),Tabla13[[#This Row],[Hora de Salida2]]-Tabla13[[#This Row],[Hora de Llegada2]])</f>
        <v>0.16041666666666665</v>
      </c>
      <c r="S395" s="7">
        <f>Tabla13[[#This Row],[Hora de Salida2]]-Tabla13[[#This Row],[Hora de Llegada2]]</f>
        <v>0.15</v>
      </c>
      <c r="T395" s="7">
        <f>IF(Tabla5[[#This Row],[Tiempo de Permanencia sin la Espera]]&gt;Tabla5[[#This Row],[Tiempo Preparación (horas)]],Tabla5[[#This Row],[Tiempo de Permanencia sin la Espera]]-Tabla5[[#This Row],[Tiempo Preparación (horas)]],0)</f>
        <v>0.11736111111111111</v>
      </c>
      <c r="U395" s="7" t="str">
        <f>IF(Tabla5[[#This Row],[Tiempo de Permanencia sin la Espera]]&gt;Tabla5[[#This Row],[Tiempo Preparación (horas)]],"Si","No")</f>
        <v>Si</v>
      </c>
      <c r="V395" s="8">
        <v>77</v>
      </c>
      <c r="W395" s="8">
        <v>47</v>
      </c>
      <c r="X395" s="7">
        <f>Tabla5[[#This Row],[Tiempo de Preparación]]/1440</f>
        <v>3.2638888888888891E-2</v>
      </c>
    </row>
    <row r="396" spans="1:24" x14ac:dyDescent="0.2">
      <c r="A396">
        <v>2</v>
      </c>
      <c r="B396" t="s">
        <v>1013</v>
      </c>
      <c r="C396">
        <v>1</v>
      </c>
      <c r="D396" s="3">
        <v>45021.067361111112</v>
      </c>
      <c r="E396" s="3">
        <v>45021.231944444444</v>
      </c>
      <c r="F396" t="s">
        <v>61</v>
      </c>
      <c r="G396" t="s">
        <v>82</v>
      </c>
      <c r="H396" t="s">
        <v>106</v>
      </c>
      <c r="I396" t="s">
        <v>1012</v>
      </c>
      <c r="J396" s="34" t="str">
        <f>IF(Tabla5[[#This Row],[Orden Cobrada]]="Si",Tabla13[[#This Row],[Propina]],0)</f>
        <v>40.9</v>
      </c>
      <c r="K396" t="s">
        <v>70</v>
      </c>
      <c r="L396">
        <v>395</v>
      </c>
      <c r="M396" t="s">
        <v>56</v>
      </c>
      <c r="N396" t="s">
        <v>16</v>
      </c>
      <c r="O396" s="6">
        <f>INT(Tabla13[[#This Row],[Hora de Llegada]])</f>
        <v>45021</v>
      </c>
      <c r="P396" s="7" t="str">
        <f>TEXT(Tabla13[[#This Row],[Hora de Llegada]], "h:mm")</f>
        <v>1:37</v>
      </c>
      <c r="Q396" s="7" t="str">
        <f>TEXT(Tabla13[[#This Row],[Hora de Salida]], "h:mm")</f>
        <v>5:34</v>
      </c>
      <c r="R396" s="7">
        <f>IF(Tabla13[[#This Row],[Estado de la Mesa]]="Ocupada",Tabla13[[#This Row],[Hora de Salida2]]-Tabla13[[#This Row],[Hora de Llegada2]]+(15/1440),Tabla13[[#This Row],[Hora de Salida2]]-Tabla13[[#This Row],[Hora de Llegada2]])</f>
        <v>0.1645833333333333</v>
      </c>
      <c r="S396" s="7">
        <f>Tabla13[[#This Row],[Hora de Salida2]]-Tabla13[[#This Row],[Hora de Llegada2]]</f>
        <v>0.1645833333333333</v>
      </c>
      <c r="T396" s="7">
        <f>IF(Tabla5[[#This Row],[Tiempo de Permanencia sin la Espera]]&gt;Tabla5[[#This Row],[Tiempo Preparación (horas)]],Tabla5[[#This Row],[Tiempo de Permanencia sin la Espera]]-Tabla5[[#This Row],[Tiempo Preparación (horas)]],0)</f>
        <v>0.15902777777777774</v>
      </c>
      <c r="U396" s="7" t="str">
        <f>IF(Tabla5[[#This Row],[Tiempo de Permanencia sin la Espera]]&gt;Tabla5[[#This Row],[Tiempo Preparación (horas)]],"Si","No")</f>
        <v>Si</v>
      </c>
      <c r="V396" s="8">
        <v>38</v>
      </c>
      <c r="W396" s="8">
        <v>8</v>
      </c>
      <c r="X396" s="7">
        <f>Tabla5[[#This Row],[Tiempo de Preparación]]/1440</f>
        <v>5.5555555555555558E-3</v>
      </c>
    </row>
    <row r="397" spans="1:24" x14ac:dyDescent="0.2">
      <c r="A397">
        <v>11</v>
      </c>
      <c r="B397" t="s">
        <v>1011</v>
      </c>
      <c r="C397">
        <v>1</v>
      </c>
      <c r="D397" s="3">
        <v>45021.022222222222</v>
      </c>
      <c r="E397" s="3">
        <v>45021.15</v>
      </c>
      <c r="F397" t="s">
        <v>61</v>
      </c>
      <c r="G397" t="s">
        <v>66</v>
      </c>
      <c r="H397" t="s">
        <v>102</v>
      </c>
      <c r="I397" t="s">
        <v>1010</v>
      </c>
      <c r="J397" s="34" t="str">
        <f>IF(Tabla5[[#This Row],[Orden Cobrada]]="Si",Tabla13[[#This Row],[Propina]],0)</f>
        <v>34.5</v>
      </c>
      <c r="K397" t="s">
        <v>70</v>
      </c>
      <c r="L397">
        <v>396</v>
      </c>
      <c r="M397" t="s">
        <v>100</v>
      </c>
      <c r="N397" t="s">
        <v>691</v>
      </c>
      <c r="O397" s="6">
        <f>INT(Tabla13[[#This Row],[Hora de Llegada]])</f>
        <v>45021</v>
      </c>
      <c r="P397" s="7" t="str">
        <f>TEXT(Tabla13[[#This Row],[Hora de Llegada]], "h:mm")</f>
        <v>0:32</v>
      </c>
      <c r="Q397" s="7" t="str">
        <f>TEXT(Tabla13[[#This Row],[Hora de Salida]], "h:mm")</f>
        <v>3:36</v>
      </c>
      <c r="R397" s="7">
        <f>IF(Tabla13[[#This Row],[Estado de la Mesa]]="Ocupada",Tabla13[[#This Row],[Hora de Salida2]]-Tabla13[[#This Row],[Hora de Llegada2]]+(15/1440),Tabla13[[#This Row],[Hora de Salida2]]-Tabla13[[#This Row],[Hora de Llegada2]])</f>
        <v>0.12777777777777777</v>
      </c>
      <c r="S397" s="7">
        <f>Tabla13[[#This Row],[Hora de Salida2]]-Tabla13[[#This Row],[Hora de Llegada2]]</f>
        <v>0.12777777777777777</v>
      </c>
      <c r="T397" s="7">
        <f>IF(Tabla5[[#This Row],[Tiempo de Permanencia sin la Espera]]&gt;Tabla5[[#This Row],[Tiempo Preparación (horas)]],Tabla5[[#This Row],[Tiempo de Permanencia sin la Espera]]-Tabla5[[#This Row],[Tiempo Preparación (horas)]],0)</f>
        <v>8.8194444444444436E-2</v>
      </c>
      <c r="U397" s="7" t="str">
        <f>IF(Tabla5[[#This Row],[Tiempo de Permanencia sin la Espera]]&gt;Tabla5[[#This Row],[Tiempo Preparación (horas)]],"Si","No")</f>
        <v>Si</v>
      </c>
      <c r="V397" s="8">
        <v>83</v>
      </c>
      <c r="W397" s="8">
        <v>57</v>
      </c>
      <c r="X397" s="7">
        <f>Tabla5[[#This Row],[Tiempo de Preparación]]/1440</f>
        <v>3.9583333333333331E-2</v>
      </c>
    </row>
    <row r="398" spans="1:24" x14ac:dyDescent="0.2">
      <c r="A398">
        <v>4</v>
      </c>
      <c r="B398" t="s">
        <v>834</v>
      </c>
      <c r="C398">
        <v>2</v>
      </c>
      <c r="D398" s="3">
        <v>45021.013888888891</v>
      </c>
      <c r="E398" s="3">
        <v>45021.06527777778</v>
      </c>
      <c r="F398" t="s">
        <v>78</v>
      </c>
      <c r="G398" t="s">
        <v>60</v>
      </c>
      <c r="H398" t="s">
        <v>106</v>
      </c>
      <c r="I398" t="s">
        <v>1009</v>
      </c>
      <c r="J398" s="34" t="str">
        <f>IF(Tabla5[[#This Row],[Orden Cobrada]]="Si",Tabla13[[#This Row],[Propina]],0)</f>
        <v>37.79</v>
      </c>
      <c r="K398" t="s">
        <v>70</v>
      </c>
      <c r="L398">
        <v>397</v>
      </c>
      <c r="M398" t="s">
        <v>69</v>
      </c>
      <c r="N398" t="s">
        <v>1008</v>
      </c>
      <c r="O398" s="6">
        <f>INT(Tabla13[[#This Row],[Hora de Llegada]])</f>
        <v>45021</v>
      </c>
      <c r="P398" s="7" t="str">
        <f>TEXT(Tabla13[[#This Row],[Hora de Llegada]], "h:mm")</f>
        <v>0:20</v>
      </c>
      <c r="Q398" s="7" t="str">
        <f>TEXT(Tabla13[[#This Row],[Hora de Salida]], "h:mm")</f>
        <v>1:34</v>
      </c>
      <c r="R398" s="7">
        <f>IF(Tabla13[[#This Row],[Estado de la Mesa]]="Ocupada",Tabla13[[#This Row],[Hora de Salida2]]-Tabla13[[#This Row],[Hora de Llegada2]]+(15/1440),Tabla13[[#This Row],[Hora de Salida2]]-Tabla13[[#This Row],[Hora de Llegada2]])</f>
        <v>5.1388888888888894E-2</v>
      </c>
      <c r="S398" s="7">
        <f>Tabla13[[#This Row],[Hora de Salida2]]-Tabla13[[#This Row],[Hora de Llegada2]]</f>
        <v>5.1388888888888894E-2</v>
      </c>
      <c r="T398" s="7">
        <f>IF(Tabla5[[#This Row],[Tiempo de Permanencia sin la Espera]]&gt;Tabla5[[#This Row],[Tiempo Preparación (horas)]],Tabla5[[#This Row],[Tiempo de Permanencia sin la Espera]]-Tabla5[[#This Row],[Tiempo Preparación (horas)]],0)</f>
        <v>3.4722222222222238E-3</v>
      </c>
      <c r="U398" s="7" t="str">
        <f>IF(Tabla5[[#This Row],[Tiempo de Permanencia sin la Espera]]&gt;Tabla5[[#This Row],[Tiempo Preparación (horas)]],"Si","No")</f>
        <v>Si</v>
      </c>
      <c r="V398" s="8">
        <v>147</v>
      </c>
      <c r="W398" s="8">
        <v>69</v>
      </c>
      <c r="X398" s="7">
        <f>Tabla5[[#This Row],[Tiempo de Preparación]]/1440</f>
        <v>4.791666666666667E-2</v>
      </c>
    </row>
    <row r="399" spans="1:24" x14ac:dyDescent="0.2">
      <c r="A399">
        <v>9</v>
      </c>
      <c r="B399" t="s">
        <v>284</v>
      </c>
      <c r="C399">
        <v>5</v>
      </c>
      <c r="D399" s="3">
        <v>45021.131944444445</v>
      </c>
      <c r="E399" s="3">
        <v>45021.295138888891</v>
      </c>
      <c r="F399" t="s">
        <v>97</v>
      </c>
      <c r="G399" t="s">
        <v>60</v>
      </c>
      <c r="H399" t="s">
        <v>59</v>
      </c>
      <c r="I399" t="s">
        <v>1007</v>
      </c>
      <c r="J399" s="34" t="str">
        <f>IF(Tabla5[[#This Row],[Orden Cobrada]]="Si",Tabla13[[#This Row],[Propina]],0)</f>
        <v>48.96</v>
      </c>
      <c r="K399" t="s">
        <v>70</v>
      </c>
      <c r="L399">
        <v>398</v>
      </c>
      <c r="M399" t="s">
        <v>100</v>
      </c>
      <c r="N399" t="s">
        <v>1006</v>
      </c>
      <c r="O399" s="6">
        <f>INT(Tabla13[[#This Row],[Hora de Llegada]])</f>
        <v>45021</v>
      </c>
      <c r="P399" s="7" t="str">
        <f>TEXT(Tabla13[[#This Row],[Hora de Llegada]], "h:mm")</f>
        <v>3:10</v>
      </c>
      <c r="Q399" s="7" t="str">
        <f>TEXT(Tabla13[[#This Row],[Hora de Salida]], "h:mm")</f>
        <v>7:05</v>
      </c>
      <c r="R399" s="7">
        <f>IF(Tabla13[[#This Row],[Estado de la Mesa]]="Ocupada",Tabla13[[#This Row],[Hora de Salida2]]-Tabla13[[#This Row],[Hora de Llegada2]]+(15/1440),Tabla13[[#This Row],[Hora de Salida2]]-Tabla13[[#This Row],[Hora de Llegada2]])</f>
        <v>0.16319444444444445</v>
      </c>
      <c r="S399" s="7">
        <f>Tabla13[[#This Row],[Hora de Salida2]]-Tabla13[[#This Row],[Hora de Llegada2]]</f>
        <v>0.16319444444444445</v>
      </c>
      <c r="T399" s="7">
        <f>IF(Tabla5[[#This Row],[Tiempo de Permanencia sin la Espera]]&gt;Tabla5[[#This Row],[Tiempo Preparación (horas)]],Tabla5[[#This Row],[Tiempo de Permanencia sin la Espera]]-Tabla5[[#This Row],[Tiempo Preparación (horas)]],0)</f>
        <v>0.1138888888888889</v>
      </c>
      <c r="U399" s="7" t="str">
        <f>IF(Tabla5[[#This Row],[Tiempo de Permanencia sin la Espera]]&gt;Tabla5[[#This Row],[Tiempo Preparación (horas)]],"Si","No")</f>
        <v>Si</v>
      </c>
      <c r="V399" s="8">
        <v>122</v>
      </c>
      <c r="W399" s="8">
        <v>71</v>
      </c>
      <c r="X399" s="7">
        <f>Tabla5[[#This Row],[Tiempo de Preparación]]/1440</f>
        <v>4.9305555555555554E-2</v>
      </c>
    </row>
    <row r="400" spans="1:24" x14ac:dyDescent="0.2">
      <c r="A400">
        <v>7</v>
      </c>
      <c r="B400" t="s">
        <v>1005</v>
      </c>
      <c r="C400">
        <v>6</v>
      </c>
      <c r="D400" s="3">
        <v>45021.116666666669</v>
      </c>
      <c r="E400" s="3">
        <v>45021.236111111109</v>
      </c>
      <c r="F400" t="s">
        <v>87</v>
      </c>
      <c r="G400" t="s">
        <v>82</v>
      </c>
      <c r="H400" t="s">
        <v>59</v>
      </c>
      <c r="I400" t="s">
        <v>1004</v>
      </c>
      <c r="J400" s="34" t="str">
        <f>IF(Tabla5[[#This Row],[Orden Cobrada]]="Si",Tabla13[[#This Row],[Propina]],0)</f>
        <v>27.32</v>
      </c>
      <c r="K400" t="s">
        <v>70</v>
      </c>
      <c r="L400">
        <v>399</v>
      </c>
      <c r="M400" t="s">
        <v>90</v>
      </c>
      <c r="N400" t="s">
        <v>1003</v>
      </c>
      <c r="O400" s="6">
        <f>INT(Tabla13[[#This Row],[Hora de Llegada]])</f>
        <v>45021</v>
      </c>
      <c r="P400" s="7" t="str">
        <f>TEXT(Tabla13[[#This Row],[Hora de Llegada]], "h:mm")</f>
        <v>2:48</v>
      </c>
      <c r="Q400" s="7" t="str">
        <f>TEXT(Tabla13[[#This Row],[Hora de Salida]], "h:mm")</f>
        <v>5:40</v>
      </c>
      <c r="R400" s="7">
        <f>IF(Tabla13[[#This Row],[Estado de la Mesa]]="Ocupada",Tabla13[[#This Row],[Hora de Salida2]]-Tabla13[[#This Row],[Hora de Llegada2]]+(15/1440),Tabla13[[#This Row],[Hora de Salida2]]-Tabla13[[#This Row],[Hora de Llegada2]])</f>
        <v>0.11944444444444448</v>
      </c>
      <c r="S400" s="7">
        <f>Tabla13[[#This Row],[Hora de Salida2]]-Tabla13[[#This Row],[Hora de Llegada2]]</f>
        <v>0.11944444444444448</v>
      </c>
      <c r="T400" s="7">
        <f>IF(Tabla5[[#This Row],[Tiempo de Permanencia sin la Espera]]&gt;Tabla5[[#This Row],[Tiempo Preparación (horas)]],Tabla5[[#This Row],[Tiempo de Permanencia sin la Espera]]-Tabla5[[#This Row],[Tiempo Preparación (horas)]],0)</f>
        <v>5.6250000000000036E-2</v>
      </c>
      <c r="U400" s="7" t="str">
        <f>IF(Tabla5[[#This Row],[Tiempo de Permanencia sin la Espera]]&gt;Tabla5[[#This Row],[Tiempo Preparación (horas)]],"Si","No")</f>
        <v>Si</v>
      </c>
      <c r="V400" s="8">
        <v>207</v>
      </c>
      <c r="W400" s="8">
        <v>91</v>
      </c>
      <c r="X400" s="7">
        <f>Tabla5[[#This Row],[Tiempo de Preparación]]/1440</f>
        <v>6.3194444444444442E-2</v>
      </c>
    </row>
    <row r="401" spans="1:24" x14ac:dyDescent="0.2">
      <c r="A401">
        <v>9</v>
      </c>
      <c r="B401" t="s">
        <v>438</v>
      </c>
      <c r="C401">
        <v>4</v>
      </c>
      <c r="D401" s="3">
        <v>45021.09097222222</v>
      </c>
      <c r="E401" s="3">
        <v>45021.176388888889</v>
      </c>
      <c r="F401" t="s">
        <v>78</v>
      </c>
      <c r="G401" t="s">
        <v>82</v>
      </c>
      <c r="H401" t="s">
        <v>59</v>
      </c>
      <c r="I401" t="s">
        <v>1002</v>
      </c>
      <c r="J401" s="34" t="str">
        <f>IF(Tabla5[[#This Row],[Orden Cobrada]]="Si",Tabla13[[#This Row],[Propina]],0)</f>
        <v>42.96</v>
      </c>
      <c r="K401" t="s">
        <v>57</v>
      </c>
      <c r="L401">
        <v>400</v>
      </c>
      <c r="M401" t="s">
        <v>104</v>
      </c>
      <c r="N401" t="s">
        <v>1001</v>
      </c>
      <c r="O401" s="6">
        <f>INT(Tabla13[[#This Row],[Hora de Llegada]])</f>
        <v>45021</v>
      </c>
      <c r="P401" s="7" t="str">
        <f>TEXT(Tabla13[[#This Row],[Hora de Llegada]], "h:mm")</f>
        <v>2:11</v>
      </c>
      <c r="Q401" s="7" t="str">
        <f>TEXT(Tabla13[[#This Row],[Hora de Salida]], "h:mm")</f>
        <v>4:14</v>
      </c>
      <c r="R401" s="7">
        <f>IF(Tabla13[[#This Row],[Estado de la Mesa]]="Ocupada",Tabla13[[#This Row],[Hora de Salida2]]-Tabla13[[#This Row],[Hora de Llegada2]]+(15/1440),Tabla13[[#This Row],[Hora de Salida2]]-Tabla13[[#This Row],[Hora de Llegada2]])</f>
        <v>8.5416666666666682E-2</v>
      </c>
      <c r="S401" s="7">
        <f>Tabla13[[#This Row],[Hora de Salida2]]-Tabla13[[#This Row],[Hora de Llegada2]]</f>
        <v>8.5416666666666682E-2</v>
      </c>
      <c r="T401" s="7">
        <f>IF(Tabla5[[#This Row],[Tiempo de Permanencia sin la Espera]]&gt;Tabla5[[#This Row],[Tiempo Preparación (horas)]],Tabla5[[#This Row],[Tiempo de Permanencia sin la Espera]]-Tabla5[[#This Row],[Tiempo Preparación (horas)]],0)</f>
        <v>3.0555555555555572E-2</v>
      </c>
      <c r="U401" s="7" t="str">
        <f>IF(Tabla5[[#This Row],[Tiempo de Permanencia sin la Espera]]&gt;Tabla5[[#This Row],[Tiempo Preparación (horas)]],"Si","No")</f>
        <v>Si</v>
      </c>
      <c r="V401" s="8">
        <v>198</v>
      </c>
      <c r="W401" s="8">
        <v>79</v>
      </c>
      <c r="X401" s="7">
        <f>Tabla5[[#This Row],[Tiempo de Preparación]]/1440</f>
        <v>5.486111111111111E-2</v>
      </c>
    </row>
    <row r="402" spans="1:24" x14ac:dyDescent="0.2">
      <c r="A402">
        <v>16</v>
      </c>
      <c r="B402" t="s">
        <v>1000</v>
      </c>
      <c r="C402">
        <v>2</v>
      </c>
      <c r="D402" s="3">
        <v>45021.160416666666</v>
      </c>
      <c r="E402" s="3">
        <v>45021.289583333331</v>
      </c>
      <c r="F402" t="s">
        <v>61</v>
      </c>
      <c r="G402" t="s">
        <v>82</v>
      </c>
      <c r="H402" t="s">
        <v>59</v>
      </c>
      <c r="I402" t="s">
        <v>999</v>
      </c>
      <c r="J402" s="34" t="str">
        <f>IF(Tabla5[[#This Row],[Orden Cobrada]]="Si",Tabla13[[#This Row],[Propina]],0)</f>
        <v>15.87</v>
      </c>
      <c r="K402" t="s">
        <v>76</v>
      </c>
      <c r="L402">
        <v>401</v>
      </c>
      <c r="M402" t="s">
        <v>163</v>
      </c>
      <c r="N402" t="s">
        <v>23</v>
      </c>
      <c r="O402" s="6">
        <f>INT(Tabla13[[#This Row],[Hora de Llegada]])</f>
        <v>45021</v>
      </c>
      <c r="P402" s="7" t="str">
        <f>TEXT(Tabla13[[#This Row],[Hora de Llegada]], "h:mm")</f>
        <v>3:51</v>
      </c>
      <c r="Q402" s="7" t="str">
        <f>TEXT(Tabla13[[#This Row],[Hora de Salida]], "h:mm")</f>
        <v>6:57</v>
      </c>
      <c r="R402" s="7">
        <f>IF(Tabla13[[#This Row],[Estado de la Mesa]]="Ocupada",Tabla13[[#This Row],[Hora de Salida2]]-Tabla13[[#This Row],[Hora de Llegada2]]+(15/1440),Tabla13[[#This Row],[Hora de Salida2]]-Tabla13[[#This Row],[Hora de Llegada2]])</f>
        <v>0.13958333333333334</v>
      </c>
      <c r="S402" s="7">
        <f>Tabla13[[#This Row],[Hora de Salida2]]-Tabla13[[#This Row],[Hora de Llegada2]]</f>
        <v>0.12916666666666668</v>
      </c>
      <c r="T402" s="7">
        <f>IF(Tabla5[[#This Row],[Tiempo de Permanencia sin la Espera]]&gt;Tabla5[[#This Row],[Tiempo Preparación (horas)]],Tabla5[[#This Row],[Tiempo de Permanencia sin la Espera]]-Tabla5[[#This Row],[Tiempo Preparación (horas)]],0)</f>
        <v>0.11527777777777778</v>
      </c>
      <c r="U402" s="7" t="str">
        <f>IF(Tabla5[[#This Row],[Tiempo de Permanencia sin la Espera]]&gt;Tabla5[[#This Row],[Tiempo Preparación (horas)]],"Si","No")</f>
        <v>Si</v>
      </c>
      <c r="V402" s="8">
        <v>42</v>
      </c>
      <c r="W402" s="8">
        <v>20</v>
      </c>
      <c r="X402" s="7">
        <f>Tabla5[[#This Row],[Tiempo de Preparación]]/1440</f>
        <v>1.3888888888888888E-2</v>
      </c>
    </row>
    <row r="403" spans="1:24" x14ac:dyDescent="0.2">
      <c r="A403">
        <v>18</v>
      </c>
      <c r="B403" t="s">
        <v>998</v>
      </c>
      <c r="C403">
        <v>1</v>
      </c>
      <c r="D403" s="3">
        <v>45021.111805555556</v>
      </c>
      <c r="E403" s="3">
        <v>45021.213888888888</v>
      </c>
      <c r="F403" t="s">
        <v>72</v>
      </c>
      <c r="G403" t="s">
        <v>82</v>
      </c>
      <c r="H403" t="s">
        <v>59</v>
      </c>
      <c r="I403" t="s">
        <v>997</v>
      </c>
      <c r="J403" s="34" t="str">
        <f>IF(Tabla5[[#This Row],[Orden Cobrada]]="Si",Tabla13[[#This Row],[Propina]],0)</f>
        <v>31.02</v>
      </c>
      <c r="K403" t="s">
        <v>57</v>
      </c>
      <c r="L403">
        <v>402</v>
      </c>
      <c r="M403" t="s">
        <v>75</v>
      </c>
      <c r="N403" t="s">
        <v>996</v>
      </c>
      <c r="O403" s="6">
        <f>INT(Tabla13[[#This Row],[Hora de Llegada]])</f>
        <v>45021</v>
      </c>
      <c r="P403" s="7" t="str">
        <f>TEXT(Tabla13[[#This Row],[Hora de Llegada]], "h:mm")</f>
        <v>2:41</v>
      </c>
      <c r="Q403" s="7" t="str">
        <f>TEXT(Tabla13[[#This Row],[Hora de Salida]], "h:mm")</f>
        <v>5:08</v>
      </c>
      <c r="R403" s="7">
        <f>IF(Tabla13[[#This Row],[Estado de la Mesa]]="Ocupada",Tabla13[[#This Row],[Hora de Salida2]]-Tabla13[[#This Row],[Hora de Llegada2]]+(15/1440),Tabla13[[#This Row],[Hora de Salida2]]-Tabla13[[#This Row],[Hora de Llegada2]])</f>
        <v>0.10208333333333335</v>
      </c>
      <c r="S403" s="7">
        <f>Tabla13[[#This Row],[Hora de Salida2]]-Tabla13[[#This Row],[Hora de Llegada2]]</f>
        <v>0.10208333333333335</v>
      </c>
      <c r="T403" s="7">
        <f>IF(Tabla5[[#This Row],[Tiempo de Permanencia sin la Espera]]&gt;Tabla5[[#This Row],[Tiempo Preparación (horas)]],Tabla5[[#This Row],[Tiempo de Permanencia sin la Espera]]-Tabla5[[#This Row],[Tiempo Preparación (horas)]],0)</f>
        <v>5.6250000000000015E-2</v>
      </c>
      <c r="U403" s="7" t="str">
        <f>IF(Tabla5[[#This Row],[Tiempo de Permanencia sin la Espera]]&gt;Tabla5[[#This Row],[Tiempo Preparación (horas)]],"Si","No")</f>
        <v>Si</v>
      </c>
      <c r="V403" s="8">
        <v>151</v>
      </c>
      <c r="W403" s="8">
        <v>66</v>
      </c>
      <c r="X403" s="7">
        <f>Tabla5[[#This Row],[Tiempo de Preparación]]/1440</f>
        <v>4.583333333333333E-2</v>
      </c>
    </row>
    <row r="404" spans="1:24" x14ac:dyDescent="0.2">
      <c r="A404">
        <v>14</v>
      </c>
      <c r="B404" t="s">
        <v>995</v>
      </c>
      <c r="C404">
        <v>5</v>
      </c>
      <c r="D404" s="3">
        <v>45021.09375</v>
      </c>
      <c r="E404" s="3">
        <v>45021.21875</v>
      </c>
      <c r="F404" t="s">
        <v>97</v>
      </c>
      <c r="G404" t="s">
        <v>82</v>
      </c>
      <c r="H404" t="s">
        <v>59</v>
      </c>
      <c r="I404" t="s">
        <v>994</v>
      </c>
      <c r="J404" s="34" t="str">
        <f>IF(Tabla5[[#This Row],[Orden Cobrada]]="Si",Tabla13[[#This Row],[Propina]],0)</f>
        <v>14.76</v>
      </c>
      <c r="K404" t="s">
        <v>70</v>
      </c>
      <c r="L404">
        <v>403</v>
      </c>
      <c r="M404" t="s">
        <v>69</v>
      </c>
      <c r="N404" t="s">
        <v>993</v>
      </c>
      <c r="O404" s="6">
        <f>INT(Tabla13[[#This Row],[Hora de Llegada]])</f>
        <v>45021</v>
      </c>
      <c r="P404" s="7" t="str">
        <f>TEXT(Tabla13[[#This Row],[Hora de Llegada]], "h:mm")</f>
        <v>2:15</v>
      </c>
      <c r="Q404" s="7" t="str">
        <f>TEXT(Tabla13[[#This Row],[Hora de Salida]], "h:mm")</f>
        <v>5:15</v>
      </c>
      <c r="R404" s="7">
        <f>IF(Tabla13[[#This Row],[Estado de la Mesa]]="Ocupada",Tabla13[[#This Row],[Hora de Salida2]]-Tabla13[[#This Row],[Hora de Llegada2]]+(15/1440),Tabla13[[#This Row],[Hora de Salida2]]-Tabla13[[#This Row],[Hora de Llegada2]])</f>
        <v>0.125</v>
      </c>
      <c r="S404" s="7">
        <f>Tabla13[[#This Row],[Hora de Salida2]]-Tabla13[[#This Row],[Hora de Llegada2]]</f>
        <v>0.125</v>
      </c>
      <c r="T404" s="7">
        <f>IF(Tabla5[[#This Row],[Tiempo de Permanencia sin la Espera]]&gt;Tabla5[[#This Row],[Tiempo Preparación (horas)]],Tabla5[[#This Row],[Tiempo de Permanencia sin la Espera]]-Tabla5[[#This Row],[Tiempo Preparación (horas)]],0)</f>
        <v>6.5972222222222224E-2</v>
      </c>
      <c r="U404" s="7" t="str">
        <f>IF(Tabla5[[#This Row],[Tiempo de Permanencia sin la Espera]]&gt;Tabla5[[#This Row],[Tiempo Preparación (horas)]],"Si","No")</f>
        <v>Si</v>
      </c>
      <c r="V404" s="8">
        <v>190</v>
      </c>
      <c r="W404" s="8">
        <v>85</v>
      </c>
      <c r="X404" s="7">
        <f>Tabla5[[#This Row],[Tiempo de Preparación]]/1440</f>
        <v>5.9027777777777776E-2</v>
      </c>
    </row>
    <row r="405" spans="1:24" x14ac:dyDescent="0.2">
      <c r="A405">
        <v>17</v>
      </c>
      <c r="B405" t="s">
        <v>992</v>
      </c>
      <c r="C405">
        <v>2</v>
      </c>
      <c r="D405" s="3">
        <v>45021.026388888888</v>
      </c>
      <c r="E405" s="3">
        <v>45021.186805555553</v>
      </c>
      <c r="F405" t="s">
        <v>87</v>
      </c>
      <c r="G405" t="s">
        <v>82</v>
      </c>
      <c r="H405" t="s">
        <v>59</v>
      </c>
      <c r="I405" t="s">
        <v>991</v>
      </c>
      <c r="J405" s="34" t="str">
        <f>IF(Tabla5[[#This Row],[Orden Cobrada]]="Si",Tabla13[[#This Row],[Propina]],0)</f>
        <v>32.56</v>
      </c>
      <c r="K405" t="s">
        <v>70</v>
      </c>
      <c r="L405">
        <v>404</v>
      </c>
      <c r="M405" t="s">
        <v>90</v>
      </c>
      <c r="N405" t="s">
        <v>990</v>
      </c>
      <c r="O405" s="6">
        <f>INT(Tabla13[[#This Row],[Hora de Llegada]])</f>
        <v>45021</v>
      </c>
      <c r="P405" s="7" t="str">
        <f>TEXT(Tabla13[[#This Row],[Hora de Llegada]], "h:mm")</f>
        <v>0:38</v>
      </c>
      <c r="Q405" s="7" t="str">
        <f>TEXT(Tabla13[[#This Row],[Hora de Salida]], "h:mm")</f>
        <v>4:29</v>
      </c>
      <c r="R405" s="7">
        <f>IF(Tabla13[[#This Row],[Estado de la Mesa]]="Ocupada",Tabla13[[#This Row],[Hora de Salida2]]-Tabla13[[#This Row],[Hora de Llegada2]]+(15/1440),Tabla13[[#This Row],[Hora de Salida2]]-Tabla13[[#This Row],[Hora de Llegada2]])</f>
        <v>0.16041666666666668</v>
      </c>
      <c r="S405" s="7">
        <f>Tabla13[[#This Row],[Hora de Salida2]]-Tabla13[[#This Row],[Hora de Llegada2]]</f>
        <v>0.16041666666666668</v>
      </c>
      <c r="T405" s="7">
        <f>IF(Tabla5[[#This Row],[Tiempo de Permanencia sin la Espera]]&gt;Tabla5[[#This Row],[Tiempo Preparación (horas)]],Tabla5[[#This Row],[Tiempo de Permanencia sin la Espera]]-Tabla5[[#This Row],[Tiempo Preparación (horas)]],0)</f>
        <v>8.9583333333333348E-2</v>
      </c>
      <c r="U405" s="7" t="str">
        <f>IF(Tabla5[[#This Row],[Tiempo de Permanencia sin la Espera]]&gt;Tabla5[[#This Row],[Tiempo Preparación (horas)]],"Si","No")</f>
        <v>Si</v>
      </c>
      <c r="V405" s="8">
        <v>182</v>
      </c>
      <c r="W405" s="8">
        <v>102</v>
      </c>
      <c r="X405" s="7">
        <f>Tabla5[[#This Row],[Tiempo de Preparación]]/1440</f>
        <v>7.0833333333333331E-2</v>
      </c>
    </row>
    <row r="406" spans="1:24" x14ac:dyDescent="0.2">
      <c r="A406">
        <v>5</v>
      </c>
      <c r="B406" t="s">
        <v>182</v>
      </c>
      <c r="C406">
        <v>6</v>
      </c>
      <c r="D406" s="3">
        <v>45021.11041666667</v>
      </c>
      <c r="E406" s="3">
        <v>45021.207638888889</v>
      </c>
      <c r="F406" t="s">
        <v>61</v>
      </c>
      <c r="G406" t="s">
        <v>66</v>
      </c>
      <c r="H406" t="s">
        <v>59</v>
      </c>
      <c r="I406" t="s">
        <v>989</v>
      </c>
      <c r="J406" s="34" t="str">
        <f>IF(Tabla5[[#This Row],[Orden Cobrada]]="Si",Tabla13[[#This Row],[Propina]],0)</f>
        <v>14.56</v>
      </c>
      <c r="K406" t="s">
        <v>57</v>
      </c>
      <c r="L406">
        <v>405</v>
      </c>
      <c r="M406" t="s">
        <v>64</v>
      </c>
      <c r="N406" t="s">
        <v>988</v>
      </c>
      <c r="O406" s="6">
        <f>INT(Tabla13[[#This Row],[Hora de Llegada]])</f>
        <v>45021</v>
      </c>
      <c r="P406" s="7" t="str">
        <f>TEXT(Tabla13[[#This Row],[Hora de Llegada]], "h:mm")</f>
        <v>2:39</v>
      </c>
      <c r="Q406" s="7" t="str">
        <f>TEXT(Tabla13[[#This Row],[Hora de Salida]], "h:mm")</f>
        <v>4:59</v>
      </c>
      <c r="R406" s="7">
        <f>IF(Tabla13[[#This Row],[Estado de la Mesa]]="Ocupada",Tabla13[[#This Row],[Hora de Salida2]]-Tabla13[[#This Row],[Hora de Llegada2]]+(15/1440),Tabla13[[#This Row],[Hora de Salida2]]-Tabla13[[#This Row],[Hora de Llegada2]])</f>
        <v>9.7222222222222238E-2</v>
      </c>
      <c r="S406" s="7">
        <f>Tabla13[[#This Row],[Hora de Salida2]]-Tabla13[[#This Row],[Hora de Llegada2]]</f>
        <v>9.7222222222222238E-2</v>
      </c>
      <c r="T406" s="7">
        <f>IF(Tabla5[[#This Row],[Tiempo de Permanencia sin la Espera]]&gt;Tabla5[[#This Row],[Tiempo Preparación (horas)]],Tabla5[[#This Row],[Tiempo de Permanencia sin la Espera]]-Tabla5[[#This Row],[Tiempo Preparación (horas)]],0)</f>
        <v>2.9166666666666688E-2</v>
      </c>
      <c r="U406" s="7" t="str">
        <f>IF(Tabla5[[#This Row],[Tiempo de Permanencia sin la Espera]]&gt;Tabla5[[#This Row],[Tiempo Preparación (horas)]],"Si","No")</f>
        <v>Si</v>
      </c>
      <c r="V406" s="8">
        <v>106</v>
      </c>
      <c r="W406" s="8">
        <v>98</v>
      </c>
      <c r="X406" s="7">
        <f>Tabla5[[#This Row],[Tiempo de Preparación]]/1440</f>
        <v>6.805555555555555E-2</v>
      </c>
    </row>
    <row r="407" spans="1:24" x14ac:dyDescent="0.2">
      <c r="A407">
        <v>14</v>
      </c>
      <c r="B407" t="s">
        <v>987</v>
      </c>
      <c r="C407">
        <v>5</v>
      </c>
      <c r="D407" s="3">
        <v>45021.020138888889</v>
      </c>
      <c r="E407" s="3">
        <v>45021.109027777777</v>
      </c>
      <c r="F407" t="s">
        <v>61</v>
      </c>
      <c r="G407" t="s">
        <v>66</v>
      </c>
      <c r="H407" t="s">
        <v>102</v>
      </c>
      <c r="I407" t="s">
        <v>986</v>
      </c>
      <c r="J407" s="34" t="str">
        <f>IF(Tabla5[[#This Row],[Orden Cobrada]]="Si",Tabla13[[#This Row],[Propina]],0)</f>
        <v>34.03</v>
      </c>
      <c r="K407" t="s">
        <v>76</v>
      </c>
      <c r="L407">
        <v>406</v>
      </c>
      <c r="M407" t="s">
        <v>90</v>
      </c>
      <c r="N407" t="s">
        <v>985</v>
      </c>
      <c r="O407" s="6">
        <f>INT(Tabla13[[#This Row],[Hora de Llegada]])</f>
        <v>45021</v>
      </c>
      <c r="P407" s="7" t="str">
        <f>TEXT(Tabla13[[#This Row],[Hora de Llegada]], "h:mm")</f>
        <v>0:29</v>
      </c>
      <c r="Q407" s="7" t="str">
        <f>TEXT(Tabla13[[#This Row],[Hora de Salida]], "h:mm")</f>
        <v>2:37</v>
      </c>
      <c r="R407" s="7">
        <f>IF(Tabla13[[#This Row],[Estado de la Mesa]]="Ocupada",Tabla13[[#This Row],[Hora de Salida2]]-Tabla13[[#This Row],[Hora de Llegada2]]+(15/1440),Tabla13[[#This Row],[Hora de Salida2]]-Tabla13[[#This Row],[Hora de Llegada2]])</f>
        <v>9.9305555555555564E-2</v>
      </c>
      <c r="S407" s="7">
        <f>Tabla13[[#This Row],[Hora de Salida2]]-Tabla13[[#This Row],[Hora de Llegada2]]</f>
        <v>8.8888888888888892E-2</v>
      </c>
      <c r="T407" s="7">
        <f>IF(Tabla5[[#This Row],[Tiempo de Permanencia sin la Espera]]&gt;Tabla5[[#This Row],[Tiempo Preparación (horas)]],Tabla5[[#This Row],[Tiempo de Permanencia sin la Espera]]-Tabla5[[#This Row],[Tiempo Preparación (horas)]],0)</f>
        <v>7.6388888888888895E-3</v>
      </c>
      <c r="U407" s="7" t="str">
        <f>IF(Tabla5[[#This Row],[Tiempo de Permanencia sin la Espera]]&gt;Tabla5[[#This Row],[Tiempo Preparación (horas)]],"Si","No")</f>
        <v>Si</v>
      </c>
      <c r="V407" s="8">
        <v>155</v>
      </c>
      <c r="W407" s="8">
        <v>117</v>
      </c>
      <c r="X407" s="7">
        <f>Tabla5[[#This Row],[Tiempo de Preparación]]/1440</f>
        <v>8.1250000000000003E-2</v>
      </c>
    </row>
    <row r="408" spans="1:24" x14ac:dyDescent="0.2">
      <c r="A408">
        <v>4</v>
      </c>
      <c r="B408" t="s">
        <v>984</v>
      </c>
      <c r="C408">
        <v>1</v>
      </c>
      <c r="D408" s="3">
        <v>45021.092361111114</v>
      </c>
      <c r="E408" s="3">
        <v>45021.20208333333</v>
      </c>
      <c r="F408" t="s">
        <v>78</v>
      </c>
      <c r="G408" t="s">
        <v>60</v>
      </c>
      <c r="H408" t="s">
        <v>106</v>
      </c>
      <c r="I408" t="s">
        <v>983</v>
      </c>
      <c r="J408" s="34" t="str">
        <f>IF(Tabla5[[#This Row],[Orden Cobrada]]="Si",Tabla13[[#This Row],[Propina]],0)</f>
        <v>22.98</v>
      </c>
      <c r="K408" t="s">
        <v>57</v>
      </c>
      <c r="L408">
        <v>407</v>
      </c>
      <c r="M408" t="s">
        <v>56</v>
      </c>
      <c r="N408" t="s">
        <v>982</v>
      </c>
      <c r="O408" s="6">
        <f>INT(Tabla13[[#This Row],[Hora de Llegada]])</f>
        <v>45021</v>
      </c>
      <c r="P408" s="7" t="str">
        <f>TEXT(Tabla13[[#This Row],[Hora de Llegada]], "h:mm")</f>
        <v>2:13</v>
      </c>
      <c r="Q408" s="7" t="str">
        <f>TEXT(Tabla13[[#This Row],[Hora de Salida]], "h:mm")</f>
        <v>4:51</v>
      </c>
      <c r="R408" s="7">
        <f>IF(Tabla13[[#This Row],[Estado de la Mesa]]="Ocupada",Tabla13[[#This Row],[Hora de Salida2]]-Tabla13[[#This Row],[Hora de Llegada2]]+(15/1440),Tabla13[[#This Row],[Hora de Salida2]]-Tabla13[[#This Row],[Hora de Llegada2]])</f>
        <v>0.10972222222222219</v>
      </c>
      <c r="S408" s="7">
        <f>Tabla13[[#This Row],[Hora de Salida2]]-Tabla13[[#This Row],[Hora de Llegada2]]</f>
        <v>0.10972222222222219</v>
      </c>
      <c r="T408" s="7">
        <f>IF(Tabla5[[#This Row],[Tiempo de Permanencia sin la Espera]]&gt;Tabla5[[#This Row],[Tiempo Preparación (horas)]],Tabla5[[#This Row],[Tiempo de Permanencia sin la Espera]]-Tabla5[[#This Row],[Tiempo Preparación (horas)]],0)</f>
        <v>7.4999999999999969E-2</v>
      </c>
      <c r="U408" s="7" t="str">
        <f>IF(Tabla5[[#This Row],[Tiempo de Permanencia sin la Espera]]&gt;Tabla5[[#This Row],[Tiempo Preparación (horas)]],"Si","No")</f>
        <v>Si</v>
      </c>
      <c r="V408" s="8">
        <v>95</v>
      </c>
      <c r="W408" s="8">
        <v>50</v>
      </c>
      <c r="X408" s="7">
        <f>Tabla5[[#This Row],[Tiempo de Preparación]]/1440</f>
        <v>3.4722222222222224E-2</v>
      </c>
    </row>
    <row r="409" spans="1:24" x14ac:dyDescent="0.2">
      <c r="A409">
        <v>17</v>
      </c>
      <c r="B409" t="s">
        <v>652</v>
      </c>
      <c r="C409">
        <v>3</v>
      </c>
      <c r="D409" s="3">
        <v>45021.038888888892</v>
      </c>
      <c r="E409" s="3">
        <v>45021.170138888891</v>
      </c>
      <c r="F409" t="s">
        <v>61</v>
      </c>
      <c r="G409" t="s">
        <v>82</v>
      </c>
      <c r="H409" t="s">
        <v>59</v>
      </c>
      <c r="I409" t="s">
        <v>919</v>
      </c>
      <c r="J409" s="34" t="str">
        <f>IF(Tabla5[[#This Row],[Orden Cobrada]]="Si",Tabla13[[#This Row],[Propina]],0)</f>
        <v>10.14</v>
      </c>
      <c r="K409" t="s">
        <v>76</v>
      </c>
      <c r="L409">
        <v>408</v>
      </c>
      <c r="M409" t="s">
        <v>69</v>
      </c>
      <c r="N409" t="s">
        <v>981</v>
      </c>
      <c r="O409" s="6">
        <f>INT(Tabla13[[#This Row],[Hora de Llegada]])</f>
        <v>45021</v>
      </c>
      <c r="P409" s="7" t="str">
        <f>TEXT(Tabla13[[#This Row],[Hora de Llegada]], "h:mm")</f>
        <v>0:56</v>
      </c>
      <c r="Q409" s="7" t="str">
        <f>TEXT(Tabla13[[#This Row],[Hora de Salida]], "h:mm")</f>
        <v>4:05</v>
      </c>
      <c r="R409" s="7">
        <f>IF(Tabla13[[#This Row],[Estado de la Mesa]]="Ocupada",Tabla13[[#This Row],[Hora de Salida2]]-Tabla13[[#This Row],[Hora de Llegada2]]+(15/1440),Tabla13[[#This Row],[Hora de Salida2]]-Tabla13[[#This Row],[Hora de Llegada2]])</f>
        <v>0.14166666666666664</v>
      </c>
      <c r="S409" s="7">
        <f>Tabla13[[#This Row],[Hora de Salida2]]-Tabla13[[#This Row],[Hora de Llegada2]]</f>
        <v>0.13124999999999998</v>
      </c>
      <c r="T409" s="7">
        <f>IF(Tabla5[[#This Row],[Tiempo de Permanencia sin la Espera]]&gt;Tabla5[[#This Row],[Tiempo Preparación (horas)]],Tabla5[[#This Row],[Tiempo de Permanencia sin la Espera]]-Tabla5[[#This Row],[Tiempo Preparación (horas)]],0)</f>
        <v>5.7638888888888865E-2</v>
      </c>
      <c r="U409" s="7" t="str">
        <f>IF(Tabla5[[#This Row],[Tiempo de Permanencia sin la Espera]]&gt;Tabla5[[#This Row],[Tiempo Preparación (horas)]],"Si","No")</f>
        <v>Si</v>
      </c>
      <c r="V409" s="8">
        <v>131</v>
      </c>
      <c r="W409" s="8">
        <v>106</v>
      </c>
      <c r="X409" s="7">
        <f>Tabla5[[#This Row],[Tiempo de Preparación]]/1440</f>
        <v>7.3611111111111113E-2</v>
      </c>
    </row>
    <row r="410" spans="1:24" x14ac:dyDescent="0.2">
      <c r="A410">
        <v>15</v>
      </c>
      <c r="B410" t="s">
        <v>980</v>
      </c>
      <c r="C410">
        <v>5</v>
      </c>
      <c r="D410" s="3">
        <v>45021.079861111109</v>
      </c>
      <c r="E410" s="3">
        <v>45021.125694444447</v>
      </c>
      <c r="F410" t="s">
        <v>97</v>
      </c>
      <c r="G410" t="s">
        <v>82</v>
      </c>
      <c r="H410" t="s">
        <v>59</v>
      </c>
      <c r="I410" t="s">
        <v>296</v>
      </c>
      <c r="J410" s="34">
        <f>IF(Tabla5[[#This Row],[Orden Cobrada]]="Si",Tabla13[[#This Row],[Propina]],0)</f>
        <v>0</v>
      </c>
      <c r="K410" t="s">
        <v>57</v>
      </c>
      <c r="L410">
        <v>409</v>
      </c>
      <c r="M410" t="s">
        <v>69</v>
      </c>
      <c r="N410" t="s">
        <v>979</v>
      </c>
      <c r="O410" s="6">
        <f>INT(Tabla13[[#This Row],[Hora de Llegada]])</f>
        <v>45021</v>
      </c>
      <c r="P410" s="7" t="str">
        <f>TEXT(Tabla13[[#This Row],[Hora de Llegada]], "h:mm")</f>
        <v>1:55</v>
      </c>
      <c r="Q410" s="7" t="str">
        <f>TEXT(Tabla13[[#This Row],[Hora de Salida]], "h:mm")</f>
        <v>3:01</v>
      </c>
      <c r="R410" s="7">
        <f>IF(Tabla13[[#This Row],[Estado de la Mesa]]="Ocupada",Tabla13[[#This Row],[Hora de Salida2]]-Tabla13[[#This Row],[Hora de Llegada2]]+(15/1440),Tabla13[[#This Row],[Hora de Salida2]]-Tabla13[[#This Row],[Hora de Llegada2]])</f>
        <v>4.5833333333333337E-2</v>
      </c>
      <c r="S410" s="7">
        <f>Tabla13[[#This Row],[Hora de Salida2]]-Tabla13[[#This Row],[Hora de Llegada2]]</f>
        <v>4.5833333333333337E-2</v>
      </c>
      <c r="T410" s="7">
        <f>IF(Tabla5[[#This Row],[Tiempo de Permanencia sin la Espera]]&gt;Tabla5[[#This Row],[Tiempo Preparación (horas)]],Tabla5[[#This Row],[Tiempo de Permanencia sin la Espera]]-Tabla5[[#This Row],[Tiempo Preparación (horas)]],0)</f>
        <v>0</v>
      </c>
      <c r="U410" s="7" t="str">
        <f>IF(Tabla5[[#This Row],[Tiempo de Permanencia sin la Espera]]&gt;Tabla5[[#This Row],[Tiempo Preparación (horas)]],"Si","No")</f>
        <v>No</v>
      </c>
      <c r="V410" s="8">
        <v>203</v>
      </c>
      <c r="W410" s="8">
        <v>163</v>
      </c>
      <c r="X410" s="7">
        <f>Tabla5[[#This Row],[Tiempo de Preparación]]/1440</f>
        <v>0.11319444444444444</v>
      </c>
    </row>
    <row r="411" spans="1:24" x14ac:dyDescent="0.2">
      <c r="A411">
        <v>1</v>
      </c>
      <c r="B411" t="s">
        <v>124</v>
      </c>
      <c r="C411">
        <v>3</v>
      </c>
      <c r="D411" s="3">
        <v>45021.115972222222</v>
      </c>
      <c r="E411" s="3">
        <v>45021.224305555559</v>
      </c>
      <c r="F411" t="s">
        <v>78</v>
      </c>
      <c r="G411" t="s">
        <v>66</v>
      </c>
      <c r="H411" t="s">
        <v>59</v>
      </c>
      <c r="I411" t="s">
        <v>978</v>
      </c>
      <c r="J411" s="34" t="str">
        <f>IF(Tabla5[[#This Row],[Orden Cobrada]]="Si",Tabla13[[#This Row],[Propina]],0)</f>
        <v>43.65</v>
      </c>
      <c r="K411" t="s">
        <v>57</v>
      </c>
      <c r="L411">
        <v>410</v>
      </c>
      <c r="M411" t="s">
        <v>100</v>
      </c>
      <c r="N411" t="s">
        <v>743</v>
      </c>
      <c r="O411" s="6">
        <f>INT(Tabla13[[#This Row],[Hora de Llegada]])</f>
        <v>45021</v>
      </c>
      <c r="P411" s="7" t="str">
        <f>TEXT(Tabla13[[#This Row],[Hora de Llegada]], "h:mm")</f>
        <v>2:47</v>
      </c>
      <c r="Q411" s="7" t="str">
        <f>TEXT(Tabla13[[#This Row],[Hora de Salida]], "h:mm")</f>
        <v>5:23</v>
      </c>
      <c r="R411" s="7">
        <f>IF(Tabla13[[#This Row],[Estado de la Mesa]]="Ocupada",Tabla13[[#This Row],[Hora de Salida2]]-Tabla13[[#This Row],[Hora de Llegada2]]+(15/1440),Tabla13[[#This Row],[Hora de Salida2]]-Tabla13[[#This Row],[Hora de Llegada2]])</f>
        <v>0.10833333333333335</v>
      </c>
      <c r="S411" s="7">
        <f>Tabla13[[#This Row],[Hora de Salida2]]-Tabla13[[#This Row],[Hora de Llegada2]]</f>
        <v>0.10833333333333335</v>
      </c>
      <c r="T411" s="7">
        <f>IF(Tabla5[[#This Row],[Tiempo de Permanencia sin la Espera]]&gt;Tabla5[[#This Row],[Tiempo Preparación (horas)]],Tabla5[[#This Row],[Tiempo de Permanencia sin la Espera]]-Tabla5[[#This Row],[Tiempo Preparación (horas)]],0)</f>
        <v>4.5138888888888909E-2</v>
      </c>
      <c r="U411" s="7" t="str">
        <f>IF(Tabla5[[#This Row],[Tiempo de Permanencia sin la Espera]]&gt;Tabla5[[#This Row],[Tiempo Preparación (horas)]],"Si","No")</f>
        <v>Si</v>
      </c>
      <c r="V411" s="8">
        <v>56</v>
      </c>
      <c r="W411" s="8">
        <v>91</v>
      </c>
      <c r="X411" s="7">
        <f>Tabla5[[#This Row],[Tiempo de Preparación]]/1440</f>
        <v>6.3194444444444442E-2</v>
      </c>
    </row>
    <row r="412" spans="1:24" x14ac:dyDescent="0.2">
      <c r="A412">
        <v>3</v>
      </c>
      <c r="B412" t="s">
        <v>977</v>
      </c>
      <c r="C412">
        <v>3</v>
      </c>
      <c r="D412" s="3">
        <v>45021.09097222222</v>
      </c>
      <c r="E412" s="3">
        <v>45021.211111111108</v>
      </c>
      <c r="F412" t="s">
        <v>97</v>
      </c>
      <c r="G412" t="s">
        <v>82</v>
      </c>
      <c r="H412" t="s">
        <v>106</v>
      </c>
      <c r="I412" t="s">
        <v>976</v>
      </c>
      <c r="J412" s="34" t="str">
        <f>IF(Tabla5[[#This Row],[Orden Cobrada]]="Si",Tabla13[[#This Row],[Propina]],0)</f>
        <v>21.88</v>
      </c>
      <c r="K412" t="s">
        <v>76</v>
      </c>
      <c r="L412">
        <v>411</v>
      </c>
      <c r="M412" t="s">
        <v>75</v>
      </c>
      <c r="N412" t="s">
        <v>975</v>
      </c>
      <c r="O412" s="6">
        <f>INT(Tabla13[[#This Row],[Hora de Llegada]])</f>
        <v>45021</v>
      </c>
      <c r="P412" s="7" t="str">
        <f>TEXT(Tabla13[[#This Row],[Hora de Llegada]], "h:mm")</f>
        <v>2:11</v>
      </c>
      <c r="Q412" s="7" t="str">
        <f>TEXT(Tabla13[[#This Row],[Hora de Salida]], "h:mm")</f>
        <v>5:04</v>
      </c>
      <c r="R412" s="7">
        <f>IF(Tabla13[[#This Row],[Estado de la Mesa]]="Ocupada",Tabla13[[#This Row],[Hora de Salida2]]-Tabla13[[#This Row],[Hora de Llegada2]]+(15/1440),Tabla13[[#This Row],[Hora de Salida2]]-Tabla13[[#This Row],[Hora de Llegada2]])</f>
        <v>0.13055555555555556</v>
      </c>
      <c r="S412" s="7">
        <f>Tabla13[[#This Row],[Hora de Salida2]]-Tabla13[[#This Row],[Hora de Llegada2]]</f>
        <v>0.12013888888888889</v>
      </c>
      <c r="T412" s="7">
        <f>IF(Tabla5[[#This Row],[Tiempo de Permanencia sin la Espera]]&gt;Tabla5[[#This Row],[Tiempo Preparación (horas)]],Tabla5[[#This Row],[Tiempo de Permanencia sin la Espera]]-Tabla5[[#This Row],[Tiempo Preparación (horas)]],0)</f>
        <v>6.5972222222222224E-2</v>
      </c>
      <c r="U412" s="7" t="str">
        <f>IF(Tabla5[[#This Row],[Tiempo de Permanencia sin la Espera]]&gt;Tabla5[[#This Row],[Tiempo Preparación (horas)]],"Si","No")</f>
        <v>Si</v>
      </c>
      <c r="V412" s="8">
        <v>219</v>
      </c>
      <c r="W412" s="8">
        <v>78</v>
      </c>
      <c r="X412" s="7">
        <f>Tabla5[[#This Row],[Tiempo de Preparación]]/1440</f>
        <v>5.4166666666666669E-2</v>
      </c>
    </row>
    <row r="413" spans="1:24" x14ac:dyDescent="0.2">
      <c r="A413">
        <v>11</v>
      </c>
      <c r="B413" t="s">
        <v>974</v>
      </c>
      <c r="C413">
        <v>4</v>
      </c>
      <c r="D413" s="3">
        <v>45021.015277777777</v>
      </c>
      <c r="E413" s="3">
        <v>45021.085416666669</v>
      </c>
      <c r="F413" t="s">
        <v>87</v>
      </c>
      <c r="G413" t="s">
        <v>66</v>
      </c>
      <c r="H413" t="s">
        <v>59</v>
      </c>
      <c r="I413" t="s">
        <v>973</v>
      </c>
      <c r="J413" s="34" t="str">
        <f>IF(Tabla5[[#This Row],[Orden Cobrada]]="Si",Tabla13[[#This Row],[Propina]],0)</f>
        <v>12.94</v>
      </c>
      <c r="K413" t="s">
        <v>76</v>
      </c>
      <c r="L413">
        <v>412</v>
      </c>
      <c r="M413" t="s">
        <v>100</v>
      </c>
      <c r="N413" t="s">
        <v>9</v>
      </c>
      <c r="O413" s="6">
        <f>INT(Tabla13[[#This Row],[Hora de Llegada]])</f>
        <v>45021</v>
      </c>
      <c r="P413" s="7" t="str">
        <f>TEXT(Tabla13[[#This Row],[Hora de Llegada]], "h:mm")</f>
        <v>0:22</v>
      </c>
      <c r="Q413" s="7" t="str">
        <f>TEXT(Tabla13[[#This Row],[Hora de Salida]], "h:mm")</f>
        <v>2:03</v>
      </c>
      <c r="R413" s="7">
        <f>IF(Tabla13[[#This Row],[Estado de la Mesa]]="Ocupada",Tabla13[[#This Row],[Hora de Salida2]]-Tabla13[[#This Row],[Hora de Llegada2]]+(15/1440),Tabla13[[#This Row],[Hora de Salida2]]-Tabla13[[#This Row],[Hora de Llegada2]])</f>
        <v>8.0555555555555547E-2</v>
      </c>
      <c r="S413" s="7">
        <f>Tabla13[[#This Row],[Hora de Salida2]]-Tabla13[[#This Row],[Hora de Llegada2]]</f>
        <v>7.0138888888888876E-2</v>
      </c>
      <c r="T413" s="7">
        <f>IF(Tabla5[[#This Row],[Tiempo de Permanencia sin la Espera]]&gt;Tabla5[[#This Row],[Tiempo Preparación (horas)]],Tabla5[[#This Row],[Tiempo de Permanencia sin la Espera]]-Tabla5[[#This Row],[Tiempo Preparación (horas)]],0)</f>
        <v>3.0555555555555544E-2</v>
      </c>
      <c r="U413" s="7" t="str">
        <f>IF(Tabla5[[#This Row],[Tiempo de Permanencia sin la Espera]]&gt;Tabla5[[#This Row],[Tiempo Preparación (horas)]],"Si","No")</f>
        <v>Si</v>
      </c>
      <c r="V413" s="8">
        <v>93</v>
      </c>
      <c r="W413" s="8">
        <v>57</v>
      </c>
      <c r="X413" s="7">
        <f>Tabla5[[#This Row],[Tiempo de Preparación]]/1440</f>
        <v>3.9583333333333331E-2</v>
      </c>
    </row>
    <row r="414" spans="1:24" x14ac:dyDescent="0.2">
      <c r="A414">
        <v>13</v>
      </c>
      <c r="B414" t="s">
        <v>121</v>
      </c>
      <c r="C414">
        <v>3</v>
      </c>
      <c r="D414" s="3">
        <v>45021.10833333333</v>
      </c>
      <c r="E414" s="3">
        <v>45021.206944444442</v>
      </c>
      <c r="F414" t="s">
        <v>78</v>
      </c>
      <c r="G414" t="s">
        <v>66</v>
      </c>
      <c r="H414" t="s">
        <v>59</v>
      </c>
      <c r="I414" t="s">
        <v>972</v>
      </c>
      <c r="J414" s="34" t="str">
        <f>IF(Tabla5[[#This Row],[Orden Cobrada]]="Si",Tabla13[[#This Row],[Propina]],0)</f>
        <v>23.01</v>
      </c>
      <c r="K414" t="s">
        <v>76</v>
      </c>
      <c r="L414">
        <v>413</v>
      </c>
      <c r="M414" t="s">
        <v>64</v>
      </c>
      <c r="N414" t="s">
        <v>17</v>
      </c>
      <c r="O414" s="6">
        <f>INT(Tabla13[[#This Row],[Hora de Llegada]])</f>
        <v>45021</v>
      </c>
      <c r="P414" s="7" t="str">
        <f>TEXT(Tabla13[[#This Row],[Hora de Llegada]], "h:mm")</f>
        <v>2:36</v>
      </c>
      <c r="Q414" s="7" t="str">
        <f>TEXT(Tabla13[[#This Row],[Hora de Salida]], "h:mm")</f>
        <v>4:58</v>
      </c>
      <c r="R414" s="7">
        <f>IF(Tabla13[[#This Row],[Estado de la Mesa]]="Ocupada",Tabla13[[#This Row],[Hora de Salida2]]-Tabla13[[#This Row],[Hora de Llegada2]]+(15/1440),Tabla13[[#This Row],[Hora de Salida2]]-Tabla13[[#This Row],[Hora de Llegada2]])</f>
        <v>0.10902777777777779</v>
      </c>
      <c r="S414" s="7">
        <f>Tabla13[[#This Row],[Hora de Salida2]]-Tabla13[[#This Row],[Hora de Llegada2]]</f>
        <v>9.8611111111111122E-2</v>
      </c>
      <c r="T414" s="7">
        <f>IF(Tabla5[[#This Row],[Tiempo de Permanencia sin la Espera]]&gt;Tabla5[[#This Row],[Tiempo Preparación (horas)]],Tabla5[[#This Row],[Tiempo de Permanencia sin la Espera]]-Tabla5[[#This Row],[Tiempo Preparación (horas)]],0)</f>
        <v>9.027777777777779E-2</v>
      </c>
      <c r="U414" s="7" t="str">
        <f>IF(Tabla5[[#This Row],[Tiempo de Permanencia sin la Espera]]&gt;Tabla5[[#This Row],[Tiempo Preparación (horas)]],"Si","No")</f>
        <v>Si</v>
      </c>
      <c r="V414" s="8">
        <v>35</v>
      </c>
      <c r="W414" s="8">
        <v>12</v>
      </c>
      <c r="X414" s="7">
        <f>Tabla5[[#This Row],[Tiempo de Preparación]]/1440</f>
        <v>8.3333333333333332E-3</v>
      </c>
    </row>
    <row r="415" spans="1:24" x14ac:dyDescent="0.2">
      <c r="A415">
        <v>14</v>
      </c>
      <c r="B415" t="s">
        <v>971</v>
      </c>
      <c r="C415">
        <v>6</v>
      </c>
      <c r="D415" s="3">
        <v>45021.154861111114</v>
      </c>
      <c r="E415" s="3">
        <v>45021.3</v>
      </c>
      <c r="F415" t="s">
        <v>87</v>
      </c>
      <c r="G415" t="s">
        <v>60</v>
      </c>
      <c r="H415" t="s">
        <v>59</v>
      </c>
      <c r="I415" t="s">
        <v>970</v>
      </c>
      <c r="J415" s="34" t="str">
        <f>IF(Tabla5[[#This Row],[Orden Cobrada]]="Si",Tabla13[[#This Row],[Propina]],0)</f>
        <v>13.17</v>
      </c>
      <c r="K415" t="s">
        <v>57</v>
      </c>
      <c r="L415">
        <v>414</v>
      </c>
      <c r="M415" t="s">
        <v>90</v>
      </c>
      <c r="N415" t="s">
        <v>14</v>
      </c>
      <c r="O415" s="6">
        <f>INT(Tabla13[[#This Row],[Hora de Llegada]])</f>
        <v>45021</v>
      </c>
      <c r="P415" s="7" t="str">
        <f>TEXT(Tabla13[[#This Row],[Hora de Llegada]], "h:mm")</f>
        <v>3:43</v>
      </c>
      <c r="Q415" s="7" t="str">
        <f>TEXT(Tabla13[[#This Row],[Hora de Salida]], "h:mm")</f>
        <v>7:12</v>
      </c>
      <c r="R415" s="7">
        <f>IF(Tabla13[[#This Row],[Estado de la Mesa]]="Ocupada",Tabla13[[#This Row],[Hora de Salida2]]-Tabla13[[#This Row],[Hora de Llegada2]]+(15/1440),Tabla13[[#This Row],[Hora de Salida2]]-Tabla13[[#This Row],[Hora de Llegada2]])</f>
        <v>0.14513888888888887</v>
      </c>
      <c r="S415" s="7">
        <f>Tabla13[[#This Row],[Hora de Salida2]]-Tabla13[[#This Row],[Hora de Llegada2]]</f>
        <v>0.14513888888888887</v>
      </c>
      <c r="T415" s="7">
        <f>IF(Tabla5[[#This Row],[Tiempo de Permanencia sin la Espera]]&gt;Tabla5[[#This Row],[Tiempo Preparación (horas)]],Tabla5[[#This Row],[Tiempo de Permanencia sin la Espera]]-Tabla5[[#This Row],[Tiempo Preparación (horas)]],0)</f>
        <v>0.11874999999999998</v>
      </c>
      <c r="U415" s="7" t="str">
        <f>IF(Tabla5[[#This Row],[Tiempo de Permanencia sin la Espera]]&gt;Tabla5[[#This Row],[Tiempo Preparación (horas)]],"Si","No")</f>
        <v>Si</v>
      </c>
      <c r="V415" s="8">
        <v>33</v>
      </c>
      <c r="W415" s="8">
        <v>38</v>
      </c>
      <c r="X415" s="7">
        <f>Tabla5[[#This Row],[Tiempo de Preparación]]/1440</f>
        <v>2.6388888888888889E-2</v>
      </c>
    </row>
    <row r="416" spans="1:24" x14ac:dyDescent="0.2">
      <c r="A416">
        <v>14</v>
      </c>
      <c r="B416" t="s">
        <v>775</v>
      </c>
      <c r="C416">
        <v>4</v>
      </c>
      <c r="D416" s="3">
        <v>45021.027083333334</v>
      </c>
      <c r="E416" s="3">
        <v>45021.190972222219</v>
      </c>
      <c r="F416" t="s">
        <v>78</v>
      </c>
      <c r="G416" t="s">
        <v>66</v>
      </c>
      <c r="H416" t="s">
        <v>59</v>
      </c>
      <c r="I416" t="s">
        <v>969</v>
      </c>
      <c r="J416" s="34" t="str">
        <f>IF(Tabla5[[#This Row],[Orden Cobrada]]="Si",Tabla13[[#This Row],[Propina]],0)</f>
        <v>20.51</v>
      </c>
      <c r="K416" t="s">
        <v>76</v>
      </c>
      <c r="L416">
        <v>415</v>
      </c>
      <c r="M416" t="s">
        <v>104</v>
      </c>
      <c r="N416" t="s">
        <v>968</v>
      </c>
      <c r="O416" s="6">
        <f>INT(Tabla13[[#This Row],[Hora de Llegada]])</f>
        <v>45021</v>
      </c>
      <c r="P416" s="7" t="str">
        <f>TEXT(Tabla13[[#This Row],[Hora de Llegada]], "h:mm")</f>
        <v>0:39</v>
      </c>
      <c r="Q416" s="7" t="str">
        <f>TEXT(Tabla13[[#This Row],[Hora de Salida]], "h:mm")</f>
        <v>4:35</v>
      </c>
      <c r="R416" s="7">
        <f>IF(Tabla13[[#This Row],[Estado de la Mesa]]="Ocupada",Tabla13[[#This Row],[Hora de Salida2]]-Tabla13[[#This Row],[Hora de Llegada2]]+(15/1440),Tabla13[[#This Row],[Hora de Salida2]]-Tabla13[[#This Row],[Hora de Llegada2]])</f>
        <v>0.17430555555555552</v>
      </c>
      <c r="S416" s="7">
        <f>Tabla13[[#This Row],[Hora de Salida2]]-Tabla13[[#This Row],[Hora de Llegada2]]</f>
        <v>0.16388888888888886</v>
      </c>
      <c r="T416" s="7">
        <f>IF(Tabla5[[#This Row],[Tiempo de Permanencia sin la Espera]]&gt;Tabla5[[#This Row],[Tiempo Preparación (horas)]],Tabla5[[#This Row],[Tiempo de Permanencia sin la Espera]]-Tabla5[[#This Row],[Tiempo Preparación (horas)]],0)</f>
        <v>0.10347222222222219</v>
      </c>
      <c r="U416" s="7" t="str">
        <f>IF(Tabla5[[#This Row],[Tiempo de Permanencia sin la Espera]]&gt;Tabla5[[#This Row],[Tiempo Preparación (horas)]],"Si","No")</f>
        <v>Si</v>
      </c>
      <c r="V416" s="8">
        <v>158</v>
      </c>
      <c r="W416" s="8">
        <v>87</v>
      </c>
      <c r="X416" s="7">
        <f>Tabla5[[#This Row],[Tiempo de Preparación]]/1440</f>
        <v>6.0416666666666667E-2</v>
      </c>
    </row>
    <row r="417" spans="1:24" x14ac:dyDescent="0.2">
      <c r="A417">
        <v>20</v>
      </c>
      <c r="B417" t="s">
        <v>967</v>
      </c>
      <c r="C417">
        <v>2</v>
      </c>
      <c r="D417" s="3">
        <v>45021.127083333333</v>
      </c>
      <c r="E417" s="3">
        <v>45021.275694444441</v>
      </c>
      <c r="F417" t="s">
        <v>97</v>
      </c>
      <c r="G417" t="s">
        <v>66</v>
      </c>
      <c r="H417" t="s">
        <v>59</v>
      </c>
      <c r="I417" t="s">
        <v>966</v>
      </c>
      <c r="J417" s="34" t="str">
        <f>IF(Tabla5[[#This Row],[Orden Cobrada]]="Si",Tabla13[[#This Row],[Propina]],0)</f>
        <v>12.9</v>
      </c>
      <c r="K417" t="s">
        <v>57</v>
      </c>
      <c r="L417">
        <v>416</v>
      </c>
      <c r="M417" t="s">
        <v>85</v>
      </c>
      <c r="N417" t="s">
        <v>26</v>
      </c>
      <c r="O417" s="6">
        <f>INT(Tabla13[[#This Row],[Hora de Llegada]])</f>
        <v>45021</v>
      </c>
      <c r="P417" s="7" t="str">
        <f>TEXT(Tabla13[[#This Row],[Hora de Llegada]], "h:mm")</f>
        <v>3:03</v>
      </c>
      <c r="Q417" s="7" t="str">
        <f>TEXT(Tabla13[[#This Row],[Hora de Salida]], "h:mm")</f>
        <v>6:37</v>
      </c>
      <c r="R417" s="7">
        <f>IF(Tabla13[[#This Row],[Estado de la Mesa]]="Ocupada",Tabla13[[#This Row],[Hora de Salida2]]-Tabla13[[#This Row],[Hora de Llegada2]]+(15/1440),Tabla13[[#This Row],[Hora de Salida2]]-Tabla13[[#This Row],[Hora de Llegada2]])</f>
        <v>0.14861111111111114</v>
      </c>
      <c r="S417" s="7">
        <f>Tabla13[[#This Row],[Hora de Salida2]]-Tabla13[[#This Row],[Hora de Llegada2]]</f>
        <v>0.14861111111111114</v>
      </c>
      <c r="T417" s="7">
        <f>IF(Tabla5[[#This Row],[Tiempo de Permanencia sin la Espera]]&gt;Tabla5[[#This Row],[Tiempo Preparación (horas)]],Tabla5[[#This Row],[Tiempo de Permanencia sin la Espera]]-Tabla5[[#This Row],[Tiempo Preparación (horas)]],0)</f>
        <v>0.14236111111111113</v>
      </c>
      <c r="U417" s="7" t="str">
        <f>IF(Tabla5[[#This Row],[Tiempo de Permanencia sin la Espera]]&gt;Tabla5[[#This Row],[Tiempo Preparación (horas)]],"Si","No")</f>
        <v>Si</v>
      </c>
      <c r="V417" s="8">
        <v>25</v>
      </c>
      <c r="W417" s="8">
        <v>9</v>
      </c>
      <c r="X417" s="7">
        <f>Tabla5[[#This Row],[Tiempo de Preparación]]/1440</f>
        <v>6.2500000000000003E-3</v>
      </c>
    </row>
    <row r="418" spans="1:24" x14ac:dyDescent="0.2">
      <c r="A418">
        <v>7</v>
      </c>
      <c r="B418" t="s">
        <v>469</v>
      </c>
      <c r="C418">
        <v>2</v>
      </c>
      <c r="D418" s="3">
        <v>45021.142361111109</v>
      </c>
      <c r="E418" s="3">
        <v>45021.189583333333</v>
      </c>
      <c r="F418" t="s">
        <v>61</v>
      </c>
      <c r="G418" t="s">
        <v>66</v>
      </c>
      <c r="H418" t="s">
        <v>59</v>
      </c>
      <c r="I418" t="s">
        <v>965</v>
      </c>
      <c r="J418" s="34">
        <f>IF(Tabla5[[#This Row],[Orden Cobrada]]="Si",Tabla13[[#This Row],[Propina]],0)</f>
        <v>0</v>
      </c>
      <c r="K418" t="s">
        <v>70</v>
      </c>
      <c r="L418">
        <v>417</v>
      </c>
      <c r="M418" t="s">
        <v>132</v>
      </c>
      <c r="N418" t="s">
        <v>964</v>
      </c>
      <c r="O418" s="6">
        <f>INT(Tabla13[[#This Row],[Hora de Llegada]])</f>
        <v>45021</v>
      </c>
      <c r="P418" s="7" t="str">
        <f>TEXT(Tabla13[[#This Row],[Hora de Llegada]], "h:mm")</f>
        <v>3:25</v>
      </c>
      <c r="Q418" s="7" t="str">
        <f>TEXT(Tabla13[[#This Row],[Hora de Salida]], "h:mm")</f>
        <v>4:33</v>
      </c>
      <c r="R418" s="7">
        <f>IF(Tabla13[[#This Row],[Estado de la Mesa]]="Ocupada",Tabla13[[#This Row],[Hora de Salida2]]-Tabla13[[#This Row],[Hora de Llegada2]]+(15/1440),Tabla13[[#This Row],[Hora de Salida2]]-Tabla13[[#This Row],[Hora de Llegada2]])</f>
        <v>4.7222222222222221E-2</v>
      </c>
      <c r="S418" s="7">
        <f>Tabla13[[#This Row],[Hora de Salida2]]-Tabla13[[#This Row],[Hora de Llegada2]]</f>
        <v>4.7222222222222221E-2</v>
      </c>
      <c r="T418" s="7">
        <f>IF(Tabla5[[#This Row],[Tiempo de Permanencia sin la Espera]]&gt;Tabla5[[#This Row],[Tiempo Preparación (horas)]],Tabla5[[#This Row],[Tiempo de Permanencia sin la Espera]]-Tabla5[[#This Row],[Tiempo Preparación (horas)]],0)</f>
        <v>0</v>
      </c>
      <c r="U418" s="7" t="str">
        <f>IF(Tabla5[[#This Row],[Tiempo de Permanencia sin la Espera]]&gt;Tabla5[[#This Row],[Tiempo Preparación (horas)]],"Si","No")</f>
        <v>No</v>
      </c>
      <c r="V418" s="8">
        <v>142</v>
      </c>
      <c r="W418" s="8">
        <v>90</v>
      </c>
      <c r="X418" s="7">
        <f>Tabla5[[#This Row],[Tiempo de Preparación]]/1440</f>
        <v>6.25E-2</v>
      </c>
    </row>
    <row r="419" spans="1:24" x14ac:dyDescent="0.2">
      <c r="A419">
        <v>17</v>
      </c>
      <c r="B419" t="s">
        <v>963</v>
      </c>
      <c r="C419">
        <v>4</v>
      </c>
      <c r="D419" s="3">
        <v>45021.036111111112</v>
      </c>
      <c r="E419" s="3">
        <v>45021.146527777775</v>
      </c>
      <c r="F419" t="s">
        <v>72</v>
      </c>
      <c r="G419" t="s">
        <v>66</v>
      </c>
      <c r="H419" t="s">
        <v>59</v>
      </c>
      <c r="I419" t="s">
        <v>962</v>
      </c>
      <c r="J419" s="34" t="str">
        <f>IF(Tabla5[[#This Row],[Orden Cobrada]]="Si",Tabla13[[#This Row],[Propina]],0)</f>
        <v>35.51</v>
      </c>
      <c r="K419" t="s">
        <v>57</v>
      </c>
      <c r="L419">
        <v>418</v>
      </c>
      <c r="M419" t="s">
        <v>90</v>
      </c>
      <c r="N419" t="s">
        <v>961</v>
      </c>
      <c r="O419" s="6">
        <f>INT(Tabla13[[#This Row],[Hora de Llegada]])</f>
        <v>45021</v>
      </c>
      <c r="P419" s="7" t="str">
        <f>TEXT(Tabla13[[#This Row],[Hora de Llegada]], "h:mm")</f>
        <v>0:52</v>
      </c>
      <c r="Q419" s="7" t="str">
        <f>TEXT(Tabla13[[#This Row],[Hora de Salida]], "h:mm")</f>
        <v>3:31</v>
      </c>
      <c r="R419" s="7">
        <f>IF(Tabla13[[#This Row],[Estado de la Mesa]]="Ocupada",Tabla13[[#This Row],[Hora de Salida2]]-Tabla13[[#This Row],[Hora de Llegada2]]+(15/1440),Tabla13[[#This Row],[Hora de Salida2]]-Tabla13[[#This Row],[Hora de Llegada2]])</f>
        <v>0.11041666666666666</v>
      </c>
      <c r="S419" s="7">
        <f>Tabla13[[#This Row],[Hora de Salida2]]-Tabla13[[#This Row],[Hora de Llegada2]]</f>
        <v>0.11041666666666666</v>
      </c>
      <c r="T419" s="7">
        <f>IF(Tabla5[[#This Row],[Tiempo de Permanencia sin la Espera]]&gt;Tabla5[[#This Row],[Tiempo Preparación (horas)]],Tabla5[[#This Row],[Tiempo de Permanencia sin la Espera]]-Tabla5[[#This Row],[Tiempo Preparación (horas)]],0)</f>
        <v>4.0972222222222215E-2</v>
      </c>
      <c r="U419" s="7" t="str">
        <f>IF(Tabla5[[#This Row],[Tiempo de Permanencia sin la Espera]]&gt;Tabla5[[#This Row],[Tiempo Preparación (horas)]],"Si","No")</f>
        <v>Si</v>
      </c>
      <c r="V419" s="8">
        <v>118</v>
      </c>
      <c r="W419" s="8">
        <v>100</v>
      </c>
      <c r="X419" s="7">
        <f>Tabla5[[#This Row],[Tiempo de Preparación]]/1440</f>
        <v>6.9444444444444448E-2</v>
      </c>
    </row>
    <row r="420" spans="1:24" x14ac:dyDescent="0.2">
      <c r="A420">
        <v>11</v>
      </c>
      <c r="B420" t="s">
        <v>960</v>
      </c>
      <c r="C420">
        <v>4</v>
      </c>
      <c r="D420" s="3">
        <v>45021.134722222225</v>
      </c>
      <c r="E420" s="3">
        <v>45021.238194444442</v>
      </c>
      <c r="F420" t="s">
        <v>87</v>
      </c>
      <c r="G420" t="s">
        <v>82</v>
      </c>
      <c r="H420" t="s">
        <v>59</v>
      </c>
      <c r="I420" t="s">
        <v>632</v>
      </c>
      <c r="J420" s="34" t="str">
        <f>IF(Tabla5[[#This Row],[Orden Cobrada]]="Si",Tabla13[[#This Row],[Propina]],0)</f>
        <v>14.09</v>
      </c>
      <c r="K420" t="s">
        <v>76</v>
      </c>
      <c r="L420">
        <v>419</v>
      </c>
      <c r="M420" t="s">
        <v>64</v>
      </c>
      <c r="N420" t="s">
        <v>959</v>
      </c>
      <c r="O420" s="6">
        <f>INT(Tabla13[[#This Row],[Hora de Llegada]])</f>
        <v>45021</v>
      </c>
      <c r="P420" s="7" t="str">
        <f>TEXT(Tabla13[[#This Row],[Hora de Llegada]], "h:mm")</f>
        <v>3:14</v>
      </c>
      <c r="Q420" s="7" t="str">
        <f>TEXT(Tabla13[[#This Row],[Hora de Salida]], "h:mm")</f>
        <v>5:43</v>
      </c>
      <c r="R420" s="7">
        <f>IF(Tabla13[[#This Row],[Estado de la Mesa]]="Ocupada",Tabla13[[#This Row],[Hora de Salida2]]-Tabla13[[#This Row],[Hora de Llegada2]]+(15/1440),Tabla13[[#This Row],[Hora de Salida2]]-Tabla13[[#This Row],[Hora de Llegada2]])</f>
        <v>0.11388888888888891</v>
      </c>
      <c r="S420" s="7">
        <f>Tabla13[[#This Row],[Hora de Salida2]]-Tabla13[[#This Row],[Hora de Llegada2]]</f>
        <v>0.10347222222222224</v>
      </c>
      <c r="T420" s="7">
        <f>IF(Tabla5[[#This Row],[Tiempo de Permanencia sin la Espera]]&gt;Tabla5[[#This Row],[Tiempo Preparación (horas)]],Tabla5[[#This Row],[Tiempo de Permanencia sin la Espera]]-Tabla5[[#This Row],[Tiempo Preparación (horas)]],0)</f>
        <v>5.9027777777777797E-2</v>
      </c>
      <c r="U420" s="7" t="str">
        <f>IF(Tabla5[[#This Row],[Tiempo de Permanencia sin la Espera]]&gt;Tabla5[[#This Row],[Tiempo Preparación (horas)]],"Si","No")</f>
        <v>Si</v>
      </c>
      <c r="V420" s="8">
        <v>67</v>
      </c>
      <c r="W420" s="8">
        <v>64</v>
      </c>
      <c r="X420" s="7">
        <f>Tabla5[[#This Row],[Tiempo de Preparación]]/1440</f>
        <v>4.4444444444444446E-2</v>
      </c>
    </row>
    <row r="421" spans="1:24" x14ac:dyDescent="0.2">
      <c r="A421">
        <v>18</v>
      </c>
      <c r="B421" t="s">
        <v>958</v>
      </c>
      <c r="C421">
        <v>6</v>
      </c>
      <c r="D421" s="3">
        <v>45021.095833333333</v>
      </c>
      <c r="E421" s="3">
        <v>45021.228472222225</v>
      </c>
      <c r="F421" t="s">
        <v>61</v>
      </c>
      <c r="G421" t="s">
        <v>82</v>
      </c>
      <c r="H421" t="s">
        <v>59</v>
      </c>
      <c r="I421" t="s">
        <v>957</v>
      </c>
      <c r="J421" s="34" t="str">
        <f>IF(Tabla5[[#This Row],[Orden Cobrada]]="Si",Tabla13[[#This Row],[Propina]],0)</f>
        <v>31.49</v>
      </c>
      <c r="K421" t="s">
        <v>76</v>
      </c>
      <c r="L421">
        <v>420</v>
      </c>
      <c r="M421" t="s">
        <v>126</v>
      </c>
      <c r="N421" t="s">
        <v>956</v>
      </c>
      <c r="O421" s="6">
        <f>INT(Tabla13[[#This Row],[Hora de Llegada]])</f>
        <v>45021</v>
      </c>
      <c r="P421" s="7" t="str">
        <f>TEXT(Tabla13[[#This Row],[Hora de Llegada]], "h:mm")</f>
        <v>2:18</v>
      </c>
      <c r="Q421" s="7" t="str">
        <f>TEXT(Tabla13[[#This Row],[Hora de Salida]], "h:mm")</f>
        <v>5:29</v>
      </c>
      <c r="R421" s="7">
        <f>IF(Tabla13[[#This Row],[Estado de la Mesa]]="Ocupada",Tabla13[[#This Row],[Hora de Salida2]]-Tabla13[[#This Row],[Hora de Llegada2]]+(15/1440),Tabla13[[#This Row],[Hora de Salida2]]-Tabla13[[#This Row],[Hora de Llegada2]])</f>
        <v>0.14305555555555555</v>
      </c>
      <c r="S421" s="7">
        <f>Tabla13[[#This Row],[Hora de Salida2]]-Tabla13[[#This Row],[Hora de Llegada2]]</f>
        <v>0.13263888888888889</v>
      </c>
      <c r="T421" s="7">
        <f>IF(Tabla5[[#This Row],[Tiempo de Permanencia sin la Espera]]&gt;Tabla5[[#This Row],[Tiempo Preparación (horas)]],Tabla5[[#This Row],[Tiempo de Permanencia sin la Espera]]-Tabla5[[#This Row],[Tiempo Preparación (horas)]],0)</f>
        <v>5.9722222222222218E-2</v>
      </c>
      <c r="U421" s="7" t="str">
        <f>IF(Tabla5[[#This Row],[Tiempo de Permanencia sin la Espera]]&gt;Tabla5[[#This Row],[Tiempo Preparación (horas)]],"Si","No")</f>
        <v>Si</v>
      </c>
      <c r="V421" s="8">
        <v>242</v>
      </c>
      <c r="W421" s="8">
        <v>105</v>
      </c>
      <c r="X421" s="7">
        <f>Tabla5[[#This Row],[Tiempo de Preparación]]/1440</f>
        <v>7.2916666666666671E-2</v>
      </c>
    </row>
    <row r="422" spans="1:24" x14ac:dyDescent="0.2">
      <c r="A422">
        <v>10</v>
      </c>
      <c r="B422" t="s">
        <v>794</v>
      </c>
      <c r="C422">
        <v>1</v>
      </c>
      <c r="D422" s="3">
        <v>45021.067361111112</v>
      </c>
      <c r="E422" s="3">
        <v>45021.171527777777</v>
      </c>
      <c r="F422" t="s">
        <v>97</v>
      </c>
      <c r="G422" t="s">
        <v>82</v>
      </c>
      <c r="H422" t="s">
        <v>59</v>
      </c>
      <c r="I422" t="s">
        <v>955</v>
      </c>
      <c r="J422" s="34" t="str">
        <f>IF(Tabla5[[#This Row],[Orden Cobrada]]="Si",Tabla13[[#This Row],[Propina]],0)</f>
        <v>17.57</v>
      </c>
      <c r="K422" t="s">
        <v>76</v>
      </c>
      <c r="L422">
        <v>421</v>
      </c>
      <c r="M422" t="s">
        <v>69</v>
      </c>
      <c r="N422" t="s">
        <v>954</v>
      </c>
      <c r="O422" s="6">
        <f>INT(Tabla13[[#This Row],[Hora de Llegada]])</f>
        <v>45021</v>
      </c>
      <c r="P422" s="7" t="str">
        <f>TEXT(Tabla13[[#This Row],[Hora de Llegada]], "h:mm")</f>
        <v>1:37</v>
      </c>
      <c r="Q422" s="7" t="str">
        <f>TEXT(Tabla13[[#This Row],[Hora de Salida]], "h:mm")</f>
        <v>4:07</v>
      </c>
      <c r="R422" s="7">
        <f>IF(Tabla13[[#This Row],[Estado de la Mesa]]="Ocupada",Tabla13[[#This Row],[Hora de Salida2]]-Tabla13[[#This Row],[Hora de Llegada2]]+(15/1440),Tabla13[[#This Row],[Hora de Salida2]]-Tabla13[[#This Row],[Hora de Llegada2]])</f>
        <v>0.11458333333333331</v>
      </c>
      <c r="S422" s="7">
        <f>Tabla13[[#This Row],[Hora de Salida2]]-Tabla13[[#This Row],[Hora de Llegada2]]</f>
        <v>0.10416666666666664</v>
      </c>
      <c r="T422" s="7">
        <f>IF(Tabla5[[#This Row],[Tiempo de Permanencia sin la Espera]]&gt;Tabla5[[#This Row],[Tiempo Preparación (horas)]],Tabla5[[#This Row],[Tiempo de Permanencia sin la Espera]]-Tabla5[[#This Row],[Tiempo Preparación (horas)]],0)</f>
        <v>5.486111111111109E-2</v>
      </c>
      <c r="U422" s="7" t="str">
        <f>IF(Tabla5[[#This Row],[Tiempo de Permanencia sin la Espera]]&gt;Tabla5[[#This Row],[Tiempo Preparación (horas)]],"Si","No")</f>
        <v>Si</v>
      </c>
      <c r="V422" s="8">
        <v>85</v>
      </c>
      <c r="W422" s="8">
        <v>71</v>
      </c>
      <c r="X422" s="7">
        <f>Tabla5[[#This Row],[Tiempo de Preparación]]/1440</f>
        <v>4.9305555555555554E-2</v>
      </c>
    </row>
    <row r="423" spans="1:24" x14ac:dyDescent="0.2">
      <c r="A423">
        <v>12</v>
      </c>
      <c r="B423" t="s">
        <v>953</v>
      </c>
      <c r="C423">
        <v>6</v>
      </c>
      <c r="D423" s="3">
        <v>45021.025000000001</v>
      </c>
      <c r="E423" s="3">
        <v>45021.131249999999</v>
      </c>
      <c r="F423" t="s">
        <v>61</v>
      </c>
      <c r="G423" t="s">
        <v>82</v>
      </c>
      <c r="H423" t="s">
        <v>59</v>
      </c>
      <c r="I423" t="s">
        <v>952</v>
      </c>
      <c r="J423" s="34" t="str">
        <f>IF(Tabla5[[#This Row],[Orden Cobrada]]="Si",Tabla13[[#This Row],[Propina]],0)</f>
        <v>39.72</v>
      </c>
      <c r="K423" t="s">
        <v>57</v>
      </c>
      <c r="L423">
        <v>422</v>
      </c>
      <c r="M423" t="s">
        <v>90</v>
      </c>
      <c r="N423" t="s">
        <v>951</v>
      </c>
      <c r="O423" s="6">
        <f>INT(Tabla13[[#This Row],[Hora de Llegada]])</f>
        <v>45021</v>
      </c>
      <c r="P423" s="7" t="str">
        <f>TEXT(Tabla13[[#This Row],[Hora de Llegada]], "h:mm")</f>
        <v>0:36</v>
      </c>
      <c r="Q423" s="7" t="str">
        <f>TEXT(Tabla13[[#This Row],[Hora de Salida]], "h:mm")</f>
        <v>3:09</v>
      </c>
      <c r="R423" s="7">
        <f>IF(Tabla13[[#This Row],[Estado de la Mesa]]="Ocupada",Tabla13[[#This Row],[Hora de Salida2]]-Tabla13[[#This Row],[Hora de Llegada2]]+(15/1440),Tabla13[[#This Row],[Hora de Salida2]]-Tabla13[[#This Row],[Hora de Llegada2]])</f>
        <v>0.10625000000000001</v>
      </c>
      <c r="S423" s="7">
        <f>Tabla13[[#This Row],[Hora de Salida2]]-Tabla13[[#This Row],[Hora de Llegada2]]</f>
        <v>0.10625000000000001</v>
      </c>
      <c r="T423" s="7">
        <f>IF(Tabla5[[#This Row],[Tiempo de Permanencia sin la Espera]]&gt;Tabla5[[#This Row],[Tiempo Preparación (horas)]],Tabla5[[#This Row],[Tiempo de Permanencia sin la Espera]]-Tabla5[[#This Row],[Tiempo Preparación (horas)]],0)</f>
        <v>8.2638888888888901E-2</v>
      </c>
      <c r="U423" s="7" t="str">
        <f>IF(Tabla5[[#This Row],[Tiempo de Permanencia sin la Espera]]&gt;Tabla5[[#This Row],[Tiempo Preparación (horas)]],"Si","No")</f>
        <v>Si</v>
      </c>
      <c r="V423" s="8">
        <v>88</v>
      </c>
      <c r="W423" s="8">
        <v>34</v>
      </c>
      <c r="X423" s="7">
        <f>Tabla5[[#This Row],[Tiempo de Preparación]]/1440</f>
        <v>2.361111111111111E-2</v>
      </c>
    </row>
    <row r="424" spans="1:24" x14ac:dyDescent="0.2">
      <c r="A424">
        <v>4</v>
      </c>
      <c r="B424" t="s">
        <v>950</v>
      </c>
      <c r="C424">
        <v>2</v>
      </c>
      <c r="D424" s="3">
        <v>45021.106944444444</v>
      </c>
      <c r="E424" s="3">
        <v>45021.206250000003</v>
      </c>
      <c r="F424" t="s">
        <v>97</v>
      </c>
      <c r="G424" t="s">
        <v>82</v>
      </c>
      <c r="H424" t="s">
        <v>102</v>
      </c>
      <c r="I424" t="s">
        <v>949</v>
      </c>
      <c r="J424" s="34" t="str">
        <f>IF(Tabla5[[#This Row],[Orden Cobrada]]="Si",Tabla13[[#This Row],[Propina]],0)</f>
        <v>34.13</v>
      </c>
      <c r="K424" t="s">
        <v>70</v>
      </c>
      <c r="L424">
        <v>423</v>
      </c>
      <c r="M424" t="s">
        <v>56</v>
      </c>
      <c r="N424" t="s">
        <v>948</v>
      </c>
      <c r="O424" s="6">
        <f>INT(Tabla13[[#This Row],[Hora de Llegada]])</f>
        <v>45021</v>
      </c>
      <c r="P424" s="7" t="str">
        <f>TEXT(Tabla13[[#This Row],[Hora de Llegada]], "h:mm")</f>
        <v>2:34</v>
      </c>
      <c r="Q424" s="7" t="str">
        <f>TEXT(Tabla13[[#This Row],[Hora de Salida]], "h:mm")</f>
        <v>4:57</v>
      </c>
      <c r="R424" s="7">
        <f>IF(Tabla13[[#This Row],[Estado de la Mesa]]="Ocupada",Tabla13[[#This Row],[Hora de Salida2]]-Tabla13[[#This Row],[Hora de Llegada2]]+(15/1440),Tabla13[[#This Row],[Hora de Salida2]]-Tabla13[[#This Row],[Hora de Llegada2]])</f>
        <v>9.9305555555555577E-2</v>
      </c>
      <c r="S424" s="7">
        <f>Tabla13[[#This Row],[Hora de Salida2]]-Tabla13[[#This Row],[Hora de Llegada2]]</f>
        <v>9.9305555555555577E-2</v>
      </c>
      <c r="T424" s="7">
        <f>IF(Tabla5[[#This Row],[Tiempo de Permanencia sin la Espera]]&gt;Tabla5[[#This Row],[Tiempo Preparación (horas)]],Tabla5[[#This Row],[Tiempo de Permanencia sin la Espera]]-Tabla5[[#This Row],[Tiempo Preparación (horas)]],0)</f>
        <v>7.7777777777777807E-2</v>
      </c>
      <c r="U424" s="7" t="str">
        <f>IF(Tabla5[[#This Row],[Tiempo de Permanencia sin la Espera]]&gt;Tabla5[[#This Row],[Tiempo Preparación (horas)]],"Si","No")</f>
        <v>Si</v>
      </c>
      <c r="V424" s="8">
        <v>152</v>
      </c>
      <c r="W424" s="8">
        <v>31</v>
      </c>
      <c r="X424" s="7">
        <f>Tabla5[[#This Row],[Tiempo de Preparación]]/1440</f>
        <v>2.1527777777777778E-2</v>
      </c>
    </row>
    <row r="425" spans="1:24" x14ac:dyDescent="0.2">
      <c r="A425">
        <v>13</v>
      </c>
      <c r="B425" t="s">
        <v>883</v>
      </c>
      <c r="C425">
        <v>3</v>
      </c>
      <c r="D425" s="3">
        <v>45021.047222222223</v>
      </c>
      <c r="E425" s="3">
        <v>45021.136805555558</v>
      </c>
      <c r="F425" t="s">
        <v>61</v>
      </c>
      <c r="G425" t="s">
        <v>66</v>
      </c>
      <c r="H425" t="s">
        <v>102</v>
      </c>
      <c r="I425" t="s">
        <v>947</v>
      </c>
      <c r="J425" s="34" t="str">
        <f>IF(Tabla5[[#This Row],[Orden Cobrada]]="Si",Tabla13[[#This Row],[Propina]],0)</f>
        <v>11.02</v>
      </c>
      <c r="K425" t="s">
        <v>57</v>
      </c>
      <c r="L425">
        <v>424</v>
      </c>
      <c r="M425" t="s">
        <v>75</v>
      </c>
      <c r="N425" t="s">
        <v>711</v>
      </c>
      <c r="O425" s="6">
        <f>INT(Tabla13[[#This Row],[Hora de Llegada]])</f>
        <v>45021</v>
      </c>
      <c r="P425" s="7" t="str">
        <f>TEXT(Tabla13[[#This Row],[Hora de Llegada]], "h:mm")</f>
        <v>1:08</v>
      </c>
      <c r="Q425" s="7" t="str">
        <f>TEXT(Tabla13[[#This Row],[Hora de Salida]], "h:mm")</f>
        <v>3:17</v>
      </c>
      <c r="R425" s="7">
        <f>IF(Tabla13[[#This Row],[Estado de la Mesa]]="Ocupada",Tabla13[[#This Row],[Hora de Salida2]]-Tabla13[[#This Row],[Hora de Llegada2]]+(15/1440),Tabla13[[#This Row],[Hora de Salida2]]-Tabla13[[#This Row],[Hora de Llegada2]])</f>
        <v>8.958333333333332E-2</v>
      </c>
      <c r="S425" s="7">
        <f>Tabla13[[#This Row],[Hora de Salida2]]-Tabla13[[#This Row],[Hora de Llegada2]]</f>
        <v>8.958333333333332E-2</v>
      </c>
      <c r="T425" s="7">
        <f>IF(Tabla5[[#This Row],[Tiempo de Permanencia sin la Espera]]&gt;Tabla5[[#This Row],[Tiempo Preparación (horas)]],Tabla5[[#This Row],[Tiempo de Permanencia sin la Espera]]-Tabla5[[#This Row],[Tiempo Preparación (horas)]],0)</f>
        <v>2.8472222222222211E-2</v>
      </c>
      <c r="U425" s="7" t="str">
        <f>IF(Tabla5[[#This Row],[Tiempo de Permanencia sin la Espera]]&gt;Tabla5[[#This Row],[Tiempo Preparación (horas)]],"Si","No")</f>
        <v>Si</v>
      </c>
      <c r="V425" s="8">
        <v>147</v>
      </c>
      <c r="W425" s="8">
        <v>88</v>
      </c>
      <c r="X425" s="7">
        <f>Tabla5[[#This Row],[Tiempo de Preparación]]/1440</f>
        <v>6.1111111111111109E-2</v>
      </c>
    </row>
    <row r="426" spans="1:24" x14ac:dyDescent="0.2">
      <c r="A426">
        <v>18</v>
      </c>
      <c r="B426" t="s">
        <v>905</v>
      </c>
      <c r="C426">
        <v>3</v>
      </c>
      <c r="D426" s="3">
        <v>45021.058333333334</v>
      </c>
      <c r="E426" s="3">
        <v>45021.15625</v>
      </c>
      <c r="F426" t="s">
        <v>61</v>
      </c>
      <c r="G426" t="s">
        <v>82</v>
      </c>
      <c r="H426" t="s">
        <v>59</v>
      </c>
      <c r="I426" t="s">
        <v>946</v>
      </c>
      <c r="J426" s="34" t="str">
        <f>IF(Tabla5[[#This Row],[Orden Cobrada]]="Si",Tabla13[[#This Row],[Propina]],0)</f>
        <v>49.43</v>
      </c>
      <c r="K426" t="s">
        <v>57</v>
      </c>
      <c r="L426">
        <v>425</v>
      </c>
      <c r="M426" t="s">
        <v>100</v>
      </c>
      <c r="N426" t="s">
        <v>16</v>
      </c>
      <c r="O426" s="6">
        <f>INT(Tabla13[[#This Row],[Hora de Llegada]])</f>
        <v>45021</v>
      </c>
      <c r="P426" s="7" t="str">
        <f>TEXT(Tabla13[[#This Row],[Hora de Llegada]], "h:mm")</f>
        <v>1:24</v>
      </c>
      <c r="Q426" s="7" t="str">
        <f>TEXT(Tabla13[[#This Row],[Hora de Salida]], "h:mm")</f>
        <v>3:45</v>
      </c>
      <c r="R426" s="7">
        <f>IF(Tabla13[[#This Row],[Estado de la Mesa]]="Ocupada",Tabla13[[#This Row],[Hora de Salida2]]-Tabla13[[#This Row],[Hora de Llegada2]]+(15/1440),Tabla13[[#This Row],[Hora de Salida2]]-Tabla13[[#This Row],[Hora de Llegada2]])</f>
        <v>9.791666666666668E-2</v>
      </c>
      <c r="S426" s="7">
        <f>Tabla13[[#This Row],[Hora de Salida2]]-Tabla13[[#This Row],[Hora de Llegada2]]</f>
        <v>9.791666666666668E-2</v>
      </c>
      <c r="T426" s="7">
        <f>IF(Tabla5[[#This Row],[Tiempo de Permanencia sin la Espera]]&gt;Tabla5[[#This Row],[Tiempo Preparación (horas)]],Tabla5[[#This Row],[Tiempo de Permanencia sin la Espera]]-Tabla5[[#This Row],[Tiempo Preparación (horas)]],0)</f>
        <v>7.8472222222222235E-2</v>
      </c>
      <c r="U426" s="7" t="str">
        <f>IF(Tabla5[[#This Row],[Tiempo de Permanencia sin la Espera]]&gt;Tabla5[[#This Row],[Tiempo Preparación (horas)]],"Si","No")</f>
        <v>Si</v>
      </c>
      <c r="V426" s="8">
        <v>19</v>
      </c>
      <c r="W426" s="8">
        <v>28</v>
      </c>
      <c r="X426" s="7">
        <f>Tabla5[[#This Row],[Tiempo de Preparación]]/1440</f>
        <v>1.9444444444444445E-2</v>
      </c>
    </row>
    <row r="427" spans="1:24" x14ac:dyDescent="0.2">
      <c r="A427">
        <v>5</v>
      </c>
      <c r="B427" t="s">
        <v>945</v>
      </c>
      <c r="C427">
        <v>2</v>
      </c>
      <c r="D427" s="3">
        <v>45021.132638888892</v>
      </c>
      <c r="E427" s="3">
        <v>45021.209722222222</v>
      </c>
      <c r="F427" t="s">
        <v>78</v>
      </c>
      <c r="G427" t="s">
        <v>82</v>
      </c>
      <c r="H427" t="s">
        <v>59</v>
      </c>
      <c r="I427" t="s">
        <v>944</v>
      </c>
      <c r="J427" s="34">
        <f>IF(Tabla5[[#This Row],[Orden Cobrada]]="Si",Tabla13[[#This Row],[Propina]],0)</f>
        <v>0</v>
      </c>
      <c r="K427" t="s">
        <v>57</v>
      </c>
      <c r="L427">
        <v>426</v>
      </c>
      <c r="M427" t="s">
        <v>104</v>
      </c>
      <c r="N427" t="s">
        <v>943</v>
      </c>
      <c r="O427" s="6">
        <f>INT(Tabla13[[#This Row],[Hora de Llegada]])</f>
        <v>45021</v>
      </c>
      <c r="P427" s="7" t="str">
        <f>TEXT(Tabla13[[#This Row],[Hora de Llegada]], "h:mm")</f>
        <v>3:11</v>
      </c>
      <c r="Q427" s="7" t="str">
        <f>TEXT(Tabla13[[#This Row],[Hora de Salida]], "h:mm")</f>
        <v>5:02</v>
      </c>
      <c r="R427" s="7">
        <f>IF(Tabla13[[#This Row],[Estado de la Mesa]]="Ocupada",Tabla13[[#This Row],[Hora de Salida2]]-Tabla13[[#This Row],[Hora de Llegada2]]+(15/1440),Tabla13[[#This Row],[Hora de Salida2]]-Tabla13[[#This Row],[Hora de Llegada2]])</f>
        <v>7.7083333333333337E-2</v>
      </c>
      <c r="S427" s="7">
        <f>Tabla13[[#This Row],[Hora de Salida2]]-Tabla13[[#This Row],[Hora de Llegada2]]</f>
        <v>7.7083333333333337E-2</v>
      </c>
      <c r="T427" s="7">
        <f>IF(Tabla5[[#This Row],[Tiempo de Permanencia sin la Espera]]&gt;Tabla5[[#This Row],[Tiempo Preparación (horas)]],Tabla5[[#This Row],[Tiempo de Permanencia sin la Espera]]-Tabla5[[#This Row],[Tiempo Preparación (horas)]],0)</f>
        <v>0</v>
      </c>
      <c r="U427" s="7" t="str">
        <f>IF(Tabla5[[#This Row],[Tiempo de Permanencia sin la Espera]]&gt;Tabla5[[#This Row],[Tiempo Preparación (horas)]],"Si","No")</f>
        <v>No</v>
      </c>
      <c r="V427" s="8">
        <v>247</v>
      </c>
      <c r="W427" s="8">
        <v>116</v>
      </c>
      <c r="X427" s="7">
        <f>Tabla5[[#This Row],[Tiempo de Preparación]]/1440</f>
        <v>8.0555555555555561E-2</v>
      </c>
    </row>
    <row r="428" spans="1:24" x14ac:dyDescent="0.2">
      <c r="A428">
        <v>2</v>
      </c>
      <c r="B428" t="s">
        <v>942</v>
      </c>
      <c r="C428">
        <v>4</v>
      </c>
      <c r="D428" s="3">
        <v>45021.106944444444</v>
      </c>
      <c r="E428" s="3">
        <v>45021.154861111114</v>
      </c>
      <c r="F428" t="s">
        <v>61</v>
      </c>
      <c r="G428" t="s">
        <v>82</v>
      </c>
      <c r="H428" t="s">
        <v>102</v>
      </c>
      <c r="I428" t="s">
        <v>941</v>
      </c>
      <c r="J428" s="34">
        <f>IF(Tabla5[[#This Row],[Orden Cobrada]]="Si",Tabla13[[#This Row],[Propina]],0)</f>
        <v>0</v>
      </c>
      <c r="K428" t="s">
        <v>70</v>
      </c>
      <c r="L428">
        <v>427</v>
      </c>
      <c r="M428" t="s">
        <v>126</v>
      </c>
      <c r="N428" t="s">
        <v>940</v>
      </c>
      <c r="O428" s="6">
        <f>INT(Tabla13[[#This Row],[Hora de Llegada]])</f>
        <v>45021</v>
      </c>
      <c r="P428" s="7" t="str">
        <f>TEXT(Tabla13[[#This Row],[Hora de Llegada]], "h:mm")</f>
        <v>2:34</v>
      </c>
      <c r="Q428" s="7" t="str">
        <f>TEXT(Tabla13[[#This Row],[Hora de Salida]], "h:mm")</f>
        <v>3:43</v>
      </c>
      <c r="R428" s="7">
        <f>IF(Tabla13[[#This Row],[Estado de la Mesa]]="Ocupada",Tabla13[[#This Row],[Hora de Salida2]]-Tabla13[[#This Row],[Hora de Llegada2]]+(15/1440),Tabla13[[#This Row],[Hora de Salida2]]-Tabla13[[#This Row],[Hora de Llegada2]])</f>
        <v>4.7916666666666677E-2</v>
      </c>
      <c r="S428" s="7">
        <f>Tabla13[[#This Row],[Hora de Salida2]]-Tabla13[[#This Row],[Hora de Llegada2]]</f>
        <v>4.7916666666666677E-2</v>
      </c>
      <c r="T428" s="7">
        <f>IF(Tabla5[[#This Row],[Tiempo de Permanencia sin la Espera]]&gt;Tabla5[[#This Row],[Tiempo Preparación (horas)]],Tabla5[[#This Row],[Tiempo de Permanencia sin la Espera]]-Tabla5[[#This Row],[Tiempo Preparación (horas)]],0)</f>
        <v>0</v>
      </c>
      <c r="U428" s="7" t="str">
        <f>IF(Tabla5[[#This Row],[Tiempo de Permanencia sin la Espera]]&gt;Tabla5[[#This Row],[Tiempo Preparación (horas)]],"Si","No")</f>
        <v>No</v>
      </c>
      <c r="V428" s="8">
        <v>206</v>
      </c>
      <c r="W428" s="8">
        <v>166</v>
      </c>
      <c r="X428" s="7">
        <f>Tabla5[[#This Row],[Tiempo de Preparación]]/1440</f>
        <v>0.11527777777777778</v>
      </c>
    </row>
    <row r="429" spans="1:24" x14ac:dyDescent="0.2">
      <c r="A429">
        <v>7</v>
      </c>
      <c r="B429" t="s">
        <v>939</v>
      </c>
      <c r="C429">
        <v>5</v>
      </c>
      <c r="D429" s="3">
        <v>45021.137499999997</v>
      </c>
      <c r="E429" s="3">
        <v>45021.252083333333</v>
      </c>
      <c r="F429" t="s">
        <v>78</v>
      </c>
      <c r="G429" t="s">
        <v>60</v>
      </c>
      <c r="H429" t="s">
        <v>59</v>
      </c>
      <c r="I429" t="s">
        <v>938</v>
      </c>
      <c r="J429" s="34">
        <f>IF(Tabla5[[#This Row],[Orden Cobrada]]="Si",Tabla13[[#This Row],[Propina]],0)</f>
        <v>0</v>
      </c>
      <c r="K429" t="s">
        <v>57</v>
      </c>
      <c r="L429">
        <v>428</v>
      </c>
      <c r="M429" t="s">
        <v>56</v>
      </c>
      <c r="N429" t="s">
        <v>937</v>
      </c>
      <c r="O429" s="6">
        <f>INT(Tabla13[[#This Row],[Hora de Llegada]])</f>
        <v>45021</v>
      </c>
      <c r="P429" s="7" t="str">
        <f>TEXT(Tabla13[[#This Row],[Hora de Llegada]], "h:mm")</f>
        <v>3:18</v>
      </c>
      <c r="Q429" s="7" t="str">
        <f>TEXT(Tabla13[[#This Row],[Hora de Salida]], "h:mm")</f>
        <v>6:03</v>
      </c>
      <c r="R429" s="7">
        <f>IF(Tabla13[[#This Row],[Estado de la Mesa]]="Ocupada",Tabla13[[#This Row],[Hora de Salida2]]-Tabla13[[#This Row],[Hora de Llegada2]]+(15/1440),Tabla13[[#This Row],[Hora de Salida2]]-Tabla13[[#This Row],[Hora de Llegada2]])</f>
        <v>0.11458333333333334</v>
      </c>
      <c r="S429" s="7">
        <f>Tabla13[[#This Row],[Hora de Salida2]]-Tabla13[[#This Row],[Hora de Llegada2]]</f>
        <v>0.11458333333333334</v>
      </c>
      <c r="T429" s="7">
        <f>IF(Tabla5[[#This Row],[Tiempo de Permanencia sin la Espera]]&gt;Tabla5[[#This Row],[Tiempo Preparación (horas)]],Tabla5[[#This Row],[Tiempo de Permanencia sin la Espera]]-Tabla5[[#This Row],[Tiempo Preparación (horas)]],0)</f>
        <v>0</v>
      </c>
      <c r="U429" s="7" t="str">
        <f>IF(Tabla5[[#This Row],[Tiempo de Permanencia sin la Espera]]&gt;Tabla5[[#This Row],[Tiempo Preparación (horas)]],"Si","No")</f>
        <v>No</v>
      </c>
      <c r="V429" s="8">
        <v>175</v>
      </c>
      <c r="W429" s="8">
        <v>179</v>
      </c>
      <c r="X429" s="7">
        <f>Tabla5[[#This Row],[Tiempo de Preparación]]/1440</f>
        <v>0.12430555555555556</v>
      </c>
    </row>
    <row r="430" spans="1:24" x14ac:dyDescent="0.2">
      <c r="A430">
        <v>8</v>
      </c>
      <c r="B430" t="s">
        <v>936</v>
      </c>
      <c r="C430">
        <v>1</v>
      </c>
      <c r="D430" s="3">
        <v>45021.006944444445</v>
      </c>
      <c r="E430" s="3">
        <v>45021.156944444447</v>
      </c>
      <c r="F430" t="s">
        <v>78</v>
      </c>
      <c r="G430" t="s">
        <v>82</v>
      </c>
      <c r="H430" t="s">
        <v>59</v>
      </c>
      <c r="I430" t="s">
        <v>935</v>
      </c>
      <c r="J430" s="34" t="str">
        <f>IF(Tabla5[[#This Row],[Orden Cobrada]]="Si",Tabla13[[#This Row],[Propina]],0)</f>
        <v>10.95</v>
      </c>
      <c r="K430" t="s">
        <v>57</v>
      </c>
      <c r="L430">
        <v>429</v>
      </c>
      <c r="M430" t="s">
        <v>104</v>
      </c>
      <c r="N430" t="s">
        <v>25</v>
      </c>
      <c r="O430" s="6">
        <f>INT(Tabla13[[#This Row],[Hora de Llegada]])</f>
        <v>45021</v>
      </c>
      <c r="P430" s="7" t="str">
        <f>TEXT(Tabla13[[#This Row],[Hora de Llegada]], "h:mm")</f>
        <v>0:10</v>
      </c>
      <c r="Q430" s="7" t="str">
        <f>TEXT(Tabla13[[#This Row],[Hora de Salida]], "h:mm")</f>
        <v>3:46</v>
      </c>
      <c r="R430" s="7">
        <f>IF(Tabla13[[#This Row],[Estado de la Mesa]]="Ocupada",Tabla13[[#This Row],[Hora de Salida2]]-Tabla13[[#This Row],[Hora de Llegada2]]+(15/1440),Tabla13[[#This Row],[Hora de Salida2]]-Tabla13[[#This Row],[Hora de Llegada2]])</f>
        <v>0.15</v>
      </c>
      <c r="S430" s="7">
        <f>Tabla13[[#This Row],[Hora de Salida2]]-Tabla13[[#This Row],[Hora de Llegada2]]</f>
        <v>0.15</v>
      </c>
      <c r="T430" s="7">
        <f>IF(Tabla5[[#This Row],[Tiempo de Permanencia sin la Espera]]&gt;Tabla5[[#This Row],[Tiempo Preparación (horas)]],Tabla5[[#This Row],[Tiempo de Permanencia sin la Espera]]-Tabla5[[#This Row],[Tiempo Preparación (horas)]],0)</f>
        <v>0.13125000000000001</v>
      </c>
      <c r="U430" s="7" t="str">
        <f>IF(Tabla5[[#This Row],[Tiempo de Permanencia sin la Espera]]&gt;Tabla5[[#This Row],[Tiempo Preparación (horas)]],"Si","No")</f>
        <v>Si</v>
      </c>
      <c r="V430" s="8">
        <v>78</v>
      </c>
      <c r="W430" s="8">
        <v>27</v>
      </c>
      <c r="X430" s="7">
        <f>Tabla5[[#This Row],[Tiempo de Preparación]]/1440</f>
        <v>1.8749999999999999E-2</v>
      </c>
    </row>
    <row r="431" spans="1:24" x14ac:dyDescent="0.2">
      <c r="A431">
        <v>7</v>
      </c>
      <c r="B431" t="s">
        <v>777</v>
      </c>
      <c r="C431">
        <v>3</v>
      </c>
      <c r="D431" s="3">
        <v>45021.097916666666</v>
      </c>
      <c r="E431" s="3">
        <v>45021.165972222225</v>
      </c>
      <c r="F431" t="s">
        <v>78</v>
      </c>
      <c r="G431" t="s">
        <v>82</v>
      </c>
      <c r="H431" t="s">
        <v>106</v>
      </c>
      <c r="I431" t="s">
        <v>934</v>
      </c>
      <c r="J431" s="34" t="str">
        <f>IF(Tabla5[[#This Row],[Orden Cobrada]]="Si",Tabla13[[#This Row],[Propina]],0)</f>
        <v>42.09</v>
      </c>
      <c r="K431" t="s">
        <v>57</v>
      </c>
      <c r="L431">
        <v>430</v>
      </c>
      <c r="M431" t="s">
        <v>132</v>
      </c>
      <c r="N431" t="s">
        <v>26</v>
      </c>
      <c r="O431" s="6">
        <f>INT(Tabla13[[#This Row],[Hora de Llegada]])</f>
        <v>45021</v>
      </c>
      <c r="P431" s="7" t="str">
        <f>TEXT(Tabla13[[#This Row],[Hora de Llegada]], "h:mm")</f>
        <v>2:21</v>
      </c>
      <c r="Q431" s="7" t="str">
        <f>TEXT(Tabla13[[#This Row],[Hora de Salida]], "h:mm")</f>
        <v>3:59</v>
      </c>
      <c r="R431" s="7">
        <f>IF(Tabla13[[#This Row],[Estado de la Mesa]]="Ocupada",Tabla13[[#This Row],[Hora de Salida2]]-Tabla13[[#This Row],[Hora de Llegada2]]+(15/1440),Tabla13[[#This Row],[Hora de Salida2]]-Tabla13[[#This Row],[Hora de Llegada2]])</f>
        <v>6.805555555555555E-2</v>
      </c>
      <c r="S431" s="7">
        <f>Tabla13[[#This Row],[Hora de Salida2]]-Tabla13[[#This Row],[Hora de Llegada2]]</f>
        <v>6.805555555555555E-2</v>
      </c>
      <c r="T431" s="7">
        <f>IF(Tabla5[[#This Row],[Tiempo de Permanencia sin la Espera]]&gt;Tabla5[[#This Row],[Tiempo Preparación (horas)]],Tabla5[[#This Row],[Tiempo de Permanencia sin la Espera]]-Tabla5[[#This Row],[Tiempo Preparación (horas)]],0)</f>
        <v>3.4027777777777775E-2</v>
      </c>
      <c r="U431" s="7" t="str">
        <f>IF(Tabla5[[#This Row],[Tiempo de Permanencia sin la Espera]]&gt;Tabla5[[#This Row],[Tiempo Preparación (horas)]],"Si","No")</f>
        <v>Si</v>
      </c>
      <c r="V431" s="8">
        <v>25</v>
      </c>
      <c r="W431" s="8">
        <v>49</v>
      </c>
      <c r="X431" s="7">
        <f>Tabla5[[#This Row],[Tiempo de Preparación]]/1440</f>
        <v>3.4027777777777775E-2</v>
      </c>
    </row>
    <row r="432" spans="1:24" x14ac:dyDescent="0.2">
      <c r="A432">
        <v>15</v>
      </c>
      <c r="B432" t="s">
        <v>933</v>
      </c>
      <c r="C432">
        <v>5</v>
      </c>
      <c r="D432" s="3">
        <v>45021.147916666669</v>
      </c>
      <c r="E432" s="3">
        <v>45021.309027777781</v>
      </c>
      <c r="F432" t="s">
        <v>87</v>
      </c>
      <c r="G432" t="s">
        <v>82</v>
      </c>
      <c r="H432" t="s">
        <v>59</v>
      </c>
      <c r="I432" t="s">
        <v>932</v>
      </c>
      <c r="J432" s="34" t="str">
        <f>IF(Tabla5[[#This Row],[Orden Cobrada]]="Si",Tabla13[[#This Row],[Propina]],0)</f>
        <v>39.82</v>
      </c>
      <c r="K432" t="s">
        <v>70</v>
      </c>
      <c r="L432">
        <v>431</v>
      </c>
      <c r="M432" t="s">
        <v>64</v>
      </c>
      <c r="N432" t="s">
        <v>7</v>
      </c>
      <c r="O432" s="6">
        <f>INT(Tabla13[[#This Row],[Hora de Llegada]])</f>
        <v>45021</v>
      </c>
      <c r="P432" s="7" t="str">
        <f>TEXT(Tabla13[[#This Row],[Hora de Llegada]], "h:mm")</f>
        <v>3:33</v>
      </c>
      <c r="Q432" s="7" t="str">
        <f>TEXT(Tabla13[[#This Row],[Hora de Salida]], "h:mm")</f>
        <v>7:25</v>
      </c>
      <c r="R432" s="7">
        <f>IF(Tabla13[[#This Row],[Estado de la Mesa]]="Ocupada",Tabla13[[#This Row],[Hora de Salida2]]-Tabla13[[#This Row],[Hora de Llegada2]]+(15/1440),Tabla13[[#This Row],[Hora de Salida2]]-Tabla13[[#This Row],[Hora de Llegada2]])</f>
        <v>0.16111111111111112</v>
      </c>
      <c r="S432" s="7">
        <f>Tabla13[[#This Row],[Hora de Salida2]]-Tabla13[[#This Row],[Hora de Llegada2]]</f>
        <v>0.16111111111111112</v>
      </c>
      <c r="T432" s="7">
        <f>IF(Tabla5[[#This Row],[Tiempo de Permanencia sin la Espera]]&gt;Tabla5[[#This Row],[Tiempo Preparación (horas)]],Tabla5[[#This Row],[Tiempo de Permanencia sin la Espera]]-Tabla5[[#This Row],[Tiempo Preparación (horas)]],0)</f>
        <v>0.14722222222222223</v>
      </c>
      <c r="U432" s="7" t="str">
        <f>IF(Tabla5[[#This Row],[Tiempo de Permanencia sin la Espera]]&gt;Tabla5[[#This Row],[Tiempo Preparación (horas)]],"Si","No")</f>
        <v>Si</v>
      </c>
      <c r="V432" s="8">
        <v>60</v>
      </c>
      <c r="W432" s="8">
        <v>20</v>
      </c>
      <c r="X432" s="7">
        <f>Tabla5[[#This Row],[Tiempo de Preparación]]/1440</f>
        <v>1.3888888888888888E-2</v>
      </c>
    </row>
    <row r="433" spans="1:24" x14ac:dyDescent="0.2">
      <c r="A433">
        <v>10</v>
      </c>
      <c r="B433" t="s">
        <v>931</v>
      </c>
      <c r="C433">
        <v>2</v>
      </c>
      <c r="D433" s="3">
        <v>45021.146527777775</v>
      </c>
      <c r="E433" s="3">
        <v>45021.245833333334</v>
      </c>
      <c r="F433" t="s">
        <v>78</v>
      </c>
      <c r="G433" t="s">
        <v>66</v>
      </c>
      <c r="H433" t="s">
        <v>59</v>
      </c>
      <c r="I433" t="s">
        <v>930</v>
      </c>
      <c r="J433" s="34" t="str">
        <f>IF(Tabla5[[#This Row],[Orden Cobrada]]="Si",Tabla13[[#This Row],[Propina]],0)</f>
        <v>18.71</v>
      </c>
      <c r="K433" t="s">
        <v>70</v>
      </c>
      <c r="L433">
        <v>432</v>
      </c>
      <c r="M433" t="s">
        <v>75</v>
      </c>
      <c r="N433" t="s">
        <v>929</v>
      </c>
      <c r="O433" s="6">
        <f>INT(Tabla13[[#This Row],[Hora de Llegada]])</f>
        <v>45021</v>
      </c>
      <c r="P433" s="7" t="str">
        <f>TEXT(Tabla13[[#This Row],[Hora de Llegada]], "h:mm")</f>
        <v>3:31</v>
      </c>
      <c r="Q433" s="7" t="str">
        <f>TEXT(Tabla13[[#This Row],[Hora de Salida]], "h:mm")</f>
        <v>5:54</v>
      </c>
      <c r="R433" s="7">
        <f>IF(Tabla13[[#This Row],[Estado de la Mesa]]="Ocupada",Tabla13[[#This Row],[Hora de Salida2]]-Tabla13[[#This Row],[Hora de Llegada2]]+(15/1440),Tabla13[[#This Row],[Hora de Salida2]]-Tabla13[[#This Row],[Hora de Llegada2]])</f>
        <v>9.9305555555555564E-2</v>
      </c>
      <c r="S433" s="7">
        <f>Tabla13[[#This Row],[Hora de Salida2]]-Tabla13[[#This Row],[Hora de Llegada2]]</f>
        <v>9.9305555555555564E-2</v>
      </c>
      <c r="T433" s="7">
        <f>IF(Tabla5[[#This Row],[Tiempo de Permanencia sin la Espera]]&gt;Tabla5[[#This Row],[Tiempo Preparación (horas)]],Tabla5[[#This Row],[Tiempo de Permanencia sin la Espera]]-Tabla5[[#This Row],[Tiempo Preparación (horas)]],0)</f>
        <v>4.7916666666666677E-2</v>
      </c>
      <c r="U433" s="7" t="str">
        <f>IF(Tabla5[[#This Row],[Tiempo de Permanencia sin la Espera]]&gt;Tabla5[[#This Row],[Tiempo Preparación (horas)]],"Si","No")</f>
        <v>Si</v>
      </c>
      <c r="V433" s="8">
        <v>109</v>
      </c>
      <c r="W433" s="8">
        <v>74</v>
      </c>
      <c r="X433" s="7">
        <f>Tabla5[[#This Row],[Tiempo de Preparación]]/1440</f>
        <v>5.1388888888888887E-2</v>
      </c>
    </row>
    <row r="434" spans="1:24" x14ac:dyDescent="0.2">
      <c r="A434">
        <v>10</v>
      </c>
      <c r="B434" t="s">
        <v>928</v>
      </c>
      <c r="C434">
        <v>4</v>
      </c>
      <c r="D434" s="3">
        <v>45021.051388888889</v>
      </c>
      <c r="E434" s="3">
        <v>45021.131249999999</v>
      </c>
      <c r="F434" t="s">
        <v>78</v>
      </c>
      <c r="G434" t="s">
        <v>82</v>
      </c>
      <c r="H434" t="s">
        <v>59</v>
      </c>
      <c r="I434" t="s">
        <v>927</v>
      </c>
      <c r="J434" s="34" t="str">
        <f>IF(Tabla5[[#This Row],[Orden Cobrada]]="Si",Tabla13[[#This Row],[Propina]],0)</f>
        <v>45.77</v>
      </c>
      <c r="K434" t="s">
        <v>57</v>
      </c>
      <c r="L434">
        <v>433</v>
      </c>
      <c r="M434" t="s">
        <v>126</v>
      </c>
      <c r="N434" t="s">
        <v>183</v>
      </c>
      <c r="O434" s="6">
        <f>INT(Tabla13[[#This Row],[Hora de Llegada]])</f>
        <v>45021</v>
      </c>
      <c r="P434" s="7" t="str">
        <f>TEXT(Tabla13[[#This Row],[Hora de Llegada]], "h:mm")</f>
        <v>1:14</v>
      </c>
      <c r="Q434" s="7" t="str">
        <f>TEXT(Tabla13[[#This Row],[Hora de Salida]], "h:mm")</f>
        <v>3:09</v>
      </c>
      <c r="R434" s="7">
        <f>IF(Tabla13[[#This Row],[Estado de la Mesa]]="Ocupada",Tabla13[[#This Row],[Hora de Salida2]]-Tabla13[[#This Row],[Hora de Llegada2]]+(15/1440),Tabla13[[#This Row],[Hora de Salida2]]-Tabla13[[#This Row],[Hora de Llegada2]])</f>
        <v>7.9861111111111105E-2</v>
      </c>
      <c r="S434" s="7">
        <f>Tabla13[[#This Row],[Hora de Salida2]]-Tabla13[[#This Row],[Hora de Llegada2]]</f>
        <v>7.9861111111111105E-2</v>
      </c>
      <c r="T434" s="7">
        <f>IF(Tabla5[[#This Row],[Tiempo de Permanencia sin la Espera]]&gt;Tabla5[[#This Row],[Tiempo Preparación (horas)]],Tabla5[[#This Row],[Tiempo de Permanencia sin la Espera]]-Tabla5[[#This Row],[Tiempo Preparación (horas)]],0)</f>
        <v>2.8472222222222218E-2</v>
      </c>
      <c r="U434" s="7" t="str">
        <f>IF(Tabla5[[#This Row],[Tiempo de Permanencia sin la Espera]]&gt;Tabla5[[#This Row],[Tiempo Preparación (horas)]],"Si","No")</f>
        <v>Si</v>
      </c>
      <c r="V434" s="8">
        <v>102</v>
      </c>
      <c r="W434" s="8">
        <v>74</v>
      </c>
      <c r="X434" s="7">
        <f>Tabla5[[#This Row],[Tiempo de Preparación]]/1440</f>
        <v>5.1388888888888887E-2</v>
      </c>
    </row>
    <row r="435" spans="1:24" x14ac:dyDescent="0.2">
      <c r="A435">
        <v>15</v>
      </c>
      <c r="B435" t="s">
        <v>926</v>
      </c>
      <c r="C435">
        <v>4</v>
      </c>
      <c r="D435" s="3">
        <v>45021.010416666664</v>
      </c>
      <c r="E435" s="3">
        <v>45021.163194444445</v>
      </c>
      <c r="F435" t="s">
        <v>78</v>
      </c>
      <c r="G435" t="s">
        <v>82</v>
      </c>
      <c r="H435" t="s">
        <v>59</v>
      </c>
      <c r="I435" t="s">
        <v>925</v>
      </c>
      <c r="J435" s="34" t="str">
        <f>IF(Tabla5[[#This Row],[Orden Cobrada]]="Si",Tabla13[[#This Row],[Propina]],0)</f>
        <v>37.15</v>
      </c>
      <c r="K435" t="s">
        <v>57</v>
      </c>
      <c r="L435">
        <v>434</v>
      </c>
      <c r="M435" t="s">
        <v>126</v>
      </c>
      <c r="N435" t="s">
        <v>924</v>
      </c>
      <c r="O435" s="6">
        <f>INT(Tabla13[[#This Row],[Hora de Llegada]])</f>
        <v>45021</v>
      </c>
      <c r="P435" s="7" t="str">
        <f>TEXT(Tabla13[[#This Row],[Hora de Llegada]], "h:mm")</f>
        <v>0:15</v>
      </c>
      <c r="Q435" s="7" t="str">
        <f>TEXT(Tabla13[[#This Row],[Hora de Salida]], "h:mm")</f>
        <v>3:55</v>
      </c>
      <c r="R435" s="7">
        <f>IF(Tabla13[[#This Row],[Estado de la Mesa]]="Ocupada",Tabla13[[#This Row],[Hora de Salida2]]-Tabla13[[#This Row],[Hora de Llegada2]]+(15/1440),Tabla13[[#This Row],[Hora de Salida2]]-Tabla13[[#This Row],[Hora de Llegada2]])</f>
        <v>0.15277777777777779</v>
      </c>
      <c r="S435" s="7">
        <f>Tabla13[[#This Row],[Hora de Salida2]]-Tabla13[[#This Row],[Hora de Llegada2]]</f>
        <v>0.15277777777777779</v>
      </c>
      <c r="T435" s="7">
        <f>IF(Tabla5[[#This Row],[Tiempo de Permanencia sin la Espera]]&gt;Tabla5[[#This Row],[Tiempo Preparación (horas)]],Tabla5[[#This Row],[Tiempo de Permanencia sin la Espera]]-Tabla5[[#This Row],[Tiempo Preparación (horas)]],0)</f>
        <v>0.11250000000000002</v>
      </c>
      <c r="U435" s="7" t="str">
        <f>IF(Tabla5[[#This Row],[Tiempo de Permanencia sin la Espera]]&gt;Tabla5[[#This Row],[Tiempo Preparación (horas)]],"Si","No")</f>
        <v>Si</v>
      </c>
      <c r="V435" s="8">
        <v>96</v>
      </c>
      <c r="W435" s="8">
        <v>58</v>
      </c>
      <c r="X435" s="7">
        <f>Tabla5[[#This Row],[Tiempo de Preparación]]/1440</f>
        <v>4.027777777777778E-2</v>
      </c>
    </row>
    <row r="436" spans="1:24" x14ac:dyDescent="0.2">
      <c r="A436">
        <v>17</v>
      </c>
      <c r="B436" t="s">
        <v>923</v>
      </c>
      <c r="C436">
        <v>6</v>
      </c>
      <c r="D436" s="3">
        <v>45021.161805555559</v>
      </c>
      <c r="E436" s="3">
        <v>45021.250694444447</v>
      </c>
      <c r="F436" t="s">
        <v>87</v>
      </c>
      <c r="G436" t="s">
        <v>82</v>
      </c>
      <c r="H436" t="s">
        <v>59</v>
      </c>
      <c r="I436" t="s">
        <v>922</v>
      </c>
      <c r="J436" s="34" t="str">
        <f>IF(Tabla5[[#This Row],[Orden Cobrada]]="Si",Tabla13[[#This Row],[Propina]],0)</f>
        <v>30.48</v>
      </c>
      <c r="K436" t="s">
        <v>76</v>
      </c>
      <c r="L436">
        <v>435</v>
      </c>
      <c r="M436" t="s">
        <v>90</v>
      </c>
      <c r="N436" t="s">
        <v>921</v>
      </c>
      <c r="O436" s="6">
        <f>INT(Tabla13[[#This Row],[Hora de Llegada]])</f>
        <v>45021</v>
      </c>
      <c r="P436" s="7" t="str">
        <f>TEXT(Tabla13[[#This Row],[Hora de Llegada]], "h:mm")</f>
        <v>3:53</v>
      </c>
      <c r="Q436" s="7" t="str">
        <f>TEXT(Tabla13[[#This Row],[Hora de Salida]], "h:mm")</f>
        <v>6:01</v>
      </c>
      <c r="R436" s="7">
        <f>IF(Tabla13[[#This Row],[Estado de la Mesa]]="Ocupada",Tabla13[[#This Row],[Hora de Salida2]]-Tabla13[[#This Row],[Hora de Llegada2]]+(15/1440),Tabla13[[#This Row],[Hora de Salida2]]-Tabla13[[#This Row],[Hora de Llegada2]])</f>
        <v>9.930555555555555E-2</v>
      </c>
      <c r="S436" s="7">
        <f>Tabla13[[#This Row],[Hora de Salida2]]-Tabla13[[#This Row],[Hora de Llegada2]]</f>
        <v>8.8888888888888878E-2</v>
      </c>
      <c r="T436" s="7">
        <f>IF(Tabla5[[#This Row],[Tiempo de Permanencia sin la Espera]]&gt;Tabla5[[#This Row],[Tiempo Preparación (horas)]],Tabla5[[#This Row],[Tiempo de Permanencia sin la Espera]]-Tabla5[[#This Row],[Tiempo Preparación (horas)]],0)</f>
        <v>1.1805555555555541E-2</v>
      </c>
      <c r="U436" s="7" t="str">
        <f>IF(Tabla5[[#This Row],[Tiempo de Permanencia sin la Espera]]&gt;Tabla5[[#This Row],[Tiempo Preparación (horas)]],"Si","No")</f>
        <v>Si</v>
      </c>
      <c r="V436" s="8">
        <v>154</v>
      </c>
      <c r="W436" s="8">
        <v>111</v>
      </c>
      <c r="X436" s="7">
        <f>Tabla5[[#This Row],[Tiempo de Preparación]]/1440</f>
        <v>7.7083333333333337E-2</v>
      </c>
    </row>
    <row r="437" spans="1:24" x14ac:dyDescent="0.2">
      <c r="A437">
        <v>10</v>
      </c>
      <c r="B437" t="s">
        <v>920</v>
      </c>
      <c r="C437">
        <v>3</v>
      </c>
      <c r="D437" s="3">
        <v>45021.008333333331</v>
      </c>
      <c r="E437" s="3">
        <v>45021.169444444444</v>
      </c>
      <c r="F437" t="s">
        <v>87</v>
      </c>
      <c r="G437" t="s">
        <v>82</v>
      </c>
      <c r="H437" t="s">
        <v>59</v>
      </c>
      <c r="I437" t="s">
        <v>919</v>
      </c>
      <c r="J437" s="34" t="str">
        <f>IF(Tabla5[[#This Row],[Orden Cobrada]]="Si",Tabla13[[#This Row],[Propina]],0)</f>
        <v>10.14</v>
      </c>
      <c r="K437" t="s">
        <v>76</v>
      </c>
      <c r="L437">
        <v>436</v>
      </c>
      <c r="M437" t="s">
        <v>104</v>
      </c>
      <c r="N437" t="s">
        <v>15</v>
      </c>
      <c r="O437" s="6">
        <f>INT(Tabla13[[#This Row],[Hora de Llegada]])</f>
        <v>45021</v>
      </c>
      <c r="P437" s="7" t="str">
        <f>TEXT(Tabla13[[#This Row],[Hora de Llegada]], "h:mm")</f>
        <v>0:12</v>
      </c>
      <c r="Q437" s="7" t="str">
        <f>TEXT(Tabla13[[#This Row],[Hora de Salida]], "h:mm")</f>
        <v>4:04</v>
      </c>
      <c r="R437" s="7">
        <f>IF(Tabla13[[#This Row],[Estado de la Mesa]]="Ocupada",Tabla13[[#This Row],[Hora de Salida2]]-Tabla13[[#This Row],[Hora de Llegada2]]+(15/1440),Tabla13[[#This Row],[Hora de Salida2]]-Tabla13[[#This Row],[Hora de Llegada2]])</f>
        <v>0.17152777777777775</v>
      </c>
      <c r="S437" s="7">
        <f>Tabla13[[#This Row],[Hora de Salida2]]-Tabla13[[#This Row],[Hora de Llegada2]]</f>
        <v>0.16111111111111109</v>
      </c>
      <c r="T437" s="7">
        <f>IF(Tabla5[[#This Row],[Tiempo de Permanencia sin la Espera]]&gt;Tabla5[[#This Row],[Tiempo Preparación (horas)]],Tabla5[[#This Row],[Tiempo de Permanencia sin la Espera]]-Tabla5[[#This Row],[Tiempo Preparación (horas)]],0)</f>
        <v>0.12986111111111109</v>
      </c>
      <c r="U437" s="7" t="str">
        <f>IF(Tabla5[[#This Row],[Tiempo de Permanencia sin la Espera]]&gt;Tabla5[[#This Row],[Tiempo Preparación (horas)]],"Si","No")</f>
        <v>Si</v>
      </c>
      <c r="V437" s="8">
        <v>56</v>
      </c>
      <c r="W437" s="8">
        <v>45</v>
      </c>
      <c r="X437" s="7">
        <f>Tabla5[[#This Row],[Tiempo de Preparación]]/1440</f>
        <v>3.125E-2</v>
      </c>
    </row>
    <row r="438" spans="1:24" x14ac:dyDescent="0.2">
      <c r="A438">
        <v>16</v>
      </c>
      <c r="B438" t="s">
        <v>918</v>
      </c>
      <c r="C438">
        <v>6</v>
      </c>
      <c r="D438" s="3">
        <v>45021.126388888886</v>
      </c>
      <c r="E438" s="3">
        <v>45021.225694444445</v>
      </c>
      <c r="F438" t="s">
        <v>72</v>
      </c>
      <c r="G438" t="s">
        <v>82</v>
      </c>
      <c r="H438" t="s">
        <v>59</v>
      </c>
      <c r="I438" t="s">
        <v>917</v>
      </c>
      <c r="J438" s="34" t="str">
        <f>IF(Tabla5[[#This Row],[Orden Cobrada]]="Si",Tabla13[[#This Row],[Propina]],0)</f>
        <v>12.56</v>
      </c>
      <c r="K438" t="s">
        <v>57</v>
      </c>
      <c r="L438">
        <v>437</v>
      </c>
      <c r="M438" t="s">
        <v>163</v>
      </c>
      <c r="N438" t="s">
        <v>17</v>
      </c>
      <c r="O438" s="6">
        <f>INT(Tabla13[[#This Row],[Hora de Llegada]])</f>
        <v>45021</v>
      </c>
      <c r="P438" s="7" t="str">
        <f>TEXT(Tabla13[[#This Row],[Hora de Llegada]], "h:mm")</f>
        <v>3:02</v>
      </c>
      <c r="Q438" s="7" t="str">
        <f>TEXT(Tabla13[[#This Row],[Hora de Salida]], "h:mm")</f>
        <v>5:25</v>
      </c>
      <c r="R438" s="7">
        <f>IF(Tabla13[[#This Row],[Estado de la Mesa]]="Ocupada",Tabla13[[#This Row],[Hora de Salida2]]-Tabla13[[#This Row],[Hora de Llegada2]]+(15/1440),Tabla13[[#This Row],[Hora de Salida2]]-Tabla13[[#This Row],[Hora de Llegada2]])</f>
        <v>9.9305555555555564E-2</v>
      </c>
      <c r="S438" s="7">
        <f>Tabla13[[#This Row],[Hora de Salida2]]-Tabla13[[#This Row],[Hora de Llegada2]]</f>
        <v>9.9305555555555564E-2</v>
      </c>
      <c r="T438" s="7">
        <f>IF(Tabla5[[#This Row],[Tiempo de Permanencia sin la Espera]]&gt;Tabla5[[#This Row],[Tiempo Preparación (horas)]],Tabla5[[#This Row],[Tiempo de Permanencia sin la Espera]]-Tabla5[[#This Row],[Tiempo Preparación (horas)]],0)</f>
        <v>6.3888888888888898E-2</v>
      </c>
      <c r="U438" s="7" t="str">
        <f>IF(Tabla5[[#This Row],[Tiempo de Permanencia sin la Espera]]&gt;Tabla5[[#This Row],[Tiempo Preparación (horas)]],"Si","No")</f>
        <v>Si</v>
      </c>
      <c r="V438" s="8">
        <v>70</v>
      </c>
      <c r="W438" s="8">
        <v>51</v>
      </c>
      <c r="X438" s="7">
        <f>Tabla5[[#This Row],[Tiempo de Preparación]]/1440</f>
        <v>3.5416666666666666E-2</v>
      </c>
    </row>
    <row r="439" spans="1:24" x14ac:dyDescent="0.2">
      <c r="A439">
        <v>2</v>
      </c>
      <c r="B439" t="s">
        <v>916</v>
      </c>
      <c r="C439">
        <v>1</v>
      </c>
      <c r="D439" s="3">
        <v>45021.165277777778</v>
      </c>
      <c r="E439" s="3">
        <v>45021.314583333333</v>
      </c>
      <c r="F439" t="s">
        <v>97</v>
      </c>
      <c r="G439" t="s">
        <v>82</v>
      </c>
      <c r="H439" t="s">
        <v>59</v>
      </c>
      <c r="I439" t="s">
        <v>915</v>
      </c>
      <c r="J439" s="34" t="str">
        <f>IF(Tabla5[[#This Row],[Orden Cobrada]]="Si",Tabla13[[#This Row],[Propina]],0)</f>
        <v>19.3</v>
      </c>
      <c r="K439" t="s">
        <v>70</v>
      </c>
      <c r="L439">
        <v>438</v>
      </c>
      <c r="M439" t="s">
        <v>64</v>
      </c>
      <c r="N439" t="s">
        <v>14</v>
      </c>
      <c r="O439" s="6">
        <f>INT(Tabla13[[#This Row],[Hora de Llegada]])</f>
        <v>45021</v>
      </c>
      <c r="P439" s="7" t="str">
        <f>TEXT(Tabla13[[#This Row],[Hora de Llegada]], "h:mm")</f>
        <v>3:58</v>
      </c>
      <c r="Q439" s="7" t="str">
        <f>TEXT(Tabla13[[#This Row],[Hora de Salida]], "h:mm")</f>
        <v>7:33</v>
      </c>
      <c r="R439" s="7">
        <f>IF(Tabla13[[#This Row],[Estado de la Mesa]]="Ocupada",Tabla13[[#This Row],[Hora de Salida2]]-Tabla13[[#This Row],[Hora de Llegada2]]+(15/1440),Tabla13[[#This Row],[Hora de Salida2]]-Tabla13[[#This Row],[Hora de Llegada2]])</f>
        <v>0.14930555555555555</v>
      </c>
      <c r="S439" s="7">
        <f>Tabla13[[#This Row],[Hora de Salida2]]-Tabla13[[#This Row],[Hora de Llegada2]]</f>
        <v>0.14930555555555555</v>
      </c>
      <c r="T439" s="7">
        <f>IF(Tabla5[[#This Row],[Tiempo de Permanencia sin la Espera]]&gt;Tabla5[[#This Row],[Tiempo Preparación (horas)]],Tabla5[[#This Row],[Tiempo de Permanencia sin la Espera]]-Tabla5[[#This Row],[Tiempo Preparación (horas)]],0)</f>
        <v>0.11388888888888889</v>
      </c>
      <c r="U439" s="7" t="str">
        <f>IF(Tabla5[[#This Row],[Tiempo de Permanencia sin la Espera]]&gt;Tabla5[[#This Row],[Tiempo Preparación (horas)]],"Si","No")</f>
        <v>Si</v>
      </c>
      <c r="V439" s="8">
        <v>33</v>
      </c>
      <c r="W439" s="8">
        <v>51</v>
      </c>
      <c r="X439" s="7">
        <f>Tabla5[[#This Row],[Tiempo de Preparación]]/1440</f>
        <v>3.5416666666666666E-2</v>
      </c>
    </row>
    <row r="440" spans="1:24" x14ac:dyDescent="0.2">
      <c r="A440">
        <v>15</v>
      </c>
      <c r="B440" t="s">
        <v>914</v>
      </c>
      <c r="C440">
        <v>1</v>
      </c>
      <c r="D440" s="3">
        <v>45021</v>
      </c>
      <c r="E440" s="3">
        <v>45021.057638888888</v>
      </c>
      <c r="F440" t="s">
        <v>72</v>
      </c>
      <c r="G440" t="s">
        <v>66</v>
      </c>
      <c r="H440" t="s">
        <v>59</v>
      </c>
      <c r="I440" t="s">
        <v>913</v>
      </c>
      <c r="J440" s="34" t="str">
        <f>IF(Tabla5[[#This Row],[Orden Cobrada]]="Si",Tabla13[[#This Row],[Propina]],0)</f>
        <v>25.56</v>
      </c>
      <c r="K440" t="s">
        <v>70</v>
      </c>
      <c r="L440">
        <v>439</v>
      </c>
      <c r="M440" t="s">
        <v>126</v>
      </c>
      <c r="N440" t="s">
        <v>596</v>
      </c>
      <c r="O440" s="6">
        <f>INT(Tabla13[[#This Row],[Hora de Llegada]])</f>
        <v>45021</v>
      </c>
      <c r="P440" s="7" t="str">
        <f>TEXT(Tabla13[[#This Row],[Hora de Llegada]], "h:mm")</f>
        <v>0:00</v>
      </c>
      <c r="Q440" s="7" t="str">
        <f>TEXT(Tabla13[[#This Row],[Hora de Salida]], "h:mm")</f>
        <v>1:23</v>
      </c>
      <c r="R440" s="7">
        <f>IF(Tabla13[[#This Row],[Estado de la Mesa]]="Ocupada",Tabla13[[#This Row],[Hora de Salida2]]-Tabla13[[#This Row],[Hora de Llegada2]]+(15/1440),Tabla13[[#This Row],[Hora de Salida2]]-Tabla13[[#This Row],[Hora de Llegada2]])</f>
        <v>5.7638888888888885E-2</v>
      </c>
      <c r="S440" s="7">
        <f>Tabla13[[#This Row],[Hora de Salida2]]-Tabla13[[#This Row],[Hora de Llegada2]]</f>
        <v>5.7638888888888885E-2</v>
      </c>
      <c r="T440" s="7">
        <f>IF(Tabla5[[#This Row],[Tiempo de Permanencia sin la Espera]]&gt;Tabla5[[#This Row],[Tiempo Preparación (horas)]],Tabla5[[#This Row],[Tiempo de Permanencia sin la Espera]]-Tabla5[[#This Row],[Tiempo Preparación (horas)]],0)</f>
        <v>1.3194444444444439E-2</v>
      </c>
      <c r="U440" s="7" t="str">
        <f>IF(Tabla5[[#This Row],[Tiempo de Permanencia sin la Espera]]&gt;Tabla5[[#This Row],[Tiempo Preparación (horas)]],"Si","No")</f>
        <v>Si</v>
      </c>
      <c r="V440" s="8">
        <v>177</v>
      </c>
      <c r="W440" s="8">
        <v>64</v>
      </c>
      <c r="X440" s="7">
        <f>Tabla5[[#This Row],[Tiempo de Preparación]]/1440</f>
        <v>4.4444444444444446E-2</v>
      </c>
    </row>
    <row r="441" spans="1:24" x14ac:dyDescent="0.2">
      <c r="A441">
        <v>13</v>
      </c>
      <c r="B441" t="s">
        <v>649</v>
      </c>
      <c r="C441">
        <v>1</v>
      </c>
      <c r="D441" s="3">
        <v>45021.082638888889</v>
      </c>
      <c r="E441" s="3">
        <v>45021.241666666669</v>
      </c>
      <c r="F441" t="s">
        <v>61</v>
      </c>
      <c r="G441" t="s">
        <v>82</v>
      </c>
      <c r="H441" t="s">
        <v>59</v>
      </c>
      <c r="I441" t="s">
        <v>912</v>
      </c>
      <c r="J441" s="34" t="str">
        <f>IF(Tabla5[[#This Row],[Orden Cobrada]]="Si",Tabla13[[#This Row],[Propina]],0)</f>
        <v>38.85</v>
      </c>
      <c r="K441" t="s">
        <v>76</v>
      </c>
      <c r="L441">
        <v>440</v>
      </c>
      <c r="M441" t="s">
        <v>64</v>
      </c>
      <c r="N441" t="s">
        <v>911</v>
      </c>
      <c r="O441" s="6">
        <f>INT(Tabla13[[#This Row],[Hora de Llegada]])</f>
        <v>45021</v>
      </c>
      <c r="P441" s="7" t="str">
        <f>TEXT(Tabla13[[#This Row],[Hora de Llegada]], "h:mm")</f>
        <v>1:59</v>
      </c>
      <c r="Q441" s="7" t="str">
        <f>TEXT(Tabla13[[#This Row],[Hora de Salida]], "h:mm")</f>
        <v>5:48</v>
      </c>
      <c r="R441" s="7">
        <f>IF(Tabla13[[#This Row],[Estado de la Mesa]]="Ocupada",Tabla13[[#This Row],[Hora de Salida2]]-Tabla13[[#This Row],[Hora de Llegada2]]+(15/1440),Tabla13[[#This Row],[Hora de Salida2]]-Tabla13[[#This Row],[Hora de Llegada2]])</f>
        <v>0.16944444444444443</v>
      </c>
      <c r="S441" s="7">
        <f>Tabla13[[#This Row],[Hora de Salida2]]-Tabla13[[#This Row],[Hora de Llegada2]]</f>
        <v>0.15902777777777777</v>
      </c>
      <c r="T441" s="7">
        <f>IF(Tabla5[[#This Row],[Tiempo de Permanencia sin la Espera]]&gt;Tabla5[[#This Row],[Tiempo Preparación (horas)]],Tabla5[[#This Row],[Tiempo de Permanencia sin la Espera]]-Tabla5[[#This Row],[Tiempo Preparación (horas)]],0)</f>
        <v>0.12777777777777777</v>
      </c>
      <c r="U441" s="7" t="str">
        <f>IF(Tabla5[[#This Row],[Tiempo de Permanencia sin la Espera]]&gt;Tabla5[[#This Row],[Tiempo Preparación (horas)]],"Si","No")</f>
        <v>Si</v>
      </c>
      <c r="V441" s="8">
        <v>84</v>
      </c>
      <c r="W441" s="8">
        <v>45</v>
      </c>
      <c r="X441" s="7">
        <f>Tabla5[[#This Row],[Tiempo de Preparación]]/1440</f>
        <v>3.125E-2</v>
      </c>
    </row>
    <row r="442" spans="1:24" x14ac:dyDescent="0.2">
      <c r="A442">
        <v>13</v>
      </c>
      <c r="B442" t="s">
        <v>268</v>
      </c>
      <c r="C442">
        <v>6</v>
      </c>
      <c r="D442" s="3">
        <v>45021.044444444444</v>
      </c>
      <c r="E442" s="3">
        <v>45021.140972222223</v>
      </c>
      <c r="F442" t="s">
        <v>61</v>
      </c>
      <c r="G442" t="s">
        <v>82</v>
      </c>
      <c r="H442" t="s">
        <v>102</v>
      </c>
      <c r="I442" t="s">
        <v>910</v>
      </c>
      <c r="J442" s="34" t="str">
        <f>IF(Tabla5[[#This Row],[Orden Cobrada]]="Si",Tabla13[[#This Row],[Propina]],0)</f>
        <v>23.31</v>
      </c>
      <c r="K442" t="s">
        <v>76</v>
      </c>
      <c r="L442">
        <v>441</v>
      </c>
      <c r="M442" t="s">
        <v>90</v>
      </c>
      <c r="N442" t="s">
        <v>909</v>
      </c>
      <c r="O442" s="6">
        <f>INT(Tabla13[[#This Row],[Hora de Llegada]])</f>
        <v>45021</v>
      </c>
      <c r="P442" s="7" t="str">
        <f>TEXT(Tabla13[[#This Row],[Hora de Llegada]], "h:mm")</f>
        <v>1:04</v>
      </c>
      <c r="Q442" s="7" t="str">
        <f>TEXT(Tabla13[[#This Row],[Hora de Salida]], "h:mm")</f>
        <v>3:23</v>
      </c>
      <c r="R442" s="7">
        <f>IF(Tabla13[[#This Row],[Estado de la Mesa]]="Ocupada",Tabla13[[#This Row],[Hora de Salida2]]-Tabla13[[#This Row],[Hora de Llegada2]]+(15/1440),Tabla13[[#This Row],[Hora de Salida2]]-Tabla13[[#This Row],[Hora de Llegada2]])</f>
        <v>0.10694444444444444</v>
      </c>
      <c r="S442" s="7">
        <f>Tabla13[[#This Row],[Hora de Salida2]]-Tabla13[[#This Row],[Hora de Llegada2]]</f>
        <v>9.6527777777777768E-2</v>
      </c>
      <c r="T442" s="7">
        <f>IF(Tabla5[[#This Row],[Tiempo de Permanencia sin la Espera]]&gt;Tabla5[[#This Row],[Tiempo Preparación (horas)]],Tabla5[[#This Row],[Tiempo de Permanencia sin la Espera]]-Tabla5[[#This Row],[Tiempo Preparación (horas)]],0)</f>
        <v>3.4027777777777768E-2</v>
      </c>
      <c r="U442" s="7" t="str">
        <f>IF(Tabla5[[#This Row],[Tiempo de Permanencia sin la Espera]]&gt;Tabla5[[#This Row],[Tiempo Preparación (horas)]],"Si","No")</f>
        <v>Si</v>
      </c>
      <c r="V442" s="8">
        <v>183</v>
      </c>
      <c r="W442" s="8">
        <v>90</v>
      </c>
      <c r="X442" s="7">
        <f>Tabla5[[#This Row],[Tiempo de Preparación]]/1440</f>
        <v>6.25E-2</v>
      </c>
    </row>
    <row r="443" spans="1:24" x14ac:dyDescent="0.2">
      <c r="A443">
        <v>15</v>
      </c>
      <c r="B443" t="s">
        <v>908</v>
      </c>
      <c r="C443">
        <v>3</v>
      </c>
      <c r="D443" s="3">
        <v>45021.086111111108</v>
      </c>
      <c r="E443" s="3">
        <v>45021.137499999997</v>
      </c>
      <c r="F443" t="s">
        <v>78</v>
      </c>
      <c r="G443" t="s">
        <v>66</v>
      </c>
      <c r="H443" t="s">
        <v>59</v>
      </c>
      <c r="I443" t="s">
        <v>907</v>
      </c>
      <c r="J443" s="34">
        <f>IF(Tabla5[[#This Row],[Orden Cobrada]]="Si",Tabla13[[#This Row],[Propina]],0)</f>
        <v>0</v>
      </c>
      <c r="K443" t="s">
        <v>76</v>
      </c>
      <c r="L443">
        <v>442</v>
      </c>
      <c r="M443" t="s">
        <v>85</v>
      </c>
      <c r="N443" t="s">
        <v>906</v>
      </c>
      <c r="O443" s="6">
        <f>INT(Tabla13[[#This Row],[Hora de Llegada]])</f>
        <v>45021</v>
      </c>
      <c r="P443" s="7" t="str">
        <f>TEXT(Tabla13[[#This Row],[Hora de Llegada]], "h:mm")</f>
        <v>2:04</v>
      </c>
      <c r="Q443" s="7" t="str">
        <f>TEXT(Tabla13[[#This Row],[Hora de Salida]], "h:mm")</f>
        <v>3:18</v>
      </c>
      <c r="R443" s="7">
        <f>IF(Tabla13[[#This Row],[Estado de la Mesa]]="Ocupada",Tabla13[[#This Row],[Hora de Salida2]]-Tabla13[[#This Row],[Hora de Llegada2]]+(15/1440),Tabla13[[#This Row],[Hora de Salida2]]-Tabla13[[#This Row],[Hora de Llegada2]])</f>
        <v>6.1805555555555523E-2</v>
      </c>
      <c r="S443" s="7">
        <f>Tabla13[[#This Row],[Hora de Salida2]]-Tabla13[[#This Row],[Hora de Llegada2]]</f>
        <v>5.1388888888888859E-2</v>
      </c>
      <c r="T443" s="7">
        <f>IF(Tabla5[[#This Row],[Tiempo de Permanencia sin la Espera]]&gt;Tabla5[[#This Row],[Tiempo Preparación (horas)]],Tabla5[[#This Row],[Tiempo de Permanencia sin la Espera]]-Tabla5[[#This Row],[Tiempo Preparación (horas)]],0)</f>
        <v>0</v>
      </c>
      <c r="U443" s="7" t="str">
        <f>IF(Tabla5[[#This Row],[Tiempo de Permanencia sin la Espera]]&gt;Tabla5[[#This Row],[Tiempo Preparación (horas)]],"Si","No")</f>
        <v>No</v>
      </c>
      <c r="V443" s="8">
        <v>235</v>
      </c>
      <c r="W443" s="8">
        <v>131</v>
      </c>
      <c r="X443" s="7">
        <f>Tabla5[[#This Row],[Tiempo de Preparación]]/1440</f>
        <v>9.0972222222222218E-2</v>
      </c>
    </row>
    <row r="444" spans="1:24" x14ac:dyDescent="0.2">
      <c r="A444">
        <v>4</v>
      </c>
      <c r="B444" t="s">
        <v>905</v>
      </c>
      <c r="C444">
        <v>2</v>
      </c>
      <c r="D444" s="3">
        <v>45021.052083333336</v>
      </c>
      <c r="E444" s="3">
        <v>45021.134722222225</v>
      </c>
      <c r="F444" t="s">
        <v>61</v>
      </c>
      <c r="G444" t="s">
        <v>82</v>
      </c>
      <c r="H444" t="s">
        <v>106</v>
      </c>
      <c r="I444" t="s">
        <v>904</v>
      </c>
      <c r="J444" s="34">
        <f>IF(Tabla5[[#This Row],[Orden Cobrada]]="Si",Tabla13[[#This Row],[Propina]],0)</f>
        <v>0</v>
      </c>
      <c r="K444" t="s">
        <v>70</v>
      </c>
      <c r="L444">
        <v>443</v>
      </c>
      <c r="M444" t="s">
        <v>132</v>
      </c>
      <c r="N444" t="s">
        <v>903</v>
      </c>
      <c r="O444" s="6">
        <f>INT(Tabla13[[#This Row],[Hora de Llegada]])</f>
        <v>45021</v>
      </c>
      <c r="P444" s="7" t="str">
        <f>TEXT(Tabla13[[#This Row],[Hora de Llegada]], "h:mm")</f>
        <v>1:15</v>
      </c>
      <c r="Q444" s="7" t="str">
        <f>TEXT(Tabla13[[#This Row],[Hora de Salida]], "h:mm")</f>
        <v>3:14</v>
      </c>
      <c r="R444" s="7">
        <f>IF(Tabla13[[#This Row],[Estado de la Mesa]]="Ocupada",Tabla13[[#This Row],[Hora de Salida2]]-Tabla13[[#This Row],[Hora de Llegada2]]+(15/1440),Tabla13[[#This Row],[Hora de Salida2]]-Tabla13[[#This Row],[Hora de Llegada2]])</f>
        <v>8.2638888888888873E-2</v>
      </c>
      <c r="S444" s="7">
        <f>Tabla13[[#This Row],[Hora de Salida2]]-Tabla13[[#This Row],[Hora de Llegada2]]</f>
        <v>8.2638888888888873E-2</v>
      </c>
      <c r="T444" s="7">
        <f>IF(Tabla5[[#This Row],[Tiempo de Permanencia sin la Espera]]&gt;Tabla5[[#This Row],[Tiempo Preparación (horas)]],Tabla5[[#This Row],[Tiempo de Permanencia sin la Espera]]-Tabla5[[#This Row],[Tiempo Preparación (horas)]],0)</f>
        <v>0</v>
      </c>
      <c r="U444" s="7" t="str">
        <f>IF(Tabla5[[#This Row],[Tiempo de Permanencia sin la Espera]]&gt;Tabla5[[#This Row],[Tiempo Preparación (horas)]],"Si","No")</f>
        <v>No</v>
      </c>
      <c r="V444" s="8">
        <v>217</v>
      </c>
      <c r="W444" s="8">
        <v>155</v>
      </c>
      <c r="X444" s="7">
        <f>Tabla5[[#This Row],[Tiempo de Preparación]]/1440</f>
        <v>0.1076388888888889</v>
      </c>
    </row>
    <row r="445" spans="1:24" x14ac:dyDescent="0.2">
      <c r="A445">
        <v>8</v>
      </c>
      <c r="B445" t="s">
        <v>902</v>
      </c>
      <c r="C445">
        <v>5</v>
      </c>
      <c r="D445" s="3">
        <v>45021.140972222223</v>
      </c>
      <c r="E445" s="3">
        <v>45021.255555555559</v>
      </c>
      <c r="F445" t="s">
        <v>97</v>
      </c>
      <c r="G445" t="s">
        <v>82</v>
      </c>
      <c r="H445" t="s">
        <v>59</v>
      </c>
      <c r="I445" t="s">
        <v>848</v>
      </c>
      <c r="J445" s="34" t="str">
        <f>IF(Tabla5[[#This Row],[Orden Cobrada]]="Si",Tabla13[[#This Row],[Propina]],0)</f>
        <v>25.26</v>
      </c>
      <c r="K445" t="s">
        <v>70</v>
      </c>
      <c r="L445">
        <v>444</v>
      </c>
      <c r="M445" t="s">
        <v>64</v>
      </c>
      <c r="N445" t="s">
        <v>901</v>
      </c>
      <c r="O445" s="6">
        <f>INT(Tabla13[[#This Row],[Hora de Llegada]])</f>
        <v>45021</v>
      </c>
      <c r="P445" s="7" t="str">
        <f>TEXT(Tabla13[[#This Row],[Hora de Llegada]], "h:mm")</f>
        <v>3:23</v>
      </c>
      <c r="Q445" s="7" t="str">
        <f>TEXT(Tabla13[[#This Row],[Hora de Salida]], "h:mm")</f>
        <v>6:08</v>
      </c>
      <c r="R445" s="7">
        <f>IF(Tabla13[[#This Row],[Estado de la Mesa]]="Ocupada",Tabla13[[#This Row],[Hora de Salida2]]-Tabla13[[#This Row],[Hora de Llegada2]]+(15/1440),Tabla13[[#This Row],[Hora de Salida2]]-Tabla13[[#This Row],[Hora de Llegada2]])</f>
        <v>0.11458333333333337</v>
      </c>
      <c r="S445" s="7">
        <f>Tabla13[[#This Row],[Hora de Salida2]]-Tabla13[[#This Row],[Hora de Llegada2]]</f>
        <v>0.11458333333333337</v>
      </c>
      <c r="T445" s="7">
        <f>IF(Tabla5[[#This Row],[Tiempo de Permanencia sin la Espera]]&gt;Tabla5[[#This Row],[Tiempo Preparación (horas)]],Tabla5[[#This Row],[Tiempo de Permanencia sin la Espera]]-Tabla5[[#This Row],[Tiempo Preparación (horas)]],0)</f>
        <v>5.8333333333333369E-2</v>
      </c>
      <c r="U445" s="7" t="str">
        <f>IF(Tabla5[[#This Row],[Tiempo de Permanencia sin la Espera]]&gt;Tabla5[[#This Row],[Tiempo Preparación (horas)]],"Si","No")</f>
        <v>Si</v>
      </c>
      <c r="V445" s="8">
        <v>95</v>
      </c>
      <c r="W445" s="8">
        <v>81</v>
      </c>
      <c r="X445" s="7">
        <f>Tabla5[[#This Row],[Tiempo de Preparación]]/1440</f>
        <v>5.6250000000000001E-2</v>
      </c>
    </row>
    <row r="446" spans="1:24" x14ac:dyDescent="0.2">
      <c r="A446">
        <v>6</v>
      </c>
      <c r="B446" t="s">
        <v>900</v>
      </c>
      <c r="C446">
        <v>5</v>
      </c>
      <c r="D446" s="3">
        <v>45021.042361111111</v>
      </c>
      <c r="E446" s="3">
        <v>45021.131249999999</v>
      </c>
      <c r="F446" t="s">
        <v>97</v>
      </c>
      <c r="G446" t="s">
        <v>60</v>
      </c>
      <c r="H446" t="s">
        <v>59</v>
      </c>
      <c r="I446" t="s">
        <v>851</v>
      </c>
      <c r="J446" s="34" t="str">
        <f>IF(Tabla5[[#This Row],[Orden Cobrada]]="Si",Tabla13[[#This Row],[Propina]],0)</f>
        <v>14.28</v>
      </c>
      <c r="K446" t="s">
        <v>70</v>
      </c>
      <c r="L446">
        <v>445</v>
      </c>
      <c r="M446" t="s">
        <v>163</v>
      </c>
      <c r="N446" t="s">
        <v>10</v>
      </c>
      <c r="O446" s="6">
        <f>INT(Tabla13[[#This Row],[Hora de Llegada]])</f>
        <v>45021</v>
      </c>
      <c r="P446" s="7" t="str">
        <f>TEXT(Tabla13[[#This Row],[Hora de Llegada]], "h:mm")</f>
        <v>1:01</v>
      </c>
      <c r="Q446" s="7" t="str">
        <f>TEXT(Tabla13[[#This Row],[Hora de Salida]], "h:mm")</f>
        <v>3:09</v>
      </c>
      <c r="R446" s="7">
        <f>IF(Tabla13[[#This Row],[Estado de la Mesa]]="Ocupada",Tabla13[[#This Row],[Hora de Salida2]]-Tabla13[[#This Row],[Hora de Llegada2]]+(15/1440),Tabla13[[#This Row],[Hora de Salida2]]-Tabla13[[#This Row],[Hora de Llegada2]])</f>
        <v>8.8888888888888906E-2</v>
      </c>
      <c r="S446" s="7">
        <f>Tabla13[[#This Row],[Hora de Salida2]]-Tabla13[[#This Row],[Hora de Llegada2]]</f>
        <v>8.8888888888888906E-2</v>
      </c>
      <c r="T446" s="7">
        <f>IF(Tabla5[[#This Row],[Tiempo de Permanencia sin la Espera]]&gt;Tabla5[[#This Row],[Tiempo Preparación (horas)]],Tabla5[[#This Row],[Tiempo de Permanencia sin la Espera]]-Tabla5[[#This Row],[Tiempo Preparación (horas)]],0)</f>
        <v>7.0833333333333359E-2</v>
      </c>
      <c r="U446" s="7" t="str">
        <f>IF(Tabla5[[#This Row],[Tiempo de Permanencia sin la Espera]]&gt;Tabla5[[#This Row],[Tiempo Preparación (horas)]],"Si","No")</f>
        <v>Si</v>
      </c>
      <c r="V446" s="8">
        <v>81</v>
      </c>
      <c r="W446" s="8">
        <v>26</v>
      </c>
      <c r="X446" s="7">
        <f>Tabla5[[#This Row],[Tiempo de Preparación]]/1440</f>
        <v>1.8055555555555554E-2</v>
      </c>
    </row>
    <row r="447" spans="1:24" x14ac:dyDescent="0.2">
      <c r="A447">
        <v>12</v>
      </c>
      <c r="B447" t="s">
        <v>574</v>
      </c>
      <c r="C447">
        <v>2</v>
      </c>
      <c r="D447" s="3">
        <v>45021.116666666669</v>
      </c>
      <c r="E447" s="3">
        <v>45021.259027777778</v>
      </c>
      <c r="F447" t="s">
        <v>97</v>
      </c>
      <c r="G447" t="s">
        <v>82</v>
      </c>
      <c r="H447" t="s">
        <v>59</v>
      </c>
      <c r="I447" t="s">
        <v>373</v>
      </c>
      <c r="J447" s="34" t="str">
        <f>IF(Tabla5[[#This Row],[Orden Cobrada]]="Si",Tabla13[[#This Row],[Propina]],0)</f>
        <v>35.24</v>
      </c>
      <c r="K447" t="s">
        <v>70</v>
      </c>
      <c r="L447">
        <v>446</v>
      </c>
      <c r="M447" t="s">
        <v>56</v>
      </c>
      <c r="N447" t="s">
        <v>23</v>
      </c>
      <c r="O447" s="6">
        <f>INT(Tabla13[[#This Row],[Hora de Llegada]])</f>
        <v>45021</v>
      </c>
      <c r="P447" s="7" t="str">
        <f>TEXT(Tabla13[[#This Row],[Hora de Llegada]], "h:mm")</f>
        <v>2:48</v>
      </c>
      <c r="Q447" s="7" t="str">
        <f>TEXT(Tabla13[[#This Row],[Hora de Salida]], "h:mm")</f>
        <v>6:13</v>
      </c>
      <c r="R447" s="7">
        <f>IF(Tabla13[[#This Row],[Estado de la Mesa]]="Ocupada",Tabla13[[#This Row],[Hora de Salida2]]-Tabla13[[#This Row],[Hora de Llegada2]]+(15/1440),Tabla13[[#This Row],[Hora de Salida2]]-Tabla13[[#This Row],[Hora de Llegada2]])</f>
        <v>0.14236111111111116</v>
      </c>
      <c r="S447" s="7">
        <f>Tabla13[[#This Row],[Hora de Salida2]]-Tabla13[[#This Row],[Hora de Llegada2]]</f>
        <v>0.14236111111111116</v>
      </c>
      <c r="T447" s="7">
        <f>IF(Tabla5[[#This Row],[Tiempo de Permanencia sin la Espera]]&gt;Tabla5[[#This Row],[Tiempo Preparación (horas)]],Tabla5[[#This Row],[Tiempo de Permanencia sin la Espera]]-Tabla5[[#This Row],[Tiempo Preparación (horas)]],0)</f>
        <v>0.1368055555555556</v>
      </c>
      <c r="U447" s="7" t="str">
        <f>IF(Tabla5[[#This Row],[Tiempo de Permanencia sin la Espera]]&gt;Tabla5[[#This Row],[Tiempo Preparación (horas)]],"Si","No")</f>
        <v>Si</v>
      </c>
      <c r="V447" s="8">
        <v>21</v>
      </c>
      <c r="W447" s="8">
        <v>8</v>
      </c>
      <c r="X447" s="7">
        <f>Tabla5[[#This Row],[Tiempo de Preparación]]/1440</f>
        <v>5.5555555555555558E-3</v>
      </c>
    </row>
    <row r="448" spans="1:24" x14ac:dyDescent="0.2">
      <c r="A448">
        <v>8</v>
      </c>
      <c r="B448" t="s">
        <v>899</v>
      </c>
      <c r="C448">
        <v>2</v>
      </c>
      <c r="D448" s="3">
        <v>45021.161805555559</v>
      </c>
      <c r="E448" s="3">
        <v>45021.308333333334</v>
      </c>
      <c r="F448" t="s">
        <v>78</v>
      </c>
      <c r="G448" t="s">
        <v>66</v>
      </c>
      <c r="H448" t="s">
        <v>59</v>
      </c>
      <c r="I448" t="s">
        <v>680</v>
      </c>
      <c r="J448" s="34" t="str">
        <f>IF(Tabla5[[#This Row],[Orden Cobrada]]="Si",Tabla13[[#This Row],[Propina]],0)</f>
        <v>28.68</v>
      </c>
      <c r="K448" t="s">
        <v>70</v>
      </c>
      <c r="L448">
        <v>447</v>
      </c>
      <c r="M448" t="s">
        <v>90</v>
      </c>
      <c r="N448" t="s">
        <v>898</v>
      </c>
      <c r="O448" s="6">
        <f>INT(Tabla13[[#This Row],[Hora de Llegada]])</f>
        <v>45021</v>
      </c>
      <c r="P448" s="7" t="str">
        <f>TEXT(Tabla13[[#This Row],[Hora de Llegada]], "h:mm")</f>
        <v>3:53</v>
      </c>
      <c r="Q448" s="7" t="str">
        <f>TEXT(Tabla13[[#This Row],[Hora de Salida]], "h:mm")</f>
        <v>7:24</v>
      </c>
      <c r="R448" s="7">
        <f>IF(Tabla13[[#This Row],[Estado de la Mesa]]="Ocupada",Tabla13[[#This Row],[Hora de Salida2]]-Tabla13[[#This Row],[Hora de Llegada2]]+(15/1440),Tabla13[[#This Row],[Hora de Salida2]]-Tabla13[[#This Row],[Hora de Llegada2]])</f>
        <v>0.14652777777777778</v>
      </c>
      <c r="S448" s="7">
        <f>Tabla13[[#This Row],[Hora de Salida2]]-Tabla13[[#This Row],[Hora de Llegada2]]</f>
        <v>0.14652777777777778</v>
      </c>
      <c r="T448" s="7">
        <f>IF(Tabla5[[#This Row],[Tiempo de Permanencia sin la Espera]]&gt;Tabla5[[#This Row],[Tiempo Preparación (horas)]],Tabla5[[#This Row],[Tiempo de Permanencia sin la Espera]]-Tabla5[[#This Row],[Tiempo Preparación (horas)]],0)</f>
        <v>8.6805555555555552E-2</v>
      </c>
      <c r="U448" s="7" t="str">
        <f>IF(Tabla5[[#This Row],[Tiempo de Permanencia sin la Espera]]&gt;Tabla5[[#This Row],[Tiempo Preparación (horas)]],"Si","No")</f>
        <v>Si</v>
      </c>
      <c r="V448" s="8">
        <v>181</v>
      </c>
      <c r="W448" s="8">
        <v>86</v>
      </c>
      <c r="X448" s="7">
        <f>Tabla5[[#This Row],[Tiempo de Preparación]]/1440</f>
        <v>5.9722222222222225E-2</v>
      </c>
    </row>
    <row r="449" spans="1:24" x14ac:dyDescent="0.2">
      <c r="A449">
        <v>4</v>
      </c>
      <c r="B449" t="s">
        <v>897</v>
      </c>
      <c r="C449">
        <v>5</v>
      </c>
      <c r="D449" s="3">
        <v>45021.004861111112</v>
      </c>
      <c r="E449" s="3">
        <v>45021.149305555555</v>
      </c>
      <c r="F449" t="s">
        <v>78</v>
      </c>
      <c r="G449" t="s">
        <v>66</v>
      </c>
      <c r="H449" t="s">
        <v>59</v>
      </c>
      <c r="I449" t="s">
        <v>896</v>
      </c>
      <c r="J449" s="34" t="str">
        <f>IF(Tabla5[[#This Row],[Orden Cobrada]]="Si",Tabla13[[#This Row],[Propina]],0)</f>
        <v>35.68</v>
      </c>
      <c r="K449" t="s">
        <v>76</v>
      </c>
      <c r="L449">
        <v>448</v>
      </c>
      <c r="M449" t="s">
        <v>132</v>
      </c>
      <c r="N449" t="s">
        <v>895</v>
      </c>
      <c r="O449" s="6">
        <f>INT(Tabla13[[#This Row],[Hora de Llegada]])</f>
        <v>45021</v>
      </c>
      <c r="P449" s="7" t="str">
        <f>TEXT(Tabla13[[#This Row],[Hora de Llegada]], "h:mm")</f>
        <v>0:07</v>
      </c>
      <c r="Q449" s="7" t="str">
        <f>TEXT(Tabla13[[#This Row],[Hora de Salida]], "h:mm")</f>
        <v>3:35</v>
      </c>
      <c r="R449" s="7">
        <f>IF(Tabla13[[#This Row],[Estado de la Mesa]]="Ocupada",Tabla13[[#This Row],[Hora de Salida2]]-Tabla13[[#This Row],[Hora de Llegada2]]+(15/1440),Tabla13[[#This Row],[Hora de Salida2]]-Tabla13[[#This Row],[Hora de Llegada2]])</f>
        <v>0.15486111111111109</v>
      </c>
      <c r="S449" s="7">
        <f>Tabla13[[#This Row],[Hora de Salida2]]-Tabla13[[#This Row],[Hora de Llegada2]]</f>
        <v>0.14444444444444443</v>
      </c>
      <c r="T449" s="7">
        <f>IF(Tabla5[[#This Row],[Tiempo de Permanencia sin la Espera]]&gt;Tabla5[[#This Row],[Tiempo Preparación (horas)]],Tabla5[[#This Row],[Tiempo de Permanencia sin la Espera]]-Tabla5[[#This Row],[Tiempo Preparación (horas)]],0)</f>
        <v>9.8611111111111094E-2</v>
      </c>
      <c r="U449" s="7" t="str">
        <f>IF(Tabla5[[#This Row],[Tiempo de Permanencia sin la Espera]]&gt;Tabla5[[#This Row],[Tiempo Preparación (horas)]],"Si","No")</f>
        <v>Si</v>
      </c>
      <c r="V449" s="8">
        <v>137</v>
      </c>
      <c r="W449" s="8">
        <v>66</v>
      </c>
      <c r="X449" s="7">
        <f>Tabla5[[#This Row],[Tiempo de Preparación]]/1440</f>
        <v>4.583333333333333E-2</v>
      </c>
    </row>
    <row r="450" spans="1:24" x14ac:dyDescent="0.2">
      <c r="A450">
        <v>3</v>
      </c>
      <c r="B450" t="s">
        <v>894</v>
      </c>
      <c r="C450">
        <v>3</v>
      </c>
      <c r="D450" s="3">
        <v>45021.142361111109</v>
      </c>
      <c r="E450" s="3">
        <v>45021.209722222222</v>
      </c>
      <c r="F450" t="s">
        <v>72</v>
      </c>
      <c r="G450" t="s">
        <v>82</v>
      </c>
      <c r="H450" t="s">
        <v>102</v>
      </c>
      <c r="I450" t="s">
        <v>893</v>
      </c>
      <c r="J450" s="34" t="str">
        <f>IF(Tabla5[[#This Row],[Orden Cobrada]]="Si",Tabla13[[#This Row],[Propina]],0)</f>
        <v>42.25</v>
      </c>
      <c r="K450" t="s">
        <v>76</v>
      </c>
      <c r="L450">
        <v>449</v>
      </c>
      <c r="M450" t="s">
        <v>104</v>
      </c>
      <c r="N450" t="s">
        <v>18</v>
      </c>
      <c r="O450" s="6">
        <f>INT(Tabla13[[#This Row],[Hora de Llegada]])</f>
        <v>45021</v>
      </c>
      <c r="P450" s="7" t="str">
        <f>TEXT(Tabla13[[#This Row],[Hora de Llegada]], "h:mm")</f>
        <v>3:25</v>
      </c>
      <c r="Q450" s="7" t="str">
        <f>TEXT(Tabla13[[#This Row],[Hora de Salida]], "h:mm")</f>
        <v>5:02</v>
      </c>
      <c r="R450" s="7">
        <f>IF(Tabla13[[#This Row],[Estado de la Mesa]]="Ocupada",Tabla13[[#This Row],[Hora de Salida2]]-Tabla13[[#This Row],[Hora de Llegada2]]+(15/1440),Tabla13[[#This Row],[Hora de Salida2]]-Tabla13[[#This Row],[Hora de Llegada2]])</f>
        <v>7.7777777777777793E-2</v>
      </c>
      <c r="S450" s="7">
        <f>Tabla13[[#This Row],[Hora de Salida2]]-Tabla13[[#This Row],[Hora de Llegada2]]</f>
        <v>6.7361111111111122E-2</v>
      </c>
      <c r="T450" s="7">
        <f>IF(Tabla5[[#This Row],[Tiempo de Permanencia sin la Espera]]&gt;Tabla5[[#This Row],[Tiempo Preparación (horas)]],Tabla5[[#This Row],[Tiempo de Permanencia sin la Espera]]-Tabla5[[#This Row],[Tiempo Preparación (horas)]],0)</f>
        <v>4.4444444444444453E-2</v>
      </c>
      <c r="U450" s="7" t="str">
        <f>IF(Tabla5[[#This Row],[Tiempo de Permanencia sin la Espera]]&gt;Tabla5[[#This Row],[Tiempo Preparación (horas)]],"Si","No")</f>
        <v>Si</v>
      </c>
      <c r="V450" s="8">
        <v>64</v>
      </c>
      <c r="W450" s="8">
        <v>33</v>
      </c>
      <c r="X450" s="7">
        <f>Tabla5[[#This Row],[Tiempo de Preparación]]/1440</f>
        <v>2.2916666666666665E-2</v>
      </c>
    </row>
    <row r="451" spans="1:24" x14ac:dyDescent="0.2">
      <c r="A451">
        <v>9</v>
      </c>
      <c r="B451" t="s">
        <v>892</v>
      </c>
      <c r="C451">
        <v>6</v>
      </c>
      <c r="D451" s="3">
        <v>45021.160416666666</v>
      </c>
      <c r="E451" s="3">
        <v>45021.209027777775</v>
      </c>
      <c r="F451" t="s">
        <v>72</v>
      </c>
      <c r="G451" t="s">
        <v>82</v>
      </c>
      <c r="H451" t="s">
        <v>59</v>
      </c>
      <c r="I451" t="s">
        <v>891</v>
      </c>
      <c r="J451" s="34" t="str">
        <f>IF(Tabla5[[#This Row],[Orden Cobrada]]="Si",Tabla13[[#This Row],[Propina]],0)</f>
        <v>48.9</v>
      </c>
      <c r="K451" t="s">
        <v>76</v>
      </c>
      <c r="L451">
        <v>450</v>
      </c>
      <c r="M451" t="s">
        <v>126</v>
      </c>
      <c r="N451" t="s">
        <v>890</v>
      </c>
      <c r="O451" s="6">
        <f>INT(Tabla13[[#This Row],[Hora de Llegada]])</f>
        <v>45021</v>
      </c>
      <c r="P451" s="7" t="str">
        <f>TEXT(Tabla13[[#This Row],[Hora de Llegada]], "h:mm")</f>
        <v>3:51</v>
      </c>
      <c r="Q451" s="7" t="str">
        <f>TEXT(Tabla13[[#This Row],[Hora de Salida]], "h:mm")</f>
        <v>5:01</v>
      </c>
      <c r="R451" s="7">
        <f>IF(Tabla13[[#This Row],[Estado de la Mesa]]="Ocupada",Tabla13[[#This Row],[Hora de Salida2]]-Tabla13[[#This Row],[Hora de Llegada2]]+(15/1440),Tabla13[[#This Row],[Hora de Salida2]]-Tabla13[[#This Row],[Hora de Llegada2]])</f>
        <v>5.9027777777777769E-2</v>
      </c>
      <c r="S451" s="7">
        <f>Tabla13[[#This Row],[Hora de Salida2]]-Tabla13[[#This Row],[Hora de Llegada2]]</f>
        <v>4.8611111111111105E-2</v>
      </c>
      <c r="T451" s="7">
        <f>IF(Tabla5[[#This Row],[Tiempo de Permanencia sin la Espera]]&gt;Tabla5[[#This Row],[Tiempo Preparación (horas)]],Tabla5[[#This Row],[Tiempo de Permanencia sin la Espera]]-Tabla5[[#This Row],[Tiempo Preparación (horas)]],0)</f>
        <v>2.4999999999999994E-2</v>
      </c>
      <c r="U451" s="7" t="str">
        <f>IF(Tabla5[[#This Row],[Tiempo de Permanencia sin la Espera]]&gt;Tabla5[[#This Row],[Tiempo Preparación (horas)]],"Si","No")</f>
        <v>Si</v>
      </c>
      <c r="V451" s="8">
        <v>72</v>
      </c>
      <c r="W451" s="8">
        <v>34</v>
      </c>
      <c r="X451" s="7">
        <f>Tabla5[[#This Row],[Tiempo de Preparación]]/1440</f>
        <v>2.361111111111111E-2</v>
      </c>
    </row>
    <row r="452" spans="1:24" x14ac:dyDescent="0.2">
      <c r="A452">
        <v>3</v>
      </c>
      <c r="B452" t="s">
        <v>550</v>
      </c>
      <c r="C452">
        <v>1</v>
      </c>
      <c r="D452" s="3">
        <v>45021.053472222222</v>
      </c>
      <c r="E452" s="3">
        <v>45021.101388888892</v>
      </c>
      <c r="F452" t="s">
        <v>87</v>
      </c>
      <c r="G452" t="s">
        <v>60</v>
      </c>
      <c r="H452" t="s">
        <v>59</v>
      </c>
      <c r="I452" t="s">
        <v>889</v>
      </c>
      <c r="J452" s="34">
        <f>IF(Tabla5[[#This Row],[Orden Cobrada]]="Si",Tabla13[[#This Row],[Propina]],0)</f>
        <v>0</v>
      </c>
      <c r="K452" t="s">
        <v>70</v>
      </c>
      <c r="L452">
        <v>451</v>
      </c>
      <c r="M452" t="s">
        <v>126</v>
      </c>
      <c r="N452" t="s">
        <v>888</v>
      </c>
      <c r="O452" s="6">
        <f>INT(Tabla13[[#This Row],[Hora de Llegada]])</f>
        <v>45021</v>
      </c>
      <c r="P452" s="7" t="str">
        <f>TEXT(Tabla13[[#This Row],[Hora de Llegada]], "h:mm")</f>
        <v>1:17</v>
      </c>
      <c r="Q452" s="7" t="str">
        <f>TEXT(Tabla13[[#This Row],[Hora de Salida]], "h:mm")</f>
        <v>2:26</v>
      </c>
      <c r="R452" s="7">
        <f>IF(Tabla13[[#This Row],[Estado de la Mesa]]="Ocupada",Tabla13[[#This Row],[Hora de Salida2]]-Tabla13[[#This Row],[Hora de Llegada2]]+(15/1440),Tabla13[[#This Row],[Hora de Salida2]]-Tabla13[[#This Row],[Hora de Llegada2]])</f>
        <v>4.7916666666666684E-2</v>
      </c>
      <c r="S452" s="7">
        <f>Tabla13[[#This Row],[Hora de Salida2]]-Tabla13[[#This Row],[Hora de Llegada2]]</f>
        <v>4.7916666666666684E-2</v>
      </c>
      <c r="T452" s="7">
        <f>IF(Tabla5[[#This Row],[Tiempo de Permanencia sin la Espera]]&gt;Tabla5[[#This Row],[Tiempo Preparación (horas)]],Tabla5[[#This Row],[Tiempo de Permanencia sin la Espera]]-Tabla5[[#This Row],[Tiempo Preparación (horas)]],0)</f>
        <v>0</v>
      </c>
      <c r="U452" s="7" t="str">
        <f>IF(Tabla5[[#This Row],[Tiempo de Permanencia sin la Espera]]&gt;Tabla5[[#This Row],[Tiempo Preparación (horas)]],"Si","No")</f>
        <v>No</v>
      </c>
      <c r="V452" s="8">
        <v>92</v>
      </c>
      <c r="W452" s="8">
        <v>103</v>
      </c>
      <c r="X452" s="7">
        <f>Tabla5[[#This Row],[Tiempo de Preparación]]/1440</f>
        <v>7.1527777777777773E-2</v>
      </c>
    </row>
    <row r="453" spans="1:24" x14ac:dyDescent="0.2">
      <c r="A453">
        <v>9</v>
      </c>
      <c r="B453" t="s">
        <v>887</v>
      </c>
      <c r="C453">
        <v>1</v>
      </c>
      <c r="D453" s="3">
        <v>45021.120138888888</v>
      </c>
      <c r="E453" s="3">
        <v>45021.22152777778</v>
      </c>
      <c r="F453" t="s">
        <v>78</v>
      </c>
      <c r="G453" t="s">
        <v>82</v>
      </c>
      <c r="H453" t="s">
        <v>59</v>
      </c>
      <c r="I453" t="s">
        <v>886</v>
      </c>
      <c r="J453" s="34" t="str">
        <f>IF(Tabla5[[#This Row],[Orden Cobrada]]="Si",Tabla13[[#This Row],[Propina]],0)</f>
        <v>43.48</v>
      </c>
      <c r="K453" t="s">
        <v>57</v>
      </c>
      <c r="L453">
        <v>452</v>
      </c>
      <c r="M453" t="s">
        <v>85</v>
      </c>
      <c r="N453" t="s">
        <v>885</v>
      </c>
      <c r="O453" s="6">
        <f>INT(Tabla13[[#This Row],[Hora de Llegada]])</f>
        <v>45021</v>
      </c>
      <c r="P453" s="7" t="str">
        <f>TEXT(Tabla13[[#This Row],[Hora de Llegada]], "h:mm")</f>
        <v>2:53</v>
      </c>
      <c r="Q453" s="7" t="str">
        <f>TEXT(Tabla13[[#This Row],[Hora de Salida]], "h:mm")</f>
        <v>5:19</v>
      </c>
      <c r="R453" s="7">
        <f>IF(Tabla13[[#This Row],[Estado de la Mesa]]="Ocupada",Tabla13[[#This Row],[Hora de Salida2]]-Tabla13[[#This Row],[Hora de Llegada2]]+(15/1440),Tabla13[[#This Row],[Hora de Salida2]]-Tabla13[[#This Row],[Hora de Llegada2]])</f>
        <v>0.10138888888888888</v>
      </c>
      <c r="S453" s="7">
        <f>Tabla13[[#This Row],[Hora de Salida2]]-Tabla13[[#This Row],[Hora de Llegada2]]</f>
        <v>0.10138888888888888</v>
      </c>
      <c r="T453" s="7">
        <f>IF(Tabla5[[#This Row],[Tiempo de Permanencia sin la Espera]]&gt;Tabla5[[#This Row],[Tiempo Preparación (horas)]],Tabla5[[#This Row],[Tiempo de Permanencia sin la Espera]]-Tabla5[[#This Row],[Tiempo Preparación (horas)]],0)</f>
        <v>1.5972222222222207E-2</v>
      </c>
      <c r="U453" s="7" t="str">
        <f>IF(Tabla5[[#This Row],[Tiempo de Permanencia sin la Espera]]&gt;Tabla5[[#This Row],[Tiempo Preparación (horas)]],"Si","No")</f>
        <v>Si</v>
      </c>
      <c r="V453" s="8">
        <v>158</v>
      </c>
      <c r="W453" s="8">
        <v>123</v>
      </c>
      <c r="X453" s="7">
        <f>Tabla5[[#This Row],[Tiempo de Preparación]]/1440</f>
        <v>8.5416666666666669E-2</v>
      </c>
    </row>
    <row r="454" spans="1:24" x14ac:dyDescent="0.2">
      <c r="A454">
        <v>6</v>
      </c>
      <c r="B454" t="s">
        <v>627</v>
      </c>
      <c r="C454">
        <v>1</v>
      </c>
      <c r="D454" s="3">
        <v>45021.154166666667</v>
      </c>
      <c r="E454" s="3">
        <v>45021.213194444441</v>
      </c>
      <c r="F454" t="s">
        <v>61</v>
      </c>
      <c r="G454" t="s">
        <v>60</v>
      </c>
      <c r="H454" t="s">
        <v>59</v>
      </c>
      <c r="I454" t="s">
        <v>884</v>
      </c>
      <c r="J454" s="34">
        <f>IF(Tabla5[[#This Row],[Orden Cobrada]]="Si",Tabla13[[#This Row],[Propina]],0)</f>
        <v>0</v>
      </c>
      <c r="K454" t="s">
        <v>70</v>
      </c>
      <c r="L454">
        <v>453</v>
      </c>
      <c r="M454" t="s">
        <v>69</v>
      </c>
      <c r="N454" t="s">
        <v>236</v>
      </c>
      <c r="O454" s="6">
        <f>INT(Tabla13[[#This Row],[Hora de Llegada]])</f>
        <v>45021</v>
      </c>
      <c r="P454" s="7" t="str">
        <f>TEXT(Tabla13[[#This Row],[Hora de Llegada]], "h:mm")</f>
        <v>3:42</v>
      </c>
      <c r="Q454" s="7" t="str">
        <f>TEXT(Tabla13[[#This Row],[Hora de Salida]], "h:mm")</f>
        <v>5:07</v>
      </c>
      <c r="R454" s="7">
        <f>IF(Tabla13[[#This Row],[Estado de la Mesa]]="Ocupada",Tabla13[[#This Row],[Hora de Salida2]]-Tabla13[[#This Row],[Hora de Llegada2]]+(15/1440),Tabla13[[#This Row],[Hora de Salida2]]-Tabla13[[#This Row],[Hora de Llegada2]])</f>
        <v>5.9027777777777762E-2</v>
      </c>
      <c r="S454" s="7">
        <f>Tabla13[[#This Row],[Hora de Salida2]]-Tabla13[[#This Row],[Hora de Llegada2]]</f>
        <v>5.9027777777777762E-2</v>
      </c>
      <c r="T454" s="7">
        <f>IF(Tabla5[[#This Row],[Tiempo de Permanencia sin la Espera]]&gt;Tabla5[[#This Row],[Tiempo Preparación (horas)]],Tabla5[[#This Row],[Tiempo de Permanencia sin la Espera]]-Tabla5[[#This Row],[Tiempo Preparación (horas)]],0)</f>
        <v>0</v>
      </c>
      <c r="U454" s="7" t="str">
        <f>IF(Tabla5[[#This Row],[Tiempo de Permanencia sin la Espera]]&gt;Tabla5[[#This Row],[Tiempo Preparación (horas)]],"Si","No")</f>
        <v>No</v>
      </c>
      <c r="V454" s="8">
        <v>130</v>
      </c>
      <c r="W454" s="8">
        <v>100</v>
      </c>
      <c r="X454" s="7">
        <f>Tabla5[[#This Row],[Tiempo de Preparación]]/1440</f>
        <v>6.9444444444444448E-2</v>
      </c>
    </row>
    <row r="455" spans="1:24" x14ac:dyDescent="0.2">
      <c r="A455">
        <v>1</v>
      </c>
      <c r="B455" t="s">
        <v>883</v>
      </c>
      <c r="C455">
        <v>3</v>
      </c>
      <c r="D455" s="3">
        <v>45021.143055555556</v>
      </c>
      <c r="E455" s="3">
        <v>45021.203472222223</v>
      </c>
      <c r="F455" t="s">
        <v>97</v>
      </c>
      <c r="G455" t="s">
        <v>82</v>
      </c>
      <c r="H455" t="s">
        <v>59</v>
      </c>
      <c r="I455" t="s">
        <v>882</v>
      </c>
      <c r="J455" s="34">
        <f>IF(Tabla5[[#This Row],[Orden Cobrada]]="Si",Tabla13[[#This Row],[Propina]],0)</f>
        <v>0</v>
      </c>
      <c r="K455" t="s">
        <v>70</v>
      </c>
      <c r="L455">
        <v>454</v>
      </c>
      <c r="M455" t="s">
        <v>75</v>
      </c>
      <c r="N455" t="s">
        <v>881</v>
      </c>
      <c r="O455" s="6">
        <f>INT(Tabla13[[#This Row],[Hora de Llegada]])</f>
        <v>45021</v>
      </c>
      <c r="P455" s="7" t="str">
        <f>TEXT(Tabla13[[#This Row],[Hora de Llegada]], "h:mm")</f>
        <v>3:26</v>
      </c>
      <c r="Q455" s="7" t="str">
        <f>TEXT(Tabla13[[#This Row],[Hora de Salida]], "h:mm")</f>
        <v>4:53</v>
      </c>
      <c r="R455" s="7">
        <f>IF(Tabla13[[#This Row],[Estado de la Mesa]]="Ocupada",Tabla13[[#This Row],[Hora de Salida2]]-Tabla13[[#This Row],[Hora de Llegada2]]+(15/1440),Tabla13[[#This Row],[Hora de Salida2]]-Tabla13[[#This Row],[Hora de Llegada2]])</f>
        <v>6.0416666666666619E-2</v>
      </c>
      <c r="S455" s="7">
        <f>Tabla13[[#This Row],[Hora de Salida2]]-Tabla13[[#This Row],[Hora de Llegada2]]</f>
        <v>6.0416666666666619E-2</v>
      </c>
      <c r="T455" s="7">
        <f>IF(Tabla5[[#This Row],[Tiempo de Permanencia sin la Espera]]&gt;Tabla5[[#This Row],[Tiempo Preparación (horas)]],Tabla5[[#This Row],[Tiempo de Permanencia sin la Espera]]-Tabla5[[#This Row],[Tiempo Preparación (horas)]],0)</f>
        <v>0</v>
      </c>
      <c r="U455" s="7" t="str">
        <f>IF(Tabla5[[#This Row],[Tiempo de Permanencia sin la Espera]]&gt;Tabla5[[#This Row],[Tiempo Preparación (horas)]],"Si","No")</f>
        <v>No</v>
      </c>
      <c r="V455" s="8">
        <v>233</v>
      </c>
      <c r="W455" s="8">
        <v>153</v>
      </c>
      <c r="X455" s="7">
        <f>Tabla5[[#This Row],[Tiempo de Preparación]]/1440</f>
        <v>0.10625</v>
      </c>
    </row>
    <row r="456" spans="1:24" x14ac:dyDescent="0.2">
      <c r="A456">
        <v>12</v>
      </c>
      <c r="B456" t="s">
        <v>880</v>
      </c>
      <c r="C456">
        <v>6</v>
      </c>
      <c r="D456" s="3">
        <v>45021.165277777778</v>
      </c>
      <c r="E456" s="3">
        <v>45021.245833333334</v>
      </c>
      <c r="F456" t="s">
        <v>87</v>
      </c>
      <c r="G456" t="s">
        <v>60</v>
      </c>
      <c r="H456" t="s">
        <v>106</v>
      </c>
      <c r="I456" t="s">
        <v>879</v>
      </c>
      <c r="J456" s="34" t="str">
        <f>IF(Tabla5[[#This Row],[Orden Cobrada]]="Si",Tabla13[[#This Row],[Propina]],0)</f>
        <v>19.7</v>
      </c>
      <c r="K456" t="s">
        <v>57</v>
      </c>
      <c r="L456">
        <v>455</v>
      </c>
      <c r="M456" t="s">
        <v>75</v>
      </c>
      <c r="N456" t="s">
        <v>5</v>
      </c>
      <c r="O456" s="6">
        <f>INT(Tabla13[[#This Row],[Hora de Llegada]])</f>
        <v>45021</v>
      </c>
      <c r="P456" s="7" t="str">
        <f>TEXT(Tabla13[[#This Row],[Hora de Llegada]], "h:mm")</f>
        <v>3:58</v>
      </c>
      <c r="Q456" s="7" t="str">
        <f>TEXT(Tabla13[[#This Row],[Hora de Salida]], "h:mm")</f>
        <v>5:54</v>
      </c>
      <c r="R456" s="7">
        <f>IF(Tabla13[[#This Row],[Estado de la Mesa]]="Ocupada",Tabla13[[#This Row],[Hora de Salida2]]-Tabla13[[#This Row],[Hora de Llegada2]]+(15/1440),Tabla13[[#This Row],[Hora de Salida2]]-Tabla13[[#This Row],[Hora de Llegada2]])</f>
        <v>8.0555555555555575E-2</v>
      </c>
      <c r="S456" s="7">
        <f>Tabla13[[#This Row],[Hora de Salida2]]-Tabla13[[#This Row],[Hora de Llegada2]]</f>
        <v>8.0555555555555575E-2</v>
      </c>
      <c r="T456" s="7">
        <f>IF(Tabla5[[#This Row],[Tiempo de Permanencia sin la Espera]]&gt;Tabla5[[#This Row],[Tiempo Preparación (horas)]],Tabla5[[#This Row],[Tiempo de Permanencia sin la Espera]]-Tabla5[[#This Row],[Tiempo Preparación (horas)]],0)</f>
        <v>7.2916666666666685E-2</v>
      </c>
      <c r="U456" s="7" t="str">
        <f>IF(Tabla5[[#This Row],[Tiempo de Permanencia sin la Espera]]&gt;Tabla5[[#This Row],[Tiempo Preparación (horas)]],"Si","No")</f>
        <v>Si</v>
      </c>
      <c r="V456" s="8">
        <v>48</v>
      </c>
      <c r="W456" s="8">
        <v>11</v>
      </c>
      <c r="X456" s="7">
        <f>Tabla5[[#This Row],[Tiempo de Preparación]]/1440</f>
        <v>7.6388888888888886E-3</v>
      </c>
    </row>
    <row r="457" spans="1:24" x14ac:dyDescent="0.2">
      <c r="A457">
        <v>13</v>
      </c>
      <c r="B457" t="s">
        <v>878</v>
      </c>
      <c r="C457">
        <v>6</v>
      </c>
      <c r="D457" s="3">
        <v>45021.091666666667</v>
      </c>
      <c r="E457" s="3">
        <v>45021.21875</v>
      </c>
      <c r="F457" t="s">
        <v>78</v>
      </c>
      <c r="G457" t="s">
        <v>82</v>
      </c>
      <c r="H457" t="s">
        <v>59</v>
      </c>
      <c r="I457" t="s">
        <v>877</v>
      </c>
      <c r="J457" s="34" t="str">
        <f>IF(Tabla5[[#This Row],[Orden Cobrada]]="Si",Tabla13[[#This Row],[Propina]],0)</f>
        <v>21.94</v>
      </c>
      <c r="K457" t="s">
        <v>70</v>
      </c>
      <c r="L457">
        <v>456</v>
      </c>
      <c r="M457" t="s">
        <v>64</v>
      </c>
      <c r="N457" t="s">
        <v>876</v>
      </c>
      <c r="O457" s="6">
        <f>INT(Tabla13[[#This Row],[Hora de Llegada]])</f>
        <v>45021</v>
      </c>
      <c r="P457" s="7" t="str">
        <f>TEXT(Tabla13[[#This Row],[Hora de Llegada]], "h:mm")</f>
        <v>2:12</v>
      </c>
      <c r="Q457" s="7" t="str">
        <f>TEXT(Tabla13[[#This Row],[Hora de Salida]], "h:mm")</f>
        <v>5:15</v>
      </c>
      <c r="R457" s="7">
        <f>IF(Tabla13[[#This Row],[Estado de la Mesa]]="Ocupada",Tabla13[[#This Row],[Hora de Salida2]]-Tabla13[[#This Row],[Hora de Llegada2]]+(15/1440),Tabla13[[#This Row],[Hora de Salida2]]-Tabla13[[#This Row],[Hora de Llegada2]])</f>
        <v>0.12708333333333333</v>
      </c>
      <c r="S457" s="7">
        <f>Tabla13[[#This Row],[Hora de Salida2]]-Tabla13[[#This Row],[Hora de Llegada2]]</f>
        <v>0.12708333333333333</v>
      </c>
      <c r="T457" s="7">
        <f>IF(Tabla5[[#This Row],[Tiempo de Permanencia sin la Espera]]&gt;Tabla5[[#This Row],[Tiempo Preparación (horas)]],Tabla5[[#This Row],[Tiempo de Permanencia sin la Espera]]-Tabla5[[#This Row],[Tiempo Preparación (horas)]],0)</f>
        <v>7.7777777777777779E-2</v>
      </c>
      <c r="U457" s="7" t="str">
        <f>IF(Tabla5[[#This Row],[Tiempo de Permanencia sin la Espera]]&gt;Tabla5[[#This Row],[Tiempo Preparación (horas)]],"Si","No")</f>
        <v>Si</v>
      </c>
      <c r="V457" s="8">
        <v>148</v>
      </c>
      <c r="W457" s="8">
        <v>71</v>
      </c>
      <c r="X457" s="7">
        <f>Tabla5[[#This Row],[Tiempo de Preparación]]/1440</f>
        <v>4.9305555555555554E-2</v>
      </c>
    </row>
    <row r="458" spans="1:24" x14ac:dyDescent="0.2">
      <c r="A458">
        <v>18</v>
      </c>
      <c r="B458" t="s">
        <v>875</v>
      </c>
      <c r="C458">
        <v>6</v>
      </c>
      <c r="D458" s="3">
        <v>45021.158333333333</v>
      </c>
      <c r="E458" s="3">
        <v>45021.313888888886</v>
      </c>
      <c r="F458" t="s">
        <v>61</v>
      </c>
      <c r="G458" t="s">
        <v>82</v>
      </c>
      <c r="H458" t="s">
        <v>102</v>
      </c>
      <c r="I458" t="s">
        <v>874</v>
      </c>
      <c r="J458" s="34" t="str">
        <f>IF(Tabla5[[#This Row],[Orden Cobrada]]="Si",Tabla13[[#This Row],[Propina]],0)</f>
        <v>17.26</v>
      </c>
      <c r="K458" t="s">
        <v>57</v>
      </c>
      <c r="L458">
        <v>457</v>
      </c>
      <c r="M458" t="s">
        <v>126</v>
      </c>
      <c r="N458" t="s">
        <v>80</v>
      </c>
      <c r="O458" s="6">
        <f>INT(Tabla13[[#This Row],[Hora de Llegada]])</f>
        <v>45021</v>
      </c>
      <c r="P458" s="7" t="str">
        <f>TEXT(Tabla13[[#This Row],[Hora de Llegada]], "h:mm")</f>
        <v>3:48</v>
      </c>
      <c r="Q458" s="7" t="str">
        <f>TEXT(Tabla13[[#This Row],[Hora de Salida]], "h:mm")</f>
        <v>7:32</v>
      </c>
      <c r="R458" s="7">
        <f>IF(Tabla13[[#This Row],[Estado de la Mesa]]="Ocupada",Tabla13[[#This Row],[Hora de Salida2]]-Tabla13[[#This Row],[Hora de Llegada2]]+(15/1440),Tabla13[[#This Row],[Hora de Salida2]]-Tabla13[[#This Row],[Hora de Llegada2]])</f>
        <v>0.15555555555555556</v>
      </c>
      <c r="S458" s="7">
        <f>Tabla13[[#This Row],[Hora de Salida2]]-Tabla13[[#This Row],[Hora de Llegada2]]</f>
        <v>0.15555555555555556</v>
      </c>
      <c r="T458" s="7">
        <f>IF(Tabla5[[#This Row],[Tiempo de Permanencia sin la Espera]]&gt;Tabla5[[#This Row],[Tiempo Preparación (horas)]],Tabla5[[#This Row],[Tiempo de Permanencia sin la Espera]]-Tabla5[[#This Row],[Tiempo Preparación (horas)]],0)</f>
        <v>0.11527777777777778</v>
      </c>
      <c r="U458" s="7" t="str">
        <f>IF(Tabla5[[#This Row],[Tiempo de Permanencia sin la Espera]]&gt;Tabla5[[#This Row],[Tiempo Preparación (horas)]],"Si","No")</f>
        <v>Si</v>
      </c>
      <c r="V458" s="8">
        <v>137</v>
      </c>
      <c r="W458" s="8">
        <v>58</v>
      </c>
      <c r="X458" s="7">
        <f>Tabla5[[#This Row],[Tiempo de Preparación]]/1440</f>
        <v>4.027777777777778E-2</v>
      </c>
    </row>
    <row r="459" spans="1:24" x14ac:dyDescent="0.2">
      <c r="A459">
        <v>4</v>
      </c>
      <c r="B459" t="s">
        <v>873</v>
      </c>
      <c r="C459">
        <v>3</v>
      </c>
      <c r="D459" s="3">
        <v>45021.111805555556</v>
      </c>
      <c r="E459" s="3">
        <v>45021.181250000001</v>
      </c>
      <c r="F459" t="s">
        <v>78</v>
      </c>
      <c r="G459" t="s">
        <v>82</v>
      </c>
      <c r="H459" t="s">
        <v>59</v>
      </c>
      <c r="I459" t="s">
        <v>872</v>
      </c>
      <c r="J459" s="34" t="str">
        <f>IF(Tabla5[[#This Row],[Orden Cobrada]]="Si",Tabla13[[#This Row],[Propina]],0)</f>
        <v>15.21</v>
      </c>
      <c r="K459" t="s">
        <v>76</v>
      </c>
      <c r="L459">
        <v>458</v>
      </c>
      <c r="M459" t="s">
        <v>126</v>
      </c>
      <c r="N459" t="s">
        <v>871</v>
      </c>
      <c r="O459" s="6">
        <f>INT(Tabla13[[#This Row],[Hora de Llegada]])</f>
        <v>45021</v>
      </c>
      <c r="P459" s="7" t="str">
        <f>TEXT(Tabla13[[#This Row],[Hora de Llegada]], "h:mm")</f>
        <v>2:41</v>
      </c>
      <c r="Q459" s="7" t="str">
        <f>TEXT(Tabla13[[#This Row],[Hora de Salida]], "h:mm")</f>
        <v>4:21</v>
      </c>
      <c r="R459" s="7">
        <f>IF(Tabla13[[#This Row],[Estado de la Mesa]]="Ocupada",Tabla13[[#This Row],[Hora de Salida2]]-Tabla13[[#This Row],[Hora de Llegada2]]+(15/1440),Tabla13[[#This Row],[Hora de Salida2]]-Tabla13[[#This Row],[Hora de Llegada2]])</f>
        <v>7.9861111111111105E-2</v>
      </c>
      <c r="S459" s="7">
        <f>Tabla13[[#This Row],[Hora de Salida2]]-Tabla13[[#This Row],[Hora de Llegada2]]</f>
        <v>6.9444444444444434E-2</v>
      </c>
      <c r="T459" s="7">
        <f>IF(Tabla5[[#This Row],[Tiempo de Permanencia sin la Espera]]&gt;Tabla5[[#This Row],[Tiempo Preparación (horas)]],Tabla5[[#This Row],[Tiempo de Permanencia sin la Espera]]-Tabla5[[#This Row],[Tiempo Preparación (horas)]],0)</f>
        <v>7.6388888888888756E-3</v>
      </c>
      <c r="U459" s="7" t="str">
        <f>IF(Tabla5[[#This Row],[Tiempo de Permanencia sin la Espera]]&gt;Tabla5[[#This Row],[Tiempo Preparación (horas)]],"Si","No")</f>
        <v>Si</v>
      </c>
      <c r="V459" s="8">
        <v>268</v>
      </c>
      <c r="W459" s="8">
        <v>89</v>
      </c>
      <c r="X459" s="7">
        <f>Tabla5[[#This Row],[Tiempo de Preparación]]/1440</f>
        <v>6.1805555555555558E-2</v>
      </c>
    </row>
    <row r="460" spans="1:24" x14ac:dyDescent="0.2">
      <c r="A460">
        <v>20</v>
      </c>
      <c r="B460" t="s">
        <v>756</v>
      </c>
      <c r="C460">
        <v>1</v>
      </c>
      <c r="D460" s="3">
        <v>45021.01666666667</v>
      </c>
      <c r="E460" s="3">
        <v>45021.091666666667</v>
      </c>
      <c r="F460" t="s">
        <v>97</v>
      </c>
      <c r="G460" t="s">
        <v>82</v>
      </c>
      <c r="H460" t="s">
        <v>59</v>
      </c>
      <c r="I460" t="s">
        <v>870</v>
      </c>
      <c r="J460" s="34" t="str">
        <f>IF(Tabla5[[#This Row],[Orden Cobrada]]="Si",Tabla13[[#This Row],[Propina]],0)</f>
        <v>32.77</v>
      </c>
      <c r="K460" t="s">
        <v>76</v>
      </c>
      <c r="L460">
        <v>459</v>
      </c>
      <c r="M460" t="s">
        <v>64</v>
      </c>
      <c r="N460" t="s">
        <v>15</v>
      </c>
      <c r="O460" s="6">
        <f>INT(Tabla13[[#This Row],[Hora de Llegada]])</f>
        <v>45021</v>
      </c>
      <c r="P460" s="7" t="str">
        <f>TEXT(Tabla13[[#This Row],[Hora de Llegada]], "h:mm")</f>
        <v>0:24</v>
      </c>
      <c r="Q460" s="7" t="str">
        <f>TEXT(Tabla13[[#This Row],[Hora de Salida]], "h:mm")</f>
        <v>2:12</v>
      </c>
      <c r="R460" s="7">
        <f>IF(Tabla13[[#This Row],[Estado de la Mesa]]="Ocupada",Tabla13[[#This Row],[Hora de Salida2]]-Tabla13[[#This Row],[Hora de Llegada2]]+(15/1440),Tabla13[[#This Row],[Hora de Salida2]]-Tabla13[[#This Row],[Hora de Llegada2]])</f>
        <v>8.5416666666666682E-2</v>
      </c>
      <c r="S460" s="7">
        <f>Tabla13[[#This Row],[Hora de Salida2]]-Tabla13[[#This Row],[Hora de Llegada2]]</f>
        <v>7.5000000000000011E-2</v>
      </c>
      <c r="T460" s="7">
        <f>IF(Tabla5[[#This Row],[Tiempo de Permanencia sin la Espera]]&gt;Tabla5[[#This Row],[Tiempo Preparación (horas)]],Tabla5[[#This Row],[Tiempo de Permanencia sin la Espera]]-Tabla5[[#This Row],[Tiempo Preparación (horas)]],0)</f>
        <v>5.4166666666666682E-2</v>
      </c>
      <c r="U460" s="7" t="str">
        <f>IF(Tabla5[[#This Row],[Tiempo de Permanencia sin la Espera]]&gt;Tabla5[[#This Row],[Tiempo Preparación (horas)]],"Si","No")</f>
        <v>Si</v>
      </c>
      <c r="V460" s="8">
        <v>84</v>
      </c>
      <c r="W460" s="8">
        <v>30</v>
      </c>
      <c r="X460" s="7">
        <f>Tabla5[[#This Row],[Tiempo de Preparación]]/1440</f>
        <v>2.0833333333333332E-2</v>
      </c>
    </row>
    <row r="461" spans="1:24" x14ac:dyDescent="0.2">
      <c r="A461">
        <v>19</v>
      </c>
      <c r="B461" t="s">
        <v>869</v>
      </c>
      <c r="C461">
        <v>6</v>
      </c>
      <c r="D461" s="3">
        <v>45021.143750000003</v>
      </c>
      <c r="E461" s="3">
        <v>45021.288888888892</v>
      </c>
      <c r="F461" t="s">
        <v>78</v>
      </c>
      <c r="G461" t="s">
        <v>66</v>
      </c>
      <c r="H461" t="s">
        <v>59</v>
      </c>
      <c r="I461" t="s">
        <v>868</v>
      </c>
      <c r="J461" s="34" t="str">
        <f>IF(Tabla5[[#This Row],[Orden Cobrada]]="Si",Tabla13[[#This Row],[Propina]],0)</f>
        <v>49.6</v>
      </c>
      <c r="K461" t="s">
        <v>70</v>
      </c>
      <c r="L461">
        <v>460</v>
      </c>
      <c r="M461" t="s">
        <v>56</v>
      </c>
      <c r="N461" t="s">
        <v>867</v>
      </c>
      <c r="O461" s="6">
        <f>INT(Tabla13[[#This Row],[Hora de Llegada]])</f>
        <v>45021</v>
      </c>
      <c r="P461" s="7" t="str">
        <f>TEXT(Tabla13[[#This Row],[Hora de Llegada]], "h:mm")</f>
        <v>3:27</v>
      </c>
      <c r="Q461" s="7" t="str">
        <f>TEXT(Tabla13[[#This Row],[Hora de Salida]], "h:mm")</f>
        <v>6:56</v>
      </c>
      <c r="R461" s="7">
        <f>IF(Tabla13[[#This Row],[Estado de la Mesa]]="Ocupada",Tabla13[[#This Row],[Hora de Salida2]]-Tabla13[[#This Row],[Hora de Llegada2]]+(15/1440),Tabla13[[#This Row],[Hora de Salida2]]-Tabla13[[#This Row],[Hora de Llegada2]])</f>
        <v>0.1451388888888889</v>
      </c>
      <c r="S461" s="7">
        <f>Tabla13[[#This Row],[Hora de Salida2]]-Tabla13[[#This Row],[Hora de Llegada2]]</f>
        <v>0.1451388888888889</v>
      </c>
      <c r="T461" s="7">
        <f>IF(Tabla5[[#This Row],[Tiempo de Permanencia sin la Espera]]&gt;Tabla5[[#This Row],[Tiempo Preparación (horas)]],Tabla5[[#This Row],[Tiempo de Permanencia sin la Espera]]-Tabla5[[#This Row],[Tiempo Preparación (horas)]],0)</f>
        <v>5.902777777777779E-2</v>
      </c>
      <c r="U461" s="7" t="str">
        <f>IF(Tabla5[[#This Row],[Tiempo de Permanencia sin la Espera]]&gt;Tabla5[[#This Row],[Tiempo Preparación (horas)]],"Si","No")</f>
        <v>Si</v>
      </c>
      <c r="V461" s="8">
        <v>176</v>
      </c>
      <c r="W461" s="8">
        <v>124</v>
      </c>
      <c r="X461" s="7">
        <f>Tabla5[[#This Row],[Tiempo de Preparación]]/1440</f>
        <v>8.611111111111111E-2</v>
      </c>
    </row>
    <row r="462" spans="1:24" x14ac:dyDescent="0.2">
      <c r="A462">
        <v>4</v>
      </c>
      <c r="B462" t="s">
        <v>866</v>
      </c>
      <c r="C462">
        <v>3</v>
      </c>
      <c r="D462" s="3">
        <v>45021.113194444442</v>
      </c>
      <c r="E462" s="3">
        <v>45021.246527777781</v>
      </c>
      <c r="F462" t="s">
        <v>87</v>
      </c>
      <c r="G462" t="s">
        <v>66</v>
      </c>
      <c r="H462" t="s">
        <v>102</v>
      </c>
      <c r="I462" t="s">
        <v>865</v>
      </c>
      <c r="J462" s="34" t="str">
        <f>IF(Tabla5[[#This Row],[Orden Cobrada]]="Si",Tabla13[[#This Row],[Propina]],0)</f>
        <v>21.51</v>
      </c>
      <c r="K462" t="s">
        <v>70</v>
      </c>
      <c r="L462">
        <v>461</v>
      </c>
      <c r="M462" t="s">
        <v>100</v>
      </c>
      <c r="N462" t="s">
        <v>864</v>
      </c>
      <c r="O462" s="6">
        <f>INT(Tabla13[[#This Row],[Hora de Llegada]])</f>
        <v>45021</v>
      </c>
      <c r="P462" s="7" t="str">
        <f>TEXT(Tabla13[[#This Row],[Hora de Llegada]], "h:mm")</f>
        <v>2:43</v>
      </c>
      <c r="Q462" s="7" t="str">
        <f>TEXT(Tabla13[[#This Row],[Hora de Salida]], "h:mm")</f>
        <v>5:55</v>
      </c>
      <c r="R462" s="7">
        <f>IF(Tabla13[[#This Row],[Estado de la Mesa]]="Ocupada",Tabla13[[#This Row],[Hora de Salida2]]-Tabla13[[#This Row],[Hora de Llegada2]]+(15/1440),Tabla13[[#This Row],[Hora de Salida2]]-Tabla13[[#This Row],[Hora de Llegada2]])</f>
        <v>0.13333333333333336</v>
      </c>
      <c r="S462" s="7">
        <f>Tabla13[[#This Row],[Hora de Salida2]]-Tabla13[[#This Row],[Hora de Llegada2]]</f>
        <v>0.13333333333333336</v>
      </c>
      <c r="T462" s="7">
        <f>IF(Tabla5[[#This Row],[Tiempo de Permanencia sin la Espera]]&gt;Tabla5[[#This Row],[Tiempo Preparación (horas)]],Tabla5[[#This Row],[Tiempo de Permanencia sin la Espera]]-Tabla5[[#This Row],[Tiempo Preparación (horas)]],0)</f>
        <v>8.7500000000000022E-2</v>
      </c>
      <c r="U462" s="7" t="str">
        <f>IF(Tabla5[[#This Row],[Tiempo de Permanencia sin la Espera]]&gt;Tabla5[[#This Row],[Tiempo Preparación (horas)]],"Si","No")</f>
        <v>Si</v>
      </c>
      <c r="V462" s="8">
        <v>99</v>
      </c>
      <c r="W462" s="8">
        <v>66</v>
      </c>
      <c r="X462" s="7">
        <f>Tabla5[[#This Row],[Tiempo de Preparación]]/1440</f>
        <v>4.583333333333333E-2</v>
      </c>
    </row>
    <row r="463" spans="1:24" x14ac:dyDescent="0.2">
      <c r="A463">
        <v>9</v>
      </c>
      <c r="B463" t="s">
        <v>238</v>
      </c>
      <c r="C463">
        <v>2</v>
      </c>
      <c r="D463" s="3">
        <v>45021.091666666667</v>
      </c>
      <c r="E463" s="3">
        <v>45021.185416666667</v>
      </c>
      <c r="F463" t="s">
        <v>61</v>
      </c>
      <c r="G463" t="s">
        <v>82</v>
      </c>
      <c r="H463" t="s">
        <v>59</v>
      </c>
      <c r="I463" t="s">
        <v>863</v>
      </c>
      <c r="J463" s="34" t="str">
        <f>IF(Tabla5[[#This Row],[Orden Cobrada]]="Si",Tabla13[[#This Row],[Propina]],0)</f>
        <v>21.17</v>
      </c>
      <c r="K463" t="s">
        <v>57</v>
      </c>
      <c r="L463">
        <v>462</v>
      </c>
      <c r="M463" t="s">
        <v>90</v>
      </c>
      <c r="N463" t="s">
        <v>14</v>
      </c>
      <c r="O463" s="6">
        <f>INT(Tabla13[[#This Row],[Hora de Llegada]])</f>
        <v>45021</v>
      </c>
      <c r="P463" s="7" t="str">
        <f>TEXT(Tabla13[[#This Row],[Hora de Llegada]], "h:mm")</f>
        <v>2:12</v>
      </c>
      <c r="Q463" s="7" t="str">
        <f>TEXT(Tabla13[[#This Row],[Hora de Salida]], "h:mm")</f>
        <v>4:27</v>
      </c>
      <c r="R463" s="7">
        <f>IF(Tabla13[[#This Row],[Estado de la Mesa]]="Ocupada",Tabla13[[#This Row],[Hora de Salida2]]-Tabla13[[#This Row],[Hora de Llegada2]]+(15/1440),Tabla13[[#This Row],[Hora de Salida2]]-Tabla13[[#This Row],[Hora de Llegada2]])</f>
        <v>9.375E-2</v>
      </c>
      <c r="S463" s="7">
        <f>Tabla13[[#This Row],[Hora de Salida2]]-Tabla13[[#This Row],[Hora de Llegada2]]</f>
        <v>9.375E-2</v>
      </c>
      <c r="T463" s="7">
        <f>IF(Tabla5[[#This Row],[Tiempo de Permanencia sin la Espera]]&gt;Tabla5[[#This Row],[Tiempo Preparación (horas)]],Tabla5[[#This Row],[Tiempo de Permanencia sin la Espera]]-Tabla5[[#This Row],[Tiempo Preparación (horas)]],0)</f>
        <v>8.611111111111111E-2</v>
      </c>
      <c r="U463" s="7" t="str">
        <f>IF(Tabla5[[#This Row],[Tiempo de Permanencia sin la Espera]]&gt;Tabla5[[#This Row],[Tiempo Preparación (horas)]],"Si","No")</f>
        <v>Si</v>
      </c>
      <c r="V463" s="8">
        <v>99</v>
      </c>
      <c r="W463" s="8">
        <v>11</v>
      </c>
      <c r="X463" s="7">
        <f>Tabla5[[#This Row],[Tiempo de Preparación]]/1440</f>
        <v>7.6388888888888886E-3</v>
      </c>
    </row>
    <row r="464" spans="1:24" x14ac:dyDescent="0.2">
      <c r="A464">
        <v>7</v>
      </c>
      <c r="B464" t="s">
        <v>797</v>
      </c>
      <c r="C464">
        <v>2</v>
      </c>
      <c r="D464" s="3">
        <v>45021.036805555559</v>
      </c>
      <c r="E464" s="3">
        <v>45021.134027777778</v>
      </c>
      <c r="F464" t="s">
        <v>61</v>
      </c>
      <c r="G464" t="s">
        <v>82</v>
      </c>
      <c r="H464" t="s">
        <v>106</v>
      </c>
      <c r="I464" t="s">
        <v>862</v>
      </c>
      <c r="J464" s="34" t="str">
        <f>IF(Tabla5[[#This Row],[Orden Cobrada]]="Si",Tabla13[[#This Row],[Propina]],0)</f>
        <v>17.07</v>
      </c>
      <c r="K464" t="s">
        <v>76</v>
      </c>
      <c r="L464">
        <v>463</v>
      </c>
      <c r="M464" t="s">
        <v>163</v>
      </c>
      <c r="N464" t="s">
        <v>9</v>
      </c>
      <c r="O464" s="6">
        <f>INT(Tabla13[[#This Row],[Hora de Llegada]])</f>
        <v>45021</v>
      </c>
      <c r="P464" s="7" t="str">
        <f>TEXT(Tabla13[[#This Row],[Hora de Llegada]], "h:mm")</f>
        <v>0:53</v>
      </c>
      <c r="Q464" s="7" t="str">
        <f>TEXT(Tabla13[[#This Row],[Hora de Salida]], "h:mm")</f>
        <v>3:13</v>
      </c>
      <c r="R464" s="7">
        <f>IF(Tabla13[[#This Row],[Estado de la Mesa]]="Ocupada",Tabla13[[#This Row],[Hora de Salida2]]-Tabla13[[#This Row],[Hora de Llegada2]]+(15/1440),Tabla13[[#This Row],[Hora de Salida2]]-Tabla13[[#This Row],[Hora de Llegada2]])</f>
        <v>0.10763888888888888</v>
      </c>
      <c r="S464" s="7">
        <f>Tabla13[[#This Row],[Hora de Salida2]]-Tabla13[[#This Row],[Hora de Llegada2]]</f>
        <v>9.722222222222221E-2</v>
      </c>
      <c r="T464" s="7">
        <f>IF(Tabla5[[#This Row],[Tiempo de Permanencia sin la Espera]]&gt;Tabla5[[#This Row],[Tiempo Preparación (horas)]],Tabla5[[#This Row],[Tiempo de Permanencia sin la Espera]]-Tabla5[[#This Row],[Tiempo Preparación (horas)]],0)</f>
        <v>8.7499999999999994E-2</v>
      </c>
      <c r="U464" s="7" t="str">
        <f>IF(Tabla5[[#This Row],[Tiempo de Permanencia sin la Espera]]&gt;Tabla5[[#This Row],[Tiempo Preparación (horas)]],"Si","No")</f>
        <v>Si</v>
      </c>
      <c r="V464" s="8">
        <v>93</v>
      </c>
      <c r="W464" s="8">
        <v>14</v>
      </c>
      <c r="X464" s="7">
        <f>Tabla5[[#This Row],[Tiempo de Preparación]]/1440</f>
        <v>9.7222222222222224E-3</v>
      </c>
    </row>
    <row r="465" spans="1:24" x14ac:dyDescent="0.2">
      <c r="A465">
        <v>16</v>
      </c>
      <c r="B465" t="s">
        <v>861</v>
      </c>
      <c r="C465">
        <v>1</v>
      </c>
      <c r="D465" s="3">
        <v>45021.056250000001</v>
      </c>
      <c r="E465" s="3">
        <v>45021.193749999999</v>
      </c>
      <c r="F465" t="s">
        <v>78</v>
      </c>
      <c r="G465" t="s">
        <v>82</v>
      </c>
      <c r="H465" t="s">
        <v>59</v>
      </c>
      <c r="I465" t="s">
        <v>860</v>
      </c>
      <c r="J465" s="34" t="str">
        <f>IF(Tabla5[[#This Row],[Orden Cobrada]]="Si",Tabla13[[#This Row],[Propina]],0)</f>
        <v>48.5</v>
      </c>
      <c r="K465" t="s">
        <v>57</v>
      </c>
      <c r="L465">
        <v>464</v>
      </c>
      <c r="M465" t="s">
        <v>69</v>
      </c>
      <c r="N465" t="s">
        <v>859</v>
      </c>
      <c r="O465" s="6">
        <f>INT(Tabla13[[#This Row],[Hora de Llegada]])</f>
        <v>45021</v>
      </c>
      <c r="P465" s="7" t="str">
        <f>TEXT(Tabla13[[#This Row],[Hora de Llegada]], "h:mm")</f>
        <v>1:21</v>
      </c>
      <c r="Q465" s="7" t="str">
        <f>TEXT(Tabla13[[#This Row],[Hora de Salida]], "h:mm")</f>
        <v>4:39</v>
      </c>
      <c r="R465" s="7">
        <f>IF(Tabla13[[#This Row],[Estado de la Mesa]]="Ocupada",Tabla13[[#This Row],[Hora de Salida2]]-Tabla13[[#This Row],[Hora de Llegada2]]+(15/1440),Tabla13[[#This Row],[Hora de Salida2]]-Tabla13[[#This Row],[Hora de Llegada2]])</f>
        <v>0.13750000000000001</v>
      </c>
      <c r="S465" s="7">
        <f>Tabla13[[#This Row],[Hora de Salida2]]-Tabla13[[#This Row],[Hora de Llegada2]]</f>
        <v>0.13750000000000001</v>
      </c>
      <c r="T465" s="7">
        <f>IF(Tabla5[[#This Row],[Tiempo de Permanencia sin la Espera]]&gt;Tabla5[[#This Row],[Tiempo Preparación (horas)]],Tabla5[[#This Row],[Tiempo de Permanencia sin la Espera]]-Tabla5[[#This Row],[Tiempo Preparación (horas)]],0)</f>
        <v>7.9166666666666677E-2</v>
      </c>
      <c r="U465" s="7" t="str">
        <f>IF(Tabla5[[#This Row],[Tiempo de Permanencia sin la Espera]]&gt;Tabla5[[#This Row],[Tiempo Preparación (horas)]],"Si","No")</f>
        <v>Si</v>
      </c>
      <c r="V465" s="8">
        <v>154</v>
      </c>
      <c r="W465" s="8">
        <v>84</v>
      </c>
      <c r="X465" s="7">
        <f>Tabla5[[#This Row],[Tiempo de Preparación]]/1440</f>
        <v>5.8333333333333334E-2</v>
      </c>
    </row>
    <row r="466" spans="1:24" x14ac:dyDescent="0.2">
      <c r="A466">
        <v>4</v>
      </c>
      <c r="B466" t="s">
        <v>562</v>
      </c>
      <c r="C466">
        <v>2</v>
      </c>
      <c r="D466" s="3">
        <v>45021.049305555556</v>
      </c>
      <c r="E466" s="3">
        <v>45021.151388888888</v>
      </c>
      <c r="F466" t="s">
        <v>97</v>
      </c>
      <c r="G466" t="s">
        <v>82</v>
      </c>
      <c r="H466" t="s">
        <v>59</v>
      </c>
      <c r="I466" t="s">
        <v>137</v>
      </c>
      <c r="J466" s="34" t="str">
        <f>IF(Tabla5[[#This Row],[Orden Cobrada]]="Si",Tabla13[[#This Row],[Propina]],0)</f>
        <v>44.9</v>
      </c>
      <c r="K466" t="s">
        <v>76</v>
      </c>
      <c r="L466">
        <v>465</v>
      </c>
      <c r="M466" t="s">
        <v>85</v>
      </c>
      <c r="N466" t="s">
        <v>858</v>
      </c>
      <c r="O466" s="6">
        <f>INT(Tabla13[[#This Row],[Hora de Llegada]])</f>
        <v>45021</v>
      </c>
      <c r="P466" s="7" t="str">
        <f>TEXT(Tabla13[[#This Row],[Hora de Llegada]], "h:mm")</f>
        <v>1:11</v>
      </c>
      <c r="Q466" s="7" t="str">
        <f>TEXT(Tabla13[[#This Row],[Hora de Salida]], "h:mm")</f>
        <v>3:38</v>
      </c>
      <c r="R466" s="7">
        <f>IF(Tabla13[[#This Row],[Estado de la Mesa]]="Ocupada",Tabla13[[#This Row],[Hora de Salida2]]-Tabla13[[#This Row],[Hora de Llegada2]]+(15/1440),Tabla13[[#This Row],[Hora de Salida2]]-Tabla13[[#This Row],[Hora de Llegada2]])</f>
        <v>0.1125</v>
      </c>
      <c r="S466" s="7">
        <f>Tabla13[[#This Row],[Hora de Salida2]]-Tabla13[[#This Row],[Hora de Llegada2]]</f>
        <v>0.10208333333333333</v>
      </c>
      <c r="T466" s="7">
        <f>IF(Tabla5[[#This Row],[Tiempo de Permanencia sin la Espera]]&gt;Tabla5[[#This Row],[Tiempo Preparación (horas)]],Tabla5[[#This Row],[Tiempo de Permanencia sin la Espera]]-Tabla5[[#This Row],[Tiempo Preparación (horas)]],0)</f>
        <v>6.0416666666666667E-2</v>
      </c>
      <c r="U466" s="7" t="str">
        <f>IF(Tabla5[[#This Row],[Tiempo de Permanencia sin la Espera]]&gt;Tabla5[[#This Row],[Tiempo Preparación (horas)]],"Si","No")</f>
        <v>Si</v>
      </c>
      <c r="V466" s="8">
        <v>121</v>
      </c>
      <c r="W466" s="8">
        <v>60</v>
      </c>
      <c r="X466" s="7">
        <f>Tabla5[[#This Row],[Tiempo de Preparación]]/1440</f>
        <v>4.1666666666666664E-2</v>
      </c>
    </row>
    <row r="467" spans="1:24" x14ac:dyDescent="0.2">
      <c r="A467">
        <v>4</v>
      </c>
      <c r="B467" t="s">
        <v>857</v>
      </c>
      <c r="C467">
        <v>1</v>
      </c>
      <c r="D467" s="3">
        <v>45021.07916666667</v>
      </c>
      <c r="E467" s="3">
        <v>45021.180555555555</v>
      </c>
      <c r="F467" t="s">
        <v>97</v>
      </c>
      <c r="G467" t="s">
        <v>82</v>
      </c>
      <c r="H467" t="s">
        <v>59</v>
      </c>
      <c r="I467" t="s">
        <v>856</v>
      </c>
      <c r="J467" s="34" t="str">
        <f>IF(Tabla5[[#This Row],[Orden Cobrada]]="Si",Tabla13[[#This Row],[Propina]],0)</f>
        <v>26.63</v>
      </c>
      <c r="K467" t="s">
        <v>70</v>
      </c>
      <c r="L467">
        <v>466</v>
      </c>
      <c r="M467" t="s">
        <v>126</v>
      </c>
      <c r="N467" t="s">
        <v>855</v>
      </c>
      <c r="O467" s="6">
        <f>INT(Tabla13[[#This Row],[Hora de Llegada]])</f>
        <v>45021</v>
      </c>
      <c r="P467" s="7" t="str">
        <f>TEXT(Tabla13[[#This Row],[Hora de Llegada]], "h:mm")</f>
        <v>1:54</v>
      </c>
      <c r="Q467" s="7" t="str">
        <f>TEXT(Tabla13[[#This Row],[Hora de Salida]], "h:mm")</f>
        <v>4:20</v>
      </c>
      <c r="R467" s="7">
        <f>IF(Tabla13[[#This Row],[Estado de la Mesa]]="Ocupada",Tabla13[[#This Row],[Hora de Salida2]]-Tabla13[[#This Row],[Hora de Llegada2]]+(15/1440),Tabla13[[#This Row],[Hora de Salida2]]-Tabla13[[#This Row],[Hora de Llegada2]])</f>
        <v>0.10138888888888889</v>
      </c>
      <c r="S467" s="7">
        <f>Tabla13[[#This Row],[Hora de Salida2]]-Tabla13[[#This Row],[Hora de Llegada2]]</f>
        <v>0.10138888888888889</v>
      </c>
      <c r="T467" s="7">
        <f>IF(Tabla5[[#This Row],[Tiempo de Permanencia sin la Espera]]&gt;Tabla5[[#This Row],[Tiempo Preparación (horas)]],Tabla5[[#This Row],[Tiempo de Permanencia sin la Espera]]-Tabla5[[#This Row],[Tiempo Preparación (horas)]],0)</f>
        <v>6.9444444444444198E-4</v>
      </c>
      <c r="U467" s="7" t="str">
        <f>IF(Tabla5[[#This Row],[Tiempo de Permanencia sin la Espera]]&gt;Tabla5[[#This Row],[Tiempo Preparación (horas)]],"Si","No")</f>
        <v>Si</v>
      </c>
      <c r="V467" s="8">
        <v>140</v>
      </c>
      <c r="W467" s="8">
        <v>145</v>
      </c>
      <c r="X467" s="7">
        <f>Tabla5[[#This Row],[Tiempo de Preparación]]/1440</f>
        <v>0.10069444444444445</v>
      </c>
    </row>
    <row r="468" spans="1:24" x14ac:dyDescent="0.2">
      <c r="A468">
        <v>15</v>
      </c>
      <c r="B468" t="s">
        <v>854</v>
      </c>
      <c r="C468">
        <v>3</v>
      </c>
      <c r="D468" s="3">
        <v>45021.112500000003</v>
      </c>
      <c r="E468" s="3">
        <v>45021.176388888889</v>
      </c>
      <c r="F468" t="s">
        <v>97</v>
      </c>
      <c r="G468" t="s">
        <v>82</v>
      </c>
      <c r="H468" t="s">
        <v>106</v>
      </c>
      <c r="I468" t="s">
        <v>853</v>
      </c>
      <c r="J468" s="34" t="str">
        <f>IF(Tabla5[[#This Row],[Orden Cobrada]]="Si",Tabla13[[#This Row],[Propina]],0)</f>
        <v>42.31</v>
      </c>
      <c r="K468" t="s">
        <v>57</v>
      </c>
      <c r="L468">
        <v>467</v>
      </c>
      <c r="M468" t="s">
        <v>100</v>
      </c>
      <c r="N468" t="s">
        <v>727</v>
      </c>
      <c r="O468" s="6">
        <f>INT(Tabla13[[#This Row],[Hora de Llegada]])</f>
        <v>45021</v>
      </c>
      <c r="P468" s="7" t="str">
        <f>TEXT(Tabla13[[#This Row],[Hora de Llegada]], "h:mm")</f>
        <v>2:42</v>
      </c>
      <c r="Q468" s="7" t="str">
        <f>TEXT(Tabla13[[#This Row],[Hora de Salida]], "h:mm")</f>
        <v>4:14</v>
      </c>
      <c r="R468" s="7">
        <f>IF(Tabla13[[#This Row],[Estado de la Mesa]]="Ocupada",Tabla13[[#This Row],[Hora de Salida2]]-Tabla13[[#This Row],[Hora de Llegada2]]+(15/1440),Tabla13[[#This Row],[Hora de Salida2]]-Tabla13[[#This Row],[Hora de Llegada2]])</f>
        <v>6.3888888888888898E-2</v>
      </c>
      <c r="S468" s="7">
        <f>Tabla13[[#This Row],[Hora de Salida2]]-Tabla13[[#This Row],[Hora de Llegada2]]</f>
        <v>6.3888888888888898E-2</v>
      </c>
      <c r="T468" s="7">
        <f>IF(Tabla5[[#This Row],[Tiempo de Permanencia sin la Espera]]&gt;Tabla5[[#This Row],[Tiempo Preparación (horas)]],Tabla5[[#This Row],[Tiempo de Permanencia sin la Espera]]-Tabla5[[#This Row],[Tiempo Preparación (horas)]],0)</f>
        <v>1.3888888888888895E-2</v>
      </c>
      <c r="U468" s="7" t="str">
        <f>IF(Tabla5[[#This Row],[Tiempo de Permanencia sin la Espera]]&gt;Tabla5[[#This Row],[Tiempo Preparación (horas)]],"Si","No")</f>
        <v>Si</v>
      </c>
      <c r="V468" s="8">
        <v>143</v>
      </c>
      <c r="W468" s="8">
        <v>72</v>
      </c>
      <c r="X468" s="7">
        <f>Tabla5[[#This Row],[Tiempo de Preparación]]/1440</f>
        <v>0.05</v>
      </c>
    </row>
    <row r="469" spans="1:24" x14ac:dyDescent="0.2">
      <c r="A469">
        <v>14</v>
      </c>
      <c r="B469" t="s">
        <v>852</v>
      </c>
      <c r="C469">
        <v>6</v>
      </c>
      <c r="D469" s="3">
        <v>45021.124305555553</v>
      </c>
      <c r="E469" s="3">
        <v>45021.239583333336</v>
      </c>
      <c r="F469" t="s">
        <v>61</v>
      </c>
      <c r="G469" t="s">
        <v>60</v>
      </c>
      <c r="H469" t="s">
        <v>59</v>
      </c>
      <c r="I469" t="s">
        <v>851</v>
      </c>
      <c r="J469" s="34" t="str">
        <f>IF(Tabla5[[#This Row],[Orden Cobrada]]="Si",Tabla13[[#This Row],[Propina]],0)</f>
        <v>14.28</v>
      </c>
      <c r="K469" t="s">
        <v>57</v>
      </c>
      <c r="L469">
        <v>468</v>
      </c>
      <c r="M469" t="s">
        <v>64</v>
      </c>
      <c r="N469" t="s">
        <v>850</v>
      </c>
      <c r="O469" s="6">
        <f>INT(Tabla13[[#This Row],[Hora de Llegada]])</f>
        <v>45021</v>
      </c>
      <c r="P469" s="7" t="str">
        <f>TEXT(Tabla13[[#This Row],[Hora de Llegada]], "h:mm")</f>
        <v>2:59</v>
      </c>
      <c r="Q469" s="7" t="str">
        <f>TEXT(Tabla13[[#This Row],[Hora de Salida]], "h:mm")</f>
        <v>5:45</v>
      </c>
      <c r="R469" s="7">
        <f>IF(Tabla13[[#This Row],[Estado de la Mesa]]="Ocupada",Tabla13[[#This Row],[Hora de Salida2]]-Tabla13[[#This Row],[Hora de Llegada2]]+(15/1440),Tabla13[[#This Row],[Hora de Salida2]]-Tabla13[[#This Row],[Hora de Llegada2]])</f>
        <v>0.11527777777777778</v>
      </c>
      <c r="S469" s="7">
        <f>Tabla13[[#This Row],[Hora de Salida2]]-Tabla13[[#This Row],[Hora de Llegada2]]</f>
        <v>0.11527777777777778</v>
      </c>
      <c r="T469" s="7">
        <f>IF(Tabla5[[#This Row],[Tiempo de Permanencia sin la Espera]]&gt;Tabla5[[#This Row],[Tiempo Preparación (horas)]],Tabla5[[#This Row],[Tiempo de Permanencia sin la Espera]]-Tabla5[[#This Row],[Tiempo Preparación (horas)]],0)</f>
        <v>7.1527777777777787E-2</v>
      </c>
      <c r="U469" s="7" t="str">
        <f>IF(Tabla5[[#This Row],[Tiempo de Permanencia sin la Espera]]&gt;Tabla5[[#This Row],[Tiempo Preparación (horas)]],"Si","No")</f>
        <v>Si</v>
      </c>
      <c r="V469" s="8">
        <v>106</v>
      </c>
      <c r="W469" s="8">
        <v>63</v>
      </c>
      <c r="X469" s="7">
        <f>Tabla5[[#This Row],[Tiempo de Preparación]]/1440</f>
        <v>4.3749999999999997E-2</v>
      </c>
    </row>
    <row r="470" spans="1:24" x14ac:dyDescent="0.2">
      <c r="A470">
        <v>1</v>
      </c>
      <c r="B470" t="s">
        <v>849</v>
      </c>
      <c r="C470">
        <v>2</v>
      </c>
      <c r="D470" s="3">
        <v>45021.122916666667</v>
      </c>
      <c r="E470" s="3">
        <v>45021.223611111112</v>
      </c>
      <c r="F470" t="s">
        <v>97</v>
      </c>
      <c r="G470" t="s">
        <v>66</v>
      </c>
      <c r="H470" t="s">
        <v>59</v>
      </c>
      <c r="I470" t="s">
        <v>848</v>
      </c>
      <c r="J470" s="34" t="str">
        <f>IF(Tabla5[[#This Row],[Orden Cobrada]]="Si",Tabla13[[#This Row],[Propina]],0)</f>
        <v>25.26</v>
      </c>
      <c r="K470" t="s">
        <v>57</v>
      </c>
      <c r="L470">
        <v>469</v>
      </c>
      <c r="M470" t="s">
        <v>75</v>
      </c>
      <c r="N470" t="s">
        <v>136</v>
      </c>
      <c r="O470" s="6">
        <f>INT(Tabla13[[#This Row],[Hora de Llegada]])</f>
        <v>45021</v>
      </c>
      <c r="P470" s="7" t="str">
        <f>TEXT(Tabla13[[#This Row],[Hora de Llegada]], "h:mm")</f>
        <v>2:57</v>
      </c>
      <c r="Q470" s="7" t="str">
        <f>TEXT(Tabla13[[#This Row],[Hora de Salida]], "h:mm")</f>
        <v>5:22</v>
      </c>
      <c r="R470" s="7">
        <f>IF(Tabla13[[#This Row],[Estado de la Mesa]]="Ocupada",Tabla13[[#This Row],[Hora de Salida2]]-Tabla13[[#This Row],[Hora de Llegada2]]+(15/1440),Tabla13[[#This Row],[Hora de Salida2]]-Tabla13[[#This Row],[Hora de Llegada2]])</f>
        <v>0.10069444444444442</v>
      </c>
      <c r="S470" s="7">
        <f>Tabla13[[#This Row],[Hora de Salida2]]-Tabla13[[#This Row],[Hora de Llegada2]]</f>
        <v>0.10069444444444442</v>
      </c>
      <c r="T470" s="7">
        <f>IF(Tabla5[[#This Row],[Tiempo de Permanencia sin la Espera]]&gt;Tabla5[[#This Row],[Tiempo Preparación (horas)]],Tabla5[[#This Row],[Tiempo de Permanencia sin la Espera]]-Tabla5[[#This Row],[Tiempo Preparación (horas)]],0)</f>
        <v>5.486111111111109E-2</v>
      </c>
      <c r="U470" s="7" t="str">
        <f>IF(Tabla5[[#This Row],[Tiempo de Permanencia sin la Espera]]&gt;Tabla5[[#This Row],[Tiempo Preparación (horas)]],"Si","No")</f>
        <v>Si</v>
      </c>
      <c r="V470" s="8">
        <v>137</v>
      </c>
      <c r="W470" s="8">
        <v>66</v>
      </c>
      <c r="X470" s="7">
        <f>Tabla5[[#This Row],[Tiempo de Preparación]]/1440</f>
        <v>4.583333333333333E-2</v>
      </c>
    </row>
    <row r="471" spans="1:24" x14ac:dyDescent="0.2">
      <c r="A471">
        <v>17</v>
      </c>
      <c r="B471" t="s">
        <v>847</v>
      </c>
      <c r="C471">
        <v>3</v>
      </c>
      <c r="D471" s="3">
        <v>45021.070138888892</v>
      </c>
      <c r="E471" s="3">
        <v>45021.178472222222</v>
      </c>
      <c r="F471" t="s">
        <v>78</v>
      </c>
      <c r="G471" t="s">
        <v>82</v>
      </c>
      <c r="H471" t="s">
        <v>59</v>
      </c>
      <c r="I471" t="s">
        <v>846</v>
      </c>
      <c r="J471" s="34" t="str">
        <f>IF(Tabla5[[#This Row],[Orden Cobrada]]="Si",Tabla13[[#This Row],[Propina]],0)</f>
        <v>47.46</v>
      </c>
      <c r="K471" t="s">
        <v>76</v>
      </c>
      <c r="L471">
        <v>470</v>
      </c>
      <c r="M471" t="s">
        <v>85</v>
      </c>
      <c r="N471" t="s">
        <v>845</v>
      </c>
      <c r="O471" s="6">
        <f>INT(Tabla13[[#This Row],[Hora de Llegada]])</f>
        <v>45021</v>
      </c>
      <c r="P471" s="7" t="str">
        <f>TEXT(Tabla13[[#This Row],[Hora de Llegada]], "h:mm")</f>
        <v>1:41</v>
      </c>
      <c r="Q471" s="7" t="str">
        <f>TEXT(Tabla13[[#This Row],[Hora de Salida]], "h:mm")</f>
        <v>4:17</v>
      </c>
      <c r="R471" s="7">
        <f>IF(Tabla13[[#This Row],[Estado de la Mesa]]="Ocupada",Tabla13[[#This Row],[Hora de Salida2]]-Tabla13[[#This Row],[Hora de Llegada2]]+(15/1440),Tabla13[[#This Row],[Hora de Salida2]]-Tabla13[[#This Row],[Hora de Llegada2]])</f>
        <v>0.11875000000000001</v>
      </c>
      <c r="S471" s="7">
        <f>Tabla13[[#This Row],[Hora de Salida2]]-Tabla13[[#This Row],[Hora de Llegada2]]</f>
        <v>0.10833333333333334</v>
      </c>
      <c r="T471" s="7">
        <f>IF(Tabla5[[#This Row],[Tiempo de Permanencia sin la Espera]]&gt;Tabla5[[#This Row],[Tiempo Preparación (horas)]],Tabla5[[#This Row],[Tiempo de Permanencia sin la Espera]]-Tabla5[[#This Row],[Tiempo Preparación (horas)]],0)</f>
        <v>5.8333333333333334E-2</v>
      </c>
      <c r="U471" s="7" t="str">
        <f>IF(Tabla5[[#This Row],[Tiempo de Permanencia sin la Espera]]&gt;Tabla5[[#This Row],[Tiempo Preparación (horas)]],"Si","No")</f>
        <v>Si</v>
      </c>
      <c r="V471" s="8">
        <v>78</v>
      </c>
      <c r="W471" s="8">
        <v>72</v>
      </c>
      <c r="X471" s="7">
        <f>Tabla5[[#This Row],[Tiempo de Preparación]]/1440</f>
        <v>0.05</v>
      </c>
    </row>
    <row r="472" spans="1:24" x14ac:dyDescent="0.2">
      <c r="A472">
        <v>7</v>
      </c>
      <c r="B472" t="s">
        <v>844</v>
      </c>
      <c r="C472">
        <v>6</v>
      </c>
      <c r="D472" s="3">
        <v>45021.15</v>
      </c>
      <c r="E472" s="3">
        <v>45021.234722222223</v>
      </c>
      <c r="F472" t="s">
        <v>78</v>
      </c>
      <c r="G472" t="s">
        <v>60</v>
      </c>
      <c r="H472" t="s">
        <v>106</v>
      </c>
      <c r="I472" t="s">
        <v>843</v>
      </c>
      <c r="J472" s="34" t="str">
        <f>IF(Tabla5[[#This Row],[Orden Cobrada]]="Si",Tabla13[[#This Row],[Propina]],0)</f>
        <v>28.49</v>
      </c>
      <c r="K472" t="s">
        <v>57</v>
      </c>
      <c r="L472">
        <v>471</v>
      </c>
      <c r="M472" t="s">
        <v>100</v>
      </c>
      <c r="N472" t="s">
        <v>17</v>
      </c>
      <c r="O472" s="6">
        <f>INT(Tabla13[[#This Row],[Hora de Llegada]])</f>
        <v>45021</v>
      </c>
      <c r="P472" s="7" t="str">
        <f>TEXT(Tabla13[[#This Row],[Hora de Llegada]], "h:mm")</f>
        <v>3:36</v>
      </c>
      <c r="Q472" s="7" t="str">
        <f>TEXT(Tabla13[[#This Row],[Hora de Salida]], "h:mm")</f>
        <v>5:38</v>
      </c>
      <c r="R472" s="7">
        <f>IF(Tabla13[[#This Row],[Estado de la Mesa]]="Ocupada",Tabla13[[#This Row],[Hora de Salida2]]-Tabla13[[#This Row],[Hora de Llegada2]]+(15/1440),Tabla13[[#This Row],[Hora de Salida2]]-Tabla13[[#This Row],[Hora de Llegada2]])</f>
        <v>8.4722222222222199E-2</v>
      </c>
      <c r="S472" s="7">
        <f>Tabla13[[#This Row],[Hora de Salida2]]-Tabla13[[#This Row],[Hora de Llegada2]]</f>
        <v>8.4722222222222199E-2</v>
      </c>
      <c r="T472" s="7">
        <f>IF(Tabla5[[#This Row],[Tiempo de Permanencia sin la Espera]]&gt;Tabla5[[#This Row],[Tiempo Preparación (horas)]],Tabla5[[#This Row],[Tiempo de Permanencia sin la Espera]]-Tabla5[[#This Row],[Tiempo Preparación (horas)]],0)</f>
        <v>4.5138888888888867E-2</v>
      </c>
      <c r="U472" s="7" t="str">
        <f>IF(Tabla5[[#This Row],[Tiempo de Permanencia sin la Espera]]&gt;Tabla5[[#This Row],[Tiempo Preparación (horas)]],"Si","No")</f>
        <v>Si</v>
      </c>
      <c r="V472" s="8">
        <v>105</v>
      </c>
      <c r="W472" s="8">
        <v>57</v>
      </c>
      <c r="X472" s="7">
        <f>Tabla5[[#This Row],[Tiempo de Preparación]]/1440</f>
        <v>3.9583333333333331E-2</v>
      </c>
    </row>
    <row r="473" spans="1:24" x14ac:dyDescent="0.2">
      <c r="A473">
        <v>20</v>
      </c>
      <c r="B473" t="s">
        <v>842</v>
      </c>
      <c r="C473">
        <v>2</v>
      </c>
      <c r="D473" s="3">
        <v>45021.164583333331</v>
      </c>
      <c r="E473" s="3">
        <v>45021.286111111112</v>
      </c>
      <c r="F473" t="s">
        <v>61</v>
      </c>
      <c r="G473" t="s">
        <v>82</v>
      </c>
      <c r="H473" t="s">
        <v>102</v>
      </c>
      <c r="I473" t="s">
        <v>841</v>
      </c>
      <c r="J473" s="34" t="str">
        <f>IF(Tabla5[[#This Row],[Orden Cobrada]]="Si",Tabla13[[#This Row],[Propina]],0)</f>
        <v>36.79</v>
      </c>
      <c r="K473" t="s">
        <v>76</v>
      </c>
      <c r="L473">
        <v>472</v>
      </c>
      <c r="M473" t="s">
        <v>85</v>
      </c>
      <c r="N473" t="s">
        <v>840</v>
      </c>
      <c r="O473" s="6">
        <f>INT(Tabla13[[#This Row],[Hora de Llegada]])</f>
        <v>45021</v>
      </c>
      <c r="P473" s="7" t="str">
        <f>TEXT(Tabla13[[#This Row],[Hora de Llegada]], "h:mm")</f>
        <v>3:57</v>
      </c>
      <c r="Q473" s="7" t="str">
        <f>TEXT(Tabla13[[#This Row],[Hora de Salida]], "h:mm")</f>
        <v>6:52</v>
      </c>
      <c r="R473" s="7">
        <f>IF(Tabla13[[#This Row],[Estado de la Mesa]]="Ocupada",Tabla13[[#This Row],[Hora de Salida2]]-Tabla13[[#This Row],[Hora de Llegada2]]+(15/1440),Tabla13[[#This Row],[Hora de Salida2]]-Tabla13[[#This Row],[Hora de Llegada2]])</f>
        <v>0.13194444444444448</v>
      </c>
      <c r="S473" s="7">
        <f>Tabla13[[#This Row],[Hora de Salida2]]-Tabla13[[#This Row],[Hora de Llegada2]]</f>
        <v>0.12152777777777782</v>
      </c>
      <c r="T473" s="7">
        <f>IF(Tabla5[[#This Row],[Tiempo de Permanencia sin la Espera]]&gt;Tabla5[[#This Row],[Tiempo Preparación (horas)]],Tabla5[[#This Row],[Tiempo de Permanencia sin la Espera]]-Tabla5[[#This Row],[Tiempo Preparación (horas)]],0)</f>
        <v>7.0833333333333373E-2</v>
      </c>
      <c r="U473" s="7" t="str">
        <f>IF(Tabla5[[#This Row],[Tiempo de Permanencia sin la Espera]]&gt;Tabla5[[#This Row],[Tiempo Preparación (horas)]],"Si","No")</f>
        <v>Si</v>
      </c>
      <c r="V473" s="8">
        <v>114</v>
      </c>
      <c r="W473" s="8">
        <v>73</v>
      </c>
      <c r="X473" s="7">
        <f>Tabla5[[#This Row],[Tiempo de Preparación]]/1440</f>
        <v>5.0694444444444445E-2</v>
      </c>
    </row>
    <row r="474" spans="1:24" x14ac:dyDescent="0.2">
      <c r="A474">
        <v>13</v>
      </c>
      <c r="B474" t="s">
        <v>839</v>
      </c>
      <c r="C474">
        <v>4</v>
      </c>
      <c r="D474" s="3">
        <v>45022.15</v>
      </c>
      <c r="E474" s="3">
        <v>45022.294444444444</v>
      </c>
      <c r="F474" t="s">
        <v>61</v>
      </c>
      <c r="G474" t="s">
        <v>82</v>
      </c>
      <c r="H474" t="s">
        <v>106</v>
      </c>
      <c r="I474" t="s">
        <v>838</v>
      </c>
      <c r="J474" s="34" t="str">
        <f>IF(Tabla5[[#This Row],[Orden Cobrada]]="Si",Tabla13[[#This Row],[Propina]],0)</f>
        <v>15.63</v>
      </c>
      <c r="K474" t="s">
        <v>76</v>
      </c>
      <c r="L474">
        <v>473</v>
      </c>
      <c r="M474" t="s">
        <v>163</v>
      </c>
      <c r="N474" t="s">
        <v>837</v>
      </c>
      <c r="O474" s="6">
        <f>INT(Tabla13[[#This Row],[Hora de Llegada]])</f>
        <v>45022</v>
      </c>
      <c r="P474" s="7" t="str">
        <f>TEXT(Tabla13[[#This Row],[Hora de Llegada]], "h:mm")</f>
        <v>3:36</v>
      </c>
      <c r="Q474" s="7" t="str">
        <f>TEXT(Tabla13[[#This Row],[Hora de Salida]], "h:mm")</f>
        <v>7:04</v>
      </c>
      <c r="R474" s="7">
        <f>IF(Tabla13[[#This Row],[Estado de la Mesa]]="Ocupada",Tabla13[[#This Row],[Hora de Salida2]]-Tabla13[[#This Row],[Hora de Llegada2]]+(15/1440),Tabla13[[#This Row],[Hora de Salida2]]-Tabla13[[#This Row],[Hora de Llegada2]])</f>
        <v>0.15486111111111112</v>
      </c>
      <c r="S474" s="7">
        <f>Tabla13[[#This Row],[Hora de Salida2]]-Tabla13[[#This Row],[Hora de Llegada2]]</f>
        <v>0.14444444444444446</v>
      </c>
      <c r="T474" s="7">
        <f>IF(Tabla5[[#This Row],[Tiempo de Permanencia sin la Espera]]&gt;Tabla5[[#This Row],[Tiempo Preparación (horas)]],Tabla5[[#This Row],[Tiempo de Permanencia sin la Espera]]-Tabla5[[#This Row],[Tiempo Preparación (horas)]],0)</f>
        <v>0.10208333333333335</v>
      </c>
      <c r="U474" s="7" t="str">
        <f>IF(Tabla5[[#This Row],[Tiempo de Permanencia sin la Espera]]&gt;Tabla5[[#This Row],[Tiempo Preparación (horas)]],"Si","No")</f>
        <v>Si</v>
      </c>
      <c r="V474" s="8">
        <v>79</v>
      </c>
      <c r="W474" s="8">
        <v>61</v>
      </c>
      <c r="X474" s="7">
        <f>Tabla5[[#This Row],[Tiempo de Preparación]]/1440</f>
        <v>4.2361111111111113E-2</v>
      </c>
    </row>
    <row r="475" spans="1:24" x14ac:dyDescent="0.2">
      <c r="A475">
        <v>2</v>
      </c>
      <c r="B475" t="s">
        <v>836</v>
      </c>
      <c r="C475">
        <v>6</v>
      </c>
      <c r="D475" s="3">
        <v>45022.077777777777</v>
      </c>
      <c r="E475" s="3">
        <v>45022.147222222222</v>
      </c>
      <c r="F475" t="s">
        <v>78</v>
      </c>
      <c r="G475" t="s">
        <v>82</v>
      </c>
      <c r="H475" t="s">
        <v>59</v>
      </c>
      <c r="I475" t="s">
        <v>265</v>
      </c>
      <c r="J475" s="34">
        <f>IF(Tabla5[[#This Row],[Orden Cobrada]]="Si",Tabla13[[#This Row],[Propina]],0)</f>
        <v>0</v>
      </c>
      <c r="K475" t="s">
        <v>70</v>
      </c>
      <c r="L475">
        <v>474</v>
      </c>
      <c r="M475" t="s">
        <v>100</v>
      </c>
      <c r="N475" t="s">
        <v>835</v>
      </c>
      <c r="O475" s="6">
        <f>INT(Tabla13[[#This Row],[Hora de Llegada]])</f>
        <v>45022</v>
      </c>
      <c r="P475" s="7" t="str">
        <f>TEXT(Tabla13[[#This Row],[Hora de Llegada]], "h:mm")</f>
        <v>1:52</v>
      </c>
      <c r="Q475" s="7" t="str">
        <f>TEXT(Tabla13[[#This Row],[Hora de Salida]], "h:mm")</f>
        <v>3:32</v>
      </c>
      <c r="R475" s="7">
        <f>IF(Tabla13[[#This Row],[Estado de la Mesa]]="Ocupada",Tabla13[[#This Row],[Hora de Salida2]]-Tabla13[[#This Row],[Hora de Llegada2]]+(15/1440),Tabla13[[#This Row],[Hora de Salida2]]-Tabla13[[#This Row],[Hora de Llegada2]])</f>
        <v>6.9444444444444448E-2</v>
      </c>
      <c r="S475" s="7">
        <f>Tabla13[[#This Row],[Hora de Salida2]]-Tabla13[[#This Row],[Hora de Llegada2]]</f>
        <v>6.9444444444444448E-2</v>
      </c>
      <c r="T475" s="7">
        <f>IF(Tabla5[[#This Row],[Tiempo de Permanencia sin la Espera]]&gt;Tabla5[[#This Row],[Tiempo Preparación (horas)]],Tabla5[[#This Row],[Tiempo de Permanencia sin la Espera]]-Tabla5[[#This Row],[Tiempo Preparación (horas)]],0)</f>
        <v>0</v>
      </c>
      <c r="U475" s="7" t="str">
        <f>IF(Tabla5[[#This Row],[Tiempo de Permanencia sin la Espera]]&gt;Tabla5[[#This Row],[Tiempo Preparación (horas)]],"Si","No")</f>
        <v>No</v>
      </c>
      <c r="V475" s="8">
        <v>178</v>
      </c>
      <c r="W475" s="8">
        <v>161</v>
      </c>
      <c r="X475" s="7">
        <f>Tabla5[[#This Row],[Tiempo de Preparación]]/1440</f>
        <v>0.11180555555555556</v>
      </c>
    </row>
    <row r="476" spans="1:24" x14ac:dyDescent="0.2">
      <c r="A476">
        <v>18</v>
      </c>
      <c r="B476" t="s">
        <v>834</v>
      </c>
      <c r="C476">
        <v>4</v>
      </c>
      <c r="D476" s="3">
        <v>45022.136805555558</v>
      </c>
      <c r="E476" s="3">
        <v>45022.243055555555</v>
      </c>
      <c r="F476" t="s">
        <v>87</v>
      </c>
      <c r="G476" t="s">
        <v>66</v>
      </c>
      <c r="H476" t="s">
        <v>106</v>
      </c>
      <c r="I476" t="s">
        <v>833</v>
      </c>
      <c r="J476" s="34" t="str">
        <f>IF(Tabla5[[#This Row],[Orden Cobrada]]="Si",Tabla13[[#This Row],[Propina]],0)</f>
        <v>19.55</v>
      </c>
      <c r="K476" t="s">
        <v>76</v>
      </c>
      <c r="L476">
        <v>475</v>
      </c>
      <c r="M476" t="s">
        <v>163</v>
      </c>
      <c r="N476" t="s">
        <v>832</v>
      </c>
      <c r="O476" s="6">
        <f>INT(Tabla13[[#This Row],[Hora de Llegada]])</f>
        <v>45022</v>
      </c>
      <c r="P476" s="7" t="str">
        <f>TEXT(Tabla13[[#This Row],[Hora de Llegada]], "h:mm")</f>
        <v>3:17</v>
      </c>
      <c r="Q476" s="7" t="str">
        <f>TEXT(Tabla13[[#This Row],[Hora de Salida]], "h:mm")</f>
        <v>5:50</v>
      </c>
      <c r="R476" s="7">
        <f>IF(Tabla13[[#This Row],[Estado de la Mesa]]="Ocupada",Tabla13[[#This Row],[Hora de Salida2]]-Tabla13[[#This Row],[Hora de Llegada2]]+(15/1440),Tabla13[[#This Row],[Hora de Salida2]]-Tabla13[[#This Row],[Hora de Llegada2]])</f>
        <v>0.11666666666666668</v>
      </c>
      <c r="S476" s="7">
        <f>Tabla13[[#This Row],[Hora de Salida2]]-Tabla13[[#This Row],[Hora de Llegada2]]</f>
        <v>0.10625000000000001</v>
      </c>
      <c r="T476" s="7">
        <f>IF(Tabla5[[#This Row],[Tiempo de Permanencia sin la Espera]]&gt;Tabla5[[#This Row],[Tiempo Preparación (horas)]],Tabla5[[#This Row],[Tiempo de Permanencia sin la Espera]]-Tabla5[[#This Row],[Tiempo Preparación (horas)]],0)</f>
        <v>8.1944444444444459E-2</v>
      </c>
      <c r="U476" s="7" t="str">
        <f>IF(Tabla5[[#This Row],[Tiempo de Permanencia sin la Espera]]&gt;Tabla5[[#This Row],[Tiempo Preparación (horas)]],"Si","No")</f>
        <v>Si</v>
      </c>
      <c r="V476" s="8">
        <v>174</v>
      </c>
      <c r="W476" s="8">
        <v>35</v>
      </c>
      <c r="X476" s="7">
        <f>Tabla5[[#This Row],[Tiempo de Preparación]]/1440</f>
        <v>2.4305555555555556E-2</v>
      </c>
    </row>
    <row r="477" spans="1:24" x14ac:dyDescent="0.2">
      <c r="A477">
        <v>13</v>
      </c>
      <c r="B477" t="s">
        <v>512</v>
      </c>
      <c r="C477">
        <v>2</v>
      </c>
      <c r="D477" s="3">
        <v>45022.002083333333</v>
      </c>
      <c r="E477" s="3">
        <v>45022.074305555558</v>
      </c>
      <c r="F477" t="s">
        <v>72</v>
      </c>
      <c r="G477" t="s">
        <v>60</v>
      </c>
      <c r="H477" t="s">
        <v>106</v>
      </c>
      <c r="I477" t="s">
        <v>831</v>
      </c>
      <c r="J477" s="34">
        <f>IF(Tabla5[[#This Row],[Orden Cobrada]]="Si",Tabla13[[#This Row],[Propina]],0)</f>
        <v>0</v>
      </c>
      <c r="K477" t="s">
        <v>76</v>
      </c>
      <c r="L477">
        <v>476</v>
      </c>
      <c r="M477" t="s">
        <v>163</v>
      </c>
      <c r="N477" t="s">
        <v>830</v>
      </c>
      <c r="O477" s="6">
        <f>INT(Tabla13[[#This Row],[Hora de Llegada]])</f>
        <v>45022</v>
      </c>
      <c r="P477" s="7" t="str">
        <f>TEXT(Tabla13[[#This Row],[Hora de Llegada]], "h:mm")</f>
        <v>0:03</v>
      </c>
      <c r="Q477" s="7" t="str">
        <f>TEXT(Tabla13[[#This Row],[Hora de Salida]], "h:mm")</f>
        <v>1:47</v>
      </c>
      <c r="R477" s="7">
        <f>IF(Tabla13[[#This Row],[Estado de la Mesa]]="Ocupada",Tabla13[[#This Row],[Hora de Salida2]]-Tabla13[[#This Row],[Hora de Llegada2]]+(15/1440),Tabla13[[#This Row],[Hora de Salida2]]-Tabla13[[#This Row],[Hora de Llegada2]])</f>
        <v>8.2638888888888887E-2</v>
      </c>
      <c r="S477" s="7">
        <f>Tabla13[[#This Row],[Hora de Salida2]]-Tabla13[[#This Row],[Hora de Llegada2]]</f>
        <v>7.2222222222222215E-2</v>
      </c>
      <c r="T477" s="7">
        <f>IF(Tabla5[[#This Row],[Tiempo de Permanencia sin la Espera]]&gt;Tabla5[[#This Row],[Tiempo Preparación (horas)]],Tabla5[[#This Row],[Tiempo de Permanencia sin la Espera]]-Tabla5[[#This Row],[Tiempo Preparación (horas)]],0)</f>
        <v>0</v>
      </c>
      <c r="U477" s="7" t="str">
        <f>IF(Tabla5[[#This Row],[Tiempo de Permanencia sin la Espera]]&gt;Tabla5[[#This Row],[Tiempo Preparación (horas)]],"Si","No")</f>
        <v>No</v>
      </c>
      <c r="V477" s="8">
        <v>218</v>
      </c>
      <c r="W477" s="8">
        <v>115</v>
      </c>
      <c r="X477" s="7">
        <f>Tabla5[[#This Row],[Tiempo de Preparación]]/1440</f>
        <v>7.9861111111111105E-2</v>
      </c>
    </row>
    <row r="478" spans="1:24" x14ac:dyDescent="0.2">
      <c r="A478">
        <v>8</v>
      </c>
      <c r="B478" t="s">
        <v>829</v>
      </c>
      <c r="C478">
        <v>6</v>
      </c>
      <c r="D478" s="3">
        <v>45022.068749999999</v>
      </c>
      <c r="E478" s="3">
        <v>45022.123611111114</v>
      </c>
      <c r="F478" t="s">
        <v>78</v>
      </c>
      <c r="G478" t="s">
        <v>60</v>
      </c>
      <c r="H478" t="s">
        <v>59</v>
      </c>
      <c r="I478" t="s">
        <v>828</v>
      </c>
      <c r="J478" s="34">
        <f>IF(Tabla5[[#This Row],[Orden Cobrada]]="Si",Tabla13[[#This Row],[Propina]],0)</f>
        <v>0</v>
      </c>
      <c r="K478" t="s">
        <v>57</v>
      </c>
      <c r="L478">
        <v>477</v>
      </c>
      <c r="M478" t="s">
        <v>75</v>
      </c>
      <c r="N478" t="s">
        <v>827</v>
      </c>
      <c r="O478" s="6">
        <f>INT(Tabla13[[#This Row],[Hora de Llegada]])</f>
        <v>45022</v>
      </c>
      <c r="P478" s="7" t="str">
        <f>TEXT(Tabla13[[#This Row],[Hora de Llegada]], "h:mm")</f>
        <v>1:39</v>
      </c>
      <c r="Q478" s="7" t="str">
        <f>TEXT(Tabla13[[#This Row],[Hora de Salida]], "h:mm")</f>
        <v>2:58</v>
      </c>
      <c r="R478" s="7">
        <f>IF(Tabla13[[#This Row],[Estado de la Mesa]]="Ocupada",Tabla13[[#This Row],[Hora de Salida2]]-Tabla13[[#This Row],[Hora de Llegada2]]+(15/1440),Tabla13[[#This Row],[Hora de Salida2]]-Tabla13[[#This Row],[Hora de Llegada2]])</f>
        <v>5.4861111111111124E-2</v>
      </c>
      <c r="S478" s="7">
        <f>Tabla13[[#This Row],[Hora de Salida2]]-Tabla13[[#This Row],[Hora de Llegada2]]</f>
        <v>5.4861111111111124E-2</v>
      </c>
      <c r="T478" s="7">
        <f>IF(Tabla5[[#This Row],[Tiempo de Permanencia sin la Espera]]&gt;Tabla5[[#This Row],[Tiempo Preparación (horas)]],Tabla5[[#This Row],[Tiempo de Permanencia sin la Espera]]-Tabla5[[#This Row],[Tiempo Preparación (horas)]],0)</f>
        <v>0</v>
      </c>
      <c r="U478" s="7" t="str">
        <f>IF(Tabla5[[#This Row],[Tiempo de Permanencia sin la Espera]]&gt;Tabla5[[#This Row],[Tiempo Preparación (horas)]],"Si","No")</f>
        <v>No</v>
      </c>
      <c r="V478" s="8">
        <v>204</v>
      </c>
      <c r="W478" s="8">
        <v>115</v>
      </c>
      <c r="X478" s="7">
        <f>Tabla5[[#This Row],[Tiempo de Preparación]]/1440</f>
        <v>7.9861111111111105E-2</v>
      </c>
    </row>
    <row r="479" spans="1:24" x14ac:dyDescent="0.2">
      <c r="A479">
        <v>7</v>
      </c>
      <c r="B479" t="s">
        <v>826</v>
      </c>
      <c r="C479">
        <v>5</v>
      </c>
      <c r="D479" s="3">
        <v>45022.000694444447</v>
      </c>
      <c r="E479" s="3">
        <v>45022.144444444442</v>
      </c>
      <c r="F479" t="s">
        <v>97</v>
      </c>
      <c r="G479" t="s">
        <v>82</v>
      </c>
      <c r="H479" t="s">
        <v>102</v>
      </c>
      <c r="I479" t="s">
        <v>825</v>
      </c>
      <c r="J479" s="34" t="str">
        <f>IF(Tabla5[[#This Row],[Orden Cobrada]]="Si",Tabla13[[#This Row],[Propina]],0)</f>
        <v>32.78</v>
      </c>
      <c r="K479" t="s">
        <v>76</v>
      </c>
      <c r="L479">
        <v>478</v>
      </c>
      <c r="M479" t="s">
        <v>126</v>
      </c>
      <c r="N479" t="s">
        <v>824</v>
      </c>
      <c r="O479" s="6">
        <f>INT(Tabla13[[#This Row],[Hora de Llegada]])</f>
        <v>45022</v>
      </c>
      <c r="P479" s="7" t="str">
        <f>TEXT(Tabla13[[#This Row],[Hora de Llegada]], "h:mm")</f>
        <v>0:01</v>
      </c>
      <c r="Q479" s="7" t="str">
        <f>TEXT(Tabla13[[#This Row],[Hora de Salida]], "h:mm")</f>
        <v>3:28</v>
      </c>
      <c r="R479" s="7">
        <f>IF(Tabla13[[#This Row],[Estado de la Mesa]]="Ocupada",Tabla13[[#This Row],[Hora de Salida2]]-Tabla13[[#This Row],[Hora de Llegada2]]+(15/1440),Tabla13[[#This Row],[Hora de Salida2]]-Tabla13[[#This Row],[Hora de Llegada2]])</f>
        <v>0.15416666666666667</v>
      </c>
      <c r="S479" s="7">
        <f>Tabla13[[#This Row],[Hora de Salida2]]-Tabla13[[#This Row],[Hora de Llegada2]]</f>
        <v>0.14375000000000002</v>
      </c>
      <c r="T479" s="7">
        <f>IF(Tabla5[[#This Row],[Tiempo de Permanencia sin la Espera]]&gt;Tabla5[[#This Row],[Tiempo Preparación (horas)]],Tabla5[[#This Row],[Tiempo de Permanencia sin la Espera]]-Tabla5[[#This Row],[Tiempo Preparación (horas)]],0)</f>
        <v>8.1250000000000017E-2</v>
      </c>
      <c r="U479" s="7" t="str">
        <f>IF(Tabla5[[#This Row],[Tiempo de Permanencia sin la Espera]]&gt;Tabla5[[#This Row],[Tiempo Preparación (horas)]],"Si","No")</f>
        <v>Si</v>
      </c>
      <c r="V479" s="8">
        <v>118</v>
      </c>
      <c r="W479" s="8">
        <v>90</v>
      </c>
      <c r="X479" s="7">
        <f>Tabla5[[#This Row],[Tiempo de Preparación]]/1440</f>
        <v>6.25E-2</v>
      </c>
    </row>
    <row r="480" spans="1:24" x14ac:dyDescent="0.2">
      <c r="A480">
        <v>1</v>
      </c>
      <c r="B480" t="s">
        <v>823</v>
      </c>
      <c r="C480">
        <v>3</v>
      </c>
      <c r="D480" s="3">
        <v>45022.029166666667</v>
      </c>
      <c r="E480" s="3">
        <v>45022.1875</v>
      </c>
      <c r="F480" t="s">
        <v>72</v>
      </c>
      <c r="G480" t="s">
        <v>82</v>
      </c>
      <c r="H480" t="s">
        <v>106</v>
      </c>
      <c r="I480" t="s">
        <v>822</v>
      </c>
      <c r="J480" s="34" t="str">
        <f>IF(Tabla5[[#This Row],[Orden Cobrada]]="Si",Tabla13[[#This Row],[Propina]],0)</f>
        <v>39.58</v>
      </c>
      <c r="K480" t="s">
        <v>57</v>
      </c>
      <c r="L480">
        <v>479</v>
      </c>
      <c r="M480" t="s">
        <v>64</v>
      </c>
      <c r="N480" t="s">
        <v>821</v>
      </c>
      <c r="O480" s="6">
        <f>INT(Tabla13[[#This Row],[Hora de Llegada]])</f>
        <v>45022</v>
      </c>
      <c r="P480" s="7" t="str">
        <f>TEXT(Tabla13[[#This Row],[Hora de Llegada]], "h:mm")</f>
        <v>0:42</v>
      </c>
      <c r="Q480" s="7" t="str">
        <f>TEXT(Tabla13[[#This Row],[Hora de Salida]], "h:mm")</f>
        <v>4:30</v>
      </c>
      <c r="R480" s="7">
        <f>IF(Tabla13[[#This Row],[Estado de la Mesa]]="Ocupada",Tabla13[[#This Row],[Hora de Salida2]]-Tabla13[[#This Row],[Hora de Llegada2]]+(15/1440),Tabla13[[#This Row],[Hora de Salida2]]-Tabla13[[#This Row],[Hora de Llegada2]])</f>
        <v>0.15833333333333333</v>
      </c>
      <c r="S480" s="7">
        <f>Tabla13[[#This Row],[Hora de Salida2]]-Tabla13[[#This Row],[Hora de Llegada2]]</f>
        <v>0.15833333333333333</v>
      </c>
      <c r="T480" s="7">
        <f>IF(Tabla5[[#This Row],[Tiempo de Permanencia sin la Espera]]&gt;Tabla5[[#This Row],[Tiempo Preparación (horas)]],Tabla5[[#This Row],[Tiempo de Permanencia sin la Espera]]-Tabla5[[#This Row],[Tiempo Preparación (horas)]],0)</f>
        <v>0.10069444444444443</v>
      </c>
      <c r="U480" s="7" t="str">
        <f>IF(Tabla5[[#This Row],[Tiempo de Permanencia sin la Espera]]&gt;Tabla5[[#This Row],[Tiempo Preparación (horas)]],"Si","No")</f>
        <v>Si</v>
      </c>
      <c r="V480" s="8">
        <v>52</v>
      </c>
      <c r="W480" s="8">
        <v>83</v>
      </c>
      <c r="X480" s="7">
        <f>Tabla5[[#This Row],[Tiempo de Preparación]]/1440</f>
        <v>5.7638888888888892E-2</v>
      </c>
    </row>
    <row r="481" spans="1:24" x14ac:dyDescent="0.2">
      <c r="A481">
        <v>1</v>
      </c>
      <c r="B481" t="s">
        <v>820</v>
      </c>
      <c r="C481">
        <v>5</v>
      </c>
      <c r="D481" s="3">
        <v>45022.143055555556</v>
      </c>
      <c r="E481" s="3">
        <v>45022.304861111108</v>
      </c>
      <c r="F481" t="s">
        <v>87</v>
      </c>
      <c r="G481" t="s">
        <v>60</v>
      </c>
      <c r="H481" t="s">
        <v>102</v>
      </c>
      <c r="I481" t="s">
        <v>819</v>
      </c>
      <c r="J481" s="34" t="str">
        <f>IF(Tabla5[[#This Row],[Orden Cobrada]]="Si",Tabla13[[#This Row],[Propina]],0)</f>
        <v>18.63</v>
      </c>
      <c r="K481" t="s">
        <v>57</v>
      </c>
      <c r="L481">
        <v>480</v>
      </c>
      <c r="M481" t="s">
        <v>85</v>
      </c>
      <c r="N481" t="s">
        <v>818</v>
      </c>
      <c r="O481" s="6">
        <f>INT(Tabla13[[#This Row],[Hora de Llegada]])</f>
        <v>45022</v>
      </c>
      <c r="P481" s="7" t="str">
        <f>TEXT(Tabla13[[#This Row],[Hora de Llegada]], "h:mm")</f>
        <v>3:26</v>
      </c>
      <c r="Q481" s="7" t="str">
        <f>TEXT(Tabla13[[#This Row],[Hora de Salida]], "h:mm")</f>
        <v>7:19</v>
      </c>
      <c r="R481" s="7">
        <f>IF(Tabla13[[#This Row],[Estado de la Mesa]]="Ocupada",Tabla13[[#This Row],[Hora de Salida2]]-Tabla13[[#This Row],[Hora de Llegada2]]+(15/1440),Tabla13[[#This Row],[Hora de Salida2]]-Tabla13[[#This Row],[Hora de Llegada2]])</f>
        <v>0.16180555555555551</v>
      </c>
      <c r="S481" s="7">
        <f>Tabla13[[#This Row],[Hora de Salida2]]-Tabla13[[#This Row],[Hora de Llegada2]]</f>
        <v>0.16180555555555551</v>
      </c>
      <c r="T481" s="7">
        <f>IF(Tabla5[[#This Row],[Tiempo de Permanencia sin la Espera]]&gt;Tabla5[[#This Row],[Tiempo Preparación (horas)]],Tabla5[[#This Row],[Tiempo de Permanencia sin la Espera]]-Tabla5[[#This Row],[Tiempo Preparación (horas)]],0)</f>
        <v>0.11666666666666661</v>
      </c>
      <c r="U481" s="7" t="str">
        <f>IF(Tabla5[[#This Row],[Tiempo de Permanencia sin la Espera]]&gt;Tabla5[[#This Row],[Tiempo Preparación (horas)]],"Si","No")</f>
        <v>Si</v>
      </c>
      <c r="V481" s="8">
        <v>159</v>
      </c>
      <c r="W481" s="8">
        <v>65</v>
      </c>
      <c r="X481" s="7">
        <f>Tabla5[[#This Row],[Tiempo de Preparación]]/1440</f>
        <v>4.5138888888888888E-2</v>
      </c>
    </row>
    <row r="482" spans="1:24" x14ac:dyDescent="0.2">
      <c r="A482">
        <v>9</v>
      </c>
      <c r="B482" t="s">
        <v>817</v>
      </c>
      <c r="C482">
        <v>4</v>
      </c>
      <c r="D482" s="3">
        <v>45022.081250000003</v>
      </c>
      <c r="E482" s="3">
        <v>45022.196527777778</v>
      </c>
      <c r="F482" t="s">
        <v>97</v>
      </c>
      <c r="G482" t="s">
        <v>82</v>
      </c>
      <c r="H482" t="s">
        <v>59</v>
      </c>
      <c r="I482" t="s">
        <v>816</v>
      </c>
      <c r="J482" s="34" t="str">
        <f>IF(Tabla5[[#This Row],[Orden Cobrada]]="Si",Tabla13[[#This Row],[Propina]],0)</f>
        <v>42.02</v>
      </c>
      <c r="K482" t="s">
        <v>57</v>
      </c>
      <c r="L482">
        <v>481</v>
      </c>
      <c r="M482" t="s">
        <v>100</v>
      </c>
      <c r="N482" t="s">
        <v>25</v>
      </c>
      <c r="O482" s="6">
        <f>INT(Tabla13[[#This Row],[Hora de Llegada]])</f>
        <v>45022</v>
      </c>
      <c r="P482" s="7" t="str">
        <f>TEXT(Tabla13[[#This Row],[Hora de Llegada]], "h:mm")</f>
        <v>1:57</v>
      </c>
      <c r="Q482" s="7" t="str">
        <f>TEXT(Tabla13[[#This Row],[Hora de Salida]], "h:mm")</f>
        <v>4:43</v>
      </c>
      <c r="R482" s="7">
        <f>IF(Tabla13[[#This Row],[Estado de la Mesa]]="Ocupada",Tabla13[[#This Row],[Hora de Salida2]]-Tabla13[[#This Row],[Hora de Llegada2]]+(15/1440),Tabla13[[#This Row],[Hora de Salida2]]-Tabla13[[#This Row],[Hora de Llegada2]])</f>
        <v>0.11527777777777777</v>
      </c>
      <c r="S482" s="7">
        <f>Tabla13[[#This Row],[Hora de Salida2]]-Tabla13[[#This Row],[Hora de Llegada2]]</f>
        <v>0.11527777777777777</v>
      </c>
      <c r="T482" s="7">
        <f>IF(Tabla5[[#This Row],[Tiempo de Permanencia sin la Espera]]&gt;Tabla5[[#This Row],[Tiempo Preparación (horas)]],Tabla5[[#This Row],[Tiempo de Permanencia sin la Espera]]-Tabla5[[#This Row],[Tiempo Preparación (horas)]],0)</f>
        <v>7.4999999999999983E-2</v>
      </c>
      <c r="U482" s="7" t="str">
        <f>IF(Tabla5[[#This Row],[Tiempo de Permanencia sin la Espera]]&gt;Tabla5[[#This Row],[Tiempo Preparación (horas)]],"Si","No")</f>
        <v>Si</v>
      </c>
      <c r="V482" s="8">
        <v>52</v>
      </c>
      <c r="W482" s="8">
        <v>58</v>
      </c>
      <c r="X482" s="7">
        <f>Tabla5[[#This Row],[Tiempo de Preparación]]/1440</f>
        <v>4.027777777777778E-2</v>
      </c>
    </row>
    <row r="483" spans="1:24" x14ac:dyDescent="0.2">
      <c r="A483">
        <v>9</v>
      </c>
      <c r="B483" t="s">
        <v>271</v>
      </c>
      <c r="C483">
        <v>4</v>
      </c>
      <c r="D483" s="3">
        <v>45022.02847222222</v>
      </c>
      <c r="E483" s="3">
        <v>45022.124305555553</v>
      </c>
      <c r="F483" t="s">
        <v>72</v>
      </c>
      <c r="G483" t="s">
        <v>60</v>
      </c>
      <c r="H483" t="s">
        <v>59</v>
      </c>
      <c r="I483" t="s">
        <v>815</v>
      </c>
      <c r="J483" s="34" t="str">
        <f>IF(Tabla5[[#This Row],[Orden Cobrada]]="Si",Tabla13[[#This Row],[Propina]],0)</f>
        <v>18.84</v>
      </c>
      <c r="K483" t="s">
        <v>70</v>
      </c>
      <c r="L483">
        <v>482</v>
      </c>
      <c r="M483" t="s">
        <v>75</v>
      </c>
      <c r="N483" t="s">
        <v>23</v>
      </c>
      <c r="O483" s="6">
        <f>INT(Tabla13[[#This Row],[Hora de Llegada]])</f>
        <v>45022</v>
      </c>
      <c r="P483" s="7" t="str">
        <f>TEXT(Tabla13[[#This Row],[Hora de Llegada]], "h:mm")</f>
        <v>0:41</v>
      </c>
      <c r="Q483" s="7" t="str">
        <f>TEXT(Tabla13[[#This Row],[Hora de Salida]], "h:mm")</f>
        <v>2:59</v>
      </c>
      <c r="R483" s="7">
        <f>IF(Tabla13[[#This Row],[Estado de la Mesa]]="Ocupada",Tabla13[[#This Row],[Hora de Salida2]]-Tabla13[[#This Row],[Hora de Llegada2]]+(15/1440),Tabla13[[#This Row],[Hora de Salida2]]-Tabla13[[#This Row],[Hora de Llegada2]])</f>
        <v>9.583333333333334E-2</v>
      </c>
      <c r="S483" s="7">
        <f>Tabla13[[#This Row],[Hora de Salida2]]-Tabla13[[#This Row],[Hora de Llegada2]]</f>
        <v>9.583333333333334E-2</v>
      </c>
      <c r="T483" s="7">
        <f>IF(Tabla5[[#This Row],[Tiempo de Permanencia sin la Espera]]&gt;Tabla5[[#This Row],[Tiempo Preparación (horas)]],Tabla5[[#This Row],[Tiempo de Permanencia sin la Espera]]-Tabla5[[#This Row],[Tiempo Preparación (horas)]],0)</f>
        <v>8.1250000000000003E-2</v>
      </c>
      <c r="U483" s="7" t="str">
        <f>IF(Tabla5[[#This Row],[Tiempo de Permanencia sin la Espera]]&gt;Tabla5[[#This Row],[Tiempo Preparación (horas)]],"Si","No")</f>
        <v>Si</v>
      </c>
      <c r="V483" s="8">
        <v>63</v>
      </c>
      <c r="W483" s="8">
        <v>21</v>
      </c>
      <c r="X483" s="7">
        <f>Tabla5[[#This Row],[Tiempo de Preparación]]/1440</f>
        <v>1.4583333333333334E-2</v>
      </c>
    </row>
    <row r="484" spans="1:24" x14ac:dyDescent="0.2">
      <c r="A484">
        <v>2</v>
      </c>
      <c r="B484" t="s">
        <v>814</v>
      </c>
      <c r="C484">
        <v>4</v>
      </c>
      <c r="D484" s="3">
        <v>45022.159722222219</v>
      </c>
      <c r="E484" s="3">
        <v>45022.292361111111</v>
      </c>
      <c r="F484" t="s">
        <v>97</v>
      </c>
      <c r="G484" t="s">
        <v>82</v>
      </c>
      <c r="H484" t="s">
        <v>59</v>
      </c>
      <c r="I484" t="s">
        <v>813</v>
      </c>
      <c r="J484" s="34" t="str">
        <f>IF(Tabla5[[#This Row],[Orden Cobrada]]="Si",Tabla13[[#This Row],[Propina]],0)</f>
        <v>12.74</v>
      </c>
      <c r="K484" t="s">
        <v>57</v>
      </c>
      <c r="L484">
        <v>483</v>
      </c>
      <c r="M484" t="s">
        <v>56</v>
      </c>
      <c r="N484" t="s">
        <v>10</v>
      </c>
      <c r="O484" s="6">
        <f>INT(Tabla13[[#This Row],[Hora de Llegada]])</f>
        <v>45022</v>
      </c>
      <c r="P484" s="7" t="str">
        <f>TEXT(Tabla13[[#This Row],[Hora de Llegada]], "h:mm")</f>
        <v>3:50</v>
      </c>
      <c r="Q484" s="7" t="str">
        <f>TEXT(Tabla13[[#This Row],[Hora de Salida]], "h:mm")</f>
        <v>7:01</v>
      </c>
      <c r="R484" s="7">
        <f>IF(Tabla13[[#This Row],[Estado de la Mesa]]="Ocupada",Tabla13[[#This Row],[Hora de Salida2]]-Tabla13[[#This Row],[Hora de Llegada2]]+(15/1440),Tabla13[[#This Row],[Hora de Salida2]]-Tabla13[[#This Row],[Hora de Llegada2]])</f>
        <v>0.13263888888888889</v>
      </c>
      <c r="S484" s="7">
        <f>Tabla13[[#This Row],[Hora de Salida2]]-Tabla13[[#This Row],[Hora de Llegada2]]</f>
        <v>0.13263888888888889</v>
      </c>
      <c r="T484" s="7">
        <f>IF(Tabla5[[#This Row],[Tiempo de Permanencia sin la Espera]]&gt;Tabla5[[#This Row],[Tiempo Preparación (horas)]],Tabla5[[#This Row],[Tiempo de Permanencia sin la Espera]]-Tabla5[[#This Row],[Tiempo Preparación (horas)]],0)</f>
        <v>9.5833333333333326E-2</v>
      </c>
      <c r="U484" s="7" t="str">
        <f>IF(Tabla5[[#This Row],[Tiempo de Permanencia sin la Espera]]&gt;Tabla5[[#This Row],[Tiempo Preparación (horas)]],"Si","No")</f>
        <v>Si</v>
      </c>
      <c r="V484" s="8">
        <v>81</v>
      </c>
      <c r="W484" s="8">
        <v>53</v>
      </c>
      <c r="X484" s="7">
        <f>Tabla5[[#This Row],[Tiempo de Preparación]]/1440</f>
        <v>3.6805555555555557E-2</v>
      </c>
    </row>
    <row r="485" spans="1:24" x14ac:dyDescent="0.2">
      <c r="A485">
        <v>18</v>
      </c>
      <c r="B485" t="s">
        <v>812</v>
      </c>
      <c r="C485">
        <v>2</v>
      </c>
      <c r="D485" s="3">
        <v>45022.064583333333</v>
      </c>
      <c r="E485" s="3">
        <v>45022.188194444447</v>
      </c>
      <c r="F485" t="s">
        <v>78</v>
      </c>
      <c r="G485" t="s">
        <v>82</v>
      </c>
      <c r="H485" t="s">
        <v>59</v>
      </c>
      <c r="I485" t="s">
        <v>811</v>
      </c>
      <c r="J485" s="34" t="str">
        <f>IF(Tabla5[[#This Row],[Orden Cobrada]]="Si",Tabla13[[#This Row],[Propina]],0)</f>
        <v>22.76</v>
      </c>
      <c r="K485" t="s">
        <v>70</v>
      </c>
      <c r="L485">
        <v>484</v>
      </c>
      <c r="M485" t="s">
        <v>69</v>
      </c>
      <c r="N485" t="s">
        <v>26</v>
      </c>
      <c r="O485" s="6">
        <f>INT(Tabla13[[#This Row],[Hora de Llegada]])</f>
        <v>45022</v>
      </c>
      <c r="P485" s="7" t="str">
        <f>TEXT(Tabla13[[#This Row],[Hora de Llegada]], "h:mm")</f>
        <v>1:33</v>
      </c>
      <c r="Q485" s="7" t="str">
        <f>TEXT(Tabla13[[#This Row],[Hora de Salida]], "h:mm")</f>
        <v>4:31</v>
      </c>
      <c r="R485" s="7">
        <f>IF(Tabla13[[#This Row],[Estado de la Mesa]]="Ocupada",Tabla13[[#This Row],[Hora de Salida2]]-Tabla13[[#This Row],[Hora de Llegada2]]+(15/1440),Tabla13[[#This Row],[Hora de Salida2]]-Tabla13[[#This Row],[Hora de Llegada2]])</f>
        <v>0.1236111111111111</v>
      </c>
      <c r="S485" s="7">
        <f>Tabla13[[#This Row],[Hora de Salida2]]-Tabla13[[#This Row],[Hora de Llegada2]]</f>
        <v>0.1236111111111111</v>
      </c>
      <c r="T485" s="7">
        <f>IF(Tabla5[[#This Row],[Tiempo de Permanencia sin la Espera]]&gt;Tabla5[[#This Row],[Tiempo Preparación (horas)]],Tabla5[[#This Row],[Tiempo de Permanencia sin la Espera]]-Tabla5[[#This Row],[Tiempo Preparación (horas)]],0)</f>
        <v>9.9999999999999992E-2</v>
      </c>
      <c r="U485" s="7" t="str">
        <f>IF(Tabla5[[#This Row],[Tiempo de Permanencia sin la Espera]]&gt;Tabla5[[#This Row],[Tiempo Preparación (horas)]],"Si","No")</f>
        <v>Si</v>
      </c>
      <c r="V485" s="8">
        <v>75</v>
      </c>
      <c r="W485" s="8">
        <v>34</v>
      </c>
      <c r="X485" s="7">
        <f>Tabla5[[#This Row],[Tiempo de Preparación]]/1440</f>
        <v>2.361111111111111E-2</v>
      </c>
    </row>
    <row r="486" spans="1:24" x14ac:dyDescent="0.2">
      <c r="A486">
        <v>6</v>
      </c>
      <c r="B486" t="s">
        <v>810</v>
      </c>
      <c r="C486">
        <v>5</v>
      </c>
      <c r="D486" s="3">
        <v>45022.041666666664</v>
      </c>
      <c r="E486" s="3">
        <v>45022.119444444441</v>
      </c>
      <c r="F486" t="s">
        <v>87</v>
      </c>
      <c r="G486" t="s">
        <v>66</v>
      </c>
      <c r="H486" t="s">
        <v>59</v>
      </c>
      <c r="I486" t="s">
        <v>809</v>
      </c>
      <c r="J486" s="34" t="str">
        <f>IF(Tabla5[[#This Row],[Orden Cobrada]]="Si",Tabla13[[#This Row],[Propina]],0)</f>
        <v>39.07</v>
      </c>
      <c r="K486" t="s">
        <v>57</v>
      </c>
      <c r="L486">
        <v>485</v>
      </c>
      <c r="M486" t="s">
        <v>126</v>
      </c>
      <c r="N486" t="s">
        <v>808</v>
      </c>
      <c r="O486" s="6">
        <f>INT(Tabla13[[#This Row],[Hora de Llegada]])</f>
        <v>45022</v>
      </c>
      <c r="P486" s="7" t="str">
        <f>TEXT(Tabla13[[#This Row],[Hora de Llegada]], "h:mm")</f>
        <v>1:00</v>
      </c>
      <c r="Q486" s="7" t="str">
        <f>TEXT(Tabla13[[#This Row],[Hora de Salida]], "h:mm")</f>
        <v>2:52</v>
      </c>
      <c r="R486" s="7">
        <f>IF(Tabla13[[#This Row],[Estado de la Mesa]]="Ocupada",Tabla13[[#This Row],[Hora de Salida2]]-Tabla13[[#This Row],[Hora de Llegada2]]+(15/1440),Tabla13[[#This Row],[Hora de Salida2]]-Tabla13[[#This Row],[Hora de Llegada2]])</f>
        <v>7.7777777777777779E-2</v>
      </c>
      <c r="S486" s="7">
        <f>Tabla13[[#This Row],[Hora de Salida2]]-Tabla13[[#This Row],[Hora de Llegada2]]</f>
        <v>7.7777777777777779E-2</v>
      </c>
      <c r="T486" s="7">
        <f>IF(Tabla5[[#This Row],[Tiempo de Permanencia sin la Espera]]&gt;Tabla5[[#This Row],[Tiempo Preparación (horas)]],Tabla5[[#This Row],[Tiempo de Permanencia sin la Espera]]-Tabla5[[#This Row],[Tiempo Preparación (horas)]],0)</f>
        <v>2.2916666666666669E-2</v>
      </c>
      <c r="U486" s="7" t="str">
        <f>IF(Tabla5[[#This Row],[Tiempo de Permanencia sin la Espera]]&gt;Tabla5[[#This Row],[Tiempo Preparación (horas)]],"Si","No")</f>
        <v>Si</v>
      </c>
      <c r="V486" s="8">
        <v>144</v>
      </c>
      <c r="W486" s="8">
        <v>79</v>
      </c>
      <c r="X486" s="7">
        <f>Tabla5[[#This Row],[Tiempo de Preparación]]/1440</f>
        <v>5.486111111111111E-2</v>
      </c>
    </row>
    <row r="487" spans="1:24" x14ac:dyDescent="0.2">
      <c r="A487">
        <v>15</v>
      </c>
      <c r="B487" t="s">
        <v>807</v>
      </c>
      <c r="C487">
        <v>3</v>
      </c>
      <c r="D487" s="3">
        <v>45022.115972222222</v>
      </c>
      <c r="E487" s="3">
        <v>45022.258333333331</v>
      </c>
      <c r="F487" t="s">
        <v>97</v>
      </c>
      <c r="G487" t="s">
        <v>60</v>
      </c>
      <c r="H487" t="s">
        <v>106</v>
      </c>
      <c r="I487" t="s">
        <v>806</v>
      </c>
      <c r="J487" s="34" t="str">
        <f>IF(Tabla5[[#This Row],[Orden Cobrada]]="Si",Tabla13[[#This Row],[Propina]],0)</f>
        <v>12.66</v>
      </c>
      <c r="K487" t="s">
        <v>76</v>
      </c>
      <c r="L487">
        <v>486</v>
      </c>
      <c r="M487" t="s">
        <v>75</v>
      </c>
      <c r="N487" t="s">
        <v>805</v>
      </c>
      <c r="O487" s="6">
        <f>INT(Tabla13[[#This Row],[Hora de Llegada]])</f>
        <v>45022</v>
      </c>
      <c r="P487" s="7" t="str">
        <f>TEXT(Tabla13[[#This Row],[Hora de Llegada]], "h:mm")</f>
        <v>2:47</v>
      </c>
      <c r="Q487" s="7" t="str">
        <f>TEXT(Tabla13[[#This Row],[Hora de Salida]], "h:mm")</f>
        <v>6:12</v>
      </c>
      <c r="R487" s="7">
        <f>IF(Tabla13[[#This Row],[Estado de la Mesa]]="Ocupada",Tabla13[[#This Row],[Hora de Salida2]]-Tabla13[[#This Row],[Hora de Llegada2]]+(15/1440),Tabla13[[#This Row],[Hora de Salida2]]-Tabla13[[#This Row],[Hora de Llegada2]])</f>
        <v>0.15277777777777782</v>
      </c>
      <c r="S487" s="7">
        <f>Tabla13[[#This Row],[Hora de Salida2]]-Tabla13[[#This Row],[Hora de Llegada2]]</f>
        <v>0.14236111111111116</v>
      </c>
      <c r="T487" s="7">
        <f>IF(Tabla5[[#This Row],[Tiempo de Permanencia sin la Espera]]&gt;Tabla5[[#This Row],[Tiempo Preparación (horas)]],Tabla5[[#This Row],[Tiempo de Permanencia sin la Espera]]-Tabla5[[#This Row],[Tiempo Preparación (horas)]],0)</f>
        <v>0.10138888888888895</v>
      </c>
      <c r="U487" s="7" t="str">
        <f>IF(Tabla5[[#This Row],[Tiempo de Permanencia sin la Espera]]&gt;Tabla5[[#This Row],[Tiempo Preparación (horas)]],"Si","No")</f>
        <v>Si</v>
      </c>
      <c r="V487" s="8">
        <v>150</v>
      </c>
      <c r="W487" s="8">
        <v>59</v>
      </c>
      <c r="X487" s="7">
        <f>Tabla5[[#This Row],[Tiempo de Preparación]]/1440</f>
        <v>4.0972222222222222E-2</v>
      </c>
    </row>
    <row r="488" spans="1:24" x14ac:dyDescent="0.2">
      <c r="A488">
        <v>17</v>
      </c>
      <c r="B488" t="s">
        <v>403</v>
      </c>
      <c r="C488">
        <v>1</v>
      </c>
      <c r="D488" s="3">
        <v>45022.06527777778</v>
      </c>
      <c r="E488" s="3">
        <v>45022.159722222219</v>
      </c>
      <c r="F488" t="s">
        <v>97</v>
      </c>
      <c r="G488" t="s">
        <v>82</v>
      </c>
      <c r="H488" t="s">
        <v>59</v>
      </c>
      <c r="I488" t="s">
        <v>804</v>
      </c>
      <c r="J488" s="34" t="str">
        <f>IF(Tabla5[[#This Row],[Orden Cobrada]]="Si",Tabla13[[#This Row],[Propina]],0)</f>
        <v>45.76</v>
      </c>
      <c r="K488" t="s">
        <v>76</v>
      </c>
      <c r="L488">
        <v>487</v>
      </c>
      <c r="M488" t="s">
        <v>163</v>
      </c>
      <c r="N488" t="s">
        <v>803</v>
      </c>
      <c r="O488" s="6">
        <f>INT(Tabla13[[#This Row],[Hora de Llegada]])</f>
        <v>45022</v>
      </c>
      <c r="P488" s="7" t="str">
        <f>TEXT(Tabla13[[#This Row],[Hora de Llegada]], "h:mm")</f>
        <v>1:34</v>
      </c>
      <c r="Q488" s="7" t="str">
        <f>TEXT(Tabla13[[#This Row],[Hora de Salida]], "h:mm")</f>
        <v>3:50</v>
      </c>
      <c r="R488" s="7">
        <f>IF(Tabla13[[#This Row],[Estado de la Mesa]]="Ocupada",Tabla13[[#This Row],[Hora de Salida2]]-Tabla13[[#This Row],[Hora de Llegada2]]+(15/1440),Tabla13[[#This Row],[Hora de Salida2]]-Tabla13[[#This Row],[Hora de Llegada2]])</f>
        <v>0.10486111111111113</v>
      </c>
      <c r="S488" s="7">
        <f>Tabla13[[#This Row],[Hora de Salida2]]-Tabla13[[#This Row],[Hora de Llegada2]]</f>
        <v>9.4444444444444456E-2</v>
      </c>
      <c r="T488" s="7">
        <f>IF(Tabla5[[#This Row],[Tiempo de Permanencia sin la Espera]]&gt;Tabla5[[#This Row],[Tiempo Preparación (horas)]],Tabla5[[#This Row],[Tiempo de Permanencia sin la Espera]]-Tabla5[[#This Row],[Tiempo Preparación (horas)]],0)</f>
        <v>3.0555555555555572E-2</v>
      </c>
      <c r="U488" s="7" t="str">
        <f>IF(Tabla5[[#This Row],[Tiempo de Permanencia sin la Espera]]&gt;Tabla5[[#This Row],[Tiempo Preparación (horas)]],"Si","No")</f>
        <v>Si</v>
      </c>
      <c r="V488" s="8">
        <v>152</v>
      </c>
      <c r="W488" s="8">
        <v>92</v>
      </c>
      <c r="X488" s="7">
        <f>Tabla5[[#This Row],[Tiempo de Preparación]]/1440</f>
        <v>6.3888888888888884E-2</v>
      </c>
    </row>
    <row r="489" spans="1:24" x14ac:dyDescent="0.2">
      <c r="A489">
        <v>10</v>
      </c>
      <c r="B489" t="s">
        <v>802</v>
      </c>
      <c r="C489">
        <v>4</v>
      </c>
      <c r="D489" s="3">
        <v>45022</v>
      </c>
      <c r="E489" s="3">
        <v>45022.081944444442</v>
      </c>
      <c r="F489" t="s">
        <v>72</v>
      </c>
      <c r="G489" t="s">
        <v>82</v>
      </c>
      <c r="H489" t="s">
        <v>106</v>
      </c>
      <c r="I489" t="s">
        <v>801</v>
      </c>
      <c r="J489" s="34">
        <f>IF(Tabla5[[#This Row],[Orden Cobrada]]="Si",Tabla13[[#This Row],[Propina]],0)</f>
        <v>0</v>
      </c>
      <c r="K489" t="s">
        <v>70</v>
      </c>
      <c r="L489">
        <v>488</v>
      </c>
      <c r="M489" t="s">
        <v>64</v>
      </c>
      <c r="N489" t="s">
        <v>800</v>
      </c>
      <c r="O489" s="6">
        <f>INT(Tabla13[[#This Row],[Hora de Llegada]])</f>
        <v>45022</v>
      </c>
      <c r="P489" s="7" t="str">
        <f>TEXT(Tabla13[[#This Row],[Hora de Llegada]], "h:mm")</f>
        <v>0:00</v>
      </c>
      <c r="Q489" s="7" t="str">
        <f>TEXT(Tabla13[[#This Row],[Hora de Salida]], "h:mm")</f>
        <v>1:58</v>
      </c>
      <c r="R489" s="7">
        <f>IF(Tabla13[[#This Row],[Estado de la Mesa]]="Ocupada",Tabla13[[#This Row],[Hora de Salida2]]-Tabla13[[#This Row],[Hora de Llegada2]]+(15/1440),Tabla13[[#This Row],[Hora de Salida2]]-Tabla13[[#This Row],[Hora de Llegada2]])</f>
        <v>8.1944444444444445E-2</v>
      </c>
      <c r="S489" s="7">
        <f>Tabla13[[#This Row],[Hora de Salida2]]-Tabla13[[#This Row],[Hora de Llegada2]]</f>
        <v>8.1944444444444445E-2</v>
      </c>
      <c r="T489" s="7">
        <f>IF(Tabla5[[#This Row],[Tiempo de Permanencia sin la Espera]]&gt;Tabla5[[#This Row],[Tiempo Preparación (horas)]],Tabla5[[#This Row],[Tiempo de Permanencia sin la Espera]]-Tabla5[[#This Row],[Tiempo Preparación (horas)]],0)</f>
        <v>0</v>
      </c>
      <c r="U489" s="7" t="str">
        <f>IF(Tabla5[[#This Row],[Tiempo de Permanencia sin la Espera]]&gt;Tabla5[[#This Row],[Tiempo Preparación (horas)]],"Si","No")</f>
        <v>No</v>
      </c>
      <c r="V489" s="8">
        <v>185</v>
      </c>
      <c r="W489" s="8">
        <v>124</v>
      </c>
      <c r="X489" s="7">
        <f>Tabla5[[#This Row],[Tiempo de Preparación]]/1440</f>
        <v>8.611111111111111E-2</v>
      </c>
    </row>
    <row r="490" spans="1:24" x14ac:dyDescent="0.2">
      <c r="A490">
        <v>3</v>
      </c>
      <c r="B490" t="s">
        <v>533</v>
      </c>
      <c r="C490">
        <v>1</v>
      </c>
      <c r="D490" s="3">
        <v>45022.122916666667</v>
      </c>
      <c r="E490" s="3">
        <v>45022.227083333331</v>
      </c>
      <c r="F490" t="s">
        <v>72</v>
      </c>
      <c r="G490" t="s">
        <v>60</v>
      </c>
      <c r="H490" t="s">
        <v>59</v>
      </c>
      <c r="I490" t="s">
        <v>799</v>
      </c>
      <c r="J490" s="34" t="str">
        <f>IF(Tabla5[[#This Row],[Orden Cobrada]]="Si",Tabla13[[#This Row],[Propina]],0)</f>
        <v>22.27</v>
      </c>
      <c r="K490" t="s">
        <v>76</v>
      </c>
      <c r="L490">
        <v>489</v>
      </c>
      <c r="M490" t="s">
        <v>64</v>
      </c>
      <c r="N490" t="s">
        <v>798</v>
      </c>
      <c r="O490" s="6">
        <f>INT(Tabla13[[#This Row],[Hora de Llegada]])</f>
        <v>45022</v>
      </c>
      <c r="P490" s="7" t="str">
        <f>TEXT(Tabla13[[#This Row],[Hora de Llegada]], "h:mm")</f>
        <v>2:57</v>
      </c>
      <c r="Q490" s="7" t="str">
        <f>TEXT(Tabla13[[#This Row],[Hora de Salida]], "h:mm")</f>
        <v>5:27</v>
      </c>
      <c r="R490" s="7">
        <f>IF(Tabla13[[#This Row],[Estado de la Mesa]]="Ocupada",Tabla13[[#This Row],[Hora de Salida2]]-Tabla13[[#This Row],[Hora de Llegada2]]+(15/1440),Tabla13[[#This Row],[Hora de Salida2]]-Tabla13[[#This Row],[Hora de Llegada2]])</f>
        <v>0.11458333333333333</v>
      </c>
      <c r="S490" s="7">
        <f>Tabla13[[#This Row],[Hora de Salida2]]-Tabla13[[#This Row],[Hora de Llegada2]]</f>
        <v>0.10416666666666666</v>
      </c>
      <c r="T490" s="7">
        <f>IF(Tabla5[[#This Row],[Tiempo de Permanencia sin la Espera]]&gt;Tabla5[[#This Row],[Tiempo Preparación (horas)]],Tabla5[[#This Row],[Tiempo de Permanencia sin la Espera]]-Tabla5[[#This Row],[Tiempo Preparación (horas)]],0)</f>
        <v>8.0555555555555547E-2</v>
      </c>
      <c r="U490" s="7" t="str">
        <f>IF(Tabla5[[#This Row],[Tiempo de Permanencia sin la Espera]]&gt;Tabla5[[#This Row],[Tiempo Preparación (horas)]],"Si","No")</f>
        <v>Si</v>
      </c>
      <c r="V490" s="8">
        <v>149</v>
      </c>
      <c r="W490" s="8">
        <v>34</v>
      </c>
      <c r="X490" s="7">
        <f>Tabla5[[#This Row],[Tiempo de Preparación]]/1440</f>
        <v>2.361111111111111E-2</v>
      </c>
    </row>
    <row r="491" spans="1:24" x14ac:dyDescent="0.2">
      <c r="A491">
        <v>1</v>
      </c>
      <c r="B491" t="s">
        <v>797</v>
      </c>
      <c r="C491">
        <v>2</v>
      </c>
      <c r="D491" s="3">
        <v>45022.138888888891</v>
      </c>
      <c r="E491" s="3">
        <v>45022.206250000003</v>
      </c>
      <c r="F491" t="s">
        <v>87</v>
      </c>
      <c r="G491" t="s">
        <v>82</v>
      </c>
      <c r="H491" t="s">
        <v>59</v>
      </c>
      <c r="I491" t="s">
        <v>796</v>
      </c>
      <c r="J491" s="34">
        <f>IF(Tabla5[[#This Row],[Orden Cobrada]]="Si",Tabla13[[#This Row],[Propina]],0)</f>
        <v>0</v>
      </c>
      <c r="K491" t="s">
        <v>70</v>
      </c>
      <c r="L491">
        <v>490</v>
      </c>
      <c r="M491" t="s">
        <v>75</v>
      </c>
      <c r="N491" t="s">
        <v>795</v>
      </c>
      <c r="O491" s="6">
        <f>INT(Tabla13[[#This Row],[Hora de Llegada]])</f>
        <v>45022</v>
      </c>
      <c r="P491" s="7" t="str">
        <f>TEXT(Tabla13[[#This Row],[Hora de Llegada]], "h:mm")</f>
        <v>3:20</v>
      </c>
      <c r="Q491" s="7" t="str">
        <f>TEXT(Tabla13[[#This Row],[Hora de Salida]], "h:mm")</f>
        <v>4:57</v>
      </c>
      <c r="R491" s="7">
        <f>IF(Tabla13[[#This Row],[Estado de la Mesa]]="Ocupada",Tabla13[[#This Row],[Hora de Salida2]]-Tabla13[[#This Row],[Hora de Llegada2]]+(15/1440),Tabla13[[#This Row],[Hora de Salida2]]-Tabla13[[#This Row],[Hora de Llegada2]])</f>
        <v>6.7361111111111122E-2</v>
      </c>
      <c r="S491" s="7">
        <f>Tabla13[[#This Row],[Hora de Salida2]]-Tabla13[[#This Row],[Hora de Llegada2]]</f>
        <v>6.7361111111111122E-2</v>
      </c>
      <c r="T491" s="7">
        <f>IF(Tabla5[[#This Row],[Tiempo de Permanencia sin la Espera]]&gt;Tabla5[[#This Row],[Tiempo Preparación (horas)]],Tabla5[[#This Row],[Tiempo de Permanencia sin la Espera]]-Tabla5[[#This Row],[Tiempo Preparación (horas)]],0)</f>
        <v>0</v>
      </c>
      <c r="U491" s="7" t="str">
        <f>IF(Tabla5[[#This Row],[Tiempo de Permanencia sin la Espera]]&gt;Tabla5[[#This Row],[Tiempo Preparación (horas)]],"Si","No")</f>
        <v>No</v>
      </c>
      <c r="V491" s="8">
        <v>212</v>
      </c>
      <c r="W491" s="8">
        <v>131</v>
      </c>
      <c r="X491" s="7">
        <f>Tabla5[[#This Row],[Tiempo de Preparación]]/1440</f>
        <v>9.0972222222222218E-2</v>
      </c>
    </row>
    <row r="492" spans="1:24" x14ac:dyDescent="0.2">
      <c r="A492">
        <v>7</v>
      </c>
      <c r="B492" t="s">
        <v>794</v>
      </c>
      <c r="C492">
        <v>4</v>
      </c>
      <c r="D492" s="3">
        <v>45022.004861111112</v>
      </c>
      <c r="E492" s="3">
        <v>45022.109027777777</v>
      </c>
      <c r="F492" t="s">
        <v>78</v>
      </c>
      <c r="G492" t="s">
        <v>60</v>
      </c>
      <c r="H492" t="s">
        <v>59</v>
      </c>
      <c r="I492" t="s">
        <v>793</v>
      </c>
      <c r="J492" s="34" t="str">
        <f>IF(Tabla5[[#This Row],[Orden Cobrada]]="Si",Tabla13[[#This Row],[Propina]],0)</f>
        <v>34.68</v>
      </c>
      <c r="K492" t="s">
        <v>76</v>
      </c>
      <c r="L492">
        <v>491</v>
      </c>
      <c r="M492" t="s">
        <v>90</v>
      </c>
      <c r="N492" t="s">
        <v>162</v>
      </c>
      <c r="O492" s="6">
        <f>INT(Tabla13[[#This Row],[Hora de Llegada]])</f>
        <v>45022</v>
      </c>
      <c r="P492" s="7" t="str">
        <f>TEXT(Tabla13[[#This Row],[Hora de Llegada]], "h:mm")</f>
        <v>0:07</v>
      </c>
      <c r="Q492" s="7" t="str">
        <f>TEXT(Tabla13[[#This Row],[Hora de Salida]], "h:mm")</f>
        <v>2:37</v>
      </c>
      <c r="R492" s="7">
        <f>IF(Tabla13[[#This Row],[Estado de la Mesa]]="Ocupada",Tabla13[[#This Row],[Hora de Salida2]]-Tabla13[[#This Row],[Hora de Llegada2]]+(15/1440),Tabla13[[#This Row],[Hora de Salida2]]-Tabla13[[#This Row],[Hora de Llegada2]])</f>
        <v>0.11458333333333334</v>
      </c>
      <c r="S492" s="7">
        <f>Tabla13[[#This Row],[Hora de Salida2]]-Tabla13[[#This Row],[Hora de Llegada2]]</f>
        <v>0.10416666666666667</v>
      </c>
      <c r="T492" s="7">
        <f>IF(Tabla5[[#This Row],[Tiempo de Permanencia sin la Espera]]&gt;Tabla5[[#This Row],[Tiempo Preparación (horas)]],Tabla5[[#This Row],[Tiempo de Permanencia sin la Espera]]-Tabla5[[#This Row],[Tiempo Preparación (horas)]],0)</f>
        <v>7.5694444444444453E-2</v>
      </c>
      <c r="U492" s="7" t="str">
        <f>IF(Tabla5[[#This Row],[Tiempo de Permanencia sin la Espera]]&gt;Tabla5[[#This Row],[Tiempo Preparación (horas)]],"Si","No")</f>
        <v>Si</v>
      </c>
      <c r="V492" s="8">
        <v>118</v>
      </c>
      <c r="W492" s="8">
        <v>41</v>
      </c>
      <c r="X492" s="7">
        <f>Tabla5[[#This Row],[Tiempo de Preparación]]/1440</f>
        <v>2.8472222222222222E-2</v>
      </c>
    </row>
    <row r="493" spans="1:24" x14ac:dyDescent="0.2">
      <c r="A493">
        <v>4</v>
      </c>
      <c r="B493" t="s">
        <v>792</v>
      </c>
      <c r="C493">
        <v>4</v>
      </c>
      <c r="D493" s="3">
        <v>45022.043749999997</v>
      </c>
      <c r="E493" s="3">
        <v>45022.191666666666</v>
      </c>
      <c r="F493" t="s">
        <v>97</v>
      </c>
      <c r="G493" t="s">
        <v>82</v>
      </c>
      <c r="H493" t="s">
        <v>59</v>
      </c>
      <c r="I493" t="s">
        <v>791</v>
      </c>
      <c r="J493" s="34" t="str">
        <f>IF(Tabla5[[#This Row],[Orden Cobrada]]="Si",Tabla13[[#This Row],[Propina]],0)</f>
        <v>16.62</v>
      </c>
      <c r="K493" t="s">
        <v>57</v>
      </c>
      <c r="L493">
        <v>492</v>
      </c>
      <c r="M493" t="s">
        <v>75</v>
      </c>
      <c r="N493" t="s">
        <v>790</v>
      </c>
      <c r="O493" s="6">
        <f>INT(Tabla13[[#This Row],[Hora de Llegada]])</f>
        <v>45022</v>
      </c>
      <c r="P493" s="7" t="str">
        <f>TEXT(Tabla13[[#This Row],[Hora de Llegada]], "h:mm")</f>
        <v>1:03</v>
      </c>
      <c r="Q493" s="7" t="str">
        <f>TEXT(Tabla13[[#This Row],[Hora de Salida]], "h:mm")</f>
        <v>4:36</v>
      </c>
      <c r="R493" s="7">
        <f>IF(Tabla13[[#This Row],[Estado de la Mesa]]="Ocupada",Tabla13[[#This Row],[Hora de Salida2]]-Tabla13[[#This Row],[Hora de Llegada2]]+(15/1440),Tabla13[[#This Row],[Hora de Salida2]]-Tabla13[[#This Row],[Hora de Llegada2]])</f>
        <v>0.14791666666666664</v>
      </c>
      <c r="S493" s="7">
        <f>Tabla13[[#This Row],[Hora de Salida2]]-Tabla13[[#This Row],[Hora de Llegada2]]</f>
        <v>0.14791666666666664</v>
      </c>
      <c r="T493" s="7">
        <f>IF(Tabla5[[#This Row],[Tiempo de Permanencia sin la Espera]]&gt;Tabla5[[#This Row],[Tiempo Preparación (horas)]],Tabla5[[#This Row],[Tiempo de Permanencia sin la Espera]]-Tabla5[[#This Row],[Tiempo Preparación (horas)]],0)</f>
        <v>0.11388888888888887</v>
      </c>
      <c r="U493" s="7" t="str">
        <f>IF(Tabla5[[#This Row],[Tiempo de Permanencia sin la Espera]]&gt;Tabla5[[#This Row],[Tiempo Preparación (horas)]],"Si","No")</f>
        <v>Si</v>
      </c>
      <c r="V493" s="8">
        <v>210</v>
      </c>
      <c r="W493" s="8">
        <v>49</v>
      </c>
      <c r="X493" s="7">
        <f>Tabla5[[#This Row],[Tiempo de Preparación]]/1440</f>
        <v>3.4027777777777775E-2</v>
      </c>
    </row>
    <row r="494" spans="1:24" x14ac:dyDescent="0.2">
      <c r="A494">
        <v>2</v>
      </c>
      <c r="B494" t="s">
        <v>789</v>
      </c>
      <c r="C494">
        <v>2</v>
      </c>
      <c r="D494" s="3">
        <v>45022.021527777775</v>
      </c>
      <c r="E494" s="3">
        <v>45022.073611111111</v>
      </c>
      <c r="F494" t="s">
        <v>87</v>
      </c>
      <c r="G494" t="s">
        <v>82</v>
      </c>
      <c r="H494" t="s">
        <v>59</v>
      </c>
      <c r="I494" t="s">
        <v>788</v>
      </c>
      <c r="J494" s="34" t="str">
        <f>IF(Tabla5[[#This Row],[Orden Cobrada]]="Si",Tabla13[[#This Row],[Propina]],0)</f>
        <v>32.67</v>
      </c>
      <c r="K494" t="s">
        <v>76</v>
      </c>
      <c r="L494">
        <v>493</v>
      </c>
      <c r="M494" t="s">
        <v>100</v>
      </c>
      <c r="N494" t="s">
        <v>24</v>
      </c>
      <c r="O494" s="6">
        <f>INT(Tabla13[[#This Row],[Hora de Llegada]])</f>
        <v>45022</v>
      </c>
      <c r="P494" s="7" t="str">
        <f>TEXT(Tabla13[[#This Row],[Hora de Llegada]], "h:mm")</f>
        <v>0:31</v>
      </c>
      <c r="Q494" s="7" t="str">
        <f>TEXT(Tabla13[[#This Row],[Hora de Salida]], "h:mm")</f>
        <v>1:46</v>
      </c>
      <c r="R494" s="7">
        <f>IF(Tabla13[[#This Row],[Estado de la Mesa]]="Ocupada",Tabla13[[#This Row],[Hora de Salida2]]-Tabla13[[#This Row],[Hora de Llegada2]]+(15/1440),Tabla13[[#This Row],[Hora de Salida2]]-Tabla13[[#This Row],[Hora de Llegada2]])</f>
        <v>6.2499999999999993E-2</v>
      </c>
      <c r="S494" s="7">
        <f>Tabla13[[#This Row],[Hora de Salida2]]-Tabla13[[#This Row],[Hora de Llegada2]]</f>
        <v>5.2083333333333329E-2</v>
      </c>
      <c r="T494" s="7">
        <f>IF(Tabla5[[#This Row],[Tiempo de Permanencia sin la Espera]]&gt;Tabla5[[#This Row],[Tiempo Preparación (horas)]],Tabla5[[#This Row],[Tiempo de Permanencia sin la Espera]]-Tabla5[[#This Row],[Tiempo Preparación (horas)]],0)</f>
        <v>4.6527777777777772E-2</v>
      </c>
      <c r="U494" s="7" t="str">
        <f>IF(Tabla5[[#This Row],[Tiempo de Permanencia sin la Espera]]&gt;Tabla5[[#This Row],[Tiempo Preparación (horas)]],"Si","No")</f>
        <v>Si</v>
      </c>
      <c r="V494" s="8">
        <v>54</v>
      </c>
      <c r="W494" s="8">
        <v>8</v>
      </c>
      <c r="X494" s="7">
        <f>Tabla5[[#This Row],[Tiempo de Preparación]]/1440</f>
        <v>5.5555555555555558E-3</v>
      </c>
    </row>
    <row r="495" spans="1:24" x14ac:dyDescent="0.2">
      <c r="A495">
        <v>20</v>
      </c>
      <c r="B495" t="s">
        <v>787</v>
      </c>
      <c r="C495">
        <v>5</v>
      </c>
      <c r="D495" s="3">
        <v>45022.061111111114</v>
      </c>
      <c r="E495" s="3">
        <v>45022.200694444444</v>
      </c>
      <c r="F495" t="s">
        <v>97</v>
      </c>
      <c r="G495" t="s">
        <v>60</v>
      </c>
      <c r="H495" t="s">
        <v>59</v>
      </c>
      <c r="I495" t="s">
        <v>786</v>
      </c>
      <c r="J495" s="34" t="str">
        <f>IF(Tabla5[[#This Row],[Orden Cobrada]]="Si",Tabla13[[#This Row],[Propina]],0)</f>
        <v>11.85</v>
      </c>
      <c r="K495" t="s">
        <v>57</v>
      </c>
      <c r="L495">
        <v>494</v>
      </c>
      <c r="M495" t="s">
        <v>163</v>
      </c>
      <c r="N495" t="s">
        <v>785</v>
      </c>
      <c r="O495" s="6">
        <f>INT(Tabla13[[#This Row],[Hora de Llegada]])</f>
        <v>45022</v>
      </c>
      <c r="P495" s="7" t="str">
        <f>TEXT(Tabla13[[#This Row],[Hora de Llegada]], "h:mm")</f>
        <v>1:28</v>
      </c>
      <c r="Q495" s="7" t="str">
        <f>TEXT(Tabla13[[#This Row],[Hora de Salida]], "h:mm")</f>
        <v>4:49</v>
      </c>
      <c r="R495" s="7">
        <f>IF(Tabla13[[#This Row],[Estado de la Mesa]]="Ocupada",Tabla13[[#This Row],[Hora de Salida2]]-Tabla13[[#This Row],[Hora de Llegada2]]+(15/1440),Tabla13[[#This Row],[Hora de Salida2]]-Tabla13[[#This Row],[Hora de Llegada2]])</f>
        <v>0.13958333333333331</v>
      </c>
      <c r="S495" s="7">
        <f>Tabla13[[#This Row],[Hora de Salida2]]-Tabla13[[#This Row],[Hora de Llegada2]]</f>
        <v>0.13958333333333331</v>
      </c>
      <c r="T495" s="7">
        <f>IF(Tabla5[[#This Row],[Tiempo de Permanencia sin la Espera]]&gt;Tabla5[[#This Row],[Tiempo Preparación (horas)]],Tabla5[[#This Row],[Tiempo de Permanencia sin la Espera]]-Tabla5[[#This Row],[Tiempo Preparación (horas)]],0)</f>
        <v>0.11805555555555552</v>
      </c>
      <c r="U495" s="7" t="str">
        <f>IF(Tabla5[[#This Row],[Tiempo de Permanencia sin la Espera]]&gt;Tabla5[[#This Row],[Tiempo Preparación (horas)]],"Si","No")</f>
        <v>Si</v>
      </c>
      <c r="V495" s="8">
        <v>172</v>
      </c>
      <c r="W495" s="8">
        <v>31</v>
      </c>
      <c r="X495" s="7">
        <f>Tabla5[[#This Row],[Tiempo de Preparación]]/1440</f>
        <v>2.1527777777777778E-2</v>
      </c>
    </row>
    <row r="496" spans="1:24" x14ac:dyDescent="0.2">
      <c r="A496">
        <v>11</v>
      </c>
      <c r="B496" t="s">
        <v>299</v>
      </c>
      <c r="C496">
        <v>6</v>
      </c>
      <c r="D496" s="3">
        <v>45022.125694444447</v>
      </c>
      <c r="E496" s="3">
        <v>45022.284722222219</v>
      </c>
      <c r="F496" t="s">
        <v>61</v>
      </c>
      <c r="G496" t="s">
        <v>60</v>
      </c>
      <c r="H496" t="s">
        <v>59</v>
      </c>
      <c r="I496" t="s">
        <v>784</v>
      </c>
      <c r="J496" s="34" t="str">
        <f>IF(Tabla5[[#This Row],[Orden Cobrada]]="Si",Tabla13[[#This Row],[Propina]],0)</f>
        <v>33.96</v>
      </c>
      <c r="K496" t="s">
        <v>70</v>
      </c>
      <c r="L496">
        <v>495</v>
      </c>
      <c r="M496" t="s">
        <v>132</v>
      </c>
      <c r="N496" t="s">
        <v>783</v>
      </c>
      <c r="O496" s="6">
        <f>INT(Tabla13[[#This Row],[Hora de Llegada]])</f>
        <v>45022</v>
      </c>
      <c r="P496" s="7" t="str">
        <f>TEXT(Tabla13[[#This Row],[Hora de Llegada]], "h:mm")</f>
        <v>3:01</v>
      </c>
      <c r="Q496" s="7" t="str">
        <f>TEXT(Tabla13[[#This Row],[Hora de Salida]], "h:mm")</f>
        <v>6:50</v>
      </c>
      <c r="R496" s="7">
        <f>IF(Tabla13[[#This Row],[Estado de la Mesa]]="Ocupada",Tabla13[[#This Row],[Hora de Salida2]]-Tabla13[[#This Row],[Hora de Llegada2]]+(15/1440),Tabla13[[#This Row],[Hora de Salida2]]-Tabla13[[#This Row],[Hora de Llegada2]])</f>
        <v>0.15902777777777777</v>
      </c>
      <c r="S496" s="7">
        <f>Tabla13[[#This Row],[Hora de Salida2]]-Tabla13[[#This Row],[Hora de Llegada2]]</f>
        <v>0.15902777777777777</v>
      </c>
      <c r="T496" s="7">
        <f>IF(Tabla5[[#This Row],[Tiempo de Permanencia sin la Espera]]&gt;Tabla5[[#This Row],[Tiempo Preparación (horas)]],Tabla5[[#This Row],[Tiempo de Permanencia sin la Espera]]-Tabla5[[#This Row],[Tiempo Preparación (horas)]],0)</f>
        <v>8.8194444444444436E-2</v>
      </c>
      <c r="U496" s="7" t="str">
        <f>IF(Tabla5[[#This Row],[Tiempo de Permanencia sin la Espera]]&gt;Tabla5[[#This Row],[Tiempo Preparación (horas)]],"Si","No")</f>
        <v>Si</v>
      </c>
      <c r="V496" s="8">
        <v>263</v>
      </c>
      <c r="W496" s="8">
        <v>102</v>
      </c>
      <c r="X496" s="7">
        <f>Tabla5[[#This Row],[Tiempo de Preparación]]/1440</f>
        <v>7.0833333333333331E-2</v>
      </c>
    </row>
    <row r="497" spans="1:24" x14ac:dyDescent="0.2">
      <c r="A497">
        <v>1</v>
      </c>
      <c r="B497" t="s">
        <v>782</v>
      </c>
      <c r="C497">
        <v>3</v>
      </c>
      <c r="D497" s="3">
        <v>45022.106944444444</v>
      </c>
      <c r="E497" s="3">
        <v>45022.265277777777</v>
      </c>
      <c r="F497" t="s">
        <v>97</v>
      </c>
      <c r="G497" t="s">
        <v>82</v>
      </c>
      <c r="H497" t="s">
        <v>59</v>
      </c>
      <c r="I497" t="s">
        <v>93</v>
      </c>
      <c r="J497" s="34" t="str">
        <f>IF(Tabla5[[#This Row],[Orden Cobrada]]="Si",Tabla13[[#This Row],[Propina]],0)</f>
        <v>39.42</v>
      </c>
      <c r="K497" t="s">
        <v>57</v>
      </c>
      <c r="L497">
        <v>496</v>
      </c>
      <c r="M497" t="s">
        <v>64</v>
      </c>
      <c r="N497" t="s">
        <v>781</v>
      </c>
      <c r="O497" s="6">
        <f>INT(Tabla13[[#This Row],[Hora de Llegada]])</f>
        <v>45022</v>
      </c>
      <c r="P497" s="7" t="str">
        <f>TEXT(Tabla13[[#This Row],[Hora de Llegada]], "h:mm")</f>
        <v>2:34</v>
      </c>
      <c r="Q497" s="7" t="str">
        <f>TEXT(Tabla13[[#This Row],[Hora de Salida]], "h:mm")</f>
        <v>6:22</v>
      </c>
      <c r="R497" s="7">
        <f>IF(Tabla13[[#This Row],[Estado de la Mesa]]="Ocupada",Tabla13[[#This Row],[Hora de Salida2]]-Tabla13[[#This Row],[Hora de Llegada2]]+(15/1440),Tabla13[[#This Row],[Hora de Salida2]]-Tabla13[[#This Row],[Hora de Llegada2]])</f>
        <v>0.15833333333333333</v>
      </c>
      <c r="S497" s="7">
        <f>Tabla13[[#This Row],[Hora de Salida2]]-Tabla13[[#This Row],[Hora de Llegada2]]</f>
        <v>0.15833333333333333</v>
      </c>
      <c r="T497" s="7">
        <f>IF(Tabla5[[#This Row],[Tiempo de Permanencia sin la Espera]]&gt;Tabla5[[#This Row],[Tiempo Preparación (horas)]],Tabla5[[#This Row],[Tiempo de Permanencia sin la Espera]]-Tabla5[[#This Row],[Tiempo Preparación (horas)]],0)</f>
        <v>6.597222222222221E-2</v>
      </c>
      <c r="U497" s="7" t="str">
        <f>IF(Tabla5[[#This Row],[Tiempo de Permanencia sin la Espera]]&gt;Tabla5[[#This Row],[Tiempo Preparación (horas)]],"Si","No")</f>
        <v>Si</v>
      </c>
      <c r="V497" s="8">
        <v>223</v>
      </c>
      <c r="W497" s="8">
        <v>133</v>
      </c>
      <c r="X497" s="7">
        <f>Tabla5[[#This Row],[Tiempo de Preparación]]/1440</f>
        <v>9.2361111111111116E-2</v>
      </c>
    </row>
    <row r="498" spans="1:24" x14ac:dyDescent="0.2">
      <c r="A498">
        <v>13</v>
      </c>
      <c r="B498" t="s">
        <v>780</v>
      </c>
      <c r="C498">
        <v>6</v>
      </c>
      <c r="D498" s="3">
        <v>45022.145833333336</v>
      </c>
      <c r="E498" s="3">
        <v>45022.290277777778</v>
      </c>
      <c r="F498" t="s">
        <v>72</v>
      </c>
      <c r="G498" t="s">
        <v>82</v>
      </c>
      <c r="H498" t="s">
        <v>106</v>
      </c>
      <c r="I498" t="s">
        <v>779</v>
      </c>
      <c r="J498" s="34" t="str">
        <f>IF(Tabla5[[#This Row],[Orden Cobrada]]="Si",Tabla13[[#This Row],[Propina]],0)</f>
        <v>29.93</v>
      </c>
      <c r="K498" t="s">
        <v>57</v>
      </c>
      <c r="L498">
        <v>497</v>
      </c>
      <c r="M498" t="s">
        <v>64</v>
      </c>
      <c r="N498" t="s">
        <v>778</v>
      </c>
      <c r="O498" s="6">
        <f>INT(Tabla13[[#This Row],[Hora de Llegada]])</f>
        <v>45022</v>
      </c>
      <c r="P498" s="7" t="str">
        <f>TEXT(Tabla13[[#This Row],[Hora de Llegada]], "h:mm")</f>
        <v>3:30</v>
      </c>
      <c r="Q498" s="7" t="str">
        <f>TEXT(Tabla13[[#This Row],[Hora de Salida]], "h:mm")</f>
        <v>6:58</v>
      </c>
      <c r="R498" s="7">
        <f>IF(Tabla13[[#This Row],[Estado de la Mesa]]="Ocupada",Tabla13[[#This Row],[Hora de Salida2]]-Tabla13[[#This Row],[Hora de Llegada2]]+(15/1440),Tabla13[[#This Row],[Hora de Salida2]]-Tabla13[[#This Row],[Hora de Llegada2]])</f>
        <v>0.14444444444444446</v>
      </c>
      <c r="S498" s="7">
        <f>Tabla13[[#This Row],[Hora de Salida2]]-Tabla13[[#This Row],[Hora de Llegada2]]</f>
        <v>0.14444444444444446</v>
      </c>
      <c r="T498" s="7">
        <f>IF(Tabla5[[#This Row],[Tiempo de Permanencia sin la Espera]]&gt;Tabla5[[#This Row],[Tiempo Preparación (horas)]],Tabla5[[#This Row],[Tiempo de Permanencia sin la Espera]]-Tabla5[[#This Row],[Tiempo Preparación (horas)]],0)</f>
        <v>0.11805555555555557</v>
      </c>
      <c r="U498" s="7" t="str">
        <f>IF(Tabla5[[#This Row],[Tiempo de Permanencia sin la Espera]]&gt;Tabla5[[#This Row],[Tiempo Preparación (horas)]],"Si","No")</f>
        <v>Si</v>
      </c>
      <c r="V498" s="8">
        <v>150</v>
      </c>
      <c r="W498" s="8">
        <v>38</v>
      </c>
      <c r="X498" s="7">
        <f>Tabla5[[#This Row],[Tiempo de Preparación]]/1440</f>
        <v>2.6388888888888889E-2</v>
      </c>
    </row>
    <row r="499" spans="1:24" x14ac:dyDescent="0.2">
      <c r="A499">
        <v>20</v>
      </c>
      <c r="B499" t="s">
        <v>777</v>
      </c>
      <c r="C499">
        <v>3</v>
      </c>
      <c r="D499" s="3">
        <v>45022.011805555558</v>
      </c>
      <c r="E499" s="3">
        <v>45022.156944444447</v>
      </c>
      <c r="F499" t="s">
        <v>72</v>
      </c>
      <c r="G499" t="s">
        <v>82</v>
      </c>
      <c r="H499" t="s">
        <v>59</v>
      </c>
      <c r="I499" t="s">
        <v>776</v>
      </c>
      <c r="J499" s="34" t="str">
        <f>IF(Tabla5[[#This Row],[Orden Cobrada]]="Si",Tabla13[[#This Row],[Propina]],0)</f>
        <v>21.99</v>
      </c>
      <c r="K499" t="s">
        <v>70</v>
      </c>
      <c r="L499">
        <v>498</v>
      </c>
      <c r="M499" t="s">
        <v>90</v>
      </c>
      <c r="N499" t="s">
        <v>16</v>
      </c>
      <c r="O499" s="6">
        <f>INT(Tabla13[[#This Row],[Hora de Llegada]])</f>
        <v>45022</v>
      </c>
      <c r="P499" s="7" t="str">
        <f>TEXT(Tabla13[[#This Row],[Hora de Llegada]], "h:mm")</f>
        <v>0:17</v>
      </c>
      <c r="Q499" s="7" t="str">
        <f>TEXT(Tabla13[[#This Row],[Hora de Salida]], "h:mm")</f>
        <v>3:46</v>
      </c>
      <c r="R499" s="7">
        <f>IF(Tabla13[[#This Row],[Estado de la Mesa]]="Ocupada",Tabla13[[#This Row],[Hora de Salida2]]-Tabla13[[#This Row],[Hora de Llegada2]]+(15/1440),Tabla13[[#This Row],[Hora de Salida2]]-Tabla13[[#This Row],[Hora de Llegada2]])</f>
        <v>0.14513888888888887</v>
      </c>
      <c r="S499" s="7">
        <f>Tabla13[[#This Row],[Hora de Salida2]]-Tabla13[[#This Row],[Hora de Llegada2]]</f>
        <v>0.14513888888888887</v>
      </c>
      <c r="T499" s="7">
        <f>IF(Tabla5[[#This Row],[Tiempo de Permanencia sin la Espera]]&gt;Tabla5[[#This Row],[Tiempo Preparación (horas)]],Tabla5[[#This Row],[Tiempo de Permanencia sin la Espera]]-Tabla5[[#This Row],[Tiempo Preparación (horas)]],0)</f>
        <v>0.12291666666666665</v>
      </c>
      <c r="U499" s="7" t="str">
        <f>IF(Tabla5[[#This Row],[Tiempo de Permanencia sin la Espera]]&gt;Tabla5[[#This Row],[Tiempo Preparación (horas)]],"Si","No")</f>
        <v>Si</v>
      </c>
      <c r="V499" s="8">
        <v>19</v>
      </c>
      <c r="W499" s="8">
        <v>32</v>
      </c>
      <c r="X499" s="7">
        <f>Tabla5[[#This Row],[Tiempo de Preparación]]/1440</f>
        <v>2.2222222222222223E-2</v>
      </c>
    </row>
    <row r="500" spans="1:24" x14ac:dyDescent="0.2">
      <c r="A500">
        <v>5</v>
      </c>
      <c r="B500" t="s">
        <v>775</v>
      </c>
      <c r="C500">
        <v>5</v>
      </c>
      <c r="D500" s="3">
        <v>45022.056250000001</v>
      </c>
      <c r="E500" s="3">
        <v>45022.186111111114</v>
      </c>
      <c r="F500" t="s">
        <v>61</v>
      </c>
      <c r="G500" t="s">
        <v>66</v>
      </c>
      <c r="H500" t="s">
        <v>106</v>
      </c>
      <c r="I500" t="s">
        <v>774</v>
      </c>
      <c r="J500" s="34" t="str">
        <f>IF(Tabla5[[#This Row],[Orden Cobrada]]="Si",Tabla13[[#This Row],[Propina]],0)</f>
        <v>22.69</v>
      </c>
      <c r="K500" t="s">
        <v>57</v>
      </c>
      <c r="L500">
        <v>499</v>
      </c>
      <c r="M500" t="s">
        <v>104</v>
      </c>
      <c r="N500" t="s">
        <v>773</v>
      </c>
      <c r="O500" s="6">
        <f>INT(Tabla13[[#This Row],[Hora de Llegada]])</f>
        <v>45022</v>
      </c>
      <c r="P500" s="7" t="str">
        <f>TEXT(Tabla13[[#This Row],[Hora de Llegada]], "h:mm")</f>
        <v>1:21</v>
      </c>
      <c r="Q500" s="7" t="str">
        <f>TEXT(Tabla13[[#This Row],[Hora de Salida]], "h:mm")</f>
        <v>4:28</v>
      </c>
      <c r="R500" s="7">
        <f>IF(Tabla13[[#This Row],[Estado de la Mesa]]="Ocupada",Tabla13[[#This Row],[Hora de Salida2]]-Tabla13[[#This Row],[Hora de Llegada2]]+(15/1440),Tabla13[[#This Row],[Hora de Salida2]]-Tabla13[[#This Row],[Hora de Llegada2]])</f>
        <v>0.12986111111111112</v>
      </c>
      <c r="S500" s="7">
        <f>Tabla13[[#This Row],[Hora de Salida2]]-Tabla13[[#This Row],[Hora de Llegada2]]</f>
        <v>0.12986111111111112</v>
      </c>
      <c r="T500" s="7">
        <f>IF(Tabla5[[#This Row],[Tiempo de Permanencia sin la Espera]]&gt;Tabla5[[#This Row],[Tiempo Preparación (horas)]],Tabla5[[#This Row],[Tiempo de Permanencia sin la Espera]]-Tabla5[[#This Row],[Tiempo Preparación (horas)]],0)</f>
        <v>3.9583333333333345E-2</v>
      </c>
      <c r="U500" s="7" t="str">
        <f>IF(Tabla5[[#This Row],[Tiempo de Permanencia sin la Espera]]&gt;Tabla5[[#This Row],[Tiempo Preparación (horas)]],"Si","No")</f>
        <v>Si</v>
      </c>
      <c r="V500" s="8">
        <v>158</v>
      </c>
      <c r="W500" s="8">
        <v>130</v>
      </c>
      <c r="X500" s="7">
        <f>Tabla5[[#This Row],[Tiempo de Preparación]]/1440</f>
        <v>9.0277777777777776E-2</v>
      </c>
    </row>
    <row r="501" spans="1:24" x14ac:dyDescent="0.2">
      <c r="A501">
        <v>4</v>
      </c>
      <c r="B501" t="s">
        <v>533</v>
      </c>
      <c r="C501">
        <v>5</v>
      </c>
      <c r="D501" s="3">
        <v>45022.053472222222</v>
      </c>
      <c r="E501" s="3">
        <v>45022.21875</v>
      </c>
      <c r="F501" t="s">
        <v>78</v>
      </c>
      <c r="G501" t="s">
        <v>60</v>
      </c>
      <c r="H501" t="s">
        <v>106</v>
      </c>
      <c r="I501" t="s">
        <v>772</v>
      </c>
      <c r="J501" s="34" t="str">
        <f>IF(Tabla5[[#This Row],[Orden Cobrada]]="Si",Tabla13[[#This Row],[Propina]],0)</f>
        <v>37.62</v>
      </c>
      <c r="K501" t="s">
        <v>76</v>
      </c>
      <c r="L501">
        <v>500</v>
      </c>
      <c r="M501" t="s">
        <v>64</v>
      </c>
      <c r="N501" t="s">
        <v>771</v>
      </c>
      <c r="O501" s="6">
        <f>INT(Tabla13[[#This Row],[Hora de Llegada]])</f>
        <v>45022</v>
      </c>
      <c r="P501" s="7" t="str">
        <f>TEXT(Tabla13[[#This Row],[Hora de Llegada]], "h:mm")</f>
        <v>1:17</v>
      </c>
      <c r="Q501" s="7" t="str">
        <f>TEXT(Tabla13[[#This Row],[Hora de Salida]], "h:mm")</f>
        <v>5:15</v>
      </c>
      <c r="R501" s="7">
        <f>IF(Tabla13[[#This Row],[Estado de la Mesa]]="Ocupada",Tabla13[[#This Row],[Hora de Salida2]]-Tabla13[[#This Row],[Hora de Llegada2]]+(15/1440),Tabla13[[#This Row],[Hora de Salida2]]-Tabla13[[#This Row],[Hora de Llegada2]])</f>
        <v>0.17569444444444443</v>
      </c>
      <c r="S501" s="7">
        <f>Tabla13[[#This Row],[Hora de Salida2]]-Tabla13[[#This Row],[Hora de Llegada2]]</f>
        <v>0.16527777777777777</v>
      </c>
      <c r="T501" s="7">
        <f>IF(Tabla5[[#This Row],[Tiempo de Permanencia sin la Espera]]&gt;Tabla5[[#This Row],[Tiempo Preparación (horas)]],Tabla5[[#This Row],[Tiempo de Permanencia sin la Espera]]-Tabla5[[#This Row],[Tiempo Preparación (horas)]],0)</f>
        <v>0.1361111111111111</v>
      </c>
      <c r="U501" s="7" t="str">
        <f>IF(Tabla5[[#This Row],[Tiempo de Permanencia sin la Espera]]&gt;Tabla5[[#This Row],[Tiempo Preparación (horas)]],"Si","No")</f>
        <v>Si</v>
      </c>
      <c r="V501" s="8">
        <v>93</v>
      </c>
      <c r="W501" s="8">
        <v>42</v>
      </c>
      <c r="X501" s="7">
        <f>Tabla5[[#This Row],[Tiempo de Preparación]]/1440</f>
        <v>2.9166666666666667E-2</v>
      </c>
    </row>
    <row r="502" spans="1:24" x14ac:dyDescent="0.2">
      <c r="A502">
        <v>7</v>
      </c>
      <c r="B502" t="s">
        <v>770</v>
      </c>
      <c r="C502">
        <v>1</v>
      </c>
      <c r="D502" s="3">
        <v>45022.155555555553</v>
      </c>
      <c r="E502" s="3">
        <v>45022.271527777775</v>
      </c>
      <c r="F502" t="s">
        <v>97</v>
      </c>
      <c r="G502" t="s">
        <v>66</v>
      </c>
      <c r="H502" t="s">
        <v>59</v>
      </c>
      <c r="I502" t="s">
        <v>769</v>
      </c>
      <c r="J502" s="34" t="str">
        <f>IF(Tabla5[[#This Row],[Orden Cobrada]]="Si",Tabla13[[#This Row],[Propina]],0)</f>
        <v>28.38</v>
      </c>
      <c r="K502" t="s">
        <v>76</v>
      </c>
      <c r="L502">
        <v>501</v>
      </c>
      <c r="M502" t="s">
        <v>132</v>
      </c>
      <c r="N502" t="s">
        <v>768</v>
      </c>
      <c r="O502" s="6">
        <f>INT(Tabla13[[#This Row],[Hora de Llegada]])</f>
        <v>45022</v>
      </c>
      <c r="P502" s="7" t="str">
        <f>TEXT(Tabla13[[#This Row],[Hora de Llegada]], "h:mm")</f>
        <v>3:44</v>
      </c>
      <c r="Q502" s="7" t="str">
        <f>TEXT(Tabla13[[#This Row],[Hora de Salida]], "h:mm")</f>
        <v>6:31</v>
      </c>
      <c r="R502" s="7">
        <f>IF(Tabla13[[#This Row],[Estado de la Mesa]]="Ocupada",Tabla13[[#This Row],[Hora de Salida2]]-Tabla13[[#This Row],[Hora de Llegada2]]+(15/1440),Tabla13[[#This Row],[Hora de Salida2]]-Tabla13[[#This Row],[Hora de Llegada2]])</f>
        <v>0.12638888888888886</v>
      </c>
      <c r="S502" s="7">
        <f>Tabla13[[#This Row],[Hora de Salida2]]-Tabla13[[#This Row],[Hora de Llegada2]]</f>
        <v>0.1159722222222222</v>
      </c>
      <c r="T502" s="7">
        <f>IF(Tabla5[[#This Row],[Tiempo de Permanencia sin la Espera]]&gt;Tabla5[[#This Row],[Tiempo Preparación (horas)]],Tabla5[[#This Row],[Tiempo de Permanencia sin la Espera]]-Tabla5[[#This Row],[Tiempo Preparación (horas)]],0)</f>
        <v>8.8888888888888865E-2</v>
      </c>
      <c r="U502" s="7" t="str">
        <f>IF(Tabla5[[#This Row],[Tiempo de Permanencia sin la Espera]]&gt;Tabla5[[#This Row],[Tiempo Preparación (horas)]],"Si","No")</f>
        <v>Si</v>
      </c>
      <c r="V502" s="8">
        <v>138</v>
      </c>
      <c r="W502" s="8">
        <v>39</v>
      </c>
      <c r="X502" s="7">
        <f>Tabla5[[#This Row],[Tiempo de Preparación]]/1440</f>
        <v>2.7083333333333334E-2</v>
      </c>
    </row>
    <row r="503" spans="1:24" x14ac:dyDescent="0.2">
      <c r="A503">
        <v>5</v>
      </c>
      <c r="B503" t="s">
        <v>343</v>
      </c>
      <c r="C503">
        <v>2</v>
      </c>
      <c r="D503" s="3">
        <v>45022.03125</v>
      </c>
      <c r="E503" s="3">
        <v>45022.081250000003</v>
      </c>
      <c r="F503" t="s">
        <v>87</v>
      </c>
      <c r="G503" t="s">
        <v>82</v>
      </c>
      <c r="H503" t="s">
        <v>59</v>
      </c>
      <c r="I503" t="s">
        <v>767</v>
      </c>
      <c r="J503" s="34">
        <f>IF(Tabla5[[#This Row],[Orden Cobrada]]="Si",Tabla13[[#This Row],[Propina]],0)</f>
        <v>0</v>
      </c>
      <c r="K503" t="s">
        <v>57</v>
      </c>
      <c r="L503">
        <v>502</v>
      </c>
      <c r="M503" t="s">
        <v>126</v>
      </c>
      <c r="N503" t="s">
        <v>766</v>
      </c>
      <c r="O503" s="6">
        <f>INT(Tabla13[[#This Row],[Hora de Llegada]])</f>
        <v>45022</v>
      </c>
      <c r="P503" s="7" t="str">
        <f>TEXT(Tabla13[[#This Row],[Hora de Llegada]], "h:mm")</f>
        <v>0:45</v>
      </c>
      <c r="Q503" s="7" t="str">
        <f>TEXT(Tabla13[[#This Row],[Hora de Salida]], "h:mm")</f>
        <v>1:57</v>
      </c>
      <c r="R503" s="7">
        <f>IF(Tabla13[[#This Row],[Estado de la Mesa]]="Ocupada",Tabla13[[#This Row],[Hora de Salida2]]-Tabla13[[#This Row],[Hora de Llegada2]]+(15/1440),Tabla13[[#This Row],[Hora de Salida2]]-Tabla13[[#This Row],[Hora de Llegada2]])</f>
        <v>0.05</v>
      </c>
      <c r="S503" s="7">
        <f>Tabla13[[#This Row],[Hora de Salida2]]-Tabla13[[#This Row],[Hora de Llegada2]]</f>
        <v>0.05</v>
      </c>
      <c r="T503" s="7">
        <f>IF(Tabla5[[#This Row],[Tiempo de Permanencia sin la Espera]]&gt;Tabla5[[#This Row],[Tiempo Preparación (horas)]],Tabla5[[#This Row],[Tiempo de Permanencia sin la Espera]]-Tabla5[[#This Row],[Tiempo Preparación (horas)]],0)</f>
        <v>0</v>
      </c>
      <c r="U503" s="7" t="str">
        <f>IF(Tabla5[[#This Row],[Tiempo de Permanencia sin la Espera]]&gt;Tabla5[[#This Row],[Tiempo Preparación (horas)]],"Si","No")</f>
        <v>No</v>
      </c>
      <c r="V503" s="8">
        <v>139</v>
      </c>
      <c r="W503" s="8">
        <v>73</v>
      </c>
      <c r="X503" s="7">
        <f>Tabla5[[#This Row],[Tiempo de Preparación]]/1440</f>
        <v>5.0694444444444445E-2</v>
      </c>
    </row>
    <row r="504" spans="1:24" x14ac:dyDescent="0.2">
      <c r="A504">
        <v>3</v>
      </c>
      <c r="B504" t="s">
        <v>765</v>
      </c>
      <c r="C504">
        <v>1</v>
      </c>
      <c r="D504" s="3">
        <v>45022.097222222219</v>
      </c>
      <c r="E504" s="3">
        <v>45022.168055555558</v>
      </c>
      <c r="F504" t="s">
        <v>72</v>
      </c>
      <c r="G504" t="s">
        <v>82</v>
      </c>
      <c r="H504" t="s">
        <v>59</v>
      </c>
      <c r="I504" t="s">
        <v>764</v>
      </c>
      <c r="J504" s="34" t="str">
        <f>IF(Tabla5[[#This Row],[Orden Cobrada]]="Si",Tabla13[[#This Row],[Propina]],0)</f>
        <v>35.84</v>
      </c>
      <c r="K504" t="s">
        <v>57</v>
      </c>
      <c r="L504">
        <v>503</v>
      </c>
      <c r="M504" t="s">
        <v>90</v>
      </c>
      <c r="N504" t="s">
        <v>763</v>
      </c>
      <c r="O504" s="6">
        <f>INT(Tabla13[[#This Row],[Hora de Llegada]])</f>
        <v>45022</v>
      </c>
      <c r="P504" s="7" t="str">
        <f>TEXT(Tabla13[[#This Row],[Hora de Llegada]], "h:mm")</f>
        <v>2:20</v>
      </c>
      <c r="Q504" s="7" t="str">
        <f>TEXT(Tabla13[[#This Row],[Hora de Salida]], "h:mm")</f>
        <v>4:02</v>
      </c>
      <c r="R504" s="7">
        <f>IF(Tabla13[[#This Row],[Estado de la Mesa]]="Ocupada",Tabla13[[#This Row],[Hora de Salida2]]-Tabla13[[#This Row],[Hora de Llegada2]]+(15/1440),Tabla13[[#This Row],[Hora de Salida2]]-Tabla13[[#This Row],[Hora de Llegada2]])</f>
        <v>7.0833333333333318E-2</v>
      </c>
      <c r="S504" s="7">
        <f>Tabla13[[#This Row],[Hora de Salida2]]-Tabla13[[#This Row],[Hora de Llegada2]]</f>
        <v>7.0833333333333318E-2</v>
      </c>
      <c r="T504" s="7">
        <f>IF(Tabla5[[#This Row],[Tiempo de Permanencia sin la Espera]]&gt;Tabla5[[#This Row],[Tiempo Preparación (horas)]],Tabla5[[#This Row],[Tiempo de Permanencia sin la Espera]]-Tabla5[[#This Row],[Tiempo Preparación (horas)]],0)</f>
        <v>1.1805555555555541E-2</v>
      </c>
      <c r="U504" s="7" t="str">
        <f>IF(Tabla5[[#This Row],[Tiempo de Permanencia sin la Espera]]&gt;Tabla5[[#This Row],[Tiempo Preparación (horas)]],"Si","No")</f>
        <v>Si</v>
      </c>
      <c r="V504" s="8">
        <v>137</v>
      </c>
      <c r="W504" s="8">
        <v>85</v>
      </c>
      <c r="X504" s="7">
        <f>Tabla5[[#This Row],[Tiempo de Preparación]]/1440</f>
        <v>5.9027777777777776E-2</v>
      </c>
    </row>
    <row r="505" spans="1:24" x14ac:dyDescent="0.2">
      <c r="A505">
        <v>2</v>
      </c>
      <c r="B505" t="s">
        <v>762</v>
      </c>
      <c r="C505">
        <v>5</v>
      </c>
      <c r="D505" s="3">
        <v>45022.090277777781</v>
      </c>
      <c r="E505" s="3">
        <v>45022.2</v>
      </c>
      <c r="F505" t="s">
        <v>87</v>
      </c>
      <c r="G505" t="s">
        <v>66</v>
      </c>
      <c r="H505" t="s">
        <v>102</v>
      </c>
      <c r="I505" t="s">
        <v>761</v>
      </c>
      <c r="J505" s="34" t="str">
        <f>IF(Tabla5[[#This Row],[Orden Cobrada]]="Si",Tabla13[[#This Row],[Propina]],0)</f>
        <v>31.31</v>
      </c>
      <c r="K505" t="s">
        <v>57</v>
      </c>
      <c r="L505">
        <v>504</v>
      </c>
      <c r="M505" t="s">
        <v>104</v>
      </c>
      <c r="N505" t="s">
        <v>10</v>
      </c>
      <c r="O505" s="6">
        <f>INT(Tabla13[[#This Row],[Hora de Llegada]])</f>
        <v>45022</v>
      </c>
      <c r="P505" s="7" t="str">
        <f>TEXT(Tabla13[[#This Row],[Hora de Llegada]], "h:mm")</f>
        <v>2:10</v>
      </c>
      <c r="Q505" s="7" t="str">
        <f>TEXT(Tabla13[[#This Row],[Hora de Salida]], "h:mm")</f>
        <v>4:48</v>
      </c>
      <c r="R505" s="7">
        <f>IF(Tabla13[[#This Row],[Estado de la Mesa]]="Ocupada",Tabla13[[#This Row],[Hora de Salida2]]-Tabla13[[#This Row],[Hora de Llegada2]]+(15/1440),Tabla13[[#This Row],[Hora de Salida2]]-Tabla13[[#This Row],[Hora de Llegada2]])</f>
        <v>0.10972222222222221</v>
      </c>
      <c r="S505" s="7">
        <f>Tabla13[[#This Row],[Hora de Salida2]]-Tabla13[[#This Row],[Hora de Llegada2]]</f>
        <v>0.10972222222222221</v>
      </c>
      <c r="T505" s="7">
        <f>IF(Tabla5[[#This Row],[Tiempo de Permanencia sin la Espera]]&gt;Tabla5[[#This Row],[Tiempo Preparación (horas)]],Tabla5[[#This Row],[Tiempo de Permanencia sin la Espera]]-Tabla5[[#This Row],[Tiempo Preparación (horas)]],0)</f>
        <v>9.6527777777777768E-2</v>
      </c>
      <c r="U505" s="7" t="str">
        <f>IF(Tabla5[[#This Row],[Tiempo de Permanencia sin la Espera]]&gt;Tabla5[[#This Row],[Tiempo Preparación (horas)]],"Si","No")</f>
        <v>Si</v>
      </c>
      <c r="V505" s="8">
        <v>54</v>
      </c>
      <c r="W505" s="8">
        <v>19</v>
      </c>
      <c r="X505" s="7">
        <f>Tabla5[[#This Row],[Tiempo de Preparación]]/1440</f>
        <v>1.3194444444444444E-2</v>
      </c>
    </row>
    <row r="506" spans="1:24" x14ac:dyDescent="0.2">
      <c r="A506">
        <v>5</v>
      </c>
      <c r="B506" t="s">
        <v>161</v>
      </c>
      <c r="C506">
        <v>1</v>
      </c>
      <c r="D506" s="3">
        <v>45022.109722222223</v>
      </c>
      <c r="E506" s="3">
        <v>45022.254861111112</v>
      </c>
      <c r="F506" t="s">
        <v>61</v>
      </c>
      <c r="G506" t="s">
        <v>66</v>
      </c>
      <c r="H506" t="s">
        <v>59</v>
      </c>
      <c r="I506" t="s">
        <v>760</v>
      </c>
      <c r="J506" s="34" t="str">
        <f>IF(Tabla5[[#This Row],[Orden Cobrada]]="Si",Tabla13[[#This Row],[Propina]],0)</f>
        <v>25.76</v>
      </c>
      <c r="K506" t="s">
        <v>57</v>
      </c>
      <c r="L506">
        <v>505</v>
      </c>
      <c r="M506" t="s">
        <v>75</v>
      </c>
      <c r="N506" t="s">
        <v>759</v>
      </c>
      <c r="O506" s="6">
        <f>INT(Tabla13[[#This Row],[Hora de Llegada]])</f>
        <v>45022</v>
      </c>
      <c r="P506" s="7" t="str">
        <f>TEXT(Tabla13[[#This Row],[Hora de Llegada]], "h:mm")</f>
        <v>2:38</v>
      </c>
      <c r="Q506" s="7" t="str">
        <f>TEXT(Tabla13[[#This Row],[Hora de Salida]], "h:mm")</f>
        <v>6:07</v>
      </c>
      <c r="R506" s="7">
        <f>IF(Tabla13[[#This Row],[Estado de la Mesa]]="Ocupada",Tabla13[[#This Row],[Hora de Salida2]]-Tabla13[[#This Row],[Hora de Llegada2]]+(15/1440),Tabla13[[#This Row],[Hora de Salida2]]-Tabla13[[#This Row],[Hora de Llegada2]])</f>
        <v>0.14513888888888887</v>
      </c>
      <c r="S506" s="7">
        <f>Tabla13[[#This Row],[Hora de Salida2]]-Tabla13[[#This Row],[Hora de Llegada2]]</f>
        <v>0.14513888888888887</v>
      </c>
      <c r="T506" s="7">
        <f>IF(Tabla5[[#This Row],[Tiempo de Permanencia sin la Espera]]&gt;Tabla5[[#This Row],[Tiempo Preparación (horas)]],Tabla5[[#This Row],[Tiempo de Permanencia sin la Espera]]-Tabla5[[#This Row],[Tiempo Preparación (horas)]],0)</f>
        <v>6.5277777777777768E-2</v>
      </c>
      <c r="U506" s="7" t="str">
        <f>IF(Tabla5[[#This Row],[Tiempo de Permanencia sin la Espera]]&gt;Tabla5[[#This Row],[Tiempo Preparación (horas)]],"Si","No")</f>
        <v>Si</v>
      </c>
      <c r="V506" s="8">
        <v>155</v>
      </c>
      <c r="W506" s="8">
        <v>115</v>
      </c>
      <c r="X506" s="7">
        <f>Tabla5[[#This Row],[Tiempo de Preparación]]/1440</f>
        <v>7.9861111111111105E-2</v>
      </c>
    </row>
    <row r="507" spans="1:24" x14ac:dyDescent="0.2">
      <c r="A507">
        <v>18</v>
      </c>
      <c r="B507" t="s">
        <v>758</v>
      </c>
      <c r="C507">
        <v>2</v>
      </c>
      <c r="D507" s="3">
        <v>45022.084027777775</v>
      </c>
      <c r="E507" s="3">
        <v>45022.168055555558</v>
      </c>
      <c r="F507" t="s">
        <v>72</v>
      </c>
      <c r="G507" t="s">
        <v>66</v>
      </c>
      <c r="H507" t="s">
        <v>59</v>
      </c>
      <c r="I507" t="s">
        <v>757</v>
      </c>
      <c r="J507" s="34" t="str">
        <f>IF(Tabla5[[#This Row],[Orden Cobrada]]="Si",Tabla13[[#This Row],[Propina]],0)</f>
        <v>11.65</v>
      </c>
      <c r="K507" t="s">
        <v>76</v>
      </c>
      <c r="L507">
        <v>506</v>
      </c>
      <c r="M507" t="s">
        <v>163</v>
      </c>
      <c r="N507" t="s">
        <v>17</v>
      </c>
      <c r="O507" s="6">
        <f>INT(Tabla13[[#This Row],[Hora de Llegada]])</f>
        <v>45022</v>
      </c>
      <c r="P507" s="7" t="str">
        <f>TEXT(Tabla13[[#This Row],[Hora de Llegada]], "h:mm")</f>
        <v>2:01</v>
      </c>
      <c r="Q507" s="7" t="str">
        <f>TEXT(Tabla13[[#This Row],[Hora de Salida]], "h:mm")</f>
        <v>4:02</v>
      </c>
      <c r="R507" s="7">
        <f>IF(Tabla13[[#This Row],[Estado de la Mesa]]="Ocupada",Tabla13[[#This Row],[Hora de Salida2]]-Tabla13[[#This Row],[Hora de Llegada2]]+(15/1440),Tabla13[[#This Row],[Hora de Salida2]]-Tabla13[[#This Row],[Hora de Llegada2]])</f>
        <v>9.4444444444444442E-2</v>
      </c>
      <c r="S507" s="7">
        <f>Tabla13[[#This Row],[Hora de Salida2]]-Tabla13[[#This Row],[Hora de Llegada2]]</f>
        <v>8.4027777777777771E-2</v>
      </c>
      <c r="T507" s="7">
        <f>IF(Tabla5[[#This Row],[Tiempo de Permanencia sin la Espera]]&gt;Tabla5[[#This Row],[Tiempo Preparación (horas)]],Tabla5[[#This Row],[Tiempo de Permanencia sin la Espera]]-Tabla5[[#This Row],[Tiempo Preparación (horas)]],0)</f>
        <v>8.0555555555555547E-2</v>
      </c>
      <c r="U507" s="7" t="str">
        <f>IF(Tabla5[[#This Row],[Tiempo de Permanencia sin la Espera]]&gt;Tabla5[[#This Row],[Tiempo Preparación (horas)]],"Si","No")</f>
        <v>Si</v>
      </c>
      <c r="V507" s="8">
        <v>70</v>
      </c>
      <c r="W507" s="8">
        <v>5</v>
      </c>
      <c r="X507" s="7">
        <f>Tabla5[[#This Row],[Tiempo de Preparación]]/1440</f>
        <v>3.472222222222222E-3</v>
      </c>
    </row>
    <row r="508" spans="1:24" x14ac:dyDescent="0.2">
      <c r="A508">
        <v>18</v>
      </c>
      <c r="B508" t="s">
        <v>756</v>
      </c>
      <c r="C508">
        <v>4</v>
      </c>
      <c r="D508" s="3">
        <v>45022.143055555556</v>
      </c>
      <c r="E508" s="3">
        <v>45022.1875</v>
      </c>
      <c r="F508" t="s">
        <v>61</v>
      </c>
      <c r="G508" t="s">
        <v>60</v>
      </c>
      <c r="H508" t="s">
        <v>59</v>
      </c>
      <c r="I508" t="s">
        <v>755</v>
      </c>
      <c r="J508" s="34">
        <f>IF(Tabla5[[#This Row],[Orden Cobrada]]="Si",Tabla13[[#This Row],[Propina]],0)</f>
        <v>0</v>
      </c>
      <c r="K508" t="s">
        <v>70</v>
      </c>
      <c r="L508">
        <v>507</v>
      </c>
      <c r="M508" t="s">
        <v>126</v>
      </c>
      <c r="N508" t="s">
        <v>754</v>
      </c>
      <c r="O508" s="6">
        <f>INT(Tabla13[[#This Row],[Hora de Llegada]])</f>
        <v>45022</v>
      </c>
      <c r="P508" s="7" t="str">
        <f>TEXT(Tabla13[[#This Row],[Hora de Llegada]], "h:mm")</f>
        <v>3:26</v>
      </c>
      <c r="Q508" s="7" t="str">
        <f>TEXT(Tabla13[[#This Row],[Hora de Salida]], "h:mm")</f>
        <v>4:30</v>
      </c>
      <c r="R508" s="7">
        <f>IF(Tabla13[[#This Row],[Estado de la Mesa]]="Ocupada",Tabla13[[#This Row],[Hora de Salida2]]-Tabla13[[#This Row],[Hora de Llegada2]]+(15/1440),Tabla13[[#This Row],[Hora de Salida2]]-Tabla13[[#This Row],[Hora de Llegada2]])</f>
        <v>4.4444444444444425E-2</v>
      </c>
      <c r="S508" s="7">
        <f>Tabla13[[#This Row],[Hora de Salida2]]-Tabla13[[#This Row],[Hora de Llegada2]]</f>
        <v>4.4444444444444425E-2</v>
      </c>
      <c r="T508" s="7">
        <f>IF(Tabla5[[#This Row],[Tiempo de Permanencia sin la Espera]]&gt;Tabla5[[#This Row],[Tiempo Preparación (horas)]],Tabla5[[#This Row],[Tiempo de Permanencia sin la Espera]]-Tabla5[[#This Row],[Tiempo Preparación (horas)]],0)</f>
        <v>0</v>
      </c>
      <c r="U508" s="7" t="str">
        <f>IF(Tabla5[[#This Row],[Tiempo de Permanencia sin la Espera]]&gt;Tabla5[[#This Row],[Tiempo Preparación (horas)]],"Si","No")</f>
        <v>No</v>
      </c>
      <c r="V508" s="8">
        <v>210</v>
      </c>
      <c r="W508" s="8">
        <v>69</v>
      </c>
      <c r="X508" s="7">
        <f>Tabla5[[#This Row],[Tiempo de Preparación]]/1440</f>
        <v>4.791666666666667E-2</v>
      </c>
    </row>
    <row r="509" spans="1:24" x14ac:dyDescent="0.2">
      <c r="A509">
        <v>6</v>
      </c>
      <c r="B509" t="s">
        <v>753</v>
      </c>
      <c r="C509">
        <v>1</v>
      </c>
      <c r="D509" s="3">
        <v>45022.118055555555</v>
      </c>
      <c r="E509" s="3">
        <v>45022.274305555555</v>
      </c>
      <c r="F509" t="s">
        <v>87</v>
      </c>
      <c r="G509" t="s">
        <v>82</v>
      </c>
      <c r="H509" t="s">
        <v>59</v>
      </c>
      <c r="I509" t="s">
        <v>752</v>
      </c>
      <c r="J509" s="34" t="str">
        <f>IF(Tabla5[[#This Row],[Orden Cobrada]]="Si",Tabla13[[#This Row],[Propina]],0)</f>
        <v>42.8</v>
      </c>
      <c r="K509" t="s">
        <v>57</v>
      </c>
      <c r="L509">
        <v>508</v>
      </c>
      <c r="M509" t="s">
        <v>104</v>
      </c>
      <c r="N509" t="s">
        <v>18</v>
      </c>
      <c r="O509" s="6">
        <f>INT(Tabla13[[#This Row],[Hora de Llegada]])</f>
        <v>45022</v>
      </c>
      <c r="P509" s="7" t="str">
        <f>TEXT(Tabla13[[#This Row],[Hora de Llegada]], "h:mm")</f>
        <v>2:50</v>
      </c>
      <c r="Q509" s="7" t="str">
        <f>TEXT(Tabla13[[#This Row],[Hora de Salida]], "h:mm")</f>
        <v>6:35</v>
      </c>
      <c r="R509" s="7">
        <f>IF(Tabla13[[#This Row],[Estado de la Mesa]]="Ocupada",Tabla13[[#This Row],[Hora de Salida2]]-Tabla13[[#This Row],[Hora de Llegada2]]+(15/1440),Tabla13[[#This Row],[Hora de Salida2]]-Tabla13[[#This Row],[Hora de Llegada2]])</f>
        <v>0.15624999999999994</v>
      </c>
      <c r="S509" s="7">
        <f>Tabla13[[#This Row],[Hora de Salida2]]-Tabla13[[#This Row],[Hora de Llegada2]]</f>
        <v>0.15624999999999994</v>
      </c>
      <c r="T509" s="7">
        <f>IF(Tabla5[[#This Row],[Tiempo de Permanencia sin la Espera]]&gt;Tabla5[[#This Row],[Tiempo Preparación (horas)]],Tabla5[[#This Row],[Tiempo de Permanencia sin la Espera]]-Tabla5[[#This Row],[Tiempo Preparación (horas)]],0)</f>
        <v>0.13263888888888883</v>
      </c>
      <c r="U509" s="7" t="str">
        <f>IF(Tabla5[[#This Row],[Tiempo de Permanencia sin la Espera]]&gt;Tabla5[[#This Row],[Tiempo Preparación (horas)]],"Si","No")</f>
        <v>Si</v>
      </c>
      <c r="V509" s="8">
        <v>32</v>
      </c>
      <c r="W509" s="8">
        <v>34</v>
      </c>
      <c r="X509" s="7">
        <f>Tabla5[[#This Row],[Tiempo de Preparación]]/1440</f>
        <v>2.361111111111111E-2</v>
      </c>
    </row>
    <row r="510" spans="1:24" x14ac:dyDescent="0.2">
      <c r="A510">
        <v>5</v>
      </c>
      <c r="B510" t="s">
        <v>751</v>
      </c>
      <c r="C510">
        <v>3</v>
      </c>
      <c r="D510" s="3">
        <v>45022.133333333331</v>
      </c>
      <c r="E510" s="3">
        <v>45022.251388888886</v>
      </c>
      <c r="F510" t="s">
        <v>97</v>
      </c>
      <c r="G510" t="s">
        <v>60</v>
      </c>
      <c r="H510" t="s">
        <v>59</v>
      </c>
      <c r="I510" t="s">
        <v>750</v>
      </c>
      <c r="J510" s="34" t="str">
        <f>IF(Tabla5[[#This Row],[Orden Cobrada]]="Si",Tabla13[[#This Row],[Propina]],0)</f>
        <v>16.26</v>
      </c>
      <c r="K510" t="s">
        <v>76</v>
      </c>
      <c r="L510">
        <v>509</v>
      </c>
      <c r="M510" t="s">
        <v>104</v>
      </c>
      <c r="N510" t="s">
        <v>11</v>
      </c>
      <c r="O510" s="6">
        <f>INT(Tabla13[[#This Row],[Hora de Llegada]])</f>
        <v>45022</v>
      </c>
      <c r="P510" s="7" t="str">
        <f>TEXT(Tabla13[[#This Row],[Hora de Llegada]], "h:mm")</f>
        <v>3:12</v>
      </c>
      <c r="Q510" s="7" t="str">
        <f>TEXT(Tabla13[[#This Row],[Hora de Salida]], "h:mm")</f>
        <v>6:02</v>
      </c>
      <c r="R510" s="7">
        <f>IF(Tabla13[[#This Row],[Estado de la Mesa]]="Ocupada",Tabla13[[#This Row],[Hora de Salida2]]-Tabla13[[#This Row],[Hora de Llegada2]]+(15/1440),Tabla13[[#This Row],[Hora de Salida2]]-Tabla13[[#This Row],[Hora de Llegada2]])</f>
        <v>0.12847222222222221</v>
      </c>
      <c r="S510" s="7">
        <f>Tabla13[[#This Row],[Hora de Salida2]]-Tabla13[[#This Row],[Hora de Llegada2]]</f>
        <v>0.11805555555555555</v>
      </c>
      <c r="T510" s="7">
        <f>IF(Tabla5[[#This Row],[Tiempo de Permanencia sin la Espera]]&gt;Tabla5[[#This Row],[Tiempo Preparación (horas)]],Tabla5[[#This Row],[Tiempo de Permanencia sin la Espera]]-Tabla5[[#This Row],[Tiempo Preparación (horas)]],0)</f>
        <v>8.5416666666666669E-2</v>
      </c>
      <c r="U510" s="7" t="str">
        <f>IF(Tabla5[[#This Row],[Tiempo de Permanencia sin la Espera]]&gt;Tabla5[[#This Row],[Tiempo Preparación (horas)]],"Si","No")</f>
        <v>Si</v>
      </c>
      <c r="V510" s="8">
        <v>80</v>
      </c>
      <c r="W510" s="8">
        <v>47</v>
      </c>
      <c r="X510" s="7">
        <f>Tabla5[[#This Row],[Tiempo de Preparación]]/1440</f>
        <v>3.2638888888888891E-2</v>
      </c>
    </row>
    <row r="511" spans="1:24" x14ac:dyDescent="0.2">
      <c r="A511">
        <v>6</v>
      </c>
      <c r="B511" t="s">
        <v>749</v>
      </c>
      <c r="C511">
        <v>4</v>
      </c>
      <c r="D511" s="3">
        <v>45022.147222222222</v>
      </c>
      <c r="E511" s="3">
        <v>45022.189583333333</v>
      </c>
      <c r="F511" t="s">
        <v>78</v>
      </c>
      <c r="G511" t="s">
        <v>82</v>
      </c>
      <c r="H511" t="s">
        <v>59</v>
      </c>
      <c r="I511" t="s">
        <v>748</v>
      </c>
      <c r="J511" s="34" t="str">
        <f>IF(Tabla5[[#This Row],[Orden Cobrada]]="Si",Tabla13[[#This Row],[Propina]],0)</f>
        <v>14.97</v>
      </c>
      <c r="K511" t="s">
        <v>70</v>
      </c>
      <c r="L511">
        <v>510</v>
      </c>
      <c r="M511" t="s">
        <v>163</v>
      </c>
      <c r="N511" t="s">
        <v>12</v>
      </c>
      <c r="O511" s="6">
        <f>INT(Tabla13[[#This Row],[Hora de Llegada]])</f>
        <v>45022</v>
      </c>
      <c r="P511" s="7" t="str">
        <f>TEXT(Tabla13[[#This Row],[Hora de Llegada]], "h:mm")</f>
        <v>3:32</v>
      </c>
      <c r="Q511" s="7" t="str">
        <f>TEXT(Tabla13[[#This Row],[Hora de Salida]], "h:mm")</f>
        <v>4:33</v>
      </c>
      <c r="R511" s="7">
        <f>IF(Tabla13[[#This Row],[Estado de la Mesa]]="Ocupada",Tabla13[[#This Row],[Hora de Salida2]]-Tabla13[[#This Row],[Hora de Llegada2]]+(15/1440),Tabla13[[#This Row],[Hora de Salida2]]-Tabla13[[#This Row],[Hora de Llegada2]])</f>
        <v>4.2361111111111099E-2</v>
      </c>
      <c r="S511" s="7">
        <f>Tabla13[[#This Row],[Hora de Salida2]]-Tabla13[[#This Row],[Hora de Llegada2]]</f>
        <v>4.2361111111111099E-2</v>
      </c>
      <c r="T511" s="7">
        <f>IF(Tabla5[[#This Row],[Tiempo de Permanencia sin la Espera]]&gt;Tabla5[[#This Row],[Tiempo Preparación (horas)]],Tabla5[[#This Row],[Tiempo de Permanencia sin la Espera]]-Tabla5[[#This Row],[Tiempo Preparación (horas)]],0)</f>
        <v>9.0277777777777665E-3</v>
      </c>
      <c r="U511" s="7" t="str">
        <f>IF(Tabla5[[#This Row],[Tiempo de Permanencia sin la Espera]]&gt;Tabla5[[#This Row],[Tiempo Preparación (horas)]],"Si","No")</f>
        <v>Si</v>
      </c>
      <c r="V511" s="8">
        <v>36</v>
      </c>
      <c r="W511" s="8">
        <v>48</v>
      </c>
      <c r="X511" s="7">
        <f>Tabla5[[#This Row],[Tiempo de Preparación]]/1440</f>
        <v>3.3333333333333333E-2</v>
      </c>
    </row>
    <row r="512" spans="1:24" x14ac:dyDescent="0.2">
      <c r="A512">
        <v>2</v>
      </c>
      <c r="B512" t="s">
        <v>747</v>
      </c>
      <c r="C512">
        <v>1</v>
      </c>
      <c r="D512" s="3">
        <v>45022.068055555559</v>
      </c>
      <c r="E512" s="3">
        <v>45022.140972222223</v>
      </c>
      <c r="F512" t="s">
        <v>97</v>
      </c>
      <c r="G512" t="s">
        <v>82</v>
      </c>
      <c r="H512" t="s">
        <v>59</v>
      </c>
      <c r="I512" t="s">
        <v>746</v>
      </c>
      <c r="J512" s="34" t="str">
        <f>IF(Tabla5[[#This Row],[Orden Cobrada]]="Si",Tabla13[[#This Row],[Propina]],0)</f>
        <v>35.95</v>
      </c>
      <c r="K512" t="s">
        <v>70</v>
      </c>
      <c r="L512">
        <v>511</v>
      </c>
      <c r="M512" t="s">
        <v>64</v>
      </c>
      <c r="N512" t="s">
        <v>745</v>
      </c>
      <c r="O512" s="6">
        <f>INT(Tabla13[[#This Row],[Hora de Llegada]])</f>
        <v>45022</v>
      </c>
      <c r="P512" s="7" t="str">
        <f>TEXT(Tabla13[[#This Row],[Hora de Llegada]], "h:mm")</f>
        <v>1:38</v>
      </c>
      <c r="Q512" s="7" t="str">
        <f>TEXT(Tabla13[[#This Row],[Hora de Salida]], "h:mm")</f>
        <v>3:23</v>
      </c>
      <c r="R512" s="7">
        <f>IF(Tabla13[[#This Row],[Estado de la Mesa]]="Ocupada",Tabla13[[#This Row],[Hora de Salida2]]-Tabla13[[#This Row],[Hora de Llegada2]]+(15/1440),Tabla13[[#This Row],[Hora de Salida2]]-Tabla13[[#This Row],[Hora de Llegada2]])</f>
        <v>7.2916666666666671E-2</v>
      </c>
      <c r="S512" s="7">
        <f>Tabla13[[#This Row],[Hora de Salida2]]-Tabla13[[#This Row],[Hora de Llegada2]]</f>
        <v>7.2916666666666671E-2</v>
      </c>
      <c r="T512" s="7">
        <f>IF(Tabla5[[#This Row],[Tiempo de Permanencia sin la Espera]]&gt;Tabla5[[#This Row],[Tiempo Preparación (horas)]],Tabla5[[#This Row],[Tiempo de Permanencia sin la Espera]]-Tabla5[[#This Row],[Tiempo Preparación (horas)]],0)</f>
        <v>4.6527777777777779E-2</v>
      </c>
      <c r="U512" s="7" t="str">
        <f>IF(Tabla5[[#This Row],[Tiempo de Permanencia sin la Espera]]&gt;Tabla5[[#This Row],[Tiempo Preparación (horas)]],"Si","No")</f>
        <v>Si</v>
      </c>
      <c r="V512" s="8">
        <v>137</v>
      </c>
      <c r="W512" s="8">
        <v>38</v>
      </c>
      <c r="X512" s="7">
        <f>Tabla5[[#This Row],[Tiempo de Preparación]]/1440</f>
        <v>2.6388888888888889E-2</v>
      </c>
    </row>
    <row r="513" spans="1:24" x14ac:dyDescent="0.2">
      <c r="A513">
        <v>2</v>
      </c>
      <c r="B513" t="s">
        <v>438</v>
      </c>
      <c r="C513">
        <v>1</v>
      </c>
      <c r="D513" s="3">
        <v>45022.054861111108</v>
      </c>
      <c r="E513" s="3">
        <v>45022.101388888892</v>
      </c>
      <c r="F513" t="s">
        <v>87</v>
      </c>
      <c r="G513" t="s">
        <v>82</v>
      </c>
      <c r="H513" t="s">
        <v>59</v>
      </c>
      <c r="I513" t="s">
        <v>744</v>
      </c>
      <c r="J513" s="34" t="str">
        <f>IF(Tabla5[[#This Row],[Orden Cobrada]]="Si",Tabla13[[#This Row],[Propina]],0)</f>
        <v>37.37</v>
      </c>
      <c r="K513" t="s">
        <v>76</v>
      </c>
      <c r="L513">
        <v>512</v>
      </c>
      <c r="M513" t="s">
        <v>90</v>
      </c>
      <c r="N513" t="s">
        <v>743</v>
      </c>
      <c r="O513" s="6">
        <f>INT(Tabla13[[#This Row],[Hora de Llegada]])</f>
        <v>45022</v>
      </c>
      <c r="P513" s="7" t="str">
        <f>TEXT(Tabla13[[#This Row],[Hora de Llegada]], "h:mm")</f>
        <v>1:19</v>
      </c>
      <c r="Q513" s="7" t="str">
        <f>TEXT(Tabla13[[#This Row],[Hora de Salida]], "h:mm")</f>
        <v>2:26</v>
      </c>
      <c r="R513" s="7">
        <f>IF(Tabla13[[#This Row],[Estado de la Mesa]]="Ocupada",Tabla13[[#This Row],[Hora de Salida2]]-Tabla13[[#This Row],[Hora de Llegada2]]+(15/1440),Tabla13[[#This Row],[Hora de Salida2]]-Tabla13[[#This Row],[Hora de Llegada2]])</f>
        <v>5.6944444444444457E-2</v>
      </c>
      <c r="S513" s="7">
        <f>Tabla13[[#This Row],[Hora de Salida2]]-Tabla13[[#This Row],[Hora de Llegada2]]</f>
        <v>4.6527777777777793E-2</v>
      </c>
      <c r="T513" s="7">
        <f>IF(Tabla5[[#This Row],[Tiempo de Permanencia sin la Espera]]&gt;Tabla5[[#This Row],[Tiempo Preparación (horas)]],Tabla5[[#This Row],[Tiempo de Permanencia sin la Espera]]-Tabla5[[#This Row],[Tiempo Preparación (horas)]],0)</f>
        <v>5.5555555555555705E-3</v>
      </c>
      <c r="U513" s="7" t="str">
        <f>IF(Tabla5[[#This Row],[Tiempo de Permanencia sin la Espera]]&gt;Tabla5[[#This Row],[Tiempo Preparación (horas)]],"Si","No")</f>
        <v>Si</v>
      </c>
      <c r="V513" s="8">
        <v>128</v>
      </c>
      <c r="W513" s="8">
        <v>59</v>
      </c>
      <c r="X513" s="7">
        <f>Tabla5[[#This Row],[Tiempo de Preparación]]/1440</f>
        <v>4.0972222222222222E-2</v>
      </c>
    </row>
    <row r="514" spans="1:24" x14ac:dyDescent="0.2">
      <c r="A514">
        <v>8</v>
      </c>
      <c r="B514" t="s">
        <v>742</v>
      </c>
      <c r="C514">
        <v>6</v>
      </c>
      <c r="D514" s="3">
        <v>45022.061111111114</v>
      </c>
      <c r="E514" s="3">
        <v>45022.20208333333</v>
      </c>
      <c r="F514" t="s">
        <v>72</v>
      </c>
      <c r="G514" t="s">
        <v>60</v>
      </c>
      <c r="H514" t="s">
        <v>59</v>
      </c>
      <c r="I514" t="s">
        <v>741</v>
      </c>
      <c r="J514" s="34" t="str">
        <f>IF(Tabla5[[#This Row],[Orden Cobrada]]="Si",Tabla13[[#This Row],[Propina]],0)</f>
        <v>22.74</v>
      </c>
      <c r="K514" t="s">
        <v>76</v>
      </c>
      <c r="L514">
        <v>513</v>
      </c>
      <c r="M514" t="s">
        <v>126</v>
      </c>
      <c r="N514" t="s">
        <v>24</v>
      </c>
      <c r="O514" s="6">
        <f>INT(Tabla13[[#This Row],[Hora de Llegada]])</f>
        <v>45022</v>
      </c>
      <c r="P514" s="7" t="str">
        <f>TEXT(Tabla13[[#This Row],[Hora de Llegada]], "h:mm")</f>
        <v>1:28</v>
      </c>
      <c r="Q514" s="7" t="str">
        <f>TEXT(Tabla13[[#This Row],[Hora de Salida]], "h:mm")</f>
        <v>4:51</v>
      </c>
      <c r="R514" s="7">
        <f>IF(Tabla13[[#This Row],[Estado de la Mesa]]="Ocupada",Tabla13[[#This Row],[Hora de Salida2]]-Tabla13[[#This Row],[Hora de Llegada2]]+(15/1440),Tabla13[[#This Row],[Hora de Salida2]]-Tabla13[[#This Row],[Hora de Llegada2]])</f>
        <v>0.15138888888888885</v>
      </c>
      <c r="S514" s="7">
        <f>Tabla13[[#This Row],[Hora de Salida2]]-Tabla13[[#This Row],[Hora de Llegada2]]</f>
        <v>0.14097222222222219</v>
      </c>
      <c r="T514" s="7">
        <f>IF(Tabla5[[#This Row],[Tiempo de Permanencia sin la Espera]]&gt;Tabla5[[#This Row],[Tiempo Preparación (horas)]],Tabla5[[#This Row],[Tiempo de Permanencia sin la Espera]]-Tabla5[[#This Row],[Tiempo Preparación (horas)]],0)</f>
        <v>0.1020833333333333</v>
      </c>
      <c r="U514" s="7" t="str">
        <f>IF(Tabla5[[#This Row],[Tiempo de Permanencia sin la Espera]]&gt;Tabla5[[#This Row],[Tiempo Preparación (horas)]],"Si","No")</f>
        <v>Si</v>
      </c>
      <c r="V514" s="8">
        <v>54</v>
      </c>
      <c r="W514" s="8">
        <v>56</v>
      </c>
      <c r="X514" s="7">
        <f>Tabla5[[#This Row],[Tiempo de Preparación]]/1440</f>
        <v>3.888888888888889E-2</v>
      </c>
    </row>
    <row r="515" spans="1:24" x14ac:dyDescent="0.2">
      <c r="A515">
        <v>18</v>
      </c>
      <c r="B515" t="s">
        <v>740</v>
      </c>
      <c r="C515">
        <v>5</v>
      </c>
      <c r="D515" s="3">
        <v>45022.054861111108</v>
      </c>
      <c r="E515" s="3">
        <v>45022.191666666666</v>
      </c>
      <c r="F515" t="s">
        <v>78</v>
      </c>
      <c r="G515" t="s">
        <v>82</v>
      </c>
      <c r="H515" t="s">
        <v>59</v>
      </c>
      <c r="I515" t="s">
        <v>739</v>
      </c>
      <c r="J515" s="34" t="str">
        <f>IF(Tabla5[[#This Row],[Orden Cobrada]]="Si",Tabla13[[#This Row],[Propina]],0)</f>
        <v>38.84</v>
      </c>
      <c r="K515" t="s">
        <v>70</v>
      </c>
      <c r="L515">
        <v>514</v>
      </c>
      <c r="M515" t="s">
        <v>69</v>
      </c>
      <c r="N515" t="s">
        <v>738</v>
      </c>
      <c r="O515" s="6">
        <f>INT(Tabla13[[#This Row],[Hora de Llegada]])</f>
        <v>45022</v>
      </c>
      <c r="P515" s="7" t="str">
        <f>TEXT(Tabla13[[#This Row],[Hora de Llegada]], "h:mm")</f>
        <v>1:19</v>
      </c>
      <c r="Q515" s="7" t="str">
        <f>TEXT(Tabla13[[#This Row],[Hora de Salida]], "h:mm")</f>
        <v>4:36</v>
      </c>
      <c r="R515" s="7">
        <f>IF(Tabla13[[#This Row],[Estado de la Mesa]]="Ocupada",Tabla13[[#This Row],[Hora de Salida2]]-Tabla13[[#This Row],[Hora de Llegada2]]+(15/1440),Tabla13[[#This Row],[Hora de Salida2]]-Tabla13[[#This Row],[Hora de Llegada2]])</f>
        <v>0.13680555555555554</v>
      </c>
      <c r="S515" s="7">
        <f>Tabla13[[#This Row],[Hora de Salida2]]-Tabla13[[#This Row],[Hora de Llegada2]]</f>
        <v>0.13680555555555554</v>
      </c>
      <c r="T515" s="7">
        <f>IF(Tabla5[[#This Row],[Tiempo de Permanencia sin la Espera]]&gt;Tabla5[[#This Row],[Tiempo Preparación (horas)]],Tabla5[[#This Row],[Tiempo de Permanencia sin la Espera]]-Tabla5[[#This Row],[Tiempo Preparación (horas)]],0)</f>
        <v>5.9027777777777762E-2</v>
      </c>
      <c r="U515" s="7" t="str">
        <f>IF(Tabla5[[#This Row],[Tiempo de Permanencia sin la Espera]]&gt;Tabla5[[#This Row],[Tiempo Preparación (horas)]],"Si","No")</f>
        <v>Si</v>
      </c>
      <c r="V515" s="8">
        <v>174</v>
      </c>
      <c r="W515" s="8">
        <v>112</v>
      </c>
      <c r="X515" s="7">
        <f>Tabla5[[#This Row],[Tiempo de Preparación]]/1440</f>
        <v>7.7777777777777779E-2</v>
      </c>
    </row>
    <row r="516" spans="1:24" x14ac:dyDescent="0.2">
      <c r="A516">
        <v>19</v>
      </c>
      <c r="B516" t="s">
        <v>737</v>
      </c>
      <c r="C516">
        <v>2</v>
      </c>
      <c r="D516" s="3">
        <v>45022.040277777778</v>
      </c>
      <c r="E516" s="3">
        <v>45022.085416666669</v>
      </c>
      <c r="F516" t="s">
        <v>61</v>
      </c>
      <c r="G516" t="s">
        <v>82</v>
      </c>
      <c r="H516" t="s">
        <v>59</v>
      </c>
      <c r="I516" t="s">
        <v>736</v>
      </c>
      <c r="J516" s="34" t="str">
        <f>IF(Tabla5[[#This Row],[Orden Cobrada]]="Si",Tabla13[[#This Row],[Propina]],0)</f>
        <v>43.79</v>
      </c>
      <c r="K516" t="s">
        <v>76</v>
      </c>
      <c r="L516">
        <v>515</v>
      </c>
      <c r="M516" t="s">
        <v>69</v>
      </c>
      <c r="N516" t="s">
        <v>24</v>
      </c>
      <c r="O516" s="6">
        <f>INT(Tabla13[[#This Row],[Hora de Llegada]])</f>
        <v>45022</v>
      </c>
      <c r="P516" s="7" t="str">
        <f>TEXT(Tabla13[[#This Row],[Hora de Llegada]], "h:mm")</f>
        <v>0:58</v>
      </c>
      <c r="Q516" s="7" t="str">
        <f>TEXT(Tabla13[[#This Row],[Hora de Salida]], "h:mm")</f>
        <v>2:03</v>
      </c>
      <c r="R516" s="7">
        <f>IF(Tabla13[[#This Row],[Estado de la Mesa]]="Ocupada",Tabla13[[#This Row],[Hora de Salida2]]-Tabla13[[#This Row],[Hora de Llegada2]]+(15/1440),Tabla13[[#This Row],[Hora de Salida2]]-Tabla13[[#This Row],[Hora de Llegada2]])</f>
        <v>5.5555555555555539E-2</v>
      </c>
      <c r="S516" s="7">
        <f>Tabla13[[#This Row],[Hora de Salida2]]-Tabla13[[#This Row],[Hora de Llegada2]]</f>
        <v>4.5138888888888874E-2</v>
      </c>
      <c r="T516" s="7">
        <f>IF(Tabla5[[#This Row],[Tiempo de Permanencia sin la Espera]]&gt;Tabla5[[#This Row],[Tiempo Preparación (horas)]],Tabla5[[#This Row],[Tiempo de Permanencia sin la Espera]]-Tabla5[[#This Row],[Tiempo Preparación (horas)]],0)</f>
        <v>3.6111111111111094E-2</v>
      </c>
      <c r="U516" s="7" t="str">
        <f>IF(Tabla5[[#This Row],[Tiempo de Permanencia sin la Espera]]&gt;Tabla5[[#This Row],[Tiempo Preparación (horas)]],"Si","No")</f>
        <v>Si</v>
      </c>
      <c r="V516" s="8">
        <v>18</v>
      </c>
      <c r="W516" s="8">
        <v>13</v>
      </c>
      <c r="X516" s="7">
        <f>Tabla5[[#This Row],[Tiempo de Preparación]]/1440</f>
        <v>9.0277777777777769E-3</v>
      </c>
    </row>
    <row r="517" spans="1:24" x14ac:dyDescent="0.2">
      <c r="A517">
        <v>7</v>
      </c>
      <c r="B517" t="s">
        <v>735</v>
      </c>
      <c r="C517">
        <v>2</v>
      </c>
      <c r="D517" s="3">
        <v>45022.163194444445</v>
      </c>
      <c r="E517" s="3">
        <v>45022.207638888889</v>
      </c>
      <c r="F517" t="s">
        <v>78</v>
      </c>
      <c r="G517" t="s">
        <v>82</v>
      </c>
      <c r="H517" t="s">
        <v>59</v>
      </c>
      <c r="I517" t="s">
        <v>734</v>
      </c>
      <c r="J517" s="34">
        <f>IF(Tabla5[[#This Row],[Orden Cobrada]]="Si",Tabla13[[#This Row],[Propina]],0)</f>
        <v>0</v>
      </c>
      <c r="K517" t="s">
        <v>57</v>
      </c>
      <c r="L517">
        <v>516</v>
      </c>
      <c r="M517" t="s">
        <v>163</v>
      </c>
      <c r="N517" t="s">
        <v>733</v>
      </c>
      <c r="O517" s="6">
        <f>INT(Tabla13[[#This Row],[Hora de Llegada]])</f>
        <v>45022</v>
      </c>
      <c r="P517" s="7" t="str">
        <f>TEXT(Tabla13[[#This Row],[Hora de Llegada]], "h:mm")</f>
        <v>3:55</v>
      </c>
      <c r="Q517" s="7" t="str">
        <f>TEXT(Tabla13[[#This Row],[Hora de Salida]], "h:mm")</f>
        <v>4:59</v>
      </c>
      <c r="R517" s="7">
        <f>IF(Tabla13[[#This Row],[Estado de la Mesa]]="Ocupada",Tabla13[[#This Row],[Hora de Salida2]]-Tabla13[[#This Row],[Hora de Llegada2]]+(15/1440),Tabla13[[#This Row],[Hora de Salida2]]-Tabla13[[#This Row],[Hora de Llegada2]])</f>
        <v>4.4444444444444453E-2</v>
      </c>
      <c r="S517" s="7">
        <f>Tabla13[[#This Row],[Hora de Salida2]]-Tabla13[[#This Row],[Hora de Llegada2]]</f>
        <v>4.4444444444444453E-2</v>
      </c>
      <c r="T517" s="7">
        <f>IF(Tabla5[[#This Row],[Tiempo de Permanencia sin la Espera]]&gt;Tabla5[[#This Row],[Tiempo Preparación (horas)]],Tabla5[[#This Row],[Tiempo de Permanencia sin la Espera]]-Tabla5[[#This Row],[Tiempo Preparación (horas)]],0)</f>
        <v>0</v>
      </c>
      <c r="U517" s="7" t="str">
        <f>IF(Tabla5[[#This Row],[Tiempo de Permanencia sin la Espera]]&gt;Tabla5[[#This Row],[Tiempo Preparación (horas)]],"Si","No")</f>
        <v>No</v>
      </c>
      <c r="V517" s="8">
        <v>146</v>
      </c>
      <c r="W517" s="8">
        <v>97</v>
      </c>
      <c r="X517" s="7">
        <f>Tabla5[[#This Row],[Tiempo de Preparación]]/1440</f>
        <v>6.7361111111111108E-2</v>
      </c>
    </row>
    <row r="518" spans="1:24" x14ac:dyDescent="0.2">
      <c r="A518">
        <v>4</v>
      </c>
      <c r="B518" t="s">
        <v>732</v>
      </c>
      <c r="C518">
        <v>5</v>
      </c>
      <c r="D518" s="3">
        <v>45022.065972222219</v>
      </c>
      <c r="E518" s="3">
        <v>45022.229166666664</v>
      </c>
      <c r="F518" t="s">
        <v>78</v>
      </c>
      <c r="G518" t="s">
        <v>82</v>
      </c>
      <c r="H518" t="s">
        <v>102</v>
      </c>
      <c r="I518" t="s">
        <v>731</v>
      </c>
      <c r="J518" s="34" t="str">
        <f>IF(Tabla5[[#This Row],[Orden Cobrada]]="Si",Tabla13[[#This Row],[Propina]],0)</f>
        <v>23.92</v>
      </c>
      <c r="K518" t="s">
        <v>57</v>
      </c>
      <c r="L518">
        <v>517</v>
      </c>
      <c r="M518" t="s">
        <v>56</v>
      </c>
      <c r="N518" t="s">
        <v>730</v>
      </c>
      <c r="O518" s="6">
        <f>INT(Tabla13[[#This Row],[Hora de Llegada]])</f>
        <v>45022</v>
      </c>
      <c r="P518" s="7" t="str">
        <f>TEXT(Tabla13[[#This Row],[Hora de Llegada]], "h:mm")</f>
        <v>1:35</v>
      </c>
      <c r="Q518" s="7" t="str">
        <f>TEXT(Tabla13[[#This Row],[Hora de Salida]], "h:mm")</f>
        <v>5:30</v>
      </c>
      <c r="R518" s="7">
        <f>IF(Tabla13[[#This Row],[Estado de la Mesa]]="Ocupada",Tabla13[[#This Row],[Hora de Salida2]]-Tabla13[[#This Row],[Hora de Llegada2]]+(15/1440),Tabla13[[#This Row],[Hora de Salida2]]-Tabla13[[#This Row],[Hora de Llegada2]])</f>
        <v>0.16319444444444442</v>
      </c>
      <c r="S518" s="7">
        <f>Tabla13[[#This Row],[Hora de Salida2]]-Tabla13[[#This Row],[Hora de Llegada2]]</f>
        <v>0.16319444444444442</v>
      </c>
      <c r="T518" s="7">
        <f>IF(Tabla5[[#This Row],[Tiempo de Permanencia sin la Espera]]&gt;Tabla5[[#This Row],[Tiempo Preparación (horas)]],Tabla5[[#This Row],[Tiempo de Permanencia sin la Espera]]-Tabla5[[#This Row],[Tiempo Preparación (horas)]],0)</f>
        <v>0.11805555555555552</v>
      </c>
      <c r="U518" s="7" t="str">
        <f>IF(Tabla5[[#This Row],[Tiempo de Permanencia sin la Espera]]&gt;Tabla5[[#This Row],[Tiempo Preparación (horas)]],"Si","No")</f>
        <v>Si</v>
      </c>
      <c r="V518" s="8">
        <v>103</v>
      </c>
      <c r="W518" s="8">
        <v>65</v>
      </c>
      <c r="X518" s="7">
        <f>Tabla5[[#This Row],[Tiempo de Preparación]]/1440</f>
        <v>4.5138888888888888E-2</v>
      </c>
    </row>
    <row r="519" spans="1:24" x14ac:dyDescent="0.2">
      <c r="A519">
        <v>5</v>
      </c>
      <c r="B519" t="s">
        <v>729</v>
      </c>
      <c r="C519">
        <v>6</v>
      </c>
      <c r="D519" s="3">
        <v>45022.088888888888</v>
      </c>
      <c r="E519" s="3">
        <v>45022.251388888886</v>
      </c>
      <c r="F519" t="s">
        <v>78</v>
      </c>
      <c r="G519" t="s">
        <v>60</v>
      </c>
      <c r="H519" t="s">
        <v>59</v>
      </c>
      <c r="I519" t="s">
        <v>728</v>
      </c>
      <c r="J519" s="34" t="str">
        <f>IF(Tabla5[[#This Row],[Orden Cobrada]]="Si",Tabla13[[#This Row],[Propina]],0)</f>
        <v>18.48</v>
      </c>
      <c r="K519" t="s">
        <v>76</v>
      </c>
      <c r="L519">
        <v>518</v>
      </c>
      <c r="M519" t="s">
        <v>75</v>
      </c>
      <c r="N519" t="s">
        <v>727</v>
      </c>
      <c r="O519" s="6">
        <f>INT(Tabla13[[#This Row],[Hora de Llegada]])</f>
        <v>45022</v>
      </c>
      <c r="P519" s="7" t="str">
        <f>TEXT(Tabla13[[#This Row],[Hora de Llegada]], "h:mm")</f>
        <v>2:08</v>
      </c>
      <c r="Q519" s="7" t="str">
        <f>TEXT(Tabla13[[#This Row],[Hora de Salida]], "h:mm")</f>
        <v>6:02</v>
      </c>
      <c r="R519" s="7">
        <f>IF(Tabla13[[#This Row],[Estado de la Mesa]]="Ocupada",Tabla13[[#This Row],[Hora de Salida2]]-Tabla13[[#This Row],[Hora de Llegada2]]+(15/1440),Tabla13[[#This Row],[Hora de Salida2]]-Tabla13[[#This Row],[Hora de Llegada2]])</f>
        <v>0.17291666666666664</v>
      </c>
      <c r="S519" s="7">
        <f>Tabla13[[#This Row],[Hora de Salida2]]-Tabla13[[#This Row],[Hora de Llegada2]]</f>
        <v>0.16249999999999998</v>
      </c>
      <c r="T519" s="7">
        <f>IF(Tabla5[[#This Row],[Tiempo de Permanencia sin la Espera]]&gt;Tabla5[[#This Row],[Tiempo Preparación (horas)]],Tabla5[[#This Row],[Tiempo de Permanencia sin la Espera]]-Tabla5[[#This Row],[Tiempo Preparación (horas)]],0)</f>
        <v>0.12569444444444441</v>
      </c>
      <c r="U519" s="7" t="str">
        <f>IF(Tabla5[[#This Row],[Tiempo de Permanencia sin la Espera]]&gt;Tabla5[[#This Row],[Tiempo Preparación (horas)]],"Si","No")</f>
        <v>Si</v>
      </c>
      <c r="V519" s="8">
        <v>77</v>
      </c>
      <c r="W519" s="8">
        <v>53</v>
      </c>
      <c r="X519" s="7">
        <f>Tabla5[[#This Row],[Tiempo de Preparación]]/1440</f>
        <v>3.6805555555555557E-2</v>
      </c>
    </row>
    <row r="520" spans="1:24" x14ac:dyDescent="0.2">
      <c r="A520">
        <v>6</v>
      </c>
      <c r="B520" t="s">
        <v>726</v>
      </c>
      <c r="C520">
        <v>2</v>
      </c>
      <c r="D520" s="3">
        <v>45022.033333333333</v>
      </c>
      <c r="E520" s="3">
        <v>45022.15902777778</v>
      </c>
      <c r="F520" t="s">
        <v>87</v>
      </c>
      <c r="G520" t="s">
        <v>82</v>
      </c>
      <c r="H520" t="s">
        <v>59</v>
      </c>
      <c r="I520" t="s">
        <v>725</v>
      </c>
      <c r="J520" s="34" t="str">
        <f>IF(Tabla5[[#This Row],[Orden Cobrada]]="Si",Tabla13[[#This Row],[Propina]],0)</f>
        <v>34.59</v>
      </c>
      <c r="K520" t="s">
        <v>70</v>
      </c>
      <c r="L520">
        <v>519</v>
      </c>
      <c r="M520" t="s">
        <v>163</v>
      </c>
      <c r="N520" t="s">
        <v>724</v>
      </c>
      <c r="O520" s="6">
        <f>INT(Tabla13[[#This Row],[Hora de Llegada]])</f>
        <v>45022</v>
      </c>
      <c r="P520" s="7" t="str">
        <f>TEXT(Tabla13[[#This Row],[Hora de Llegada]], "h:mm")</f>
        <v>0:48</v>
      </c>
      <c r="Q520" s="7" t="str">
        <f>TEXT(Tabla13[[#This Row],[Hora de Salida]], "h:mm")</f>
        <v>3:49</v>
      </c>
      <c r="R520" s="7">
        <f>IF(Tabla13[[#This Row],[Estado de la Mesa]]="Ocupada",Tabla13[[#This Row],[Hora de Salida2]]-Tabla13[[#This Row],[Hora de Llegada2]]+(15/1440),Tabla13[[#This Row],[Hora de Salida2]]-Tabla13[[#This Row],[Hora de Llegada2]])</f>
        <v>0.12569444444444444</v>
      </c>
      <c r="S520" s="7">
        <f>Tabla13[[#This Row],[Hora de Salida2]]-Tabla13[[#This Row],[Hora de Llegada2]]</f>
        <v>0.12569444444444444</v>
      </c>
      <c r="T520" s="7">
        <f>IF(Tabla5[[#This Row],[Tiempo de Permanencia sin la Espera]]&gt;Tabla5[[#This Row],[Tiempo Preparación (horas)]],Tabla5[[#This Row],[Tiempo de Permanencia sin la Espera]]-Tabla5[[#This Row],[Tiempo Preparación (horas)]],0)</f>
        <v>1.7361111111111105E-2</v>
      </c>
      <c r="U520" s="7" t="str">
        <f>IF(Tabla5[[#This Row],[Tiempo de Permanencia sin la Espera]]&gt;Tabla5[[#This Row],[Tiempo Preparación (horas)]],"Si","No")</f>
        <v>Si</v>
      </c>
      <c r="V520" s="8">
        <v>245</v>
      </c>
      <c r="W520" s="8">
        <v>156</v>
      </c>
      <c r="X520" s="7">
        <f>Tabla5[[#This Row],[Tiempo de Preparación]]/1440</f>
        <v>0.10833333333333334</v>
      </c>
    </row>
    <row r="521" spans="1:24" x14ac:dyDescent="0.2">
      <c r="A521">
        <v>4</v>
      </c>
      <c r="B521" t="s">
        <v>723</v>
      </c>
      <c r="C521">
        <v>4</v>
      </c>
      <c r="D521" s="3">
        <v>45022.149305555555</v>
      </c>
      <c r="E521" s="3">
        <v>45022.265972222223</v>
      </c>
      <c r="F521" t="s">
        <v>78</v>
      </c>
      <c r="G521" t="s">
        <v>66</v>
      </c>
      <c r="H521" t="s">
        <v>59</v>
      </c>
      <c r="I521" t="s">
        <v>722</v>
      </c>
      <c r="J521" s="34" t="str">
        <f>IF(Tabla5[[#This Row],[Orden Cobrada]]="Si",Tabla13[[#This Row],[Propina]],0)</f>
        <v>43.99</v>
      </c>
      <c r="K521" t="s">
        <v>70</v>
      </c>
      <c r="L521">
        <v>520</v>
      </c>
      <c r="M521" t="s">
        <v>75</v>
      </c>
      <c r="N521" t="s">
        <v>721</v>
      </c>
      <c r="O521" s="6">
        <f>INT(Tabla13[[#This Row],[Hora de Llegada]])</f>
        <v>45022</v>
      </c>
      <c r="P521" s="7" t="str">
        <f>TEXT(Tabla13[[#This Row],[Hora de Llegada]], "h:mm")</f>
        <v>3:35</v>
      </c>
      <c r="Q521" s="7" t="str">
        <f>TEXT(Tabla13[[#This Row],[Hora de Salida]], "h:mm")</f>
        <v>6:23</v>
      </c>
      <c r="R521" s="7">
        <f>IF(Tabla13[[#This Row],[Estado de la Mesa]]="Ocupada",Tabla13[[#This Row],[Hora de Salida2]]-Tabla13[[#This Row],[Hora de Llegada2]]+(15/1440),Tabla13[[#This Row],[Hora de Salida2]]-Tabla13[[#This Row],[Hora de Llegada2]])</f>
        <v>0.11666666666666667</v>
      </c>
      <c r="S521" s="7">
        <f>Tabla13[[#This Row],[Hora de Salida2]]-Tabla13[[#This Row],[Hora de Llegada2]]</f>
        <v>0.11666666666666667</v>
      </c>
      <c r="T521" s="7">
        <f>IF(Tabla5[[#This Row],[Tiempo de Permanencia sin la Espera]]&gt;Tabla5[[#This Row],[Tiempo Preparación (horas)]],Tabla5[[#This Row],[Tiempo de Permanencia sin la Espera]]-Tabla5[[#This Row],[Tiempo Preparación (horas)]],0)</f>
        <v>3.2638888888888884E-2</v>
      </c>
      <c r="U521" s="7" t="str">
        <f>IF(Tabla5[[#This Row],[Tiempo de Permanencia sin la Espera]]&gt;Tabla5[[#This Row],[Tiempo Preparación (horas)]],"Si","No")</f>
        <v>Si</v>
      </c>
      <c r="V521" s="8">
        <v>280</v>
      </c>
      <c r="W521" s="8">
        <v>121</v>
      </c>
      <c r="X521" s="7">
        <f>Tabla5[[#This Row],[Tiempo de Preparación]]/1440</f>
        <v>8.4027777777777785E-2</v>
      </c>
    </row>
    <row r="522" spans="1:24" x14ac:dyDescent="0.2">
      <c r="A522">
        <v>18</v>
      </c>
      <c r="B522" t="s">
        <v>720</v>
      </c>
      <c r="C522">
        <v>2</v>
      </c>
      <c r="D522" s="3">
        <v>45022.029861111114</v>
      </c>
      <c r="E522" s="3">
        <v>45022.120833333334</v>
      </c>
      <c r="F522" t="s">
        <v>78</v>
      </c>
      <c r="G522" t="s">
        <v>82</v>
      </c>
      <c r="H522" t="s">
        <v>59</v>
      </c>
      <c r="I522" t="s">
        <v>719</v>
      </c>
      <c r="J522" s="34" t="str">
        <f>IF(Tabla5[[#This Row],[Orden Cobrada]]="Si",Tabla13[[#This Row],[Propina]],0)</f>
        <v>15.18</v>
      </c>
      <c r="K522" t="s">
        <v>70</v>
      </c>
      <c r="L522">
        <v>521</v>
      </c>
      <c r="M522" t="s">
        <v>126</v>
      </c>
      <c r="N522" t="s">
        <v>718</v>
      </c>
      <c r="O522" s="6">
        <f>INT(Tabla13[[#This Row],[Hora de Llegada]])</f>
        <v>45022</v>
      </c>
      <c r="P522" s="7" t="str">
        <f>TEXT(Tabla13[[#This Row],[Hora de Llegada]], "h:mm")</f>
        <v>0:43</v>
      </c>
      <c r="Q522" s="7" t="str">
        <f>TEXT(Tabla13[[#This Row],[Hora de Salida]], "h:mm")</f>
        <v>2:54</v>
      </c>
      <c r="R522" s="7">
        <f>IF(Tabla13[[#This Row],[Estado de la Mesa]]="Ocupada",Tabla13[[#This Row],[Hora de Salida2]]-Tabla13[[#This Row],[Hora de Llegada2]]+(15/1440),Tabla13[[#This Row],[Hora de Salida2]]-Tabla13[[#This Row],[Hora de Llegada2]])</f>
        <v>9.0972222222222218E-2</v>
      </c>
      <c r="S522" s="7">
        <f>Tabla13[[#This Row],[Hora de Salida2]]-Tabla13[[#This Row],[Hora de Llegada2]]</f>
        <v>9.0972222222222218E-2</v>
      </c>
      <c r="T522" s="7">
        <f>IF(Tabla5[[#This Row],[Tiempo de Permanencia sin la Espera]]&gt;Tabla5[[#This Row],[Tiempo Preparación (horas)]],Tabla5[[#This Row],[Tiempo de Permanencia sin la Espera]]-Tabla5[[#This Row],[Tiempo Preparación (horas)]],0)</f>
        <v>2.7777777777777776E-2</v>
      </c>
      <c r="U522" s="7" t="str">
        <f>IF(Tabla5[[#This Row],[Tiempo de Permanencia sin la Espera]]&gt;Tabla5[[#This Row],[Tiempo Preparación (horas)]],"Si","No")</f>
        <v>Si</v>
      </c>
      <c r="V522" s="8">
        <v>210</v>
      </c>
      <c r="W522" s="8">
        <v>91</v>
      </c>
      <c r="X522" s="7">
        <f>Tabla5[[#This Row],[Tiempo de Preparación]]/1440</f>
        <v>6.3194444444444442E-2</v>
      </c>
    </row>
    <row r="523" spans="1:24" x14ac:dyDescent="0.2">
      <c r="A523">
        <v>2</v>
      </c>
      <c r="B523" t="s">
        <v>717</v>
      </c>
      <c r="C523">
        <v>5</v>
      </c>
      <c r="D523" s="3">
        <v>45022.068055555559</v>
      </c>
      <c r="E523" s="3">
        <v>45022.18472222222</v>
      </c>
      <c r="F523" t="s">
        <v>78</v>
      </c>
      <c r="G523" t="s">
        <v>82</v>
      </c>
      <c r="H523" t="s">
        <v>102</v>
      </c>
      <c r="I523" t="s">
        <v>716</v>
      </c>
      <c r="J523" s="34" t="str">
        <f>IF(Tabla5[[#This Row],[Orden Cobrada]]="Si",Tabla13[[#This Row],[Propina]],0)</f>
        <v>35.35</v>
      </c>
      <c r="K523" t="s">
        <v>70</v>
      </c>
      <c r="L523">
        <v>522</v>
      </c>
      <c r="M523" t="s">
        <v>85</v>
      </c>
      <c r="N523" t="s">
        <v>15</v>
      </c>
      <c r="O523" s="6">
        <f>INT(Tabla13[[#This Row],[Hora de Llegada]])</f>
        <v>45022</v>
      </c>
      <c r="P523" s="7" t="str">
        <f>TEXT(Tabla13[[#This Row],[Hora de Llegada]], "h:mm")</f>
        <v>1:38</v>
      </c>
      <c r="Q523" s="7" t="str">
        <f>TEXT(Tabla13[[#This Row],[Hora de Salida]], "h:mm")</f>
        <v>4:26</v>
      </c>
      <c r="R523" s="7">
        <f>IF(Tabla13[[#This Row],[Estado de la Mesa]]="Ocupada",Tabla13[[#This Row],[Hora de Salida2]]-Tabla13[[#This Row],[Hora de Llegada2]]+(15/1440),Tabla13[[#This Row],[Hora de Salida2]]-Tabla13[[#This Row],[Hora de Llegada2]])</f>
        <v>0.11666666666666668</v>
      </c>
      <c r="S523" s="7">
        <f>Tabla13[[#This Row],[Hora de Salida2]]-Tabla13[[#This Row],[Hora de Llegada2]]</f>
        <v>0.11666666666666668</v>
      </c>
      <c r="T523" s="7">
        <f>IF(Tabla5[[#This Row],[Tiempo de Permanencia sin la Espera]]&gt;Tabla5[[#This Row],[Tiempo Preparación (horas)]],Tabla5[[#This Row],[Tiempo de Permanencia sin la Espera]]-Tabla5[[#This Row],[Tiempo Preparación (horas)]],0)</f>
        <v>8.4027777777777785E-2</v>
      </c>
      <c r="U523" s="7" t="str">
        <f>IF(Tabla5[[#This Row],[Tiempo de Permanencia sin la Espera]]&gt;Tabla5[[#This Row],[Tiempo Preparación (horas)]],"Si","No")</f>
        <v>Si</v>
      </c>
      <c r="V523" s="8">
        <v>84</v>
      </c>
      <c r="W523" s="8">
        <v>47</v>
      </c>
      <c r="X523" s="7">
        <f>Tabla5[[#This Row],[Tiempo de Preparación]]/1440</f>
        <v>3.2638888888888891E-2</v>
      </c>
    </row>
    <row r="524" spans="1:24" x14ac:dyDescent="0.2">
      <c r="A524">
        <v>4</v>
      </c>
      <c r="B524" t="s">
        <v>715</v>
      </c>
      <c r="C524">
        <v>3</v>
      </c>
      <c r="D524" s="3">
        <v>45022.068749999999</v>
      </c>
      <c r="E524" s="3">
        <v>45022.195833333331</v>
      </c>
      <c r="F524" t="s">
        <v>87</v>
      </c>
      <c r="G524" t="s">
        <v>82</v>
      </c>
      <c r="H524" t="s">
        <v>59</v>
      </c>
      <c r="I524" t="s">
        <v>714</v>
      </c>
      <c r="J524" s="34" t="str">
        <f>IF(Tabla5[[#This Row],[Orden Cobrada]]="Si",Tabla13[[#This Row],[Propina]],0)</f>
        <v>45.41</v>
      </c>
      <c r="K524" t="s">
        <v>76</v>
      </c>
      <c r="L524">
        <v>523</v>
      </c>
      <c r="M524" t="s">
        <v>64</v>
      </c>
      <c r="N524" t="s">
        <v>10</v>
      </c>
      <c r="O524" s="6">
        <f>INT(Tabla13[[#This Row],[Hora de Llegada]])</f>
        <v>45022</v>
      </c>
      <c r="P524" s="7" t="str">
        <f>TEXT(Tabla13[[#This Row],[Hora de Llegada]], "h:mm")</f>
        <v>1:39</v>
      </c>
      <c r="Q524" s="7" t="str">
        <f>TEXT(Tabla13[[#This Row],[Hora de Salida]], "h:mm")</f>
        <v>4:42</v>
      </c>
      <c r="R524" s="7">
        <f>IF(Tabla13[[#This Row],[Estado de la Mesa]]="Ocupada",Tabla13[[#This Row],[Hora de Salida2]]-Tabla13[[#This Row],[Hora de Llegada2]]+(15/1440),Tabla13[[#This Row],[Hora de Salida2]]-Tabla13[[#This Row],[Hora de Llegada2]])</f>
        <v>0.13749999999999998</v>
      </c>
      <c r="S524" s="7">
        <f>Tabla13[[#This Row],[Hora de Salida2]]-Tabla13[[#This Row],[Hora de Llegada2]]</f>
        <v>0.12708333333333333</v>
      </c>
      <c r="T524" s="7">
        <f>IF(Tabla5[[#This Row],[Tiempo de Permanencia sin la Espera]]&gt;Tabla5[[#This Row],[Tiempo Preparación (horas)]],Tabla5[[#This Row],[Tiempo de Permanencia sin la Espera]]-Tabla5[[#This Row],[Tiempo Preparación (horas)]],0)</f>
        <v>9.166666666666666E-2</v>
      </c>
      <c r="U524" s="7" t="str">
        <f>IF(Tabla5[[#This Row],[Tiempo de Permanencia sin la Espera]]&gt;Tabla5[[#This Row],[Tiempo Preparación (horas)]],"Si","No")</f>
        <v>Si</v>
      </c>
      <c r="V524" s="8">
        <v>81</v>
      </c>
      <c r="W524" s="8">
        <v>51</v>
      </c>
      <c r="X524" s="7">
        <f>Tabla5[[#This Row],[Tiempo de Preparación]]/1440</f>
        <v>3.5416666666666666E-2</v>
      </c>
    </row>
    <row r="525" spans="1:24" x14ac:dyDescent="0.2">
      <c r="A525">
        <v>16</v>
      </c>
      <c r="B525" t="s">
        <v>713</v>
      </c>
      <c r="C525">
        <v>4</v>
      </c>
      <c r="D525" s="3">
        <v>45022.002083333333</v>
      </c>
      <c r="E525" s="3">
        <v>45022.105555555558</v>
      </c>
      <c r="F525" t="s">
        <v>72</v>
      </c>
      <c r="G525" t="s">
        <v>82</v>
      </c>
      <c r="H525" t="s">
        <v>59</v>
      </c>
      <c r="I525" t="s">
        <v>712</v>
      </c>
      <c r="J525" s="34" t="str">
        <f>IF(Tabla5[[#This Row],[Orden Cobrada]]="Si",Tabla13[[#This Row],[Propina]],0)</f>
        <v>26.91</v>
      </c>
      <c r="K525" t="s">
        <v>76</v>
      </c>
      <c r="L525">
        <v>524</v>
      </c>
      <c r="M525" t="s">
        <v>100</v>
      </c>
      <c r="N525" t="s">
        <v>711</v>
      </c>
      <c r="O525" s="6">
        <f>INT(Tabla13[[#This Row],[Hora de Llegada]])</f>
        <v>45022</v>
      </c>
      <c r="P525" s="7" t="str">
        <f>TEXT(Tabla13[[#This Row],[Hora de Llegada]], "h:mm")</f>
        <v>0:03</v>
      </c>
      <c r="Q525" s="7" t="str">
        <f>TEXT(Tabla13[[#This Row],[Hora de Salida]], "h:mm")</f>
        <v>2:32</v>
      </c>
      <c r="R525" s="7">
        <f>IF(Tabla13[[#This Row],[Estado de la Mesa]]="Ocupada",Tabla13[[#This Row],[Hora de Salida2]]-Tabla13[[#This Row],[Hora de Llegada2]]+(15/1440),Tabla13[[#This Row],[Hora de Salida2]]-Tabla13[[#This Row],[Hora de Llegada2]])</f>
        <v>0.11388888888888889</v>
      </c>
      <c r="S525" s="7">
        <f>Tabla13[[#This Row],[Hora de Salida2]]-Tabla13[[#This Row],[Hora de Llegada2]]</f>
        <v>0.10347222222222222</v>
      </c>
      <c r="T525" s="7">
        <f>IF(Tabla5[[#This Row],[Tiempo de Permanencia sin la Espera]]&gt;Tabla5[[#This Row],[Tiempo Preparación (horas)]],Tabla5[[#This Row],[Tiempo de Permanencia sin la Espera]]-Tabla5[[#This Row],[Tiempo Preparación (horas)]],0)</f>
        <v>6.1111111111111102E-2</v>
      </c>
      <c r="U525" s="7" t="str">
        <f>IF(Tabla5[[#This Row],[Tiempo de Permanencia sin la Espera]]&gt;Tabla5[[#This Row],[Tiempo Preparación (horas)]],"Si","No")</f>
        <v>Si</v>
      </c>
      <c r="V525" s="8">
        <v>76</v>
      </c>
      <c r="W525" s="8">
        <v>61</v>
      </c>
      <c r="X525" s="7">
        <f>Tabla5[[#This Row],[Tiempo de Preparación]]/1440</f>
        <v>4.2361111111111113E-2</v>
      </c>
    </row>
    <row r="526" spans="1:24" x14ac:dyDescent="0.2">
      <c r="A526">
        <v>16</v>
      </c>
      <c r="B526" t="s">
        <v>710</v>
      </c>
      <c r="C526">
        <v>3</v>
      </c>
      <c r="D526" s="3">
        <v>45022.143750000003</v>
      </c>
      <c r="E526" s="3">
        <v>45022.301388888889</v>
      </c>
      <c r="F526" t="s">
        <v>72</v>
      </c>
      <c r="G526" t="s">
        <v>82</v>
      </c>
      <c r="H526" t="s">
        <v>59</v>
      </c>
      <c r="I526" t="s">
        <v>709</v>
      </c>
      <c r="J526" s="34" t="str">
        <f>IF(Tabla5[[#This Row],[Orden Cobrada]]="Si",Tabla13[[#This Row],[Propina]],0)</f>
        <v>32.87</v>
      </c>
      <c r="K526" t="s">
        <v>76</v>
      </c>
      <c r="L526">
        <v>525</v>
      </c>
      <c r="M526" t="s">
        <v>132</v>
      </c>
      <c r="N526" t="s">
        <v>708</v>
      </c>
      <c r="O526" s="6">
        <f>INT(Tabla13[[#This Row],[Hora de Llegada]])</f>
        <v>45022</v>
      </c>
      <c r="P526" s="7" t="str">
        <f>TEXT(Tabla13[[#This Row],[Hora de Llegada]], "h:mm")</f>
        <v>3:27</v>
      </c>
      <c r="Q526" s="7" t="str">
        <f>TEXT(Tabla13[[#This Row],[Hora de Salida]], "h:mm")</f>
        <v>7:14</v>
      </c>
      <c r="R526" s="7">
        <f>IF(Tabla13[[#This Row],[Estado de la Mesa]]="Ocupada",Tabla13[[#This Row],[Hora de Salida2]]-Tabla13[[#This Row],[Hora de Llegada2]]+(15/1440),Tabla13[[#This Row],[Hora de Salida2]]-Tabla13[[#This Row],[Hora de Llegada2]])</f>
        <v>0.16805555555555551</v>
      </c>
      <c r="S526" s="7">
        <f>Tabla13[[#This Row],[Hora de Salida2]]-Tabla13[[#This Row],[Hora de Llegada2]]</f>
        <v>0.15763888888888886</v>
      </c>
      <c r="T526" s="7">
        <f>IF(Tabla5[[#This Row],[Tiempo de Permanencia sin la Espera]]&gt;Tabla5[[#This Row],[Tiempo Preparación (horas)]],Tabla5[[#This Row],[Tiempo de Permanencia sin la Espera]]-Tabla5[[#This Row],[Tiempo Preparación (horas)]],0)</f>
        <v>0.10416666666666663</v>
      </c>
      <c r="U526" s="7" t="str">
        <f>IF(Tabla5[[#This Row],[Tiempo de Permanencia sin la Espera]]&gt;Tabla5[[#This Row],[Tiempo Preparación (horas)]],"Si","No")</f>
        <v>Si</v>
      </c>
      <c r="V526" s="8">
        <v>197</v>
      </c>
      <c r="W526" s="8">
        <v>77</v>
      </c>
      <c r="X526" s="7">
        <f>Tabla5[[#This Row],[Tiempo de Preparación]]/1440</f>
        <v>5.347222222222222E-2</v>
      </c>
    </row>
    <row r="527" spans="1:24" x14ac:dyDescent="0.2">
      <c r="A527">
        <v>4</v>
      </c>
      <c r="B527" t="s">
        <v>707</v>
      </c>
      <c r="C527">
        <v>6</v>
      </c>
      <c r="D527" s="3">
        <v>45022.155555555553</v>
      </c>
      <c r="E527" s="3">
        <v>45022.236805555556</v>
      </c>
      <c r="F527" t="s">
        <v>78</v>
      </c>
      <c r="G527" t="s">
        <v>66</v>
      </c>
      <c r="H527" t="s">
        <v>106</v>
      </c>
      <c r="I527" t="s">
        <v>706</v>
      </c>
      <c r="J527" s="34" t="str">
        <f>IF(Tabla5[[#This Row],[Orden Cobrada]]="Si",Tabla13[[#This Row],[Propina]],0)</f>
        <v>43.02</v>
      </c>
      <c r="K527" t="s">
        <v>70</v>
      </c>
      <c r="L527">
        <v>526</v>
      </c>
      <c r="M527" t="s">
        <v>126</v>
      </c>
      <c r="N527" t="s">
        <v>14</v>
      </c>
      <c r="O527" s="6">
        <f>INT(Tabla13[[#This Row],[Hora de Llegada]])</f>
        <v>45022</v>
      </c>
      <c r="P527" s="7" t="str">
        <f>TEXT(Tabla13[[#This Row],[Hora de Llegada]], "h:mm")</f>
        <v>3:44</v>
      </c>
      <c r="Q527" s="7" t="str">
        <f>TEXT(Tabla13[[#This Row],[Hora de Salida]], "h:mm")</f>
        <v>5:41</v>
      </c>
      <c r="R527" s="7">
        <f>IF(Tabla13[[#This Row],[Estado de la Mesa]]="Ocupada",Tabla13[[#This Row],[Hora de Salida2]]-Tabla13[[#This Row],[Hora de Llegada2]]+(15/1440),Tabla13[[#This Row],[Hora de Salida2]]-Tabla13[[#This Row],[Hora de Llegada2]])</f>
        <v>8.1250000000000017E-2</v>
      </c>
      <c r="S527" s="7">
        <f>Tabla13[[#This Row],[Hora de Salida2]]-Tabla13[[#This Row],[Hora de Llegada2]]</f>
        <v>8.1250000000000017E-2</v>
      </c>
      <c r="T527" s="7">
        <f>IF(Tabla5[[#This Row],[Tiempo de Permanencia sin la Espera]]&gt;Tabla5[[#This Row],[Tiempo Preparación (horas)]],Tabla5[[#This Row],[Tiempo de Permanencia sin la Espera]]-Tabla5[[#This Row],[Tiempo Preparación (horas)]],0)</f>
        <v>6.5972222222222238E-2</v>
      </c>
      <c r="U527" s="7" t="str">
        <f>IF(Tabla5[[#This Row],[Tiempo de Permanencia sin la Espera]]&gt;Tabla5[[#This Row],[Tiempo Preparación (horas)]],"Si","No")</f>
        <v>Si</v>
      </c>
      <c r="V527" s="8">
        <v>33</v>
      </c>
      <c r="W527" s="8">
        <v>22</v>
      </c>
      <c r="X527" s="7">
        <f>Tabla5[[#This Row],[Tiempo de Preparación]]/1440</f>
        <v>1.5277777777777777E-2</v>
      </c>
    </row>
    <row r="528" spans="1:24" x14ac:dyDescent="0.2">
      <c r="A528">
        <v>19</v>
      </c>
      <c r="B528" t="s">
        <v>705</v>
      </c>
      <c r="C528">
        <v>4</v>
      </c>
      <c r="D528" s="3">
        <v>45022.15347222222</v>
      </c>
      <c r="E528" s="3">
        <v>45022.246527777781</v>
      </c>
      <c r="F528" t="s">
        <v>97</v>
      </c>
      <c r="G528" t="s">
        <v>60</v>
      </c>
      <c r="H528" t="s">
        <v>102</v>
      </c>
      <c r="I528" t="s">
        <v>704</v>
      </c>
      <c r="J528" s="34" t="str">
        <f>IF(Tabla5[[#This Row],[Orden Cobrada]]="Si",Tabla13[[#This Row],[Propina]],0)</f>
        <v>22.95</v>
      </c>
      <c r="K528" t="s">
        <v>76</v>
      </c>
      <c r="L528">
        <v>527</v>
      </c>
      <c r="M528" t="s">
        <v>90</v>
      </c>
      <c r="N528" t="s">
        <v>10</v>
      </c>
      <c r="O528" s="6">
        <f>INT(Tabla13[[#This Row],[Hora de Llegada]])</f>
        <v>45022</v>
      </c>
      <c r="P528" s="7" t="str">
        <f>TEXT(Tabla13[[#This Row],[Hora de Llegada]], "h:mm")</f>
        <v>3:41</v>
      </c>
      <c r="Q528" s="7" t="str">
        <f>TEXT(Tabla13[[#This Row],[Hora de Salida]], "h:mm")</f>
        <v>5:55</v>
      </c>
      <c r="R528" s="7">
        <f>IF(Tabla13[[#This Row],[Estado de la Mesa]]="Ocupada",Tabla13[[#This Row],[Hora de Salida2]]-Tabla13[[#This Row],[Hora de Llegada2]]+(15/1440),Tabla13[[#This Row],[Hora de Salida2]]-Tabla13[[#This Row],[Hora de Llegada2]])</f>
        <v>0.10347222222222223</v>
      </c>
      <c r="S528" s="7">
        <f>Tabla13[[#This Row],[Hora de Salida2]]-Tabla13[[#This Row],[Hora de Llegada2]]</f>
        <v>9.3055555555555558E-2</v>
      </c>
      <c r="T528" s="7">
        <f>IF(Tabla5[[#This Row],[Tiempo de Permanencia sin la Espera]]&gt;Tabla5[[#This Row],[Tiempo Preparación (horas)]],Tabla5[[#This Row],[Tiempo de Permanencia sin la Espera]]-Tabla5[[#This Row],[Tiempo Preparación (horas)]],0)</f>
        <v>7.1527777777777773E-2</v>
      </c>
      <c r="U528" s="7" t="str">
        <f>IF(Tabla5[[#This Row],[Tiempo de Permanencia sin la Espera]]&gt;Tabla5[[#This Row],[Tiempo Preparación (horas)]],"Si","No")</f>
        <v>Si</v>
      </c>
      <c r="V528" s="8">
        <v>54</v>
      </c>
      <c r="W528" s="8">
        <v>31</v>
      </c>
      <c r="X528" s="7">
        <f>Tabla5[[#This Row],[Tiempo de Preparación]]/1440</f>
        <v>2.1527777777777778E-2</v>
      </c>
    </row>
    <row r="529" spans="1:24" x14ac:dyDescent="0.2">
      <c r="A529">
        <v>14</v>
      </c>
      <c r="B529" t="s">
        <v>292</v>
      </c>
      <c r="C529">
        <v>2</v>
      </c>
      <c r="D529" s="3">
        <v>45022.074305555558</v>
      </c>
      <c r="E529" s="3">
        <v>45022.158333333333</v>
      </c>
      <c r="F529" t="s">
        <v>61</v>
      </c>
      <c r="G529" t="s">
        <v>82</v>
      </c>
      <c r="H529" t="s">
        <v>106</v>
      </c>
      <c r="I529" t="s">
        <v>703</v>
      </c>
      <c r="J529" s="34">
        <f>IF(Tabla5[[#This Row],[Orden Cobrada]]="Si",Tabla13[[#This Row],[Propina]],0)</f>
        <v>0</v>
      </c>
      <c r="K529" t="s">
        <v>57</v>
      </c>
      <c r="L529">
        <v>528</v>
      </c>
      <c r="M529" t="s">
        <v>126</v>
      </c>
      <c r="N529" t="s">
        <v>702</v>
      </c>
      <c r="O529" s="6">
        <f>INT(Tabla13[[#This Row],[Hora de Llegada]])</f>
        <v>45022</v>
      </c>
      <c r="P529" s="7" t="str">
        <f>TEXT(Tabla13[[#This Row],[Hora de Llegada]], "h:mm")</f>
        <v>1:47</v>
      </c>
      <c r="Q529" s="7" t="str">
        <f>TEXT(Tabla13[[#This Row],[Hora de Salida]], "h:mm")</f>
        <v>3:48</v>
      </c>
      <c r="R529" s="7">
        <f>IF(Tabla13[[#This Row],[Estado de la Mesa]]="Ocupada",Tabla13[[#This Row],[Hora de Salida2]]-Tabla13[[#This Row],[Hora de Llegada2]]+(15/1440),Tabla13[[#This Row],[Hora de Salida2]]-Tabla13[[#This Row],[Hora de Llegada2]])</f>
        <v>8.4027777777777771E-2</v>
      </c>
      <c r="S529" s="7">
        <f>Tabla13[[#This Row],[Hora de Salida2]]-Tabla13[[#This Row],[Hora de Llegada2]]</f>
        <v>8.4027777777777771E-2</v>
      </c>
      <c r="T529" s="7">
        <f>IF(Tabla5[[#This Row],[Tiempo de Permanencia sin la Espera]]&gt;Tabla5[[#This Row],[Tiempo Preparación (horas)]],Tabla5[[#This Row],[Tiempo de Permanencia sin la Espera]]-Tabla5[[#This Row],[Tiempo Preparación (horas)]],0)</f>
        <v>0</v>
      </c>
      <c r="U529" s="7" t="str">
        <f>IF(Tabla5[[#This Row],[Tiempo de Permanencia sin la Espera]]&gt;Tabla5[[#This Row],[Tiempo Preparación (horas)]],"Si","No")</f>
        <v>No</v>
      </c>
      <c r="V529" s="8">
        <v>78</v>
      </c>
      <c r="W529" s="8">
        <v>121</v>
      </c>
      <c r="X529" s="7">
        <f>Tabla5[[#This Row],[Tiempo de Preparación]]/1440</f>
        <v>8.4027777777777785E-2</v>
      </c>
    </row>
    <row r="530" spans="1:24" x14ac:dyDescent="0.2">
      <c r="A530">
        <v>1</v>
      </c>
      <c r="B530" t="s">
        <v>701</v>
      </c>
      <c r="C530">
        <v>2</v>
      </c>
      <c r="D530" s="3">
        <v>45022.081944444442</v>
      </c>
      <c r="E530" s="3">
        <v>45022.195833333331</v>
      </c>
      <c r="F530" t="s">
        <v>72</v>
      </c>
      <c r="G530" t="s">
        <v>82</v>
      </c>
      <c r="H530" t="s">
        <v>59</v>
      </c>
      <c r="I530" t="s">
        <v>167</v>
      </c>
      <c r="J530" s="34" t="str">
        <f>IF(Tabla5[[#This Row],[Orden Cobrada]]="Si",Tabla13[[#This Row],[Propina]],0)</f>
        <v>25.91</v>
      </c>
      <c r="K530" t="s">
        <v>76</v>
      </c>
      <c r="L530">
        <v>529</v>
      </c>
      <c r="M530" t="s">
        <v>90</v>
      </c>
      <c r="N530" t="s">
        <v>700</v>
      </c>
      <c r="O530" s="6">
        <f>INT(Tabla13[[#This Row],[Hora de Llegada]])</f>
        <v>45022</v>
      </c>
      <c r="P530" s="7" t="str">
        <f>TEXT(Tabla13[[#This Row],[Hora de Llegada]], "h:mm")</f>
        <v>1:58</v>
      </c>
      <c r="Q530" s="7" t="str">
        <f>TEXT(Tabla13[[#This Row],[Hora de Salida]], "h:mm")</f>
        <v>4:42</v>
      </c>
      <c r="R530" s="7">
        <f>IF(Tabla13[[#This Row],[Estado de la Mesa]]="Ocupada",Tabla13[[#This Row],[Hora de Salida2]]-Tabla13[[#This Row],[Hora de Llegada2]]+(15/1440),Tabla13[[#This Row],[Hora de Salida2]]-Tabla13[[#This Row],[Hora de Llegada2]])</f>
        <v>0.12430555555555556</v>
      </c>
      <c r="S530" s="7">
        <f>Tabla13[[#This Row],[Hora de Salida2]]-Tabla13[[#This Row],[Hora de Llegada2]]</f>
        <v>0.11388888888888889</v>
      </c>
      <c r="T530" s="7">
        <f>IF(Tabla5[[#This Row],[Tiempo de Permanencia sin la Espera]]&gt;Tabla5[[#This Row],[Tiempo Preparación (horas)]],Tabla5[[#This Row],[Tiempo de Permanencia sin la Espera]]-Tabla5[[#This Row],[Tiempo Preparación (horas)]],0)</f>
        <v>4.8611111111111077E-3</v>
      </c>
      <c r="U530" s="7" t="str">
        <f>IF(Tabla5[[#This Row],[Tiempo de Permanencia sin la Espera]]&gt;Tabla5[[#This Row],[Tiempo Preparación (horas)]],"Si","No")</f>
        <v>Si</v>
      </c>
      <c r="V530" s="8">
        <v>208</v>
      </c>
      <c r="W530" s="8">
        <v>157</v>
      </c>
      <c r="X530" s="7">
        <f>Tabla5[[#This Row],[Tiempo de Preparación]]/1440</f>
        <v>0.10902777777777778</v>
      </c>
    </row>
    <row r="531" spans="1:24" x14ac:dyDescent="0.2">
      <c r="A531">
        <v>7</v>
      </c>
      <c r="B531" t="s">
        <v>399</v>
      </c>
      <c r="C531">
        <v>5</v>
      </c>
      <c r="D531" s="3">
        <v>45022.092361111114</v>
      </c>
      <c r="E531" s="3">
        <v>45022.254861111112</v>
      </c>
      <c r="F531" t="s">
        <v>87</v>
      </c>
      <c r="G531" t="s">
        <v>82</v>
      </c>
      <c r="H531" t="s">
        <v>59</v>
      </c>
      <c r="I531" t="s">
        <v>699</v>
      </c>
      <c r="J531" s="34" t="str">
        <f>IF(Tabla5[[#This Row],[Orden Cobrada]]="Si",Tabla13[[#This Row],[Propina]],0)</f>
        <v>30.19</v>
      </c>
      <c r="K531" t="s">
        <v>76</v>
      </c>
      <c r="L531">
        <v>530</v>
      </c>
      <c r="M531" t="s">
        <v>163</v>
      </c>
      <c r="N531" t="s">
        <v>698</v>
      </c>
      <c r="O531" s="6">
        <f>INT(Tabla13[[#This Row],[Hora de Llegada]])</f>
        <v>45022</v>
      </c>
      <c r="P531" s="7" t="str">
        <f>TEXT(Tabla13[[#This Row],[Hora de Llegada]], "h:mm")</f>
        <v>2:13</v>
      </c>
      <c r="Q531" s="7" t="str">
        <f>TEXT(Tabla13[[#This Row],[Hora de Salida]], "h:mm")</f>
        <v>6:07</v>
      </c>
      <c r="R531" s="7">
        <f>IF(Tabla13[[#This Row],[Estado de la Mesa]]="Ocupada",Tabla13[[#This Row],[Hora de Salida2]]-Tabla13[[#This Row],[Hora de Llegada2]]+(15/1440),Tabla13[[#This Row],[Hora de Salida2]]-Tabla13[[#This Row],[Hora de Llegada2]])</f>
        <v>0.17291666666666664</v>
      </c>
      <c r="S531" s="7">
        <f>Tabla13[[#This Row],[Hora de Salida2]]-Tabla13[[#This Row],[Hora de Llegada2]]</f>
        <v>0.16249999999999998</v>
      </c>
      <c r="T531" s="7">
        <f>IF(Tabla5[[#This Row],[Tiempo de Permanencia sin la Espera]]&gt;Tabla5[[#This Row],[Tiempo Preparación (horas)]],Tabla5[[#This Row],[Tiempo de Permanencia sin la Espera]]-Tabla5[[#This Row],[Tiempo Preparación (horas)]],0)</f>
        <v>8.8888888888888865E-2</v>
      </c>
      <c r="U531" s="7" t="str">
        <f>IF(Tabla5[[#This Row],[Tiempo de Permanencia sin la Espera]]&gt;Tabla5[[#This Row],[Tiempo Preparación (horas)]],"Si","No")</f>
        <v>Si</v>
      </c>
      <c r="V531" s="8">
        <v>160</v>
      </c>
      <c r="W531" s="8">
        <v>106</v>
      </c>
      <c r="X531" s="7">
        <f>Tabla5[[#This Row],[Tiempo de Preparación]]/1440</f>
        <v>7.3611111111111113E-2</v>
      </c>
    </row>
    <row r="532" spans="1:24" x14ac:dyDescent="0.2">
      <c r="A532">
        <v>9</v>
      </c>
      <c r="B532" t="s">
        <v>697</v>
      </c>
      <c r="C532">
        <v>6</v>
      </c>
      <c r="D532" s="3">
        <v>45022.127083333333</v>
      </c>
      <c r="E532" s="3">
        <v>45022.211111111108</v>
      </c>
      <c r="F532" t="s">
        <v>61</v>
      </c>
      <c r="G532" t="s">
        <v>66</v>
      </c>
      <c r="H532" t="s">
        <v>102</v>
      </c>
      <c r="I532" t="s">
        <v>696</v>
      </c>
      <c r="J532" s="34">
        <f>IF(Tabla5[[#This Row],[Orden Cobrada]]="Si",Tabla13[[#This Row],[Propina]],0)</f>
        <v>0</v>
      </c>
      <c r="K532" t="s">
        <v>70</v>
      </c>
      <c r="L532">
        <v>531</v>
      </c>
      <c r="M532" t="s">
        <v>163</v>
      </c>
      <c r="N532" t="s">
        <v>695</v>
      </c>
      <c r="O532" s="6">
        <f>INT(Tabla13[[#This Row],[Hora de Llegada]])</f>
        <v>45022</v>
      </c>
      <c r="P532" s="7" t="str">
        <f>TEXT(Tabla13[[#This Row],[Hora de Llegada]], "h:mm")</f>
        <v>3:03</v>
      </c>
      <c r="Q532" s="7" t="str">
        <f>TEXT(Tabla13[[#This Row],[Hora de Salida]], "h:mm")</f>
        <v>5:04</v>
      </c>
      <c r="R532" s="7">
        <f>IF(Tabla13[[#This Row],[Estado de la Mesa]]="Ocupada",Tabla13[[#This Row],[Hora de Salida2]]-Tabla13[[#This Row],[Hora de Llegada2]]+(15/1440),Tabla13[[#This Row],[Hora de Salida2]]-Tabla13[[#This Row],[Hora de Llegada2]])</f>
        <v>8.4027777777777785E-2</v>
      </c>
      <c r="S532" s="7">
        <f>Tabla13[[#This Row],[Hora de Salida2]]-Tabla13[[#This Row],[Hora de Llegada2]]</f>
        <v>8.4027777777777785E-2</v>
      </c>
      <c r="T532" s="7">
        <f>IF(Tabla5[[#This Row],[Tiempo de Permanencia sin la Espera]]&gt;Tabla5[[#This Row],[Tiempo Preparación (horas)]],Tabla5[[#This Row],[Tiempo de Permanencia sin la Espera]]-Tabla5[[#This Row],[Tiempo Preparación (horas)]],0)</f>
        <v>0</v>
      </c>
      <c r="U532" s="7" t="str">
        <f>IF(Tabla5[[#This Row],[Tiempo de Permanencia sin la Espera]]&gt;Tabla5[[#This Row],[Tiempo Preparación (horas)]],"Si","No")</f>
        <v>No</v>
      </c>
      <c r="V532" s="8">
        <v>244</v>
      </c>
      <c r="W532" s="8">
        <v>199</v>
      </c>
      <c r="X532" s="7">
        <f>Tabla5[[#This Row],[Tiempo de Preparación]]/1440</f>
        <v>0.13819444444444445</v>
      </c>
    </row>
    <row r="533" spans="1:24" x14ac:dyDescent="0.2">
      <c r="A533">
        <v>13</v>
      </c>
      <c r="B533" t="s">
        <v>604</v>
      </c>
      <c r="C533">
        <v>3</v>
      </c>
      <c r="D533" s="3">
        <v>45022.074999999997</v>
      </c>
      <c r="E533" s="3">
        <v>45022.226388888892</v>
      </c>
      <c r="F533" t="s">
        <v>72</v>
      </c>
      <c r="G533" t="s">
        <v>60</v>
      </c>
      <c r="H533" t="s">
        <v>106</v>
      </c>
      <c r="I533" t="s">
        <v>694</v>
      </c>
      <c r="J533" s="34" t="str">
        <f>IF(Tabla5[[#This Row],[Orden Cobrada]]="Si",Tabla13[[#This Row],[Propina]],0)</f>
        <v>17.95</v>
      </c>
      <c r="K533" t="s">
        <v>57</v>
      </c>
      <c r="L533">
        <v>532</v>
      </c>
      <c r="M533" t="s">
        <v>64</v>
      </c>
      <c r="N533" t="s">
        <v>693</v>
      </c>
      <c r="O533" s="6">
        <f>INT(Tabla13[[#This Row],[Hora de Llegada]])</f>
        <v>45022</v>
      </c>
      <c r="P533" s="7" t="str">
        <f>TEXT(Tabla13[[#This Row],[Hora de Llegada]], "h:mm")</f>
        <v>1:48</v>
      </c>
      <c r="Q533" s="7" t="str">
        <f>TEXT(Tabla13[[#This Row],[Hora de Salida]], "h:mm")</f>
        <v>5:26</v>
      </c>
      <c r="R533" s="7">
        <f>IF(Tabla13[[#This Row],[Estado de la Mesa]]="Ocupada",Tabla13[[#This Row],[Hora de Salida2]]-Tabla13[[#This Row],[Hora de Llegada2]]+(15/1440),Tabla13[[#This Row],[Hora de Salida2]]-Tabla13[[#This Row],[Hora de Llegada2]])</f>
        <v>0.15138888888888891</v>
      </c>
      <c r="S533" s="7">
        <f>Tabla13[[#This Row],[Hora de Salida2]]-Tabla13[[#This Row],[Hora de Llegada2]]</f>
        <v>0.15138888888888891</v>
      </c>
      <c r="T533" s="7">
        <f>IF(Tabla5[[#This Row],[Tiempo de Permanencia sin la Espera]]&gt;Tabla5[[#This Row],[Tiempo Preparación (horas)]],Tabla5[[#This Row],[Tiempo de Permanencia sin la Espera]]-Tabla5[[#This Row],[Tiempo Preparación (horas)]],0)</f>
        <v>0.11041666666666669</v>
      </c>
      <c r="U533" s="7" t="str">
        <f>IF(Tabla5[[#This Row],[Tiempo de Permanencia sin la Espera]]&gt;Tabla5[[#This Row],[Tiempo Preparación (horas)]],"Si","No")</f>
        <v>Si</v>
      </c>
      <c r="V533" s="8">
        <v>137</v>
      </c>
      <c r="W533" s="8">
        <v>59</v>
      </c>
      <c r="X533" s="7">
        <f>Tabla5[[#This Row],[Tiempo de Preparación]]/1440</f>
        <v>4.0972222222222222E-2</v>
      </c>
    </row>
    <row r="534" spans="1:24" x14ac:dyDescent="0.2">
      <c r="A534">
        <v>1</v>
      </c>
      <c r="B534" t="s">
        <v>457</v>
      </c>
      <c r="C534">
        <v>3</v>
      </c>
      <c r="D534" s="3">
        <v>45022.134722222225</v>
      </c>
      <c r="E534" s="3">
        <v>45022.222222222219</v>
      </c>
      <c r="F534" t="s">
        <v>87</v>
      </c>
      <c r="G534" t="s">
        <v>66</v>
      </c>
      <c r="H534" t="s">
        <v>106</v>
      </c>
      <c r="I534" t="s">
        <v>692</v>
      </c>
      <c r="J534" s="34" t="str">
        <f>IF(Tabla5[[#This Row],[Orden Cobrada]]="Si",Tabla13[[#This Row],[Propina]],0)</f>
        <v>20.09</v>
      </c>
      <c r="K534" t="s">
        <v>70</v>
      </c>
      <c r="L534">
        <v>533</v>
      </c>
      <c r="M534" t="s">
        <v>56</v>
      </c>
      <c r="N534" t="s">
        <v>691</v>
      </c>
      <c r="O534" s="6">
        <f>INT(Tabla13[[#This Row],[Hora de Llegada]])</f>
        <v>45022</v>
      </c>
      <c r="P534" s="7" t="str">
        <f>TEXT(Tabla13[[#This Row],[Hora de Llegada]], "h:mm")</f>
        <v>3:14</v>
      </c>
      <c r="Q534" s="7" t="str">
        <f>TEXT(Tabla13[[#This Row],[Hora de Salida]], "h:mm")</f>
        <v>5:20</v>
      </c>
      <c r="R534" s="7">
        <f>IF(Tabla13[[#This Row],[Estado de la Mesa]]="Ocupada",Tabla13[[#This Row],[Hora de Salida2]]-Tabla13[[#This Row],[Hora de Llegada2]]+(15/1440),Tabla13[[#This Row],[Hora de Salida2]]-Tabla13[[#This Row],[Hora de Llegada2]])</f>
        <v>8.7499999999999994E-2</v>
      </c>
      <c r="S534" s="7">
        <f>Tabla13[[#This Row],[Hora de Salida2]]-Tabla13[[#This Row],[Hora de Llegada2]]</f>
        <v>8.7499999999999994E-2</v>
      </c>
      <c r="T534" s="7">
        <f>IF(Tabla5[[#This Row],[Tiempo de Permanencia sin la Espera]]&gt;Tabla5[[#This Row],[Tiempo Preparación (horas)]],Tabla5[[#This Row],[Tiempo de Permanencia sin la Espera]]-Tabla5[[#This Row],[Tiempo Preparación (horas)]],0)</f>
        <v>5.4166666666666662E-2</v>
      </c>
      <c r="U534" s="7" t="str">
        <f>IF(Tabla5[[#This Row],[Tiempo de Permanencia sin la Espera]]&gt;Tabla5[[#This Row],[Tiempo Preparación (horas)]],"Si","No")</f>
        <v>Si</v>
      </c>
      <c r="V534" s="8">
        <v>41</v>
      </c>
      <c r="W534" s="8">
        <v>48</v>
      </c>
      <c r="X534" s="7">
        <f>Tabla5[[#This Row],[Tiempo de Preparación]]/1440</f>
        <v>3.3333333333333333E-2</v>
      </c>
    </row>
    <row r="535" spans="1:24" x14ac:dyDescent="0.2">
      <c r="A535">
        <v>1</v>
      </c>
      <c r="B535" t="s">
        <v>690</v>
      </c>
      <c r="C535">
        <v>6</v>
      </c>
      <c r="D535" s="3">
        <v>45022.043055555558</v>
      </c>
      <c r="E535" s="3">
        <v>45022.186805555553</v>
      </c>
      <c r="F535" t="s">
        <v>78</v>
      </c>
      <c r="G535" t="s">
        <v>66</v>
      </c>
      <c r="H535" t="s">
        <v>59</v>
      </c>
      <c r="I535" t="s">
        <v>689</v>
      </c>
      <c r="J535" s="34" t="str">
        <f>IF(Tabla5[[#This Row],[Orden Cobrada]]="Si",Tabla13[[#This Row],[Propina]],0)</f>
        <v>23.59</v>
      </c>
      <c r="K535" t="s">
        <v>57</v>
      </c>
      <c r="L535">
        <v>534</v>
      </c>
      <c r="M535" t="s">
        <v>104</v>
      </c>
      <c r="N535" t="s">
        <v>688</v>
      </c>
      <c r="O535" s="6">
        <f>INT(Tabla13[[#This Row],[Hora de Llegada]])</f>
        <v>45022</v>
      </c>
      <c r="P535" s="7" t="str">
        <f>TEXT(Tabla13[[#This Row],[Hora de Llegada]], "h:mm")</f>
        <v>1:02</v>
      </c>
      <c r="Q535" s="7" t="str">
        <f>TEXT(Tabla13[[#This Row],[Hora de Salida]], "h:mm")</f>
        <v>4:29</v>
      </c>
      <c r="R535" s="7">
        <f>IF(Tabla13[[#This Row],[Estado de la Mesa]]="Ocupada",Tabla13[[#This Row],[Hora de Salida2]]-Tabla13[[#This Row],[Hora de Llegada2]]+(15/1440),Tabla13[[#This Row],[Hora de Salida2]]-Tabla13[[#This Row],[Hora de Llegada2]])</f>
        <v>0.14374999999999999</v>
      </c>
      <c r="S535" s="7">
        <f>Tabla13[[#This Row],[Hora de Salida2]]-Tabla13[[#This Row],[Hora de Llegada2]]</f>
        <v>0.14374999999999999</v>
      </c>
      <c r="T535" s="7">
        <f>IF(Tabla5[[#This Row],[Tiempo de Permanencia sin la Espera]]&gt;Tabla5[[#This Row],[Tiempo Preparación (horas)]],Tabla5[[#This Row],[Tiempo de Permanencia sin la Espera]]-Tabla5[[#This Row],[Tiempo Preparación (horas)]],0)</f>
        <v>9.0972222222222204E-2</v>
      </c>
      <c r="U535" s="7" t="str">
        <f>IF(Tabla5[[#This Row],[Tiempo de Permanencia sin la Espera]]&gt;Tabla5[[#This Row],[Tiempo Preparación (horas)]],"Si","No")</f>
        <v>Si</v>
      </c>
      <c r="V535" s="8">
        <v>147</v>
      </c>
      <c r="W535" s="8">
        <v>76</v>
      </c>
      <c r="X535" s="7">
        <f>Tabla5[[#This Row],[Tiempo de Preparación]]/1440</f>
        <v>5.2777777777777778E-2</v>
      </c>
    </row>
    <row r="536" spans="1:24" x14ac:dyDescent="0.2">
      <c r="A536">
        <v>15</v>
      </c>
      <c r="B536" t="s">
        <v>687</v>
      </c>
      <c r="C536">
        <v>3</v>
      </c>
      <c r="D536" s="3">
        <v>45022.039583333331</v>
      </c>
      <c r="E536" s="3">
        <v>45022.147222222222</v>
      </c>
      <c r="F536" t="s">
        <v>97</v>
      </c>
      <c r="G536" t="s">
        <v>60</v>
      </c>
      <c r="H536" t="s">
        <v>59</v>
      </c>
      <c r="I536" t="s">
        <v>686</v>
      </c>
      <c r="J536" s="34" t="str">
        <f>IF(Tabla5[[#This Row],[Orden Cobrada]]="Si",Tabla13[[#This Row],[Propina]],0)</f>
        <v>39.45</v>
      </c>
      <c r="K536" t="s">
        <v>70</v>
      </c>
      <c r="L536">
        <v>535</v>
      </c>
      <c r="M536" t="s">
        <v>69</v>
      </c>
      <c r="N536" t="s">
        <v>685</v>
      </c>
      <c r="O536" s="6">
        <f>INT(Tabla13[[#This Row],[Hora de Llegada]])</f>
        <v>45022</v>
      </c>
      <c r="P536" s="7" t="str">
        <f>TEXT(Tabla13[[#This Row],[Hora de Llegada]], "h:mm")</f>
        <v>0:57</v>
      </c>
      <c r="Q536" s="7" t="str">
        <f>TEXT(Tabla13[[#This Row],[Hora de Salida]], "h:mm")</f>
        <v>3:32</v>
      </c>
      <c r="R536" s="7">
        <f>IF(Tabla13[[#This Row],[Estado de la Mesa]]="Ocupada",Tabla13[[#This Row],[Hora de Salida2]]-Tabla13[[#This Row],[Hora de Llegada2]]+(15/1440),Tabla13[[#This Row],[Hora de Salida2]]-Tabla13[[#This Row],[Hora de Llegada2]])</f>
        <v>0.1076388888888889</v>
      </c>
      <c r="S536" s="7">
        <f>Tabla13[[#This Row],[Hora de Salida2]]-Tabla13[[#This Row],[Hora de Llegada2]]</f>
        <v>0.1076388888888889</v>
      </c>
      <c r="T536" s="7">
        <f>IF(Tabla5[[#This Row],[Tiempo de Permanencia sin la Espera]]&gt;Tabla5[[#This Row],[Tiempo Preparación (horas)]],Tabla5[[#This Row],[Tiempo de Permanencia sin la Espera]]-Tabla5[[#This Row],[Tiempo Preparación (horas)]],0)</f>
        <v>2.9166666666666674E-2</v>
      </c>
      <c r="U536" s="7" t="str">
        <f>IF(Tabla5[[#This Row],[Tiempo de Permanencia sin la Espera]]&gt;Tabla5[[#This Row],[Tiempo Preparación (horas)]],"Si","No")</f>
        <v>Si</v>
      </c>
      <c r="V536" s="8">
        <v>276</v>
      </c>
      <c r="W536" s="8">
        <v>113</v>
      </c>
      <c r="X536" s="7">
        <f>Tabla5[[#This Row],[Tiempo de Preparación]]/1440</f>
        <v>7.8472222222222221E-2</v>
      </c>
    </row>
    <row r="537" spans="1:24" x14ac:dyDescent="0.2">
      <c r="A537">
        <v>9</v>
      </c>
      <c r="B537" t="s">
        <v>684</v>
      </c>
      <c r="C537">
        <v>2</v>
      </c>
      <c r="D537" s="3">
        <v>45022.104861111111</v>
      </c>
      <c r="E537" s="3">
        <v>45022.193749999999</v>
      </c>
      <c r="F537" t="s">
        <v>78</v>
      </c>
      <c r="G537" t="s">
        <v>82</v>
      </c>
      <c r="H537" t="s">
        <v>59</v>
      </c>
      <c r="I537" t="s">
        <v>683</v>
      </c>
      <c r="J537" s="34">
        <f>IF(Tabla5[[#This Row],[Orden Cobrada]]="Si",Tabla13[[#This Row],[Propina]],0)</f>
        <v>0</v>
      </c>
      <c r="K537" t="s">
        <v>57</v>
      </c>
      <c r="L537">
        <v>536</v>
      </c>
      <c r="M537" t="s">
        <v>69</v>
      </c>
      <c r="N537" t="s">
        <v>682</v>
      </c>
      <c r="O537" s="6">
        <f>INT(Tabla13[[#This Row],[Hora de Llegada]])</f>
        <v>45022</v>
      </c>
      <c r="P537" s="7" t="str">
        <f>TEXT(Tabla13[[#This Row],[Hora de Llegada]], "h:mm")</f>
        <v>2:31</v>
      </c>
      <c r="Q537" s="7" t="str">
        <f>TEXT(Tabla13[[#This Row],[Hora de Salida]], "h:mm")</f>
        <v>4:39</v>
      </c>
      <c r="R537" s="7">
        <f>IF(Tabla13[[#This Row],[Estado de la Mesa]]="Ocupada",Tabla13[[#This Row],[Hora de Salida2]]-Tabla13[[#This Row],[Hora de Llegada2]]+(15/1440),Tabla13[[#This Row],[Hora de Salida2]]-Tabla13[[#This Row],[Hora de Llegada2]])</f>
        <v>8.8888888888888892E-2</v>
      </c>
      <c r="S537" s="7">
        <f>Tabla13[[#This Row],[Hora de Salida2]]-Tabla13[[#This Row],[Hora de Llegada2]]</f>
        <v>8.8888888888888892E-2</v>
      </c>
      <c r="T537" s="7">
        <f>IF(Tabla5[[#This Row],[Tiempo de Permanencia sin la Espera]]&gt;Tabla5[[#This Row],[Tiempo Preparación (horas)]],Tabla5[[#This Row],[Tiempo de Permanencia sin la Espera]]-Tabla5[[#This Row],[Tiempo Preparación (horas)]],0)</f>
        <v>0</v>
      </c>
      <c r="U537" s="7" t="str">
        <f>IF(Tabla5[[#This Row],[Tiempo de Permanencia sin la Espera]]&gt;Tabla5[[#This Row],[Tiempo Preparación (horas)]],"Si","No")</f>
        <v>No</v>
      </c>
      <c r="V537" s="8">
        <v>212</v>
      </c>
      <c r="W537" s="8">
        <v>152</v>
      </c>
      <c r="X537" s="7">
        <f>Tabla5[[#This Row],[Tiempo de Preparación]]/1440</f>
        <v>0.10555555555555556</v>
      </c>
    </row>
    <row r="538" spans="1:24" x14ac:dyDescent="0.2">
      <c r="A538">
        <v>18</v>
      </c>
      <c r="B538" t="s">
        <v>681</v>
      </c>
      <c r="C538">
        <v>6</v>
      </c>
      <c r="D538" s="3">
        <v>45022.01666666667</v>
      </c>
      <c r="E538" s="3">
        <v>45022.089583333334</v>
      </c>
      <c r="F538" t="s">
        <v>72</v>
      </c>
      <c r="G538" t="s">
        <v>60</v>
      </c>
      <c r="H538" t="s">
        <v>106</v>
      </c>
      <c r="I538" t="s">
        <v>680</v>
      </c>
      <c r="J538" s="34" t="str">
        <f>IF(Tabla5[[#This Row],[Orden Cobrada]]="Si",Tabla13[[#This Row],[Propina]],0)</f>
        <v>28.68</v>
      </c>
      <c r="K538" t="s">
        <v>76</v>
      </c>
      <c r="L538">
        <v>537</v>
      </c>
      <c r="M538" t="s">
        <v>100</v>
      </c>
      <c r="N538" t="s">
        <v>23</v>
      </c>
      <c r="O538" s="6">
        <f>INT(Tabla13[[#This Row],[Hora de Llegada]])</f>
        <v>45022</v>
      </c>
      <c r="P538" s="7" t="str">
        <f>TEXT(Tabla13[[#This Row],[Hora de Llegada]], "h:mm")</f>
        <v>0:24</v>
      </c>
      <c r="Q538" s="7" t="str">
        <f>TEXT(Tabla13[[#This Row],[Hora de Salida]], "h:mm")</f>
        <v>2:09</v>
      </c>
      <c r="R538" s="7">
        <f>IF(Tabla13[[#This Row],[Estado de la Mesa]]="Ocupada",Tabla13[[#This Row],[Hora de Salida2]]-Tabla13[[#This Row],[Hora de Llegada2]]+(15/1440),Tabla13[[#This Row],[Hora de Salida2]]-Tabla13[[#This Row],[Hora de Llegada2]])</f>
        <v>8.3333333333333343E-2</v>
      </c>
      <c r="S538" s="7">
        <f>Tabla13[[#This Row],[Hora de Salida2]]-Tabla13[[#This Row],[Hora de Llegada2]]</f>
        <v>7.2916666666666671E-2</v>
      </c>
      <c r="T538" s="7">
        <f>IF(Tabla5[[#This Row],[Tiempo de Permanencia sin la Espera]]&gt;Tabla5[[#This Row],[Tiempo Preparación (horas)]],Tabla5[[#This Row],[Tiempo de Permanencia sin la Espera]]-Tabla5[[#This Row],[Tiempo Preparación (horas)]],0)</f>
        <v>5.8333333333333334E-2</v>
      </c>
      <c r="U538" s="7" t="str">
        <f>IF(Tabla5[[#This Row],[Tiempo de Permanencia sin la Espera]]&gt;Tabla5[[#This Row],[Tiempo Preparación (horas)]],"Si","No")</f>
        <v>Si</v>
      </c>
      <c r="V538" s="8">
        <v>63</v>
      </c>
      <c r="W538" s="8">
        <v>21</v>
      </c>
      <c r="X538" s="7">
        <f>Tabla5[[#This Row],[Tiempo de Preparación]]/1440</f>
        <v>1.4583333333333334E-2</v>
      </c>
    </row>
    <row r="539" spans="1:24" x14ac:dyDescent="0.2">
      <c r="A539">
        <v>14</v>
      </c>
      <c r="B539" t="s">
        <v>679</v>
      </c>
      <c r="C539">
        <v>4</v>
      </c>
      <c r="D539" s="3">
        <v>45022.138194444444</v>
      </c>
      <c r="E539" s="3">
        <v>45022.231249999997</v>
      </c>
      <c r="F539" t="s">
        <v>78</v>
      </c>
      <c r="G539" t="s">
        <v>66</v>
      </c>
      <c r="H539" t="s">
        <v>106</v>
      </c>
      <c r="I539" t="s">
        <v>524</v>
      </c>
      <c r="J539" s="34">
        <f>IF(Tabla5[[#This Row],[Orden Cobrada]]="Si",Tabla13[[#This Row],[Propina]],0)</f>
        <v>0</v>
      </c>
      <c r="K539" t="s">
        <v>70</v>
      </c>
      <c r="L539">
        <v>538</v>
      </c>
      <c r="M539" t="s">
        <v>75</v>
      </c>
      <c r="N539" t="s">
        <v>678</v>
      </c>
      <c r="O539" s="6">
        <f>INT(Tabla13[[#This Row],[Hora de Llegada]])</f>
        <v>45022</v>
      </c>
      <c r="P539" s="7" t="str">
        <f>TEXT(Tabla13[[#This Row],[Hora de Llegada]], "h:mm")</f>
        <v>3:19</v>
      </c>
      <c r="Q539" s="7" t="str">
        <f>TEXT(Tabla13[[#This Row],[Hora de Salida]], "h:mm")</f>
        <v>5:33</v>
      </c>
      <c r="R539" s="7">
        <f>IF(Tabla13[[#This Row],[Estado de la Mesa]]="Ocupada",Tabla13[[#This Row],[Hora de Salida2]]-Tabla13[[#This Row],[Hora de Llegada2]]+(15/1440),Tabla13[[#This Row],[Hora de Salida2]]-Tabla13[[#This Row],[Hora de Llegada2]])</f>
        <v>9.3055555555555558E-2</v>
      </c>
      <c r="S539" s="7">
        <f>Tabla13[[#This Row],[Hora de Salida2]]-Tabla13[[#This Row],[Hora de Llegada2]]</f>
        <v>9.3055555555555558E-2</v>
      </c>
      <c r="T539" s="7">
        <f>IF(Tabla5[[#This Row],[Tiempo de Permanencia sin la Espera]]&gt;Tabla5[[#This Row],[Tiempo Preparación (horas)]],Tabla5[[#This Row],[Tiempo de Permanencia sin la Espera]]-Tabla5[[#This Row],[Tiempo Preparación (horas)]],0)</f>
        <v>0</v>
      </c>
      <c r="U539" s="7" t="str">
        <f>IF(Tabla5[[#This Row],[Tiempo de Permanencia sin la Espera]]&gt;Tabla5[[#This Row],[Tiempo Preparación (horas)]],"Si","No")</f>
        <v>No</v>
      </c>
      <c r="V539" s="8">
        <v>142</v>
      </c>
      <c r="W539" s="8">
        <v>198</v>
      </c>
      <c r="X539" s="7">
        <f>Tabla5[[#This Row],[Tiempo de Preparación]]/1440</f>
        <v>0.13750000000000001</v>
      </c>
    </row>
    <row r="540" spans="1:24" x14ac:dyDescent="0.2">
      <c r="A540">
        <v>18</v>
      </c>
      <c r="B540" t="s">
        <v>677</v>
      </c>
      <c r="C540">
        <v>3</v>
      </c>
      <c r="D540" s="3">
        <v>45022.160416666666</v>
      </c>
      <c r="E540" s="3">
        <v>45022.291666666664</v>
      </c>
      <c r="F540" t="s">
        <v>61</v>
      </c>
      <c r="G540" t="s">
        <v>60</v>
      </c>
      <c r="H540" t="s">
        <v>102</v>
      </c>
      <c r="I540" t="s">
        <v>676</v>
      </c>
      <c r="J540" s="34" t="str">
        <f>IF(Tabla5[[#This Row],[Orden Cobrada]]="Si",Tabla13[[#This Row],[Propina]],0)</f>
        <v>20.9</v>
      </c>
      <c r="K540" t="s">
        <v>70</v>
      </c>
      <c r="L540">
        <v>539</v>
      </c>
      <c r="M540" t="s">
        <v>75</v>
      </c>
      <c r="N540" t="s">
        <v>675</v>
      </c>
      <c r="O540" s="6">
        <f>INT(Tabla13[[#This Row],[Hora de Llegada]])</f>
        <v>45022</v>
      </c>
      <c r="P540" s="7" t="str">
        <f>TEXT(Tabla13[[#This Row],[Hora de Llegada]], "h:mm")</f>
        <v>3:51</v>
      </c>
      <c r="Q540" s="7" t="str">
        <f>TEXT(Tabla13[[#This Row],[Hora de Salida]], "h:mm")</f>
        <v>7:00</v>
      </c>
      <c r="R540" s="7">
        <f>IF(Tabla13[[#This Row],[Estado de la Mesa]]="Ocupada",Tabla13[[#This Row],[Hora de Salida2]]-Tabla13[[#This Row],[Hora de Llegada2]]+(15/1440),Tabla13[[#This Row],[Hora de Salida2]]-Tabla13[[#This Row],[Hora de Llegada2]])</f>
        <v>0.13125000000000001</v>
      </c>
      <c r="S540" s="7">
        <f>Tabla13[[#This Row],[Hora de Salida2]]-Tabla13[[#This Row],[Hora de Llegada2]]</f>
        <v>0.13125000000000001</v>
      </c>
      <c r="T540" s="7">
        <f>IF(Tabla5[[#This Row],[Tiempo de Permanencia sin la Espera]]&gt;Tabla5[[#This Row],[Tiempo Preparación (horas)]],Tabla5[[#This Row],[Tiempo de Permanencia sin la Espera]]-Tabla5[[#This Row],[Tiempo Preparación (horas)]],0)</f>
        <v>4.1666666666666671E-2</v>
      </c>
      <c r="U540" s="7" t="str">
        <f>IF(Tabla5[[#This Row],[Tiempo de Permanencia sin la Espera]]&gt;Tabla5[[#This Row],[Tiempo Preparación (horas)]],"Si","No")</f>
        <v>Si</v>
      </c>
      <c r="V540" s="8">
        <v>240</v>
      </c>
      <c r="W540" s="8">
        <v>129</v>
      </c>
      <c r="X540" s="7">
        <f>Tabla5[[#This Row],[Tiempo de Preparación]]/1440</f>
        <v>8.9583333333333334E-2</v>
      </c>
    </row>
    <row r="541" spans="1:24" x14ac:dyDescent="0.2">
      <c r="A541">
        <v>6</v>
      </c>
      <c r="B541" t="s">
        <v>150</v>
      </c>
      <c r="C541">
        <v>4</v>
      </c>
      <c r="D541" s="3">
        <v>45022.156944444447</v>
      </c>
      <c r="E541" s="3">
        <v>45022.288888888892</v>
      </c>
      <c r="F541" t="s">
        <v>97</v>
      </c>
      <c r="G541" t="s">
        <v>82</v>
      </c>
      <c r="H541" t="s">
        <v>59</v>
      </c>
      <c r="I541" t="s">
        <v>674</v>
      </c>
      <c r="J541" s="34" t="str">
        <f>IF(Tabla5[[#This Row],[Orden Cobrada]]="Si",Tabla13[[#This Row],[Propina]],0)</f>
        <v>47.85</v>
      </c>
      <c r="K541" t="s">
        <v>57</v>
      </c>
      <c r="L541">
        <v>540</v>
      </c>
      <c r="M541" t="s">
        <v>85</v>
      </c>
      <c r="N541" t="s">
        <v>673</v>
      </c>
      <c r="O541" s="6">
        <f>INT(Tabla13[[#This Row],[Hora de Llegada]])</f>
        <v>45022</v>
      </c>
      <c r="P541" s="7" t="str">
        <f>TEXT(Tabla13[[#This Row],[Hora de Llegada]], "h:mm")</f>
        <v>3:46</v>
      </c>
      <c r="Q541" s="7" t="str">
        <f>TEXT(Tabla13[[#This Row],[Hora de Salida]], "h:mm")</f>
        <v>6:56</v>
      </c>
      <c r="R541" s="7">
        <f>IF(Tabla13[[#This Row],[Estado de la Mesa]]="Ocupada",Tabla13[[#This Row],[Hora de Salida2]]-Tabla13[[#This Row],[Hora de Llegada2]]+(15/1440),Tabla13[[#This Row],[Hora de Salida2]]-Tabla13[[#This Row],[Hora de Llegada2]])</f>
        <v>0.13194444444444448</v>
      </c>
      <c r="S541" s="7">
        <f>Tabla13[[#This Row],[Hora de Salida2]]-Tabla13[[#This Row],[Hora de Llegada2]]</f>
        <v>0.13194444444444448</v>
      </c>
      <c r="T541" s="7">
        <f>IF(Tabla5[[#This Row],[Tiempo de Permanencia sin la Espera]]&gt;Tabla5[[#This Row],[Tiempo Preparación (horas)]],Tabla5[[#This Row],[Tiempo de Permanencia sin la Espera]]-Tabla5[[#This Row],[Tiempo Preparación (horas)]],0)</f>
        <v>7.5000000000000039E-2</v>
      </c>
      <c r="U541" s="7" t="str">
        <f>IF(Tabla5[[#This Row],[Tiempo de Permanencia sin la Espera]]&gt;Tabla5[[#This Row],[Tiempo Preparación (horas)]],"Si","No")</f>
        <v>Si</v>
      </c>
      <c r="V541" s="8">
        <v>124</v>
      </c>
      <c r="W541" s="8">
        <v>82</v>
      </c>
      <c r="X541" s="7">
        <f>Tabla5[[#This Row],[Tiempo de Preparación]]/1440</f>
        <v>5.6944444444444443E-2</v>
      </c>
    </row>
    <row r="542" spans="1:24" x14ac:dyDescent="0.2">
      <c r="A542">
        <v>19</v>
      </c>
      <c r="B542" t="s">
        <v>672</v>
      </c>
      <c r="C542">
        <v>2</v>
      </c>
      <c r="D542" s="3">
        <v>45022.022916666669</v>
      </c>
      <c r="E542" s="3">
        <v>45022.188888888886</v>
      </c>
      <c r="F542" t="s">
        <v>97</v>
      </c>
      <c r="G542" t="s">
        <v>60</v>
      </c>
      <c r="H542" t="s">
        <v>106</v>
      </c>
      <c r="I542" t="s">
        <v>671</v>
      </c>
      <c r="J542" s="34" t="str">
        <f>IF(Tabla5[[#This Row],[Orden Cobrada]]="Si",Tabla13[[#This Row],[Propina]],0)</f>
        <v>33.7</v>
      </c>
      <c r="K542" t="s">
        <v>57</v>
      </c>
      <c r="L542">
        <v>541</v>
      </c>
      <c r="M542" t="s">
        <v>75</v>
      </c>
      <c r="N542" t="s">
        <v>670</v>
      </c>
      <c r="O542" s="6">
        <f>INT(Tabla13[[#This Row],[Hora de Llegada]])</f>
        <v>45022</v>
      </c>
      <c r="P542" s="7" t="str">
        <f>TEXT(Tabla13[[#This Row],[Hora de Llegada]], "h:mm")</f>
        <v>0:33</v>
      </c>
      <c r="Q542" s="7" t="str">
        <f>TEXT(Tabla13[[#This Row],[Hora de Salida]], "h:mm")</f>
        <v>4:32</v>
      </c>
      <c r="R542" s="7">
        <f>IF(Tabla13[[#This Row],[Estado de la Mesa]]="Ocupada",Tabla13[[#This Row],[Hora de Salida2]]-Tabla13[[#This Row],[Hora de Llegada2]]+(15/1440),Tabla13[[#This Row],[Hora de Salida2]]-Tabla13[[#This Row],[Hora de Llegada2]])</f>
        <v>0.16597222222222222</v>
      </c>
      <c r="S542" s="7">
        <f>Tabla13[[#This Row],[Hora de Salida2]]-Tabla13[[#This Row],[Hora de Llegada2]]</f>
        <v>0.16597222222222222</v>
      </c>
      <c r="T542" s="7">
        <f>IF(Tabla5[[#This Row],[Tiempo de Permanencia sin la Espera]]&gt;Tabla5[[#This Row],[Tiempo Preparación (horas)]],Tabla5[[#This Row],[Tiempo de Permanencia sin la Espera]]-Tabla5[[#This Row],[Tiempo Preparación (horas)]],0)</f>
        <v>7.9861111111111105E-2</v>
      </c>
      <c r="U542" s="7" t="str">
        <f>IF(Tabla5[[#This Row],[Tiempo de Permanencia sin la Espera]]&gt;Tabla5[[#This Row],[Tiempo Preparación (horas)]],"Si","No")</f>
        <v>Si</v>
      </c>
      <c r="V542" s="8">
        <v>202</v>
      </c>
      <c r="W542" s="8">
        <v>124</v>
      </c>
      <c r="X542" s="7">
        <f>Tabla5[[#This Row],[Tiempo de Preparación]]/1440</f>
        <v>8.611111111111111E-2</v>
      </c>
    </row>
    <row r="543" spans="1:24" x14ac:dyDescent="0.2">
      <c r="A543">
        <v>9</v>
      </c>
      <c r="B543" t="s">
        <v>669</v>
      </c>
      <c r="C543">
        <v>5</v>
      </c>
      <c r="D543" s="3">
        <v>45022.115972222222</v>
      </c>
      <c r="E543" s="3">
        <v>45022.196527777778</v>
      </c>
      <c r="F543" t="s">
        <v>72</v>
      </c>
      <c r="G543" t="s">
        <v>60</v>
      </c>
      <c r="H543" t="s">
        <v>59</v>
      </c>
      <c r="I543" t="s">
        <v>668</v>
      </c>
      <c r="J543" s="34" t="str">
        <f>IF(Tabla5[[#This Row],[Orden Cobrada]]="Si",Tabla13[[#This Row],[Propina]],0)</f>
        <v>49.05</v>
      </c>
      <c r="K543" t="s">
        <v>57</v>
      </c>
      <c r="L543">
        <v>542</v>
      </c>
      <c r="M543" t="s">
        <v>69</v>
      </c>
      <c r="N543" t="s">
        <v>264</v>
      </c>
      <c r="O543" s="6">
        <f>INT(Tabla13[[#This Row],[Hora de Llegada]])</f>
        <v>45022</v>
      </c>
      <c r="P543" s="7" t="str">
        <f>TEXT(Tabla13[[#This Row],[Hora de Llegada]], "h:mm")</f>
        <v>2:47</v>
      </c>
      <c r="Q543" s="7" t="str">
        <f>TEXT(Tabla13[[#This Row],[Hora de Salida]], "h:mm")</f>
        <v>4:43</v>
      </c>
      <c r="R543" s="7">
        <f>IF(Tabla13[[#This Row],[Estado de la Mesa]]="Ocupada",Tabla13[[#This Row],[Hora de Salida2]]-Tabla13[[#This Row],[Hora de Llegada2]]+(15/1440),Tabla13[[#This Row],[Hora de Salida2]]-Tabla13[[#This Row],[Hora de Llegada2]])</f>
        <v>8.0555555555555561E-2</v>
      </c>
      <c r="S543" s="7">
        <f>Tabla13[[#This Row],[Hora de Salida2]]-Tabla13[[#This Row],[Hora de Llegada2]]</f>
        <v>8.0555555555555561E-2</v>
      </c>
      <c r="T543" s="7">
        <f>IF(Tabla5[[#This Row],[Tiempo de Permanencia sin la Espera]]&gt;Tabla5[[#This Row],[Tiempo Preparación (horas)]],Tabla5[[#This Row],[Tiempo de Permanencia sin la Espera]]-Tabla5[[#This Row],[Tiempo Preparación (horas)]],0)</f>
        <v>6.9444444444445586E-4</v>
      </c>
      <c r="U543" s="7" t="str">
        <f>IF(Tabla5[[#This Row],[Tiempo de Permanencia sin la Espera]]&gt;Tabla5[[#This Row],[Tiempo Preparación (horas)]],"Si","No")</f>
        <v>Si</v>
      </c>
      <c r="V543" s="8">
        <v>148</v>
      </c>
      <c r="W543" s="8">
        <v>115</v>
      </c>
      <c r="X543" s="7">
        <f>Tabla5[[#This Row],[Tiempo de Preparación]]/1440</f>
        <v>7.9861111111111105E-2</v>
      </c>
    </row>
    <row r="544" spans="1:24" x14ac:dyDescent="0.2">
      <c r="A544">
        <v>19</v>
      </c>
      <c r="B544" t="s">
        <v>667</v>
      </c>
      <c r="C544">
        <v>5</v>
      </c>
      <c r="D544" s="3">
        <v>45022.032638888886</v>
      </c>
      <c r="E544" s="3">
        <v>45022.150694444441</v>
      </c>
      <c r="F544" t="s">
        <v>78</v>
      </c>
      <c r="G544" t="s">
        <v>66</v>
      </c>
      <c r="H544" t="s">
        <v>59</v>
      </c>
      <c r="I544" t="s">
        <v>666</v>
      </c>
      <c r="J544" s="34" t="str">
        <f>IF(Tabla5[[#This Row],[Orden Cobrada]]="Si",Tabla13[[#This Row],[Propina]],0)</f>
        <v>49.37</v>
      </c>
      <c r="K544" t="s">
        <v>57</v>
      </c>
      <c r="L544">
        <v>543</v>
      </c>
      <c r="M544" t="s">
        <v>163</v>
      </c>
      <c r="N544" t="s">
        <v>665</v>
      </c>
      <c r="O544" s="6">
        <f>INT(Tabla13[[#This Row],[Hora de Llegada]])</f>
        <v>45022</v>
      </c>
      <c r="P544" s="7" t="str">
        <f>TEXT(Tabla13[[#This Row],[Hora de Llegada]], "h:mm")</f>
        <v>0:47</v>
      </c>
      <c r="Q544" s="7" t="str">
        <f>TEXT(Tabla13[[#This Row],[Hora de Salida]], "h:mm")</f>
        <v>3:37</v>
      </c>
      <c r="R544" s="7">
        <f>IF(Tabla13[[#This Row],[Estado de la Mesa]]="Ocupada",Tabla13[[#This Row],[Hora de Salida2]]-Tabla13[[#This Row],[Hora de Llegada2]]+(15/1440),Tabla13[[#This Row],[Hora de Salida2]]-Tabla13[[#This Row],[Hora de Llegada2]])</f>
        <v>0.11805555555555555</v>
      </c>
      <c r="S544" s="7">
        <f>Tabla13[[#This Row],[Hora de Salida2]]-Tabla13[[#This Row],[Hora de Llegada2]]</f>
        <v>0.11805555555555555</v>
      </c>
      <c r="T544" s="7">
        <f>IF(Tabla5[[#This Row],[Tiempo de Permanencia sin la Espera]]&gt;Tabla5[[#This Row],[Tiempo Preparación (horas)]],Tabla5[[#This Row],[Tiempo de Permanencia sin la Espera]]-Tabla5[[#This Row],[Tiempo Preparación (horas)]],0)</f>
        <v>6.6666666666666666E-2</v>
      </c>
      <c r="U544" s="7" t="str">
        <f>IF(Tabla5[[#This Row],[Tiempo de Permanencia sin la Espera]]&gt;Tabla5[[#This Row],[Tiempo Preparación (horas)]],"Si","No")</f>
        <v>Si</v>
      </c>
      <c r="V544" s="8">
        <v>206</v>
      </c>
      <c r="W544" s="8">
        <v>74</v>
      </c>
      <c r="X544" s="7">
        <f>Tabla5[[#This Row],[Tiempo de Preparación]]/1440</f>
        <v>5.1388888888888887E-2</v>
      </c>
    </row>
    <row r="545" spans="1:24" x14ac:dyDescent="0.2">
      <c r="A545">
        <v>7</v>
      </c>
      <c r="B545" t="s">
        <v>221</v>
      </c>
      <c r="C545">
        <v>4</v>
      </c>
      <c r="D545" s="3">
        <v>45022.136805555558</v>
      </c>
      <c r="E545" s="3">
        <v>45022.197916666664</v>
      </c>
      <c r="F545" t="s">
        <v>87</v>
      </c>
      <c r="G545" t="s">
        <v>82</v>
      </c>
      <c r="H545" t="s">
        <v>59</v>
      </c>
      <c r="I545" t="s">
        <v>664</v>
      </c>
      <c r="J545" s="34" t="str">
        <f>IF(Tabla5[[#This Row],[Orden Cobrada]]="Si",Tabla13[[#This Row],[Propina]],0)</f>
        <v>44.91</v>
      </c>
      <c r="K545" t="s">
        <v>76</v>
      </c>
      <c r="L545">
        <v>544</v>
      </c>
      <c r="M545" t="s">
        <v>56</v>
      </c>
      <c r="N545" t="s">
        <v>17</v>
      </c>
      <c r="O545" s="6">
        <f>INT(Tabla13[[#This Row],[Hora de Llegada]])</f>
        <v>45022</v>
      </c>
      <c r="P545" s="7" t="str">
        <f>TEXT(Tabla13[[#This Row],[Hora de Llegada]], "h:mm")</f>
        <v>3:17</v>
      </c>
      <c r="Q545" s="7" t="str">
        <f>TEXT(Tabla13[[#This Row],[Hora de Salida]], "h:mm")</f>
        <v>4:45</v>
      </c>
      <c r="R545" s="7">
        <f>IF(Tabla13[[#This Row],[Estado de la Mesa]]="Ocupada",Tabla13[[#This Row],[Hora de Salida2]]-Tabla13[[#This Row],[Hora de Llegada2]]+(15/1440),Tabla13[[#This Row],[Hora de Salida2]]-Tabla13[[#This Row],[Hora de Llegada2]])</f>
        <v>7.1527777777777787E-2</v>
      </c>
      <c r="S545" s="7">
        <f>Tabla13[[#This Row],[Hora de Salida2]]-Tabla13[[#This Row],[Hora de Llegada2]]</f>
        <v>6.1111111111111116E-2</v>
      </c>
      <c r="T545" s="7">
        <f>IF(Tabla5[[#This Row],[Tiempo de Permanencia sin la Espera]]&gt;Tabla5[[#This Row],[Tiempo Preparación (horas)]],Tabla5[[#This Row],[Tiempo de Permanencia sin la Espera]]-Tabla5[[#This Row],[Tiempo Preparación (horas)]],0)</f>
        <v>2.7777777777777783E-2</v>
      </c>
      <c r="U545" s="7" t="str">
        <f>IF(Tabla5[[#This Row],[Tiempo de Permanencia sin la Espera]]&gt;Tabla5[[#This Row],[Tiempo Preparación (horas)]],"Si","No")</f>
        <v>Si</v>
      </c>
      <c r="V545" s="8">
        <v>70</v>
      </c>
      <c r="W545" s="8">
        <v>48</v>
      </c>
      <c r="X545" s="7">
        <f>Tabla5[[#This Row],[Tiempo de Preparación]]/1440</f>
        <v>3.3333333333333333E-2</v>
      </c>
    </row>
    <row r="546" spans="1:24" x14ac:dyDescent="0.2">
      <c r="A546">
        <v>20</v>
      </c>
      <c r="B546" t="s">
        <v>663</v>
      </c>
      <c r="C546">
        <v>5</v>
      </c>
      <c r="D546" s="3">
        <v>45022.11041666667</v>
      </c>
      <c r="E546" s="3">
        <v>45022.18472222222</v>
      </c>
      <c r="F546" t="s">
        <v>61</v>
      </c>
      <c r="G546" t="s">
        <v>82</v>
      </c>
      <c r="H546" t="s">
        <v>102</v>
      </c>
      <c r="I546" t="s">
        <v>662</v>
      </c>
      <c r="J546" s="34" t="str">
        <f>IF(Tabla5[[#This Row],[Orden Cobrada]]="Si",Tabla13[[#This Row],[Propina]],0)</f>
        <v>12.18</v>
      </c>
      <c r="K546" t="s">
        <v>76</v>
      </c>
      <c r="L546">
        <v>545</v>
      </c>
      <c r="M546" t="s">
        <v>69</v>
      </c>
      <c r="N546" t="s">
        <v>661</v>
      </c>
      <c r="O546" s="6">
        <f>INT(Tabla13[[#This Row],[Hora de Llegada]])</f>
        <v>45022</v>
      </c>
      <c r="P546" s="7" t="str">
        <f>TEXT(Tabla13[[#This Row],[Hora de Llegada]], "h:mm")</f>
        <v>2:39</v>
      </c>
      <c r="Q546" s="7" t="str">
        <f>TEXT(Tabla13[[#This Row],[Hora de Salida]], "h:mm")</f>
        <v>4:26</v>
      </c>
      <c r="R546" s="7">
        <f>IF(Tabla13[[#This Row],[Estado de la Mesa]]="Ocupada",Tabla13[[#This Row],[Hora de Salida2]]-Tabla13[[#This Row],[Hora de Llegada2]]+(15/1440),Tabla13[[#This Row],[Hora de Salida2]]-Tabla13[[#This Row],[Hora de Llegada2]])</f>
        <v>8.472222222222224E-2</v>
      </c>
      <c r="S546" s="7">
        <f>Tabla13[[#This Row],[Hora de Salida2]]-Tabla13[[#This Row],[Hora de Llegada2]]</f>
        <v>7.4305555555555569E-2</v>
      </c>
      <c r="T546" s="7">
        <f>IF(Tabla5[[#This Row],[Tiempo de Permanencia sin la Espera]]&gt;Tabla5[[#This Row],[Tiempo Preparación (horas)]],Tabla5[[#This Row],[Tiempo de Permanencia sin la Espera]]-Tabla5[[#This Row],[Tiempo Preparación (horas)]],0)</f>
        <v>5.5555555555555636E-3</v>
      </c>
      <c r="U546" s="7" t="str">
        <f>IF(Tabla5[[#This Row],[Tiempo de Permanencia sin la Espera]]&gt;Tabla5[[#This Row],[Tiempo Preparación (horas)]],"Si","No")</f>
        <v>Si</v>
      </c>
      <c r="V546" s="8">
        <v>130</v>
      </c>
      <c r="W546" s="8">
        <v>99</v>
      </c>
      <c r="X546" s="7">
        <f>Tabla5[[#This Row],[Tiempo de Preparación]]/1440</f>
        <v>6.8750000000000006E-2</v>
      </c>
    </row>
    <row r="547" spans="1:24" x14ac:dyDescent="0.2">
      <c r="A547">
        <v>5</v>
      </c>
      <c r="B547" t="s">
        <v>393</v>
      </c>
      <c r="C547">
        <v>2</v>
      </c>
      <c r="D547" s="3">
        <v>45022.134722222225</v>
      </c>
      <c r="E547" s="3">
        <v>45022.228472222225</v>
      </c>
      <c r="F547" t="s">
        <v>78</v>
      </c>
      <c r="G547" t="s">
        <v>82</v>
      </c>
      <c r="H547" t="s">
        <v>106</v>
      </c>
      <c r="I547" t="s">
        <v>660</v>
      </c>
      <c r="J547" s="34" t="str">
        <f>IF(Tabla5[[#This Row],[Orden Cobrada]]="Si",Tabla13[[#This Row],[Propina]],0)</f>
        <v>47.81</v>
      </c>
      <c r="K547" t="s">
        <v>57</v>
      </c>
      <c r="L547">
        <v>546</v>
      </c>
      <c r="M547" t="s">
        <v>126</v>
      </c>
      <c r="N547" t="s">
        <v>659</v>
      </c>
      <c r="O547" s="6">
        <f>INT(Tabla13[[#This Row],[Hora de Llegada]])</f>
        <v>45022</v>
      </c>
      <c r="P547" s="7" t="str">
        <f>TEXT(Tabla13[[#This Row],[Hora de Llegada]], "h:mm")</f>
        <v>3:14</v>
      </c>
      <c r="Q547" s="7" t="str">
        <f>TEXT(Tabla13[[#This Row],[Hora de Salida]], "h:mm")</f>
        <v>5:29</v>
      </c>
      <c r="R547" s="7">
        <f>IF(Tabla13[[#This Row],[Estado de la Mesa]]="Ocupada",Tabla13[[#This Row],[Hora de Salida2]]-Tabla13[[#This Row],[Hora de Llegada2]]+(15/1440),Tabla13[[#This Row],[Hora de Salida2]]-Tabla13[[#This Row],[Hora de Llegada2]])</f>
        <v>9.375E-2</v>
      </c>
      <c r="S547" s="7">
        <f>Tabla13[[#This Row],[Hora de Salida2]]-Tabla13[[#This Row],[Hora de Llegada2]]</f>
        <v>9.375E-2</v>
      </c>
      <c r="T547" s="7">
        <f>IF(Tabla5[[#This Row],[Tiempo de Permanencia sin la Espera]]&gt;Tabla5[[#This Row],[Tiempo Preparación (horas)]],Tabla5[[#This Row],[Tiempo de Permanencia sin la Espera]]-Tabla5[[#This Row],[Tiempo Preparación (horas)]],0)</f>
        <v>3.0555555555555558E-2</v>
      </c>
      <c r="U547" s="7" t="str">
        <f>IF(Tabla5[[#This Row],[Tiempo de Permanencia sin la Espera]]&gt;Tabla5[[#This Row],[Tiempo Preparación (horas)]],"Si","No")</f>
        <v>Si</v>
      </c>
      <c r="V547" s="8">
        <v>92</v>
      </c>
      <c r="W547" s="8">
        <v>91</v>
      </c>
      <c r="X547" s="7">
        <f>Tabla5[[#This Row],[Tiempo de Preparación]]/1440</f>
        <v>6.3194444444444442E-2</v>
      </c>
    </row>
    <row r="548" spans="1:24" x14ac:dyDescent="0.2">
      <c r="A548">
        <v>9</v>
      </c>
      <c r="B548" t="s">
        <v>658</v>
      </c>
      <c r="C548">
        <v>3</v>
      </c>
      <c r="D548" s="3">
        <v>45022.113194444442</v>
      </c>
      <c r="E548" s="3">
        <v>45022.191666666666</v>
      </c>
      <c r="F548" t="s">
        <v>87</v>
      </c>
      <c r="G548" t="s">
        <v>66</v>
      </c>
      <c r="H548" t="s">
        <v>59</v>
      </c>
      <c r="I548" t="s">
        <v>657</v>
      </c>
      <c r="J548" s="34" t="str">
        <f>IF(Tabla5[[#This Row],[Orden Cobrada]]="Si",Tabla13[[#This Row],[Propina]],0)</f>
        <v>20.04</v>
      </c>
      <c r="K548" t="s">
        <v>76</v>
      </c>
      <c r="L548">
        <v>547</v>
      </c>
      <c r="M548" t="s">
        <v>75</v>
      </c>
      <c r="N548" t="s">
        <v>656</v>
      </c>
      <c r="O548" s="6">
        <f>INT(Tabla13[[#This Row],[Hora de Llegada]])</f>
        <v>45022</v>
      </c>
      <c r="P548" s="7" t="str">
        <f>TEXT(Tabla13[[#This Row],[Hora de Llegada]], "h:mm")</f>
        <v>2:43</v>
      </c>
      <c r="Q548" s="7" t="str">
        <f>TEXT(Tabla13[[#This Row],[Hora de Salida]], "h:mm")</f>
        <v>4:36</v>
      </c>
      <c r="R548" s="7">
        <f>IF(Tabla13[[#This Row],[Estado de la Mesa]]="Ocupada",Tabla13[[#This Row],[Hora de Salida2]]-Tabla13[[#This Row],[Hora de Llegada2]]+(15/1440),Tabla13[[#This Row],[Hora de Salida2]]-Tabla13[[#This Row],[Hora de Llegada2]])</f>
        <v>8.8888888888888878E-2</v>
      </c>
      <c r="S548" s="7">
        <f>Tabla13[[#This Row],[Hora de Salida2]]-Tabla13[[#This Row],[Hora de Llegada2]]</f>
        <v>7.8472222222222207E-2</v>
      </c>
      <c r="T548" s="7">
        <f>IF(Tabla5[[#This Row],[Tiempo de Permanencia sin la Espera]]&gt;Tabla5[[#This Row],[Tiempo Preparación (horas)]],Tabla5[[#This Row],[Tiempo de Permanencia sin la Espera]]-Tabla5[[#This Row],[Tiempo Preparación (horas)]],0)</f>
        <v>1.1111111111111099E-2</v>
      </c>
      <c r="U548" s="7" t="str">
        <f>IF(Tabla5[[#This Row],[Tiempo de Permanencia sin la Espera]]&gt;Tabla5[[#This Row],[Tiempo Preparación (horas)]],"Si","No")</f>
        <v>Si</v>
      </c>
      <c r="V548" s="8">
        <v>227</v>
      </c>
      <c r="W548" s="8">
        <v>97</v>
      </c>
      <c r="X548" s="7">
        <f>Tabla5[[#This Row],[Tiempo de Preparación]]/1440</f>
        <v>6.7361111111111108E-2</v>
      </c>
    </row>
    <row r="549" spans="1:24" x14ac:dyDescent="0.2">
      <c r="A549">
        <v>4</v>
      </c>
      <c r="B549" t="s">
        <v>655</v>
      </c>
      <c r="C549">
        <v>2</v>
      </c>
      <c r="D549" s="3">
        <v>45022.038194444445</v>
      </c>
      <c r="E549" s="3">
        <v>45022.168749999997</v>
      </c>
      <c r="F549" t="s">
        <v>61</v>
      </c>
      <c r="G549" t="s">
        <v>82</v>
      </c>
      <c r="H549" t="s">
        <v>59</v>
      </c>
      <c r="I549" t="s">
        <v>654</v>
      </c>
      <c r="J549" s="34" t="str">
        <f>IF(Tabla5[[#This Row],[Orden Cobrada]]="Si",Tabla13[[#This Row],[Propina]],0)</f>
        <v>28.88</v>
      </c>
      <c r="K549" t="s">
        <v>70</v>
      </c>
      <c r="L549">
        <v>548</v>
      </c>
      <c r="M549" t="s">
        <v>69</v>
      </c>
      <c r="N549" t="s">
        <v>653</v>
      </c>
      <c r="O549" s="6">
        <f>INT(Tabla13[[#This Row],[Hora de Llegada]])</f>
        <v>45022</v>
      </c>
      <c r="P549" s="7" t="str">
        <f>TEXT(Tabla13[[#This Row],[Hora de Llegada]], "h:mm")</f>
        <v>0:55</v>
      </c>
      <c r="Q549" s="7" t="str">
        <f>TEXT(Tabla13[[#This Row],[Hora de Salida]], "h:mm")</f>
        <v>4:03</v>
      </c>
      <c r="R549" s="7">
        <f>IF(Tabla13[[#This Row],[Estado de la Mesa]]="Ocupada",Tabla13[[#This Row],[Hora de Salida2]]-Tabla13[[#This Row],[Hora de Llegada2]]+(15/1440),Tabla13[[#This Row],[Hora de Salida2]]-Tabla13[[#This Row],[Hora de Llegada2]])</f>
        <v>0.13055555555555554</v>
      </c>
      <c r="S549" s="7">
        <f>Tabla13[[#This Row],[Hora de Salida2]]-Tabla13[[#This Row],[Hora de Llegada2]]</f>
        <v>0.13055555555555554</v>
      </c>
      <c r="T549" s="7">
        <f>IF(Tabla5[[#This Row],[Tiempo de Permanencia sin la Espera]]&gt;Tabla5[[#This Row],[Tiempo Preparación (horas)]],Tabla5[[#This Row],[Tiempo de Permanencia sin la Espera]]-Tabla5[[#This Row],[Tiempo Preparación (horas)]],0)</f>
        <v>5.6944444444444423E-2</v>
      </c>
      <c r="U549" s="7" t="str">
        <f>IF(Tabla5[[#This Row],[Tiempo de Permanencia sin la Espera]]&gt;Tabla5[[#This Row],[Tiempo Preparación (horas)]],"Si","No")</f>
        <v>Si</v>
      </c>
      <c r="V549" s="8">
        <v>96</v>
      </c>
      <c r="W549" s="8">
        <v>106</v>
      </c>
      <c r="X549" s="7">
        <f>Tabla5[[#This Row],[Tiempo de Preparación]]/1440</f>
        <v>7.3611111111111113E-2</v>
      </c>
    </row>
    <row r="550" spans="1:24" x14ac:dyDescent="0.2">
      <c r="A550">
        <v>12</v>
      </c>
      <c r="B550" t="s">
        <v>652</v>
      </c>
      <c r="C550">
        <v>2</v>
      </c>
      <c r="D550" s="3">
        <v>45022.064583333333</v>
      </c>
      <c r="E550" s="3">
        <v>45022.226388888892</v>
      </c>
      <c r="F550" t="s">
        <v>97</v>
      </c>
      <c r="G550" t="s">
        <v>82</v>
      </c>
      <c r="H550" t="s">
        <v>59</v>
      </c>
      <c r="I550" t="s">
        <v>651</v>
      </c>
      <c r="J550" s="34" t="str">
        <f>IF(Tabla5[[#This Row],[Orden Cobrada]]="Si",Tabla13[[#This Row],[Propina]],0)</f>
        <v>35.34</v>
      </c>
      <c r="K550" t="s">
        <v>70</v>
      </c>
      <c r="L550">
        <v>549</v>
      </c>
      <c r="M550" t="s">
        <v>75</v>
      </c>
      <c r="N550" t="s">
        <v>650</v>
      </c>
      <c r="O550" s="6">
        <f>INT(Tabla13[[#This Row],[Hora de Llegada]])</f>
        <v>45022</v>
      </c>
      <c r="P550" s="7" t="str">
        <f>TEXT(Tabla13[[#This Row],[Hora de Llegada]], "h:mm")</f>
        <v>1:33</v>
      </c>
      <c r="Q550" s="7" t="str">
        <f>TEXT(Tabla13[[#This Row],[Hora de Salida]], "h:mm")</f>
        <v>5:26</v>
      </c>
      <c r="R550" s="7">
        <f>IF(Tabla13[[#This Row],[Estado de la Mesa]]="Ocupada",Tabla13[[#This Row],[Hora de Salida2]]-Tabla13[[#This Row],[Hora de Llegada2]]+(15/1440),Tabla13[[#This Row],[Hora de Salida2]]-Tabla13[[#This Row],[Hora de Llegada2]])</f>
        <v>0.16180555555555554</v>
      </c>
      <c r="S550" s="7">
        <f>Tabla13[[#This Row],[Hora de Salida2]]-Tabla13[[#This Row],[Hora de Llegada2]]</f>
        <v>0.16180555555555554</v>
      </c>
      <c r="T550" s="7">
        <f>IF(Tabla5[[#This Row],[Tiempo de Permanencia sin la Espera]]&gt;Tabla5[[#This Row],[Tiempo Preparación (horas)]],Tabla5[[#This Row],[Tiempo de Permanencia sin la Espera]]-Tabla5[[#This Row],[Tiempo Preparación (horas)]],0)</f>
        <v>9.3749999999999986E-2</v>
      </c>
      <c r="U550" s="7" t="str">
        <f>IF(Tabla5[[#This Row],[Tiempo de Permanencia sin la Espera]]&gt;Tabla5[[#This Row],[Tiempo Preparación (horas)]],"Si","No")</f>
        <v>Si</v>
      </c>
      <c r="V550" s="8">
        <v>162</v>
      </c>
      <c r="W550" s="8">
        <v>98</v>
      </c>
      <c r="X550" s="7">
        <f>Tabla5[[#This Row],[Tiempo de Preparación]]/1440</f>
        <v>6.805555555555555E-2</v>
      </c>
    </row>
    <row r="551" spans="1:24" x14ac:dyDescent="0.2">
      <c r="A551">
        <v>1</v>
      </c>
      <c r="B551" t="s">
        <v>649</v>
      </c>
      <c r="C551">
        <v>6</v>
      </c>
      <c r="D551" s="3">
        <v>45022.047222222223</v>
      </c>
      <c r="E551" s="3">
        <v>45022.11041666667</v>
      </c>
      <c r="F551" t="s">
        <v>72</v>
      </c>
      <c r="G551" t="s">
        <v>82</v>
      </c>
      <c r="H551" t="s">
        <v>59</v>
      </c>
      <c r="I551" t="s">
        <v>648</v>
      </c>
      <c r="J551" s="34" t="str">
        <f>IF(Tabla5[[#This Row],[Orden Cobrada]]="Si",Tabla13[[#This Row],[Propina]],0)</f>
        <v>28.33</v>
      </c>
      <c r="K551" t="s">
        <v>76</v>
      </c>
      <c r="L551">
        <v>550</v>
      </c>
      <c r="M551" t="s">
        <v>104</v>
      </c>
      <c r="N551" t="s">
        <v>647</v>
      </c>
      <c r="O551" s="6">
        <f>INT(Tabla13[[#This Row],[Hora de Llegada]])</f>
        <v>45022</v>
      </c>
      <c r="P551" s="7" t="str">
        <f>TEXT(Tabla13[[#This Row],[Hora de Llegada]], "h:mm")</f>
        <v>1:08</v>
      </c>
      <c r="Q551" s="7" t="str">
        <f>TEXT(Tabla13[[#This Row],[Hora de Salida]], "h:mm")</f>
        <v>2:39</v>
      </c>
      <c r="R551" s="7">
        <f>IF(Tabla13[[#This Row],[Estado de la Mesa]]="Ocupada",Tabla13[[#This Row],[Hora de Salida2]]-Tabla13[[#This Row],[Hora de Llegada2]]+(15/1440),Tabla13[[#This Row],[Hora de Salida2]]-Tabla13[[#This Row],[Hora de Llegada2]])</f>
        <v>7.3611111111111113E-2</v>
      </c>
      <c r="S551" s="7">
        <f>Tabla13[[#This Row],[Hora de Salida2]]-Tabla13[[#This Row],[Hora de Llegada2]]</f>
        <v>6.3194444444444442E-2</v>
      </c>
      <c r="T551" s="7">
        <f>IF(Tabla5[[#This Row],[Tiempo de Permanencia sin la Espera]]&gt;Tabla5[[#This Row],[Tiempo Preparación (horas)]],Tabla5[[#This Row],[Tiempo de Permanencia sin la Espera]]-Tabla5[[#This Row],[Tiempo Preparación (horas)]],0)</f>
        <v>2.361111111111111E-2</v>
      </c>
      <c r="U551" s="7" t="str">
        <f>IF(Tabla5[[#This Row],[Tiempo de Permanencia sin la Espera]]&gt;Tabla5[[#This Row],[Tiempo Preparación (horas)]],"Si","No")</f>
        <v>Si</v>
      </c>
      <c r="V551" s="8">
        <v>124</v>
      </c>
      <c r="W551" s="8">
        <v>57</v>
      </c>
      <c r="X551" s="7">
        <f>Tabla5[[#This Row],[Tiempo de Preparación]]/1440</f>
        <v>3.9583333333333331E-2</v>
      </c>
    </row>
    <row r="552" spans="1:24" x14ac:dyDescent="0.2">
      <c r="A552">
        <v>4</v>
      </c>
      <c r="B552" t="s">
        <v>646</v>
      </c>
      <c r="C552">
        <v>2</v>
      </c>
      <c r="D552" s="3">
        <v>45022.123611111114</v>
      </c>
      <c r="E552" s="3">
        <v>45022.173611111109</v>
      </c>
      <c r="F552" t="s">
        <v>72</v>
      </c>
      <c r="G552" t="s">
        <v>60</v>
      </c>
      <c r="H552" t="s">
        <v>59</v>
      </c>
      <c r="I552" t="s">
        <v>645</v>
      </c>
      <c r="J552" s="34">
        <f>IF(Tabla5[[#This Row],[Orden Cobrada]]="Si",Tabla13[[#This Row],[Propina]],0)</f>
        <v>0</v>
      </c>
      <c r="K552" t="s">
        <v>57</v>
      </c>
      <c r="L552">
        <v>551</v>
      </c>
      <c r="M552" t="s">
        <v>163</v>
      </c>
      <c r="N552" t="s">
        <v>644</v>
      </c>
      <c r="O552" s="6">
        <f>INT(Tabla13[[#This Row],[Hora de Llegada]])</f>
        <v>45022</v>
      </c>
      <c r="P552" s="7" t="str">
        <f>TEXT(Tabla13[[#This Row],[Hora de Llegada]], "h:mm")</f>
        <v>2:58</v>
      </c>
      <c r="Q552" s="7" t="str">
        <f>TEXT(Tabla13[[#This Row],[Hora de Salida]], "h:mm")</f>
        <v>4:10</v>
      </c>
      <c r="R552" s="7">
        <f>IF(Tabla13[[#This Row],[Estado de la Mesa]]="Ocupada",Tabla13[[#This Row],[Hora de Salida2]]-Tabla13[[#This Row],[Hora de Llegada2]]+(15/1440),Tabla13[[#This Row],[Hora de Salida2]]-Tabla13[[#This Row],[Hora de Llegada2]])</f>
        <v>5.0000000000000017E-2</v>
      </c>
      <c r="S552" s="7">
        <f>Tabla13[[#This Row],[Hora de Salida2]]-Tabla13[[#This Row],[Hora de Llegada2]]</f>
        <v>5.0000000000000017E-2</v>
      </c>
      <c r="T552" s="7">
        <f>IF(Tabla5[[#This Row],[Tiempo de Permanencia sin la Espera]]&gt;Tabla5[[#This Row],[Tiempo Preparación (horas)]],Tabla5[[#This Row],[Tiempo de Permanencia sin la Espera]]-Tabla5[[#This Row],[Tiempo Preparación (horas)]],0)</f>
        <v>0</v>
      </c>
      <c r="U552" s="7" t="str">
        <f>IF(Tabla5[[#This Row],[Tiempo de Permanencia sin la Espera]]&gt;Tabla5[[#This Row],[Tiempo Preparación (horas)]],"Si","No")</f>
        <v>No</v>
      </c>
      <c r="V552" s="8">
        <v>171</v>
      </c>
      <c r="W552" s="8">
        <v>123</v>
      </c>
      <c r="X552" s="7">
        <f>Tabla5[[#This Row],[Tiempo de Preparación]]/1440</f>
        <v>8.5416666666666669E-2</v>
      </c>
    </row>
    <row r="553" spans="1:24" x14ac:dyDescent="0.2">
      <c r="A553">
        <v>11</v>
      </c>
      <c r="B553" t="s">
        <v>643</v>
      </c>
      <c r="C553">
        <v>6</v>
      </c>
      <c r="D553" s="3">
        <v>45022.018055555556</v>
      </c>
      <c r="E553" s="3">
        <v>45022.162499999999</v>
      </c>
      <c r="F553" t="s">
        <v>72</v>
      </c>
      <c r="G553" t="s">
        <v>66</v>
      </c>
      <c r="H553" t="s">
        <v>106</v>
      </c>
      <c r="I553" t="s">
        <v>642</v>
      </c>
      <c r="J553" s="34" t="str">
        <f>IF(Tabla5[[#This Row],[Orden Cobrada]]="Si",Tabla13[[#This Row],[Propina]],0)</f>
        <v>10.28</v>
      </c>
      <c r="K553" t="s">
        <v>70</v>
      </c>
      <c r="L553">
        <v>552</v>
      </c>
      <c r="M553" t="s">
        <v>90</v>
      </c>
      <c r="N553" t="s">
        <v>641</v>
      </c>
      <c r="O553" s="6">
        <f>INT(Tabla13[[#This Row],[Hora de Llegada]])</f>
        <v>45022</v>
      </c>
      <c r="P553" s="7" t="str">
        <f>TEXT(Tabla13[[#This Row],[Hora de Llegada]], "h:mm")</f>
        <v>0:26</v>
      </c>
      <c r="Q553" s="7" t="str">
        <f>TEXT(Tabla13[[#This Row],[Hora de Salida]], "h:mm")</f>
        <v>3:54</v>
      </c>
      <c r="R553" s="7">
        <f>IF(Tabla13[[#This Row],[Estado de la Mesa]]="Ocupada",Tabla13[[#This Row],[Hora de Salida2]]-Tabla13[[#This Row],[Hora de Llegada2]]+(15/1440),Tabla13[[#This Row],[Hora de Salida2]]-Tabla13[[#This Row],[Hora de Llegada2]])</f>
        <v>0.14444444444444446</v>
      </c>
      <c r="S553" s="7">
        <f>Tabla13[[#This Row],[Hora de Salida2]]-Tabla13[[#This Row],[Hora de Llegada2]]</f>
        <v>0.14444444444444446</v>
      </c>
      <c r="T553" s="7">
        <f>IF(Tabla5[[#This Row],[Tiempo de Permanencia sin la Espera]]&gt;Tabla5[[#This Row],[Tiempo Preparación (horas)]],Tabla5[[#This Row],[Tiempo de Permanencia sin la Espera]]-Tabla5[[#This Row],[Tiempo Preparación (horas)]],0)</f>
        <v>6.4583333333333354E-2</v>
      </c>
      <c r="U553" s="7" t="str">
        <f>IF(Tabla5[[#This Row],[Tiempo de Permanencia sin la Espera]]&gt;Tabla5[[#This Row],[Tiempo Preparación (horas)]],"Si","No")</f>
        <v>Si</v>
      </c>
      <c r="V553" s="8">
        <v>243</v>
      </c>
      <c r="W553" s="8">
        <v>115</v>
      </c>
      <c r="X553" s="7">
        <f>Tabla5[[#This Row],[Tiempo de Preparación]]/1440</f>
        <v>7.9861111111111105E-2</v>
      </c>
    </row>
    <row r="554" spans="1:24" x14ac:dyDescent="0.2">
      <c r="A554">
        <v>14</v>
      </c>
      <c r="B554" t="s">
        <v>640</v>
      </c>
      <c r="C554">
        <v>2</v>
      </c>
      <c r="D554" s="3">
        <v>45022.114583333336</v>
      </c>
      <c r="E554" s="3">
        <v>45022.224999999999</v>
      </c>
      <c r="F554" t="s">
        <v>72</v>
      </c>
      <c r="G554" t="s">
        <v>82</v>
      </c>
      <c r="H554" t="s">
        <v>59</v>
      </c>
      <c r="I554" t="s">
        <v>639</v>
      </c>
      <c r="J554" s="34">
        <f>IF(Tabla5[[#This Row],[Orden Cobrada]]="Si",Tabla13[[#This Row],[Propina]],0)</f>
        <v>0</v>
      </c>
      <c r="K554" t="s">
        <v>70</v>
      </c>
      <c r="L554">
        <v>553</v>
      </c>
      <c r="M554" t="s">
        <v>104</v>
      </c>
      <c r="N554" t="s">
        <v>638</v>
      </c>
      <c r="O554" s="6">
        <f>INT(Tabla13[[#This Row],[Hora de Llegada]])</f>
        <v>45022</v>
      </c>
      <c r="P554" s="7" t="str">
        <f>TEXT(Tabla13[[#This Row],[Hora de Llegada]], "h:mm")</f>
        <v>2:45</v>
      </c>
      <c r="Q554" s="7" t="str">
        <f>TEXT(Tabla13[[#This Row],[Hora de Salida]], "h:mm")</f>
        <v>5:24</v>
      </c>
      <c r="R554" s="7">
        <f>IF(Tabla13[[#This Row],[Estado de la Mesa]]="Ocupada",Tabla13[[#This Row],[Hora de Salida2]]-Tabla13[[#This Row],[Hora de Llegada2]]+(15/1440),Tabla13[[#This Row],[Hora de Salida2]]-Tabla13[[#This Row],[Hora de Llegada2]])</f>
        <v>0.11041666666666668</v>
      </c>
      <c r="S554" s="7">
        <f>Tabla13[[#This Row],[Hora de Salida2]]-Tabla13[[#This Row],[Hora de Llegada2]]</f>
        <v>0.11041666666666668</v>
      </c>
      <c r="T554" s="7">
        <f>IF(Tabla5[[#This Row],[Tiempo de Permanencia sin la Espera]]&gt;Tabla5[[#This Row],[Tiempo Preparación (horas)]],Tabla5[[#This Row],[Tiempo de Permanencia sin la Espera]]-Tabla5[[#This Row],[Tiempo Preparación (horas)]],0)</f>
        <v>0</v>
      </c>
      <c r="U554" s="7" t="str">
        <f>IF(Tabla5[[#This Row],[Tiempo de Permanencia sin la Espera]]&gt;Tabla5[[#This Row],[Tiempo Preparación (horas)]],"Si","No")</f>
        <v>No</v>
      </c>
      <c r="V554" s="8">
        <v>203</v>
      </c>
      <c r="W554" s="8">
        <v>178</v>
      </c>
      <c r="X554" s="7">
        <f>Tabla5[[#This Row],[Tiempo de Preparación]]/1440</f>
        <v>0.12361111111111112</v>
      </c>
    </row>
    <row r="555" spans="1:24" x14ac:dyDescent="0.2">
      <c r="A555">
        <v>10</v>
      </c>
      <c r="B555" t="s">
        <v>555</v>
      </c>
      <c r="C555">
        <v>6</v>
      </c>
      <c r="D555" s="3">
        <v>45022.0625</v>
      </c>
      <c r="E555" s="3">
        <v>45022.121527777781</v>
      </c>
      <c r="F555" t="s">
        <v>72</v>
      </c>
      <c r="G555" t="s">
        <v>82</v>
      </c>
      <c r="H555" t="s">
        <v>106</v>
      </c>
      <c r="I555" t="s">
        <v>637</v>
      </c>
      <c r="J555" s="34" t="str">
        <f>IF(Tabla5[[#This Row],[Orden Cobrada]]="Si",Tabla13[[#This Row],[Propina]],0)</f>
        <v>19.6</v>
      </c>
      <c r="K555" t="s">
        <v>76</v>
      </c>
      <c r="L555">
        <v>554</v>
      </c>
      <c r="M555" t="s">
        <v>90</v>
      </c>
      <c r="N555" t="s">
        <v>636</v>
      </c>
      <c r="O555" s="6">
        <f>INT(Tabla13[[#This Row],[Hora de Llegada]])</f>
        <v>45022</v>
      </c>
      <c r="P555" s="7" t="str">
        <f>TEXT(Tabla13[[#This Row],[Hora de Llegada]], "h:mm")</f>
        <v>1:30</v>
      </c>
      <c r="Q555" s="7" t="str">
        <f>TEXT(Tabla13[[#This Row],[Hora de Salida]], "h:mm")</f>
        <v>2:55</v>
      </c>
      <c r="R555" s="7">
        <f>IF(Tabla13[[#This Row],[Estado de la Mesa]]="Ocupada",Tabla13[[#This Row],[Hora de Salida2]]-Tabla13[[#This Row],[Hora de Llegada2]]+(15/1440),Tabla13[[#This Row],[Hora de Salida2]]-Tabla13[[#This Row],[Hora de Llegada2]])</f>
        <v>6.9444444444444448E-2</v>
      </c>
      <c r="S555" s="7">
        <f>Tabla13[[#This Row],[Hora de Salida2]]-Tabla13[[#This Row],[Hora de Llegada2]]</f>
        <v>5.9027777777777776E-2</v>
      </c>
      <c r="T555" s="7">
        <f>IF(Tabla5[[#This Row],[Tiempo de Permanencia sin la Espera]]&gt;Tabla5[[#This Row],[Tiempo Preparación (horas)]],Tabla5[[#This Row],[Tiempo de Permanencia sin la Espera]]-Tabla5[[#This Row],[Tiempo Preparación (horas)]],0)</f>
        <v>9.7222222222222224E-3</v>
      </c>
      <c r="U555" s="7" t="str">
        <f>IF(Tabla5[[#This Row],[Tiempo de Permanencia sin la Espera]]&gt;Tabla5[[#This Row],[Tiempo Preparación (horas)]],"Si","No")</f>
        <v>Si</v>
      </c>
      <c r="V555" s="8">
        <v>166</v>
      </c>
      <c r="W555" s="8">
        <v>71</v>
      </c>
      <c r="X555" s="7">
        <f>Tabla5[[#This Row],[Tiempo de Preparación]]/1440</f>
        <v>4.9305555555555554E-2</v>
      </c>
    </row>
    <row r="556" spans="1:24" x14ac:dyDescent="0.2">
      <c r="A556">
        <v>20</v>
      </c>
      <c r="B556" t="s">
        <v>635</v>
      </c>
      <c r="C556">
        <v>1</v>
      </c>
      <c r="D556" s="3">
        <v>45022.082638888889</v>
      </c>
      <c r="E556" s="3">
        <v>45022.209722222222</v>
      </c>
      <c r="F556" t="s">
        <v>61</v>
      </c>
      <c r="G556" t="s">
        <v>60</v>
      </c>
      <c r="H556" t="s">
        <v>102</v>
      </c>
      <c r="I556" t="s">
        <v>634</v>
      </c>
      <c r="J556" s="34" t="str">
        <f>IF(Tabla5[[#This Row],[Orden Cobrada]]="Si",Tabla13[[#This Row],[Propina]],0)</f>
        <v>41.08</v>
      </c>
      <c r="K556" t="s">
        <v>70</v>
      </c>
      <c r="L556">
        <v>555</v>
      </c>
      <c r="M556" t="s">
        <v>104</v>
      </c>
      <c r="N556" t="s">
        <v>7</v>
      </c>
      <c r="O556" s="6">
        <f>INT(Tabla13[[#This Row],[Hora de Llegada]])</f>
        <v>45022</v>
      </c>
      <c r="P556" s="7" t="str">
        <f>TEXT(Tabla13[[#This Row],[Hora de Llegada]], "h:mm")</f>
        <v>1:59</v>
      </c>
      <c r="Q556" s="7" t="str">
        <f>TEXT(Tabla13[[#This Row],[Hora de Salida]], "h:mm")</f>
        <v>5:02</v>
      </c>
      <c r="R556" s="7">
        <f>IF(Tabla13[[#This Row],[Estado de la Mesa]]="Ocupada",Tabla13[[#This Row],[Hora de Salida2]]-Tabla13[[#This Row],[Hora de Llegada2]]+(15/1440),Tabla13[[#This Row],[Hora de Salida2]]-Tabla13[[#This Row],[Hora de Llegada2]])</f>
        <v>0.12708333333333333</v>
      </c>
      <c r="S556" s="7">
        <f>Tabla13[[#This Row],[Hora de Salida2]]-Tabla13[[#This Row],[Hora de Llegada2]]</f>
        <v>0.12708333333333333</v>
      </c>
      <c r="T556" s="7">
        <f>IF(Tabla5[[#This Row],[Tiempo de Permanencia sin la Espera]]&gt;Tabla5[[#This Row],[Tiempo Preparación (horas)]],Tabla5[[#This Row],[Tiempo de Permanencia sin la Espera]]-Tabla5[[#This Row],[Tiempo Preparación (horas)]],0)</f>
        <v>9.5138888888888884E-2</v>
      </c>
      <c r="U556" s="7" t="str">
        <f>IF(Tabla5[[#This Row],[Tiempo de Permanencia sin la Espera]]&gt;Tabla5[[#This Row],[Tiempo Preparación (horas)]],"Si","No")</f>
        <v>Si</v>
      </c>
      <c r="V556" s="8">
        <v>30</v>
      </c>
      <c r="W556" s="8">
        <v>46</v>
      </c>
      <c r="X556" s="7">
        <f>Tabla5[[#This Row],[Tiempo de Preparación]]/1440</f>
        <v>3.1944444444444442E-2</v>
      </c>
    </row>
    <row r="557" spans="1:24" x14ac:dyDescent="0.2">
      <c r="A557">
        <v>9</v>
      </c>
      <c r="B557" t="s">
        <v>633</v>
      </c>
      <c r="C557">
        <v>6</v>
      </c>
      <c r="D557" s="3">
        <v>45022.164583333331</v>
      </c>
      <c r="E557" s="3">
        <v>45022.320138888892</v>
      </c>
      <c r="F557" t="s">
        <v>61</v>
      </c>
      <c r="G557" t="s">
        <v>82</v>
      </c>
      <c r="H557" t="s">
        <v>106</v>
      </c>
      <c r="I557" t="s">
        <v>632</v>
      </c>
      <c r="J557" s="34" t="str">
        <f>IF(Tabla5[[#This Row],[Orden Cobrada]]="Si",Tabla13[[#This Row],[Propina]],0)</f>
        <v>14.09</v>
      </c>
      <c r="K557" t="s">
        <v>70</v>
      </c>
      <c r="L557">
        <v>556</v>
      </c>
      <c r="M557" t="s">
        <v>163</v>
      </c>
      <c r="N557" t="s">
        <v>631</v>
      </c>
      <c r="O557" s="6">
        <f>INT(Tabla13[[#This Row],[Hora de Llegada]])</f>
        <v>45022</v>
      </c>
      <c r="P557" s="7" t="str">
        <f>TEXT(Tabla13[[#This Row],[Hora de Llegada]], "h:mm")</f>
        <v>3:57</v>
      </c>
      <c r="Q557" s="7" t="str">
        <f>TEXT(Tabla13[[#This Row],[Hora de Salida]], "h:mm")</f>
        <v>7:41</v>
      </c>
      <c r="R557" s="7">
        <f>IF(Tabla13[[#This Row],[Estado de la Mesa]]="Ocupada",Tabla13[[#This Row],[Hora de Salida2]]-Tabla13[[#This Row],[Hora de Llegada2]]+(15/1440),Tabla13[[#This Row],[Hora de Salida2]]-Tabla13[[#This Row],[Hora de Llegada2]])</f>
        <v>0.15555555555555559</v>
      </c>
      <c r="S557" s="7">
        <f>Tabla13[[#This Row],[Hora de Salida2]]-Tabla13[[#This Row],[Hora de Llegada2]]</f>
        <v>0.15555555555555559</v>
      </c>
      <c r="T557" s="7">
        <f>IF(Tabla5[[#This Row],[Tiempo de Permanencia sin la Espera]]&gt;Tabla5[[#This Row],[Tiempo Preparación (horas)]],Tabla5[[#This Row],[Tiempo de Permanencia sin la Espera]]-Tabla5[[#This Row],[Tiempo Preparación (horas)]],0)</f>
        <v>0.10972222222222225</v>
      </c>
      <c r="U557" s="7" t="str">
        <f>IF(Tabla5[[#This Row],[Tiempo de Permanencia sin la Espera]]&gt;Tabla5[[#This Row],[Tiempo Preparación (horas)]],"Si","No")</f>
        <v>Si</v>
      </c>
      <c r="V557" s="8">
        <v>76</v>
      </c>
      <c r="W557" s="8">
        <v>66</v>
      </c>
      <c r="X557" s="7">
        <f>Tabla5[[#This Row],[Tiempo de Preparación]]/1440</f>
        <v>4.583333333333333E-2</v>
      </c>
    </row>
    <row r="558" spans="1:24" x14ac:dyDescent="0.2">
      <c r="A558">
        <v>7</v>
      </c>
      <c r="B558" t="s">
        <v>630</v>
      </c>
      <c r="C558">
        <v>5</v>
      </c>
      <c r="D558" s="3">
        <v>45022.161111111112</v>
      </c>
      <c r="E558" s="3">
        <v>45022.318749999999</v>
      </c>
      <c r="F558" t="s">
        <v>61</v>
      </c>
      <c r="G558" t="s">
        <v>82</v>
      </c>
      <c r="H558" t="s">
        <v>102</v>
      </c>
      <c r="I558" t="s">
        <v>629</v>
      </c>
      <c r="J558" s="34" t="str">
        <f>IF(Tabla5[[#This Row],[Orden Cobrada]]="Si",Tabla13[[#This Row],[Propina]],0)</f>
        <v>35.88</v>
      </c>
      <c r="K558" t="s">
        <v>76</v>
      </c>
      <c r="L558">
        <v>557</v>
      </c>
      <c r="M558" t="s">
        <v>56</v>
      </c>
      <c r="N558" t="s">
        <v>628</v>
      </c>
      <c r="O558" s="6">
        <f>INT(Tabla13[[#This Row],[Hora de Llegada]])</f>
        <v>45022</v>
      </c>
      <c r="P558" s="7" t="str">
        <f>TEXT(Tabla13[[#This Row],[Hora de Llegada]], "h:mm")</f>
        <v>3:52</v>
      </c>
      <c r="Q558" s="7" t="str">
        <f>TEXT(Tabla13[[#This Row],[Hora de Salida]], "h:mm")</f>
        <v>7:39</v>
      </c>
      <c r="R558" s="7">
        <f>IF(Tabla13[[#This Row],[Estado de la Mesa]]="Ocupada",Tabla13[[#This Row],[Hora de Salida2]]-Tabla13[[#This Row],[Hora de Llegada2]]+(15/1440),Tabla13[[#This Row],[Hora de Salida2]]-Tabla13[[#This Row],[Hora de Llegada2]])</f>
        <v>0.16805555555555557</v>
      </c>
      <c r="S558" s="7">
        <f>Tabla13[[#This Row],[Hora de Salida2]]-Tabla13[[#This Row],[Hora de Llegada2]]</f>
        <v>0.15763888888888891</v>
      </c>
      <c r="T558" s="7">
        <f>IF(Tabla5[[#This Row],[Tiempo de Permanencia sin la Espera]]&gt;Tabla5[[#This Row],[Tiempo Preparación (horas)]],Tabla5[[#This Row],[Tiempo de Permanencia sin la Espera]]-Tabla5[[#This Row],[Tiempo Preparación (horas)]],0)</f>
        <v>8.3333333333333356E-2</v>
      </c>
      <c r="U558" s="7" t="str">
        <f>IF(Tabla5[[#This Row],[Tiempo de Permanencia sin la Espera]]&gt;Tabla5[[#This Row],[Tiempo Preparación (horas)]],"Si","No")</f>
        <v>Si</v>
      </c>
      <c r="V558" s="8">
        <v>177</v>
      </c>
      <c r="W558" s="8">
        <v>107</v>
      </c>
      <c r="X558" s="7">
        <f>Tabla5[[#This Row],[Tiempo de Preparación]]/1440</f>
        <v>7.4305555555555555E-2</v>
      </c>
    </row>
    <row r="559" spans="1:24" x14ac:dyDescent="0.2">
      <c r="A559">
        <v>6</v>
      </c>
      <c r="B559" t="s">
        <v>627</v>
      </c>
      <c r="C559">
        <v>4</v>
      </c>
      <c r="D559" s="3">
        <v>45022.012499999997</v>
      </c>
      <c r="E559" s="3">
        <v>45022.129166666666</v>
      </c>
      <c r="F559" t="s">
        <v>97</v>
      </c>
      <c r="G559" t="s">
        <v>82</v>
      </c>
      <c r="H559" t="s">
        <v>59</v>
      </c>
      <c r="I559" t="s">
        <v>626</v>
      </c>
      <c r="J559" s="34" t="str">
        <f>IF(Tabla5[[#This Row],[Orden Cobrada]]="Si",Tabla13[[#This Row],[Propina]],0)</f>
        <v>45.26</v>
      </c>
      <c r="K559" t="s">
        <v>57</v>
      </c>
      <c r="L559">
        <v>558</v>
      </c>
      <c r="M559" t="s">
        <v>163</v>
      </c>
      <c r="N559" t="s">
        <v>625</v>
      </c>
      <c r="O559" s="6">
        <f>INT(Tabla13[[#This Row],[Hora de Llegada]])</f>
        <v>45022</v>
      </c>
      <c r="P559" s="7" t="str">
        <f>TEXT(Tabla13[[#This Row],[Hora de Llegada]], "h:mm")</f>
        <v>0:18</v>
      </c>
      <c r="Q559" s="7" t="str">
        <f>TEXT(Tabla13[[#This Row],[Hora de Salida]], "h:mm")</f>
        <v>3:06</v>
      </c>
      <c r="R559" s="7">
        <f>IF(Tabla13[[#This Row],[Estado de la Mesa]]="Ocupada",Tabla13[[#This Row],[Hora de Salida2]]-Tabla13[[#This Row],[Hora de Llegada2]]+(15/1440),Tabla13[[#This Row],[Hora de Salida2]]-Tabla13[[#This Row],[Hora de Llegada2]])</f>
        <v>0.11666666666666668</v>
      </c>
      <c r="S559" s="7">
        <f>Tabla13[[#This Row],[Hora de Salida2]]-Tabla13[[#This Row],[Hora de Llegada2]]</f>
        <v>0.11666666666666668</v>
      </c>
      <c r="T559" s="7">
        <f>IF(Tabla5[[#This Row],[Tiempo de Permanencia sin la Espera]]&gt;Tabla5[[#This Row],[Tiempo Preparación (horas)]],Tabla5[[#This Row],[Tiempo de Permanencia sin la Espera]]-Tabla5[[#This Row],[Tiempo Preparación (horas)]],0)</f>
        <v>6.9444444444445586E-4</v>
      </c>
      <c r="U559" s="7" t="str">
        <f>IF(Tabla5[[#This Row],[Tiempo de Permanencia sin la Espera]]&gt;Tabla5[[#This Row],[Tiempo Preparación (horas)]],"Si","No")</f>
        <v>Si</v>
      </c>
      <c r="V559" s="8">
        <v>179</v>
      </c>
      <c r="W559" s="8">
        <v>167</v>
      </c>
      <c r="X559" s="7">
        <f>Tabla5[[#This Row],[Tiempo de Preparación]]/1440</f>
        <v>0.11597222222222223</v>
      </c>
    </row>
    <row r="560" spans="1:24" x14ac:dyDescent="0.2">
      <c r="A560">
        <v>11</v>
      </c>
      <c r="B560" t="s">
        <v>503</v>
      </c>
      <c r="C560">
        <v>1</v>
      </c>
      <c r="D560" s="3">
        <v>45022.009722222225</v>
      </c>
      <c r="E560" s="3">
        <v>45022.165972222225</v>
      </c>
      <c r="F560" t="s">
        <v>61</v>
      </c>
      <c r="G560" t="s">
        <v>82</v>
      </c>
      <c r="H560" t="s">
        <v>59</v>
      </c>
      <c r="I560" t="s">
        <v>624</v>
      </c>
      <c r="J560" s="34" t="str">
        <f>IF(Tabla5[[#This Row],[Orden Cobrada]]="Si",Tabla13[[#This Row],[Propina]],0)</f>
        <v>24.36</v>
      </c>
      <c r="K560" t="s">
        <v>57</v>
      </c>
      <c r="L560">
        <v>559</v>
      </c>
      <c r="M560" t="s">
        <v>85</v>
      </c>
      <c r="N560" t="s">
        <v>14</v>
      </c>
      <c r="O560" s="6">
        <f>INT(Tabla13[[#This Row],[Hora de Llegada]])</f>
        <v>45022</v>
      </c>
      <c r="P560" s="7" t="str">
        <f>TEXT(Tabla13[[#This Row],[Hora de Llegada]], "h:mm")</f>
        <v>0:14</v>
      </c>
      <c r="Q560" s="7" t="str">
        <f>TEXT(Tabla13[[#This Row],[Hora de Salida]], "h:mm")</f>
        <v>3:59</v>
      </c>
      <c r="R560" s="7">
        <f>IF(Tabla13[[#This Row],[Estado de la Mesa]]="Ocupada",Tabla13[[#This Row],[Hora de Salida2]]-Tabla13[[#This Row],[Hora de Llegada2]]+(15/1440),Tabla13[[#This Row],[Hora de Salida2]]-Tabla13[[#This Row],[Hora de Llegada2]])</f>
        <v>0.15625</v>
      </c>
      <c r="S560" s="7">
        <f>Tabla13[[#This Row],[Hora de Salida2]]-Tabla13[[#This Row],[Hora de Llegada2]]</f>
        <v>0.15625</v>
      </c>
      <c r="T560" s="7">
        <f>IF(Tabla5[[#This Row],[Tiempo de Permanencia sin la Espera]]&gt;Tabla5[[#This Row],[Tiempo Preparación (horas)]],Tabla5[[#This Row],[Tiempo de Permanencia sin la Espera]]-Tabla5[[#This Row],[Tiempo Preparación (horas)]],0)</f>
        <v>0.12777777777777777</v>
      </c>
      <c r="U560" s="7" t="str">
        <f>IF(Tabla5[[#This Row],[Tiempo de Permanencia sin la Espera]]&gt;Tabla5[[#This Row],[Tiempo Preparación (horas)]],"Si","No")</f>
        <v>Si</v>
      </c>
      <c r="V560" s="8">
        <v>99</v>
      </c>
      <c r="W560" s="8">
        <v>41</v>
      </c>
      <c r="X560" s="7">
        <f>Tabla5[[#This Row],[Tiempo de Preparación]]/1440</f>
        <v>2.8472222222222222E-2</v>
      </c>
    </row>
    <row r="561" spans="1:24" x14ac:dyDescent="0.2">
      <c r="A561">
        <v>6</v>
      </c>
      <c r="B561" t="s">
        <v>623</v>
      </c>
      <c r="C561">
        <v>6</v>
      </c>
      <c r="D561" s="3">
        <v>45022.010416666664</v>
      </c>
      <c r="E561" s="3">
        <v>45022.136805555558</v>
      </c>
      <c r="F561" t="s">
        <v>87</v>
      </c>
      <c r="G561" t="s">
        <v>66</v>
      </c>
      <c r="H561" t="s">
        <v>106</v>
      </c>
      <c r="I561" t="s">
        <v>622</v>
      </c>
      <c r="J561" s="34" t="str">
        <f>IF(Tabla5[[#This Row],[Orden Cobrada]]="Si",Tabla13[[#This Row],[Propina]],0)</f>
        <v>31.53</v>
      </c>
      <c r="K561" t="s">
        <v>57</v>
      </c>
      <c r="L561">
        <v>560</v>
      </c>
      <c r="M561" t="s">
        <v>64</v>
      </c>
      <c r="N561" t="s">
        <v>621</v>
      </c>
      <c r="O561" s="6">
        <f>INT(Tabla13[[#This Row],[Hora de Llegada]])</f>
        <v>45022</v>
      </c>
      <c r="P561" s="7" t="str">
        <f>TEXT(Tabla13[[#This Row],[Hora de Llegada]], "h:mm")</f>
        <v>0:15</v>
      </c>
      <c r="Q561" s="7" t="str">
        <f>TEXT(Tabla13[[#This Row],[Hora de Salida]], "h:mm")</f>
        <v>3:17</v>
      </c>
      <c r="R561" s="7">
        <f>IF(Tabla13[[#This Row],[Estado de la Mesa]]="Ocupada",Tabla13[[#This Row],[Hora de Salida2]]-Tabla13[[#This Row],[Hora de Llegada2]]+(15/1440),Tabla13[[#This Row],[Hora de Salida2]]-Tabla13[[#This Row],[Hora de Llegada2]])</f>
        <v>0.12638888888888888</v>
      </c>
      <c r="S561" s="7">
        <f>Tabla13[[#This Row],[Hora de Salida2]]-Tabla13[[#This Row],[Hora de Llegada2]]</f>
        <v>0.12638888888888888</v>
      </c>
      <c r="T561" s="7">
        <f>IF(Tabla5[[#This Row],[Tiempo de Permanencia sin la Espera]]&gt;Tabla5[[#This Row],[Tiempo Preparación (horas)]],Tabla5[[#This Row],[Tiempo de Permanencia sin la Espera]]-Tabla5[[#This Row],[Tiempo Preparación (horas)]],0)</f>
        <v>9.3055555555555558E-2</v>
      </c>
      <c r="U561" s="7" t="str">
        <f>IF(Tabla5[[#This Row],[Tiempo de Permanencia sin la Espera]]&gt;Tabla5[[#This Row],[Tiempo Preparación (horas)]],"Si","No")</f>
        <v>Si</v>
      </c>
      <c r="V561" s="8">
        <v>111</v>
      </c>
      <c r="W561" s="8">
        <v>48</v>
      </c>
      <c r="X561" s="7">
        <f>Tabla5[[#This Row],[Tiempo de Preparación]]/1440</f>
        <v>3.3333333333333333E-2</v>
      </c>
    </row>
    <row r="562" spans="1:24" x14ac:dyDescent="0.2">
      <c r="A562">
        <v>4</v>
      </c>
      <c r="B562" t="s">
        <v>620</v>
      </c>
      <c r="C562">
        <v>2</v>
      </c>
      <c r="D562" s="3">
        <v>45022.050694444442</v>
      </c>
      <c r="E562" s="3">
        <v>45022.152083333334</v>
      </c>
      <c r="F562" t="s">
        <v>97</v>
      </c>
      <c r="G562" t="s">
        <v>82</v>
      </c>
      <c r="H562" t="s">
        <v>59</v>
      </c>
      <c r="I562" t="s">
        <v>456</v>
      </c>
      <c r="J562" s="34" t="str">
        <f>IF(Tabla5[[#This Row],[Orden Cobrada]]="Si",Tabla13[[#This Row],[Propina]],0)</f>
        <v>44.24</v>
      </c>
      <c r="K562" t="s">
        <v>57</v>
      </c>
      <c r="L562">
        <v>561</v>
      </c>
      <c r="M562" t="s">
        <v>69</v>
      </c>
      <c r="N562" t="s">
        <v>619</v>
      </c>
      <c r="O562" s="6">
        <f>INT(Tabla13[[#This Row],[Hora de Llegada]])</f>
        <v>45022</v>
      </c>
      <c r="P562" s="7" t="str">
        <f>TEXT(Tabla13[[#This Row],[Hora de Llegada]], "h:mm")</f>
        <v>1:13</v>
      </c>
      <c r="Q562" s="7" t="str">
        <f>TEXT(Tabla13[[#This Row],[Hora de Salida]], "h:mm")</f>
        <v>3:39</v>
      </c>
      <c r="R562" s="7">
        <f>IF(Tabla13[[#This Row],[Estado de la Mesa]]="Ocupada",Tabla13[[#This Row],[Hora de Salida2]]-Tabla13[[#This Row],[Hora de Llegada2]]+(15/1440),Tabla13[[#This Row],[Hora de Salida2]]-Tabla13[[#This Row],[Hora de Llegada2]])</f>
        <v>0.10138888888888886</v>
      </c>
      <c r="S562" s="7">
        <f>Tabla13[[#This Row],[Hora de Salida2]]-Tabla13[[#This Row],[Hora de Llegada2]]</f>
        <v>0.10138888888888886</v>
      </c>
      <c r="T562" s="7">
        <f>IF(Tabla5[[#This Row],[Tiempo de Permanencia sin la Espera]]&gt;Tabla5[[#This Row],[Tiempo Preparación (horas)]],Tabla5[[#This Row],[Tiempo de Permanencia sin la Espera]]-Tabla5[[#This Row],[Tiempo Preparación (horas)]],0)</f>
        <v>5.6944444444444416E-2</v>
      </c>
      <c r="U562" s="7" t="str">
        <f>IF(Tabla5[[#This Row],[Tiempo de Permanencia sin la Espera]]&gt;Tabla5[[#This Row],[Tiempo Preparación (horas)]],"Si","No")</f>
        <v>Si</v>
      </c>
      <c r="V562" s="8">
        <v>64</v>
      </c>
      <c r="W562" s="8">
        <v>64</v>
      </c>
      <c r="X562" s="7">
        <f>Tabla5[[#This Row],[Tiempo de Preparación]]/1440</f>
        <v>4.4444444444444446E-2</v>
      </c>
    </row>
    <row r="563" spans="1:24" x14ac:dyDescent="0.2">
      <c r="A563">
        <v>20</v>
      </c>
      <c r="B563" t="s">
        <v>618</v>
      </c>
      <c r="C563">
        <v>3</v>
      </c>
      <c r="D563" s="3">
        <v>45022.10833333333</v>
      </c>
      <c r="E563" s="3">
        <v>45022.263888888891</v>
      </c>
      <c r="F563" t="s">
        <v>97</v>
      </c>
      <c r="G563" t="s">
        <v>66</v>
      </c>
      <c r="H563" t="s">
        <v>59</v>
      </c>
      <c r="I563" t="s">
        <v>617</v>
      </c>
      <c r="J563" s="34" t="str">
        <f>IF(Tabla5[[#This Row],[Orden Cobrada]]="Si",Tabla13[[#This Row],[Propina]],0)</f>
        <v>21.49</v>
      </c>
      <c r="K563" t="s">
        <v>70</v>
      </c>
      <c r="L563">
        <v>562</v>
      </c>
      <c r="M563" t="s">
        <v>132</v>
      </c>
      <c r="N563" t="s">
        <v>616</v>
      </c>
      <c r="O563" s="6">
        <f>INT(Tabla13[[#This Row],[Hora de Llegada]])</f>
        <v>45022</v>
      </c>
      <c r="P563" s="7" t="str">
        <f>TEXT(Tabla13[[#This Row],[Hora de Llegada]], "h:mm")</f>
        <v>2:36</v>
      </c>
      <c r="Q563" s="7" t="str">
        <f>TEXT(Tabla13[[#This Row],[Hora de Salida]], "h:mm")</f>
        <v>6:20</v>
      </c>
      <c r="R563" s="7">
        <f>IF(Tabla13[[#This Row],[Estado de la Mesa]]="Ocupada",Tabla13[[#This Row],[Hora de Salida2]]-Tabla13[[#This Row],[Hora de Llegada2]]+(15/1440),Tabla13[[#This Row],[Hora de Salida2]]-Tabla13[[#This Row],[Hora de Llegada2]])</f>
        <v>0.15555555555555556</v>
      </c>
      <c r="S563" s="7">
        <f>Tabla13[[#This Row],[Hora de Salida2]]-Tabla13[[#This Row],[Hora de Llegada2]]</f>
        <v>0.15555555555555556</v>
      </c>
      <c r="T563" s="7">
        <f>IF(Tabla5[[#This Row],[Tiempo de Permanencia sin la Espera]]&gt;Tabla5[[#This Row],[Tiempo Preparación (horas)]],Tabla5[[#This Row],[Tiempo de Permanencia sin la Espera]]-Tabla5[[#This Row],[Tiempo Preparación (horas)]],0)</f>
        <v>7.7777777777777779E-2</v>
      </c>
      <c r="U563" s="7" t="str">
        <f>IF(Tabla5[[#This Row],[Tiempo de Permanencia sin la Espera]]&gt;Tabla5[[#This Row],[Tiempo Preparación (horas)]],"Si","No")</f>
        <v>Si</v>
      </c>
      <c r="V563" s="8">
        <v>288</v>
      </c>
      <c r="W563" s="8">
        <v>112</v>
      </c>
      <c r="X563" s="7">
        <f>Tabla5[[#This Row],[Tiempo de Preparación]]/1440</f>
        <v>7.7777777777777779E-2</v>
      </c>
    </row>
    <row r="564" spans="1:24" x14ac:dyDescent="0.2">
      <c r="A564">
        <v>12</v>
      </c>
      <c r="B564" t="s">
        <v>615</v>
      </c>
      <c r="C564">
        <v>3</v>
      </c>
      <c r="D564" s="3">
        <v>45022.12777777778</v>
      </c>
      <c r="E564" s="3">
        <v>45022.196527777778</v>
      </c>
      <c r="F564" t="s">
        <v>87</v>
      </c>
      <c r="G564" t="s">
        <v>60</v>
      </c>
      <c r="H564" t="s">
        <v>102</v>
      </c>
      <c r="I564" t="s">
        <v>614</v>
      </c>
      <c r="J564" s="34" t="str">
        <f>IF(Tabla5[[#This Row],[Orden Cobrada]]="Si",Tabla13[[#This Row],[Propina]],0)</f>
        <v>20.07</v>
      </c>
      <c r="K564" t="s">
        <v>76</v>
      </c>
      <c r="L564">
        <v>563</v>
      </c>
      <c r="M564" t="s">
        <v>64</v>
      </c>
      <c r="N564" t="s">
        <v>10</v>
      </c>
      <c r="O564" s="6">
        <f>INT(Tabla13[[#This Row],[Hora de Llegada]])</f>
        <v>45022</v>
      </c>
      <c r="P564" s="7" t="str">
        <f>TEXT(Tabla13[[#This Row],[Hora de Llegada]], "h:mm")</f>
        <v>3:04</v>
      </c>
      <c r="Q564" s="7" t="str">
        <f>TEXT(Tabla13[[#This Row],[Hora de Salida]], "h:mm")</f>
        <v>4:43</v>
      </c>
      <c r="R564" s="7">
        <f>IF(Tabla13[[#This Row],[Estado de la Mesa]]="Ocupada",Tabla13[[#This Row],[Hora de Salida2]]-Tabla13[[#This Row],[Hora de Llegada2]]+(15/1440),Tabla13[[#This Row],[Hora de Salida2]]-Tabla13[[#This Row],[Hora de Llegada2]])</f>
        <v>7.9166666666666649E-2</v>
      </c>
      <c r="S564" s="7">
        <f>Tabla13[[#This Row],[Hora de Salida2]]-Tabla13[[#This Row],[Hora de Llegada2]]</f>
        <v>6.8749999999999978E-2</v>
      </c>
      <c r="T564" s="7">
        <f>IF(Tabla5[[#This Row],[Tiempo de Permanencia sin la Espera]]&gt;Tabla5[[#This Row],[Tiempo Preparación (horas)]],Tabla5[[#This Row],[Tiempo de Permanencia sin la Espera]]-Tabla5[[#This Row],[Tiempo Preparación (horas)]],0)</f>
        <v>4.3055555555555534E-2</v>
      </c>
      <c r="U564" s="7" t="str">
        <f>IF(Tabla5[[#This Row],[Tiempo de Permanencia sin la Espera]]&gt;Tabla5[[#This Row],[Tiempo Preparación (horas)]],"Si","No")</f>
        <v>Si</v>
      </c>
      <c r="V564" s="8">
        <v>54</v>
      </c>
      <c r="W564" s="8">
        <v>37</v>
      </c>
      <c r="X564" s="7">
        <f>Tabla5[[#This Row],[Tiempo de Preparación]]/1440</f>
        <v>2.5694444444444443E-2</v>
      </c>
    </row>
    <row r="565" spans="1:24" x14ac:dyDescent="0.2">
      <c r="A565">
        <v>9</v>
      </c>
      <c r="B565" t="s">
        <v>73</v>
      </c>
      <c r="C565">
        <v>3</v>
      </c>
      <c r="D565" s="3">
        <v>45022.021527777775</v>
      </c>
      <c r="E565" s="3">
        <v>45022.099305555559</v>
      </c>
      <c r="F565" t="s">
        <v>87</v>
      </c>
      <c r="G565" t="s">
        <v>66</v>
      </c>
      <c r="H565" t="s">
        <v>102</v>
      </c>
      <c r="I565" t="s">
        <v>613</v>
      </c>
      <c r="J565" s="34" t="str">
        <f>IF(Tabla5[[#This Row],[Orden Cobrada]]="Si",Tabla13[[#This Row],[Propina]],0)</f>
        <v>33.08</v>
      </c>
      <c r="K565" t="s">
        <v>57</v>
      </c>
      <c r="L565">
        <v>564</v>
      </c>
      <c r="M565" t="s">
        <v>132</v>
      </c>
      <c r="N565" t="s">
        <v>612</v>
      </c>
      <c r="O565" s="6">
        <f>INT(Tabla13[[#This Row],[Hora de Llegada]])</f>
        <v>45022</v>
      </c>
      <c r="P565" s="7" t="str">
        <f>TEXT(Tabla13[[#This Row],[Hora de Llegada]], "h:mm")</f>
        <v>0:31</v>
      </c>
      <c r="Q565" s="7" t="str">
        <f>TEXT(Tabla13[[#This Row],[Hora de Salida]], "h:mm")</f>
        <v>2:23</v>
      </c>
      <c r="R565" s="7">
        <f>IF(Tabla13[[#This Row],[Estado de la Mesa]]="Ocupada",Tabla13[[#This Row],[Hora de Salida2]]-Tabla13[[#This Row],[Hora de Llegada2]]+(15/1440),Tabla13[[#This Row],[Hora de Salida2]]-Tabla13[[#This Row],[Hora de Llegada2]])</f>
        <v>7.7777777777777765E-2</v>
      </c>
      <c r="S565" s="7">
        <f>Tabla13[[#This Row],[Hora de Salida2]]-Tabla13[[#This Row],[Hora de Llegada2]]</f>
        <v>7.7777777777777765E-2</v>
      </c>
      <c r="T565" s="7">
        <f>IF(Tabla5[[#This Row],[Tiempo de Permanencia sin la Espera]]&gt;Tabla5[[#This Row],[Tiempo Preparación (horas)]],Tabla5[[#This Row],[Tiempo de Permanencia sin la Espera]]-Tabla5[[#This Row],[Tiempo Preparación (horas)]],0)</f>
        <v>4.0277777777777767E-2</v>
      </c>
      <c r="U565" s="7" t="str">
        <f>IF(Tabla5[[#This Row],[Tiempo de Permanencia sin la Espera]]&gt;Tabla5[[#This Row],[Tiempo Preparación (horas)]],"Si","No")</f>
        <v>Si</v>
      </c>
      <c r="V565" s="8">
        <v>156</v>
      </c>
      <c r="W565" s="8">
        <v>54</v>
      </c>
      <c r="X565" s="7">
        <f>Tabla5[[#This Row],[Tiempo de Preparación]]/1440</f>
        <v>3.7499999999999999E-2</v>
      </c>
    </row>
    <row r="566" spans="1:24" x14ac:dyDescent="0.2">
      <c r="A566">
        <v>3</v>
      </c>
      <c r="B566" t="s">
        <v>611</v>
      </c>
      <c r="C566">
        <v>6</v>
      </c>
      <c r="D566" s="3">
        <v>45022.11041666667</v>
      </c>
      <c r="E566" s="3">
        <v>45022.228472222225</v>
      </c>
      <c r="F566" t="s">
        <v>97</v>
      </c>
      <c r="G566" t="s">
        <v>82</v>
      </c>
      <c r="H566" t="s">
        <v>59</v>
      </c>
      <c r="I566" t="s">
        <v>610</v>
      </c>
      <c r="J566" s="34" t="str">
        <f>IF(Tabla5[[#This Row],[Orden Cobrada]]="Si",Tabla13[[#This Row],[Propina]],0)</f>
        <v>15.11</v>
      </c>
      <c r="K566" t="s">
        <v>70</v>
      </c>
      <c r="L566">
        <v>565</v>
      </c>
      <c r="M566" t="s">
        <v>132</v>
      </c>
      <c r="N566" t="s">
        <v>609</v>
      </c>
      <c r="O566" s="6">
        <f>INT(Tabla13[[#This Row],[Hora de Llegada]])</f>
        <v>45022</v>
      </c>
      <c r="P566" s="7" t="str">
        <f>TEXT(Tabla13[[#This Row],[Hora de Llegada]], "h:mm")</f>
        <v>2:39</v>
      </c>
      <c r="Q566" s="7" t="str">
        <f>TEXT(Tabla13[[#This Row],[Hora de Salida]], "h:mm")</f>
        <v>5:29</v>
      </c>
      <c r="R566" s="7">
        <f>IF(Tabla13[[#This Row],[Estado de la Mesa]]="Ocupada",Tabla13[[#This Row],[Hora de Salida2]]-Tabla13[[#This Row],[Hora de Llegada2]]+(15/1440),Tabla13[[#This Row],[Hora de Salida2]]-Tabla13[[#This Row],[Hora de Llegada2]])</f>
        <v>0.11805555555555555</v>
      </c>
      <c r="S566" s="7">
        <f>Tabla13[[#This Row],[Hora de Salida2]]-Tabla13[[#This Row],[Hora de Llegada2]]</f>
        <v>0.11805555555555555</v>
      </c>
      <c r="T566" s="7">
        <f>IF(Tabla5[[#This Row],[Tiempo de Permanencia sin la Espera]]&gt;Tabla5[[#This Row],[Tiempo Preparación (horas)]],Tabla5[[#This Row],[Tiempo de Permanencia sin la Espera]]-Tabla5[[#This Row],[Tiempo Preparación (horas)]],0)</f>
        <v>0.05</v>
      </c>
      <c r="U566" s="7" t="str">
        <f>IF(Tabla5[[#This Row],[Tiempo de Permanencia sin la Espera]]&gt;Tabla5[[#This Row],[Tiempo Preparación (horas)]],"Si","No")</f>
        <v>Si</v>
      </c>
      <c r="V566" s="8">
        <v>251</v>
      </c>
      <c r="W566" s="8">
        <v>98</v>
      </c>
      <c r="X566" s="7">
        <f>Tabla5[[#This Row],[Tiempo de Preparación]]/1440</f>
        <v>6.805555555555555E-2</v>
      </c>
    </row>
    <row r="567" spans="1:24" x14ac:dyDescent="0.2">
      <c r="A567">
        <v>4</v>
      </c>
      <c r="B567" t="s">
        <v>281</v>
      </c>
      <c r="C567">
        <v>3</v>
      </c>
      <c r="D567" s="3">
        <v>45022.072916666664</v>
      </c>
      <c r="E567" s="3">
        <v>45022.206250000003</v>
      </c>
      <c r="F567" t="s">
        <v>72</v>
      </c>
      <c r="G567" t="s">
        <v>82</v>
      </c>
      <c r="H567" t="s">
        <v>59</v>
      </c>
      <c r="I567" t="s">
        <v>608</v>
      </c>
      <c r="J567" s="34" t="str">
        <f>IF(Tabla5[[#This Row],[Orden Cobrada]]="Si",Tabla13[[#This Row],[Propina]],0)</f>
        <v>42.62</v>
      </c>
      <c r="K567" t="s">
        <v>70</v>
      </c>
      <c r="L567">
        <v>566</v>
      </c>
      <c r="M567" t="s">
        <v>85</v>
      </c>
      <c r="N567" t="s">
        <v>25</v>
      </c>
      <c r="O567" s="6">
        <f>INT(Tabla13[[#This Row],[Hora de Llegada]])</f>
        <v>45022</v>
      </c>
      <c r="P567" s="7" t="str">
        <f>TEXT(Tabla13[[#This Row],[Hora de Llegada]], "h:mm")</f>
        <v>1:45</v>
      </c>
      <c r="Q567" s="7" t="str">
        <f>TEXT(Tabla13[[#This Row],[Hora de Salida]], "h:mm")</f>
        <v>4:57</v>
      </c>
      <c r="R567" s="7">
        <f>IF(Tabla13[[#This Row],[Estado de la Mesa]]="Ocupada",Tabla13[[#This Row],[Hora de Salida2]]-Tabla13[[#This Row],[Hora de Llegada2]]+(15/1440),Tabla13[[#This Row],[Hora de Salida2]]-Tabla13[[#This Row],[Hora de Llegada2]])</f>
        <v>0.13333333333333336</v>
      </c>
      <c r="S567" s="7">
        <f>Tabla13[[#This Row],[Hora de Salida2]]-Tabla13[[#This Row],[Hora de Llegada2]]</f>
        <v>0.13333333333333336</v>
      </c>
      <c r="T567" s="7">
        <f>IF(Tabla5[[#This Row],[Tiempo de Permanencia sin la Espera]]&gt;Tabla5[[#This Row],[Tiempo Preparación (horas)]],Tabla5[[#This Row],[Tiempo de Permanencia sin la Espera]]-Tabla5[[#This Row],[Tiempo Preparación (horas)]],0)</f>
        <v>9.444444444444447E-2</v>
      </c>
      <c r="U567" s="7" t="str">
        <f>IF(Tabla5[[#This Row],[Tiempo de Permanencia sin la Espera]]&gt;Tabla5[[#This Row],[Tiempo Preparación (horas)]],"Si","No")</f>
        <v>Si</v>
      </c>
      <c r="V567" s="8">
        <v>78</v>
      </c>
      <c r="W567" s="8">
        <v>56</v>
      </c>
      <c r="X567" s="7">
        <f>Tabla5[[#This Row],[Tiempo de Preparación]]/1440</f>
        <v>3.888888888888889E-2</v>
      </c>
    </row>
    <row r="568" spans="1:24" x14ac:dyDescent="0.2">
      <c r="A568">
        <v>15</v>
      </c>
      <c r="B568" t="s">
        <v>607</v>
      </c>
      <c r="C568">
        <v>4</v>
      </c>
      <c r="D568" s="3">
        <v>45022.082638888889</v>
      </c>
      <c r="E568" s="3">
        <v>45022.219444444447</v>
      </c>
      <c r="F568" t="s">
        <v>78</v>
      </c>
      <c r="G568" t="s">
        <v>82</v>
      </c>
      <c r="H568" t="s">
        <v>106</v>
      </c>
      <c r="I568" t="s">
        <v>606</v>
      </c>
      <c r="J568" s="34" t="str">
        <f>IF(Tabla5[[#This Row],[Orden Cobrada]]="Si",Tabla13[[#This Row],[Propina]],0)</f>
        <v>42.83</v>
      </c>
      <c r="K568" t="s">
        <v>76</v>
      </c>
      <c r="L568">
        <v>567</v>
      </c>
      <c r="M568" t="s">
        <v>69</v>
      </c>
      <c r="N568" t="s">
        <v>605</v>
      </c>
      <c r="O568" s="6">
        <f>INT(Tabla13[[#This Row],[Hora de Llegada]])</f>
        <v>45022</v>
      </c>
      <c r="P568" s="7" t="str">
        <f>TEXT(Tabla13[[#This Row],[Hora de Llegada]], "h:mm")</f>
        <v>1:59</v>
      </c>
      <c r="Q568" s="7" t="str">
        <f>TEXT(Tabla13[[#This Row],[Hora de Salida]], "h:mm")</f>
        <v>5:16</v>
      </c>
      <c r="R568" s="7">
        <f>IF(Tabla13[[#This Row],[Estado de la Mesa]]="Ocupada",Tabla13[[#This Row],[Hora de Salida2]]-Tabla13[[#This Row],[Hora de Llegada2]]+(15/1440),Tabla13[[#This Row],[Hora de Salida2]]-Tabla13[[#This Row],[Hora de Llegada2]])</f>
        <v>0.14722222222222223</v>
      </c>
      <c r="S568" s="7">
        <f>Tabla13[[#This Row],[Hora de Salida2]]-Tabla13[[#This Row],[Hora de Llegada2]]</f>
        <v>0.13680555555555557</v>
      </c>
      <c r="T568" s="7">
        <f>IF(Tabla5[[#This Row],[Tiempo de Permanencia sin la Espera]]&gt;Tabla5[[#This Row],[Tiempo Preparación (horas)]],Tabla5[[#This Row],[Tiempo de Permanencia sin la Espera]]-Tabla5[[#This Row],[Tiempo Preparación (horas)]],0)</f>
        <v>6.5972222222222238E-2</v>
      </c>
      <c r="U568" s="7" t="str">
        <f>IF(Tabla5[[#This Row],[Tiempo de Permanencia sin la Espera]]&gt;Tabla5[[#This Row],[Tiempo Preparación (horas)]],"Si","No")</f>
        <v>Si</v>
      </c>
      <c r="V568" s="8">
        <v>253</v>
      </c>
      <c r="W568" s="8">
        <v>102</v>
      </c>
      <c r="X568" s="7">
        <f>Tabla5[[#This Row],[Tiempo de Preparación]]/1440</f>
        <v>7.0833333333333331E-2</v>
      </c>
    </row>
    <row r="569" spans="1:24" x14ac:dyDescent="0.2">
      <c r="A569">
        <v>5</v>
      </c>
      <c r="B569" t="s">
        <v>604</v>
      </c>
      <c r="C569">
        <v>1</v>
      </c>
      <c r="D569" s="3">
        <v>45022.068749999999</v>
      </c>
      <c r="E569" s="3">
        <v>45022.144444444442</v>
      </c>
      <c r="F569" t="s">
        <v>78</v>
      </c>
      <c r="G569" t="s">
        <v>82</v>
      </c>
      <c r="H569" t="s">
        <v>106</v>
      </c>
      <c r="I569" t="s">
        <v>603</v>
      </c>
      <c r="J569" s="34" t="str">
        <f>IF(Tabla5[[#This Row],[Orden Cobrada]]="Si",Tabla13[[#This Row],[Propina]],0)</f>
        <v>21.13</v>
      </c>
      <c r="K569" t="s">
        <v>76</v>
      </c>
      <c r="L569">
        <v>568</v>
      </c>
      <c r="M569" t="s">
        <v>75</v>
      </c>
      <c r="N569" t="s">
        <v>602</v>
      </c>
      <c r="O569" s="6">
        <f>INT(Tabla13[[#This Row],[Hora de Llegada]])</f>
        <v>45022</v>
      </c>
      <c r="P569" s="7" t="str">
        <f>TEXT(Tabla13[[#This Row],[Hora de Llegada]], "h:mm")</f>
        <v>1:39</v>
      </c>
      <c r="Q569" s="7" t="str">
        <f>TEXT(Tabla13[[#This Row],[Hora de Salida]], "h:mm")</f>
        <v>3:28</v>
      </c>
      <c r="R569" s="7">
        <f>IF(Tabla13[[#This Row],[Estado de la Mesa]]="Ocupada",Tabla13[[#This Row],[Hora de Salida2]]-Tabla13[[#This Row],[Hora de Llegada2]]+(15/1440),Tabla13[[#This Row],[Hora de Salida2]]-Tabla13[[#This Row],[Hora de Llegada2]])</f>
        <v>8.6111111111111138E-2</v>
      </c>
      <c r="S569" s="7">
        <f>Tabla13[[#This Row],[Hora de Salida2]]-Tabla13[[#This Row],[Hora de Llegada2]]</f>
        <v>7.5694444444444467E-2</v>
      </c>
      <c r="T569" s="7">
        <f>IF(Tabla5[[#This Row],[Tiempo de Permanencia sin la Espera]]&gt;Tabla5[[#This Row],[Tiempo Preparación (horas)]],Tabla5[[#This Row],[Tiempo de Permanencia sin la Espera]]-Tabla5[[#This Row],[Tiempo Preparación (horas)]],0)</f>
        <v>1.7361111111111133E-2</v>
      </c>
      <c r="U569" s="7" t="str">
        <f>IF(Tabla5[[#This Row],[Tiempo de Permanencia sin la Espera]]&gt;Tabla5[[#This Row],[Tiempo Preparación (horas)]],"Si","No")</f>
        <v>Si</v>
      </c>
      <c r="V569" s="8">
        <v>182</v>
      </c>
      <c r="W569" s="8">
        <v>84</v>
      </c>
      <c r="X569" s="7">
        <f>Tabla5[[#This Row],[Tiempo de Preparación]]/1440</f>
        <v>5.8333333333333334E-2</v>
      </c>
    </row>
    <row r="570" spans="1:24" x14ac:dyDescent="0.2">
      <c r="A570">
        <v>12</v>
      </c>
      <c r="B570" t="s">
        <v>601</v>
      </c>
      <c r="C570">
        <v>5</v>
      </c>
      <c r="D570" s="3">
        <v>45022.061111111114</v>
      </c>
      <c r="E570" s="3">
        <v>45022.128472222219</v>
      </c>
      <c r="F570" t="s">
        <v>97</v>
      </c>
      <c r="G570" t="s">
        <v>82</v>
      </c>
      <c r="H570" t="s">
        <v>59</v>
      </c>
      <c r="I570" t="s">
        <v>600</v>
      </c>
      <c r="J570" s="34" t="str">
        <f>IF(Tabla5[[#This Row],[Orden Cobrada]]="Si",Tabla13[[#This Row],[Propina]],0)</f>
        <v>28.52</v>
      </c>
      <c r="K570" t="s">
        <v>57</v>
      </c>
      <c r="L570">
        <v>569</v>
      </c>
      <c r="M570" t="s">
        <v>126</v>
      </c>
      <c r="N570" t="s">
        <v>599</v>
      </c>
      <c r="O570" s="6">
        <f>INT(Tabla13[[#This Row],[Hora de Llegada]])</f>
        <v>45022</v>
      </c>
      <c r="P570" s="7" t="str">
        <f>TEXT(Tabla13[[#This Row],[Hora de Llegada]], "h:mm")</f>
        <v>1:28</v>
      </c>
      <c r="Q570" s="7" t="str">
        <f>TEXT(Tabla13[[#This Row],[Hora de Salida]], "h:mm")</f>
        <v>3:05</v>
      </c>
      <c r="R570" s="7">
        <f>IF(Tabla13[[#This Row],[Estado de la Mesa]]="Ocupada",Tabla13[[#This Row],[Hora de Salida2]]-Tabla13[[#This Row],[Hora de Llegada2]]+(15/1440),Tabla13[[#This Row],[Hora de Salida2]]-Tabla13[[#This Row],[Hora de Llegada2]])</f>
        <v>6.7361111111111122E-2</v>
      </c>
      <c r="S570" s="7">
        <f>Tabla13[[#This Row],[Hora de Salida2]]-Tabla13[[#This Row],[Hora de Llegada2]]</f>
        <v>6.7361111111111122E-2</v>
      </c>
      <c r="T570" s="7">
        <f>IF(Tabla5[[#This Row],[Tiempo de Permanencia sin la Espera]]&gt;Tabla5[[#This Row],[Tiempo Preparación (horas)]],Tabla5[[#This Row],[Tiempo de Permanencia sin la Espera]]-Tabla5[[#This Row],[Tiempo Preparación (horas)]],0)</f>
        <v>2.7083333333333341E-2</v>
      </c>
      <c r="U570" s="7" t="str">
        <f>IF(Tabla5[[#This Row],[Tiempo de Permanencia sin la Espera]]&gt;Tabla5[[#This Row],[Tiempo Preparación (horas)]],"Si","No")</f>
        <v>Si</v>
      </c>
      <c r="V570" s="8">
        <v>131</v>
      </c>
      <c r="W570" s="8">
        <v>58</v>
      </c>
      <c r="X570" s="7">
        <f>Tabla5[[#This Row],[Tiempo de Preparación]]/1440</f>
        <v>4.027777777777778E-2</v>
      </c>
    </row>
    <row r="571" spans="1:24" x14ac:dyDescent="0.2">
      <c r="A571">
        <v>1</v>
      </c>
      <c r="B571" t="s">
        <v>598</v>
      </c>
      <c r="C571">
        <v>6</v>
      </c>
      <c r="D571" s="3">
        <v>45022.111111111109</v>
      </c>
      <c r="E571" s="3">
        <v>45022.185416666667</v>
      </c>
      <c r="F571" t="s">
        <v>87</v>
      </c>
      <c r="G571" t="s">
        <v>82</v>
      </c>
      <c r="H571" t="s">
        <v>59</v>
      </c>
      <c r="I571" t="s">
        <v>597</v>
      </c>
      <c r="J571" s="34" t="str">
        <f>IF(Tabla5[[#This Row],[Orden Cobrada]]="Si",Tabla13[[#This Row],[Propina]],0)</f>
        <v>38.4</v>
      </c>
      <c r="K571" t="s">
        <v>70</v>
      </c>
      <c r="L571">
        <v>570</v>
      </c>
      <c r="M571" t="s">
        <v>75</v>
      </c>
      <c r="N571" t="s">
        <v>596</v>
      </c>
      <c r="O571" s="6">
        <f>INT(Tabla13[[#This Row],[Hora de Llegada]])</f>
        <v>45022</v>
      </c>
      <c r="P571" s="7" t="str">
        <f>TEXT(Tabla13[[#This Row],[Hora de Llegada]], "h:mm")</f>
        <v>2:40</v>
      </c>
      <c r="Q571" s="7" t="str">
        <f>TEXT(Tabla13[[#This Row],[Hora de Salida]], "h:mm")</f>
        <v>4:27</v>
      </c>
      <c r="R571" s="7">
        <f>IF(Tabla13[[#This Row],[Estado de la Mesa]]="Ocupada",Tabla13[[#This Row],[Hora de Salida2]]-Tabla13[[#This Row],[Hora de Llegada2]]+(15/1440),Tabla13[[#This Row],[Hora de Salida2]]-Tabla13[[#This Row],[Hora de Llegada2]])</f>
        <v>7.4305555555555569E-2</v>
      </c>
      <c r="S571" s="7">
        <f>Tabla13[[#This Row],[Hora de Salida2]]-Tabla13[[#This Row],[Hora de Llegada2]]</f>
        <v>7.4305555555555569E-2</v>
      </c>
      <c r="T571" s="7">
        <f>IF(Tabla5[[#This Row],[Tiempo de Permanencia sin la Espera]]&gt;Tabla5[[#This Row],[Tiempo Preparación (horas)]],Tabla5[[#This Row],[Tiempo de Permanencia sin la Espera]]-Tabla5[[#This Row],[Tiempo Preparación (horas)]],0)</f>
        <v>4.2361111111111127E-2</v>
      </c>
      <c r="U571" s="7" t="str">
        <f>IF(Tabla5[[#This Row],[Tiempo de Permanencia sin la Espera]]&gt;Tabla5[[#This Row],[Tiempo Preparación (horas)]],"Si","No")</f>
        <v>Si</v>
      </c>
      <c r="V571" s="8">
        <v>85</v>
      </c>
      <c r="W571" s="8">
        <v>46</v>
      </c>
      <c r="X571" s="7">
        <f>Tabla5[[#This Row],[Tiempo de Preparación]]/1440</f>
        <v>3.1944444444444442E-2</v>
      </c>
    </row>
    <row r="572" spans="1:24" x14ac:dyDescent="0.2">
      <c r="A572">
        <v>15</v>
      </c>
      <c r="B572" t="s">
        <v>595</v>
      </c>
      <c r="C572">
        <v>2</v>
      </c>
      <c r="D572" s="3">
        <v>45022.056250000001</v>
      </c>
      <c r="E572" s="3">
        <v>45022.120833333334</v>
      </c>
      <c r="F572" t="s">
        <v>87</v>
      </c>
      <c r="G572" t="s">
        <v>82</v>
      </c>
      <c r="H572" t="s">
        <v>59</v>
      </c>
      <c r="I572" t="s">
        <v>594</v>
      </c>
      <c r="J572" s="34" t="str">
        <f>IF(Tabla5[[#This Row],[Orden Cobrada]]="Si",Tabla13[[#This Row],[Propina]],0)</f>
        <v>49.54</v>
      </c>
      <c r="K572" t="s">
        <v>70</v>
      </c>
      <c r="L572">
        <v>571</v>
      </c>
      <c r="M572" t="s">
        <v>100</v>
      </c>
      <c r="N572" t="s">
        <v>10</v>
      </c>
      <c r="O572" s="6">
        <f>INT(Tabla13[[#This Row],[Hora de Llegada]])</f>
        <v>45022</v>
      </c>
      <c r="P572" s="7" t="str">
        <f>TEXT(Tabla13[[#This Row],[Hora de Llegada]], "h:mm")</f>
        <v>1:21</v>
      </c>
      <c r="Q572" s="7" t="str">
        <f>TEXT(Tabla13[[#This Row],[Hora de Salida]], "h:mm")</f>
        <v>2:54</v>
      </c>
      <c r="R572" s="7">
        <f>IF(Tabla13[[#This Row],[Estado de la Mesa]]="Ocupada",Tabla13[[#This Row],[Hora de Salida2]]-Tabla13[[#This Row],[Hora de Llegada2]]+(15/1440),Tabla13[[#This Row],[Hora de Salida2]]-Tabla13[[#This Row],[Hora de Llegada2]])</f>
        <v>6.4583333333333326E-2</v>
      </c>
      <c r="S572" s="7">
        <f>Tabla13[[#This Row],[Hora de Salida2]]-Tabla13[[#This Row],[Hora de Llegada2]]</f>
        <v>6.4583333333333326E-2</v>
      </c>
      <c r="T572" s="7">
        <f>IF(Tabla5[[#This Row],[Tiempo de Permanencia sin la Espera]]&gt;Tabla5[[#This Row],[Tiempo Preparación (horas)]],Tabla5[[#This Row],[Tiempo de Permanencia sin la Espera]]-Tabla5[[#This Row],[Tiempo Preparación (horas)]],0)</f>
        <v>4.6527777777777772E-2</v>
      </c>
      <c r="U572" s="7" t="str">
        <f>IF(Tabla5[[#This Row],[Tiempo de Permanencia sin la Espera]]&gt;Tabla5[[#This Row],[Tiempo Preparación (horas)]],"Si","No")</f>
        <v>Si</v>
      </c>
      <c r="V572" s="8">
        <v>54</v>
      </c>
      <c r="W572" s="8">
        <v>26</v>
      </c>
      <c r="X572" s="7">
        <f>Tabla5[[#This Row],[Tiempo de Preparación]]/1440</f>
        <v>1.8055555555555554E-2</v>
      </c>
    </row>
    <row r="573" spans="1:24" x14ac:dyDescent="0.2">
      <c r="A573">
        <v>19</v>
      </c>
      <c r="B573" t="s">
        <v>593</v>
      </c>
      <c r="C573">
        <v>3</v>
      </c>
      <c r="D573" s="3">
        <v>45022.120138888888</v>
      </c>
      <c r="E573" s="3">
        <v>45022.268750000003</v>
      </c>
      <c r="F573" t="s">
        <v>78</v>
      </c>
      <c r="G573" t="s">
        <v>82</v>
      </c>
      <c r="H573" t="s">
        <v>102</v>
      </c>
      <c r="I573" t="s">
        <v>592</v>
      </c>
      <c r="J573" s="34" t="str">
        <f>IF(Tabla5[[#This Row],[Orden Cobrada]]="Si",Tabla13[[#This Row],[Propina]],0)</f>
        <v>46.21</v>
      </c>
      <c r="K573" t="s">
        <v>76</v>
      </c>
      <c r="L573">
        <v>572</v>
      </c>
      <c r="M573" t="s">
        <v>104</v>
      </c>
      <c r="N573" t="s">
        <v>99</v>
      </c>
      <c r="O573" s="6">
        <f>INT(Tabla13[[#This Row],[Hora de Llegada]])</f>
        <v>45022</v>
      </c>
      <c r="P573" s="7" t="str">
        <f>TEXT(Tabla13[[#This Row],[Hora de Llegada]], "h:mm")</f>
        <v>2:53</v>
      </c>
      <c r="Q573" s="7" t="str">
        <f>TEXT(Tabla13[[#This Row],[Hora de Salida]], "h:mm")</f>
        <v>6:27</v>
      </c>
      <c r="R573" s="7">
        <f>IF(Tabla13[[#This Row],[Estado de la Mesa]]="Ocupada",Tabla13[[#This Row],[Hora de Salida2]]-Tabla13[[#This Row],[Hora de Llegada2]]+(15/1440),Tabla13[[#This Row],[Hora de Salida2]]-Tabla13[[#This Row],[Hora de Llegada2]])</f>
        <v>0.15902777777777774</v>
      </c>
      <c r="S573" s="7">
        <f>Tabla13[[#This Row],[Hora de Salida2]]-Tabla13[[#This Row],[Hora de Llegada2]]</f>
        <v>0.14861111111111108</v>
      </c>
      <c r="T573" s="7">
        <f>IF(Tabla5[[#This Row],[Tiempo de Permanencia sin la Espera]]&gt;Tabla5[[#This Row],[Tiempo Preparación (horas)]],Tabla5[[#This Row],[Tiempo de Permanencia sin la Espera]]-Tabla5[[#This Row],[Tiempo Preparación (horas)]],0)</f>
        <v>0.11805555555555552</v>
      </c>
      <c r="U573" s="7" t="str">
        <f>IF(Tabla5[[#This Row],[Tiempo de Permanencia sin la Espera]]&gt;Tabla5[[#This Row],[Tiempo Preparación (horas)]],"Si","No")</f>
        <v>Si</v>
      </c>
      <c r="V573" s="8">
        <v>74</v>
      </c>
      <c r="W573" s="8">
        <v>44</v>
      </c>
      <c r="X573" s="7">
        <f>Tabla5[[#This Row],[Tiempo de Preparación]]/1440</f>
        <v>3.0555555555555555E-2</v>
      </c>
    </row>
    <row r="574" spans="1:24" x14ac:dyDescent="0.2">
      <c r="A574">
        <v>7</v>
      </c>
      <c r="B574" t="s">
        <v>591</v>
      </c>
      <c r="C574">
        <v>3</v>
      </c>
      <c r="D574" s="3">
        <v>45022.133333333331</v>
      </c>
      <c r="E574" s="3">
        <v>45022.29791666667</v>
      </c>
      <c r="F574" t="s">
        <v>72</v>
      </c>
      <c r="G574" t="s">
        <v>82</v>
      </c>
      <c r="H574" t="s">
        <v>59</v>
      </c>
      <c r="I574" t="s">
        <v>590</v>
      </c>
      <c r="J574" s="34" t="str">
        <f>IF(Tabla5[[#This Row],[Orden Cobrada]]="Si",Tabla13[[#This Row],[Propina]],0)</f>
        <v>47.08</v>
      </c>
      <c r="K574" t="s">
        <v>76</v>
      </c>
      <c r="L574">
        <v>573</v>
      </c>
      <c r="M574" t="s">
        <v>69</v>
      </c>
      <c r="N574" t="s">
        <v>589</v>
      </c>
      <c r="O574" s="6">
        <f>INT(Tabla13[[#This Row],[Hora de Llegada]])</f>
        <v>45022</v>
      </c>
      <c r="P574" s="7" t="str">
        <f>TEXT(Tabla13[[#This Row],[Hora de Llegada]], "h:mm")</f>
        <v>3:12</v>
      </c>
      <c r="Q574" s="7" t="str">
        <f>TEXT(Tabla13[[#This Row],[Hora de Salida]], "h:mm")</f>
        <v>7:09</v>
      </c>
      <c r="R574" s="7">
        <f>IF(Tabla13[[#This Row],[Estado de la Mesa]]="Ocupada",Tabla13[[#This Row],[Hora de Salida2]]-Tabla13[[#This Row],[Hora de Llegada2]]+(15/1440),Tabla13[[#This Row],[Hora de Salida2]]-Tabla13[[#This Row],[Hora de Llegada2]])</f>
        <v>0.17499999999999999</v>
      </c>
      <c r="S574" s="7">
        <f>Tabla13[[#This Row],[Hora de Salida2]]-Tabla13[[#This Row],[Hora de Llegada2]]</f>
        <v>0.16458333333333333</v>
      </c>
      <c r="T574" s="7">
        <f>IF(Tabla5[[#This Row],[Tiempo de Permanencia sin la Espera]]&gt;Tabla5[[#This Row],[Tiempo Preparación (horas)]],Tabla5[[#This Row],[Tiempo de Permanencia sin la Espera]]-Tabla5[[#This Row],[Tiempo Preparación (horas)]],0)</f>
        <v>0.11666666666666667</v>
      </c>
      <c r="U574" s="7" t="str">
        <f>IF(Tabla5[[#This Row],[Tiempo de Permanencia sin la Espera]]&gt;Tabla5[[#This Row],[Tiempo Preparación (horas)]],"Si","No")</f>
        <v>Si</v>
      </c>
      <c r="V574" s="8">
        <v>165</v>
      </c>
      <c r="W574" s="8">
        <v>69</v>
      </c>
      <c r="X574" s="7">
        <f>Tabla5[[#This Row],[Tiempo de Preparación]]/1440</f>
        <v>4.791666666666667E-2</v>
      </c>
    </row>
    <row r="575" spans="1:24" x14ac:dyDescent="0.2">
      <c r="A575">
        <v>20</v>
      </c>
      <c r="B575" t="s">
        <v>588</v>
      </c>
      <c r="C575">
        <v>3</v>
      </c>
      <c r="D575" s="3">
        <v>45022.021527777775</v>
      </c>
      <c r="E575" s="3">
        <v>45022.130555555559</v>
      </c>
      <c r="F575" t="s">
        <v>87</v>
      </c>
      <c r="G575" t="s">
        <v>82</v>
      </c>
      <c r="H575" t="s">
        <v>59</v>
      </c>
      <c r="I575" t="s">
        <v>587</v>
      </c>
      <c r="J575" s="34">
        <f>IF(Tabla5[[#This Row],[Orden Cobrada]]="Si",Tabla13[[#This Row],[Propina]],0)</f>
        <v>0</v>
      </c>
      <c r="K575" t="s">
        <v>70</v>
      </c>
      <c r="L575">
        <v>574</v>
      </c>
      <c r="M575" t="s">
        <v>104</v>
      </c>
      <c r="N575" t="s">
        <v>586</v>
      </c>
      <c r="O575" s="6">
        <f>INT(Tabla13[[#This Row],[Hora de Llegada]])</f>
        <v>45022</v>
      </c>
      <c r="P575" s="7" t="str">
        <f>TEXT(Tabla13[[#This Row],[Hora de Llegada]], "h:mm")</f>
        <v>0:31</v>
      </c>
      <c r="Q575" s="7" t="str">
        <f>TEXT(Tabla13[[#This Row],[Hora de Salida]], "h:mm")</f>
        <v>3:08</v>
      </c>
      <c r="R575" s="7">
        <f>IF(Tabla13[[#This Row],[Estado de la Mesa]]="Ocupada",Tabla13[[#This Row],[Hora de Salida2]]-Tabla13[[#This Row],[Hora de Llegada2]]+(15/1440),Tabla13[[#This Row],[Hora de Salida2]]-Tabla13[[#This Row],[Hora de Llegada2]])</f>
        <v>0.10902777777777778</v>
      </c>
      <c r="S575" s="7">
        <f>Tabla13[[#This Row],[Hora de Salida2]]-Tabla13[[#This Row],[Hora de Llegada2]]</f>
        <v>0.10902777777777778</v>
      </c>
      <c r="T575" s="7">
        <f>IF(Tabla5[[#This Row],[Tiempo de Permanencia sin la Espera]]&gt;Tabla5[[#This Row],[Tiempo Preparación (horas)]],Tabla5[[#This Row],[Tiempo de Permanencia sin la Espera]]-Tabla5[[#This Row],[Tiempo Preparación (horas)]],0)</f>
        <v>0</v>
      </c>
      <c r="U575" s="7" t="str">
        <f>IF(Tabla5[[#This Row],[Tiempo de Permanencia sin la Espera]]&gt;Tabla5[[#This Row],[Tiempo Preparación (horas)]],"Si","No")</f>
        <v>No</v>
      </c>
      <c r="V575" s="8">
        <v>207</v>
      </c>
      <c r="W575" s="8">
        <v>168</v>
      </c>
      <c r="X575" s="7">
        <f>Tabla5[[#This Row],[Tiempo de Preparación]]/1440</f>
        <v>0.11666666666666667</v>
      </c>
    </row>
    <row r="576" spans="1:24" x14ac:dyDescent="0.2">
      <c r="A576">
        <v>15</v>
      </c>
      <c r="B576" t="s">
        <v>585</v>
      </c>
      <c r="C576">
        <v>4</v>
      </c>
      <c r="D576" s="3">
        <v>45022.066666666666</v>
      </c>
      <c r="E576" s="3">
        <v>45022.197222222225</v>
      </c>
      <c r="F576" t="s">
        <v>78</v>
      </c>
      <c r="G576" t="s">
        <v>82</v>
      </c>
      <c r="H576" t="s">
        <v>59</v>
      </c>
      <c r="I576" t="s">
        <v>584</v>
      </c>
      <c r="J576" s="34" t="str">
        <f>IF(Tabla5[[#This Row],[Orden Cobrada]]="Si",Tabla13[[#This Row],[Propina]],0)</f>
        <v>33.52</v>
      </c>
      <c r="K576" t="s">
        <v>70</v>
      </c>
      <c r="L576">
        <v>575</v>
      </c>
      <c r="M576" t="s">
        <v>163</v>
      </c>
      <c r="N576" t="s">
        <v>24</v>
      </c>
      <c r="O576" s="6">
        <f>INT(Tabla13[[#This Row],[Hora de Llegada]])</f>
        <v>45022</v>
      </c>
      <c r="P576" s="7" t="str">
        <f>TEXT(Tabla13[[#This Row],[Hora de Llegada]], "h:mm")</f>
        <v>1:36</v>
      </c>
      <c r="Q576" s="7" t="str">
        <f>TEXT(Tabla13[[#This Row],[Hora de Salida]], "h:mm")</f>
        <v>4:44</v>
      </c>
      <c r="R576" s="7">
        <f>IF(Tabla13[[#This Row],[Estado de la Mesa]]="Ocupada",Tabla13[[#This Row],[Hora de Salida2]]-Tabla13[[#This Row],[Hora de Llegada2]]+(15/1440),Tabla13[[#This Row],[Hora de Salida2]]-Tabla13[[#This Row],[Hora de Llegada2]])</f>
        <v>0.13055555555555554</v>
      </c>
      <c r="S576" s="7">
        <f>Tabla13[[#This Row],[Hora de Salida2]]-Tabla13[[#This Row],[Hora de Llegada2]]</f>
        <v>0.13055555555555554</v>
      </c>
      <c r="T576" s="7">
        <f>IF(Tabla5[[#This Row],[Tiempo de Permanencia sin la Espera]]&gt;Tabla5[[#This Row],[Tiempo Preparación (horas)]],Tabla5[[#This Row],[Tiempo de Permanencia sin la Espera]]-Tabla5[[#This Row],[Tiempo Preparación (horas)]],0)</f>
        <v>9.9999999999999978E-2</v>
      </c>
      <c r="U576" s="7" t="str">
        <f>IF(Tabla5[[#This Row],[Tiempo de Permanencia sin la Espera]]&gt;Tabla5[[#This Row],[Tiempo Preparación (horas)]],"Si","No")</f>
        <v>Si</v>
      </c>
      <c r="V576" s="8">
        <v>18</v>
      </c>
      <c r="W576" s="8">
        <v>44</v>
      </c>
      <c r="X576" s="7">
        <f>Tabla5[[#This Row],[Tiempo de Preparación]]/1440</f>
        <v>3.0555555555555555E-2</v>
      </c>
    </row>
    <row r="577" spans="1:24" x14ac:dyDescent="0.2">
      <c r="A577">
        <v>9</v>
      </c>
      <c r="B577" t="s">
        <v>583</v>
      </c>
      <c r="C577">
        <v>1</v>
      </c>
      <c r="D577" s="3">
        <v>45022.164583333331</v>
      </c>
      <c r="E577" s="3">
        <v>45022.29583333333</v>
      </c>
      <c r="F577" t="s">
        <v>78</v>
      </c>
      <c r="G577" t="s">
        <v>66</v>
      </c>
      <c r="H577" t="s">
        <v>102</v>
      </c>
      <c r="I577" t="s">
        <v>582</v>
      </c>
      <c r="J577" s="34" t="str">
        <f>IF(Tabla5[[#This Row],[Orden Cobrada]]="Si",Tabla13[[#This Row],[Propina]],0)</f>
        <v>21.71</v>
      </c>
      <c r="K577" t="s">
        <v>57</v>
      </c>
      <c r="L577">
        <v>576</v>
      </c>
      <c r="M577" t="s">
        <v>85</v>
      </c>
      <c r="N577" t="s">
        <v>581</v>
      </c>
      <c r="O577" s="6">
        <f>INT(Tabla13[[#This Row],[Hora de Llegada]])</f>
        <v>45022</v>
      </c>
      <c r="P577" s="7" t="str">
        <f>TEXT(Tabla13[[#This Row],[Hora de Llegada]], "h:mm")</f>
        <v>3:57</v>
      </c>
      <c r="Q577" s="7" t="str">
        <f>TEXT(Tabla13[[#This Row],[Hora de Salida]], "h:mm")</f>
        <v>7:06</v>
      </c>
      <c r="R577" s="7">
        <f>IF(Tabla13[[#This Row],[Estado de la Mesa]]="Ocupada",Tabla13[[#This Row],[Hora de Salida2]]-Tabla13[[#This Row],[Hora de Llegada2]]+(15/1440),Tabla13[[#This Row],[Hora de Salida2]]-Tabla13[[#This Row],[Hora de Llegada2]])</f>
        <v>0.13125000000000001</v>
      </c>
      <c r="S577" s="7">
        <f>Tabla13[[#This Row],[Hora de Salida2]]-Tabla13[[#This Row],[Hora de Llegada2]]</f>
        <v>0.13125000000000001</v>
      </c>
      <c r="T577" s="7">
        <f>IF(Tabla5[[#This Row],[Tiempo de Permanencia sin la Espera]]&gt;Tabla5[[#This Row],[Tiempo Preparación (horas)]],Tabla5[[#This Row],[Tiempo de Permanencia sin la Espera]]-Tabla5[[#This Row],[Tiempo Preparación (horas)]],0)</f>
        <v>5.1388888888888901E-2</v>
      </c>
      <c r="U577" s="7" t="str">
        <f>IF(Tabla5[[#This Row],[Tiempo de Permanencia sin la Espera]]&gt;Tabla5[[#This Row],[Tiempo Preparación (horas)]],"Si","No")</f>
        <v>Si</v>
      </c>
      <c r="V577" s="8">
        <v>234</v>
      </c>
      <c r="W577" s="8">
        <v>115</v>
      </c>
      <c r="X577" s="7">
        <f>Tabla5[[#This Row],[Tiempo de Preparación]]/1440</f>
        <v>7.9861111111111105E-2</v>
      </c>
    </row>
    <row r="578" spans="1:24" x14ac:dyDescent="0.2">
      <c r="A578">
        <v>5</v>
      </c>
      <c r="B578" t="s">
        <v>193</v>
      </c>
      <c r="C578">
        <v>4</v>
      </c>
      <c r="D578" s="3">
        <v>45022.134027777778</v>
      </c>
      <c r="E578" s="3">
        <v>45022.277777777781</v>
      </c>
      <c r="F578" t="s">
        <v>78</v>
      </c>
      <c r="G578" t="s">
        <v>82</v>
      </c>
      <c r="H578" t="s">
        <v>59</v>
      </c>
      <c r="I578" t="s">
        <v>580</v>
      </c>
      <c r="J578" s="34" t="str">
        <f>IF(Tabla5[[#This Row],[Orden Cobrada]]="Si",Tabla13[[#This Row],[Propina]],0)</f>
        <v>34.12</v>
      </c>
      <c r="K578" t="s">
        <v>70</v>
      </c>
      <c r="L578">
        <v>577</v>
      </c>
      <c r="M578" t="s">
        <v>100</v>
      </c>
      <c r="N578" t="s">
        <v>579</v>
      </c>
      <c r="O578" s="6">
        <f>INT(Tabla13[[#This Row],[Hora de Llegada]])</f>
        <v>45022</v>
      </c>
      <c r="P578" s="7" t="str">
        <f>TEXT(Tabla13[[#This Row],[Hora de Llegada]], "h:mm")</f>
        <v>3:13</v>
      </c>
      <c r="Q578" s="7" t="str">
        <f>TEXT(Tabla13[[#This Row],[Hora de Salida]], "h:mm")</f>
        <v>6:40</v>
      </c>
      <c r="R578" s="7">
        <f>IF(Tabla13[[#This Row],[Estado de la Mesa]]="Ocupada",Tabla13[[#This Row],[Hora de Salida2]]-Tabla13[[#This Row],[Hora de Llegada2]]+(15/1440),Tabla13[[#This Row],[Hora de Salida2]]-Tabla13[[#This Row],[Hora de Llegada2]])</f>
        <v>0.14375000000000002</v>
      </c>
      <c r="S578" s="7">
        <f>Tabla13[[#This Row],[Hora de Salida2]]-Tabla13[[#This Row],[Hora de Llegada2]]</f>
        <v>0.14375000000000002</v>
      </c>
      <c r="T578" s="7">
        <f>IF(Tabla5[[#This Row],[Tiempo de Permanencia sin la Espera]]&gt;Tabla5[[#This Row],[Tiempo Preparación (horas)]],Tabla5[[#This Row],[Tiempo de Permanencia sin la Espera]]-Tabla5[[#This Row],[Tiempo Preparación (horas)]],0)</f>
        <v>0.12638888888888891</v>
      </c>
      <c r="U578" s="7" t="str">
        <f>IF(Tabla5[[#This Row],[Tiempo de Permanencia sin la Espera]]&gt;Tabla5[[#This Row],[Tiempo Preparación (horas)]],"Si","No")</f>
        <v>Si</v>
      </c>
      <c r="V578" s="8">
        <v>40</v>
      </c>
      <c r="W578" s="8">
        <v>25</v>
      </c>
      <c r="X578" s="7">
        <f>Tabla5[[#This Row],[Tiempo de Preparación]]/1440</f>
        <v>1.7361111111111112E-2</v>
      </c>
    </row>
    <row r="579" spans="1:24" x14ac:dyDescent="0.2">
      <c r="A579">
        <v>11</v>
      </c>
      <c r="B579" t="s">
        <v>578</v>
      </c>
      <c r="C579">
        <v>6</v>
      </c>
      <c r="D579" s="3">
        <v>45022.09097222222</v>
      </c>
      <c r="E579" s="3">
        <v>45022.183333333334</v>
      </c>
      <c r="F579" t="s">
        <v>72</v>
      </c>
      <c r="G579" t="s">
        <v>82</v>
      </c>
      <c r="H579" t="s">
        <v>59</v>
      </c>
      <c r="I579" t="s">
        <v>577</v>
      </c>
      <c r="J579" s="34" t="str">
        <f>IF(Tabla5[[#This Row],[Orden Cobrada]]="Si",Tabla13[[#This Row],[Propina]],0)</f>
        <v>32.8</v>
      </c>
      <c r="K579" t="s">
        <v>76</v>
      </c>
      <c r="L579">
        <v>578</v>
      </c>
      <c r="M579" t="s">
        <v>90</v>
      </c>
      <c r="N579" t="s">
        <v>7</v>
      </c>
      <c r="O579" s="6">
        <f>INT(Tabla13[[#This Row],[Hora de Llegada]])</f>
        <v>45022</v>
      </c>
      <c r="P579" s="7" t="str">
        <f>TEXT(Tabla13[[#This Row],[Hora de Llegada]], "h:mm")</f>
        <v>2:11</v>
      </c>
      <c r="Q579" s="7" t="str">
        <f>TEXT(Tabla13[[#This Row],[Hora de Salida]], "h:mm")</f>
        <v>4:24</v>
      </c>
      <c r="R579" s="7">
        <f>IF(Tabla13[[#This Row],[Estado de la Mesa]]="Ocupada",Tabla13[[#This Row],[Hora de Salida2]]-Tabla13[[#This Row],[Hora de Llegada2]]+(15/1440),Tabla13[[#This Row],[Hora de Salida2]]-Tabla13[[#This Row],[Hora de Llegada2]])</f>
        <v>0.1027777777777778</v>
      </c>
      <c r="S579" s="7">
        <f>Tabla13[[#This Row],[Hora de Salida2]]-Tabla13[[#This Row],[Hora de Llegada2]]</f>
        <v>9.236111111111113E-2</v>
      </c>
      <c r="T579" s="7">
        <f>IF(Tabla5[[#This Row],[Tiempo de Permanencia sin la Espera]]&gt;Tabla5[[#This Row],[Tiempo Preparación (horas)]],Tabla5[[#This Row],[Tiempo de Permanencia sin la Espera]]-Tabla5[[#This Row],[Tiempo Preparación (horas)]],0)</f>
        <v>6.1805555555555572E-2</v>
      </c>
      <c r="U579" s="7" t="str">
        <f>IF(Tabla5[[#This Row],[Tiempo de Permanencia sin la Espera]]&gt;Tabla5[[#This Row],[Tiempo Preparación (horas)]],"Si","No")</f>
        <v>Si</v>
      </c>
      <c r="V579" s="8">
        <v>90</v>
      </c>
      <c r="W579" s="8">
        <v>44</v>
      </c>
      <c r="X579" s="7">
        <f>Tabla5[[#This Row],[Tiempo de Preparación]]/1440</f>
        <v>3.0555555555555555E-2</v>
      </c>
    </row>
    <row r="580" spans="1:24" x14ac:dyDescent="0.2">
      <c r="A580">
        <v>9</v>
      </c>
      <c r="B580" t="s">
        <v>576</v>
      </c>
      <c r="C580">
        <v>2</v>
      </c>
      <c r="D580" s="3">
        <v>45022.006944444445</v>
      </c>
      <c r="E580" s="3">
        <v>45022.095138888886</v>
      </c>
      <c r="F580" t="s">
        <v>72</v>
      </c>
      <c r="G580" t="s">
        <v>82</v>
      </c>
      <c r="H580" t="s">
        <v>59</v>
      </c>
      <c r="I580" t="s">
        <v>575</v>
      </c>
      <c r="J580" s="34" t="str">
        <f>IF(Tabla5[[#This Row],[Orden Cobrada]]="Si",Tabla13[[#This Row],[Propina]],0)</f>
        <v>35.96</v>
      </c>
      <c r="K580" t="s">
        <v>70</v>
      </c>
      <c r="L580">
        <v>579</v>
      </c>
      <c r="M580" t="s">
        <v>163</v>
      </c>
      <c r="N580" t="s">
        <v>26</v>
      </c>
      <c r="O580" s="6">
        <f>INT(Tabla13[[#This Row],[Hora de Llegada]])</f>
        <v>45022</v>
      </c>
      <c r="P580" s="7" t="str">
        <f>TEXT(Tabla13[[#This Row],[Hora de Llegada]], "h:mm")</f>
        <v>0:10</v>
      </c>
      <c r="Q580" s="7" t="str">
        <f>TEXT(Tabla13[[#This Row],[Hora de Salida]], "h:mm")</f>
        <v>2:17</v>
      </c>
      <c r="R580" s="7">
        <f>IF(Tabla13[[#This Row],[Estado de la Mesa]]="Ocupada",Tabla13[[#This Row],[Hora de Salida2]]-Tabla13[[#This Row],[Hora de Llegada2]]+(15/1440),Tabla13[[#This Row],[Hora de Salida2]]-Tabla13[[#This Row],[Hora de Llegada2]])</f>
        <v>8.8194444444444436E-2</v>
      </c>
      <c r="S580" s="7">
        <f>Tabla13[[#This Row],[Hora de Salida2]]-Tabla13[[#This Row],[Hora de Llegada2]]</f>
        <v>8.8194444444444436E-2</v>
      </c>
      <c r="T580" s="7">
        <f>IF(Tabla5[[#This Row],[Tiempo de Permanencia sin la Espera]]&gt;Tabla5[[#This Row],[Tiempo Preparación (horas)]],Tabla5[[#This Row],[Tiempo de Permanencia sin la Espera]]-Tabla5[[#This Row],[Tiempo Preparación (horas)]],0)</f>
        <v>5.4861111111111104E-2</v>
      </c>
      <c r="U580" s="7" t="str">
        <f>IF(Tabla5[[#This Row],[Tiempo de Permanencia sin la Espera]]&gt;Tabla5[[#This Row],[Tiempo Preparación (horas)]],"Si","No")</f>
        <v>Si</v>
      </c>
      <c r="V580" s="8">
        <v>50</v>
      </c>
      <c r="W580" s="8">
        <v>48</v>
      </c>
      <c r="X580" s="7">
        <f>Tabla5[[#This Row],[Tiempo de Preparación]]/1440</f>
        <v>3.3333333333333333E-2</v>
      </c>
    </row>
    <row r="581" spans="1:24" x14ac:dyDescent="0.2">
      <c r="A581">
        <v>10</v>
      </c>
      <c r="B581" t="s">
        <v>574</v>
      </c>
      <c r="C581">
        <v>5</v>
      </c>
      <c r="D581" s="3">
        <v>45022.004166666666</v>
      </c>
      <c r="E581" s="3">
        <v>45022.054166666669</v>
      </c>
      <c r="F581" t="s">
        <v>78</v>
      </c>
      <c r="G581" t="s">
        <v>82</v>
      </c>
      <c r="H581" t="s">
        <v>106</v>
      </c>
      <c r="I581" t="s">
        <v>573</v>
      </c>
      <c r="J581" s="34" t="str">
        <f>IF(Tabla5[[#This Row],[Orden Cobrada]]="Si",Tabla13[[#This Row],[Propina]],0)</f>
        <v>44.54</v>
      </c>
      <c r="K581" t="s">
        <v>70</v>
      </c>
      <c r="L581">
        <v>580</v>
      </c>
      <c r="M581" t="s">
        <v>85</v>
      </c>
      <c r="N581" t="s">
        <v>14</v>
      </c>
      <c r="O581" s="6">
        <f>INT(Tabla13[[#This Row],[Hora de Llegada]])</f>
        <v>45022</v>
      </c>
      <c r="P581" s="7" t="str">
        <f>TEXT(Tabla13[[#This Row],[Hora de Llegada]], "h:mm")</f>
        <v>0:06</v>
      </c>
      <c r="Q581" s="7" t="str">
        <f>TEXT(Tabla13[[#This Row],[Hora de Salida]], "h:mm")</f>
        <v>1:18</v>
      </c>
      <c r="R581" s="7">
        <f>IF(Tabla13[[#This Row],[Estado de la Mesa]]="Ocupada",Tabla13[[#This Row],[Hora de Salida2]]-Tabla13[[#This Row],[Hora de Llegada2]]+(15/1440),Tabla13[[#This Row],[Hora de Salida2]]-Tabla13[[#This Row],[Hora de Llegada2]])</f>
        <v>0.05</v>
      </c>
      <c r="S581" s="7">
        <f>Tabla13[[#This Row],[Hora de Salida2]]-Tabla13[[#This Row],[Hora de Llegada2]]</f>
        <v>0.05</v>
      </c>
      <c r="T581" s="7">
        <f>IF(Tabla5[[#This Row],[Tiempo de Permanencia sin la Espera]]&gt;Tabla5[[#This Row],[Tiempo Preparación (horas)]],Tabla5[[#This Row],[Tiempo de Permanencia sin la Espera]]-Tabla5[[#This Row],[Tiempo Preparación (horas)]],0)</f>
        <v>2.9166666666666671E-2</v>
      </c>
      <c r="U581" s="7" t="str">
        <f>IF(Tabla5[[#This Row],[Tiempo de Permanencia sin la Espera]]&gt;Tabla5[[#This Row],[Tiempo Preparación (horas)]],"Si","No")</f>
        <v>Si</v>
      </c>
      <c r="V581" s="8">
        <v>33</v>
      </c>
      <c r="W581" s="8">
        <v>30</v>
      </c>
      <c r="X581" s="7">
        <f>Tabla5[[#This Row],[Tiempo de Preparación]]/1440</f>
        <v>2.0833333333333332E-2</v>
      </c>
    </row>
    <row r="582" spans="1:24" x14ac:dyDescent="0.2">
      <c r="A582">
        <v>18</v>
      </c>
      <c r="B582" t="s">
        <v>572</v>
      </c>
      <c r="C582">
        <v>5</v>
      </c>
      <c r="D582" s="3">
        <v>45022.147916666669</v>
      </c>
      <c r="E582" s="3">
        <v>45022.213888888888</v>
      </c>
      <c r="F582" t="s">
        <v>78</v>
      </c>
      <c r="G582" t="s">
        <v>82</v>
      </c>
      <c r="H582" t="s">
        <v>59</v>
      </c>
      <c r="I582" t="s">
        <v>571</v>
      </c>
      <c r="J582" s="34" t="str">
        <f>IF(Tabla5[[#This Row],[Orden Cobrada]]="Si",Tabla13[[#This Row],[Propina]],0)</f>
        <v>13.27</v>
      </c>
      <c r="K582" t="s">
        <v>76</v>
      </c>
      <c r="L582">
        <v>581</v>
      </c>
      <c r="M582" t="s">
        <v>100</v>
      </c>
      <c r="N582" t="s">
        <v>570</v>
      </c>
      <c r="O582" s="6">
        <f>INT(Tabla13[[#This Row],[Hora de Llegada]])</f>
        <v>45022</v>
      </c>
      <c r="P582" s="7" t="str">
        <f>TEXT(Tabla13[[#This Row],[Hora de Llegada]], "h:mm")</f>
        <v>3:33</v>
      </c>
      <c r="Q582" s="7" t="str">
        <f>TEXT(Tabla13[[#This Row],[Hora de Salida]], "h:mm")</f>
        <v>5:08</v>
      </c>
      <c r="R582" s="7">
        <f>IF(Tabla13[[#This Row],[Estado de la Mesa]]="Ocupada",Tabla13[[#This Row],[Hora de Salida2]]-Tabla13[[#This Row],[Hora de Llegada2]]+(15/1440),Tabla13[[#This Row],[Hora de Salida2]]-Tabla13[[#This Row],[Hora de Llegada2]])</f>
        <v>7.6388888888888909E-2</v>
      </c>
      <c r="S582" s="7">
        <f>Tabla13[[#This Row],[Hora de Salida2]]-Tabla13[[#This Row],[Hora de Llegada2]]</f>
        <v>6.5972222222222238E-2</v>
      </c>
      <c r="T582" s="7">
        <f>IF(Tabla5[[#This Row],[Tiempo de Permanencia sin la Espera]]&gt;Tabla5[[#This Row],[Tiempo Preparación (horas)]],Tabla5[[#This Row],[Tiempo de Permanencia sin la Espera]]-Tabla5[[#This Row],[Tiempo Preparación (horas)]],0)</f>
        <v>2.777777777777779E-2</v>
      </c>
      <c r="U582" s="7" t="str">
        <f>IF(Tabla5[[#This Row],[Tiempo de Permanencia sin la Espera]]&gt;Tabla5[[#This Row],[Tiempo Preparación (horas)]],"Si","No")</f>
        <v>Si</v>
      </c>
      <c r="V582" s="8">
        <v>123</v>
      </c>
      <c r="W582" s="8">
        <v>55</v>
      </c>
      <c r="X582" s="7">
        <f>Tabla5[[#This Row],[Tiempo de Preparación]]/1440</f>
        <v>3.8194444444444448E-2</v>
      </c>
    </row>
    <row r="583" spans="1:24" x14ac:dyDescent="0.2">
      <c r="A583">
        <v>3</v>
      </c>
      <c r="B583" t="s">
        <v>254</v>
      </c>
      <c r="C583">
        <v>1</v>
      </c>
      <c r="D583" s="3">
        <v>45022.158333333333</v>
      </c>
      <c r="E583" s="3">
        <v>45022.214583333334</v>
      </c>
      <c r="F583" t="s">
        <v>61</v>
      </c>
      <c r="G583" t="s">
        <v>82</v>
      </c>
      <c r="H583" t="s">
        <v>59</v>
      </c>
      <c r="I583" t="s">
        <v>569</v>
      </c>
      <c r="J583" s="34" t="str">
        <f>IF(Tabla5[[#This Row],[Orden Cobrada]]="Si",Tabla13[[#This Row],[Propina]],0)</f>
        <v>20.23</v>
      </c>
      <c r="K583" t="s">
        <v>57</v>
      </c>
      <c r="L583">
        <v>582</v>
      </c>
      <c r="M583" t="s">
        <v>85</v>
      </c>
      <c r="N583" t="s">
        <v>10</v>
      </c>
      <c r="O583" s="6">
        <f>INT(Tabla13[[#This Row],[Hora de Llegada]])</f>
        <v>45022</v>
      </c>
      <c r="P583" s="7" t="str">
        <f>TEXT(Tabla13[[#This Row],[Hora de Llegada]], "h:mm")</f>
        <v>3:48</v>
      </c>
      <c r="Q583" s="7" t="str">
        <f>TEXT(Tabla13[[#This Row],[Hora de Salida]], "h:mm")</f>
        <v>5:09</v>
      </c>
      <c r="R583" s="7">
        <f>IF(Tabla13[[#This Row],[Estado de la Mesa]]="Ocupada",Tabla13[[#This Row],[Hora de Salida2]]-Tabla13[[#This Row],[Hora de Llegada2]]+(15/1440),Tabla13[[#This Row],[Hora de Salida2]]-Tabla13[[#This Row],[Hora de Llegada2]])</f>
        <v>5.6250000000000022E-2</v>
      </c>
      <c r="S583" s="7">
        <f>Tabla13[[#This Row],[Hora de Salida2]]-Tabla13[[#This Row],[Hora de Llegada2]]</f>
        <v>5.6250000000000022E-2</v>
      </c>
      <c r="T583" s="7">
        <f>IF(Tabla5[[#This Row],[Tiempo de Permanencia sin la Espera]]&gt;Tabla5[[#This Row],[Tiempo Preparación (horas)]],Tabla5[[#This Row],[Tiempo de Permanencia sin la Espera]]-Tabla5[[#This Row],[Tiempo Preparación (horas)]],0)</f>
        <v>2.7083333333333355E-2</v>
      </c>
      <c r="U583" s="7" t="str">
        <f>IF(Tabla5[[#This Row],[Tiempo de Permanencia sin la Espera]]&gt;Tabla5[[#This Row],[Tiempo Preparación (horas)]],"Si","No")</f>
        <v>Si</v>
      </c>
      <c r="V583" s="8">
        <v>54</v>
      </c>
      <c r="W583" s="8">
        <v>42</v>
      </c>
      <c r="X583" s="7">
        <f>Tabla5[[#This Row],[Tiempo de Preparación]]/1440</f>
        <v>2.9166666666666667E-2</v>
      </c>
    </row>
    <row r="584" spans="1:24" x14ac:dyDescent="0.2">
      <c r="A584">
        <v>9</v>
      </c>
      <c r="B584" t="s">
        <v>568</v>
      </c>
      <c r="C584">
        <v>2</v>
      </c>
      <c r="D584" s="3">
        <v>45022.070138888892</v>
      </c>
      <c r="E584" s="3">
        <v>45022.148611111108</v>
      </c>
      <c r="F584" t="s">
        <v>61</v>
      </c>
      <c r="G584" t="s">
        <v>66</v>
      </c>
      <c r="H584" t="s">
        <v>106</v>
      </c>
      <c r="I584" t="s">
        <v>567</v>
      </c>
      <c r="J584" s="34" t="str">
        <f>IF(Tabla5[[#This Row],[Orden Cobrada]]="Si",Tabla13[[#This Row],[Propina]],0)</f>
        <v>35.99</v>
      </c>
      <c r="K584" t="s">
        <v>70</v>
      </c>
      <c r="L584">
        <v>583</v>
      </c>
      <c r="M584" t="s">
        <v>104</v>
      </c>
      <c r="N584" t="s">
        <v>566</v>
      </c>
      <c r="O584" s="6">
        <f>INT(Tabla13[[#This Row],[Hora de Llegada]])</f>
        <v>45022</v>
      </c>
      <c r="P584" s="7" t="str">
        <f>TEXT(Tabla13[[#This Row],[Hora de Llegada]], "h:mm")</f>
        <v>1:41</v>
      </c>
      <c r="Q584" s="7" t="str">
        <f>TEXT(Tabla13[[#This Row],[Hora de Salida]], "h:mm")</f>
        <v>3:34</v>
      </c>
      <c r="R584" s="7">
        <f>IF(Tabla13[[#This Row],[Estado de la Mesa]]="Ocupada",Tabla13[[#This Row],[Hora de Salida2]]-Tabla13[[#This Row],[Hora de Llegada2]]+(15/1440),Tabla13[[#This Row],[Hora de Salida2]]-Tabla13[[#This Row],[Hora de Llegada2]])</f>
        <v>7.8472222222222221E-2</v>
      </c>
      <c r="S584" s="7">
        <f>Tabla13[[#This Row],[Hora de Salida2]]-Tabla13[[#This Row],[Hora de Llegada2]]</f>
        <v>7.8472222222222221E-2</v>
      </c>
      <c r="T584" s="7">
        <f>IF(Tabla5[[#This Row],[Tiempo de Permanencia sin la Espera]]&gt;Tabla5[[#This Row],[Tiempo Preparación (horas)]],Tabla5[[#This Row],[Tiempo de Permanencia sin la Espera]]-Tabla5[[#This Row],[Tiempo Preparación (horas)]],0)</f>
        <v>5.5555555555555497E-3</v>
      </c>
      <c r="U584" s="7" t="str">
        <f>IF(Tabla5[[#This Row],[Tiempo de Permanencia sin la Espera]]&gt;Tabla5[[#This Row],[Tiempo Preparación (horas)]],"Si","No")</f>
        <v>Si</v>
      </c>
      <c r="V584" s="8">
        <v>243</v>
      </c>
      <c r="W584" s="8">
        <v>105</v>
      </c>
      <c r="X584" s="7">
        <f>Tabla5[[#This Row],[Tiempo de Preparación]]/1440</f>
        <v>7.2916666666666671E-2</v>
      </c>
    </row>
    <row r="585" spans="1:24" x14ac:dyDescent="0.2">
      <c r="A585">
        <v>9</v>
      </c>
      <c r="B585" t="s">
        <v>565</v>
      </c>
      <c r="C585">
        <v>4</v>
      </c>
      <c r="D585" s="3">
        <v>45022.149305555555</v>
      </c>
      <c r="E585" s="3">
        <v>45022.290972222225</v>
      </c>
      <c r="F585" t="s">
        <v>72</v>
      </c>
      <c r="G585" t="s">
        <v>82</v>
      </c>
      <c r="H585" t="s">
        <v>106</v>
      </c>
      <c r="I585" t="s">
        <v>564</v>
      </c>
      <c r="J585" s="34" t="str">
        <f>IF(Tabla5[[#This Row],[Orden Cobrada]]="Si",Tabla13[[#This Row],[Propina]],0)</f>
        <v>36.98</v>
      </c>
      <c r="K585" t="s">
        <v>57</v>
      </c>
      <c r="L585">
        <v>584</v>
      </c>
      <c r="M585" t="s">
        <v>69</v>
      </c>
      <c r="N585" t="s">
        <v>563</v>
      </c>
      <c r="O585" s="6">
        <f>INT(Tabla13[[#This Row],[Hora de Llegada]])</f>
        <v>45022</v>
      </c>
      <c r="P585" s="7" t="str">
        <f>TEXT(Tabla13[[#This Row],[Hora de Llegada]], "h:mm")</f>
        <v>3:35</v>
      </c>
      <c r="Q585" s="7" t="str">
        <f>TEXT(Tabla13[[#This Row],[Hora de Salida]], "h:mm")</f>
        <v>6:59</v>
      </c>
      <c r="R585" s="7">
        <f>IF(Tabla13[[#This Row],[Estado de la Mesa]]="Ocupada",Tabla13[[#This Row],[Hora de Salida2]]-Tabla13[[#This Row],[Hora de Llegada2]]+(15/1440),Tabla13[[#This Row],[Hora de Salida2]]-Tabla13[[#This Row],[Hora de Llegada2]])</f>
        <v>0.14166666666666669</v>
      </c>
      <c r="S585" s="7">
        <f>Tabla13[[#This Row],[Hora de Salida2]]-Tabla13[[#This Row],[Hora de Llegada2]]</f>
        <v>0.14166666666666669</v>
      </c>
      <c r="T585" s="7">
        <f>IF(Tabla5[[#This Row],[Tiempo de Permanencia sin la Espera]]&gt;Tabla5[[#This Row],[Tiempo Preparación (horas)]],Tabla5[[#This Row],[Tiempo de Permanencia sin la Espera]]-Tabla5[[#This Row],[Tiempo Preparación (horas)]],0)</f>
        <v>6.2500000000000028E-2</v>
      </c>
      <c r="U585" s="7" t="str">
        <f>IF(Tabla5[[#This Row],[Tiempo de Permanencia sin la Espera]]&gt;Tabla5[[#This Row],[Tiempo Preparación (horas)]],"Si","No")</f>
        <v>Si</v>
      </c>
      <c r="V585" s="8">
        <v>139</v>
      </c>
      <c r="W585" s="8">
        <v>114</v>
      </c>
      <c r="X585" s="7">
        <f>Tabla5[[#This Row],[Tiempo de Preparación]]/1440</f>
        <v>7.9166666666666663E-2</v>
      </c>
    </row>
    <row r="586" spans="1:24" x14ac:dyDescent="0.2">
      <c r="A586">
        <v>3</v>
      </c>
      <c r="B586" t="s">
        <v>562</v>
      </c>
      <c r="C586">
        <v>5</v>
      </c>
      <c r="D586" s="3">
        <v>45022.057638888888</v>
      </c>
      <c r="E586" s="3">
        <v>45022.109027777777</v>
      </c>
      <c r="F586" t="s">
        <v>72</v>
      </c>
      <c r="G586" t="s">
        <v>60</v>
      </c>
      <c r="H586" t="s">
        <v>59</v>
      </c>
      <c r="I586" t="s">
        <v>561</v>
      </c>
      <c r="J586" s="34">
        <f>IF(Tabla5[[#This Row],[Orden Cobrada]]="Si",Tabla13[[#This Row],[Propina]],0)</f>
        <v>0</v>
      </c>
      <c r="K586" t="s">
        <v>70</v>
      </c>
      <c r="L586">
        <v>585</v>
      </c>
      <c r="M586" t="s">
        <v>56</v>
      </c>
      <c r="N586" t="s">
        <v>560</v>
      </c>
      <c r="O586" s="6">
        <f>INT(Tabla13[[#This Row],[Hora de Llegada]])</f>
        <v>45022</v>
      </c>
      <c r="P586" s="7" t="str">
        <f>TEXT(Tabla13[[#This Row],[Hora de Llegada]], "h:mm")</f>
        <v>1:23</v>
      </c>
      <c r="Q586" s="7" t="str">
        <f>TEXT(Tabla13[[#This Row],[Hora de Salida]], "h:mm")</f>
        <v>2:37</v>
      </c>
      <c r="R586" s="7">
        <f>IF(Tabla13[[#This Row],[Estado de la Mesa]]="Ocupada",Tabla13[[#This Row],[Hora de Salida2]]-Tabla13[[#This Row],[Hora de Llegada2]]+(15/1440),Tabla13[[#This Row],[Hora de Salida2]]-Tabla13[[#This Row],[Hora de Llegada2]])</f>
        <v>5.1388888888888894E-2</v>
      </c>
      <c r="S586" s="7">
        <f>Tabla13[[#This Row],[Hora de Salida2]]-Tabla13[[#This Row],[Hora de Llegada2]]</f>
        <v>5.1388888888888894E-2</v>
      </c>
      <c r="T586" s="7">
        <f>IF(Tabla5[[#This Row],[Tiempo de Permanencia sin la Espera]]&gt;Tabla5[[#This Row],[Tiempo Preparación (horas)]],Tabla5[[#This Row],[Tiempo de Permanencia sin la Espera]]-Tabla5[[#This Row],[Tiempo Preparación (horas)]],0)</f>
        <v>0</v>
      </c>
      <c r="U586" s="7" t="str">
        <f>IF(Tabla5[[#This Row],[Tiempo de Permanencia sin la Espera]]&gt;Tabla5[[#This Row],[Tiempo Preparación (horas)]],"Si","No")</f>
        <v>No</v>
      </c>
      <c r="V586" s="8">
        <v>128</v>
      </c>
      <c r="W586" s="8">
        <v>95</v>
      </c>
      <c r="X586" s="7">
        <f>Tabla5[[#This Row],[Tiempo de Preparación]]/1440</f>
        <v>6.5972222222222224E-2</v>
      </c>
    </row>
    <row r="587" spans="1:24" x14ac:dyDescent="0.2">
      <c r="A587">
        <v>17</v>
      </c>
      <c r="B587" t="s">
        <v>559</v>
      </c>
      <c r="C587">
        <v>5</v>
      </c>
      <c r="D587" s="3">
        <v>45022.030555555553</v>
      </c>
      <c r="E587" s="3">
        <v>45022.163194444445</v>
      </c>
      <c r="F587" t="s">
        <v>72</v>
      </c>
      <c r="G587" t="s">
        <v>66</v>
      </c>
      <c r="H587" t="s">
        <v>102</v>
      </c>
      <c r="I587" t="s">
        <v>558</v>
      </c>
      <c r="J587" s="34" t="str">
        <f>IF(Tabla5[[#This Row],[Orden Cobrada]]="Si",Tabla13[[#This Row],[Propina]],0)</f>
        <v>32.79</v>
      </c>
      <c r="K587" t="s">
        <v>76</v>
      </c>
      <c r="L587">
        <v>586</v>
      </c>
      <c r="M587" t="s">
        <v>132</v>
      </c>
      <c r="N587" t="s">
        <v>557</v>
      </c>
      <c r="O587" s="6">
        <f>INT(Tabla13[[#This Row],[Hora de Llegada]])</f>
        <v>45022</v>
      </c>
      <c r="P587" s="7" t="str">
        <f>TEXT(Tabla13[[#This Row],[Hora de Llegada]], "h:mm")</f>
        <v>0:44</v>
      </c>
      <c r="Q587" s="7" t="str">
        <f>TEXT(Tabla13[[#This Row],[Hora de Salida]], "h:mm")</f>
        <v>3:55</v>
      </c>
      <c r="R587" s="7">
        <f>IF(Tabla13[[#This Row],[Estado de la Mesa]]="Ocupada",Tabla13[[#This Row],[Hora de Salida2]]-Tabla13[[#This Row],[Hora de Llegada2]]+(15/1440),Tabla13[[#This Row],[Hora de Salida2]]-Tabla13[[#This Row],[Hora de Llegada2]])</f>
        <v>0.14305555555555555</v>
      </c>
      <c r="S587" s="7">
        <f>Tabla13[[#This Row],[Hora de Salida2]]-Tabla13[[#This Row],[Hora de Llegada2]]</f>
        <v>0.13263888888888889</v>
      </c>
      <c r="T587" s="7">
        <f>IF(Tabla5[[#This Row],[Tiempo de Permanencia sin la Espera]]&gt;Tabla5[[#This Row],[Tiempo Preparación (horas)]],Tabla5[[#This Row],[Tiempo de Permanencia sin la Espera]]-Tabla5[[#This Row],[Tiempo Preparación (horas)]],0)</f>
        <v>6.8750000000000006E-2</v>
      </c>
      <c r="U587" s="7" t="str">
        <f>IF(Tabla5[[#This Row],[Tiempo de Permanencia sin la Espera]]&gt;Tabla5[[#This Row],[Tiempo Preparación (horas)]],"Si","No")</f>
        <v>Si</v>
      </c>
      <c r="V587" s="8">
        <v>171</v>
      </c>
      <c r="W587" s="8">
        <v>92</v>
      </c>
      <c r="X587" s="7">
        <f>Tabla5[[#This Row],[Tiempo de Preparación]]/1440</f>
        <v>6.3888888888888884E-2</v>
      </c>
    </row>
    <row r="588" spans="1:24" x14ac:dyDescent="0.2">
      <c r="A588">
        <v>7</v>
      </c>
      <c r="B588" t="s">
        <v>244</v>
      </c>
      <c r="C588">
        <v>4</v>
      </c>
      <c r="D588" s="3">
        <v>45022.151388888888</v>
      </c>
      <c r="E588" s="3">
        <v>45022.195833333331</v>
      </c>
      <c r="F588" t="s">
        <v>72</v>
      </c>
      <c r="G588" t="s">
        <v>60</v>
      </c>
      <c r="H588" t="s">
        <v>59</v>
      </c>
      <c r="I588" t="s">
        <v>556</v>
      </c>
      <c r="J588" s="34" t="str">
        <f>IF(Tabla5[[#This Row],[Orden Cobrada]]="Si",Tabla13[[#This Row],[Propina]],0)</f>
        <v>35.03</v>
      </c>
      <c r="K588" t="s">
        <v>76</v>
      </c>
      <c r="L588">
        <v>587</v>
      </c>
      <c r="M588" t="s">
        <v>85</v>
      </c>
      <c r="N588" t="s">
        <v>5</v>
      </c>
      <c r="O588" s="6">
        <f>INT(Tabla13[[#This Row],[Hora de Llegada]])</f>
        <v>45022</v>
      </c>
      <c r="P588" s="7" t="str">
        <f>TEXT(Tabla13[[#This Row],[Hora de Llegada]], "h:mm")</f>
        <v>3:38</v>
      </c>
      <c r="Q588" s="7" t="str">
        <f>TEXT(Tabla13[[#This Row],[Hora de Salida]], "h:mm")</f>
        <v>4:42</v>
      </c>
      <c r="R588" s="7">
        <f>IF(Tabla13[[#This Row],[Estado de la Mesa]]="Ocupada",Tabla13[[#This Row],[Hora de Salida2]]-Tabla13[[#This Row],[Hora de Llegada2]]+(15/1440),Tabla13[[#This Row],[Hora de Salida2]]-Tabla13[[#This Row],[Hora de Llegada2]])</f>
        <v>5.4861111111111117E-2</v>
      </c>
      <c r="S588" s="7">
        <f>Tabla13[[#This Row],[Hora de Salida2]]-Tabla13[[#This Row],[Hora de Llegada2]]</f>
        <v>4.4444444444444453E-2</v>
      </c>
      <c r="T588" s="7">
        <f>IF(Tabla5[[#This Row],[Tiempo de Permanencia sin la Espera]]&gt;Tabla5[[#This Row],[Tiempo Preparación (horas)]],Tabla5[[#This Row],[Tiempo de Permanencia sin la Espera]]-Tabla5[[#This Row],[Tiempo Preparación (horas)]],0)</f>
        <v>1.4583333333333341E-2</v>
      </c>
      <c r="U588" s="7" t="str">
        <f>IF(Tabla5[[#This Row],[Tiempo de Permanencia sin la Espera]]&gt;Tabla5[[#This Row],[Tiempo Preparación (horas)]],"Si","No")</f>
        <v>Si</v>
      </c>
      <c r="V588" s="8">
        <v>48</v>
      </c>
      <c r="W588" s="8">
        <v>43</v>
      </c>
      <c r="X588" s="7">
        <f>Tabla5[[#This Row],[Tiempo de Preparación]]/1440</f>
        <v>2.9861111111111113E-2</v>
      </c>
    </row>
    <row r="589" spans="1:24" x14ac:dyDescent="0.2">
      <c r="A589">
        <v>15</v>
      </c>
      <c r="B589" t="s">
        <v>555</v>
      </c>
      <c r="C589">
        <v>2</v>
      </c>
      <c r="D589" s="3">
        <v>45022.097222222219</v>
      </c>
      <c r="E589" s="3">
        <v>45022.248611111114</v>
      </c>
      <c r="F589" t="s">
        <v>72</v>
      </c>
      <c r="G589" t="s">
        <v>66</v>
      </c>
      <c r="H589" t="s">
        <v>102</v>
      </c>
      <c r="I589" t="s">
        <v>554</v>
      </c>
      <c r="J589" s="34" t="str">
        <f>IF(Tabla5[[#This Row],[Orden Cobrada]]="Si",Tabla13[[#This Row],[Propina]],0)</f>
        <v>33.93</v>
      </c>
      <c r="K589" t="s">
        <v>70</v>
      </c>
      <c r="L589">
        <v>588</v>
      </c>
      <c r="M589" t="s">
        <v>163</v>
      </c>
      <c r="N589" t="s">
        <v>553</v>
      </c>
      <c r="O589" s="6">
        <f>INT(Tabla13[[#This Row],[Hora de Llegada]])</f>
        <v>45022</v>
      </c>
      <c r="P589" s="7" t="str">
        <f>TEXT(Tabla13[[#This Row],[Hora de Llegada]], "h:mm")</f>
        <v>2:20</v>
      </c>
      <c r="Q589" s="7" t="str">
        <f>TEXT(Tabla13[[#This Row],[Hora de Salida]], "h:mm")</f>
        <v>5:58</v>
      </c>
      <c r="R589" s="7">
        <f>IF(Tabla13[[#This Row],[Estado de la Mesa]]="Ocupada",Tabla13[[#This Row],[Hora de Salida2]]-Tabla13[[#This Row],[Hora de Llegada2]]+(15/1440),Tabla13[[#This Row],[Hora de Salida2]]-Tabla13[[#This Row],[Hora de Llegada2]])</f>
        <v>0.15138888888888891</v>
      </c>
      <c r="S589" s="7">
        <f>Tabla13[[#This Row],[Hora de Salida2]]-Tabla13[[#This Row],[Hora de Llegada2]]</f>
        <v>0.15138888888888891</v>
      </c>
      <c r="T589" s="7">
        <f>IF(Tabla5[[#This Row],[Tiempo de Permanencia sin la Espera]]&gt;Tabla5[[#This Row],[Tiempo Preparación (horas)]],Tabla5[[#This Row],[Tiempo de Permanencia sin la Espera]]-Tabla5[[#This Row],[Tiempo Preparación (horas)]],0)</f>
        <v>0.12569444444444447</v>
      </c>
      <c r="U589" s="7" t="str">
        <f>IF(Tabla5[[#This Row],[Tiempo de Permanencia sin la Espera]]&gt;Tabla5[[#This Row],[Tiempo Preparación (horas)]],"Si","No")</f>
        <v>Si</v>
      </c>
      <c r="V589" s="8">
        <v>101</v>
      </c>
      <c r="W589" s="8">
        <v>37</v>
      </c>
      <c r="X589" s="7">
        <f>Tabla5[[#This Row],[Tiempo de Preparación]]/1440</f>
        <v>2.5694444444444443E-2</v>
      </c>
    </row>
    <row r="590" spans="1:24" x14ac:dyDescent="0.2">
      <c r="A590">
        <v>10</v>
      </c>
      <c r="B590" t="s">
        <v>185</v>
      </c>
      <c r="C590">
        <v>4</v>
      </c>
      <c r="D590" s="3">
        <v>45022.134722222225</v>
      </c>
      <c r="E590" s="3">
        <v>45022.247916666667</v>
      </c>
      <c r="F590" t="s">
        <v>78</v>
      </c>
      <c r="G590" t="s">
        <v>82</v>
      </c>
      <c r="H590" t="s">
        <v>106</v>
      </c>
      <c r="I590" t="s">
        <v>552</v>
      </c>
      <c r="J590" s="34" t="str">
        <f>IF(Tabla5[[#This Row],[Orden Cobrada]]="Si",Tabla13[[#This Row],[Propina]],0)</f>
        <v>28.96</v>
      </c>
      <c r="K590" t="s">
        <v>70</v>
      </c>
      <c r="L590">
        <v>589</v>
      </c>
      <c r="M590" t="s">
        <v>85</v>
      </c>
      <c r="N590" t="s">
        <v>551</v>
      </c>
      <c r="O590" s="6">
        <f>INT(Tabla13[[#This Row],[Hora de Llegada]])</f>
        <v>45022</v>
      </c>
      <c r="P590" s="7" t="str">
        <f>TEXT(Tabla13[[#This Row],[Hora de Llegada]], "h:mm")</f>
        <v>3:14</v>
      </c>
      <c r="Q590" s="7" t="str">
        <f>TEXT(Tabla13[[#This Row],[Hora de Salida]], "h:mm")</f>
        <v>5:57</v>
      </c>
      <c r="R590" s="7">
        <f>IF(Tabla13[[#This Row],[Estado de la Mesa]]="Ocupada",Tabla13[[#This Row],[Hora de Salida2]]-Tabla13[[#This Row],[Hora de Llegada2]]+(15/1440),Tabla13[[#This Row],[Hora de Salida2]]-Tabla13[[#This Row],[Hora de Llegada2]])</f>
        <v>0.11319444444444446</v>
      </c>
      <c r="S590" s="7">
        <f>Tabla13[[#This Row],[Hora de Salida2]]-Tabla13[[#This Row],[Hora de Llegada2]]</f>
        <v>0.11319444444444446</v>
      </c>
      <c r="T590" s="7">
        <f>IF(Tabla5[[#This Row],[Tiempo de Permanencia sin la Espera]]&gt;Tabla5[[#This Row],[Tiempo Preparación (horas)]],Tabla5[[#This Row],[Tiempo de Permanencia sin la Espera]]-Tabla5[[#This Row],[Tiempo Preparación (horas)]],0)</f>
        <v>2.986111111111113E-2</v>
      </c>
      <c r="U590" s="7" t="str">
        <f>IF(Tabla5[[#This Row],[Tiempo de Permanencia sin la Espera]]&gt;Tabla5[[#This Row],[Tiempo Preparación (horas)]],"Si","No")</f>
        <v>Si</v>
      </c>
      <c r="V590" s="8">
        <v>284</v>
      </c>
      <c r="W590" s="8">
        <v>120</v>
      </c>
      <c r="X590" s="7">
        <f>Tabla5[[#This Row],[Tiempo de Preparación]]/1440</f>
        <v>8.3333333333333329E-2</v>
      </c>
    </row>
    <row r="591" spans="1:24" x14ac:dyDescent="0.2">
      <c r="A591">
        <v>3</v>
      </c>
      <c r="B591" t="s">
        <v>550</v>
      </c>
      <c r="C591">
        <v>6</v>
      </c>
      <c r="D591" s="3">
        <v>45022.114583333336</v>
      </c>
      <c r="E591" s="3">
        <v>45022.185416666667</v>
      </c>
      <c r="F591" t="s">
        <v>61</v>
      </c>
      <c r="G591" t="s">
        <v>60</v>
      </c>
      <c r="H591" t="s">
        <v>59</v>
      </c>
      <c r="I591" t="s">
        <v>549</v>
      </c>
      <c r="J591" s="34" t="str">
        <f>IF(Tabla5[[#This Row],[Orden Cobrada]]="Si",Tabla13[[#This Row],[Propina]],0)</f>
        <v>40.94</v>
      </c>
      <c r="K591" t="s">
        <v>76</v>
      </c>
      <c r="L591">
        <v>590</v>
      </c>
      <c r="M591" t="s">
        <v>132</v>
      </c>
      <c r="N591" t="s">
        <v>186</v>
      </c>
      <c r="O591" s="6">
        <f>INT(Tabla13[[#This Row],[Hora de Llegada]])</f>
        <v>45022</v>
      </c>
      <c r="P591" s="7" t="str">
        <f>TEXT(Tabla13[[#This Row],[Hora de Llegada]], "h:mm")</f>
        <v>2:45</v>
      </c>
      <c r="Q591" s="7" t="str">
        <f>TEXT(Tabla13[[#This Row],[Hora de Salida]], "h:mm")</f>
        <v>4:27</v>
      </c>
      <c r="R591" s="7">
        <f>IF(Tabla13[[#This Row],[Estado de la Mesa]]="Ocupada",Tabla13[[#This Row],[Hora de Salida2]]-Tabla13[[#This Row],[Hora de Llegada2]]+(15/1440),Tabla13[[#This Row],[Hora de Salida2]]-Tabla13[[#This Row],[Hora de Llegada2]])</f>
        <v>8.1250000000000017E-2</v>
      </c>
      <c r="S591" s="7">
        <f>Tabla13[[#This Row],[Hora de Salida2]]-Tabla13[[#This Row],[Hora de Llegada2]]</f>
        <v>7.0833333333333345E-2</v>
      </c>
      <c r="T591" s="7">
        <f>IF(Tabla5[[#This Row],[Tiempo de Permanencia sin la Espera]]&gt;Tabla5[[#This Row],[Tiempo Preparación (horas)]],Tabla5[[#This Row],[Tiempo de Permanencia sin la Espera]]-Tabla5[[#This Row],[Tiempo Preparación (horas)]],0)</f>
        <v>2.6388888888888899E-2</v>
      </c>
      <c r="U591" s="7" t="str">
        <f>IF(Tabla5[[#This Row],[Tiempo de Permanencia sin la Espera]]&gt;Tabla5[[#This Row],[Tiempo Preparación (horas)]],"Si","No")</f>
        <v>Si</v>
      </c>
      <c r="V591" s="8">
        <v>122</v>
      </c>
      <c r="W591" s="8">
        <v>64</v>
      </c>
      <c r="X591" s="7">
        <f>Tabla5[[#This Row],[Tiempo de Preparación]]/1440</f>
        <v>4.4444444444444446E-2</v>
      </c>
    </row>
    <row r="592" spans="1:24" x14ac:dyDescent="0.2">
      <c r="A592">
        <v>11</v>
      </c>
      <c r="B592" t="s">
        <v>548</v>
      </c>
      <c r="C592">
        <v>6</v>
      </c>
      <c r="D592" s="3">
        <v>45022.155555555553</v>
      </c>
      <c r="E592" s="3">
        <v>45022.263194444444</v>
      </c>
      <c r="F592" t="s">
        <v>72</v>
      </c>
      <c r="G592" t="s">
        <v>60</v>
      </c>
      <c r="H592" t="s">
        <v>59</v>
      </c>
      <c r="I592" t="s">
        <v>547</v>
      </c>
      <c r="J592" s="34" t="str">
        <f>IF(Tabla5[[#This Row],[Orden Cobrada]]="Si",Tabla13[[#This Row],[Propina]],0)</f>
        <v>44.33</v>
      </c>
      <c r="K592" t="s">
        <v>70</v>
      </c>
      <c r="L592">
        <v>591</v>
      </c>
      <c r="M592" t="s">
        <v>126</v>
      </c>
      <c r="N592" t="s">
        <v>11</v>
      </c>
      <c r="O592" s="6">
        <f>INT(Tabla13[[#This Row],[Hora de Llegada]])</f>
        <v>45022</v>
      </c>
      <c r="P592" s="7" t="str">
        <f>TEXT(Tabla13[[#This Row],[Hora de Llegada]], "h:mm")</f>
        <v>3:44</v>
      </c>
      <c r="Q592" s="7" t="str">
        <f>TEXT(Tabla13[[#This Row],[Hora de Salida]], "h:mm")</f>
        <v>6:19</v>
      </c>
      <c r="R592" s="7">
        <f>IF(Tabla13[[#This Row],[Estado de la Mesa]]="Ocupada",Tabla13[[#This Row],[Hora de Salida2]]-Tabla13[[#This Row],[Hora de Llegada2]]+(15/1440),Tabla13[[#This Row],[Hora de Salida2]]-Tabla13[[#This Row],[Hora de Llegada2]])</f>
        <v>0.1076388888888889</v>
      </c>
      <c r="S592" s="7">
        <f>Tabla13[[#This Row],[Hora de Salida2]]-Tabla13[[#This Row],[Hora de Llegada2]]</f>
        <v>0.1076388888888889</v>
      </c>
      <c r="T592" s="7">
        <f>IF(Tabla5[[#This Row],[Tiempo de Permanencia sin la Espera]]&gt;Tabla5[[#This Row],[Tiempo Preparación (horas)]],Tabla5[[#This Row],[Tiempo de Permanencia sin la Espera]]-Tabla5[[#This Row],[Tiempo Preparación (horas)]],0)</f>
        <v>7.2222222222222229E-2</v>
      </c>
      <c r="U592" s="7" t="str">
        <f>IF(Tabla5[[#This Row],[Tiempo de Permanencia sin la Espera]]&gt;Tabla5[[#This Row],[Tiempo Preparación (horas)]],"Si","No")</f>
        <v>Si</v>
      </c>
      <c r="V592" s="8">
        <v>120</v>
      </c>
      <c r="W592" s="8">
        <v>51</v>
      </c>
      <c r="X592" s="7">
        <f>Tabla5[[#This Row],[Tiempo de Preparación]]/1440</f>
        <v>3.5416666666666666E-2</v>
      </c>
    </row>
    <row r="593" spans="1:24" x14ac:dyDescent="0.2">
      <c r="A593">
        <v>5</v>
      </c>
      <c r="B593" t="s">
        <v>546</v>
      </c>
      <c r="C593">
        <v>1</v>
      </c>
      <c r="D593" s="3">
        <v>45022.033333333333</v>
      </c>
      <c r="E593" s="3">
        <v>45022.111111111109</v>
      </c>
      <c r="F593" t="s">
        <v>61</v>
      </c>
      <c r="G593" t="s">
        <v>82</v>
      </c>
      <c r="H593" t="s">
        <v>59</v>
      </c>
      <c r="I593" t="s">
        <v>545</v>
      </c>
      <c r="J593" s="34" t="str">
        <f>IF(Tabla5[[#This Row],[Orden Cobrada]]="Si",Tabla13[[#This Row],[Propina]],0)</f>
        <v>35.67</v>
      </c>
      <c r="K593" t="s">
        <v>57</v>
      </c>
      <c r="L593">
        <v>592</v>
      </c>
      <c r="M593" t="s">
        <v>56</v>
      </c>
      <c r="N593" t="s">
        <v>544</v>
      </c>
      <c r="O593" s="6">
        <f>INT(Tabla13[[#This Row],[Hora de Llegada]])</f>
        <v>45022</v>
      </c>
      <c r="P593" s="7" t="str">
        <f>TEXT(Tabla13[[#This Row],[Hora de Llegada]], "h:mm")</f>
        <v>0:48</v>
      </c>
      <c r="Q593" s="7" t="str">
        <f>TEXT(Tabla13[[#This Row],[Hora de Salida]], "h:mm")</f>
        <v>2:40</v>
      </c>
      <c r="R593" s="7">
        <f>IF(Tabla13[[#This Row],[Estado de la Mesa]]="Ocupada",Tabla13[[#This Row],[Hora de Salida2]]-Tabla13[[#This Row],[Hora de Llegada2]]+(15/1440),Tabla13[[#This Row],[Hora de Salida2]]-Tabla13[[#This Row],[Hora de Llegada2]])</f>
        <v>7.7777777777777779E-2</v>
      </c>
      <c r="S593" s="7">
        <f>Tabla13[[#This Row],[Hora de Salida2]]-Tabla13[[#This Row],[Hora de Llegada2]]</f>
        <v>7.7777777777777779E-2</v>
      </c>
      <c r="T593" s="7">
        <f>IF(Tabla5[[#This Row],[Tiempo de Permanencia sin la Espera]]&gt;Tabla5[[#This Row],[Tiempo Preparación (horas)]],Tabla5[[#This Row],[Tiempo de Permanencia sin la Espera]]-Tabla5[[#This Row],[Tiempo Preparación (horas)]],0)</f>
        <v>7.6388888888888895E-3</v>
      </c>
      <c r="U593" s="7" t="str">
        <f>IF(Tabla5[[#This Row],[Tiempo de Permanencia sin la Espera]]&gt;Tabla5[[#This Row],[Tiempo Preparación (horas)]],"Si","No")</f>
        <v>Si</v>
      </c>
      <c r="V593" s="8">
        <v>94</v>
      </c>
      <c r="W593" s="8">
        <v>101</v>
      </c>
      <c r="X593" s="7">
        <f>Tabla5[[#This Row],[Tiempo de Preparación]]/1440</f>
        <v>7.013888888888889E-2</v>
      </c>
    </row>
    <row r="594" spans="1:24" x14ac:dyDescent="0.2">
      <c r="A594">
        <v>17</v>
      </c>
      <c r="B594" t="s">
        <v>302</v>
      </c>
      <c r="C594">
        <v>5</v>
      </c>
      <c r="D594" s="3">
        <v>45022.017361111109</v>
      </c>
      <c r="E594" s="3">
        <v>45022.095138888886</v>
      </c>
      <c r="F594" t="s">
        <v>78</v>
      </c>
      <c r="G594" t="s">
        <v>82</v>
      </c>
      <c r="H594" t="s">
        <v>106</v>
      </c>
      <c r="I594" t="s">
        <v>543</v>
      </c>
      <c r="J594" s="34" t="str">
        <f>IF(Tabla5[[#This Row],[Orden Cobrada]]="Si",Tabla13[[#This Row],[Propina]],0)</f>
        <v>48.8</v>
      </c>
      <c r="K594" t="s">
        <v>57</v>
      </c>
      <c r="L594">
        <v>593</v>
      </c>
      <c r="M594" t="s">
        <v>90</v>
      </c>
      <c r="N594" t="s">
        <v>542</v>
      </c>
      <c r="O594" s="6">
        <f>INT(Tabla13[[#This Row],[Hora de Llegada]])</f>
        <v>45022</v>
      </c>
      <c r="P594" s="7" t="str">
        <f>TEXT(Tabla13[[#This Row],[Hora de Llegada]], "h:mm")</f>
        <v>0:25</v>
      </c>
      <c r="Q594" s="7" t="str">
        <f>TEXT(Tabla13[[#This Row],[Hora de Salida]], "h:mm")</f>
        <v>2:17</v>
      </c>
      <c r="R594" s="7">
        <f>IF(Tabla13[[#This Row],[Estado de la Mesa]]="Ocupada",Tabla13[[#This Row],[Hora de Salida2]]-Tabla13[[#This Row],[Hora de Llegada2]]+(15/1440),Tabla13[[#This Row],[Hora de Salida2]]-Tabla13[[#This Row],[Hora de Llegada2]])</f>
        <v>7.7777777777777779E-2</v>
      </c>
      <c r="S594" s="7">
        <f>Tabla13[[#This Row],[Hora de Salida2]]-Tabla13[[#This Row],[Hora de Llegada2]]</f>
        <v>7.7777777777777779E-2</v>
      </c>
      <c r="T594" s="7">
        <f>IF(Tabla5[[#This Row],[Tiempo de Permanencia sin la Espera]]&gt;Tabla5[[#This Row],[Tiempo Preparación (horas)]],Tabla5[[#This Row],[Tiempo de Permanencia sin la Espera]]-Tabla5[[#This Row],[Tiempo Preparación (horas)]],0)</f>
        <v>4.4444444444444446E-2</v>
      </c>
      <c r="U594" s="7" t="str">
        <f>IF(Tabla5[[#This Row],[Tiempo de Permanencia sin la Espera]]&gt;Tabla5[[#This Row],[Tiempo Preparación (horas)]],"Si","No")</f>
        <v>Si</v>
      </c>
      <c r="V594" s="8">
        <v>209</v>
      </c>
      <c r="W594" s="8">
        <v>48</v>
      </c>
      <c r="X594" s="7">
        <f>Tabla5[[#This Row],[Tiempo de Preparación]]/1440</f>
        <v>3.3333333333333333E-2</v>
      </c>
    </row>
    <row r="595" spans="1:24" x14ac:dyDescent="0.2">
      <c r="A595">
        <v>17</v>
      </c>
      <c r="B595" t="s">
        <v>541</v>
      </c>
      <c r="C595">
        <v>1</v>
      </c>
      <c r="D595" s="3">
        <v>45022.138888888891</v>
      </c>
      <c r="E595" s="3">
        <v>45022.200694444444</v>
      </c>
      <c r="F595" t="s">
        <v>72</v>
      </c>
      <c r="G595" t="s">
        <v>82</v>
      </c>
      <c r="H595" t="s">
        <v>106</v>
      </c>
      <c r="I595" t="s">
        <v>540</v>
      </c>
      <c r="J595" s="34">
        <f>IF(Tabla5[[#This Row],[Orden Cobrada]]="Si",Tabla13[[#This Row],[Propina]],0)</f>
        <v>0</v>
      </c>
      <c r="K595" t="s">
        <v>70</v>
      </c>
      <c r="L595">
        <v>594</v>
      </c>
      <c r="M595" t="s">
        <v>126</v>
      </c>
      <c r="N595" t="s">
        <v>539</v>
      </c>
      <c r="O595" s="6">
        <f>INT(Tabla13[[#This Row],[Hora de Llegada]])</f>
        <v>45022</v>
      </c>
      <c r="P595" s="7" t="str">
        <f>TEXT(Tabla13[[#This Row],[Hora de Llegada]], "h:mm")</f>
        <v>3:20</v>
      </c>
      <c r="Q595" s="7" t="str">
        <f>TEXT(Tabla13[[#This Row],[Hora de Salida]], "h:mm")</f>
        <v>4:49</v>
      </c>
      <c r="R595" s="7">
        <f>IF(Tabla13[[#This Row],[Estado de la Mesa]]="Ocupada",Tabla13[[#This Row],[Hora de Salida2]]-Tabla13[[#This Row],[Hora de Llegada2]]+(15/1440),Tabla13[[#This Row],[Hora de Salida2]]-Tabla13[[#This Row],[Hora de Llegada2]])</f>
        <v>6.180555555555553E-2</v>
      </c>
      <c r="S595" s="7">
        <f>Tabla13[[#This Row],[Hora de Salida2]]-Tabla13[[#This Row],[Hora de Llegada2]]</f>
        <v>6.180555555555553E-2</v>
      </c>
      <c r="T595" s="7">
        <f>IF(Tabla5[[#This Row],[Tiempo de Permanencia sin la Espera]]&gt;Tabla5[[#This Row],[Tiempo Preparación (horas)]],Tabla5[[#This Row],[Tiempo de Permanencia sin la Espera]]-Tabla5[[#This Row],[Tiempo Preparación (horas)]],0)</f>
        <v>0</v>
      </c>
      <c r="U595" s="7" t="str">
        <f>IF(Tabla5[[#This Row],[Tiempo de Permanencia sin la Espera]]&gt;Tabla5[[#This Row],[Tiempo Preparación (horas)]],"Si","No")</f>
        <v>No</v>
      </c>
      <c r="V595" s="8">
        <v>139</v>
      </c>
      <c r="W595" s="8">
        <v>98</v>
      </c>
      <c r="X595" s="7">
        <f>Tabla5[[#This Row],[Tiempo de Preparación]]/1440</f>
        <v>6.805555555555555E-2</v>
      </c>
    </row>
    <row r="596" spans="1:24" x14ac:dyDescent="0.2">
      <c r="A596">
        <v>9</v>
      </c>
      <c r="B596" t="s">
        <v>538</v>
      </c>
      <c r="C596">
        <v>5</v>
      </c>
      <c r="D596" s="3">
        <v>45022.127083333333</v>
      </c>
      <c r="E596" s="3">
        <v>45022.227083333331</v>
      </c>
      <c r="F596" t="s">
        <v>61</v>
      </c>
      <c r="G596" t="s">
        <v>82</v>
      </c>
      <c r="H596" t="s">
        <v>59</v>
      </c>
      <c r="I596" t="s">
        <v>537</v>
      </c>
      <c r="J596" s="34" t="str">
        <f>IF(Tabla5[[#This Row],[Orden Cobrada]]="Si",Tabla13[[#This Row],[Propina]],0)</f>
        <v>40.33</v>
      </c>
      <c r="K596" t="s">
        <v>76</v>
      </c>
      <c r="L596">
        <v>595</v>
      </c>
      <c r="M596" t="s">
        <v>163</v>
      </c>
      <c r="N596" t="s">
        <v>536</v>
      </c>
      <c r="O596" s="6">
        <f>INT(Tabla13[[#This Row],[Hora de Llegada]])</f>
        <v>45022</v>
      </c>
      <c r="P596" s="7" t="str">
        <f>TEXT(Tabla13[[#This Row],[Hora de Llegada]], "h:mm")</f>
        <v>3:03</v>
      </c>
      <c r="Q596" s="7" t="str">
        <f>TEXT(Tabla13[[#This Row],[Hora de Salida]], "h:mm")</f>
        <v>5:27</v>
      </c>
      <c r="R596" s="7">
        <f>IF(Tabla13[[#This Row],[Estado de la Mesa]]="Ocupada",Tabla13[[#This Row],[Hora de Salida2]]-Tabla13[[#This Row],[Hora de Llegada2]]+(15/1440),Tabla13[[#This Row],[Hora de Salida2]]-Tabla13[[#This Row],[Hora de Llegada2]])</f>
        <v>0.11041666666666668</v>
      </c>
      <c r="S596" s="7">
        <f>Tabla13[[#This Row],[Hora de Salida2]]-Tabla13[[#This Row],[Hora de Llegada2]]</f>
        <v>0.1</v>
      </c>
      <c r="T596" s="7">
        <f>IF(Tabla5[[#This Row],[Tiempo de Permanencia sin la Espera]]&gt;Tabla5[[#This Row],[Tiempo Preparación (horas)]],Tabla5[[#This Row],[Tiempo de Permanencia sin la Espera]]-Tabla5[[#This Row],[Tiempo Preparación (horas)]],0)</f>
        <v>6.5972222222222238E-2</v>
      </c>
      <c r="U596" s="7" t="str">
        <f>IF(Tabla5[[#This Row],[Tiempo de Permanencia sin la Espera]]&gt;Tabla5[[#This Row],[Tiempo Preparación (horas)]],"Si","No")</f>
        <v>Si</v>
      </c>
      <c r="V596" s="8">
        <v>72</v>
      </c>
      <c r="W596" s="8">
        <v>49</v>
      </c>
      <c r="X596" s="7">
        <f>Tabla5[[#This Row],[Tiempo de Preparación]]/1440</f>
        <v>3.4027777777777775E-2</v>
      </c>
    </row>
    <row r="597" spans="1:24" x14ac:dyDescent="0.2">
      <c r="A597">
        <v>18</v>
      </c>
      <c r="B597" t="s">
        <v>83</v>
      </c>
      <c r="C597">
        <v>2</v>
      </c>
      <c r="D597" s="3">
        <v>45022.056250000001</v>
      </c>
      <c r="E597" s="3">
        <v>45022.152083333334</v>
      </c>
      <c r="F597" t="s">
        <v>61</v>
      </c>
      <c r="G597" t="s">
        <v>82</v>
      </c>
      <c r="H597" t="s">
        <v>106</v>
      </c>
      <c r="I597" t="s">
        <v>535</v>
      </c>
      <c r="J597" s="34">
        <f>IF(Tabla5[[#This Row],[Orden Cobrada]]="Si",Tabla13[[#This Row],[Propina]],0)</f>
        <v>0</v>
      </c>
      <c r="K597" t="s">
        <v>76</v>
      </c>
      <c r="L597">
        <v>596</v>
      </c>
      <c r="M597" t="s">
        <v>56</v>
      </c>
      <c r="N597" t="s">
        <v>534</v>
      </c>
      <c r="O597" s="6">
        <f>INT(Tabla13[[#This Row],[Hora de Llegada]])</f>
        <v>45022</v>
      </c>
      <c r="P597" s="7" t="str">
        <f>TEXT(Tabla13[[#This Row],[Hora de Llegada]], "h:mm")</f>
        <v>1:21</v>
      </c>
      <c r="Q597" s="7" t="str">
        <f>TEXT(Tabla13[[#This Row],[Hora de Salida]], "h:mm")</f>
        <v>3:39</v>
      </c>
      <c r="R597" s="7">
        <f>IF(Tabla13[[#This Row],[Estado de la Mesa]]="Ocupada",Tabla13[[#This Row],[Hora de Salida2]]-Tabla13[[#This Row],[Hora de Llegada2]]+(15/1440),Tabla13[[#This Row],[Hora de Salida2]]-Tabla13[[#This Row],[Hora de Llegada2]])</f>
        <v>0.10625</v>
      </c>
      <c r="S597" s="7">
        <f>Tabla13[[#This Row],[Hora de Salida2]]-Tabla13[[#This Row],[Hora de Llegada2]]</f>
        <v>9.5833333333333326E-2</v>
      </c>
      <c r="T597" s="7">
        <f>IF(Tabla5[[#This Row],[Tiempo de Permanencia sin la Espera]]&gt;Tabla5[[#This Row],[Tiempo Preparación (horas)]],Tabla5[[#This Row],[Tiempo de Permanencia sin la Espera]]-Tabla5[[#This Row],[Tiempo Preparación (horas)]],0)</f>
        <v>0</v>
      </c>
      <c r="U597" s="7" t="str">
        <f>IF(Tabla5[[#This Row],[Tiempo de Permanencia sin la Espera]]&gt;Tabla5[[#This Row],[Tiempo Preparación (horas)]],"Si","No")</f>
        <v>No</v>
      </c>
      <c r="V597" s="8">
        <v>240</v>
      </c>
      <c r="W597" s="8">
        <v>158</v>
      </c>
      <c r="X597" s="7">
        <f>Tabla5[[#This Row],[Tiempo de Preparación]]/1440</f>
        <v>0.10972222222222222</v>
      </c>
    </row>
    <row r="598" spans="1:24" x14ac:dyDescent="0.2">
      <c r="A598">
        <v>16</v>
      </c>
      <c r="B598" t="s">
        <v>533</v>
      </c>
      <c r="C598">
        <v>1</v>
      </c>
      <c r="D598" s="3">
        <v>45022.035416666666</v>
      </c>
      <c r="E598" s="3">
        <v>45022.160416666666</v>
      </c>
      <c r="F598" t="s">
        <v>97</v>
      </c>
      <c r="G598" t="s">
        <v>82</v>
      </c>
      <c r="H598" t="s">
        <v>59</v>
      </c>
      <c r="I598" t="s">
        <v>532</v>
      </c>
      <c r="J598" s="34" t="str">
        <f>IF(Tabla5[[#This Row],[Orden Cobrada]]="Si",Tabla13[[#This Row],[Propina]],0)</f>
        <v>45.46</v>
      </c>
      <c r="K598" t="s">
        <v>76</v>
      </c>
      <c r="L598">
        <v>597</v>
      </c>
      <c r="M598" t="s">
        <v>126</v>
      </c>
      <c r="N598" t="s">
        <v>531</v>
      </c>
      <c r="O598" s="6">
        <f>INT(Tabla13[[#This Row],[Hora de Llegada]])</f>
        <v>45022</v>
      </c>
      <c r="P598" s="7" t="str">
        <f>TEXT(Tabla13[[#This Row],[Hora de Llegada]], "h:mm")</f>
        <v>0:51</v>
      </c>
      <c r="Q598" s="7" t="str">
        <f>TEXT(Tabla13[[#This Row],[Hora de Salida]], "h:mm")</f>
        <v>3:51</v>
      </c>
      <c r="R598" s="7">
        <f>IF(Tabla13[[#This Row],[Estado de la Mesa]]="Ocupada",Tabla13[[#This Row],[Hora de Salida2]]-Tabla13[[#This Row],[Hora de Llegada2]]+(15/1440),Tabla13[[#This Row],[Hora de Salida2]]-Tabla13[[#This Row],[Hora de Llegada2]])</f>
        <v>0.13541666666666666</v>
      </c>
      <c r="S598" s="7">
        <f>Tabla13[[#This Row],[Hora de Salida2]]-Tabla13[[#This Row],[Hora de Llegada2]]</f>
        <v>0.125</v>
      </c>
      <c r="T598" s="7">
        <f>IF(Tabla5[[#This Row],[Tiempo de Permanencia sin la Espera]]&gt;Tabla5[[#This Row],[Tiempo Preparación (horas)]],Tabla5[[#This Row],[Tiempo de Permanencia sin la Espera]]-Tabla5[[#This Row],[Tiempo Preparación (horas)]],0)</f>
        <v>2.7083333333333334E-2</v>
      </c>
      <c r="U598" s="7" t="str">
        <f>IF(Tabla5[[#This Row],[Tiempo de Permanencia sin la Espera]]&gt;Tabla5[[#This Row],[Tiempo Preparación (horas)]],"Si","No")</f>
        <v>Si</v>
      </c>
      <c r="V598" s="8">
        <v>150</v>
      </c>
      <c r="W598" s="8">
        <v>141</v>
      </c>
      <c r="X598" s="7">
        <f>Tabla5[[#This Row],[Tiempo de Preparación]]/1440</f>
        <v>9.7916666666666666E-2</v>
      </c>
    </row>
    <row r="599" spans="1:24" x14ac:dyDescent="0.2">
      <c r="A599">
        <v>9</v>
      </c>
      <c r="B599" t="s">
        <v>530</v>
      </c>
      <c r="C599">
        <v>6</v>
      </c>
      <c r="D599" s="3">
        <v>45022.136111111111</v>
      </c>
      <c r="E599" s="3">
        <v>45022.290972222225</v>
      </c>
      <c r="F599" t="s">
        <v>87</v>
      </c>
      <c r="G599" t="s">
        <v>82</v>
      </c>
      <c r="H599" t="s">
        <v>59</v>
      </c>
      <c r="I599" t="s">
        <v>529</v>
      </c>
      <c r="J599" s="34" t="str">
        <f>IF(Tabla5[[#This Row],[Orden Cobrada]]="Si",Tabla13[[#This Row],[Propina]],0)</f>
        <v>11.31</v>
      </c>
      <c r="K599" t="s">
        <v>57</v>
      </c>
      <c r="L599">
        <v>598</v>
      </c>
      <c r="M599" t="s">
        <v>90</v>
      </c>
      <c r="N599" t="s">
        <v>528</v>
      </c>
      <c r="O599" s="6">
        <f>INT(Tabla13[[#This Row],[Hora de Llegada]])</f>
        <v>45022</v>
      </c>
      <c r="P599" s="7" t="str">
        <f>TEXT(Tabla13[[#This Row],[Hora de Llegada]], "h:mm")</f>
        <v>3:16</v>
      </c>
      <c r="Q599" s="7" t="str">
        <f>TEXT(Tabla13[[#This Row],[Hora de Salida]], "h:mm")</f>
        <v>6:59</v>
      </c>
      <c r="R599" s="7">
        <f>IF(Tabla13[[#This Row],[Estado de la Mesa]]="Ocupada",Tabla13[[#This Row],[Hora de Salida2]]-Tabla13[[#This Row],[Hora de Llegada2]]+(15/1440),Tabla13[[#This Row],[Hora de Salida2]]-Tabla13[[#This Row],[Hora de Llegada2]])</f>
        <v>0.15486111111111114</v>
      </c>
      <c r="S599" s="7">
        <f>Tabla13[[#This Row],[Hora de Salida2]]-Tabla13[[#This Row],[Hora de Llegada2]]</f>
        <v>0.15486111111111114</v>
      </c>
      <c r="T599" s="7">
        <f>IF(Tabla5[[#This Row],[Tiempo de Permanencia sin la Espera]]&gt;Tabla5[[#This Row],[Tiempo Preparación (horas)]],Tabla5[[#This Row],[Tiempo de Permanencia sin la Espera]]-Tabla5[[#This Row],[Tiempo Preparación (horas)]],0)</f>
        <v>9.8611111111111149E-2</v>
      </c>
      <c r="U599" s="7" t="str">
        <f>IF(Tabla5[[#This Row],[Tiempo de Permanencia sin la Espera]]&gt;Tabla5[[#This Row],[Tiempo Preparación (horas)]],"Si","No")</f>
        <v>Si</v>
      </c>
      <c r="V599" s="8">
        <v>209</v>
      </c>
      <c r="W599" s="8">
        <v>81</v>
      </c>
      <c r="X599" s="7">
        <f>Tabla5[[#This Row],[Tiempo de Preparación]]/1440</f>
        <v>5.6250000000000001E-2</v>
      </c>
    </row>
    <row r="600" spans="1:24" x14ac:dyDescent="0.2">
      <c r="A600">
        <v>11</v>
      </c>
      <c r="B600" t="s">
        <v>527</v>
      </c>
      <c r="C600">
        <v>3</v>
      </c>
      <c r="D600" s="3">
        <v>45022.023611111108</v>
      </c>
      <c r="E600" s="3">
        <v>45022.181250000001</v>
      </c>
      <c r="F600" t="s">
        <v>61</v>
      </c>
      <c r="G600" t="s">
        <v>82</v>
      </c>
      <c r="H600" t="s">
        <v>59</v>
      </c>
      <c r="I600" t="s">
        <v>526</v>
      </c>
      <c r="J600" s="34" t="str">
        <f>IF(Tabla5[[#This Row],[Orden Cobrada]]="Si",Tabla13[[#This Row],[Propina]],0)</f>
        <v>30.97</v>
      </c>
      <c r="K600" t="s">
        <v>70</v>
      </c>
      <c r="L600">
        <v>599</v>
      </c>
      <c r="M600" t="s">
        <v>163</v>
      </c>
      <c r="N600" t="s">
        <v>525</v>
      </c>
      <c r="O600" s="6">
        <f>INT(Tabla13[[#This Row],[Hora de Llegada]])</f>
        <v>45022</v>
      </c>
      <c r="P600" s="7" t="str">
        <f>TEXT(Tabla13[[#This Row],[Hora de Llegada]], "h:mm")</f>
        <v>0:34</v>
      </c>
      <c r="Q600" s="7" t="str">
        <f>TEXT(Tabla13[[#This Row],[Hora de Salida]], "h:mm")</f>
        <v>4:21</v>
      </c>
      <c r="R600" s="7">
        <f>IF(Tabla13[[#This Row],[Estado de la Mesa]]="Ocupada",Tabla13[[#This Row],[Hora de Salida2]]-Tabla13[[#This Row],[Hora de Llegada2]]+(15/1440),Tabla13[[#This Row],[Hora de Salida2]]-Tabla13[[#This Row],[Hora de Llegada2]])</f>
        <v>0.15763888888888888</v>
      </c>
      <c r="S600" s="7">
        <f>Tabla13[[#This Row],[Hora de Salida2]]-Tabla13[[#This Row],[Hora de Llegada2]]</f>
        <v>0.15763888888888888</v>
      </c>
      <c r="T600" s="7">
        <f>IF(Tabla5[[#This Row],[Tiempo de Permanencia sin la Espera]]&gt;Tabla5[[#This Row],[Tiempo Preparación (horas)]],Tabla5[[#This Row],[Tiempo de Permanencia sin la Espera]]-Tabla5[[#This Row],[Tiempo Preparación (horas)]],0)</f>
        <v>8.2638888888888887E-2</v>
      </c>
      <c r="U600" s="7" t="str">
        <f>IF(Tabla5[[#This Row],[Tiempo de Permanencia sin la Espera]]&gt;Tabla5[[#This Row],[Tiempo Preparación (horas)]],"Si","No")</f>
        <v>Si</v>
      </c>
      <c r="V600" s="8">
        <v>169</v>
      </c>
      <c r="W600" s="8">
        <v>108</v>
      </c>
      <c r="X600" s="7">
        <f>Tabla5[[#This Row],[Tiempo de Preparación]]/1440</f>
        <v>7.4999999999999997E-2</v>
      </c>
    </row>
    <row r="601" spans="1:24" x14ac:dyDescent="0.2">
      <c r="A601">
        <v>14</v>
      </c>
      <c r="B601" t="s">
        <v>92</v>
      </c>
      <c r="C601">
        <v>4</v>
      </c>
      <c r="D601" s="3">
        <v>45022.165277777778</v>
      </c>
      <c r="E601" s="3">
        <v>45022.209027777775</v>
      </c>
      <c r="F601" t="s">
        <v>72</v>
      </c>
      <c r="G601" t="s">
        <v>82</v>
      </c>
      <c r="H601" t="s">
        <v>106</v>
      </c>
      <c r="I601" t="s">
        <v>524</v>
      </c>
      <c r="J601" s="34">
        <f>IF(Tabla5[[#This Row],[Orden Cobrada]]="Si",Tabla13[[#This Row],[Propina]],0)</f>
        <v>0</v>
      </c>
      <c r="K601" t="s">
        <v>76</v>
      </c>
      <c r="L601">
        <v>600</v>
      </c>
      <c r="M601" t="s">
        <v>69</v>
      </c>
      <c r="N601" t="s">
        <v>276</v>
      </c>
      <c r="O601" s="6">
        <f>INT(Tabla13[[#This Row],[Hora de Llegada]])</f>
        <v>45022</v>
      </c>
      <c r="P601" s="7" t="str">
        <f>TEXT(Tabla13[[#This Row],[Hora de Llegada]], "h:mm")</f>
        <v>3:58</v>
      </c>
      <c r="Q601" s="7" t="str">
        <f>TEXT(Tabla13[[#This Row],[Hora de Salida]], "h:mm")</f>
        <v>5:01</v>
      </c>
      <c r="R601" s="7">
        <f>IF(Tabla13[[#This Row],[Estado de la Mesa]]="Ocupada",Tabla13[[#This Row],[Hora de Salida2]]-Tabla13[[#This Row],[Hora de Llegada2]]+(15/1440),Tabla13[[#This Row],[Hora de Salida2]]-Tabla13[[#This Row],[Hora de Llegada2]])</f>
        <v>5.4166666666666675E-2</v>
      </c>
      <c r="S601" s="7">
        <f>Tabla13[[#This Row],[Hora de Salida2]]-Tabla13[[#This Row],[Hora de Llegada2]]</f>
        <v>4.3750000000000011E-2</v>
      </c>
      <c r="T601" s="7">
        <f>IF(Tabla5[[#This Row],[Tiempo de Permanencia sin la Espera]]&gt;Tabla5[[#This Row],[Tiempo Preparación (horas)]],Tabla5[[#This Row],[Tiempo de Permanencia sin la Espera]]-Tabla5[[#This Row],[Tiempo Preparación (horas)]],0)</f>
        <v>0</v>
      </c>
      <c r="U601" s="7" t="str">
        <f>IF(Tabla5[[#This Row],[Tiempo de Permanencia sin la Espera]]&gt;Tabla5[[#This Row],[Tiempo Preparación (horas)]],"Si","No")</f>
        <v>No</v>
      </c>
      <c r="V601" s="8">
        <v>144</v>
      </c>
      <c r="W601" s="8">
        <v>65</v>
      </c>
      <c r="X601" s="7">
        <f>Tabla5[[#This Row],[Tiempo de Preparación]]/1440</f>
        <v>4.5138888888888888E-2</v>
      </c>
    </row>
    <row r="602" spans="1:24" x14ac:dyDescent="0.2">
      <c r="A602">
        <v>13</v>
      </c>
      <c r="B602" t="s">
        <v>281</v>
      </c>
      <c r="C602">
        <v>1</v>
      </c>
      <c r="D602" s="3">
        <v>45022.113194444442</v>
      </c>
      <c r="E602" s="3">
        <v>45022.260416666664</v>
      </c>
      <c r="F602" t="s">
        <v>78</v>
      </c>
      <c r="G602" t="s">
        <v>66</v>
      </c>
      <c r="H602" t="s">
        <v>59</v>
      </c>
      <c r="I602" t="s">
        <v>523</v>
      </c>
      <c r="J602" s="34" t="str">
        <f>IF(Tabla5[[#This Row],[Orden Cobrada]]="Si",Tabla13[[#This Row],[Propina]],0)</f>
        <v>16.81</v>
      </c>
      <c r="K602" t="s">
        <v>70</v>
      </c>
      <c r="L602">
        <v>601</v>
      </c>
      <c r="M602" t="s">
        <v>100</v>
      </c>
      <c r="N602" t="s">
        <v>522</v>
      </c>
      <c r="O602" s="6">
        <f>INT(Tabla13[[#This Row],[Hora de Llegada]])</f>
        <v>45022</v>
      </c>
      <c r="P602" s="7" t="str">
        <f>TEXT(Tabla13[[#This Row],[Hora de Llegada]], "h:mm")</f>
        <v>2:43</v>
      </c>
      <c r="Q602" s="7" t="str">
        <f>TEXT(Tabla13[[#This Row],[Hora de Salida]], "h:mm")</f>
        <v>6:15</v>
      </c>
      <c r="R602" s="7">
        <f>IF(Tabla13[[#This Row],[Estado de la Mesa]]="Ocupada",Tabla13[[#This Row],[Hora de Salida2]]-Tabla13[[#This Row],[Hora de Llegada2]]+(15/1440),Tabla13[[#This Row],[Hora de Salida2]]-Tabla13[[#This Row],[Hora de Llegada2]])</f>
        <v>0.14722222222222225</v>
      </c>
      <c r="S602" s="7">
        <f>Tabla13[[#This Row],[Hora de Salida2]]-Tabla13[[#This Row],[Hora de Llegada2]]</f>
        <v>0.14722222222222225</v>
      </c>
      <c r="T602" s="7">
        <f>IF(Tabla5[[#This Row],[Tiempo de Permanencia sin la Espera]]&gt;Tabla5[[#This Row],[Tiempo Preparación (horas)]],Tabla5[[#This Row],[Tiempo de Permanencia sin la Espera]]-Tabla5[[#This Row],[Tiempo Preparación (horas)]],0)</f>
        <v>6.7361111111111149E-2</v>
      </c>
      <c r="U602" s="7" t="str">
        <f>IF(Tabla5[[#This Row],[Tiempo de Permanencia sin la Espera]]&gt;Tabla5[[#This Row],[Tiempo Preparación (horas)]],"Si","No")</f>
        <v>Si</v>
      </c>
      <c r="V602" s="8">
        <v>292</v>
      </c>
      <c r="W602" s="8">
        <v>115</v>
      </c>
      <c r="X602" s="7">
        <f>Tabla5[[#This Row],[Tiempo de Preparación]]/1440</f>
        <v>7.9861111111111105E-2</v>
      </c>
    </row>
    <row r="603" spans="1:24" x14ac:dyDescent="0.2">
      <c r="A603">
        <v>12</v>
      </c>
      <c r="B603" t="s">
        <v>521</v>
      </c>
      <c r="C603">
        <v>3</v>
      </c>
      <c r="D603" s="3">
        <v>45022.161111111112</v>
      </c>
      <c r="E603" s="3">
        <v>45022.291666666664</v>
      </c>
      <c r="F603" t="s">
        <v>61</v>
      </c>
      <c r="G603" t="s">
        <v>82</v>
      </c>
      <c r="H603" t="s">
        <v>102</v>
      </c>
      <c r="I603" t="s">
        <v>520</v>
      </c>
      <c r="J603" s="34" t="str">
        <f>IF(Tabla5[[#This Row],[Orden Cobrada]]="Si",Tabla13[[#This Row],[Propina]],0)</f>
        <v>16.5</v>
      </c>
      <c r="K603" t="s">
        <v>57</v>
      </c>
      <c r="L603">
        <v>602</v>
      </c>
      <c r="M603" t="s">
        <v>90</v>
      </c>
      <c r="N603" t="s">
        <v>519</v>
      </c>
      <c r="O603" s="6">
        <f>INT(Tabla13[[#This Row],[Hora de Llegada]])</f>
        <v>45022</v>
      </c>
      <c r="P603" s="7" t="str">
        <f>TEXT(Tabla13[[#This Row],[Hora de Llegada]], "h:mm")</f>
        <v>3:52</v>
      </c>
      <c r="Q603" s="7" t="str">
        <f>TEXT(Tabla13[[#This Row],[Hora de Salida]], "h:mm")</f>
        <v>7:00</v>
      </c>
      <c r="R603" s="7">
        <f>IF(Tabla13[[#This Row],[Estado de la Mesa]]="Ocupada",Tabla13[[#This Row],[Hora de Salida2]]-Tabla13[[#This Row],[Hora de Llegada2]]+(15/1440),Tabla13[[#This Row],[Hora de Salida2]]-Tabla13[[#This Row],[Hora de Llegada2]])</f>
        <v>0.13055555555555556</v>
      </c>
      <c r="S603" s="7">
        <f>Tabla13[[#This Row],[Hora de Salida2]]-Tabla13[[#This Row],[Hora de Llegada2]]</f>
        <v>0.13055555555555556</v>
      </c>
      <c r="T603" s="7">
        <f>IF(Tabla5[[#This Row],[Tiempo de Permanencia sin la Espera]]&gt;Tabla5[[#This Row],[Tiempo Preparación (horas)]],Tabla5[[#This Row],[Tiempo de Permanencia sin la Espera]]-Tabla5[[#This Row],[Tiempo Preparación (horas)]],0)</f>
        <v>1.8055555555555561E-2</v>
      </c>
      <c r="U603" s="7" t="str">
        <f>IF(Tabla5[[#This Row],[Tiempo de Permanencia sin la Espera]]&gt;Tabla5[[#This Row],[Tiempo Preparación (horas)]],"Si","No")</f>
        <v>Si</v>
      </c>
      <c r="V603" s="8">
        <v>266</v>
      </c>
      <c r="W603" s="8">
        <v>162</v>
      </c>
      <c r="X603" s="7">
        <f>Tabla5[[#This Row],[Tiempo de Preparación]]/1440</f>
        <v>0.1125</v>
      </c>
    </row>
    <row r="604" spans="1:24" x14ac:dyDescent="0.2">
      <c r="A604">
        <v>19</v>
      </c>
      <c r="B604" t="s">
        <v>518</v>
      </c>
      <c r="C604">
        <v>6</v>
      </c>
      <c r="D604" s="3">
        <v>45022.035416666666</v>
      </c>
      <c r="E604" s="3">
        <v>45022.181250000001</v>
      </c>
      <c r="F604" t="s">
        <v>97</v>
      </c>
      <c r="G604" t="s">
        <v>82</v>
      </c>
      <c r="H604" t="s">
        <v>59</v>
      </c>
      <c r="I604" t="s">
        <v>517</v>
      </c>
      <c r="J604" s="34" t="str">
        <f>IF(Tabla5[[#This Row],[Orden Cobrada]]="Si",Tabla13[[#This Row],[Propina]],0)</f>
        <v>24.2</v>
      </c>
      <c r="K604" t="s">
        <v>70</v>
      </c>
      <c r="L604">
        <v>603</v>
      </c>
      <c r="M604" t="s">
        <v>85</v>
      </c>
      <c r="N604" t="s">
        <v>9</v>
      </c>
      <c r="O604" s="6">
        <f>INT(Tabla13[[#This Row],[Hora de Llegada]])</f>
        <v>45022</v>
      </c>
      <c r="P604" s="7" t="str">
        <f>TEXT(Tabla13[[#This Row],[Hora de Llegada]], "h:mm")</f>
        <v>0:51</v>
      </c>
      <c r="Q604" s="7" t="str">
        <f>TEXT(Tabla13[[#This Row],[Hora de Salida]], "h:mm")</f>
        <v>4:21</v>
      </c>
      <c r="R604" s="7">
        <f>IF(Tabla13[[#This Row],[Estado de la Mesa]]="Ocupada",Tabla13[[#This Row],[Hora de Salida2]]-Tabla13[[#This Row],[Hora de Llegada2]]+(15/1440),Tabla13[[#This Row],[Hora de Salida2]]-Tabla13[[#This Row],[Hora de Llegada2]])</f>
        <v>0.14583333333333331</v>
      </c>
      <c r="S604" s="7">
        <f>Tabla13[[#This Row],[Hora de Salida2]]-Tabla13[[#This Row],[Hora de Llegada2]]</f>
        <v>0.14583333333333331</v>
      </c>
      <c r="T604" s="7">
        <f>IF(Tabla5[[#This Row],[Tiempo de Permanencia sin la Espera]]&gt;Tabla5[[#This Row],[Tiempo Preparación (horas)]],Tabla5[[#This Row],[Tiempo de Permanencia sin la Espera]]-Tabla5[[#This Row],[Tiempo Preparación (horas)]],0)</f>
        <v>0.13402777777777775</v>
      </c>
      <c r="U604" s="7" t="str">
        <f>IF(Tabla5[[#This Row],[Tiempo de Permanencia sin la Espera]]&gt;Tabla5[[#This Row],[Tiempo Preparación (horas)]],"Si","No")</f>
        <v>Si</v>
      </c>
      <c r="V604" s="8">
        <v>62</v>
      </c>
      <c r="W604" s="8">
        <v>17</v>
      </c>
      <c r="X604" s="7">
        <f>Tabla5[[#This Row],[Tiempo de Preparación]]/1440</f>
        <v>1.1805555555555555E-2</v>
      </c>
    </row>
    <row r="605" spans="1:24" x14ac:dyDescent="0.2">
      <c r="A605">
        <v>14</v>
      </c>
      <c r="B605" t="s">
        <v>516</v>
      </c>
      <c r="C605">
        <v>5</v>
      </c>
      <c r="D605" s="3">
        <v>45022.054166666669</v>
      </c>
      <c r="E605" s="3">
        <v>45022.219444444447</v>
      </c>
      <c r="F605" t="s">
        <v>61</v>
      </c>
      <c r="G605" t="s">
        <v>82</v>
      </c>
      <c r="H605" t="s">
        <v>59</v>
      </c>
      <c r="I605" t="s">
        <v>515</v>
      </c>
      <c r="J605" s="34" t="str">
        <f>IF(Tabla5[[#This Row],[Orden Cobrada]]="Si",Tabla13[[#This Row],[Propina]],0)</f>
        <v>42.6</v>
      </c>
      <c r="K605" t="s">
        <v>76</v>
      </c>
      <c r="L605">
        <v>604</v>
      </c>
      <c r="M605" t="s">
        <v>56</v>
      </c>
      <c r="N605" t="s">
        <v>17</v>
      </c>
      <c r="O605" s="6">
        <f>INT(Tabla13[[#This Row],[Hora de Llegada]])</f>
        <v>45022</v>
      </c>
      <c r="P605" s="7" t="str">
        <f>TEXT(Tabla13[[#This Row],[Hora de Llegada]], "h:mm")</f>
        <v>1:18</v>
      </c>
      <c r="Q605" s="7" t="str">
        <f>TEXT(Tabla13[[#This Row],[Hora de Salida]], "h:mm")</f>
        <v>5:16</v>
      </c>
      <c r="R605" s="7">
        <f>IF(Tabla13[[#This Row],[Estado de la Mesa]]="Ocupada",Tabla13[[#This Row],[Hora de Salida2]]-Tabla13[[#This Row],[Hora de Llegada2]]+(15/1440),Tabla13[[#This Row],[Hora de Salida2]]-Tabla13[[#This Row],[Hora de Llegada2]])</f>
        <v>0.17569444444444443</v>
      </c>
      <c r="S605" s="7">
        <f>Tabla13[[#This Row],[Hora de Salida2]]-Tabla13[[#This Row],[Hora de Llegada2]]</f>
        <v>0.16527777777777777</v>
      </c>
      <c r="T605" s="7">
        <f>IF(Tabla5[[#This Row],[Tiempo de Permanencia sin la Espera]]&gt;Tabla5[[#This Row],[Tiempo Preparación (horas)]],Tabla5[[#This Row],[Tiempo de Permanencia sin la Espera]]-Tabla5[[#This Row],[Tiempo Preparación (horas)]],0)</f>
        <v>0.1361111111111111</v>
      </c>
      <c r="U605" s="7" t="str">
        <f>IF(Tabla5[[#This Row],[Tiempo de Permanencia sin la Espera]]&gt;Tabla5[[#This Row],[Tiempo Preparación (horas)]],"Si","No")</f>
        <v>Si</v>
      </c>
      <c r="V605" s="8">
        <v>105</v>
      </c>
      <c r="W605" s="8">
        <v>42</v>
      </c>
      <c r="X605" s="7">
        <f>Tabla5[[#This Row],[Tiempo de Preparación]]/1440</f>
        <v>2.9166666666666667E-2</v>
      </c>
    </row>
    <row r="606" spans="1:24" x14ac:dyDescent="0.2">
      <c r="A606">
        <v>19</v>
      </c>
      <c r="B606" t="s">
        <v>486</v>
      </c>
      <c r="C606">
        <v>2</v>
      </c>
      <c r="D606" s="3">
        <v>45022.117361111108</v>
      </c>
      <c r="E606" s="3">
        <v>45022.26666666667</v>
      </c>
      <c r="F606" t="s">
        <v>72</v>
      </c>
      <c r="G606" t="s">
        <v>82</v>
      </c>
      <c r="H606" t="s">
        <v>102</v>
      </c>
      <c r="I606" t="s">
        <v>514</v>
      </c>
      <c r="J606" s="34" t="str">
        <f>IF(Tabla5[[#This Row],[Orden Cobrada]]="Si",Tabla13[[#This Row],[Propina]],0)</f>
        <v>24.38</v>
      </c>
      <c r="K606" t="s">
        <v>76</v>
      </c>
      <c r="L606">
        <v>605</v>
      </c>
      <c r="M606" t="s">
        <v>85</v>
      </c>
      <c r="N606" t="s">
        <v>513</v>
      </c>
      <c r="O606" s="6">
        <f>INT(Tabla13[[#This Row],[Hora de Llegada]])</f>
        <v>45022</v>
      </c>
      <c r="P606" s="7" t="str">
        <f>TEXT(Tabla13[[#This Row],[Hora de Llegada]], "h:mm")</f>
        <v>2:49</v>
      </c>
      <c r="Q606" s="7" t="str">
        <f>TEXT(Tabla13[[#This Row],[Hora de Salida]], "h:mm")</f>
        <v>6:24</v>
      </c>
      <c r="R606" s="7">
        <f>IF(Tabla13[[#This Row],[Estado de la Mesa]]="Ocupada",Tabla13[[#This Row],[Hora de Salida2]]-Tabla13[[#This Row],[Hora de Llegada2]]+(15/1440),Tabla13[[#This Row],[Hora de Salida2]]-Tabla13[[#This Row],[Hora de Llegada2]])</f>
        <v>0.15972222222222224</v>
      </c>
      <c r="S606" s="7">
        <f>Tabla13[[#This Row],[Hora de Salida2]]-Tabla13[[#This Row],[Hora de Llegada2]]</f>
        <v>0.14930555555555558</v>
      </c>
      <c r="T606" s="7">
        <f>IF(Tabla5[[#This Row],[Tiempo de Permanencia sin la Espera]]&gt;Tabla5[[#This Row],[Tiempo Preparación (horas)]],Tabla5[[#This Row],[Tiempo de Permanencia sin la Espera]]-Tabla5[[#This Row],[Tiempo Preparación (horas)]],0)</f>
        <v>2.7083333333333362E-2</v>
      </c>
      <c r="U606" s="7" t="str">
        <f>IF(Tabla5[[#This Row],[Tiempo de Permanencia sin la Espera]]&gt;Tabla5[[#This Row],[Tiempo Preparación (horas)]],"Si","No")</f>
        <v>Si</v>
      </c>
      <c r="V606" s="8">
        <v>220</v>
      </c>
      <c r="W606" s="8">
        <v>176</v>
      </c>
      <c r="X606" s="7">
        <f>Tabla5[[#This Row],[Tiempo de Preparación]]/1440</f>
        <v>0.12222222222222222</v>
      </c>
    </row>
    <row r="607" spans="1:24" x14ac:dyDescent="0.2">
      <c r="A607">
        <v>1</v>
      </c>
      <c r="B607" t="s">
        <v>512</v>
      </c>
      <c r="C607">
        <v>2</v>
      </c>
      <c r="D607" s="3">
        <v>45022.134722222225</v>
      </c>
      <c r="E607" s="3">
        <v>45022.254166666666</v>
      </c>
      <c r="F607" t="s">
        <v>87</v>
      </c>
      <c r="G607" t="s">
        <v>82</v>
      </c>
      <c r="H607" t="s">
        <v>59</v>
      </c>
      <c r="I607" t="s">
        <v>511</v>
      </c>
      <c r="J607" s="34" t="str">
        <f>IF(Tabla5[[#This Row],[Orden Cobrada]]="Si",Tabla13[[#This Row],[Propina]],0)</f>
        <v>31.58</v>
      </c>
      <c r="K607" t="s">
        <v>76</v>
      </c>
      <c r="L607">
        <v>606</v>
      </c>
      <c r="M607" t="s">
        <v>132</v>
      </c>
      <c r="N607" t="s">
        <v>510</v>
      </c>
      <c r="O607" s="6">
        <f>INT(Tabla13[[#This Row],[Hora de Llegada]])</f>
        <v>45022</v>
      </c>
      <c r="P607" s="7" t="str">
        <f>TEXT(Tabla13[[#This Row],[Hora de Llegada]], "h:mm")</f>
        <v>3:14</v>
      </c>
      <c r="Q607" s="7" t="str">
        <f>TEXT(Tabla13[[#This Row],[Hora de Salida]], "h:mm")</f>
        <v>6:06</v>
      </c>
      <c r="R607" s="7">
        <f>IF(Tabla13[[#This Row],[Estado de la Mesa]]="Ocupada",Tabla13[[#This Row],[Hora de Salida2]]-Tabla13[[#This Row],[Hora de Llegada2]]+(15/1440),Tabla13[[#This Row],[Hora de Salida2]]-Tabla13[[#This Row],[Hora de Llegada2]])</f>
        <v>0.12986111111111109</v>
      </c>
      <c r="S607" s="7">
        <f>Tabla13[[#This Row],[Hora de Salida2]]-Tabla13[[#This Row],[Hora de Llegada2]]</f>
        <v>0.11944444444444444</v>
      </c>
      <c r="T607" s="7">
        <f>IF(Tabla5[[#This Row],[Tiempo de Permanencia sin la Espera]]&gt;Tabla5[[#This Row],[Tiempo Preparación (horas)]],Tabla5[[#This Row],[Tiempo de Permanencia sin la Espera]]-Tabla5[[#This Row],[Tiempo Preparación (horas)]],0)</f>
        <v>1.8749999999999989E-2</v>
      </c>
      <c r="U607" s="7" t="str">
        <f>IF(Tabla5[[#This Row],[Tiempo de Permanencia sin la Espera]]&gt;Tabla5[[#This Row],[Tiempo Preparación (horas)]],"Si","No")</f>
        <v>Si</v>
      </c>
      <c r="V607" s="8">
        <v>183</v>
      </c>
      <c r="W607" s="8">
        <v>145</v>
      </c>
      <c r="X607" s="7">
        <f>Tabla5[[#This Row],[Tiempo de Preparación]]/1440</f>
        <v>0.10069444444444445</v>
      </c>
    </row>
    <row r="608" spans="1:24" x14ac:dyDescent="0.2">
      <c r="A608">
        <v>10</v>
      </c>
      <c r="B608" t="s">
        <v>509</v>
      </c>
      <c r="C608">
        <v>1</v>
      </c>
      <c r="D608" s="3">
        <v>45022.058333333334</v>
      </c>
      <c r="E608" s="3">
        <v>45022.145138888889</v>
      </c>
      <c r="F608" t="s">
        <v>87</v>
      </c>
      <c r="G608" t="s">
        <v>82</v>
      </c>
      <c r="H608" t="s">
        <v>59</v>
      </c>
      <c r="I608" t="s">
        <v>508</v>
      </c>
      <c r="J608" s="34" t="str">
        <f>IF(Tabla5[[#This Row],[Orden Cobrada]]="Si",Tabla13[[#This Row],[Propina]],0)</f>
        <v>28.9</v>
      </c>
      <c r="K608" t="s">
        <v>76</v>
      </c>
      <c r="L608">
        <v>607</v>
      </c>
      <c r="M608" t="s">
        <v>163</v>
      </c>
      <c r="N608" t="s">
        <v>507</v>
      </c>
      <c r="O608" s="6">
        <f>INT(Tabla13[[#This Row],[Hora de Llegada]])</f>
        <v>45022</v>
      </c>
      <c r="P608" s="7" t="str">
        <f>TEXT(Tabla13[[#This Row],[Hora de Llegada]], "h:mm")</f>
        <v>1:24</v>
      </c>
      <c r="Q608" s="7" t="str">
        <f>TEXT(Tabla13[[#This Row],[Hora de Salida]], "h:mm")</f>
        <v>3:29</v>
      </c>
      <c r="R608" s="7">
        <f>IF(Tabla13[[#This Row],[Estado de la Mesa]]="Ocupada",Tabla13[[#This Row],[Hora de Salida2]]-Tabla13[[#This Row],[Hora de Llegada2]]+(15/1440),Tabla13[[#This Row],[Hora de Salida2]]-Tabla13[[#This Row],[Hora de Llegada2]])</f>
        <v>9.7222222222222252E-2</v>
      </c>
      <c r="S608" s="7">
        <f>Tabla13[[#This Row],[Hora de Salida2]]-Tabla13[[#This Row],[Hora de Llegada2]]</f>
        <v>8.680555555555558E-2</v>
      </c>
      <c r="T608" s="7">
        <f>IF(Tabla5[[#This Row],[Tiempo de Permanencia sin la Espera]]&gt;Tabla5[[#This Row],[Tiempo Preparación (horas)]],Tabla5[[#This Row],[Tiempo de Permanencia sin la Espera]]-Tabla5[[#This Row],[Tiempo Preparación (horas)]],0)</f>
        <v>3.888888888888891E-2</v>
      </c>
      <c r="U608" s="7" t="str">
        <f>IF(Tabla5[[#This Row],[Tiempo de Permanencia sin la Espera]]&gt;Tabla5[[#This Row],[Tiempo Preparación (horas)]],"Si","No")</f>
        <v>Si</v>
      </c>
      <c r="V608" s="8">
        <v>68</v>
      </c>
      <c r="W608" s="8">
        <v>69</v>
      </c>
      <c r="X608" s="7">
        <f>Tabla5[[#This Row],[Tiempo de Preparación]]/1440</f>
        <v>4.791666666666667E-2</v>
      </c>
    </row>
    <row r="609" spans="1:24" x14ac:dyDescent="0.2">
      <c r="A609">
        <v>7</v>
      </c>
      <c r="B609" t="s">
        <v>506</v>
      </c>
      <c r="C609">
        <v>6</v>
      </c>
      <c r="D609" s="3">
        <v>45022.165277777778</v>
      </c>
      <c r="E609" s="3">
        <v>45022.305555555555</v>
      </c>
      <c r="F609" t="s">
        <v>72</v>
      </c>
      <c r="G609" t="s">
        <v>82</v>
      </c>
      <c r="H609" t="s">
        <v>59</v>
      </c>
      <c r="I609" t="s">
        <v>505</v>
      </c>
      <c r="J609" s="34" t="str">
        <f>IF(Tabla5[[#This Row],[Orden Cobrada]]="Si",Tabla13[[#This Row],[Propina]],0)</f>
        <v>36.55</v>
      </c>
      <c r="K609" t="s">
        <v>57</v>
      </c>
      <c r="L609">
        <v>608</v>
      </c>
      <c r="M609" t="s">
        <v>90</v>
      </c>
      <c r="N609" t="s">
        <v>13</v>
      </c>
      <c r="O609" s="6">
        <f>INT(Tabla13[[#This Row],[Hora de Llegada]])</f>
        <v>45022</v>
      </c>
      <c r="P609" s="7" t="str">
        <f>TEXT(Tabla13[[#This Row],[Hora de Llegada]], "h:mm")</f>
        <v>3:58</v>
      </c>
      <c r="Q609" s="7" t="str">
        <f>TEXT(Tabla13[[#This Row],[Hora de Salida]], "h:mm")</f>
        <v>7:20</v>
      </c>
      <c r="R609" s="7">
        <f>IF(Tabla13[[#This Row],[Estado de la Mesa]]="Ocupada",Tabla13[[#This Row],[Hora de Salida2]]-Tabla13[[#This Row],[Hora de Llegada2]]+(15/1440),Tabla13[[#This Row],[Hora de Salida2]]-Tabla13[[#This Row],[Hora de Llegada2]])</f>
        <v>0.14027777777777775</v>
      </c>
      <c r="S609" s="7">
        <f>Tabla13[[#This Row],[Hora de Salida2]]-Tabla13[[#This Row],[Hora de Llegada2]]</f>
        <v>0.14027777777777775</v>
      </c>
      <c r="T609" s="7">
        <f>IF(Tabla5[[#This Row],[Tiempo de Permanencia sin la Espera]]&gt;Tabla5[[#This Row],[Tiempo Preparación (horas)]],Tabla5[[#This Row],[Tiempo de Permanencia sin la Espera]]-Tabla5[[#This Row],[Tiempo Preparación (horas)]],0)</f>
        <v>0.10902777777777775</v>
      </c>
      <c r="U609" s="7" t="str">
        <f>IF(Tabla5[[#This Row],[Tiempo de Permanencia sin la Espera]]&gt;Tabla5[[#This Row],[Tiempo Preparación (horas)]],"Si","No")</f>
        <v>Si</v>
      </c>
      <c r="V609" s="8">
        <v>29</v>
      </c>
      <c r="W609" s="8">
        <v>45</v>
      </c>
      <c r="X609" s="7">
        <f>Tabla5[[#This Row],[Tiempo de Preparación]]/1440</f>
        <v>3.125E-2</v>
      </c>
    </row>
    <row r="610" spans="1:24" x14ac:dyDescent="0.2">
      <c r="A610">
        <v>1</v>
      </c>
      <c r="B610" t="s">
        <v>326</v>
      </c>
      <c r="C610">
        <v>4</v>
      </c>
      <c r="D610" s="3">
        <v>45022.140972222223</v>
      </c>
      <c r="E610" s="3">
        <v>45022.293055555558</v>
      </c>
      <c r="F610" t="s">
        <v>97</v>
      </c>
      <c r="G610" t="s">
        <v>82</v>
      </c>
      <c r="H610" t="s">
        <v>59</v>
      </c>
      <c r="I610" t="s">
        <v>504</v>
      </c>
      <c r="J610" s="34" t="str">
        <f>IF(Tabla5[[#This Row],[Orden Cobrada]]="Si",Tabla13[[#This Row],[Propina]],0)</f>
        <v>23.29</v>
      </c>
      <c r="K610" t="s">
        <v>57</v>
      </c>
      <c r="L610">
        <v>609</v>
      </c>
      <c r="M610" t="s">
        <v>56</v>
      </c>
      <c r="N610" t="s">
        <v>18</v>
      </c>
      <c r="O610" s="6">
        <f>INT(Tabla13[[#This Row],[Hora de Llegada]])</f>
        <v>45022</v>
      </c>
      <c r="P610" s="7" t="str">
        <f>TEXT(Tabla13[[#This Row],[Hora de Llegada]], "h:mm")</f>
        <v>3:23</v>
      </c>
      <c r="Q610" s="7" t="str">
        <f>TEXT(Tabla13[[#This Row],[Hora de Salida]], "h:mm")</f>
        <v>7:02</v>
      </c>
      <c r="R610" s="7">
        <f>IF(Tabla13[[#This Row],[Estado de la Mesa]]="Ocupada",Tabla13[[#This Row],[Hora de Salida2]]-Tabla13[[#This Row],[Hora de Llegada2]]+(15/1440),Tabla13[[#This Row],[Hora de Salida2]]-Tabla13[[#This Row],[Hora de Llegada2]])</f>
        <v>0.15208333333333335</v>
      </c>
      <c r="S610" s="7">
        <f>Tabla13[[#This Row],[Hora de Salida2]]-Tabla13[[#This Row],[Hora de Llegada2]]</f>
        <v>0.15208333333333335</v>
      </c>
      <c r="T610" s="7">
        <f>IF(Tabla5[[#This Row],[Tiempo de Permanencia sin la Espera]]&gt;Tabla5[[#This Row],[Tiempo Preparación (horas)]],Tabla5[[#This Row],[Tiempo de Permanencia sin la Espera]]-Tabla5[[#This Row],[Tiempo Preparación (horas)]],0)</f>
        <v>0.13333333333333336</v>
      </c>
      <c r="U610" s="7" t="str">
        <f>IF(Tabla5[[#This Row],[Tiempo de Permanencia sin la Espera]]&gt;Tabla5[[#This Row],[Tiempo Preparación (horas)]],"Si","No")</f>
        <v>Si</v>
      </c>
      <c r="V610" s="8">
        <v>32</v>
      </c>
      <c r="W610" s="8">
        <v>27</v>
      </c>
      <c r="X610" s="7">
        <f>Tabla5[[#This Row],[Tiempo de Preparación]]/1440</f>
        <v>1.8749999999999999E-2</v>
      </c>
    </row>
    <row r="611" spans="1:24" x14ac:dyDescent="0.2">
      <c r="A611">
        <v>19</v>
      </c>
      <c r="B611" t="s">
        <v>503</v>
      </c>
      <c r="C611">
        <v>4</v>
      </c>
      <c r="D611" s="3">
        <v>45022.091666666667</v>
      </c>
      <c r="E611" s="3">
        <v>45022.174305555556</v>
      </c>
      <c r="F611" t="s">
        <v>87</v>
      </c>
      <c r="G611" t="s">
        <v>66</v>
      </c>
      <c r="H611" t="s">
        <v>59</v>
      </c>
      <c r="I611" t="s">
        <v>502</v>
      </c>
      <c r="J611" s="34" t="str">
        <f>IF(Tabla5[[#This Row],[Orden Cobrada]]="Si",Tabla13[[#This Row],[Propina]],0)</f>
        <v>37.9</v>
      </c>
      <c r="K611" t="s">
        <v>76</v>
      </c>
      <c r="L611">
        <v>610</v>
      </c>
      <c r="M611" t="s">
        <v>163</v>
      </c>
      <c r="N611" t="s">
        <v>501</v>
      </c>
      <c r="O611" s="6">
        <f>INT(Tabla13[[#This Row],[Hora de Llegada]])</f>
        <v>45022</v>
      </c>
      <c r="P611" s="7" t="str">
        <f>TEXT(Tabla13[[#This Row],[Hora de Llegada]], "h:mm")</f>
        <v>2:12</v>
      </c>
      <c r="Q611" s="7" t="str">
        <f>TEXT(Tabla13[[#This Row],[Hora de Salida]], "h:mm")</f>
        <v>4:11</v>
      </c>
      <c r="R611" s="7">
        <f>IF(Tabla13[[#This Row],[Estado de la Mesa]]="Ocupada",Tabla13[[#This Row],[Hora de Salida2]]-Tabla13[[#This Row],[Hora de Llegada2]]+(15/1440),Tabla13[[#This Row],[Hora de Salida2]]-Tabla13[[#This Row],[Hora de Llegada2]])</f>
        <v>9.3055555555555572E-2</v>
      </c>
      <c r="S611" s="7">
        <f>Tabla13[[#This Row],[Hora de Salida2]]-Tabla13[[#This Row],[Hora de Llegada2]]</f>
        <v>8.2638888888888901E-2</v>
      </c>
      <c r="T611" s="7">
        <f>IF(Tabla5[[#This Row],[Tiempo de Permanencia sin la Espera]]&gt;Tabla5[[#This Row],[Tiempo Preparación (horas)]],Tabla5[[#This Row],[Tiempo de Permanencia sin la Espera]]-Tabla5[[#This Row],[Tiempo Preparación (horas)]],0)</f>
        <v>5.000000000000001E-2</v>
      </c>
      <c r="U611" s="7" t="str">
        <f>IF(Tabla5[[#This Row],[Tiempo de Permanencia sin la Espera]]&gt;Tabla5[[#This Row],[Tiempo Preparación (horas)]],"Si","No")</f>
        <v>Si</v>
      </c>
      <c r="V611" s="8">
        <v>44</v>
      </c>
      <c r="W611" s="8">
        <v>47</v>
      </c>
      <c r="X611" s="7">
        <f>Tabla5[[#This Row],[Tiempo de Preparación]]/1440</f>
        <v>3.2638888888888891E-2</v>
      </c>
    </row>
    <row r="612" spans="1:24" x14ac:dyDescent="0.2">
      <c r="A612">
        <v>13</v>
      </c>
      <c r="B612" t="s">
        <v>500</v>
      </c>
      <c r="C612">
        <v>1</v>
      </c>
      <c r="D612" s="3">
        <v>45022.163194444445</v>
      </c>
      <c r="E612" s="3">
        <v>45022.321527777778</v>
      </c>
      <c r="F612" t="s">
        <v>97</v>
      </c>
      <c r="G612" t="s">
        <v>82</v>
      </c>
      <c r="H612" t="s">
        <v>59</v>
      </c>
      <c r="I612" t="s">
        <v>499</v>
      </c>
      <c r="J612" s="34" t="str">
        <f>IF(Tabla5[[#This Row],[Orden Cobrada]]="Si",Tabla13[[#This Row],[Propina]],0)</f>
        <v>44.28</v>
      </c>
      <c r="K612" t="s">
        <v>76</v>
      </c>
      <c r="L612">
        <v>611</v>
      </c>
      <c r="M612" t="s">
        <v>104</v>
      </c>
      <c r="N612" t="s">
        <v>498</v>
      </c>
      <c r="O612" s="6">
        <f>INT(Tabla13[[#This Row],[Hora de Llegada]])</f>
        <v>45022</v>
      </c>
      <c r="P612" s="7" t="str">
        <f>TEXT(Tabla13[[#This Row],[Hora de Llegada]], "h:mm")</f>
        <v>3:55</v>
      </c>
      <c r="Q612" s="7" t="str">
        <f>TEXT(Tabla13[[#This Row],[Hora de Salida]], "h:mm")</f>
        <v>7:43</v>
      </c>
      <c r="R612" s="7">
        <f>IF(Tabla13[[#This Row],[Estado de la Mesa]]="Ocupada",Tabla13[[#This Row],[Hora de Salida2]]-Tabla13[[#This Row],[Hora de Llegada2]]+(15/1440),Tabla13[[#This Row],[Hora de Salida2]]-Tabla13[[#This Row],[Hora de Llegada2]])</f>
        <v>0.16875000000000001</v>
      </c>
      <c r="S612" s="7">
        <f>Tabla13[[#This Row],[Hora de Salida2]]-Tabla13[[#This Row],[Hora de Llegada2]]</f>
        <v>0.15833333333333335</v>
      </c>
      <c r="T612" s="7">
        <f>IF(Tabla5[[#This Row],[Tiempo de Permanencia sin la Espera]]&gt;Tabla5[[#This Row],[Tiempo Preparación (horas)]],Tabla5[[#This Row],[Tiempo de Permanencia sin la Espera]]-Tabla5[[#This Row],[Tiempo Preparación (horas)]],0)</f>
        <v>0.10069444444444446</v>
      </c>
      <c r="U612" s="7" t="str">
        <f>IF(Tabla5[[#This Row],[Tiempo de Permanencia sin la Espera]]&gt;Tabla5[[#This Row],[Tiempo Preparación (horas)]],"Si","No")</f>
        <v>Si</v>
      </c>
      <c r="V612" s="8">
        <v>78</v>
      </c>
      <c r="W612" s="8">
        <v>83</v>
      </c>
      <c r="X612" s="7">
        <f>Tabla5[[#This Row],[Tiempo de Preparación]]/1440</f>
        <v>5.7638888888888892E-2</v>
      </c>
    </row>
    <row r="613" spans="1:24" x14ac:dyDescent="0.2">
      <c r="A613">
        <v>11</v>
      </c>
      <c r="B613" t="s">
        <v>497</v>
      </c>
      <c r="C613">
        <v>4</v>
      </c>
      <c r="D613" s="3">
        <v>45022.05</v>
      </c>
      <c r="E613" s="3">
        <v>45022.208333333336</v>
      </c>
      <c r="F613" t="s">
        <v>87</v>
      </c>
      <c r="G613" t="s">
        <v>82</v>
      </c>
      <c r="H613" t="s">
        <v>59</v>
      </c>
      <c r="I613" t="s">
        <v>496</v>
      </c>
      <c r="J613" s="34" t="str">
        <f>IF(Tabla5[[#This Row],[Orden Cobrada]]="Si",Tabla13[[#This Row],[Propina]],0)</f>
        <v>23.54</v>
      </c>
      <c r="K613" t="s">
        <v>57</v>
      </c>
      <c r="L613">
        <v>612</v>
      </c>
      <c r="M613" t="s">
        <v>163</v>
      </c>
      <c r="N613" t="s">
        <v>495</v>
      </c>
      <c r="O613" s="6">
        <f>INT(Tabla13[[#This Row],[Hora de Llegada]])</f>
        <v>45022</v>
      </c>
      <c r="P613" s="7" t="str">
        <f>TEXT(Tabla13[[#This Row],[Hora de Llegada]], "h:mm")</f>
        <v>1:12</v>
      </c>
      <c r="Q613" s="7" t="str">
        <f>TEXT(Tabla13[[#This Row],[Hora de Salida]], "h:mm")</f>
        <v>5:00</v>
      </c>
      <c r="R613" s="7">
        <f>IF(Tabla13[[#This Row],[Estado de la Mesa]]="Ocupada",Tabla13[[#This Row],[Hora de Salida2]]-Tabla13[[#This Row],[Hora de Llegada2]]+(15/1440),Tabla13[[#This Row],[Hora de Salida2]]-Tabla13[[#This Row],[Hora de Llegada2]])</f>
        <v>0.15833333333333335</v>
      </c>
      <c r="S613" s="7">
        <f>Tabla13[[#This Row],[Hora de Salida2]]-Tabla13[[#This Row],[Hora de Llegada2]]</f>
        <v>0.15833333333333335</v>
      </c>
      <c r="T613" s="7">
        <f>IF(Tabla5[[#This Row],[Tiempo de Permanencia sin la Espera]]&gt;Tabla5[[#This Row],[Tiempo Preparación (horas)]],Tabla5[[#This Row],[Tiempo de Permanencia sin la Espera]]-Tabla5[[#This Row],[Tiempo Preparación (horas)]],0)</f>
        <v>6.8750000000000019E-2</v>
      </c>
      <c r="U613" s="7" t="str">
        <f>IF(Tabla5[[#This Row],[Tiempo de Permanencia sin la Espera]]&gt;Tabla5[[#This Row],[Tiempo Preparación (horas)]],"Si","No")</f>
        <v>Si</v>
      </c>
      <c r="V613" s="8">
        <v>231</v>
      </c>
      <c r="W613" s="8">
        <v>129</v>
      </c>
      <c r="X613" s="7">
        <f>Tabla5[[#This Row],[Tiempo de Preparación]]/1440</f>
        <v>8.9583333333333334E-2</v>
      </c>
    </row>
    <row r="614" spans="1:24" x14ac:dyDescent="0.2">
      <c r="A614">
        <v>1</v>
      </c>
      <c r="B614" t="s">
        <v>494</v>
      </c>
      <c r="C614">
        <v>5</v>
      </c>
      <c r="D614" s="3">
        <v>45022.081250000003</v>
      </c>
      <c r="E614" s="3">
        <v>45022.149305555555</v>
      </c>
      <c r="F614" t="s">
        <v>61</v>
      </c>
      <c r="G614" t="s">
        <v>60</v>
      </c>
      <c r="H614" t="s">
        <v>102</v>
      </c>
      <c r="I614" t="s">
        <v>493</v>
      </c>
      <c r="J614" s="34">
        <f>IF(Tabla5[[#This Row],[Orden Cobrada]]="Si",Tabla13[[#This Row],[Propina]],0)</f>
        <v>0</v>
      </c>
      <c r="K614" t="s">
        <v>57</v>
      </c>
      <c r="L614">
        <v>613</v>
      </c>
      <c r="M614" t="s">
        <v>90</v>
      </c>
      <c r="N614" t="s">
        <v>492</v>
      </c>
      <c r="O614" s="6">
        <f>INT(Tabla13[[#This Row],[Hora de Llegada]])</f>
        <v>45022</v>
      </c>
      <c r="P614" s="7" t="str">
        <f>TEXT(Tabla13[[#This Row],[Hora de Llegada]], "h:mm")</f>
        <v>1:57</v>
      </c>
      <c r="Q614" s="7" t="str">
        <f>TEXT(Tabla13[[#This Row],[Hora de Salida]], "h:mm")</f>
        <v>3:35</v>
      </c>
      <c r="R614" s="7">
        <f>IF(Tabla13[[#This Row],[Estado de la Mesa]]="Ocupada",Tabla13[[#This Row],[Hora de Salida2]]-Tabla13[[#This Row],[Hora de Llegada2]]+(15/1440),Tabla13[[#This Row],[Hora de Salida2]]-Tabla13[[#This Row],[Hora de Llegada2]])</f>
        <v>6.805555555555555E-2</v>
      </c>
      <c r="S614" s="7">
        <f>Tabla13[[#This Row],[Hora de Salida2]]-Tabla13[[#This Row],[Hora de Llegada2]]</f>
        <v>6.805555555555555E-2</v>
      </c>
      <c r="T614" s="7">
        <f>IF(Tabla5[[#This Row],[Tiempo de Permanencia sin la Espera]]&gt;Tabla5[[#This Row],[Tiempo Preparación (horas)]],Tabla5[[#This Row],[Tiempo de Permanencia sin la Espera]]-Tabla5[[#This Row],[Tiempo Preparación (horas)]],0)</f>
        <v>0</v>
      </c>
      <c r="U614" s="7" t="str">
        <f>IF(Tabla5[[#This Row],[Tiempo de Permanencia sin la Espera]]&gt;Tabla5[[#This Row],[Tiempo Preparación (horas)]],"Si","No")</f>
        <v>No</v>
      </c>
      <c r="V614" s="8">
        <v>285</v>
      </c>
      <c r="W614" s="8">
        <v>152</v>
      </c>
      <c r="X614" s="7">
        <f>Tabla5[[#This Row],[Tiempo de Preparación]]/1440</f>
        <v>0.10555555555555556</v>
      </c>
    </row>
    <row r="615" spans="1:24" x14ac:dyDescent="0.2">
      <c r="A615">
        <v>19</v>
      </c>
      <c r="B615" t="s">
        <v>491</v>
      </c>
      <c r="C615">
        <v>6</v>
      </c>
      <c r="D615" s="3">
        <v>45022.105555555558</v>
      </c>
      <c r="E615" s="3">
        <v>45022.192361111112</v>
      </c>
      <c r="F615" t="s">
        <v>97</v>
      </c>
      <c r="G615" t="s">
        <v>60</v>
      </c>
      <c r="H615" t="s">
        <v>106</v>
      </c>
      <c r="I615" t="s">
        <v>490</v>
      </c>
      <c r="J615" s="34" t="str">
        <f>IF(Tabla5[[#This Row],[Orden Cobrada]]="Si",Tabla13[[#This Row],[Propina]],0)</f>
        <v>26.48</v>
      </c>
      <c r="K615" t="s">
        <v>57</v>
      </c>
      <c r="L615">
        <v>614</v>
      </c>
      <c r="M615" t="s">
        <v>132</v>
      </c>
      <c r="N615" t="s">
        <v>5</v>
      </c>
      <c r="O615" s="6">
        <f>INT(Tabla13[[#This Row],[Hora de Llegada]])</f>
        <v>45022</v>
      </c>
      <c r="P615" s="7" t="str">
        <f>TEXT(Tabla13[[#This Row],[Hora de Llegada]], "h:mm")</f>
        <v>2:32</v>
      </c>
      <c r="Q615" s="7" t="str">
        <f>TEXT(Tabla13[[#This Row],[Hora de Salida]], "h:mm")</f>
        <v>4:37</v>
      </c>
      <c r="R615" s="7">
        <f>IF(Tabla13[[#This Row],[Estado de la Mesa]]="Ocupada",Tabla13[[#This Row],[Hora de Salida2]]-Tabla13[[#This Row],[Hora de Llegada2]]+(15/1440),Tabla13[[#This Row],[Hora de Salida2]]-Tabla13[[#This Row],[Hora de Llegada2]])</f>
        <v>8.6805555555555566E-2</v>
      </c>
      <c r="S615" s="7">
        <f>Tabla13[[#This Row],[Hora de Salida2]]-Tabla13[[#This Row],[Hora de Llegada2]]</f>
        <v>8.6805555555555566E-2</v>
      </c>
      <c r="T615" s="7">
        <f>IF(Tabla5[[#This Row],[Tiempo de Permanencia sin la Espera]]&gt;Tabla5[[#This Row],[Tiempo Preparación (horas)]],Tabla5[[#This Row],[Tiempo de Permanencia sin la Espera]]-Tabla5[[#This Row],[Tiempo Preparación (horas)]],0)</f>
        <v>5.2083333333333343E-2</v>
      </c>
      <c r="U615" s="7" t="str">
        <f>IF(Tabla5[[#This Row],[Tiempo de Permanencia sin la Espera]]&gt;Tabla5[[#This Row],[Tiempo Preparación (horas)]],"Si","No")</f>
        <v>Si</v>
      </c>
      <c r="V615" s="8">
        <v>72</v>
      </c>
      <c r="W615" s="8">
        <v>50</v>
      </c>
      <c r="X615" s="7">
        <f>Tabla5[[#This Row],[Tiempo de Preparación]]/1440</f>
        <v>3.4722222222222224E-2</v>
      </c>
    </row>
    <row r="616" spans="1:24" x14ac:dyDescent="0.2">
      <c r="A616">
        <v>7</v>
      </c>
      <c r="B616" t="s">
        <v>489</v>
      </c>
      <c r="C616">
        <v>1</v>
      </c>
      <c r="D616" s="3">
        <v>45022.031944444447</v>
      </c>
      <c r="E616" s="3">
        <v>45022.078472222223</v>
      </c>
      <c r="F616" t="s">
        <v>87</v>
      </c>
      <c r="G616" t="s">
        <v>66</v>
      </c>
      <c r="H616" t="s">
        <v>59</v>
      </c>
      <c r="I616" t="s">
        <v>488</v>
      </c>
      <c r="J616" s="34">
        <f>IF(Tabla5[[#This Row],[Orden Cobrada]]="Si",Tabla13[[#This Row],[Propina]],0)</f>
        <v>0</v>
      </c>
      <c r="K616" t="s">
        <v>76</v>
      </c>
      <c r="L616">
        <v>615</v>
      </c>
      <c r="M616" t="s">
        <v>56</v>
      </c>
      <c r="N616" t="s">
        <v>487</v>
      </c>
      <c r="O616" s="6">
        <f>INT(Tabla13[[#This Row],[Hora de Llegada]])</f>
        <v>45022</v>
      </c>
      <c r="P616" s="7" t="str">
        <f>TEXT(Tabla13[[#This Row],[Hora de Llegada]], "h:mm")</f>
        <v>0:46</v>
      </c>
      <c r="Q616" s="7" t="str">
        <f>TEXT(Tabla13[[#This Row],[Hora de Salida]], "h:mm")</f>
        <v>1:53</v>
      </c>
      <c r="R616" s="7">
        <f>IF(Tabla13[[#This Row],[Estado de la Mesa]]="Ocupada",Tabla13[[#This Row],[Hora de Salida2]]-Tabla13[[#This Row],[Hora de Llegada2]]+(15/1440),Tabla13[[#This Row],[Hora de Salida2]]-Tabla13[[#This Row],[Hora de Llegada2]])</f>
        <v>5.6944444444444436E-2</v>
      </c>
      <c r="S616" s="7">
        <f>Tabla13[[#This Row],[Hora de Salida2]]-Tabla13[[#This Row],[Hora de Llegada2]]</f>
        <v>4.6527777777777772E-2</v>
      </c>
      <c r="T616" s="7">
        <f>IF(Tabla5[[#This Row],[Tiempo de Permanencia sin la Espera]]&gt;Tabla5[[#This Row],[Tiempo Preparación (horas)]],Tabla5[[#This Row],[Tiempo de Permanencia sin la Espera]]-Tabla5[[#This Row],[Tiempo Preparación (horas)]],0)</f>
        <v>0</v>
      </c>
      <c r="U616" s="7" t="str">
        <f>IF(Tabla5[[#This Row],[Tiempo de Permanencia sin la Espera]]&gt;Tabla5[[#This Row],[Tiempo Preparación (horas)]],"Si","No")</f>
        <v>No</v>
      </c>
      <c r="V616" s="8">
        <v>333</v>
      </c>
      <c r="W616" s="8">
        <v>156</v>
      </c>
      <c r="X616" s="7">
        <f>Tabla5[[#This Row],[Tiempo de Preparación]]/1440</f>
        <v>0.10833333333333334</v>
      </c>
    </row>
    <row r="617" spans="1:24" x14ac:dyDescent="0.2">
      <c r="A617">
        <v>4</v>
      </c>
      <c r="B617" t="s">
        <v>486</v>
      </c>
      <c r="C617">
        <v>4</v>
      </c>
      <c r="D617" s="3">
        <v>45022.009722222225</v>
      </c>
      <c r="E617" s="3">
        <v>45022.15</v>
      </c>
      <c r="F617" t="s">
        <v>87</v>
      </c>
      <c r="G617" t="s">
        <v>66</v>
      </c>
      <c r="H617" t="s">
        <v>59</v>
      </c>
      <c r="I617" t="s">
        <v>485</v>
      </c>
      <c r="J617" s="34" t="str">
        <f>IF(Tabla5[[#This Row],[Orden Cobrada]]="Si",Tabla13[[#This Row],[Propina]],0)</f>
        <v>23.89</v>
      </c>
      <c r="K617" t="s">
        <v>76</v>
      </c>
      <c r="L617">
        <v>616</v>
      </c>
      <c r="M617" t="s">
        <v>132</v>
      </c>
      <c r="N617" t="s">
        <v>484</v>
      </c>
      <c r="O617" s="6">
        <f>INT(Tabla13[[#This Row],[Hora de Llegada]])</f>
        <v>45022</v>
      </c>
      <c r="P617" s="7" t="str">
        <f>TEXT(Tabla13[[#This Row],[Hora de Llegada]], "h:mm")</f>
        <v>0:14</v>
      </c>
      <c r="Q617" s="7" t="str">
        <f>TEXT(Tabla13[[#This Row],[Hora de Salida]], "h:mm")</f>
        <v>3:36</v>
      </c>
      <c r="R617" s="7">
        <f>IF(Tabla13[[#This Row],[Estado de la Mesa]]="Ocupada",Tabla13[[#This Row],[Hora de Salida2]]-Tabla13[[#This Row],[Hora de Llegada2]]+(15/1440),Tabla13[[#This Row],[Hora de Salida2]]-Tabla13[[#This Row],[Hora de Llegada2]])</f>
        <v>0.15069444444444444</v>
      </c>
      <c r="S617" s="7">
        <f>Tabla13[[#This Row],[Hora de Salida2]]-Tabla13[[#This Row],[Hora de Llegada2]]</f>
        <v>0.14027777777777778</v>
      </c>
      <c r="T617" s="7">
        <f>IF(Tabla5[[#This Row],[Tiempo de Permanencia sin la Espera]]&gt;Tabla5[[#This Row],[Tiempo Preparación (horas)]],Tabla5[[#This Row],[Tiempo de Permanencia sin la Espera]]-Tabla5[[#This Row],[Tiempo Preparación (horas)]],0)</f>
        <v>0.1076388888888889</v>
      </c>
      <c r="U617" s="7" t="str">
        <f>IF(Tabla5[[#This Row],[Tiempo de Permanencia sin la Espera]]&gt;Tabla5[[#This Row],[Tiempo Preparación (horas)]],"Si","No")</f>
        <v>Si</v>
      </c>
      <c r="V617" s="8">
        <v>132</v>
      </c>
      <c r="W617" s="8">
        <v>47</v>
      </c>
      <c r="X617" s="7">
        <f>Tabla5[[#This Row],[Tiempo de Preparación]]/1440</f>
        <v>3.2638888888888891E-2</v>
      </c>
    </row>
    <row r="618" spans="1:24" x14ac:dyDescent="0.2">
      <c r="A618">
        <v>13</v>
      </c>
      <c r="B618" t="s">
        <v>238</v>
      </c>
      <c r="C618">
        <v>5</v>
      </c>
      <c r="D618" s="3">
        <v>45022.055555555555</v>
      </c>
      <c r="E618" s="3">
        <v>45022.220138888886</v>
      </c>
      <c r="F618" t="s">
        <v>61</v>
      </c>
      <c r="G618" t="s">
        <v>82</v>
      </c>
      <c r="H618" t="s">
        <v>59</v>
      </c>
      <c r="I618" t="s">
        <v>483</v>
      </c>
      <c r="J618" s="34" t="str">
        <f>IF(Tabla5[[#This Row],[Orden Cobrada]]="Si",Tabla13[[#This Row],[Propina]],0)</f>
        <v>38.18</v>
      </c>
      <c r="K618" t="s">
        <v>70</v>
      </c>
      <c r="L618">
        <v>617</v>
      </c>
      <c r="M618" t="s">
        <v>85</v>
      </c>
      <c r="N618" t="s">
        <v>482</v>
      </c>
      <c r="O618" s="6">
        <f>INT(Tabla13[[#This Row],[Hora de Llegada]])</f>
        <v>45022</v>
      </c>
      <c r="P618" s="7" t="str">
        <f>TEXT(Tabla13[[#This Row],[Hora de Llegada]], "h:mm")</f>
        <v>1:20</v>
      </c>
      <c r="Q618" s="7" t="str">
        <f>TEXT(Tabla13[[#This Row],[Hora de Salida]], "h:mm")</f>
        <v>5:17</v>
      </c>
      <c r="R618" s="7">
        <f>IF(Tabla13[[#This Row],[Estado de la Mesa]]="Ocupada",Tabla13[[#This Row],[Hora de Salida2]]-Tabla13[[#This Row],[Hora de Llegada2]]+(15/1440),Tabla13[[#This Row],[Hora de Salida2]]-Tabla13[[#This Row],[Hora de Llegada2]])</f>
        <v>0.16458333333333333</v>
      </c>
      <c r="S618" s="7">
        <f>Tabla13[[#This Row],[Hora de Salida2]]-Tabla13[[#This Row],[Hora de Llegada2]]</f>
        <v>0.16458333333333333</v>
      </c>
      <c r="T618" s="7">
        <f>IF(Tabla5[[#This Row],[Tiempo de Permanencia sin la Espera]]&gt;Tabla5[[#This Row],[Tiempo Preparación (horas)]],Tabla5[[#This Row],[Tiempo de Permanencia sin la Espera]]-Tabla5[[#This Row],[Tiempo Preparación (horas)]],0)</f>
        <v>0.12916666666666665</v>
      </c>
      <c r="U618" s="7" t="str">
        <f>IF(Tabla5[[#This Row],[Tiempo de Permanencia sin la Espera]]&gt;Tabla5[[#This Row],[Tiempo Preparación (horas)]],"Si","No")</f>
        <v>Si</v>
      </c>
      <c r="V618" s="8">
        <v>142</v>
      </c>
      <c r="W618" s="8">
        <v>51</v>
      </c>
      <c r="X618" s="7">
        <f>Tabla5[[#This Row],[Tiempo de Preparación]]/1440</f>
        <v>3.5416666666666666E-2</v>
      </c>
    </row>
    <row r="619" spans="1:24" x14ac:dyDescent="0.2">
      <c r="A619">
        <v>3</v>
      </c>
      <c r="B619" t="s">
        <v>481</v>
      </c>
      <c r="C619">
        <v>5</v>
      </c>
      <c r="D619" s="3">
        <v>45022.038888888892</v>
      </c>
      <c r="E619" s="3">
        <v>45022.133333333331</v>
      </c>
      <c r="F619" t="s">
        <v>78</v>
      </c>
      <c r="G619" t="s">
        <v>60</v>
      </c>
      <c r="H619" t="s">
        <v>59</v>
      </c>
      <c r="I619" t="s">
        <v>480</v>
      </c>
      <c r="J619" s="34" t="str">
        <f>IF(Tabla5[[#This Row],[Orden Cobrada]]="Si",Tabla13[[#This Row],[Propina]],0)</f>
        <v>25.93</v>
      </c>
      <c r="K619" t="s">
        <v>70</v>
      </c>
      <c r="L619">
        <v>618</v>
      </c>
      <c r="M619" t="s">
        <v>69</v>
      </c>
      <c r="N619" t="s">
        <v>479</v>
      </c>
      <c r="O619" s="6">
        <f>INT(Tabla13[[#This Row],[Hora de Llegada]])</f>
        <v>45022</v>
      </c>
      <c r="P619" s="7" t="str">
        <f>TEXT(Tabla13[[#This Row],[Hora de Llegada]], "h:mm")</f>
        <v>0:56</v>
      </c>
      <c r="Q619" s="7" t="str">
        <f>TEXT(Tabla13[[#This Row],[Hora de Salida]], "h:mm")</f>
        <v>3:12</v>
      </c>
      <c r="R619" s="7">
        <f>IF(Tabla13[[#This Row],[Estado de la Mesa]]="Ocupada",Tabla13[[#This Row],[Hora de Salida2]]-Tabla13[[#This Row],[Hora de Llegada2]]+(15/1440),Tabla13[[#This Row],[Hora de Salida2]]-Tabla13[[#This Row],[Hora de Llegada2]])</f>
        <v>9.4444444444444442E-2</v>
      </c>
      <c r="S619" s="7">
        <f>Tabla13[[#This Row],[Hora de Salida2]]-Tabla13[[#This Row],[Hora de Llegada2]]</f>
        <v>9.4444444444444442E-2</v>
      </c>
      <c r="T619" s="7">
        <f>IF(Tabla5[[#This Row],[Tiempo de Permanencia sin la Espera]]&gt;Tabla5[[#This Row],[Tiempo Preparación (horas)]],Tabla5[[#This Row],[Tiempo de Permanencia sin la Espera]]-Tabla5[[#This Row],[Tiempo Preparación (horas)]],0)</f>
        <v>1.2499999999999997E-2</v>
      </c>
      <c r="U619" s="7" t="str">
        <f>IF(Tabla5[[#This Row],[Tiempo de Permanencia sin la Espera]]&gt;Tabla5[[#This Row],[Tiempo Preparación (horas)]],"Si","No")</f>
        <v>Si</v>
      </c>
      <c r="V619" s="8">
        <v>319</v>
      </c>
      <c r="W619" s="8">
        <v>118</v>
      </c>
      <c r="X619" s="7">
        <f>Tabla5[[#This Row],[Tiempo de Preparación]]/1440</f>
        <v>8.1944444444444445E-2</v>
      </c>
    </row>
    <row r="620" spans="1:24" x14ac:dyDescent="0.2">
      <c r="A620">
        <v>6</v>
      </c>
      <c r="B620" t="s">
        <v>478</v>
      </c>
      <c r="C620">
        <v>4</v>
      </c>
      <c r="D620" s="3">
        <v>45022.011111111111</v>
      </c>
      <c r="E620" s="3">
        <v>45022.111805555556</v>
      </c>
      <c r="F620" t="s">
        <v>87</v>
      </c>
      <c r="G620" t="s">
        <v>66</v>
      </c>
      <c r="H620" t="s">
        <v>59</v>
      </c>
      <c r="I620" t="s">
        <v>477</v>
      </c>
      <c r="J620" s="34" t="str">
        <f>IF(Tabla5[[#This Row],[Orden Cobrada]]="Si",Tabla13[[#This Row],[Propina]],0)</f>
        <v>16.44</v>
      </c>
      <c r="K620" t="s">
        <v>57</v>
      </c>
      <c r="L620">
        <v>619</v>
      </c>
      <c r="M620" t="s">
        <v>56</v>
      </c>
      <c r="N620" t="s">
        <v>476</v>
      </c>
      <c r="O620" s="6">
        <f>INT(Tabla13[[#This Row],[Hora de Llegada]])</f>
        <v>45022</v>
      </c>
      <c r="P620" s="7" t="str">
        <f>TEXT(Tabla13[[#This Row],[Hora de Llegada]], "h:mm")</f>
        <v>0:16</v>
      </c>
      <c r="Q620" s="7" t="str">
        <f>TEXT(Tabla13[[#This Row],[Hora de Salida]], "h:mm")</f>
        <v>2:41</v>
      </c>
      <c r="R620" s="7">
        <f>IF(Tabla13[[#This Row],[Estado de la Mesa]]="Ocupada",Tabla13[[#This Row],[Hora de Salida2]]-Tabla13[[#This Row],[Hora de Llegada2]]+(15/1440),Tabla13[[#This Row],[Hora de Salida2]]-Tabla13[[#This Row],[Hora de Llegada2]])</f>
        <v>0.10069444444444445</v>
      </c>
      <c r="S620" s="7">
        <f>Tabla13[[#This Row],[Hora de Salida2]]-Tabla13[[#This Row],[Hora de Llegada2]]</f>
        <v>0.10069444444444445</v>
      </c>
      <c r="T620" s="7">
        <f>IF(Tabla5[[#This Row],[Tiempo de Permanencia sin la Espera]]&gt;Tabla5[[#This Row],[Tiempo Preparación (horas)]],Tabla5[[#This Row],[Tiempo de Permanencia sin la Espera]]-Tabla5[[#This Row],[Tiempo Preparación (horas)]],0)</f>
        <v>3.4027777777777782E-2</v>
      </c>
      <c r="U620" s="7" t="str">
        <f>IF(Tabla5[[#This Row],[Tiempo de Permanencia sin la Espera]]&gt;Tabla5[[#This Row],[Tiempo Preparación (horas)]],"Si","No")</f>
        <v>Si</v>
      </c>
      <c r="V620" s="8">
        <v>132</v>
      </c>
      <c r="W620" s="8">
        <v>96</v>
      </c>
      <c r="X620" s="7">
        <f>Tabla5[[#This Row],[Tiempo de Preparación]]/1440</f>
        <v>6.6666666666666666E-2</v>
      </c>
    </row>
    <row r="621" spans="1:24" x14ac:dyDescent="0.2">
      <c r="A621">
        <v>16</v>
      </c>
      <c r="B621" t="s">
        <v>475</v>
      </c>
      <c r="C621">
        <v>3</v>
      </c>
      <c r="D621" s="3">
        <v>45022.117361111108</v>
      </c>
      <c r="E621" s="3">
        <v>45022.254861111112</v>
      </c>
      <c r="F621" t="s">
        <v>78</v>
      </c>
      <c r="G621" t="s">
        <v>82</v>
      </c>
      <c r="H621" t="s">
        <v>59</v>
      </c>
      <c r="I621" t="s">
        <v>474</v>
      </c>
      <c r="J621" s="34" t="str">
        <f>IF(Tabla5[[#This Row],[Orden Cobrada]]="Si",Tabla13[[#This Row],[Propina]],0)</f>
        <v>26.64</v>
      </c>
      <c r="K621" t="s">
        <v>57</v>
      </c>
      <c r="L621">
        <v>620</v>
      </c>
      <c r="M621" t="s">
        <v>163</v>
      </c>
      <c r="N621" t="s">
        <v>16</v>
      </c>
      <c r="O621" s="6">
        <f>INT(Tabla13[[#This Row],[Hora de Llegada]])</f>
        <v>45022</v>
      </c>
      <c r="P621" s="7" t="str">
        <f>TEXT(Tabla13[[#This Row],[Hora de Llegada]], "h:mm")</f>
        <v>2:49</v>
      </c>
      <c r="Q621" s="7" t="str">
        <f>TEXT(Tabla13[[#This Row],[Hora de Salida]], "h:mm")</f>
        <v>6:07</v>
      </c>
      <c r="R621" s="7">
        <f>IF(Tabla13[[#This Row],[Estado de la Mesa]]="Ocupada",Tabla13[[#This Row],[Hora de Salida2]]-Tabla13[[#This Row],[Hora de Llegada2]]+(15/1440),Tabla13[[#This Row],[Hora de Salida2]]-Tabla13[[#This Row],[Hora de Llegada2]])</f>
        <v>0.13750000000000001</v>
      </c>
      <c r="S621" s="7">
        <f>Tabla13[[#This Row],[Hora de Salida2]]-Tabla13[[#This Row],[Hora de Llegada2]]</f>
        <v>0.13750000000000001</v>
      </c>
      <c r="T621" s="7">
        <f>IF(Tabla5[[#This Row],[Tiempo de Permanencia sin la Espera]]&gt;Tabla5[[#This Row],[Tiempo Preparación (horas)]],Tabla5[[#This Row],[Tiempo de Permanencia sin la Espera]]-Tabla5[[#This Row],[Tiempo Preparación (horas)]],0)</f>
        <v>0.10972222222222223</v>
      </c>
      <c r="U621" s="7" t="str">
        <f>IF(Tabla5[[#This Row],[Tiempo de Permanencia sin la Espera]]&gt;Tabla5[[#This Row],[Tiempo Preparación (horas)]],"Si","No")</f>
        <v>Si</v>
      </c>
      <c r="V621" s="8">
        <v>57</v>
      </c>
      <c r="W621" s="8">
        <v>40</v>
      </c>
      <c r="X621" s="7">
        <f>Tabla5[[#This Row],[Tiempo de Preparación]]/1440</f>
        <v>2.7777777777777776E-2</v>
      </c>
    </row>
    <row r="622" spans="1:24" x14ac:dyDescent="0.2">
      <c r="A622">
        <v>5</v>
      </c>
      <c r="B622" t="s">
        <v>473</v>
      </c>
      <c r="C622">
        <v>2</v>
      </c>
      <c r="D622" s="3">
        <v>45022.047222222223</v>
      </c>
      <c r="E622" s="3">
        <v>45022.102083333331</v>
      </c>
      <c r="F622" t="s">
        <v>61</v>
      </c>
      <c r="G622" t="s">
        <v>82</v>
      </c>
      <c r="H622" t="s">
        <v>59</v>
      </c>
      <c r="I622" t="s">
        <v>472</v>
      </c>
      <c r="J622" s="34" t="str">
        <f>IF(Tabla5[[#This Row],[Orden Cobrada]]="Si",Tabla13[[#This Row],[Propina]],0)</f>
        <v>42.27</v>
      </c>
      <c r="K622" t="s">
        <v>76</v>
      </c>
      <c r="L622">
        <v>621</v>
      </c>
      <c r="M622" t="s">
        <v>56</v>
      </c>
      <c r="N622" t="s">
        <v>17</v>
      </c>
      <c r="O622" s="6">
        <f>INT(Tabla13[[#This Row],[Hora de Llegada]])</f>
        <v>45022</v>
      </c>
      <c r="P622" s="7" t="str">
        <f>TEXT(Tabla13[[#This Row],[Hora de Llegada]], "h:mm")</f>
        <v>1:08</v>
      </c>
      <c r="Q622" s="7" t="str">
        <f>TEXT(Tabla13[[#This Row],[Hora de Salida]], "h:mm")</f>
        <v>2:27</v>
      </c>
      <c r="R622" s="7">
        <f>IF(Tabla13[[#This Row],[Estado de la Mesa]]="Ocupada",Tabla13[[#This Row],[Hora de Salida2]]-Tabla13[[#This Row],[Hora de Llegada2]]+(15/1440),Tabla13[[#This Row],[Hora de Salida2]]-Tabla13[[#This Row],[Hora de Llegada2]])</f>
        <v>6.5277777777777796E-2</v>
      </c>
      <c r="S622" s="7">
        <f>Tabla13[[#This Row],[Hora de Salida2]]-Tabla13[[#This Row],[Hora de Llegada2]]</f>
        <v>5.4861111111111124E-2</v>
      </c>
      <c r="T622" s="7">
        <f>IF(Tabla5[[#This Row],[Tiempo de Permanencia sin la Espera]]&gt;Tabla5[[#This Row],[Tiempo Preparación (horas)]],Tabla5[[#This Row],[Tiempo de Permanencia sin la Espera]]-Tabla5[[#This Row],[Tiempo Preparación (horas)]],0)</f>
        <v>4.9305555555555568E-2</v>
      </c>
      <c r="U622" s="7" t="str">
        <f>IF(Tabla5[[#This Row],[Tiempo de Permanencia sin la Espera]]&gt;Tabla5[[#This Row],[Tiempo Preparación (horas)]],"Si","No")</f>
        <v>Si</v>
      </c>
      <c r="V622" s="8">
        <v>105</v>
      </c>
      <c r="W622" s="8">
        <v>8</v>
      </c>
      <c r="X622" s="7">
        <f>Tabla5[[#This Row],[Tiempo de Preparación]]/1440</f>
        <v>5.5555555555555558E-3</v>
      </c>
    </row>
    <row r="623" spans="1:24" x14ac:dyDescent="0.2">
      <c r="A623">
        <v>7</v>
      </c>
      <c r="B623" t="s">
        <v>193</v>
      </c>
      <c r="C623">
        <v>5</v>
      </c>
      <c r="D623" s="3">
        <v>45022.088194444441</v>
      </c>
      <c r="E623" s="3">
        <v>45022.229861111111</v>
      </c>
      <c r="F623" t="s">
        <v>72</v>
      </c>
      <c r="G623" t="s">
        <v>66</v>
      </c>
      <c r="H623" t="s">
        <v>59</v>
      </c>
      <c r="I623" t="s">
        <v>471</v>
      </c>
      <c r="J623" s="34" t="str">
        <f>IF(Tabla5[[#This Row],[Orden Cobrada]]="Si",Tabla13[[#This Row],[Propina]],0)</f>
        <v>11.47</v>
      </c>
      <c r="K623" t="s">
        <v>57</v>
      </c>
      <c r="L623">
        <v>622</v>
      </c>
      <c r="M623" t="s">
        <v>64</v>
      </c>
      <c r="N623" t="s">
        <v>470</v>
      </c>
      <c r="O623" s="6">
        <f>INT(Tabla13[[#This Row],[Hora de Llegada]])</f>
        <v>45022</v>
      </c>
      <c r="P623" s="7" t="str">
        <f>TEXT(Tabla13[[#This Row],[Hora de Llegada]], "h:mm")</f>
        <v>2:07</v>
      </c>
      <c r="Q623" s="7" t="str">
        <f>TEXT(Tabla13[[#This Row],[Hora de Salida]], "h:mm")</f>
        <v>5:31</v>
      </c>
      <c r="R623" s="7">
        <f>IF(Tabla13[[#This Row],[Estado de la Mesa]]="Ocupada",Tabla13[[#This Row],[Hora de Salida2]]-Tabla13[[#This Row],[Hora de Llegada2]]+(15/1440),Tabla13[[#This Row],[Hora de Salida2]]-Tabla13[[#This Row],[Hora de Llegada2]])</f>
        <v>0.14166666666666666</v>
      </c>
      <c r="S623" s="7">
        <f>Tabla13[[#This Row],[Hora de Salida2]]-Tabla13[[#This Row],[Hora de Llegada2]]</f>
        <v>0.14166666666666666</v>
      </c>
      <c r="T623" s="7">
        <f>IF(Tabla5[[#This Row],[Tiempo de Permanencia sin la Espera]]&gt;Tabla5[[#This Row],[Tiempo Preparación (horas)]],Tabla5[[#This Row],[Tiempo de Permanencia sin la Espera]]-Tabla5[[#This Row],[Tiempo Preparación (horas)]],0)</f>
        <v>8.7499999999999994E-2</v>
      </c>
      <c r="U623" s="7" t="str">
        <f>IF(Tabla5[[#This Row],[Tiempo de Permanencia sin la Espera]]&gt;Tabla5[[#This Row],[Tiempo Preparación (horas)]],"Si","No")</f>
        <v>Si</v>
      </c>
      <c r="V623" s="8">
        <v>121</v>
      </c>
      <c r="W623" s="8">
        <v>78</v>
      </c>
      <c r="X623" s="7">
        <f>Tabla5[[#This Row],[Tiempo de Preparación]]/1440</f>
        <v>5.4166666666666669E-2</v>
      </c>
    </row>
    <row r="624" spans="1:24" x14ac:dyDescent="0.2">
      <c r="A624">
        <v>13</v>
      </c>
      <c r="B624" t="s">
        <v>469</v>
      </c>
      <c r="C624">
        <v>1</v>
      </c>
      <c r="D624" s="3">
        <v>45022.03125</v>
      </c>
      <c r="E624" s="3">
        <v>45022.131944444445</v>
      </c>
      <c r="F624" t="s">
        <v>72</v>
      </c>
      <c r="G624" t="s">
        <v>82</v>
      </c>
      <c r="H624" t="s">
        <v>102</v>
      </c>
      <c r="I624" t="s">
        <v>468</v>
      </c>
      <c r="J624" s="34">
        <f>IF(Tabla5[[#This Row],[Orden Cobrada]]="Si",Tabla13[[#This Row],[Propina]],0)</f>
        <v>0</v>
      </c>
      <c r="K624" t="s">
        <v>70</v>
      </c>
      <c r="L624">
        <v>623</v>
      </c>
      <c r="M624" t="s">
        <v>85</v>
      </c>
      <c r="N624" t="s">
        <v>467</v>
      </c>
      <c r="O624" s="6">
        <f>INT(Tabla13[[#This Row],[Hora de Llegada]])</f>
        <v>45022</v>
      </c>
      <c r="P624" s="7" t="str">
        <f>TEXT(Tabla13[[#This Row],[Hora de Llegada]], "h:mm")</f>
        <v>0:45</v>
      </c>
      <c r="Q624" s="7" t="str">
        <f>TEXT(Tabla13[[#This Row],[Hora de Salida]], "h:mm")</f>
        <v>3:10</v>
      </c>
      <c r="R624" s="7">
        <f>IF(Tabla13[[#This Row],[Estado de la Mesa]]="Ocupada",Tabla13[[#This Row],[Hora de Salida2]]-Tabla13[[#This Row],[Hora de Llegada2]]+(15/1440),Tabla13[[#This Row],[Hora de Salida2]]-Tabla13[[#This Row],[Hora de Llegada2]])</f>
        <v>0.10069444444444445</v>
      </c>
      <c r="S624" s="7">
        <f>Tabla13[[#This Row],[Hora de Salida2]]-Tabla13[[#This Row],[Hora de Llegada2]]</f>
        <v>0.10069444444444445</v>
      </c>
      <c r="T624" s="7">
        <f>IF(Tabla5[[#This Row],[Tiempo de Permanencia sin la Espera]]&gt;Tabla5[[#This Row],[Tiempo Preparación (horas)]],Tabla5[[#This Row],[Tiempo de Permanencia sin la Espera]]-Tabla5[[#This Row],[Tiempo Preparación (horas)]],0)</f>
        <v>0</v>
      </c>
      <c r="U624" s="7" t="str">
        <f>IF(Tabla5[[#This Row],[Tiempo de Permanencia sin la Espera]]&gt;Tabla5[[#This Row],[Tiempo Preparación (horas)]],"Si","No")</f>
        <v>No</v>
      </c>
      <c r="V624" s="8">
        <v>235</v>
      </c>
      <c r="W624" s="8">
        <v>145</v>
      </c>
      <c r="X624" s="7">
        <f>Tabla5[[#This Row],[Tiempo de Preparación]]/1440</f>
        <v>0.10069444444444445</v>
      </c>
    </row>
    <row r="625" spans="1:24" x14ac:dyDescent="0.2">
      <c r="A625">
        <v>1</v>
      </c>
      <c r="B625" t="s">
        <v>466</v>
      </c>
      <c r="C625">
        <v>4</v>
      </c>
      <c r="D625" s="3">
        <v>45022.080555555556</v>
      </c>
      <c r="E625" s="3">
        <v>45022.143055555556</v>
      </c>
      <c r="F625" t="s">
        <v>97</v>
      </c>
      <c r="G625" t="s">
        <v>66</v>
      </c>
      <c r="H625" t="s">
        <v>59</v>
      </c>
      <c r="I625" t="s">
        <v>465</v>
      </c>
      <c r="J625" s="34" t="str">
        <f>IF(Tabla5[[#This Row],[Orden Cobrada]]="Si",Tabla13[[#This Row],[Propina]],0)</f>
        <v>38.0</v>
      </c>
      <c r="K625" t="s">
        <v>57</v>
      </c>
      <c r="L625">
        <v>624</v>
      </c>
      <c r="M625" t="s">
        <v>64</v>
      </c>
      <c r="N625" t="s">
        <v>464</v>
      </c>
      <c r="O625" s="6">
        <f>INT(Tabla13[[#This Row],[Hora de Llegada]])</f>
        <v>45022</v>
      </c>
      <c r="P625" s="7" t="str">
        <f>TEXT(Tabla13[[#This Row],[Hora de Llegada]], "h:mm")</f>
        <v>1:56</v>
      </c>
      <c r="Q625" s="7" t="str">
        <f>TEXT(Tabla13[[#This Row],[Hora de Salida]], "h:mm")</f>
        <v>3:26</v>
      </c>
      <c r="R625" s="7">
        <f>IF(Tabla13[[#This Row],[Estado de la Mesa]]="Ocupada",Tabla13[[#This Row],[Hora de Salida2]]-Tabla13[[#This Row],[Hora de Llegada2]]+(15/1440),Tabla13[[#This Row],[Hora de Salida2]]-Tabla13[[#This Row],[Hora de Llegada2]])</f>
        <v>6.2500000000000014E-2</v>
      </c>
      <c r="S625" s="7">
        <f>Tabla13[[#This Row],[Hora de Salida2]]-Tabla13[[#This Row],[Hora de Llegada2]]</f>
        <v>6.2500000000000014E-2</v>
      </c>
      <c r="T625" s="7">
        <f>IF(Tabla5[[#This Row],[Tiempo de Permanencia sin la Espera]]&gt;Tabla5[[#This Row],[Tiempo Preparación (horas)]],Tabla5[[#This Row],[Tiempo de Permanencia sin la Espera]]-Tabla5[[#This Row],[Tiempo Preparación (horas)]],0)</f>
        <v>7.6388888888889034E-3</v>
      </c>
      <c r="U625" s="7" t="str">
        <f>IF(Tabla5[[#This Row],[Tiempo de Permanencia sin la Espera]]&gt;Tabla5[[#This Row],[Tiempo Preparación (horas)]],"Si","No")</f>
        <v>Si</v>
      </c>
      <c r="V625" s="8">
        <v>102</v>
      </c>
      <c r="W625" s="8">
        <v>79</v>
      </c>
      <c r="X625" s="7">
        <f>Tabla5[[#This Row],[Tiempo de Preparación]]/1440</f>
        <v>5.486111111111111E-2</v>
      </c>
    </row>
    <row r="626" spans="1:24" x14ac:dyDescent="0.2">
      <c r="A626">
        <v>5</v>
      </c>
      <c r="B626" t="s">
        <v>463</v>
      </c>
      <c r="C626">
        <v>4</v>
      </c>
      <c r="D626" s="3">
        <v>45022.006249999999</v>
      </c>
      <c r="E626" s="3">
        <v>45022.140277777777</v>
      </c>
      <c r="F626" t="s">
        <v>78</v>
      </c>
      <c r="G626" t="s">
        <v>66</v>
      </c>
      <c r="H626" t="s">
        <v>59</v>
      </c>
      <c r="I626" t="s">
        <v>462</v>
      </c>
      <c r="J626" s="34" t="str">
        <f>IF(Tabla5[[#This Row],[Orden Cobrada]]="Si",Tabla13[[#This Row],[Propina]],0)</f>
        <v>41.73</v>
      </c>
      <c r="K626" t="s">
        <v>76</v>
      </c>
      <c r="L626">
        <v>625</v>
      </c>
      <c r="M626" t="s">
        <v>69</v>
      </c>
      <c r="N626" t="s">
        <v>461</v>
      </c>
      <c r="O626" s="6">
        <f>INT(Tabla13[[#This Row],[Hora de Llegada]])</f>
        <v>45022</v>
      </c>
      <c r="P626" s="7" t="str">
        <f>TEXT(Tabla13[[#This Row],[Hora de Llegada]], "h:mm")</f>
        <v>0:09</v>
      </c>
      <c r="Q626" s="7" t="str">
        <f>TEXT(Tabla13[[#This Row],[Hora de Salida]], "h:mm")</f>
        <v>3:22</v>
      </c>
      <c r="R626" s="7">
        <f>IF(Tabla13[[#This Row],[Estado de la Mesa]]="Ocupada",Tabla13[[#This Row],[Hora de Salida2]]-Tabla13[[#This Row],[Hora de Llegada2]]+(15/1440),Tabla13[[#This Row],[Hora de Salida2]]-Tabla13[[#This Row],[Hora de Llegada2]])</f>
        <v>0.14444444444444443</v>
      </c>
      <c r="S626" s="7">
        <f>Tabla13[[#This Row],[Hora de Salida2]]-Tabla13[[#This Row],[Hora de Llegada2]]</f>
        <v>0.13402777777777777</v>
      </c>
      <c r="T626" s="7">
        <f>IF(Tabla5[[#This Row],[Tiempo de Permanencia sin la Espera]]&gt;Tabla5[[#This Row],[Tiempo Preparación (horas)]],Tabla5[[#This Row],[Tiempo de Permanencia sin la Espera]]-Tabla5[[#This Row],[Tiempo Preparación (horas)]],0)</f>
        <v>6.6666666666666666E-2</v>
      </c>
      <c r="U626" s="7" t="str">
        <f>IF(Tabla5[[#This Row],[Tiempo de Permanencia sin la Espera]]&gt;Tabla5[[#This Row],[Tiempo Preparación (horas)]],"Si","No")</f>
        <v>Si</v>
      </c>
      <c r="V626" s="8">
        <v>139</v>
      </c>
      <c r="W626" s="8">
        <v>97</v>
      </c>
      <c r="X626" s="7">
        <f>Tabla5[[#This Row],[Tiempo de Preparación]]/1440</f>
        <v>6.7361111111111108E-2</v>
      </c>
    </row>
    <row r="627" spans="1:24" x14ac:dyDescent="0.2">
      <c r="A627">
        <v>14</v>
      </c>
      <c r="B627" t="s">
        <v>460</v>
      </c>
      <c r="C627">
        <v>4</v>
      </c>
      <c r="D627" s="3">
        <v>45022.114583333336</v>
      </c>
      <c r="E627" s="3">
        <v>45022.173611111109</v>
      </c>
      <c r="F627" t="s">
        <v>78</v>
      </c>
      <c r="G627" t="s">
        <v>60</v>
      </c>
      <c r="H627" t="s">
        <v>59</v>
      </c>
      <c r="I627" t="s">
        <v>459</v>
      </c>
      <c r="J627" s="34" t="str">
        <f>IF(Tabla5[[#This Row],[Orden Cobrada]]="Si",Tabla13[[#This Row],[Propina]],0)</f>
        <v>19.24</v>
      </c>
      <c r="K627" t="s">
        <v>70</v>
      </c>
      <c r="L627">
        <v>626</v>
      </c>
      <c r="M627" t="s">
        <v>64</v>
      </c>
      <c r="N627" t="s">
        <v>458</v>
      </c>
      <c r="O627" s="6">
        <f>INT(Tabla13[[#This Row],[Hora de Llegada]])</f>
        <v>45022</v>
      </c>
      <c r="P627" s="7" t="str">
        <f>TEXT(Tabla13[[#This Row],[Hora de Llegada]], "h:mm")</f>
        <v>2:45</v>
      </c>
      <c r="Q627" s="7" t="str">
        <f>TEXT(Tabla13[[#This Row],[Hora de Salida]], "h:mm")</f>
        <v>4:10</v>
      </c>
      <c r="R627" s="7">
        <f>IF(Tabla13[[#This Row],[Estado de la Mesa]]="Ocupada",Tabla13[[#This Row],[Hora de Salida2]]-Tabla13[[#This Row],[Hora de Llegada2]]+(15/1440),Tabla13[[#This Row],[Hora de Salida2]]-Tabla13[[#This Row],[Hora de Llegada2]])</f>
        <v>5.9027777777777804E-2</v>
      </c>
      <c r="S627" s="7">
        <f>Tabla13[[#This Row],[Hora de Salida2]]-Tabla13[[#This Row],[Hora de Llegada2]]</f>
        <v>5.9027777777777804E-2</v>
      </c>
      <c r="T627" s="7">
        <f>IF(Tabla5[[#This Row],[Tiempo de Permanencia sin la Espera]]&gt;Tabla5[[#This Row],[Tiempo Preparación (horas)]],Tabla5[[#This Row],[Tiempo de Permanencia sin la Espera]]-Tabla5[[#This Row],[Tiempo Preparación (horas)]],0)</f>
        <v>1.8750000000000024E-2</v>
      </c>
      <c r="U627" s="7" t="str">
        <f>IF(Tabla5[[#This Row],[Tiempo de Permanencia sin la Espera]]&gt;Tabla5[[#This Row],[Tiempo Preparación (horas)]],"Si","No")</f>
        <v>Si</v>
      </c>
      <c r="V627" s="8">
        <v>137</v>
      </c>
      <c r="W627" s="8">
        <v>58</v>
      </c>
      <c r="X627" s="7">
        <f>Tabla5[[#This Row],[Tiempo de Preparación]]/1440</f>
        <v>4.027777777777778E-2</v>
      </c>
    </row>
    <row r="628" spans="1:24" x14ac:dyDescent="0.2">
      <c r="A628">
        <v>4</v>
      </c>
      <c r="B628" t="s">
        <v>457</v>
      </c>
      <c r="C628">
        <v>3</v>
      </c>
      <c r="D628" s="3">
        <v>45022.099305555559</v>
      </c>
      <c r="E628" s="3">
        <v>45022.175694444442</v>
      </c>
      <c r="F628" t="s">
        <v>72</v>
      </c>
      <c r="G628" t="s">
        <v>82</v>
      </c>
      <c r="H628" t="s">
        <v>59</v>
      </c>
      <c r="I628" t="s">
        <v>456</v>
      </c>
      <c r="J628" s="34" t="str">
        <f>IF(Tabla5[[#This Row],[Orden Cobrada]]="Si",Tabla13[[#This Row],[Propina]],0)</f>
        <v>44.24</v>
      </c>
      <c r="K628" t="s">
        <v>76</v>
      </c>
      <c r="L628">
        <v>627</v>
      </c>
      <c r="M628" t="s">
        <v>56</v>
      </c>
      <c r="N628" t="s">
        <v>23</v>
      </c>
      <c r="O628" s="6">
        <f>INT(Tabla13[[#This Row],[Hora de Llegada]])</f>
        <v>45022</v>
      </c>
      <c r="P628" s="7" t="str">
        <f>TEXT(Tabla13[[#This Row],[Hora de Llegada]], "h:mm")</f>
        <v>2:23</v>
      </c>
      <c r="Q628" s="7" t="str">
        <f>TEXT(Tabla13[[#This Row],[Hora de Salida]], "h:mm")</f>
        <v>4:13</v>
      </c>
      <c r="R628" s="7">
        <f>IF(Tabla13[[#This Row],[Estado de la Mesa]]="Ocupada",Tabla13[[#This Row],[Hora de Salida2]]-Tabla13[[#This Row],[Hora de Llegada2]]+(15/1440),Tabla13[[#This Row],[Hora de Salida2]]-Tabla13[[#This Row],[Hora de Llegada2]])</f>
        <v>8.680555555555558E-2</v>
      </c>
      <c r="S628" s="7">
        <f>Tabla13[[#This Row],[Hora de Salida2]]-Tabla13[[#This Row],[Hora de Llegada2]]</f>
        <v>7.6388888888888909E-2</v>
      </c>
      <c r="T628" s="7">
        <f>IF(Tabla5[[#This Row],[Tiempo de Permanencia sin la Espera]]&gt;Tabla5[[#This Row],[Tiempo Preparación (horas)]],Tabla5[[#This Row],[Tiempo de Permanencia sin la Espera]]-Tabla5[[#This Row],[Tiempo Preparación (horas)]],0)</f>
        <v>5.0694444444444466E-2</v>
      </c>
      <c r="U628" s="7" t="str">
        <f>IF(Tabla5[[#This Row],[Tiempo de Permanencia sin la Espera]]&gt;Tabla5[[#This Row],[Tiempo Preparación (horas)]],"Si","No")</f>
        <v>Si</v>
      </c>
      <c r="V628" s="8">
        <v>21</v>
      </c>
      <c r="W628" s="8">
        <v>37</v>
      </c>
      <c r="X628" s="7">
        <f>Tabla5[[#This Row],[Tiempo de Preparación]]/1440</f>
        <v>2.5694444444444443E-2</v>
      </c>
    </row>
    <row r="629" spans="1:24" x14ac:dyDescent="0.2">
      <c r="A629">
        <v>2</v>
      </c>
      <c r="B629" t="s">
        <v>455</v>
      </c>
      <c r="C629">
        <v>1</v>
      </c>
      <c r="D629" s="3">
        <v>45022.006249999999</v>
      </c>
      <c r="E629" s="3">
        <v>45022.067361111112</v>
      </c>
      <c r="F629" t="s">
        <v>72</v>
      </c>
      <c r="G629" t="s">
        <v>60</v>
      </c>
      <c r="H629" t="s">
        <v>59</v>
      </c>
      <c r="I629" t="s">
        <v>454</v>
      </c>
      <c r="J629" s="34" t="str">
        <f>IF(Tabla5[[#This Row],[Orden Cobrada]]="Si",Tabla13[[#This Row],[Propina]],0)</f>
        <v>15.03</v>
      </c>
      <c r="K629" t="s">
        <v>57</v>
      </c>
      <c r="L629">
        <v>628</v>
      </c>
      <c r="M629" t="s">
        <v>69</v>
      </c>
      <c r="N629" t="s">
        <v>453</v>
      </c>
      <c r="O629" s="6">
        <f>INT(Tabla13[[#This Row],[Hora de Llegada]])</f>
        <v>45022</v>
      </c>
      <c r="P629" s="7" t="str">
        <f>TEXT(Tabla13[[#This Row],[Hora de Llegada]], "h:mm")</f>
        <v>0:09</v>
      </c>
      <c r="Q629" s="7" t="str">
        <f>TEXT(Tabla13[[#This Row],[Hora de Salida]], "h:mm")</f>
        <v>1:37</v>
      </c>
      <c r="R629" s="7">
        <f>IF(Tabla13[[#This Row],[Estado de la Mesa]]="Ocupada",Tabla13[[#This Row],[Hora de Salida2]]-Tabla13[[#This Row],[Hora de Llegada2]]+(15/1440),Tabla13[[#This Row],[Hora de Salida2]]-Tabla13[[#This Row],[Hora de Llegada2]])</f>
        <v>6.1111111111111109E-2</v>
      </c>
      <c r="S629" s="7">
        <f>Tabla13[[#This Row],[Hora de Salida2]]-Tabla13[[#This Row],[Hora de Llegada2]]</f>
        <v>6.1111111111111109E-2</v>
      </c>
      <c r="T629" s="7">
        <f>IF(Tabla5[[#This Row],[Tiempo de Permanencia sin la Espera]]&gt;Tabla5[[#This Row],[Tiempo Preparación (horas)]],Tabla5[[#This Row],[Tiempo de Permanencia sin la Espera]]-Tabla5[[#This Row],[Tiempo Preparación (horas)]],0)</f>
        <v>3.1249999999999997E-2</v>
      </c>
      <c r="U629" s="7" t="str">
        <f>IF(Tabla5[[#This Row],[Tiempo de Permanencia sin la Espera]]&gt;Tabla5[[#This Row],[Tiempo Preparación (horas)]],"Si","No")</f>
        <v>Si</v>
      </c>
      <c r="V629" s="8">
        <v>168</v>
      </c>
      <c r="W629" s="8">
        <v>43</v>
      </c>
      <c r="X629" s="7">
        <f>Tabla5[[#This Row],[Tiempo de Preparación]]/1440</f>
        <v>2.9861111111111113E-2</v>
      </c>
    </row>
    <row r="630" spans="1:24" x14ac:dyDescent="0.2">
      <c r="A630">
        <v>17</v>
      </c>
      <c r="B630" t="s">
        <v>452</v>
      </c>
      <c r="C630">
        <v>2</v>
      </c>
      <c r="D630" s="3">
        <v>45022.088194444441</v>
      </c>
      <c r="E630" s="3">
        <v>45022.246527777781</v>
      </c>
      <c r="F630" t="s">
        <v>78</v>
      </c>
      <c r="G630" t="s">
        <v>66</v>
      </c>
      <c r="H630" t="s">
        <v>106</v>
      </c>
      <c r="I630" t="s">
        <v>451</v>
      </c>
      <c r="J630" s="34" t="str">
        <f>IF(Tabla5[[#This Row],[Orden Cobrada]]="Si",Tabla13[[#This Row],[Propina]],0)</f>
        <v>26.07</v>
      </c>
      <c r="K630" t="s">
        <v>76</v>
      </c>
      <c r="L630">
        <v>629</v>
      </c>
      <c r="M630" t="s">
        <v>64</v>
      </c>
      <c r="N630" t="s">
        <v>450</v>
      </c>
      <c r="O630" s="6">
        <f>INT(Tabla13[[#This Row],[Hora de Llegada]])</f>
        <v>45022</v>
      </c>
      <c r="P630" s="7" t="str">
        <f>TEXT(Tabla13[[#This Row],[Hora de Llegada]], "h:mm")</f>
        <v>2:07</v>
      </c>
      <c r="Q630" s="7" t="str">
        <f>TEXT(Tabla13[[#This Row],[Hora de Salida]], "h:mm")</f>
        <v>5:55</v>
      </c>
      <c r="R630" s="7">
        <f>IF(Tabla13[[#This Row],[Estado de la Mesa]]="Ocupada",Tabla13[[#This Row],[Hora de Salida2]]-Tabla13[[#This Row],[Hora de Llegada2]]+(15/1440),Tabla13[[#This Row],[Hora de Salida2]]-Tabla13[[#This Row],[Hora de Llegada2]])</f>
        <v>0.16874999999999998</v>
      </c>
      <c r="S630" s="7">
        <f>Tabla13[[#This Row],[Hora de Salida2]]-Tabla13[[#This Row],[Hora de Llegada2]]</f>
        <v>0.15833333333333333</v>
      </c>
      <c r="T630" s="7">
        <f>IF(Tabla5[[#This Row],[Tiempo de Permanencia sin la Espera]]&gt;Tabla5[[#This Row],[Tiempo Preparación (horas)]],Tabla5[[#This Row],[Tiempo de Permanencia sin la Espera]]-Tabla5[[#This Row],[Tiempo Preparación (horas)]],0)</f>
        <v>9.9999999999999992E-2</v>
      </c>
      <c r="U630" s="7" t="str">
        <f>IF(Tabla5[[#This Row],[Tiempo de Permanencia sin la Espera]]&gt;Tabla5[[#This Row],[Tiempo Preparación (horas)]],"Si","No")</f>
        <v>Si</v>
      </c>
      <c r="V630" s="8">
        <v>130</v>
      </c>
      <c r="W630" s="8">
        <v>84</v>
      </c>
      <c r="X630" s="7">
        <f>Tabla5[[#This Row],[Tiempo de Preparación]]/1440</f>
        <v>5.8333333333333334E-2</v>
      </c>
    </row>
    <row r="631" spans="1:24" x14ac:dyDescent="0.2">
      <c r="A631">
        <v>2</v>
      </c>
      <c r="B631" t="s">
        <v>449</v>
      </c>
      <c r="C631">
        <v>2</v>
      </c>
      <c r="D631" s="3">
        <v>45022.001388888886</v>
      </c>
      <c r="E631" s="3">
        <v>45022.117361111108</v>
      </c>
      <c r="F631" t="s">
        <v>87</v>
      </c>
      <c r="G631" t="s">
        <v>82</v>
      </c>
      <c r="H631" t="s">
        <v>106</v>
      </c>
      <c r="I631" t="s">
        <v>448</v>
      </c>
      <c r="J631" s="34" t="str">
        <f>IF(Tabla5[[#This Row],[Orden Cobrada]]="Si",Tabla13[[#This Row],[Propina]],0)</f>
        <v>36.62</v>
      </c>
      <c r="K631" t="s">
        <v>70</v>
      </c>
      <c r="L631">
        <v>630</v>
      </c>
      <c r="M631" t="s">
        <v>126</v>
      </c>
      <c r="N631" t="s">
        <v>447</v>
      </c>
      <c r="O631" s="6">
        <f>INT(Tabla13[[#This Row],[Hora de Llegada]])</f>
        <v>45022</v>
      </c>
      <c r="P631" s="7" t="str">
        <f>TEXT(Tabla13[[#This Row],[Hora de Llegada]], "h:mm")</f>
        <v>0:02</v>
      </c>
      <c r="Q631" s="7" t="str">
        <f>TEXT(Tabla13[[#This Row],[Hora de Salida]], "h:mm")</f>
        <v>2:49</v>
      </c>
      <c r="R631" s="7">
        <f>IF(Tabla13[[#This Row],[Estado de la Mesa]]="Ocupada",Tabla13[[#This Row],[Hora de Salida2]]-Tabla13[[#This Row],[Hora de Llegada2]]+(15/1440),Tabla13[[#This Row],[Hora de Salida2]]-Tabla13[[#This Row],[Hora de Llegada2]])</f>
        <v>0.11597222222222221</v>
      </c>
      <c r="S631" s="7">
        <f>Tabla13[[#This Row],[Hora de Salida2]]-Tabla13[[#This Row],[Hora de Llegada2]]</f>
        <v>0.11597222222222221</v>
      </c>
      <c r="T631" s="7">
        <f>IF(Tabla5[[#This Row],[Tiempo de Permanencia sin la Espera]]&gt;Tabla5[[#This Row],[Tiempo Preparación (horas)]],Tabla5[[#This Row],[Tiempo de Permanencia sin la Espera]]-Tabla5[[#This Row],[Tiempo Preparación (horas)]],0)</f>
        <v>6.3888888888888884E-2</v>
      </c>
      <c r="U631" s="7" t="str">
        <f>IF(Tabla5[[#This Row],[Tiempo de Permanencia sin la Espera]]&gt;Tabla5[[#This Row],[Tiempo Preparación (horas)]],"Si","No")</f>
        <v>Si</v>
      </c>
      <c r="V631" s="8">
        <v>182</v>
      </c>
      <c r="W631" s="8">
        <v>75</v>
      </c>
      <c r="X631" s="7">
        <f>Tabla5[[#This Row],[Tiempo de Preparación]]/1440</f>
        <v>5.2083333333333336E-2</v>
      </c>
    </row>
    <row r="632" spans="1:24" x14ac:dyDescent="0.2">
      <c r="A632">
        <v>6</v>
      </c>
      <c r="B632" t="s">
        <v>446</v>
      </c>
      <c r="C632">
        <v>1</v>
      </c>
      <c r="D632" s="3">
        <v>45022.01458333333</v>
      </c>
      <c r="E632" s="3">
        <v>45022.118750000001</v>
      </c>
      <c r="F632" t="s">
        <v>87</v>
      </c>
      <c r="G632" t="s">
        <v>66</v>
      </c>
      <c r="H632" t="s">
        <v>59</v>
      </c>
      <c r="I632" t="s">
        <v>445</v>
      </c>
      <c r="J632" s="34" t="str">
        <f>IF(Tabla5[[#This Row],[Orden Cobrada]]="Si",Tabla13[[#This Row],[Propina]],0)</f>
        <v>39.71</v>
      </c>
      <c r="K632" t="s">
        <v>57</v>
      </c>
      <c r="L632">
        <v>631</v>
      </c>
      <c r="M632" t="s">
        <v>75</v>
      </c>
      <c r="N632" t="s">
        <v>19</v>
      </c>
      <c r="O632" s="6">
        <f>INT(Tabla13[[#This Row],[Hora de Llegada]])</f>
        <v>45022</v>
      </c>
      <c r="P632" s="7" t="str">
        <f>TEXT(Tabla13[[#This Row],[Hora de Llegada]], "h:mm")</f>
        <v>0:21</v>
      </c>
      <c r="Q632" s="7" t="str">
        <f>TEXT(Tabla13[[#This Row],[Hora de Salida]], "h:mm")</f>
        <v>2:51</v>
      </c>
      <c r="R632" s="7">
        <f>IF(Tabla13[[#This Row],[Estado de la Mesa]]="Ocupada",Tabla13[[#This Row],[Hora de Salida2]]-Tabla13[[#This Row],[Hora de Llegada2]]+(15/1440),Tabla13[[#This Row],[Hora de Salida2]]-Tabla13[[#This Row],[Hora de Llegada2]])</f>
        <v>0.10416666666666667</v>
      </c>
      <c r="S632" s="7">
        <f>Tabla13[[#This Row],[Hora de Salida2]]-Tabla13[[#This Row],[Hora de Llegada2]]</f>
        <v>0.10416666666666667</v>
      </c>
      <c r="T632" s="7">
        <f>IF(Tabla5[[#This Row],[Tiempo de Permanencia sin la Espera]]&gt;Tabla5[[#This Row],[Tiempo Preparación (horas)]],Tabla5[[#This Row],[Tiempo de Permanencia sin la Espera]]-Tabla5[[#This Row],[Tiempo Preparación (horas)]],0)</f>
        <v>7.2222222222222229E-2</v>
      </c>
      <c r="U632" s="7" t="str">
        <f>IF(Tabla5[[#This Row],[Tiempo de Permanencia sin la Espera]]&gt;Tabla5[[#This Row],[Tiempo Preparación (horas)]],"Si","No")</f>
        <v>Si</v>
      </c>
      <c r="V632" s="8">
        <v>66</v>
      </c>
      <c r="W632" s="8">
        <v>46</v>
      </c>
      <c r="X632" s="7">
        <f>Tabla5[[#This Row],[Tiempo de Preparación]]/1440</f>
        <v>3.1944444444444442E-2</v>
      </c>
    </row>
    <row r="633" spans="1:24" x14ac:dyDescent="0.2">
      <c r="A633">
        <v>16</v>
      </c>
      <c r="B633" t="s">
        <v>444</v>
      </c>
      <c r="C633">
        <v>2</v>
      </c>
      <c r="D633" s="3">
        <v>45022.010416666664</v>
      </c>
      <c r="E633" s="3">
        <v>45022.121527777781</v>
      </c>
      <c r="F633" t="s">
        <v>72</v>
      </c>
      <c r="G633" t="s">
        <v>60</v>
      </c>
      <c r="H633" t="s">
        <v>59</v>
      </c>
      <c r="I633" t="s">
        <v>443</v>
      </c>
      <c r="J633" s="34" t="str">
        <f>IF(Tabla5[[#This Row],[Orden Cobrada]]="Si",Tabla13[[#This Row],[Propina]],0)</f>
        <v>22.41</v>
      </c>
      <c r="K633" t="s">
        <v>70</v>
      </c>
      <c r="L633">
        <v>632</v>
      </c>
      <c r="M633" t="s">
        <v>56</v>
      </c>
      <c r="N633" t="s">
        <v>442</v>
      </c>
      <c r="O633" s="6">
        <f>INT(Tabla13[[#This Row],[Hora de Llegada]])</f>
        <v>45022</v>
      </c>
      <c r="P633" s="7" t="str">
        <f>TEXT(Tabla13[[#This Row],[Hora de Llegada]], "h:mm")</f>
        <v>0:15</v>
      </c>
      <c r="Q633" s="7" t="str">
        <f>TEXT(Tabla13[[#This Row],[Hora de Salida]], "h:mm")</f>
        <v>2:55</v>
      </c>
      <c r="R633" s="7">
        <f>IF(Tabla13[[#This Row],[Estado de la Mesa]]="Ocupada",Tabla13[[#This Row],[Hora de Salida2]]-Tabla13[[#This Row],[Hora de Llegada2]]+(15/1440),Tabla13[[#This Row],[Hora de Salida2]]-Tabla13[[#This Row],[Hora de Llegada2]])</f>
        <v>0.1111111111111111</v>
      </c>
      <c r="S633" s="7">
        <f>Tabla13[[#This Row],[Hora de Salida2]]-Tabla13[[#This Row],[Hora de Llegada2]]</f>
        <v>0.1111111111111111</v>
      </c>
      <c r="T633" s="7">
        <f>IF(Tabla5[[#This Row],[Tiempo de Permanencia sin la Espera]]&gt;Tabla5[[#This Row],[Tiempo Preparación (horas)]],Tabla5[[#This Row],[Tiempo de Permanencia sin la Espera]]-Tabla5[[#This Row],[Tiempo Preparación (horas)]],0)</f>
        <v>4.9999999999999996E-2</v>
      </c>
      <c r="U633" s="7" t="str">
        <f>IF(Tabla5[[#This Row],[Tiempo de Permanencia sin la Espera]]&gt;Tabla5[[#This Row],[Tiempo Preparación (horas)]],"Si","No")</f>
        <v>Si</v>
      </c>
      <c r="V633" s="8">
        <v>129</v>
      </c>
      <c r="W633" s="8">
        <v>88</v>
      </c>
      <c r="X633" s="7">
        <f>Tabla5[[#This Row],[Tiempo de Preparación]]/1440</f>
        <v>6.1111111111111109E-2</v>
      </c>
    </row>
    <row r="634" spans="1:24" x14ac:dyDescent="0.2">
      <c r="A634">
        <v>16</v>
      </c>
      <c r="B634" t="s">
        <v>441</v>
      </c>
      <c r="C634">
        <v>5</v>
      </c>
      <c r="D634" s="3">
        <v>45022.154861111114</v>
      </c>
      <c r="E634" s="3">
        <v>45022.227777777778</v>
      </c>
      <c r="F634" t="s">
        <v>72</v>
      </c>
      <c r="G634" t="s">
        <v>82</v>
      </c>
      <c r="H634" t="s">
        <v>59</v>
      </c>
      <c r="I634" t="s">
        <v>440</v>
      </c>
      <c r="J634" s="34">
        <f>IF(Tabla5[[#This Row],[Orden Cobrada]]="Si",Tabla13[[#This Row],[Propina]],0)</f>
        <v>0</v>
      </c>
      <c r="K634" t="s">
        <v>57</v>
      </c>
      <c r="L634">
        <v>633</v>
      </c>
      <c r="M634" t="s">
        <v>126</v>
      </c>
      <c r="N634" t="s">
        <v>439</v>
      </c>
      <c r="O634" s="6">
        <f>INT(Tabla13[[#This Row],[Hora de Llegada]])</f>
        <v>45022</v>
      </c>
      <c r="P634" s="7" t="str">
        <f>TEXT(Tabla13[[#This Row],[Hora de Llegada]], "h:mm")</f>
        <v>3:43</v>
      </c>
      <c r="Q634" s="7" t="str">
        <f>TEXT(Tabla13[[#This Row],[Hora de Salida]], "h:mm")</f>
        <v>5:28</v>
      </c>
      <c r="R634" s="7">
        <f>IF(Tabla13[[#This Row],[Estado de la Mesa]]="Ocupada",Tabla13[[#This Row],[Hora de Salida2]]-Tabla13[[#This Row],[Hora de Llegada2]]+(15/1440),Tabla13[[#This Row],[Hora de Salida2]]-Tabla13[[#This Row],[Hora de Llegada2]])</f>
        <v>7.2916666666666657E-2</v>
      </c>
      <c r="S634" s="7">
        <f>Tabla13[[#This Row],[Hora de Salida2]]-Tabla13[[#This Row],[Hora de Llegada2]]</f>
        <v>7.2916666666666657E-2</v>
      </c>
      <c r="T634" s="7">
        <f>IF(Tabla5[[#This Row],[Tiempo de Permanencia sin la Espera]]&gt;Tabla5[[#This Row],[Tiempo Preparación (horas)]],Tabla5[[#This Row],[Tiempo de Permanencia sin la Espera]]-Tabla5[[#This Row],[Tiempo Preparación (horas)]],0)</f>
        <v>0</v>
      </c>
      <c r="U634" s="7" t="str">
        <f>IF(Tabla5[[#This Row],[Tiempo de Permanencia sin la Espera]]&gt;Tabla5[[#This Row],[Tiempo Preparación (horas)]],"Si","No")</f>
        <v>No</v>
      </c>
      <c r="V634" s="8">
        <v>236</v>
      </c>
      <c r="W634" s="8">
        <v>149</v>
      </c>
      <c r="X634" s="7">
        <f>Tabla5[[#This Row],[Tiempo de Preparación]]/1440</f>
        <v>0.10347222222222222</v>
      </c>
    </row>
    <row r="635" spans="1:24" x14ac:dyDescent="0.2">
      <c r="A635">
        <v>2</v>
      </c>
      <c r="B635" t="s">
        <v>438</v>
      </c>
      <c r="C635">
        <v>1</v>
      </c>
      <c r="D635" s="3">
        <v>45022.002083333333</v>
      </c>
      <c r="E635" s="3">
        <v>45022.15</v>
      </c>
      <c r="F635" t="s">
        <v>97</v>
      </c>
      <c r="G635" t="s">
        <v>60</v>
      </c>
      <c r="H635" t="s">
        <v>59</v>
      </c>
      <c r="I635" t="s">
        <v>437</v>
      </c>
      <c r="J635" s="34" t="str">
        <f>IF(Tabla5[[#This Row],[Orden Cobrada]]="Si",Tabla13[[#This Row],[Propina]],0)</f>
        <v>29.25</v>
      </c>
      <c r="K635" t="s">
        <v>57</v>
      </c>
      <c r="L635">
        <v>634</v>
      </c>
      <c r="M635" t="s">
        <v>132</v>
      </c>
      <c r="N635" t="s">
        <v>436</v>
      </c>
      <c r="O635" s="6">
        <f>INT(Tabla13[[#This Row],[Hora de Llegada]])</f>
        <v>45022</v>
      </c>
      <c r="P635" s="7" t="str">
        <f>TEXT(Tabla13[[#This Row],[Hora de Llegada]], "h:mm")</f>
        <v>0:03</v>
      </c>
      <c r="Q635" s="7" t="str">
        <f>TEXT(Tabla13[[#This Row],[Hora de Salida]], "h:mm")</f>
        <v>3:36</v>
      </c>
      <c r="R635" s="7">
        <f>IF(Tabla13[[#This Row],[Estado de la Mesa]]="Ocupada",Tabla13[[#This Row],[Hora de Salida2]]-Tabla13[[#This Row],[Hora de Llegada2]]+(15/1440),Tabla13[[#This Row],[Hora de Salida2]]-Tabla13[[#This Row],[Hora de Llegada2]])</f>
        <v>0.14791666666666667</v>
      </c>
      <c r="S635" s="7">
        <f>Tabla13[[#This Row],[Hora de Salida2]]-Tabla13[[#This Row],[Hora de Llegada2]]</f>
        <v>0.14791666666666667</v>
      </c>
      <c r="T635" s="7">
        <f>IF(Tabla5[[#This Row],[Tiempo de Permanencia sin la Espera]]&gt;Tabla5[[#This Row],[Tiempo Preparación (horas)]],Tabla5[[#This Row],[Tiempo de Permanencia sin la Espera]]-Tabla5[[#This Row],[Tiempo Preparación (horas)]],0)</f>
        <v>3.888888888888889E-2</v>
      </c>
      <c r="U635" s="7" t="str">
        <f>IF(Tabla5[[#This Row],[Tiempo de Permanencia sin la Espera]]&gt;Tabla5[[#This Row],[Tiempo Preparación (horas)]],"Si","No")</f>
        <v>Si</v>
      </c>
      <c r="V635" s="8">
        <v>344</v>
      </c>
      <c r="W635" s="8">
        <v>157</v>
      </c>
      <c r="X635" s="7">
        <f>Tabla5[[#This Row],[Tiempo de Preparación]]/1440</f>
        <v>0.10902777777777778</v>
      </c>
    </row>
    <row r="636" spans="1:24" x14ac:dyDescent="0.2">
      <c r="A636">
        <v>5</v>
      </c>
      <c r="B636" t="s">
        <v>435</v>
      </c>
      <c r="C636">
        <v>2</v>
      </c>
      <c r="D636" s="3">
        <v>45022.011805555558</v>
      </c>
      <c r="E636" s="3">
        <v>45022.12777777778</v>
      </c>
      <c r="F636" t="s">
        <v>61</v>
      </c>
      <c r="G636" t="s">
        <v>82</v>
      </c>
      <c r="H636" t="s">
        <v>59</v>
      </c>
      <c r="I636" t="s">
        <v>434</v>
      </c>
      <c r="J636" s="34" t="str">
        <f>IF(Tabla5[[#This Row],[Orden Cobrada]]="Si",Tabla13[[#This Row],[Propina]],0)</f>
        <v>22.15</v>
      </c>
      <c r="K636" t="s">
        <v>70</v>
      </c>
      <c r="L636">
        <v>635</v>
      </c>
      <c r="M636" t="s">
        <v>100</v>
      </c>
      <c r="N636" t="s">
        <v>13</v>
      </c>
      <c r="O636" s="6">
        <f>INT(Tabla13[[#This Row],[Hora de Llegada]])</f>
        <v>45022</v>
      </c>
      <c r="P636" s="7" t="str">
        <f>TEXT(Tabla13[[#This Row],[Hora de Llegada]], "h:mm")</f>
        <v>0:17</v>
      </c>
      <c r="Q636" s="7" t="str">
        <f>TEXT(Tabla13[[#This Row],[Hora de Salida]], "h:mm")</f>
        <v>3:04</v>
      </c>
      <c r="R636" s="7">
        <f>IF(Tabla13[[#This Row],[Estado de la Mesa]]="Ocupada",Tabla13[[#This Row],[Hora de Salida2]]-Tabla13[[#This Row],[Hora de Llegada2]]+(15/1440),Tabla13[[#This Row],[Hora de Salida2]]-Tabla13[[#This Row],[Hora de Llegada2]])</f>
        <v>0.11597222222222224</v>
      </c>
      <c r="S636" s="7">
        <f>Tabla13[[#This Row],[Hora de Salida2]]-Tabla13[[#This Row],[Hora de Llegada2]]</f>
        <v>0.11597222222222224</v>
      </c>
      <c r="T636" s="7">
        <f>IF(Tabla5[[#This Row],[Tiempo de Permanencia sin la Espera]]&gt;Tabla5[[#This Row],[Tiempo Preparación (horas)]],Tabla5[[#This Row],[Tiempo de Permanencia sin la Espera]]-Tabla5[[#This Row],[Tiempo Preparación (horas)]],0)</f>
        <v>9.8611111111111122E-2</v>
      </c>
      <c r="U636" s="7" t="str">
        <f>IF(Tabla5[[#This Row],[Tiempo de Permanencia sin la Espera]]&gt;Tabla5[[#This Row],[Tiempo Preparación (horas)]],"Si","No")</f>
        <v>Si</v>
      </c>
      <c r="V636" s="8">
        <v>58</v>
      </c>
      <c r="W636" s="8">
        <v>25</v>
      </c>
      <c r="X636" s="7">
        <f>Tabla5[[#This Row],[Tiempo de Preparación]]/1440</f>
        <v>1.7361111111111112E-2</v>
      </c>
    </row>
    <row r="637" spans="1:24" x14ac:dyDescent="0.2">
      <c r="A637">
        <v>14</v>
      </c>
      <c r="B637" t="s">
        <v>433</v>
      </c>
      <c r="C637">
        <v>3</v>
      </c>
      <c r="D637" s="3">
        <v>45022.149305555555</v>
      </c>
      <c r="E637" s="3">
        <v>45022.241666666669</v>
      </c>
      <c r="F637" t="s">
        <v>87</v>
      </c>
      <c r="G637" t="s">
        <v>66</v>
      </c>
      <c r="H637" t="s">
        <v>106</v>
      </c>
      <c r="I637" t="s">
        <v>432</v>
      </c>
      <c r="J637" s="34">
        <f>IF(Tabla5[[#This Row],[Orden Cobrada]]="Si",Tabla13[[#This Row],[Propina]],0)</f>
        <v>0</v>
      </c>
      <c r="K637" t="s">
        <v>70</v>
      </c>
      <c r="L637">
        <v>636</v>
      </c>
      <c r="M637" t="s">
        <v>56</v>
      </c>
      <c r="N637" t="s">
        <v>431</v>
      </c>
      <c r="O637" s="6">
        <f>INT(Tabla13[[#This Row],[Hora de Llegada]])</f>
        <v>45022</v>
      </c>
      <c r="P637" s="7" t="str">
        <f>TEXT(Tabla13[[#This Row],[Hora de Llegada]], "h:mm")</f>
        <v>3:35</v>
      </c>
      <c r="Q637" s="7" t="str">
        <f>TEXT(Tabla13[[#This Row],[Hora de Salida]], "h:mm")</f>
        <v>5:48</v>
      </c>
      <c r="R637" s="7">
        <f>IF(Tabla13[[#This Row],[Estado de la Mesa]]="Ocupada",Tabla13[[#This Row],[Hora de Salida2]]-Tabla13[[#This Row],[Hora de Llegada2]]+(15/1440),Tabla13[[#This Row],[Hora de Salida2]]-Tabla13[[#This Row],[Hora de Llegada2]])</f>
        <v>9.2361111111111116E-2</v>
      </c>
      <c r="S637" s="7">
        <f>Tabla13[[#This Row],[Hora de Salida2]]-Tabla13[[#This Row],[Hora de Llegada2]]</f>
        <v>9.2361111111111116E-2</v>
      </c>
      <c r="T637" s="7">
        <f>IF(Tabla5[[#This Row],[Tiempo de Permanencia sin la Espera]]&gt;Tabla5[[#This Row],[Tiempo Preparación (horas)]],Tabla5[[#This Row],[Tiempo de Permanencia sin la Espera]]-Tabla5[[#This Row],[Tiempo Preparación (horas)]],0)</f>
        <v>0</v>
      </c>
      <c r="U637" s="7" t="str">
        <f>IF(Tabla5[[#This Row],[Tiempo de Permanencia sin la Espera]]&gt;Tabla5[[#This Row],[Tiempo Preparación (horas)]],"Si","No")</f>
        <v>No</v>
      </c>
      <c r="V637" s="8">
        <v>126</v>
      </c>
      <c r="W637" s="8">
        <v>151</v>
      </c>
      <c r="X637" s="7">
        <f>Tabla5[[#This Row],[Tiempo de Preparación]]/1440</f>
        <v>0.10486111111111111</v>
      </c>
    </row>
    <row r="638" spans="1:24" x14ac:dyDescent="0.2">
      <c r="A638">
        <v>6</v>
      </c>
      <c r="B638" t="s">
        <v>430</v>
      </c>
      <c r="C638">
        <v>3</v>
      </c>
      <c r="D638" s="3">
        <v>45022.079861111109</v>
      </c>
      <c r="E638" s="3">
        <v>45022.188888888886</v>
      </c>
      <c r="F638" t="s">
        <v>78</v>
      </c>
      <c r="G638" t="s">
        <v>82</v>
      </c>
      <c r="H638" t="s">
        <v>59</v>
      </c>
      <c r="I638" t="s">
        <v>429</v>
      </c>
      <c r="J638" s="34" t="str">
        <f>IF(Tabla5[[#This Row],[Orden Cobrada]]="Si",Tabla13[[#This Row],[Propina]],0)</f>
        <v>36.58</v>
      </c>
      <c r="K638" t="s">
        <v>57</v>
      </c>
      <c r="L638">
        <v>637</v>
      </c>
      <c r="M638" t="s">
        <v>56</v>
      </c>
      <c r="N638" t="s">
        <v>428</v>
      </c>
      <c r="O638" s="6">
        <f>INT(Tabla13[[#This Row],[Hora de Llegada]])</f>
        <v>45022</v>
      </c>
      <c r="P638" s="7" t="str">
        <f>TEXT(Tabla13[[#This Row],[Hora de Llegada]], "h:mm")</f>
        <v>1:55</v>
      </c>
      <c r="Q638" s="7" t="str">
        <f>TEXT(Tabla13[[#This Row],[Hora de Salida]], "h:mm")</f>
        <v>4:32</v>
      </c>
      <c r="R638" s="7">
        <f>IF(Tabla13[[#This Row],[Estado de la Mesa]]="Ocupada",Tabla13[[#This Row],[Hora de Salida2]]-Tabla13[[#This Row],[Hora de Llegada2]]+(15/1440),Tabla13[[#This Row],[Hora de Salida2]]-Tabla13[[#This Row],[Hora de Llegada2]])</f>
        <v>0.10902777777777778</v>
      </c>
      <c r="S638" s="7">
        <f>Tabla13[[#This Row],[Hora de Salida2]]-Tabla13[[#This Row],[Hora de Llegada2]]</f>
        <v>0.10902777777777778</v>
      </c>
      <c r="T638" s="7">
        <f>IF(Tabla5[[#This Row],[Tiempo de Permanencia sin la Espera]]&gt;Tabla5[[#This Row],[Tiempo Preparación (horas)]],Tabla5[[#This Row],[Tiempo de Permanencia sin la Espera]]-Tabla5[[#This Row],[Tiempo Preparación (horas)]],0)</f>
        <v>6.6666666666666666E-2</v>
      </c>
      <c r="U638" s="7" t="str">
        <f>IF(Tabla5[[#This Row],[Tiempo de Permanencia sin la Espera]]&gt;Tabla5[[#This Row],[Tiempo Preparación (horas)]],"Si","No")</f>
        <v>Si</v>
      </c>
      <c r="V638" s="8">
        <v>117</v>
      </c>
      <c r="W638" s="8">
        <v>61</v>
      </c>
      <c r="X638" s="7">
        <f>Tabla5[[#This Row],[Tiempo de Preparación]]/1440</f>
        <v>4.2361111111111113E-2</v>
      </c>
    </row>
    <row r="639" spans="1:24" x14ac:dyDescent="0.2">
      <c r="A639">
        <v>16</v>
      </c>
      <c r="B639" t="s">
        <v>427</v>
      </c>
      <c r="C639">
        <v>6</v>
      </c>
      <c r="D639" s="3">
        <v>45022.037499999999</v>
      </c>
      <c r="E639" s="3">
        <v>45022.094444444447</v>
      </c>
      <c r="F639" t="s">
        <v>72</v>
      </c>
      <c r="G639" t="s">
        <v>66</v>
      </c>
      <c r="H639" t="s">
        <v>59</v>
      </c>
      <c r="I639" t="s">
        <v>426</v>
      </c>
      <c r="J639" s="34" t="str">
        <f>IF(Tabla5[[#This Row],[Orden Cobrada]]="Si",Tabla13[[#This Row],[Propina]],0)</f>
        <v>30.71</v>
      </c>
      <c r="K639" t="s">
        <v>76</v>
      </c>
      <c r="L639">
        <v>638</v>
      </c>
      <c r="M639" t="s">
        <v>64</v>
      </c>
      <c r="N639" t="s">
        <v>7</v>
      </c>
      <c r="O639" s="6">
        <f>INT(Tabla13[[#This Row],[Hora de Llegada]])</f>
        <v>45022</v>
      </c>
      <c r="P639" s="7" t="str">
        <f>TEXT(Tabla13[[#This Row],[Hora de Llegada]], "h:mm")</f>
        <v>0:54</v>
      </c>
      <c r="Q639" s="7" t="str">
        <f>TEXT(Tabla13[[#This Row],[Hora de Salida]], "h:mm")</f>
        <v>2:16</v>
      </c>
      <c r="R639" s="7">
        <f>IF(Tabla13[[#This Row],[Estado de la Mesa]]="Ocupada",Tabla13[[#This Row],[Hora de Salida2]]-Tabla13[[#This Row],[Hora de Llegada2]]+(15/1440),Tabla13[[#This Row],[Hora de Salida2]]-Tabla13[[#This Row],[Hora de Llegada2]])</f>
        <v>6.7361111111111108E-2</v>
      </c>
      <c r="S639" s="7">
        <f>Tabla13[[#This Row],[Hora de Salida2]]-Tabla13[[#This Row],[Hora de Llegada2]]</f>
        <v>5.6944444444444443E-2</v>
      </c>
      <c r="T639" s="7">
        <f>IF(Tabla5[[#This Row],[Tiempo de Permanencia sin la Espera]]&gt;Tabla5[[#This Row],[Tiempo Preparación (horas)]],Tabla5[[#This Row],[Tiempo de Permanencia sin la Espera]]-Tabla5[[#This Row],[Tiempo Preparación (horas)]],0)</f>
        <v>2.6388888888888889E-2</v>
      </c>
      <c r="U639" s="7" t="str">
        <f>IF(Tabla5[[#This Row],[Tiempo de Permanencia sin la Espera]]&gt;Tabla5[[#This Row],[Tiempo Preparación (horas)]],"Si","No")</f>
        <v>Si</v>
      </c>
      <c r="V639" s="8">
        <v>90</v>
      </c>
      <c r="W639" s="8">
        <v>44</v>
      </c>
      <c r="X639" s="7">
        <f>Tabla5[[#This Row],[Tiempo de Preparación]]/1440</f>
        <v>3.0555555555555555E-2</v>
      </c>
    </row>
    <row r="640" spans="1:24" x14ac:dyDescent="0.2">
      <c r="A640">
        <v>8</v>
      </c>
      <c r="B640" t="s">
        <v>425</v>
      </c>
      <c r="C640">
        <v>4</v>
      </c>
      <c r="D640" s="3">
        <v>45022.095138888886</v>
      </c>
      <c r="E640" s="3">
        <v>45022.22152777778</v>
      </c>
      <c r="F640" t="s">
        <v>61</v>
      </c>
      <c r="G640" t="s">
        <v>66</v>
      </c>
      <c r="H640" t="s">
        <v>59</v>
      </c>
      <c r="I640" t="s">
        <v>187</v>
      </c>
      <c r="J640" s="34" t="str">
        <f>IF(Tabla5[[#This Row],[Orden Cobrada]]="Si",Tabla13[[#This Row],[Propina]],0)</f>
        <v>18.97</v>
      </c>
      <c r="K640" t="s">
        <v>57</v>
      </c>
      <c r="L640">
        <v>639</v>
      </c>
      <c r="M640" t="s">
        <v>90</v>
      </c>
      <c r="N640" t="s">
        <v>424</v>
      </c>
      <c r="O640" s="6">
        <f>INT(Tabla13[[#This Row],[Hora de Llegada]])</f>
        <v>45022</v>
      </c>
      <c r="P640" s="7" t="str">
        <f>TEXT(Tabla13[[#This Row],[Hora de Llegada]], "h:mm")</f>
        <v>2:17</v>
      </c>
      <c r="Q640" s="7" t="str">
        <f>TEXT(Tabla13[[#This Row],[Hora de Salida]], "h:mm")</f>
        <v>5:19</v>
      </c>
      <c r="R640" s="7">
        <f>IF(Tabla13[[#This Row],[Estado de la Mesa]]="Ocupada",Tabla13[[#This Row],[Hora de Salida2]]-Tabla13[[#This Row],[Hora de Llegada2]]+(15/1440),Tabla13[[#This Row],[Hora de Salida2]]-Tabla13[[#This Row],[Hora de Llegada2]])</f>
        <v>0.12638888888888888</v>
      </c>
      <c r="S640" s="7">
        <f>Tabla13[[#This Row],[Hora de Salida2]]-Tabla13[[#This Row],[Hora de Llegada2]]</f>
        <v>0.12638888888888888</v>
      </c>
      <c r="T640" s="7">
        <f>IF(Tabla5[[#This Row],[Tiempo de Permanencia sin la Espera]]&gt;Tabla5[[#This Row],[Tiempo Preparación (horas)]],Tabla5[[#This Row],[Tiempo de Permanencia sin la Espera]]-Tabla5[[#This Row],[Tiempo Preparación (horas)]],0)</f>
        <v>3.1944444444444442E-2</v>
      </c>
      <c r="U640" s="7" t="str">
        <f>IF(Tabla5[[#This Row],[Tiempo de Permanencia sin la Espera]]&gt;Tabla5[[#This Row],[Tiempo Preparación (horas)]],"Si","No")</f>
        <v>Si</v>
      </c>
      <c r="V640" s="8">
        <v>152</v>
      </c>
      <c r="W640" s="8">
        <v>136</v>
      </c>
      <c r="X640" s="7">
        <f>Tabla5[[#This Row],[Tiempo de Preparación]]/1440</f>
        <v>9.4444444444444442E-2</v>
      </c>
    </row>
    <row r="641" spans="1:24" x14ac:dyDescent="0.2">
      <c r="A641">
        <v>14</v>
      </c>
      <c r="B641" t="s">
        <v>423</v>
      </c>
      <c r="C641">
        <v>3</v>
      </c>
      <c r="D641" s="3">
        <v>45022.02847222222</v>
      </c>
      <c r="E641" s="3">
        <v>45022.076388888891</v>
      </c>
      <c r="F641" t="s">
        <v>72</v>
      </c>
      <c r="G641" t="s">
        <v>82</v>
      </c>
      <c r="H641" t="s">
        <v>106</v>
      </c>
      <c r="I641" t="s">
        <v>422</v>
      </c>
      <c r="J641" s="34">
        <f>IF(Tabla5[[#This Row],[Orden Cobrada]]="Si",Tabla13[[#This Row],[Propina]],0)</f>
        <v>0</v>
      </c>
      <c r="K641" t="s">
        <v>70</v>
      </c>
      <c r="L641">
        <v>640</v>
      </c>
      <c r="M641" t="s">
        <v>132</v>
      </c>
      <c r="N641" t="s">
        <v>421</v>
      </c>
      <c r="O641" s="6">
        <f>INT(Tabla13[[#This Row],[Hora de Llegada]])</f>
        <v>45022</v>
      </c>
      <c r="P641" s="7" t="str">
        <f>TEXT(Tabla13[[#This Row],[Hora de Llegada]], "h:mm")</f>
        <v>0:41</v>
      </c>
      <c r="Q641" s="7" t="str">
        <f>TEXT(Tabla13[[#This Row],[Hora de Salida]], "h:mm")</f>
        <v>1:50</v>
      </c>
      <c r="R641" s="7">
        <f>IF(Tabla13[[#This Row],[Estado de la Mesa]]="Ocupada",Tabla13[[#This Row],[Hora de Salida2]]-Tabla13[[#This Row],[Hora de Llegada2]]+(15/1440),Tabla13[[#This Row],[Hora de Salida2]]-Tabla13[[#This Row],[Hora de Llegada2]])</f>
        <v>4.7916666666666677E-2</v>
      </c>
      <c r="S641" s="7">
        <f>Tabla13[[#This Row],[Hora de Salida2]]-Tabla13[[#This Row],[Hora de Llegada2]]</f>
        <v>4.7916666666666677E-2</v>
      </c>
      <c r="T641" s="7">
        <f>IF(Tabla5[[#This Row],[Tiempo de Permanencia sin la Espera]]&gt;Tabla5[[#This Row],[Tiempo Preparación (horas)]],Tabla5[[#This Row],[Tiempo de Permanencia sin la Espera]]-Tabla5[[#This Row],[Tiempo Preparación (horas)]],0)</f>
        <v>0</v>
      </c>
      <c r="U641" s="7" t="str">
        <f>IF(Tabla5[[#This Row],[Tiempo de Permanencia sin la Espera]]&gt;Tabla5[[#This Row],[Tiempo Preparación (horas)]],"Si","No")</f>
        <v>No</v>
      </c>
      <c r="V641" s="8">
        <v>219</v>
      </c>
      <c r="W641" s="8">
        <v>75</v>
      </c>
      <c r="X641" s="7">
        <f>Tabla5[[#This Row],[Tiempo de Preparación]]/1440</f>
        <v>5.2083333333333336E-2</v>
      </c>
    </row>
    <row r="642" spans="1:24" x14ac:dyDescent="0.2">
      <c r="A642">
        <v>2</v>
      </c>
      <c r="B642" t="s">
        <v>420</v>
      </c>
      <c r="C642">
        <v>4</v>
      </c>
      <c r="D642" s="3">
        <v>45022.047222222223</v>
      </c>
      <c r="E642" s="3">
        <v>45022.161111111112</v>
      </c>
      <c r="F642" t="s">
        <v>97</v>
      </c>
      <c r="G642" t="s">
        <v>82</v>
      </c>
      <c r="H642" t="s">
        <v>106</v>
      </c>
      <c r="I642" t="s">
        <v>419</v>
      </c>
      <c r="J642" s="34" t="str">
        <f>IF(Tabla5[[#This Row],[Orden Cobrada]]="Si",Tabla13[[#This Row],[Propina]],0)</f>
        <v>39.68</v>
      </c>
      <c r="K642" t="s">
        <v>57</v>
      </c>
      <c r="L642">
        <v>641</v>
      </c>
      <c r="M642" t="s">
        <v>56</v>
      </c>
      <c r="N642" t="s">
        <v>418</v>
      </c>
      <c r="O642" s="6">
        <f>INT(Tabla13[[#This Row],[Hora de Llegada]])</f>
        <v>45022</v>
      </c>
      <c r="P642" s="7" t="str">
        <f>TEXT(Tabla13[[#This Row],[Hora de Llegada]], "h:mm")</f>
        <v>1:08</v>
      </c>
      <c r="Q642" s="7" t="str">
        <f>TEXT(Tabla13[[#This Row],[Hora de Salida]], "h:mm")</f>
        <v>3:52</v>
      </c>
      <c r="R642" s="7">
        <f>IF(Tabla13[[#This Row],[Estado de la Mesa]]="Ocupada",Tabla13[[#This Row],[Hora de Salida2]]-Tabla13[[#This Row],[Hora de Llegada2]]+(15/1440),Tabla13[[#This Row],[Hora de Salida2]]-Tabla13[[#This Row],[Hora de Llegada2]])</f>
        <v>0.1138888888888889</v>
      </c>
      <c r="S642" s="7">
        <f>Tabla13[[#This Row],[Hora de Salida2]]-Tabla13[[#This Row],[Hora de Llegada2]]</f>
        <v>0.1138888888888889</v>
      </c>
      <c r="T642" s="7">
        <f>IF(Tabla5[[#This Row],[Tiempo de Permanencia sin la Espera]]&gt;Tabla5[[#This Row],[Tiempo Preparación (horas)]],Tabla5[[#This Row],[Tiempo de Permanencia sin la Espera]]-Tabla5[[#This Row],[Tiempo Preparación (horas)]],0)</f>
        <v>6.2500000000000014E-2</v>
      </c>
      <c r="U642" s="7" t="str">
        <f>IF(Tabla5[[#This Row],[Tiempo de Permanencia sin la Espera]]&gt;Tabla5[[#This Row],[Tiempo Preparación (horas)]],"Si","No")</f>
        <v>Si</v>
      </c>
      <c r="V642" s="8">
        <v>208</v>
      </c>
      <c r="W642" s="8">
        <v>74</v>
      </c>
      <c r="X642" s="7">
        <f>Tabla5[[#This Row],[Tiempo de Preparación]]/1440</f>
        <v>5.1388888888888887E-2</v>
      </c>
    </row>
    <row r="643" spans="1:24" x14ac:dyDescent="0.2">
      <c r="A643">
        <v>15</v>
      </c>
      <c r="B643" t="s">
        <v>417</v>
      </c>
      <c r="C643">
        <v>1</v>
      </c>
      <c r="D643" s="3">
        <v>45022.10833333333</v>
      </c>
      <c r="E643" s="3">
        <v>45022.224999999999</v>
      </c>
      <c r="F643" t="s">
        <v>61</v>
      </c>
      <c r="G643" t="s">
        <v>82</v>
      </c>
      <c r="H643" t="s">
        <v>59</v>
      </c>
      <c r="I643" t="s">
        <v>416</v>
      </c>
      <c r="J643" s="34" t="str">
        <f>IF(Tabla5[[#This Row],[Orden Cobrada]]="Si",Tabla13[[#This Row],[Propina]],0)</f>
        <v>11.11</v>
      </c>
      <c r="K643" t="s">
        <v>76</v>
      </c>
      <c r="L643">
        <v>642</v>
      </c>
      <c r="M643" t="s">
        <v>64</v>
      </c>
      <c r="N643" t="s">
        <v>415</v>
      </c>
      <c r="O643" s="6">
        <f>INT(Tabla13[[#This Row],[Hora de Llegada]])</f>
        <v>45022</v>
      </c>
      <c r="P643" s="7" t="str">
        <f>TEXT(Tabla13[[#This Row],[Hora de Llegada]], "h:mm")</f>
        <v>2:36</v>
      </c>
      <c r="Q643" s="7" t="str">
        <f>TEXT(Tabla13[[#This Row],[Hora de Salida]], "h:mm")</f>
        <v>5:24</v>
      </c>
      <c r="R643" s="7">
        <f>IF(Tabla13[[#This Row],[Estado de la Mesa]]="Ocupada",Tabla13[[#This Row],[Hora de Salida2]]-Tabla13[[#This Row],[Hora de Llegada2]]+(15/1440),Tabla13[[#This Row],[Hora de Salida2]]-Tabla13[[#This Row],[Hora de Llegada2]])</f>
        <v>0.12708333333333333</v>
      </c>
      <c r="S643" s="7">
        <f>Tabla13[[#This Row],[Hora de Salida2]]-Tabla13[[#This Row],[Hora de Llegada2]]</f>
        <v>0.11666666666666667</v>
      </c>
      <c r="T643" s="7">
        <f>IF(Tabla5[[#This Row],[Tiempo de Permanencia sin la Espera]]&gt;Tabla5[[#This Row],[Tiempo Preparación (horas)]],Tabla5[[#This Row],[Tiempo de Permanencia sin la Espera]]-Tabla5[[#This Row],[Tiempo Preparación (horas)]],0)</f>
        <v>6.0416666666666667E-2</v>
      </c>
      <c r="U643" s="7" t="str">
        <f>IF(Tabla5[[#This Row],[Tiempo de Permanencia sin la Espera]]&gt;Tabla5[[#This Row],[Tiempo Preparación (horas)]],"Si","No")</f>
        <v>Si</v>
      </c>
      <c r="V643" s="8">
        <v>176</v>
      </c>
      <c r="W643" s="8">
        <v>81</v>
      </c>
      <c r="X643" s="7">
        <f>Tabla5[[#This Row],[Tiempo de Preparación]]/1440</f>
        <v>5.6250000000000001E-2</v>
      </c>
    </row>
    <row r="644" spans="1:24" x14ac:dyDescent="0.2">
      <c r="A644">
        <v>17</v>
      </c>
      <c r="B644" t="s">
        <v>414</v>
      </c>
      <c r="C644">
        <v>2</v>
      </c>
      <c r="D644" s="3">
        <v>45022.011805555558</v>
      </c>
      <c r="E644" s="3">
        <v>45022.080555555556</v>
      </c>
      <c r="F644" t="s">
        <v>61</v>
      </c>
      <c r="G644" t="s">
        <v>60</v>
      </c>
      <c r="H644" t="s">
        <v>106</v>
      </c>
      <c r="I644" t="s">
        <v>413</v>
      </c>
      <c r="J644" s="34" t="str">
        <f>IF(Tabla5[[#This Row],[Orden Cobrada]]="Si",Tabla13[[#This Row],[Propina]],0)</f>
        <v>28.81</v>
      </c>
      <c r="K644" t="s">
        <v>76</v>
      </c>
      <c r="L644">
        <v>643</v>
      </c>
      <c r="M644" t="s">
        <v>85</v>
      </c>
      <c r="N644" t="s">
        <v>14</v>
      </c>
      <c r="O644" s="6">
        <f>INT(Tabla13[[#This Row],[Hora de Llegada]])</f>
        <v>45022</v>
      </c>
      <c r="P644" s="7" t="str">
        <f>TEXT(Tabla13[[#This Row],[Hora de Llegada]], "h:mm")</f>
        <v>0:17</v>
      </c>
      <c r="Q644" s="7" t="str">
        <f>TEXT(Tabla13[[#This Row],[Hora de Salida]], "h:mm")</f>
        <v>1:56</v>
      </c>
      <c r="R644" s="7">
        <f>IF(Tabla13[[#This Row],[Estado de la Mesa]]="Ocupada",Tabla13[[#This Row],[Hora de Salida2]]-Tabla13[[#This Row],[Hora de Llegada2]]+(15/1440),Tabla13[[#This Row],[Hora de Salida2]]-Tabla13[[#This Row],[Hora de Llegada2]])</f>
        <v>7.9166666666666677E-2</v>
      </c>
      <c r="S644" s="7">
        <f>Tabla13[[#This Row],[Hora de Salida2]]-Tabla13[[#This Row],[Hora de Llegada2]]</f>
        <v>6.8750000000000006E-2</v>
      </c>
      <c r="T644" s="7">
        <f>IF(Tabla5[[#This Row],[Tiempo de Permanencia sin la Espera]]&gt;Tabla5[[#This Row],[Tiempo Preparación (horas)]],Tabla5[[#This Row],[Tiempo de Permanencia sin la Espera]]-Tabla5[[#This Row],[Tiempo Preparación (horas)]],0)</f>
        <v>5.6250000000000008E-2</v>
      </c>
      <c r="U644" s="7" t="str">
        <f>IF(Tabla5[[#This Row],[Tiempo de Permanencia sin la Espera]]&gt;Tabla5[[#This Row],[Tiempo Preparación (horas)]],"Si","No")</f>
        <v>Si</v>
      </c>
      <c r="V644" s="8">
        <v>33</v>
      </c>
      <c r="W644" s="8">
        <v>18</v>
      </c>
      <c r="X644" s="7">
        <f>Tabla5[[#This Row],[Tiempo de Preparación]]/1440</f>
        <v>1.2500000000000001E-2</v>
      </c>
    </row>
    <row r="645" spans="1:24" x14ac:dyDescent="0.2">
      <c r="A645">
        <v>9</v>
      </c>
      <c r="B645" t="s">
        <v>412</v>
      </c>
      <c r="C645">
        <v>6</v>
      </c>
      <c r="D645" s="3">
        <v>45022.155555555553</v>
      </c>
      <c r="E645" s="3">
        <v>45022.298611111109</v>
      </c>
      <c r="F645" t="s">
        <v>97</v>
      </c>
      <c r="G645" t="s">
        <v>82</v>
      </c>
      <c r="H645" t="s">
        <v>106</v>
      </c>
      <c r="I645" t="s">
        <v>411</v>
      </c>
      <c r="J645" s="34" t="str">
        <f>IF(Tabla5[[#This Row],[Orden Cobrada]]="Si",Tabla13[[#This Row],[Propina]],0)</f>
        <v>13.86</v>
      </c>
      <c r="K645" t="s">
        <v>57</v>
      </c>
      <c r="L645">
        <v>644</v>
      </c>
      <c r="M645" t="s">
        <v>56</v>
      </c>
      <c r="N645" t="s">
        <v>9</v>
      </c>
      <c r="O645" s="6">
        <f>INT(Tabla13[[#This Row],[Hora de Llegada]])</f>
        <v>45022</v>
      </c>
      <c r="P645" s="7" t="str">
        <f>TEXT(Tabla13[[#This Row],[Hora de Llegada]], "h:mm")</f>
        <v>3:44</v>
      </c>
      <c r="Q645" s="7" t="str">
        <f>TEXT(Tabla13[[#This Row],[Hora de Salida]], "h:mm")</f>
        <v>7:10</v>
      </c>
      <c r="R645" s="7">
        <f>IF(Tabla13[[#This Row],[Estado de la Mesa]]="Ocupada",Tabla13[[#This Row],[Hora de Salida2]]-Tabla13[[#This Row],[Hora de Llegada2]]+(15/1440),Tabla13[[#This Row],[Hora de Salida2]]-Tabla13[[#This Row],[Hora de Llegada2]])</f>
        <v>0.14305555555555555</v>
      </c>
      <c r="S645" s="7">
        <f>Tabla13[[#This Row],[Hora de Salida2]]-Tabla13[[#This Row],[Hora de Llegada2]]</f>
        <v>0.14305555555555555</v>
      </c>
      <c r="T645" s="7">
        <f>IF(Tabla5[[#This Row],[Tiempo de Permanencia sin la Espera]]&gt;Tabla5[[#This Row],[Tiempo Preparación (horas)]],Tabla5[[#This Row],[Tiempo de Permanencia sin la Espera]]-Tabla5[[#This Row],[Tiempo Preparación (horas)]],0)</f>
        <v>0.10763888888888888</v>
      </c>
      <c r="U645" s="7" t="str">
        <f>IF(Tabla5[[#This Row],[Tiempo de Permanencia sin la Espera]]&gt;Tabla5[[#This Row],[Tiempo Preparación (horas)]],"Si","No")</f>
        <v>Si</v>
      </c>
      <c r="V645" s="8">
        <v>93</v>
      </c>
      <c r="W645" s="8">
        <v>51</v>
      </c>
      <c r="X645" s="7">
        <f>Tabla5[[#This Row],[Tiempo de Preparación]]/1440</f>
        <v>3.5416666666666666E-2</v>
      </c>
    </row>
    <row r="646" spans="1:24" x14ac:dyDescent="0.2">
      <c r="A646">
        <v>6</v>
      </c>
      <c r="B646" t="s">
        <v>153</v>
      </c>
      <c r="C646">
        <v>6</v>
      </c>
      <c r="D646" s="3">
        <v>45022.118055555555</v>
      </c>
      <c r="E646" s="3">
        <v>45022.267361111109</v>
      </c>
      <c r="F646" t="s">
        <v>72</v>
      </c>
      <c r="G646" t="s">
        <v>66</v>
      </c>
      <c r="H646" t="s">
        <v>102</v>
      </c>
      <c r="I646" t="s">
        <v>410</v>
      </c>
      <c r="J646" s="34" t="str">
        <f>IF(Tabla5[[#This Row],[Orden Cobrada]]="Si",Tabla13[[#This Row],[Propina]],0)</f>
        <v>40.03</v>
      </c>
      <c r="K646" t="s">
        <v>70</v>
      </c>
      <c r="L646">
        <v>645</v>
      </c>
      <c r="M646" t="s">
        <v>126</v>
      </c>
      <c r="N646" t="s">
        <v>409</v>
      </c>
      <c r="O646" s="6">
        <f>INT(Tabla13[[#This Row],[Hora de Llegada]])</f>
        <v>45022</v>
      </c>
      <c r="P646" s="7" t="str">
        <f>TEXT(Tabla13[[#This Row],[Hora de Llegada]], "h:mm")</f>
        <v>2:50</v>
      </c>
      <c r="Q646" s="7" t="str">
        <f>TEXT(Tabla13[[#This Row],[Hora de Salida]], "h:mm")</f>
        <v>6:25</v>
      </c>
      <c r="R646" s="7">
        <f>IF(Tabla13[[#This Row],[Estado de la Mesa]]="Ocupada",Tabla13[[#This Row],[Hora de Salida2]]-Tabla13[[#This Row],[Hora de Llegada2]]+(15/1440),Tabla13[[#This Row],[Hora de Salida2]]-Tabla13[[#This Row],[Hora de Llegada2]])</f>
        <v>0.14930555555555552</v>
      </c>
      <c r="S646" s="7">
        <f>Tabla13[[#This Row],[Hora de Salida2]]-Tabla13[[#This Row],[Hora de Llegada2]]</f>
        <v>0.14930555555555552</v>
      </c>
      <c r="T646" s="7">
        <f>IF(Tabla5[[#This Row],[Tiempo de Permanencia sin la Espera]]&gt;Tabla5[[#This Row],[Tiempo Preparación (horas)]],Tabla5[[#This Row],[Tiempo de Permanencia sin la Espera]]-Tabla5[[#This Row],[Tiempo Preparación (horas)]],0)</f>
        <v>8.1944444444444417E-2</v>
      </c>
      <c r="U646" s="7" t="str">
        <f>IF(Tabla5[[#This Row],[Tiempo de Permanencia sin la Espera]]&gt;Tabla5[[#This Row],[Tiempo Preparación (horas)]],"Si","No")</f>
        <v>Si</v>
      </c>
      <c r="V646" s="8">
        <v>180</v>
      </c>
      <c r="W646" s="8">
        <v>97</v>
      </c>
      <c r="X646" s="7">
        <f>Tabla5[[#This Row],[Tiempo de Preparación]]/1440</f>
        <v>6.7361111111111108E-2</v>
      </c>
    </row>
    <row r="647" spans="1:24" x14ac:dyDescent="0.2">
      <c r="A647">
        <v>12</v>
      </c>
      <c r="B647" t="s">
        <v>408</v>
      </c>
      <c r="C647">
        <v>2</v>
      </c>
      <c r="D647" s="3">
        <v>45022.165972222225</v>
      </c>
      <c r="E647" s="3">
        <v>45022.276388888888</v>
      </c>
      <c r="F647" t="s">
        <v>61</v>
      </c>
      <c r="G647" t="s">
        <v>82</v>
      </c>
      <c r="H647" t="s">
        <v>106</v>
      </c>
      <c r="I647" t="s">
        <v>407</v>
      </c>
      <c r="J647" s="34" t="str">
        <f>IF(Tabla5[[#This Row],[Orden Cobrada]]="Si",Tabla13[[#This Row],[Propina]],0)</f>
        <v>12.59</v>
      </c>
      <c r="K647" t="s">
        <v>70</v>
      </c>
      <c r="L647">
        <v>646</v>
      </c>
      <c r="M647" t="s">
        <v>126</v>
      </c>
      <c r="N647" t="s">
        <v>17</v>
      </c>
      <c r="O647" s="6">
        <f>INT(Tabla13[[#This Row],[Hora de Llegada]])</f>
        <v>45022</v>
      </c>
      <c r="P647" s="7" t="str">
        <f>TEXT(Tabla13[[#This Row],[Hora de Llegada]], "h:mm")</f>
        <v>3:59</v>
      </c>
      <c r="Q647" s="7" t="str">
        <f>TEXT(Tabla13[[#This Row],[Hora de Salida]], "h:mm")</f>
        <v>6:38</v>
      </c>
      <c r="R647" s="7">
        <f>IF(Tabla13[[#This Row],[Estado de la Mesa]]="Ocupada",Tabla13[[#This Row],[Hora de Salida2]]-Tabla13[[#This Row],[Hora de Llegada2]]+(15/1440),Tabla13[[#This Row],[Hora de Salida2]]-Tabla13[[#This Row],[Hora de Llegada2]])</f>
        <v>0.11041666666666664</v>
      </c>
      <c r="S647" s="7">
        <f>Tabla13[[#This Row],[Hora de Salida2]]-Tabla13[[#This Row],[Hora de Llegada2]]</f>
        <v>0.11041666666666664</v>
      </c>
      <c r="T647" s="7">
        <f>IF(Tabla5[[#This Row],[Tiempo de Permanencia sin la Espera]]&gt;Tabla5[[#This Row],[Tiempo Preparación (horas)]],Tabla5[[#This Row],[Tiempo de Permanencia sin la Espera]]-Tabla5[[#This Row],[Tiempo Preparación (horas)]],0)</f>
        <v>8.5416666666666641E-2</v>
      </c>
      <c r="U647" s="7" t="str">
        <f>IF(Tabla5[[#This Row],[Tiempo de Permanencia sin la Espera]]&gt;Tabla5[[#This Row],[Tiempo Preparación (horas)]],"Si","No")</f>
        <v>Si</v>
      </c>
      <c r="V647" s="8">
        <v>70</v>
      </c>
      <c r="W647" s="8">
        <v>36</v>
      </c>
      <c r="X647" s="7">
        <f>Tabla5[[#This Row],[Tiempo de Preparación]]/1440</f>
        <v>2.5000000000000001E-2</v>
      </c>
    </row>
    <row r="648" spans="1:24" x14ac:dyDescent="0.2">
      <c r="A648">
        <v>12</v>
      </c>
      <c r="B648" t="s">
        <v>406</v>
      </c>
      <c r="C648">
        <v>2</v>
      </c>
      <c r="D648" s="3">
        <v>45022.121527777781</v>
      </c>
      <c r="E648" s="3">
        <v>45022.267361111109</v>
      </c>
      <c r="F648" t="s">
        <v>61</v>
      </c>
      <c r="G648" t="s">
        <v>82</v>
      </c>
      <c r="H648" t="s">
        <v>59</v>
      </c>
      <c r="I648" t="s">
        <v>405</v>
      </c>
      <c r="J648" s="34" t="str">
        <f>IF(Tabla5[[#This Row],[Orden Cobrada]]="Si",Tabla13[[#This Row],[Propina]],0)</f>
        <v>42.79</v>
      </c>
      <c r="K648" t="s">
        <v>57</v>
      </c>
      <c r="L648">
        <v>647</v>
      </c>
      <c r="M648" t="s">
        <v>126</v>
      </c>
      <c r="N648" t="s">
        <v>404</v>
      </c>
      <c r="O648" s="6">
        <f>INT(Tabla13[[#This Row],[Hora de Llegada]])</f>
        <v>45022</v>
      </c>
      <c r="P648" s="7" t="str">
        <f>TEXT(Tabla13[[#This Row],[Hora de Llegada]], "h:mm")</f>
        <v>2:55</v>
      </c>
      <c r="Q648" s="7" t="str">
        <f>TEXT(Tabla13[[#This Row],[Hora de Salida]], "h:mm")</f>
        <v>6:25</v>
      </c>
      <c r="R648" s="7">
        <f>IF(Tabla13[[#This Row],[Estado de la Mesa]]="Ocupada",Tabla13[[#This Row],[Hora de Salida2]]-Tabla13[[#This Row],[Hora de Llegada2]]+(15/1440),Tabla13[[#This Row],[Hora de Salida2]]-Tabla13[[#This Row],[Hora de Llegada2]])</f>
        <v>0.14583333333333331</v>
      </c>
      <c r="S648" s="7">
        <f>Tabla13[[#This Row],[Hora de Salida2]]-Tabla13[[#This Row],[Hora de Llegada2]]</f>
        <v>0.14583333333333331</v>
      </c>
      <c r="T648" s="7">
        <f>IF(Tabla5[[#This Row],[Tiempo de Permanencia sin la Espera]]&gt;Tabla5[[#This Row],[Tiempo Preparación (horas)]],Tabla5[[#This Row],[Tiempo de Permanencia sin la Espera]]-Tabla5[[#This Row],[Tiempo Preparación (horas)]],0)</f>
        <v>0.11874999999999998</v>
      </c>
      <c r="U648" s="7" t="str">
        <f>IF(Tabla5[[#This Row],[Tiempo de Permanencia sin la Espera]]&gt;Tabla5[[#This Row],[Tiempo Preparación (horas)]],"Si","No")</f>
        <v>Si</v>
      </c>
      <c r="V648" s="8">
        <v>98</v>
      </c>
      <c r="W648" s="8">
        <v>39</v>
      </c>
      <c r="X648" s="7">
        <f>Tabla5[[#This Row],[Tiempo de Preparación]]/1440</f>
        <v>2.7083333333333334E-2</v>
      </c>
    </row>
    <row r="649" spans="1:24" x14ac:dyDescent="0.2">
      <c r="A649">
        <v>9</v>
      </c>
      <c r="B649" t="s">
        <v>403</v>
      </c>
      <c r="C649">
        <v>1</v>
      </c>
      <c r="D649" s="3">
        <v>45022.124305555553</v>
      </c>
      <c r="E649" s="3">
        <v>45022.204861111109</v>
      </c>
      <c r="F649" t="s">
        <v>61</v>
      </c>
      <c r="G649" t="s">
        <v>66</v>
      </c>
      <c r="H649" t="s">
        <v>59</v>
      </c>
      <c r="I649" t="s">
        <v>402</v>
      </c>
      <c r="J649" s="34" t="str">
        <f>IF(Tabla5[[#This Row],[Orden Cobrada]]="Si",Tabla13[[#This Row],[Propina]],0)</f>
        <v>17.43</v>
      </c>
      <c r="K649" t="s">
        <v>70</v>
      </c>
      <c r="L649">
        <v>648</v>
      </c>
      <c r="M649" t="s">
        <v>104</v>
      </c>
      <c r="N649" t="s">
        <v>15</v>
      </c>
      <c r="O649" s="6">
        <f>INT(Tabla13[[#This Row],[Hora de Llegada]])</f>
        <v>45022</v>
      </c>
      <c r="P649" s="7" t="str">
        <f>TEXT(Tabla13[[#This Row],[Hora de Llegada]], "h:mm")</f>
        <v>2:59</v>
      </c>
      <c r="Q649" s="7" t="str">
        <f>TEXT(Tabla13[[#This Row],[Hora de Salida]], "h:mm")</f>
        <v>4:55</v>
      </c>
      <c r="R649" s="7">
        <f>IF(Tabla13[[#This Row],[Estado de la Mesa]]="Ocupada",Tabla13[[#This Row],[Hora de Salida2]]-Tabla13[[#This Row],[Hora de Llegada2]]+(15/1440),Tabla13[[#This Row],[Hora de Salida2]]-Tabla13[[#This Row],[Hora de Llegada2]])</f>
        <v>8.0555555555555575E-2</v>
      </c>
      <c r="S649" s="7">
        <f>Tabla13[[#This Row],[Hora de Salida2]]-Tabla13[[#This Row],[Hora de Llegada2]]</f>
        <v>8.0555555555555575E-2</v>
      </c>
      <c r="T649" s="7">
        <f>IF(Tabla5[[#This Row],[Tiempo de Permanencia sin la Espera]]&gt;Tabla5[[#This Row],[Tiempo Preparación (horas)]],Tabla5[[#This Row],[Tiempo de Permanencia sin la Espera]]-Tabla5[[#This Row],[Tiempo Preparación (horas)]],0)</f>
        <v>4.7916666666666684E-2</v>
      </c>
      <c r="U649" s="7" t="str">
        <f>IF(Tabla5[[#This Row],[Tiempo de Permanencia sin la Espera]]&gt;Tabla5[[#This Row],[Tiempo Preparación (horas)]],"Si","No")</f>
        <v>Si</v>
      </c>
      <c r="V649" s="8">
        <v>56</v>
      </c>
      <c r="W649" s="8">
        <v>47</v>
      </c>
      <c r="X649" s="7">
        <f>Tabla5[[#This Row],[Tiempo de Preparación]]/1440</f>
        <v>3.2638888888888891E-2</v>
      </c>
    </row>
    <row r="650" spans="1:24" x14ac:dyDescent="0.2">
      <c r="A650">
        <v>9</v>
      </c>
      <c r="B650" t="s">
        <v>401</v>
      </c>
      <c r="C650">
        <v>1</v>
      </c>
      <c r="D650" s="3">
        <v>45022.038194444445</v>
      </c>
      <c r="E650" s="3">
        <v>45022.15625</v>
      </c>
      <c r="F650" t="s">
        <v>87</v>
      </c>
      <c r="G650" t="s">
        <v>82</v>
      </c>
      <c r="H650" t="s">
        <v>102</v>
      </c>
      <c r="I650" t="s">
        <v>58</v>
      </c>
      <c r="J650" s="34" t="str">
        <f>IF(Tabla5[[#This Row],[Orden Cobrada]]="Si",Tabla13[[#This Row],[Propina]],0)</f>
        <v>15.98</v>
      </c>
      <c r="K650" t="s">
        <v>76</v>
      </c>
      <c r="L650">
        <v>649</v>
      </c>
      <c r="M650" t="s">
        <v>163</v>
      </c>
      <c r="N650" t="s">
        <v>400</v>
      </c>
      <c r="O650" s="6">
        <f>INT(Tabla13[[#This Row],[Hora de Llegada]])</f>
        <v>45022</v>
      </c>
      <c r="P650" s="7" t="str">
        <f>TEXT(Tabla13[[#This Row],[Hora de Llegada]], "h:mm")</f>
        <v>0:55</v>
      </c>
      <c r="Q650" s="7" t="str">
        <f>TEXT(Tabla13[[#This Row],[Hora de Salida]], "h:mm")</f>
        <v>3:45</v>
      </c>
      <c r="R650" s="7">
        <f>IF(Tabla13[[#This Row],[Estado de la Mesa]]="Ocupada",Tabla13[[#This Row],[Hora de Salida2]]-Tabla13[[#This Row],[Hora de Llegada2]]+(15/1440),Tabla13[[#This Row],[Hora de Salida2]]-Tabla13[[#This Row],[Hora de Llegada2]])</f>
        <v>0.12847222222222221</v>
      </c>
      <c r="S650" s="7">
        <f>Tabla13[[#This Row],[Hora de Salida2]]-Tabla13[[#This Row],[Hora de Llegada2]]</f>
        <v>0.11805555555555555</v>
      </c>
      <c r="T650" s="7">
        <f>IF(Tabla5[[#This Row],[Tiempo de Permanencia sin la Espera]]&gt;Tabla5[[#This Row],[Tiempo Preparación (horas)]],Tabla5[[#This Row],[Tiempo de Permanencia sin la Espera]]-Tabla5[[#This Row],[Tiempo Preparación (horas)]],0)</f>
        <v>4.2361111111111113E-2</v>
      </c>
      <c r="U650" s="7" t="str">
        <f>IF(Tabla5[[#This Row],[Tiempo de Permanencia sin la Espera]]&gt;Tabla5[[#This Row],[Tiempo Preparación (horas)]],"Si","No")</f>
        <v>Si</v>
      </c>
      <c r="V650" s="8">
        <v>256</v>
      </c>
      <c r="W650" s="8">
        <v>109</v>
      </c>
      <c r="X650" s="7">
        <f>Tabla5[[#This Row],[Tiempo de Preparación]]/1440</f>
        <v>7.5694444444444439E-2</v>
      </c>
    </row>
    <row r="651" spans="1:24" x14ac:dyDescent="0.2">
      <c r="A651">
        <v>11</v>
      </c>
      <c r="B651" t="s">
        <v>399</v>
      </c>
      <c r="C651">
        <v>3</v>
      </c>
      <c r="D651" s="3">
        <v>45023.147916666669</v>
      </c>
      <c r="E651" s="3">
        <v>45023.209722222222</v>
      </c>
      <c r="F651" t="s">
        <v>72</v>
      </c>
      <c r="G651" t="s">
        <v>82</v>
      </c>
      <c r="H651" t="s">
        <v>106</v>
      </c>
      <c r="I651" t="s">
        <v>398</v>
      </c>
      <c r="J651" s="34" t="str">
        <f>IF(Tabla5[[#This Row],[Orden Cobrada]]="Si",Tabla13[[#This Row],[Propina]],0)</f>
        <v>38.21</v>
      </c>
      <c r="K651" t="s">
        <v>70</v>
      </c>
      <c r="L651">
        <v>650</v>
      </c>
      <c r="M651" t="s">
        <v>64</v>
      </c>
      <c r="N651" t="s">
        <v>397</v>
      </c>
      <c r="O651" s="6">
        <f>INT(Tabla13[[#This Row],[Hora de Llegada]])</f>
        <v>45023</v>
      </c>
      <c r="P651" s="7" t="str">
        <f>TEXT(Tabla13[[#This Row],[Hora de Llegada]], "h:mm")</f>
        <v>3:33</v>
      </c>
      <c r="Q651" s="7" t="str">
        <f>TEXT(Tabla13[[#This Row],[Hora de Salida]], "h:mm")</f>
        <v>5:02</v>
      </c>
      <c r="R651" s="7">
        <f>IF(Tabla13[[#This Row],[Estado de la Mesa]]="Ocupada",Tabla13[[#This Row],[Hora de Salida2]]-Tabla13[[#This Row],[Hora de Llegada2]]+(15/1440),Tabla13[[#This Row],[Hora de Salida2]]-Tabla13[[#This Row],[Hora de Llegada2]])</f>
        <v>6.1805555555555558E-2</v>
      </c>
      <c r="S651" s="7">
        <f>Tabla13[[#This Row],[Hora de Salida2]]-Tabla13[[#This Row],[Hora de Llegada2]]</f>
        <v>6.1805555555555558E-2</v>
      </c>
      <c r="T651" s="7">
        <f>IF(Tabla5[[#This Row],[Tiempo de Permanencia sin la Espera]]&gt;Tabla5[[#This Row],[Tiempo Preparación (horas)]],Tabla5[[#This Row],[Tiempo de Permanencia sin la Espera]]-Tabla5[[#This Row],[Tiempo Preparación (horas)]],0)</f>
        <v>9.0277777777777804E-3</v>
      </c>
      <c r="U651" s="7" t="str">
        <f>IF(Tabla5[[#This Row],[Tiempo de Permanencia sin la Espera]]&gt;Tabla5[[#This Row],[Tiempo Preparación (horas)]],"Si","No")</f>
        <v>Si</v>
      </c>
      <c r="V651" s="8">
        <v>237</v>
      </c>
      <c r="W651" s="8">
        <v>76</v>
      </c>
      <c r="X651" s="7">
        <f>Tabla5[[#This Row],[Tiempo de Preparación]]/1440</f>
        <v>5.2777777777777778E-2</v>
      </c>
    </row>
    <row r="652" spans="1:24" x14ac:dyDescent="0.2">
      <c r="A652">
        <v>16</v>
      </c>
      <c r="B652" t="s">
        <v>396</v>
      </c>
      <c r="C652">
        <v>4</v>
      </c>
      <c r="D652" s="3">
        <v>45023.086111111108</v>
      </c>
      <c r="E652" s="3">
        <v>45023.238888888889</v>
      </c>
      <c r="F652" t="s">
        <v>78</v>
      </c>
      <c r="G652" t="s">
        <v>66</v>
      </c>
      <c r="H652" t="s">
        <v>59</v>
      </c>
      <c r="I652" t="s">
        <v>395</v>
      </c>
      <c r="J652" s="34" t="str">
        <f>IF(Tabla5[[#This Row],[Orden Cobrada]]="Si",Tabla13[[#This Row],[Propina]],0)</f>
        <v>20.27</v>
      </c>
      <c r="K652" t="s">
        <v>70</v>
      </c>
      <c r="L652">
        <v>651</v>
      </c>
      <c r="M652" t="s">
        <v>64</v>
      </c>
      <c r="N652" t="s">
        <v>394</v>
      </c>
      <c r="O652" s="6">
        <f>INT(Tabla13[[#This Row],[Hora de Llegada]])</f>
        <v>45023</v>
      </c>
      <c r="P652" s="7" t="str">
        <f>TEXT(Tabla13[[#This Row],[Hora de Llegada]], "h:mm")</f>
        <v>2:04</v>
      </c>
      <c r="Q652" s="7" t="str">
        <f>TEXT(Tabla13[[#This Row],[Hora de Salida]], "h:mm")</f>
        <v>5:44</v>
      </c>
      <c r="R652" s="7">
        <f>IF(Tabla13[[#This Row],[Estado de la Mesa]]="Ocupada",Tabla13[[#This Row],[Hora de Salida2]]-Tabla13[[#This Row],[Hora de Llegada2]]+(15/1440),Tabla13[[#This Row],[Hora de Salida2]]-Tabla13[[#This Row],[Hora de Llegada2]])</f>
        <v>0.15277777777777779</v>
      </c>
      <c r="S652" s="7">
        <f>Tabla13[[#This Row],[Hora de Salida2]]-Tabla13[[#This Row],[Hora de Llegada2]]</f>
        <v>0.15277777777777779</v>
      </c>
      <c r="T652" s="7">
        <f>IF(Tabla5[[#This Row],[Tiempo de Permanencia sin la Espera]]&gt;Tabla5[[#This Row],[Tiempo Preparación (horas)]],Tabla5[[#This Row],[Tiempo de Permanencia sin la Espera]]-Tabla5[[#This Row],[Tiempo Preparación (horas)]],0)</f>
        <v>9.1666666666666674E-2</v>
      </c>
      <c r="U652" s="7" t="str">
        <f>IF(Tabla5[[#This Row],[Tiempo de Permanencia sin la Espera]]&gt;Tabla5[[#This Row],[Tiempo Preparación (horas)]],"Si","No")</f>
        <v>Si</v>
      </c>
      <c r="V652" s="8">
        <v>209</v>
      </c>
      <c r="W652" s="8">
        <v>88</v>
      </c>
      <c r="X652" s="7">
        <f>Tabla5[[#This Row],[Tiempo de Preparación]]/1440</f>
        <v>6.1111111111111109E-2</v>
      </c>
    </row>
    <row r="653" spans="1:24" x14ac:dyDescent="0.2">
      <c r="A653">
        <v>14</v>
      </c>
      <c r="B653" t="s">
        <v>393</v>
      </c>
      <c r="C653">
        <v>5</v>
      </c>
      <c r="D653" s="3">
        <v>45023.004166666666</v>
      </c>
      <c r="E653" s="3">
        <v>45023.101388888892</v>
      </c>
      <c r="F653" t="s">
        <v>61</v>
      </c>
      <c r="G653" t="s">
        <v>82</v>
      </c>
      <c r="H653" t="s">
        <v>106</v>
      </c>
      <c r="I653" t="s">
        <v>392</v>
      </c>
      <c r="J653" s="34" t="str">
        <f>IF(Tabla5[[#This Row],[Orden Cobrada]]="Si",Tabla13[[#This Row],[Propina]],0)</f>
        <v>23.26</v>
      </c>
      <c r="K653" t="s">
        <v>76</v>
      </c>
      <c r="L653">
        <v>652</v>
      </c>
      <c r="M653" t="s">
        <v>85</v>
      </c>
      <c r="N653" t="s">
        <v>391</v>
      </c>
      <c r="O653" s="6">
        <f>INT(Tabla13[[#This Row],[Hora de Llegada]])</f>
        <v>45023</v>
      </c>
      <c r="P653" s="7" t="str">
        <f>TEXT(Tabla13[[#This Row],[Hora de Llegada]], "h:mm")</f>
        <v>0:06</v>
      </c>
      <c r="Q653" s="7" t="str">
        <f>TEXT(Tabla13[[#This Row],[Hora de Salida]], "h:mm")</f>
        <v>2:26</v>
      </c>
      <c r="R653" s="7">
        <f>IF(Tabla13[[#This Row],[Estado de la Mesa]]="Ocupada",Tabla13[[#This Row],[Hora de Salida2]]-Tabla13[[#This Row],[Hora de Llegada2]]+(15/1440),Tabla13[[#This Row],[Hora de Salida2]]-Tabla13[[#This Row],[Hora de Llegada2]])</f>
        <v>0.10763888888888891</v>
      </c>
      <c r="S653" s="7">
        <f>Tabla13[[#This Row],[Hora de Salida2]]-Tabla13[[#This Row],[Hora de Llegada2]]</f>
        <v>9.7222222222222238E-2</v>
      </c>
      <c r="T653" s="7">
        <f>IF(Tabla5[[#This Row],[Tiempo de Permanencia sin la Espera]]&gt;Tabla5[[#This Row],[Tiempo Preparación (horas)]],Tabla5[[#This Row],[Tiempo de Permanencia sin la Espera]]-Tabla5[[#This Row],[Tiempo Preparación (horas)]],0)</f>
        <v>6.2500000000000014E-2</v>
      </c>
      <c r="U653" s="7" t="str">
        <f>IF(Tabla5[[#This Row],[Tiempo de Permanencia sin la Espera]]&gt;Tabla5[[#This Row],[Tiempo Preparación (horas)]],"Si","No")</f>
        <v>Si</v>
      </c>
      <c r="V653" s="8">
        <v>170</v>
      </c>
      <c r="W653" s="8">
        <v>50</v>
      </c>
      <c r="X653" s="7">
        <f>Tabla5[[#This Row],[Tiempo de Preparación]]/1440</f>
        <v>3.4722222222222224E-2</v>
      </c>
    </row>
    <row r="654" spans="1:24" x14ac:dyDescent="0.2">
      <c r="A654">
        <v>13</v>
      </c>
      <c r="B654" t="s">
        <v>390</v>
      </c>
      <c r="C654">
        <v>5</v>
      </c>
      <c r="D654" s="3">
        <v>45023.104861111111</v>
      </c>
      <c r="E654" s="3">
        <v>45023.180555555555</v>
      </c>
      <c r="F654" t="s">
        <v>97</v>
      </c>
      <c r="G654" t="s">
        <v>82</v>
      </c>
      <c r="H654" t="s">
        <v>59</v>
      </c>
      <c r="I654" t="s">
        <v>389</v>
      </c>
      <c r="J654" s="34">
        <f>IF(Tabla5[[#This Row],[Orden Cobrada]]="Si",Tabla13[[#This Row],[Propina]],0)</f>
        <v>0</v>
      </c>
      <c r="K654" t="s">
        <v>70</v>
      </c>
      <c r="L654">
        <v>653</v>
      </c>
      <c r="M654" t="s">
        <v>132</v>
      </c>
      <c r="N654" t="s">
        <v>388</v>
      </c>
      <c r="O654" s="6">
        <f>INT(Tabla13[[#This Row],[Hora de Llegada]])</f>
        <v>45023</v>
      </c>
      <c r="P654" s="7" t="str">
        <f>TEXT(Tabla13[[#This Row],[Hora de Llegada]], "h:mm")</f>
        <v>2:31</v>
      </c>
      <c r="Q654" s="7" t="str">
        <f>TEXT(Tabla13[[#This Row],[Hora de Salida]], "h:mm")</f>
        <v>4:20</v>
      </c>
      <c r="R654" s="7">
        <f>IF(Tabla13[[#This Row],[Estado de la Mesa]]="Ocupada",Tabla13[[#This Row],[Hora de Salida2]]-Tabla13[[#This Row],[Hora de Llegada2]]+(15/1440),Tabla13[[#This Row],[Hora de Salida2]]-Tabla13[[#This Row],[Hora de Llegada2]])</f>
        <v>7.5694444444444439E-2</v>
      </c>
      <c r="S654" s="7">
        <f>Tabla13[[#This Row],[Hora de Salida2]]-Tabla13[[#This Row],[Hora de Llegada2]]</f>
        <v>7.5694444444444439E-2</v>
      </c>
      <c r="T654" s="7">
        <f>IF(Tabla5[[#This Row],[Tiempo de Permanencia sin la Espera]]&gt;Tabla5[[#This Row],[Tiempo Preparación (horas)]],Tabla5[[#This Row],[Tiempo de Permanencia sin la Espera]]-Tabla5[[#This Row],[Tiempo Preparación (horas)]],0)</f>
        <v>0</v>
      </c>
      <c r="U654" s="7" t="str">
        <f>IF(Tabla5[[#This Row],[Tiempo de Permanencia sin la Espera]]&gt;Tabla5[[#This Row],[Tiempo Preparación (horas)]],"Si","No")</f>
        <v>No</v>
      </c>
      <c r="V654" s="8">
        <v>244</v>
      </c>
      <c r="W654" s="8">
        <v>150</v>
      </c>
      <c r="X654" s="7">
        <f>Tabla5[[#This Row],[Tiempo de Preparación]]/1440</f>
        <v>0.10416666666666667</v>
      </c>
    </row>
    <row r="655" spans="1:24" x14ac:dyDescent="0.2">
      <c r="A655">
        <v>12</v>
      </c>
      <c r="B655" t="s">
        <v>387</v>
      </c>
      <c r="C655">
        <v>5</v>
      </c>
      <c r="D655" s="3">
        <v>45023.001388888886</v>
      </c>
      <c r="E655" s="3">
        <v>45023.072222222225</v>
      </c>
      <c r="F655" t="s">
        <v>87</v>
      </c>
      <c r="G655" t="s">
        <v>66</v>
      </c>
      <c r="H655" t="s">
        <v>59</v>
      </c>
      <c r="I655" t="s">
        <v>386</v>
      </c>
      <c r="J655" s="34" t="str">
        <f>IF(Tabla5[[#This Row],[Orden Cobrada]]="Si",Tabla13[[#This Row],[Propina]],0)</f>
        <v>23.98</v>
      </c>
      <c r="K655" t="s">
        <v>76</v>
      </c>
      <c r="L655">
        <v>654</v>
      </c>
      <c r="M655" t="s">
        <v>85</v>
      </c>
      <c r="N655" t="s">
        <v>385</v>
      </c>
      <c r="O655" s="6">
        <f>INT(Tabla13[[#This Row],[Hora de Llegada]])</f>
        <v>45023</v>
      </c>
      <c r="P655" s="7" t="str">
        <f>TEXT(Tabla13[[#This Row],[Hora de Llegada]], "h:mm")</f>
        <v>0:02</v>
      </c>
      <c r="Q655" s="7" t="str">
        <f>TEXT(Tabla13[[#This Row],[Hora de Salida]], "h:mm")</f>
        <v>1:44</v>
      </c>
      <c r="R655" s="7">
        <f>IF(Tabla13[[#This Row],[Estado de la Mesa]]="Ocupada",Tabla13[[#This Row],[Hora de Salida2]]-Tabla13[[#This Row],[Hora de Llegada2]]+(15/1440),Tabla13[[#This Row],[Hora de Salida2]]-Tabla13[[#This Row],[Hora de Llegada2]])</f>
        <v>8.1250000000000017E-2</v>
      </c>
      <c r="S655" s="7">
        <f>Tabla13[[#This Row],[Hora de Salida2]]-Tabla13[[#This Row],[Hora de Llegada2]]</f>
        <v>7.0833333333333345E-2</v>
      </c>
      <c r="T655" s="7">
        <f>IF(Tabla5[[#This Row],[Tiempo de Permanencia sin la Espera]]&gt;Tabla5[[#This Row],[Tiempo Preparación (horas)]],Tabla5[[#This Row],[Tiempo de Permanencia sin la Espera]]-Tabla5[[#This Row],[Tiempo Preparación (horas)]],0)</f>
        <v>4.0277777777777787E-2</v>
      </c>
      <c r="U655" s="7" t="str">
        <f>IF(Tabla5[[#This Row],[Tiempo de Permanencia sin la Espera]]&gt;Tabla5[[#This Row],[Tiempo Preparación (horas)]],"Si","No")</f>
        <v>Si</v>
      </c>
      <c r="V655" s="8">
        <v>42</v>
      </c>
      <c r="W655" s="8">
        <v>44</v>
      </c>
      <c r="X655" s="7">
        <f>Tabla5[[#This Row],[Tiempo de Preparación]]/1440</f>
        <v>3.0555555555555555E-2</v>
      </c>
    </row>
    <row r="656" spans="1:24" x14ac:dyDescent="0.2">
      <c r="A656">
        <v>5</v>
      </c>
      <c r="B656" t="s">
        <v>384</v>
      </c>
      <c r="C656">
        <v>4</v>
      </c>
      <c r="D656" s="3">
        <v>45023.052083333336</v>
      </c>
      <c r="E656" s="3">
        <v>45023.200694444444</v>
      </c>
      <c r="F656" t="s">
        <v>87</v>
      </c>
      <c r="G656" t="s">
        <v>82</v>
      </c>
      <c r="H656" t="s">
        <v>102</v>
      </c>
      <c r="I656" t="s">
        <v>383</v>
      </c>
      <c r="J656" s="34" t="str">
        <f>IF(Tabla5[[#This Row],[Orden Cobrada]]="Si",Tabla13[[#This Row],[Propina]],0)</f>
        <v>21.7</v>
      </c>
      <c r="K656" t="s">
        <v>57</v>
      </c>
      <c r="L656">
        <v>655</v>
      </c>
      <c r="M656" t="s">
        <v>104</v>
      </c>
      <c r="N656" t="s">
        <v>9</v>
      </c>
      <c r="O656" s="6">
        <f>INT(Tabla13[[#This Row],[Hora de Llegada]])</f>
        <v>45023</v>
      </c>
      <c r="P656" s="7" t="str">
        <f>TEXT(Tabla13[[#This Row],[Hora de Llegada]], "h:mm")</f>
        <v>1:15</v>
      </c>
      <c r="Q656" s="7" t="str">
        <f>TEXT(Tabla13[[#This Row],[Hora de Salida]], "h:mm")</f>
        <v>4:49</v>
      </c>
      <c r="R656" s="7">
        <f>IF(Tabla13[[#This Row],[Estado de la Mesa]]="Ocupada",Tabla13[[#This Row],[Hora de Salida2]]-Tabla13[[#This Row],[Hora de Llegada2]]+(15/1440),Tabla13[[#This Row],[Hora de Salida2]]-Tabla13[[#This Row],[Hora de Llegada2]])</f>
        <v>0.14861111111111108</v>
      </c>
      <c r="S656" s="7">
        <f>Tabla13[[#This Row],[Hora de Salida2]]-Tabla13[[#This Row],[Hora de Llegada2]]</f>
        <v>0.14861111111111108</v>
      </c>
      <c r="T656" s="7">
        <f>IF(Tabla5[[#This Row],[Tiempo de Permanencia sin la Espera]]&gt;Tabla5[[#This Row],[Tiempo Preparación (horas)]],Tabla5[[#This Row],[Tiempo de Permanencia sin la Espera]]-Tabla5[[#This Row],[Tiempo Preparación (horas)]],0)</f>
        <v>0.12361111111111109</v>
      </c>
      <c r="U656" s="7" t="str">
        <f>IF(Tabla5[[#This Row],[Tiempo de Permanencia sin la Espera]]&gt;Tabla5[[#This Row],[Tiempo Preparación (horas)]],"Si","No")</f>
        <v>Si</v>
      </c>
      <c r="V656" s="8">
        <v>93</v>
      </c>
      <c r="W656" s="8">
        <v>36</v>
      </c>
      <c r="X656" s="7">
        <f>Tabla5[[#This Row],[Tiempo de Preparación]]/1440</f>
        <v>2.5000000000000001E-2</v>
      </c>
    </row>
    <row r="657" spans="1:24" x14ac:dyDescent="0.2">
      <c r="A657">
        <v>19</v>
      </c>
      <c r="B657" t="s">
        <v>382</v>
      </c>
      <c r="C657">
        <v>6</v>
      </c>
      <c r="D657" s="3">
        <v>45023.15</v>
      </c>
      <c r="E657" s="3">
        <v>45023.277777777781</v>
      </c>
      <c r="F657" t="s">
        <v>97</v>
      </c>
      <c r="G657" t="s">
        <v>66</v>
      </c>
      <c r="H657" t="s">
        <v>59</v>
      </c>
      <c r="I657" t="s">
        <v>381</v>
      </c>
      <c r="J657" s="34" t="str">
        <f>IF(Tabla5[[#This Row],[Orden Cobrada]]="Si",Tabla13[[#This Row],[Propina]],0)</f>
        <v>31.23</v>
      </c>
      <c r="K657" t="s">
        <v>57</v>
      </c>
      <c r="L657">
        <v>656</v>
      </c>
      <c r="M657" t="s">
        <v>64</v>
      </c>
      <c r="N657" t="s">
        <v>380</v>
      </c>
      <c r="O657" s="6">
        <f>INT(Tabla13[[#This Row],[Hora de Llegada]])</f>
        <v>45023</v>
      </c>
      <c r="P657" s="7" t="str">
        <f>TEXT(Tabla13[[#This Row],[Hora de Llegada]], "h:mm")</f>
        <v>3:36</v>
      </c>
      <c r="Q657" s="7" t="str">
        <f>TEXT(Tabla13[[#This Row],[Hora de Salida]], "h:mm")</f>
        <v>6:40</v>
      </c>
      <c r="R657" s="7">
        <f>IF(Tabla13[[#This Row],[Estado de la Mesa]]="Ocupada",Tabla13[[#This Row],[Hora de Salida2]]-Tabla13[[#This Row],[Hora de Llegada2]]+(15/1440),Tabla13[[#This Row],[Hora de Salida2]]-Tabla13[[#This Row],[Hora de Llegada2]])</f>
        <v>0.1277777777777778</v>
      </c>
      <c r="S657" s="7">
        <f>Tabla13[[#This Row],[Hora de Salida2]]-Tabla13[[#This Row],[Hora de Llegada2]]</f>
        <v>0.1277777777777778</v>
      </c>
      <c r="T657" s="7">
        <f>IF(Tabla5[[#This Row],[Tiempo de Permanencia sin la Espera]]&gt;Tabla5[[#This Row],[Tiempo Preparación (horas)]],Tabla5[[#This Row],[Tiempo de Permanencia sin la Espera]]-Tabla5[[#This Row],[Tiempo Preparación (horas)]],0)</f>
        <v>5.1388888888888901E-2</v>
      </c>
      <c r="U657" s="7" t="str">
        <f>IF(Tabla5[[#This Row],[Tiempo de Permanencia sin la Espera]]&gt;Tabla5[[#This Row],[Tiempo Preparación (horas)]],"Si","No")</f>
        <v>Si</v>
      </c>
      <c r="V657" s="8">
        <v>157</v>
      </c>
      <c r="W657" s="8">
        <v>110</v>
      </c>
      <c r="X657" s="7">
        <f>Tabla5[[#This Row],[Tiempo de Preparación]]/1440</f>
        <v>7.6388888888888895E-2</v>
      </c>
    </row>
    <row r="658" spans="1:24" x14ac:dyDescent="0.2">
      <c r="A658">
        <v>1</v>
      </c>
      <c r="B658" t="s">
        <v>379</v>
      </c>
      <c r="C658">
        <v>2</v>
      </c>
      <c r="D658" s="3">
        <v>45023.035416666666</v>
      </c>
      <c r="E658" s="3">
        <v>45023.171527777777</v>
      </c>
      <c r="F658" t="s">
        <v>97</v>
      </c>
      <c r="G658" t="s">
        <v>82</v>
      </c>
      <c r="H658" t="s">
        <v>102</v>
      </c>
      <c r="I658" t="s">
        <v>378</v>
      </c>
      <c r="J658" s="34" t="str">
        <f>IF(Tabla5[[#This Row],[Orden Cobrada]]="Si",Tabla13[[#This Row],[Propina]],0)</f>
        <v>44.2</v>
      </c>
      <c r="K658" t="s">
        <v>57</v>
      </c>
      <c r="L658">
        <v>657</v>
      </c>
      <c r="M658" t="s">
        <v>69</v>
      </c>
      <c r="N658" t="s">
        <v>377</v>
      </c>
      <c r="O658" s="6">
        <f>INT(Tabla13[[#This Row],[Hora de Llegada]])</f>
        <v>45023</v>
      </c>
      <c r="P658" s="7" t="str">
        <f>TEXT(Tabla13[[#This Row],[Hora de Llegada]], "h:mm")</f>
        <v>0:51</v>
      </c>
      <c r="Q658" s="7" t="str">
        <f>TEXT(Tabla13[[#This Row],[Hora de Salida]], "h:mm")</f>
        <v>4:07</v>
      </c>
      <c r="R658" s="7">
        <f>IF(Tabla13[[#This Row],[Estado de la Mesa]]="Ocupada",Tabla13[[#This Row],[Hora de Salida2]]-Tabla13[[#This Row],[Hora de Llegada2]]+(15/1440),Tabla13[[#This Row],[Hora de Salida2]]-Tabla13[[#This Row],[Hora de Llegada2]])</f>
        <v>0.13611111111111107</v>
      </c>
      <c r="S658" s="7">
        <f>Tabla13[[#This Row],[Hora de Salida2]]-Tabla13[[#This Row],[Hora de Llegada2]]</f>
        <v>0.13611111111111107</v>
      </c>
      <c r="T658" s="7">
        <f>IF(Tabla5[[#This Row],[Tiempo de Permanencia sin la Espera]]&gt;Tabla5[[#This Row],[Tiempo Preparación (horas)]],Tabla5[[#This Row],[Tiempo de Permanencia sin la Espera]]-Tabla5[[#This Row],[Tiempo Preparación (horas)]],0)</f>
        <v>4.3055555555555514E-2</v>
      </c>
      <c r="U658" s="7" t="str">
        <f>IF(Tabla5[[#This Row],[Tiempo de Permanencia sin la Espera]]&gt;Tabla5[[#This Row],[Tiempo Preparación (horas)]],"Si","No")</f>
        <v>Si</v>
      </c>
      <c r="V658" s="8">
        <v>196</v>
      </c>
      <c r="W658" s="8">
        <v>134</v>
      </c>
      <c r="X658" s="7">
        <f>Tabla5[[#This Row],[Tiempo de Preparación]]/1440</f>
        <v>9.3055555555555558E-2</v>
      </c>
    </row>
    <row r="659" spans="1:24" x14ac:dyDescent="0.2">
      <c r="A659">
        <v>19</v>
      </c>
      <c r="B659" t="s">
        <v>376</v>
      </c>
      <c r="C659">
        <v>5</v>
      </c>
      <c r="D659" s="3">
        <v>45023.071527777778</v>
      </c>
      <c r="E659" s="3">
        <v>45023.209722222222</v>
      </c>
      <c r="F659" t="s">
        <v>87</v>
      </c>
      <c r="G659" t="s">
        <v>60</v>
      </c>
      <c r="H659" t="s">
        <v>102</v>
      </c>
      <c r="I659" t="s">
        <v>361</v>
      </c>
      <c r="J659" s="34" t="str">
        <f>IF(Tabla5[[#This Row],[Orden Cobrada]]="Si",Tabla13[[#This Row],[Propina]],0)</f>
        <v>31.27</v>
      </c>
      <c r="K659" t="s">
        <v>57</v>
      </c>
      <c r="L659">
        <v>658</v>
      </c>
      <c r="M659" t="s">
        <v>104</v>
      </c>
      <c r="N659" t="s">
        <v>375</v>
      </c>
      <c r="O659" s="6">
        <f>INT(Tabla13[[#This Row],[Hora de Llegada]])</f>
        <v>45023</v>
      </c>
      <c r="P659" s="7" t="str">
        <f>TEXT(Tabla13[[#This Row],[Hora de Llegada]], "h:mm")</f>
        <v>1:43</v>
      </c>
      <c r="Q659" s="7" t="str">
        <f>TEXT(Tabla13[[#This Row],[Hora de Salida]], "h:mm")</f>
        <v>5:02</v>
      </c>
      <c r="R659" s="7">
        <f>IF(Tabla13[[#This Row],[Estado de la Mesa]]="Ocupada",Tabla13[[#This Row],[Hora de Salida2]]-Tabla13[[#This Row],[Hora de Llegada2]]+(15/1440),Tabla13[[#This Row],[Hora de Salida2]]-Tabla13[[#This Row],[Hora de Llegada2]])</f>
        <v>0.13819444444444445</v>
      </c>
      <c r="S659" s="7">
        <f>Tabla13[[#This Row],[Hora de Salida2]]-Tabla13[[#This Row],[Hora de Llegada2]]</f>
        <v>0.13819444444444445</v>
      </c>
      <c r="T659" s="7">
        <f>IF(Tabla5[[#This Row],[Tiempo de Permanencia sin la Espera]]&gt;Tabla5[[#This Row],[Tiempo Preparación (horas)]],Tabla5[[#This Row],[Tiempo de Permanencia sin la Espera]]-Tabla5[[#This Row],[Tiempo Preparación (horas)]],0)</f>
        <v>0.10486111111111113</v>
      </c>
      <c r="U659" s="7" t="str">
        <f>IF(Tabla5[[#This Row],[Tiempo de Permanencia sin la Espera]]&gt;Tabla5[[#This Row],[Tiempo Preparación (horas)]],"Si","No")</f>
        <v>Si</v>
      </c>
      <c r="V659" s="8">
        <v>86</v>
      </c>
      <c r="W659" s="8">
        <v>48</v>
      </c>
      <c r="X659" s="7">
        <f>Tabla5[[#This Row],[Tiempo de Preparación]]/1440</f>
        <v>3.3333333333333333E-2</v>
      </c>
    </row>
    <row r="660" spans="1:24" x14ac:dyDescent="0.2">
      <c r="A660">
        <v>9</v>
      </c>
      <c r="B660" t="s">
        <v>374</v>
      </c>
      <c r="C660">
        <v>4</v>
      </c>
      <c r="D660" s="3">
        <v>45023.118055555555</v>
      </c>
      <c r="E660" s="3">
        <v>45023.168749999997</v>
      </c>
      <c r="F660" t="s">
        <v>78</v>
      </c>
      <c r="G660" t="s">
        <v>82</v>
      </c>
      <c r="H660" t="s">
        <v>59</v>
      </c>
      <c r="I660" t="s">
        <v>373</v>
      </c>
      <c r="J660" s="34" t="str">
        <f>IF(Tabla5[[#This Row],[Orden Cobrada]]="Si",Tabla13[[#This Row],[Propina]],0)</f>
        <v>35.24</v>
      </c>
      <c r="K660" t="s">
        <v>76</v>
      </c>
      <c r="L660">
        <v>659</v>
      </c>
      <c r="M660" t="s">
        <v>100</v>
      </c>
      <c r="N660" t="s">
        <v>13</v>
      </c>
      <c r="O660" s="6">
        <f>INT(Tabla13[[#This Row],[Hora de Llegada]])</f>
        <v>45023</v>
      </c>
      <c r="P660" s="7" t="str">
        <f>TEXT(Tabla13[[#This Row],[Hora de Llegada]], "h:mm")</f>
        <v>2:50</v>
      </c>
      <c r="Q660" s="7" t="str">
        <f>TEXT(Tabla13[[#This Row],[Hora de Salida]], "h:mm")</f>
        <v>4:03</v>
      </c>
      <c r="R660" s="7">
        <f>IF(Tabla13[[#This Row],[Estado de la Mesa]]="Ocupada",Tabla13[[#This Row],[Hora de Salida2]]-Tabla13[[#This Row],[Hora de Llegada2]]+(15/1440),Tabla13[[#This Row],[Hora de Salida2]]-Tabla13[[#This Row],[Hora de Llegada2]])</f>
        <v>6.1111111111111081E-2</v>
      </c>
      <c r="S660" s="7">
        <f>Tabla13[[#This Row],[Hora de Salida2]]-Tabla13[[#This Row],[Hora de Llegada2]]</f>
        <v>5.0694444444444417E-2</v>
      </c>
      <c r="T660" s="7">
        <f>IF(Tabla5[[#This Row],[Tiempo de Permanencia sin la Espera]]&gt;Tabla5[[#This Row],[Tiempo Preparación (horas)]],Tabla5[[#This Row],[Tiempo de Permanencia sin la Espera]]-Tabla5[[#This Row],[Tiempo Preparación (horas)]],0)</f>
        <v>2.9166666666666639E-2</v>
      </c>
      <c r="U660" s="7" t="str">
        <f>IF(Tabla5[[#This Row],[Tiempo de Permanencia sin la Espera]]&gt;Tabla5[[#This Row],[Tiempo Preparación (horas)]],"Si","No")</f>
        <v>Si</v>
      </c>
      <c r="V660" s="8">
        <v>87</v>
      </c>
      <c r="W660" s="8">
        <v>31</v>
      </c>
      <c r="X660" s="7">
        <f>Tabla5[[#This Row],[Tiempo de Preparación]]/1440</f>
        <v>2.1527777777777778E-2</v>
      </c>
    </row>
    <row r="661" spans="1:24" x14ac:dyDescent="0.2">
      <c r="A661">
        <v>19</v>
      </c>
      <c r="B661" t="s">
        <v>324</v>
      </c>
      <c r="C661">
        <v>4</v>
      </c>
      <c r="D661" s="3">
        <v>45023.080555555556</v>
      </c>
      <c r="E661" s="3">
        <v>45023.243750000001</v>
      </c>
      <c r="F661" t="s">
        <v>61</v>
      </c>
      <c r="G661" t="s">
        <v>60</v>
      </c>
      <c r="H661" t="s">
        <v>59</v>
      </c>
      <c r="I661" t="s">
        <v>372</v>
      </c>
      <c r="J661" s="34" t="str">
        <f>IF(Tabla5[[#This Row],[Orden Cobrada]]="Si",Tabla13[[#This Row],[Propina]],0)</f>
        <v>15.91</v>
      </c>
      <c r="K661" t="s">
        <v>57</v>
      </c>
      <c r="L661">
        <v>660</v>
      </c>
      <c r="M661" t="s">
        <v>104</v>
      </c>
      <c r="N661" t="s">
        <v>371</v>
      </c>
      <c r="O661" s="6">
        <f>INT(Tabla13[[#This Row],[Hora de Llegada]])</f>
        <v>45023</v>
      </c>
      <c r="P661" s="7" t="str">
        <f>TEXT(Tabla13[[#This Row],[Hora de Llegada]], "h:mm")</f>
        <v>1:56</v>
      </c>
      <c r="Q661" s="7" t="str">
        <f>TEXT(Tabla13[[#This Row],[Hora de Salida]], "h:mm")</f>
        <v>5:51</v>
      </c>
      <c r="R661" s="7">
        <f>IF(Tabla13[[#This Row],[Estado de la Mesa]]="Ocupada",Tabla13[[#This Row],[Hora de Salida2]]-Tabla13[[#This Row],[Hora de Llegada2]]+(15/1440),Tabla13[[#This Row],[Hora de Salida2]]-Tabla13[[#This Row],[Hora de Llegada2]])</f>
        <v>0.16319444444444442</v>
      </c>
      <c r="S661" s="7">
        <f>Tabla13[[#This Row],[Hora de Salida2]]-Tabla13[[#This Row],[Hora de Llegada2]]</f>
        <v>0.16319444444444442</v>
      </c>
      <c r="T661" s="7">
        <f>IF(Tabla5[[#This Row],[Tiempo de Permanencia sin la Espera]]&gt;Tabla5[[#This Row],[Tiempo Preparación (horas)]],Tabla5[[#This Row],[Tiempo de Permanencia sin la Espera]]-Tabla5[[#This Row],[Tiempo Preparación (horas)]],0)</f>
        <v>0.13194444444444442</v>
      </c>
      <c r="U661" s="7" t="str">
        <f>IF(Tabla5[[#This Row],[Tiempo de Permanencia sin la Espera]]&gt;Tabla5[[#This Row],[Tiempo Preparación (horas)]],"Si","No")</f>
        <v>Si</v>
      </c>
      <c r="V661" s="8">
        <v>208</v>
      </c>
      <c r="W661" s="8">
        <v>45</v>
      </c>
      <c r="X661" s="7">
        <f>Tabla5[[#This Row],[Tiempo de Preparación]]/1440</f>
        <v>3.125E-2</v>
      </c>
    </row>
    <row r="662" spans="1:24" x14ac:dyDescent="0.2">
      <c r="A662">
        <v>16</v>
      </c>
      <c r="B662" t="s">
        <v>370</v>
      </c>
      <c r="C662">
        <v>4</v>
      </c>
      <c r="D662" s="3">
        <v>45023.140277777777</v>
      </c>
      <c r="E662" s="3">
        <v>45023.286111111112</v>
      </c>
      <c r="F662" t="s">
        <v>78</v>
      </c>
      <c r="G662" t="s">
        <v>66</v>
      </c>
      <c r="H662" t="s">
        <v>59</v>
      </c>
      <c r="I662" t="s">
        <v>369</v>
      </c>
      <c r="J662" s="34" t="str">
        <f>IF(Tabla5[[#This Row],[Orden Cobrada]]="Si",Tabla13[[#This Row],[Propina]],0)</f>
        <v>32.54</v>
      </c>
      <c r="K662" t="s">
        <v>76</v>
      </c>
      <c r="L662">
        <v>661</v>
      </c>
      <c r="M662" t="s">
        <v>64</v>
      </c>
      <c r="N662" t="s">
        <v>368</v>
      </c>
      <c r="O662" s="6">
        <f>INT(Tabla13[[#This Row],[Hora de Llegada]])</f>
        <v>45023</v>
      </c>
      <c r="P662" s="7" t="str">
        <f>TEXT(Tabla13[[#This Row],[Hora de Llegada]], "h:mm")</f>
        <v>3:22</v>
      </c>
      <c r="Q662" s="7" t="str">
        <f>TEXT(Tabla13[[#This Row],[Hora de Salida]], "h:mm")</f>
        <v>6:52</v>
      </c>
      <c r="R662" s="7">
        <f>IF(Tabla13[[#This Row],[Estado de la Mesa]]="Ocupada",Tabla13[[#This Row],[Hora de Salida2]]-Tabla13[[#This Row],[Hora de Llegada2]]+(15/1440),Tabla13[[#This Row],[Hora de Salida2]]-Tabla13[[#This Row],[Hora de Llegada2]])</f>
        <v>0.15625000000000003</v>
      </c>
      <c r="S662" s="7">
        <f>Tabla13[[#This Row],[Hora de Salida2]]-Tabla13[[#This Row],[Hora de Llegada2]]</f>
        <v>0.14583333333333337</v>
      </c>
      <c r="T662" s="7">
        <f>IF(Tabla5[[#This Row],[Tiempo de Permanencia sin la Espera]]&gt;Tabla5[[#This Row],[Tiempo Preparación (horas)]],Tabla5[[#This Row],[Tiempo de Permanencia sin la Espera]]-Tabla5[[#This Row],[Tiempo Preparación (horas)]],0)</f>
        <v>5.208333333333337E-2</v>
      </c>
      <c r="U662" s="7" t="str">
        <f>IF(Tabla5[[#This Row],[Tiempo de Permanencia sin la Espera]]&gt;Tabla5[[#This Row],[Tiempo Preparación (horas)]],"Si","No")</f>
        <v>Si</v>
      </c>
      <c r="V662" s="8">
        <v>206</v>
      </c>
      <c r="W662" s="8">
        <v>135</v>
      </c>
      <c r="X662" s="7">
        <f>Tabla5[[#This Row],[Tiempo de Preparación]]/1440</f>
        <v>9.375E-2</v>
      </c>
    </row>
    <row r="663" spans="1:24" x14ac:dyDescent="0.2">
      <c r="A663">
        <v>15</v>
      </c>
      <c r="B663" t="s">
        <v>367</v>
      </c>
      <c r="C663">
        <v>4</v>
      </c>
      <c r="D663" s="3">
        <v>45023.084027777775</v>
      </c>
      <c r="E663" s="3">
        <v>45023.209722222222</v>
      </c>
      <c r="F663" t="s">
        <v>97</v>
      </c>
      <c r="G663" t="s">
        <v>82</v>
      </c>
      <c r="H663" t="s">
        <v>59</v>
      </c>
      <c r="I663" t="s">
        <v>366</v>
      </c>
      <c r="J663" s="34" t="str">
        <f>IF(Tabla5[[#This Row],[Orden Cobrada]]="Si",Tabla13[[#This Row],[Propina]],0)</f>
        <v>11.64</v>
      </c>
      <c r="K663" t="s">
        <v>70</v>
      </c>
      <c r="L663">
        <v>662</v>
      </c>
      <c r="M663" t="s">
        <v>126</v>
      </c>
      <c r="N663" t="s">
        <v>365</v>
      </c>
      <c r="O663" s="6">
        <f>INT(Tabla13[[#This Row],[Hora de Llegada]])</f>
        <v>45023</v>
      </c>
      <c r="P663" s="7" t="str">
        <f>TEXT(Tabla13[[#This Row],[Hora de Llegada]], "h:mm")</f>
        <v>2:01</v>
      </c>
      <c r="Q663" s="7" t="str">
        <f>TEXT(Tabla13[[#This Row],[Hora de Salida]], "h:mm")</f>
        <v>5:02</v>
      </c>
      <c r="R663" s="7">
        <f>IF(Tabla13[[#This Row],[Estado de la Mesa]]="Ocupada",Tabla13[[#This Row],[Hora de Salida2]]-Tabla13[[#This Row],[Hora de Llegada2]]+(15/1440),Tabla13[[#This Row],[Hora de Salida2]]-Tabla13[[#This Row],[Hora de Llegada2]])</f>
        <v>0.12569444444444444</v>
      </c>
      <c r="S663" s="7">
        <f>Tabla13[[#This Row],[Hora de Salida2]]-Tabla13[[#This Row],[Hora de Llegada2]]</f>
        <v>0.12569444444444444</v>
      </c>
      <c r="T663" s="7">
        <f>IF(Tabla5[[#This Row],[Tiempo de Permanencia sin la Espera]]&gt;Tabla5[[#This Row],[Tiempo Preparación (horas)]],Tabla5[[#This Row],[Tiempo de Permanencia sin la Espera]]-Tabla5[[#This Row],[Tiempo Preparación (horas)]],0)</f>
        <v>6.6666666666666666E-2</v>
      </c>
      <c r="U663" s="7" t="str">
        <f>IF(Tabla5[[#This Row],[Tiempo de Permanencia sin la Espera]]&gt;Tabla5[[#This Row],[Tiempo Preparación (horas)]],"Si","No")</f>
        <v>Si</v>
      </c>
      <c r="V663" s="8">
        <v>133</v>
      </c>
      <c r="W663" s="8">
        <v>85</v>
      </c>
      <c r="X663" s="7">
        <f>Tabla5[[#This Row],[Tiempo de Preparación]]/1440</f>
        <v>5.9027777777777776E-2</v>
      </c>
    </row>
    <row r="664" spans="1:24" x14ac:dyDescent="0.2">
      <c r="A664">
        <v>3</v>
      </c>
      <c r="B664" t="s">
        <v>364</v>
      </c>
      <c r="C664">
        <v>1</v>
      </c>
      <c r="D664" s="3">
        <v>45023.04791666667</v>
      </c>
      <c r="E664" s="3">
        <v>45023.157638888886</v>
      </c>
      <c r="F664" t="s">
        <v>97</v>
      </c>
      <c r="G664" t="s">
        <v>82</v>
      </c>
      <c r="H664" t="s">
        <v>102</v>
      </c>
      <c r="I664" t="s">
        <v>245</v>
      </c>
      <c r="J664" s="34" t="str">
        <f>IF(Tabla5[[#This Row],[Orden Cobrada]]="Si",Tabla13[[#This Row],[Propina]],0)</f>
        <v>41.8</v>
      </c>
      <c r="K664" t="s">
        <v>76</v>
      </c>
      <c r="L664">
        <v>663</v>
      </c>
      <c r="M664" t="s">
        <v>90</v>
      </c>
      <c r="N664" t="s">
        <v>363</v>
      </c>
      <c r="O664" s="6">
        <f>INT(Tabla13[[#This Row],[Hora de Llegada]])</f>
        <v>45023</v>
      </c>
      <c r="P664" s="7" t="str">
        <f>TEXT(Tabla13[[#This Row],[Hora de Llegada]], "h:mm")</f>
        <v>1:09</v>
      </c>
      <c r="Q664" s="7" t="str">
        <f>TEXT(Tabla13[[#This Row],[Hora de Salida]], "h:mm")</f>
        <v>3:47</v>
      </c>
      <c r="R664" s="7">
        <f>IF(Tabla13[[#This Row],[Estado de la Mesa]]="Ocupada",Tabla13[[#This Row],[Hora de Salida2]]-Tabla13[[#This Row],[Hora de Llegada2]]+(15/1440),Tabla13[[#This Row],[Hora de Salida2]]-Tabla13[[#This Row],[Hora de Llegada2]])</f>
        <v>0.12013888888888889</v>
      </c>
      <c r="S664" s="7">
        <f>Tabla13[[#This Row],[Hora de Salida2]]-Tabla13[[#This Row],[Hora de Llegada2]]</f>
        <v>0.10972222222222222</v>
      </c>
      <c r="T664" s="7">
        <f>IF(Tabla5[[#This Row],[Tiempo de Permanencia sin la Espera]]&gt;Tabla5[[#This Row],[Tiempo Preparación (horas)]],Tabla5[[#This Row],[Tiempo de Permanencia sin la Espera]]-Tabla5[[#This Row],[Tiempo Preparación (horas)]],0)</f>
        <v>4.9305555555555554E-2</v>
      </c>
      <c r="U664" s="7" t="str">
        <f>IF(Tabla5[[#This Row],[Tiempo de Permanencia sin la Espera]]&gt;Tabla5[[#This Row],[Tiempo Preparación (horas)]],"Si","No")</f>
        <v>Si</v>
      </c>
      <c r="V664" s="8">
        <v>114</v>
      </c>
      <c r="W664" s="8">
        <v>87</v>
      </c>
      <c r="X664" s="7">
        <f>Tabla5[[#This Row],[Tiempo de Preparación]]/1440</f>
        <v>6.0416666666666667E-2</v>
      </c>
    </row>
    <row r="665" spans="1:24" x14ac:dyDescent="0.2">
      <c r="A665">
        <v>20</v>
      </c>
      <c r="B665" t="s">
        <v>362</v>
      </c>
      <c r="C665">
        <v>6</v>
      </c>
      <c r="D665" s="3">
        <v>45023.065972222219</v>
      </c>
      <c r="E665" s="3">
        <v>45023.161805555559</v>
      </c>
      <c r="F665" t="s">
        <v>78</v>
      </c>
      <c r="G665" t="s">
        <v>60</v>
      </c>
      <c r="H665" t="s">
        <v>106</v>
      </c>
      <c r="I665" t="s">
        <v>361</v>
      </c>
      <c r="J665" s="34" t="str">
        <f>IF(Tabla5[[#This Row],[Orden Cobrada]]="Si",Tabla13[[#This Row],[Propina]],0)</f>
        <v>31.27</v>
      </c>
      <c r="K665" t="s">
        <v>57</v>
      </c>
      <c r="L665">
        <v>664</v>
      </c>
      <c r="M665" t="s">
        <v>75</v>
      </c>
      <c r="N665" t="s">
        <v>360</v>
      </c>
      <c r="O665" s="6">
        <f>INT(Tabla13[[#This Row],[Hora de Llegada]])</f>
        <v>45023</v>
      </c>
      <c r="P665" s="7" t="str">
        <f>TEXT(Tabla13[[#This Row],[Hora de Llegada]], "h:mm")</f>
        <v>1:35</v>
      </c>
      <c r="Q665" s="7" t="str">
        <f>TEXT(Tabla13[[#This Row],[Hora de Salida]], "h:mm")</f>
        <v>3:53</v>
      </c>
      <c r="R665" s="7">
        <f>IF(Tabla13[[#This Row],[Estado de la Mesa]]="Ocupada",Tabla13[[#This Row],[Hora de Salida2]]-Tabla13[[#This Row],[Hora de Llegada2]]+(15/1440),Tabla13[[#This Row],[Hora de Salida2]]-Tabla13[[#This Row],[Hora de Llegada2]])</f>
        <v>9.583333333333334E-2</v>
      </c>
      <c r="S665" s="7">
        <f>Tabla13[[#This Row],[Hora de Salida2]]-Tabla13[[#This Row],[Hora de Llegada2]]</f>
        <v>9.583333333333334E-2</v>
      </c>
      <c r="T665" s="7">
        <f>IF(Tabla5[[#This Row],[Tiempo de Permanencia sin la Espera]]&gt;Tabla5[[#This Row],[Tiempo Preparación (horas)]],Tabla5[[#This Row],[Tiempo de Permanencia sin la Espera]]-Tabla5[[#This Row],[Tiempo Preparación (horas)]],0)</f>
        <v>2.7083333333333334E-2</v>
      </c>
      <c r="U665" s="7" t="str">
        <f>IF(Tabla5[[#This Row],[Tiempo de Permanencia sin la Espera]]&gt;Tabla5[[#This Row],[Tiempo Preparación (horas)]],"Si","No")</f>
        <v>Si</v>
      </c>
      <c r="V665" s="8">
        <v>122</v>
      </c>
      <c r="W665" s="8">
        <v>99</v>
      </c>
      <c r="X665" s="7">
        <f>Tabla5[[#This Row],[Tiempo de Preparación]]/1440</f>
        <v>6.8750000000000006E-2</v>
      </c>
    </row>
    <row r="666" spans="1:24" x14ac:dyDescent="0.2">
      <c r="A666">
        <v>6</v>
      </c>
      <c r="B666" t="s">
        <v>359</v>
      </c>
      <c r="C666">
        <v>1</v>
      </c>
      <c r="D666" s="3">
        <v>45023.086805555555</v>
      </c>
      <c r="E666" s="3">
        <v>45023.24722222222</v>
      </c>
      <c r="F666" t="s">
        <v>87</v>
      </c>
      <c r="G666" t="s">
        <v>82</v>
      </c>
      <c r="H666" t="s">
        <v>59</v>
      </c>
      <c r="I666" t="s">
        <v>358</v>
      </c>
      <c r="J666" s="34" t="str">
        <f>IF(Tabla5[[#This Row],[Orden Cobrada]]="Si",Tabla13[[#This Row],[Propina]],0)</f>
        <v>25.32</v>
      </c>
      <c r="K666" t="s">
        <v>76</v>
      </c>
      <c r="L666">
        <v>665</v>
      </c>
      <c r="M666" t="s">
        <v>126</v>
      </c>
      <c r="N666" t="s">
        <v>357</v>
      </c>
      <c r="O666" s="6">
        <f>INT(Tabla13[[#This Row],[Hora de Llegada]])</f>
        <v>45023</v>
      </c>
      <c r="P666" s="7" t="str">
        <f>TEXT(Tabla13[[#This Row],[Hora de Llegada]], "h:mm")</f>
        <v>2:05</v>
      </c>
      <c r="Q666" s="7" t="str">
        <f>TEXT(Tabla13[[#This Row],[Hora de Salida]], "h:mm")</f>
        <v>5:56</v>
      </c>
      <c r="R666" s="7">
        <f>IF(Tabla13[[#This Row],[Estado de la Mesa]]="Ocupada",Tabla13[[#This Row],[Hora de Salida2]]-Tabla13[[#This Row],[Hora de Llegada2]]+(15/1440),Tabla13[[#This Row],[Hora de Salida2]]-Tabla13[[#This Row],[Hora de Llegada2]])</f>
        <v>0.17083333333333331</v>
      </c>
      <c r="S666" s="7">
        <f>Tabla13[[#This Row],[Hora de Salida2]]-Tabla13[[#This Row],[Hora de Llegada2]]</f>
        <v>0.16041666666666665</v>
      </c>
      <c r="T666" s="7">
        <f>IF(Tabla5[[#This Row],[Tiempo de Permanencia sin la Espera]]&gt;Tabla5[[#This Row],[Tiempo Preparación (horas)]],Tabla5[[#This Row],[Tiempo de Permanencia sin la Espera]]-Tabla5[[#This Row],[Tiempo Preparación (horas)]],0)</f>
        <v>0.13263888888888886</v>
      </c>
      <c r="U666" s="7" t="str">
        <f>IF(Tabla5[[#This Row],[Tiempo de Permanencia sin la Espera]]&gt;Tabla5[[#This Row],[Tiempo Preparación (horas)]],"Si","No")</f>
        <v>Si</v>
      </c>
      <c r="V666" s="8">
        <v>129</v>
      </c>
      <c r="W666" s="8">
        <v>40</v>
      </c>
      <c r="X666" s="7">
        <f>Tabla5[[#This Row],[Tiempo de Preparación]]/1440</f>
        <v>2.7777777777777776E-2</v>
      </c>
    </row>
    <row r="667" spans="1:24" x14ac:dyDescent="0.2">
      <c r="A667">
        <v>8</v>
      </c>
      <c r="B667" t="s">
        <v>356</v>
      </c>
      <c r="C667">
        <v>4</v>
      </c>
      <c r="D667" s="3">
        <v>45023.044444444444</v>
      </c>
      <c r="E667" s="3">
        <v>45023.206250000003</v>
      </c>
      <c r="F667" t="s">
        <v>61</v>
      </c>
      <c r="G667" t="s">
        <v>82</v>
      </c>
      <c r="H667" t="s">
        <v>59</v>
      </c>
      <c r="I667" t="s">
        <v>355</v>
      </c>
      <c r="J667" s="34" t="str">
        <f>IF(Tabla5[[#This Row],[Orden Cobrada]]="Si",Tabla13[[#This Row],[Propina]],0)</f>
        <v>11.86</v>
      </c>
      <c r="K667" t="s">
        <v>70</v>
      </c>
      <c r="L667">
        <v>666</v>
      </c>
      <c r="M667" t="s">
        <v>163</v>
      </c>
      <c r="N667" t="s">
        <v>21</v>
      </c>
      <c r="O667" s="6">
        <f>INT(Tabla13[[#This Row],[Hora de Llegada]])</f>
        <v>45023</v>
      </c>
      <c r="P667" s="7" t="str">
        <f>TEXT(Tabla13[[#This Row],[Hora de Llegada]], "h:mm")</f>
        <v>1:04</v>
      </c>
      <c r="Q667" s="7" t="str">
        <f>TEXT(Tabla13[[#This Row],[Hora de Salida]], "h:mm")</f>
        <v>4:57</v>
      </c>
      <c r="R667" s="7">
        <f>IF(Tabla13[[#This Row],[Estado de la Mesa]]="Ocupada",Tabla13[[#This Row],[Hora de Salida2]]-Tabla13[[#This Row],[Hora de Llegada2]]+(15/1440),Tabla13[[#This Row],[Hora de Salida2]]-Tabla13[[#This Row],[Hora de Llegada2]])</f>
        <v>0.16180555555555556</v>
      </c>
      <c r="S667" s="7">
        <f>Tabla13[[#This Row],[Hora de Salida2]]-Tabla13[[#This Row],[Hora de Llegada2]]</f>
        <v>0.16180555555555556</v>
      </c>
      <c r="T667" s="7">
        <f>IF(Tabla5[[#This Row],[Tiempo de Permanencia sin la Espera]]&gt;Tabla5[[#This Row],[Tiempo Preparación (horas)]],Tabla5[[#This Row],[Tiempo de Permanencia sin la Espera]]-Tabla5[[#This Row],[Tiempo Preparación (horas)]],0)</f>
        <v>0.14305555555555557</v>
      </c>
      <c r="U667" s="7" t="str">
        <f>IF(Tabla5[[#This Row],[Tiempo de Permanencia sin la Espera]]&gt;Tabla5[[#This Row],[Tiempo Preparación (horas)]],"Si","No")</f>
        <v>Si</v>
      </c>
      <c r="V667" s="8">
        <v>40</v>
      </c>
      <c r="W667" s="8">
        <v>27</v>
      </c>
      <c r="X667" s="7">
        <f>Tabla5[[#This Row],[Tiempo de Preparación]]/1440</f>
        <v>1.8749999999999999E-2</v>
      </c>
    </row>
    <row r="668" spans="1:24" x14ac:dyDescent="0.2">
      <c r="A668">
        <v>6</v>
      </c>
      <c r="B668" t="s">
        <v>354</v>
      </c>
      <c r="C668">
        <v>5</v>
      </c>
      <c r="D668" s="3">
        <v>45023.152083333334</v>
      </c>
      <c r="E668" s="3">
        <v>45023.296527777777</v>
      </c>
      <c r="F668" t="s">
        <v>72</v>
      </c>
      <c r="G668" t="s">
        <v>82</v>
      </c>
      <c r="H668" t="s">
        <v>59</v>
      </c>
      <c r="I668" t="s">
        <v>353</v>
      </c>
      <c r="J668" s="34" t="str">
        <f>IF(Tabla5[[#This Row],[Orden Cobrada]]="Si",Tabla13[[#This Row],[Propina]],0)</f>
        <v>20.49</v>
      </c>
      <c r="K668" t="s">
        <v>57</v>
      </c>
      <c r="L668">
        <v>667</v>
      </c>
      <c r="M668" t="s">
        <v>100</v>
      </c>
      <c r="N668" t="s">
        <v>12</v>
      </c>
      <c r="O668" s="6">
        <f>INT(Tabla13[[#This Row],[Hora de Llegada]])</f>
        <v>45023</v>
      </c>
      <c r="P668" s="7" t="str">
        <f>TEXT(Tabla13[[#This Row],[Hora de Llegada]], "h:mm")</f>
        <v>3:39</v>
      </c>
      <c r="Q668" s="7" t="str">
        <f>TEXT(Tabla13[[#This Row],[Hora de Salida]], "h:mm")</f>
        <v>7:07</v>
      </c>
      <c r="R668" s="7">
        <f>IF(Tabla13[[#This Row],[Estado de la Mesa]]="Ocupada",Tabla13[[#This Row],[Hora de Salida2]]-Tabla13[[#This Row],[Hora de Llegada2]]+(15/1440),Tabla13[[#This Row],[Hora de Salida2]]-Tabla13[[#This Row],[Hora de Llegada2]])</f>
        <v>0.14444444444444446</v>
      </c>
      <c r="S668" s="7">
        <f>Tabla13[[#This Row],[Hora de Salida2]]-Tabla13[[#This Row],[Hora de Llegada2]]</f>
        <v>0.14444444444444446</v>
      </c>
      <c r="T668" s="7">
        <f>IF(Tabla5[[#This Row],[Tiempo de Permanencia sin la Espera]]&gt;Tabla5[[#This Row],[Tiempo Preparación (horas)]],Tabla5[[#This Row],[Tiempo de Permanencia sin la Espera]]-Tabla5[[#This Row],[Tiempo Preparación (horas)]],0)</f>
        <v>0.13611111111111113</v>
      </c>
      <c r="U668" s="7" t="str">
        <f>IF(Tabla5[[#This Row],[Tiempo de Permanencia sin la Espera]]&gt;Tabla5[[#This Row],[Tiempo Preparación (horas)]],"Si","No")</f>
        <v>Si</v>
      </c>
      <c r="V668" s="8">
        <v>36</v>
      </c>
      <c r="W668" s="8">
        <v>12</v>
      </c>
      <c r="X668" s="7">
        <f>Tabla5[[#This Row],[Tiempo de Preparación]]/1440</f>
        <v>8.3333333333333332E-3</v>
      </c>
    </row>
    <row r="669" spans="1:24" x14ac:dyDescent="0.2">
      <c r="A669">
        <v>12</v>
      </c>
      <c r="B669" t="s">
        <v>352</v>
      </c>
      <c r="C669">
        <v>4</v>
      </c>
      <c r="D669" s="3">
        <v>45023.071527777778</v>
      </c>
      <c r="E669" s="3">
        <v>45023.195138888892</v>
      </c>
      <c r="F669" t="s">
        <v>97</v>
      </c>
      <c r="G669" t="s">
        <v>60</v>
      </c>
      <c r="H669" t="s">
        <v>59</v>
      </c>
      <c r="I669" t="s">
        <v>351</v>
      </c>
      <c r="J669" s="34" t="str">
        <f>IF(Tabla5[[#This Row],[Orden Cobrada]]="Si",Tabla13[[#This Row],[Propina]],0)</f>
        <v>18.61</v>
      </c>
      <c r="K669" t="s">
        <v>57</v>
      </c>
      <c r="L669">
        <v>668</v>
      </c>
      <c r="M669" t="s">
        <v>126</v>
      </c>
      <c r="N669" t="s">
        <v>350</v>
      </c>
      <c r="O669" s="6">
        <f>INT(Tabla13[[#This Row],[Hora de Llegada]])</f>
        <v>45023</v>
      </c>
      <c r="P669" s="7" t="str">
        <f>TEXT(Tabla13[[#This Row],[Hora de Llegada]], "h:mm")</f>
        <v>1:43</v>
      </c>
      <c r="Q669" s="7" t="str">
        <f>TEXT(Tabla13[[#This Row],[Hora de Salida]], "h:mm")</f>
        <v>4:41</v>
      </c>
      <c r="R669" s="7">
        <f>IF(Tabla13[[#This Row],[Estado de la Mesa]]="Ocupada",Tabla13[[#This Row],[Hora de Salida2]]-Tabla13[[#This Row],[Hora de Llegada2]]+(15/1440),Tabla13[[#This Row],[Hora de Salida2]]-Tabla13[[#This Row],[Hora de Llegada2]])</f>
        <v>0.1236111111111111</v>
      </c>
      <c r="S669" s="7">
        <f>Tabla13[[#This Row],[Hora de Salida2]]-Tabla13[[#This Row],[Hora de Llegada2]]</f>
        <v>0.1236111111111111</v>
      </c>
      <c r="T669" s="7">
        <f>IF(Tabla5[[#This Row],[Tiempo de Permanencia sin la Espera]]&gt;Tabla5[[#This Row],[Tiempo Preparación (horas)]],Tabla5[[#This Row],[Tiempo de Permanencia sin la Espera]]-Tabla5[[#This Row],[Tiempo Preparación (horas)]],0)</f>
        <v>4.3749999999999997E-2</v>
      </c>
      <c r="U669" s="7" t="str">
        <f>IF(Tabla5[[#This Row],[Tiempo de Permanencia sin la Espera]]&gt;Tabla5[[#This Row],[Tiempo Preparación (horas)]],"Si","No")</f>
        <v>Si</v>
      </c>
      <c r="V669" s="8">
        <v>201</v>
      </c>
      <c r="W669" s="8">
        <v>115</v>
      </c>
      <c r="X669" s="7">
        <f>Tabla5[[#This Row],[Tiempo de Preparación]]/1440</f>
        <v>7.9861111111111105E-2</v>
      </c>
    </row>
    <row r="670" spans="1:24" x14ac:dyDescent="0.2">
      <c r="A670">
        <v>10</v>
      </c>
      <c r="B670" t="s">
        <v>349</v>
      </c>
      <c r="C670">
        <v>4</v>
      </c>
      <c r="D670" s="3">
        <v>45023.042361111111</v>
      </c>
      <c r="E670" s="3">
        <v>45023.19027777778</v>
      </c>
      <c r="F670" t="s">
        <v>72</v>
      </c>
      <c r="G670" t="s">
        <v>82</v>
      </c>
      <c r="H670" t="s">
        <v>59</v>
      </c>
      <c r="I670" t="s">
        <v>348</v>
      </c>
      <c r="J670" s="34" t="str">
        <f>IF(Tabla5[[#This Row],[Orden Cobrada]]="Si",Tabla13[[#This Row],[Propina]],0)</f>
        <v>10.68</v>
      </c>
      <c r="K670" t="s">
        <v>70</v>
      </c>
      <c r="L670">
        <v>669</v>
      </c>
      <c r="M670" t="s">
        <v>132</v>
      </c>
      <c r="N670" t="s">
        <v>347</v>
      </c>
      <c r="O670" s="6">
        <f>INT(Tabla13[[#This Row],[Hora de Llegada]])</f>
        <v>45023</v>
      </c>
      <c r="P670" s="7" t="str">
        <f>TEXT(Tabla13[[#This Row],[Hora de Llegada]], "h:mm")</f>
        <v>1:01</v>
      </c>
      <c r="Q670" s="7" t="str">
        <f>TEXT(Tabla13[[#This Row],[Hora de Salida]], "h:mm")</f>
        <v>4:34</v>
      </c>
      <c r="R670" s="7">
        <f>IF(Tabla13[[#This Row],[Estado de la Mesa]]="Ocupada",Tabla13[[#This Row],[Hora de Salida2]]-Tabla13[[#This Row],[Hora de Llegada2]]+(15/1440),Tabla13[[#This Row],[Hora de Salida2]]-Tabla13[[#This Row],[Hora de Llegada2]])</f>
        <v>0.14791666666666667</v>
      </c>
      <c r="S670" s="7">
        <f>Tabla13[[#This Row],[Hora de Salida2]]-Tabla13[[#This Row],[Hora de Llegada2]]</f>
        <v>0.14791666666666667</v>
      </c>
      <c r="T670" s="7">
        <f>IF(Tabla5[[#This Row],[Tiempo de Permanencia sin la Espera]]&gt;Tabla5[[#This Row],[Tiempo Preparación (horas)]],Tabla5[[#This Row],[Tiempo de Permanencia sin la Espera]]-Tabla5[[#This Row],[Tiempo Preparación (horas)]],0)</f>
        <v>0.1</v>
      </c>
      <c r="U670" s="7" t="str">
        <f>IF(Tabla5[[#This Row],[Tiempo de Permanencia sin la Espera]]&gt;Tabla5[[#This Row],[Tiempo Preparación (horas)]],"Si","No")</f>
        <v>Si</v>
      </c>
      <c r="V670" s="8">
        <v>181</v>
      </c>
      <c r="W670" s="8">
        <v>69</v>
      </c>
      <c r="X670" s="7">
        <f>Tabla5[[#This Row],[Tiempo de Preparación]]/1440</f>
        <v>4.791666666666667E-2</v>
      </c>
    </row>
    <row r="671" spans="1:24" x14ac:dyDescent="0.2">
      <c r="A671">
        <v>16</v>
      </c>
      <c r="B671" t="s">
        <v>346</v>
      </c>
      <c r="C671">
        <v>6</v>
      </c>
      <c r="D671" s="3">
        <v>45023.077777777777</v>
      </c>
      <c r="E671" s="3">
        <v>45023.133333333331</v>
      </c>
      <c r="F671" t="s">
        <v>61</v>
      </c>
      <c r="G671" t="s">
        <v>82</v>
      </c>
      <c r="H671" t="s">
        <v>102</v>
      </c>
      <c r="I671" t="s">
        <v>345</v>
      </c>
      <c r="J671" s="34" t="str">
        <f>IF(Tabla5[[#This Row],[Orden Cobrada]]="Si",Tabla13[[#This Row],[Propina]],0)</f>
        <v>37.93</v>
      </c>
      <c r="K671" t="s">
        <v>76</v>
      </c>
      <c r="L671">
        <v>670</v>
      </c>
      <c r="M671" t="s">
        <v>126</v>
      </c>
      <c r="N671" t="s">
        <v>344</v>
      </c>
      <c r="O671" s="6">
        <f>INT(Tabla13[[#This Row],[Hora de Llegada]])</f>
        <v>45023</v>
      </c>
      <c r="P671" s="7" t="str">
        <f>TEXT(Tabla13[[#This Row],[Hora de Llegada]], "h:mm")</f>
        <v>1:52</v>
      </c>
      <c r="Q671" s="7" t="str">
        <f>TEXT(Tabla13[[#This Row],[Hora de Salida]], "h:mm")</f>
        <v>3:12</v>
      </c>
      <c r="R671" s="7">
        <f>IF(Tabla13[[#This Row],[Estado de la Mesa]]="Ocupada",Tabla13[[#This Row],[Hora de Salida2]]-Tabla13[[#This Row],[Hora de Llegada2]]+(15/1440),Tabla13[[#This Row],[Hora de Salida2]]-Tabla13[[#This Row],[Hora de Llegada2]])</f>
        <v>6.5972222222222224E-2</v>
      </c>
      <c r="S671" s="7">
        <f>Tabla13[[#This Row],[Hora de Salida2]]-Tabla13[[#This Row],[Hora de Llegada2]]</f>
        <v>5.5555555555555552E-2</v>
      </c>
      <c r="T671" s="7">
        <f>IF(Tabla5[[#This Row],[Tiempo de Permanencia sin la Espera]]&gt;Tabla5[[#This Row],[Tiempo Preparación (horas)]],Tabla5[[#This Row],[Tiempo de Permanencia sin la Espera]]-Tabla5[[#This Row],[Tiempo Preparación (horas)]],0)</f>
        <v>3.4722222222222168E-3</v>
      </c>
      <c r="U671" s="7" t="str">
        <f>IF(Tabla5[[#This Row],[Tiempo de Permanencia sin la Espera]]&gt;Tabla5[[#This Row],[Tiempo Preparación (horas)]],"Si","No")</f>
        <v>Si</v>
      </c>
      <c r="V671" s="8">
        <v>94</v>
      </c>
      <c r="W671" s="8">
        <v>75</v>
      </c>
      <c r="X671" s="7">
        <f>Tabla5[[#This Row],[Tiempo de Preparación]]/1440</f>
        <v>5.2083333333333336E-2</v>
      </c>
    </row>
    <row r="672" spans="1:24" x14ac:dyDescent="0.2">
      <c r="A672">
        <v>17</v>
      </c>
      <c r="B672" t="s">
        <v>343</v>
      </c>
      <c r="C672">
        <v>3</v>
      </c>
      <c r="D672" s="3">
        <v>45023.095833333333</v>
      </c>
      <c r="E672" s="3">
        <v>45023.145833333336</v>
      </c>
      <c r="F672" t="s">
        <v>72</v>
      </c>
      <c r="G672" t="s">
        <v>82</v>
      </c>
      <c r="H672" t="s">
        <v>102</v>
      </c>
      <c r="I672" t="s">
        <v>342</v>
      </c>
      <c r="J672" s="34">
        <f>IF(Tabla5[[#This Row],[Orden Cobrada]]="Si",Tabla13[[#This Row],[Propina]],0)</f>
        <v>0</v>
      </c>
      <c r="K672" t="s">
        <v>57</v>
      </c>
      <c r="L672">
        <v>671</v>
      </c>
      <c r="M672" t="s">
        <v>126</v>
      </c>
      <c r="N672" t="s">
        <v>341</v>
      </c>
      <c r="O672" s="6">
        <f>INT(Tabla13[[#This Row],[Hora de Llegada]])</f>
        <v>45023</v>
      </c>
      <c r="P672" s="7" t="str">
        <f>TEXT(Tabla13[[#This Row],[Hora de Llegada]], "h:mm")</f>
        <v>2:18</v>
      </c>
      <c r="Q672" s="7" t="str">
        <f>TEXT(Tabla13[[#This Row],[Hora de Salida]], "h:mm")</f>
        <v>3:30</v>
      </c>
      <c r="R672" s="7">
        <f>IF(Tabla13[[#This Row],[Estado de la Mesa]]="Ocupada",Tabla13[[#This Row],[Hora de Salida2]]-Tabla13[[#This Row],[Hora de Llegada2]]+(15/1440),Tabla13[[#This Row],[Hora de Salida2]]-Tabla13[[#This Row],[Hora de Llegada2]])</f>
        <v>5.0000000000000017E-2</v>
      </c>
      <c r="S672" s="7">
        <f>Tabla13[[#This Row],[Hora de Salida2]]-Tabla13[[#This Row],[Hora de Llegada2]]</f>
        <v>5.0000000000000017E-2</v>
      </c>
      <c r="T672" s="7">
        <f>IF(Tabla5[[#This Row],[Tiempo de Permanencia sin la Espera]]&gt;Tabla5[[#This Row],[Tiempo Preparación (horas)]],Tabla5[[#This Row],[Tiempo de Permanencia sin la Espera]]-Tabla5[[#This Row],[Tiempo Preparación (horas)]],0)</f>
        <v>0</v>
      </c>
      <c r="U672" s="7" t="str">
        <f>IF(Tabla5[[#This Row],[Tiempo de Permanencia sin la Espera]]&gt;Tabla5[[#This Row],[Tiempo Preparación (horas)]],"Si","No")</f>
        <v>No</v>
      </c>
      <c r="V672" s="8">
        <v>184</v>
      </c>
      <c r="W672" s="8">
        <v>95</v>
      </c>
      <c r="X672" s="7">
        <f>Tabla5[[#This Row],[Tiempo de Preparación]]/1440</f>
        <v>6.5972222222222224E-2</v>
      </c>
    </row>
    <row r="673" spans="1:24" x14ac:dyDescent="0.2">
      <c r="A673">
        <v>12</v>
      </c>
      <c r="B673" t="s">
        <v>340</v>
      </c>
      <c r="C673">
        <v>6</v>
      </c>
      <c r="D673" s="3">
        <v>45023.058333333334</v>
      </c>
      <c r="E673" s="3">
        <v>45023.160416666666</v>
      </c>
      <c r="F673" t="s">
        <v>78</v>
      </c>
      <c r="G673" t="s">
        <v>66</v>
      </c>
      <c r="H673" t="s">
        <v>59</v>
      </c>
      <c r="I673" t="s">
        <v>339</v>
      </c>
      <c r="J673" s="34" t="str">
        <f>IF(Tabla5[[#This Row],[Orden Cobrada]]="Si",Tabla13[[#This Row],[Propina]],0)</f>
        <v>29.19</v>
      </c>
      <c r="K673" t="s">
        <v>57</v>
      </c>
      <c r="L673">
        <v>672</v>
      </c>
      <c r="M673" t="s">
        <v>69</v>
      </c>
      <c r="N673" t="s">
        <v>338</v>
      </c>
      <c r="O673" s="6">
        <f>INT(Tabla13[[#This Row],[Hora de Llegada]])</f>
        <v>45023</v>
      </c>
      <c r="P673" s="7" t="str">
        <f>TEXT(Tabla13[[#This Row],[Hora de Llegada]], "h:mm")</f>
        <v>1:24</v>
      </c>
      <c r="Q673" s="7" t="str">
        <f>TEXT(Tabla13[[#This Row],[Hora de Salida]], "h:mm")</f>
        <v>3:51</v>
      </c>
      <c r="R673" s="7">
        <f>IF(Tabla13[[#This Row],[Estado de la Mesa]]="Ocupada",Tabla13[[#This Row],[Hora de Salida2]]-Tabla13[[#This Row],[Hora de Llegada2]]+(15/1440),Tabla13[[#This Row],[Hora de Salida2]]-Tabla13[[#This Row],[Hora de Llegada2]])</f>
        <v>0.10208333333333336</v>
      </c>
      <c r="S673" s="7">
        <f>Tabla13[[#This Row],[Hora de Salida2]]-Tabla13[[#This Row],[Hora de Llegada2]]</f>
        <v>0.10208333333333336</v>
      </c>
      <c r="T673" s="7">
        <f>IF(Tabla5[[#This Row],[Tiempo de Permanencia sin la Espera]]&gt;Tabla5[[#This Row],[Tiempo Preparación (horas)]],Tabla5[[#This Row],[Tiempo de Permanencia sin la Espera]]-Tabla5[[#This Row],[Tiempo Preparación (horas)]],0)</f>
        <v>4.7916666666666691E-2</v>
      </c>
      <c r="U673" s="7" t="str">
        <f>IF(Tabla5[[#This Row],[Tiempo de Permanencia sin la Espera]]&gt;Tabla5[[#This Row],[Tiempo Preparación (horas)]],"Si","No")</f>
        <v>Si</v>
      </c>
      <c r="V673" s="8">
        <v>157</v>
      </c>
      <c r="W673" s="8">
        <v>78</v>
      </c>
      <c r="X673" s="7">
        <f>Tabla5[[#This Row],[Tiempo de Preparación]]/1440</f>
        <v>5.4166666666666669E-2</v>
      </c>
    </row>
    <row r="674" spans="1:24" x14ac:dyDescent="0.2">
      <c r="A674">
        <v>20</v>
      </c>
      <c r="B674" t="s">
        <v>304</v>
      </c>
      <c r="C674">
        <v>6</v>
      </c>
      <c r="D674" s="3">
        <v>45023.025694444441</v>
      </c>
      <c r="E674" s="3">
        <v>45023.119444444441</v>
      </c>
      <c r="F674" t="s">
        <v>87</v>
      </c>
      <c r="G674" t="s">
        <v>82</v>
      </c>
      <c r="H674" t="s">
        <v>59</v>
      </c>
      <c r="I674" t="s">
        <v>337</v>
      </c>
      <c r="J674" s="34" t="str">
        <f>IF(Tabla5[[#This Row],[Orden Cobrada]]="Si",Tabla13[[#This Row],[Propina]],0)</f>
        <v>36.5</v>
      </c>
      <c r="K674" t="s">
        <v>57</v>
      </c>
      <c r="L674">
        <v>673</v>
      </c>
      <c r="M674" t="s">
        <v>132</v>
      </c>
      <c r="N674" t="s">
        <v>336</v>
      </c>
      <c r="O674" s="6">
        <f>INT(Tabla13[[#This Row],[Hora de Llegada]])</f>
        <v>45023</v>
      </c>
      <c r="P674" s="7" t="str">
        <f>TEXT(Tabla13[[#This Row],[Hora de Llegada]], "h:mm")</f>
        <v>0:37</v>
      </c>
      <c r="Q674" s="7" t="str">
        <f>TEXT(Tabla13[[#This Row],[Hora de Salida]], "h:mm")</f>
        <v>2:52</v>
      </c>
      <c r="R674" s="7">
        <f>IF(Tabla13[[#This Row],[Estado de la Mesa]]="Ocupada",Tabla13[[#This Row],[Hora de Salida2]]-Tabla13[[#This Row],[Hora de Llegada2]]+(15/1440),Tabla13[[#This Row],[Hora de Salida2]]-Tabla13[[#This Row],[Hora de Llegada2]])</f>
        <v>9.375E-2</v>
      </c>
      <c r="S674" s="7">
        <f>Tabla13[[#This Row],[Hora de Salida2]]-Tabla13[[#This Row],[Hora de Llegada2]]</f>
        <v>9.375E-2</v>
      </c>
      <c r="T674" s="7">
        <f>IF(Tabla5[[#This Row],[Tiempo de Permanencia sin la Espera]]&gt;Tabla5[[#This Row],[Tiempo Preparación (horas)]],Tabla5[[#This Row],[Tiempo de Permanencia sin la Espera]]-Tabla5[[#This Row],[Tiempo Preparación (horas)]],0)</f>
        <v>2.916666666666666E-2</v>
      </c>
      <c r="U674" s="7" t="str">
        <f>IF(Tabla5[[#This Row],[Tiempo de Permanencia sin la Espera]]&gt;Tabla5[[#This Row],[Tiempo Preparación (horas)]],"Si","No")</f>
        <v>Si</v>
      </c>
      <c r="V674" s="8">
        <v>265</v>
      </c>
      <c r="W674" s="8">
        <v>93</v>
      </c>
      <c r="X674" s="7">
        <f>Tabla5[[#This Row],[Tiempo de Preparación]]/1440</f>
        <v>6.458333333333334E-2</v>
      </c>
    </row>
    <row r="675" spans="1:24" x14ac:dyDescent="0.2">
      <c r="A675">
        <v>1</v>
      </c>
      <c r="B675" t="s">
        <v>335</v>
      </c>
      <c r="C675">
        <v>3</v>
      </c>
      <c r="D675" s="3">
        <v>45023.002083333333</v>
      </c>
      <c r="E675" s="3">
        <v>45023.0625</v>
      </c>
      <c r="F675" t="s">
        <v>87</v>
      </c>
      <c r="G675" t="s">
        <v>66</v>
      </c>
      <c r="H675" t="s">
        <v>59</v>
      </c>
      <c r="I675" t="s">
        <v>334</v>
      </c>
      <c r="J675" s="34" t="str">
        <f>IF(Tabla5[[#This Row],[Orden Cobrada]]="Si",Tabla13[[#This Row],[Propina]],0)</f>
        <v>41.29</v>
      </c>
      <c r="K675" t="s">
        <v>70</v>
      </c>
      <c r="L675">
        <v>674</v>
      </c>
      <c r="M675" t="s">
        <v>163</v>
      </c>
      <c r="N675" t="s">
        <v>333</v>
      </c>
      <c r="O675" s="6">
        <f>INT(Tabla13[[#This Row],[Hora de Llegada]])</f>
        <v>45023</v>
      </c>
      <c r="P675" s="7" t="str">
        <f>TEXT(Tabla13[[#This Row],[Hora de Llegada]], "h:mm")</f>
        <v>0:03</v>
      </c>
      <c r="Q675" s="7" t="str">
        <f>TEXT(Tabla13[[#This Row],[Hora de Salida]], "h:mm")</f>
        <v>1:30</v>
      </c>
      <c r="R675" s="7">
        <f>IF(Tabla13[[#This Row],[Estado de la Mesa]]="Ocupada",Tabla13[[#This Row],[Hora de Salida2]]-Tabla13[[#This Row],[Hora de Llegada2]]+(15/1440),Tabla13[[#This Row],[Hora de Salida2]]-Tabla13[[#This Row],[Hora de Llegada2]])</f>
        <v>6.0416666666666667E-2</v>
      </c>
      <c r="S675" s="7">
        <f>Tabla13[[#This Row],[Hora de Salida2]]-Tabla13[[#This Row],[Hora de Llegada2]]</f>
        <v>6.0416666666666667E-2</v>
      </c>
      <c r="T675" s="7">
        <f>IF(Tabla5[[#This Row],[Tiempo de Permanencia sin la Espera]]&gt;Tabla5[[#This Row],[Tiempo Preparación (horas)]],Tabla5[[#This Row],[Tiempo de Permanencia sin la Espera]]-Tabla5[[#This Row],[Tiempo Preparación (horas)]],0)</f>
        <v>1.5277777777777779E-2</v>
      </c>
      <c r="U675" s="7" t="str">
        <f>IF(Tabla5[[#This Row],[Tiempo de Permanencia sin la Espera]]&gt;Tabla5[[#This Row],[Tiempo Preparación (horas)]],"Si","No")</f>
        <v>Si</v>
      </c>
      <c r="V675" s="8">
        <v>207</v>
      </c>
      <c r="W675" s="8">
        <v>65</v>
      </c>
      <c r="X675" s="7">
        <f>Tabla5[[#This Row],[Tiempo de Preparación]]/1440</f>
        <v>4.5138888888888888E-2</v>
      </c>
    </row>
    <row r="676" spans="1:24" x14ac:dyDescent="0.2">
      <c r="A676">
        <v>5</v>
      </c>
      <c r="B676" t="s">
        <v>332</v>
      </c>
      <c r="C676">
        <v>2</v>
      </c>
      <c r="D676" s="3">
        <v>45023.037499999999</v>
      </c>
      <c r="E676" s="3">
        <v>45023.189583333333</v>
      </c>
      <c r="F676" t="s">
        <v>61</v>
      </c>
      <c r="G676" t="s">
        <v>66</v>
      </c>
      <c r="H676" t="s">
        <v>102</v>
      </c>
      <c r="I676" t="s">
        <v>331</v>
      </c>
      <c r="J676" s="34" t="str">
        <f>IF(Tabla5[[#This Row],[Orden Cobrada]]="Si",Tabla13[[#This Row],[Propina]],0)</f>
        <v>30.74</v>
      </c>
      <c r="K676" t="s">
        <v>57</v>
      </c>
      <c r="L676">
        <v>675</v>
      </c>
      <c r="M676" t="s">
        <v>56</v>
      </c>
      <c r="N676" t="s">
        <v>330</v>
      </c>
      <c r="O676" s="6">
        <f>INT(Tabla13[[#This Row],[Hora de Llegada]])</f>
        <v>45023</v>
      </c>
      <c r="P676" s="7" t="str">
        <f>TEXT(Tabla13[[#This Row],[Hora de Llegada]], "h:mm")</f>
        <v>0:54</v>
      </c>
      <c r="Q676" s="7" t="str">
        <f>TEXT(Tabla13[[#This Row],[Hora de Salida]], "h:mm")</f>
        <v>4:33</v>
      </c>
      <c r="R676" s="7">
        <f>IF(Tabla13[[#This Row],[Estado de la Mesa]]="Ocupada",Tabla13[[#This Row],[Hora de Salida2]]-Tabla13[[#This Row],[Hora de Llegada2]]+(15/1440),Tabla13[[#This Row],[Hora de Salida2]]-Tabla13[[#This Row],[Hora de Llegada2]])</f>
        <v>0.15208333333333332</v>
      </c>
      <c r="S676" s="7">
        <f>Tabla13[[#This Row],[Hora de Salida2]]-Tabla13[[#This Row],[Hora de Llegada2]]</f>
        <v>0.15208333333333332</v>
      </c>
      <c r="T676" s="7">
        <f>IF(Tabla5[[#This Row],[Tiempo de Permanencia sin la Espera]]&gt;Tabla5[[#This Row],[Tiempo Preparación (horas)]],Tabla5[[#This Row],[Tiempo de Permanencia sin la Espera]]-Tabla5[[#This Row],[Tiempo Preparación (horas)]],0)</f>
        <v>6.8055555555555536E-2</v>
      </c>
      <c r="U676" s="7" t="str">
        <f>IF(Tabla5[[#This Row],[Tiempo de Permanencia sin la Espera]]&gt;Tabla5[[#This Row],[Tiempo Preparación (horas)]],"Si","No")</f>
        <v>Si</v>
      </c>
      <c r="V676" s="8">
        <v>193</v>
      </c>
      <c r="W676" s="8">
        <v>121</v>
      </c>
      <c r="X676" s="7">
        <f>Tabla5[[#This Row],[Tiempo de Preparación]]/1440</f>
        <v>8.4027777777777785E-2</v>
      </c>
    </row>
    <row r="677" spans="1:24" x14ac:dyDescent="0.2">
      <c r="A677">
        <v>7</v>
      </c>
      <c r="B677" t="s">
        <v>329</v>
      </c>
      <c r="C677">
        <v>6</v>
      </c>
      <c r="D677" s="3">
        <v>45023.019444444442</v>
      </c>
      <c r="E677" s="3">
        <v>45023.15625</v>
      </c>
      <c r="F677" t="s">
        <v>72</v>
      </c>
      <c r="G677" t="s">
        <v>82</v>
      </c>
      <c r="H677" t="s">
        <v>59</v>
      </c>
      <c r="I677" t="s">
        <v>328</v>
      </c>
      <c r="J677" s="34" t="str">
        <f>IF(Tabla5[[#This Row],[Orden Cobrada]]="Si",Tabla13[[#This Row],[Propina]],0)</f>
        <v>41.6</v>
      </c>
      <c r="K677" t="s">
        <v>76</v>
      </c>
      <c r="L677">
        <v>676</v>
      </c>
      <c r="M677" t="s">
        <v>56</v>
      </c>
      <c r="N677" t="s">
        <v>327</v>
      </c>
      <c r="O677" s="6">
        <f>INT(Tabla13[[#This Row],[Hora de Llegada]])</f>
        <v>45023</v>
      </c>
      <c r="P677" s="7" t="str">
        <f>TEXT(Tabla13[[#This Row],[Hora de Llegada]], "h:mm")</f>
        <v>0:28</v>
      </c>
      <c r="Q677" s="7" t="str">
        <f>TEXT(Tabla13[[#This Row],[Hora de Salida]], "h:mm")</f>
        <v>3:45</v>
      </c>
      <c r="R677" s="7">
        <f>IF(Tabla13[[#This Row],[Estado de la Mesa]]="Ocupada",Tabla13[[#This Row],[Hora de Salida2]]-Tabla13[[#This Row],[Hora de Llegada2]]+(15/1440),Tabla13[[#This Row],[Hora de Salida2]]-Tabla13[[#This Row],[Hora de Llegada2]])</f>
        <v>0.14722222222222223</v>
      </c>
      <c r="S677" s="7">
        <f>Tabla13[[#This Row],[Hora de Salida2]]-Tabla13[[#This Row],[Hora de Llegada2]]</f>
        <v>0.13680555555555557</v>
      </c>
      <c r="T677" s="7">
        <f>IF(Tabla5[[#This Row],[Tiempo de Permanencia sin la Espera]]&gt;Tabla5[[#This Row],[Tiempo Preparación (horas)]],Tabla5[[#This Row],[Tiempo de Permanencia sin la Espera]]-Tabla5[[#This Row],[Tiempo Preparación (horas)]],0)</f>
        <v>5.2777777777777785E-2</v>
      </c>
      <c r="U677" s="7" t="str">
        <f>IF(Tabla5[[#This Row],[Tiempo de Permanencia sin la Espera]]&gt;Tabla5[[#This Row],[Tiempo Preparación (horas)]],"Si","No")</f>
        <v>Si</v>
      </c>
      <c r="V677" s="8">
        <v>124</v>
      </c>
      <c r="W677" s="8">
        <v>121</v>
      </c>
      <c r="X677" s="7">
        <f>Tabla5[[#This Row],[Tiempo de Preparación]]/1440</f>
        <v>8.4027777777777785E-2</v>
      </c>
    </row>
    <row r="678" spans="1:24" x14ac:dyDescent="0.2">
      <c r="A678">
        <v>14</v>
      </c>
      <c r="B678" t="s">
        <v>326</v>
      </c>
      <c r="C678">
        <v>6</v>
      </c>
      <c r="D678" s="3">
        <v>45023.023611111108</v>
      </c>
      <c r="E678" s="3">
        <v>45023.109027777777</v>
      </c>
      <c r="F678" t="s">
        <v>61</v>
      </c>
      <c r="G678" t="s">
        <v>82</v>
      </c>
      <c r="H678" t="s">
        <v>59</v>
      </c>
      <c r="I678" t="s">
        <v>65</v>
      </c>
      <c r="J678" s="34">
        <f>IF(Tabla5[[#This Row],[Orden Cobrada]]="Si",Tabla13[[#This Row],[Propina]],0)</f>
        <v>0</v>
      </c>
      <c r="K678" t="s">
        <v>76</v>
      </c>
      <c r="L678">
        <v>677</v>
      </c>
      <c r="M678" t="s">
        <v>126</v>
      </c>
      <c r="N678" t="s">
        <v>325</v>
      </c>
      <c r="O678" s="6">
        <f>INT(Tabla13[[#This Row],[Hora de Llegada]])</f>
        <v>45023</v>
      </c>
      <c r="P678" s="7" t="str">
        <f>TEXT(Tabla13[[#This Row],[Hora de Llegada]], "h:mm")</f>
        <v>0:34</v>
      </c>
      <c r="Q678" s="7" t="str">
        <f>TEXT(Tabla13[[#This Row],[Hora de Salida]], "h:mm")</f>
        <v>2:37</v>
      </c>
      <c r="R678" s="7">
        <f>IF(Tabla13[[#This Row],[Estado de la Mesa]]="Ocupada",Tabla13[[#This Row],[Hora de Salida2]]-Tabla13[[#This Row],[Hora de Llegada2]]+(15/1440),Tabla13[[#This Row],[Hora de Salida2]]-Tabla13[[#This Row],[Hora de Llegada2]])</f>
        <v>9.583333333333334E-2</v>
      </c>
      <c r="S678" s="7">
        <f>Tabla13[[#This Row],[Hora de Salida2]]-Tabla13[[#This Row],[Hora de Llegada2]]</f>
        <v>8.5416666666666669E-2</v>
      </c>
      <c r="T678" s="7">
        <f>IF(Tabla5[[#This Row],[Tiempo de Permanencia sin la Espera]]&gt;Tabla5[[#This Row],[Tiempo Preparación (horas)]],Tabla5[[#This Row],[Tiempo de Permanencia sin la Espera]]-Tabla5[[#This Row],[Tiempo Preparación (horas)]],0)</f>
        <v>0</v>
      </c>
      <c r="U678" s="7" t="str">
        <f>IF(Tabla5[[#This Row],[Tiempo de Permanencia sin la Espera]]&gt;Tabla5[[#This Row],[Tiempo Preparación (horas)]],"Si","No")</f>
        <v>No</v>
      </c>
      <c r="V678" s="8">
        <v>144</v>
      </c>
      <c r="W678" s="8">
        <v>148</v>
      </c>
      <c r="X678" s="7">
        <f>Tabla5[[#This Row],[Tiempo de Preparación]]/1440</f>
        <v>0.10277777777777777</v>
      </c>
    </row>
    <row r="679" spans="1:24" x14ac:dyDescent="0.2">
      <c r="A679">
        <v>19</v>
      </c>
      <c r="B679" t="s">
        <v>324</v>
      </c>
      <c r="C679">
        <v>1</v>
      </c>
      <c r="D679" s="3">
        <v>45023.125694444447</v>
      </c>
      <c r="E679" s="3">
        <v>45023.223611111112</v>
      </c>
      <c r="F679" t="s">
        <v>72</v>
      </c>
      <c r="G679" t="s">
        <v>82</v>
      </c>
      <c r="H679" t="s">
        <v>59</v>
      </c>
      <c r="I679" t="s">
        <v>323</v>
      </c>
      <c r="J679" s="34" t="str">
        <f>IF(Tabla5[[#This Row],[Orden Cobrada]]="Si",Tabla13[[#This Row],[Propina]],0)</f>
        <v>26.76</v>
      </c>
      <c r="K679" t="s">
        <v>76</v>
      </c>
      <c r="L679">
        <v>678</v>
      </c>
      <c r="M679" t="s">
        <v>69</v>
      </c>
      <c r="N679" t="s">
        <v>322</v>
      </c>
      <c r="O679" s="6">
        <f>INT(Tabla13[[#This Row],[Hora de Llegada]])</f>
        <v>45023</v>
      </c>
      <c r="P679" s="7" t="str">
        <f>TEXT(Tabla13[[#This Row],[Hora de Llegada]], "h:mm")</f>
        <v>3:01</v>
      </c>
      <c r="Q679" s="7" t="str">
        <f>TEXT(Tabla13[[#This Row],[Hora de Salida]], "h:mm")</f>
        <v>5:22</v>
      </c>
      <c r="R679" s="7">
        <f>IF(Tabla13[[#This Row],[Estado de la Mesa]]="Ocupada",Tabla13[[#This Row],[Hora de Salida2]]-Tabla13[[#This Row],[Hora de Llegada2]]+(15/1440),Tabla13[[#This Row],[Hora de Salida2]]-Tabla13[[#This Row],[Hora de Llegada2]])</f>
        <v>0.10833333333333332</v>
      </c>
      <c r="S679" s="7">
        <f>Tabla13[[#This Row],[Hora de Salida2]]-Tabla13[[#This Row],[Hora de Llegada2]]</f>
        <v>9.7916666666666652E-2</v>
      </c>
      <c r="T679" s="7">
        <f>IF(Tabla5[[#This Row],[Tiempo de Permanencia sin la Espera]]&gt;Tabla5[[#This Row],[Tiempo Preparación (horas)]],Tabla5[[#This Row],[Tiempo de Permanencia sin la Espera]]-Tabla5[[#This Row],[Tiempo Preparación (horas)]],0)</f>
        <v>1.3888888888888867E-2</v>
      </c>
      <c r="U679" s="7" t="str">
        <f>IF(Tabla5[[#This Row],[Tiempo de Permanencia sin la Espera]]&gt;Tabla5[[#This Row],[Tiempo Preparación (horas)]],"Si","No")</f>
        <v>Si</v>
      </c>
      <c r="V679" s="8">
        <v>204</v>
      </c>
      <c r="W679" s="8">
        <v>121</v>
      </c>
      <c r="X679" s="7">
        <f>Tabla5[[#This Row],[Tiempo de Preparación]]/1440</f>
        <v>8.4027777777777785E-2</v>
      </c>
    </row>
    <row r="680" spans="1:24" x14ac:dyDescent="0.2">
      <c r="A680">
        <v>9</v>
      </c>
      <c r="B680" t="s">
        <v>321</v>
      </c>
      <c r="C680">
        <v>4</v>
      </c>
      <c r="D680" s="3">
        <v>45023.001388888886</v>
      </c>
      <c r="E680" s="3">
        <v>45023.127083333333</v>
      </c>
      <c r="F680" t="s">
        <v>61</v>
      </c>
      <c r="G680" t="s">
        <v>82</v>
      </c>
      <c r="H680" t="s">
        <v>59</v>
      </c>
      <c r="I680" t="s">
        <v>320</v>
      </c>
      <c r="J680" s="34" t="str">
        <f>IF(Tabla5[[#This Row],[Orden Cobrada]]="Si",Tabla13[[#This Row],[Propina]],0)</f>
        <v>36.43</v>
      </c>
      <c r="K680" t="s">
        <v>76</v>
      </c>
      <c r="L680">
        <v>679</v>
      </c>
      <c r="M680" t="s">
        <v>69</v>
      </c>
      <c r="N680" t="s">
        <v>319</v>
      </c>
      <c r="O680" s="6">
        <f>INT(Tabla13[[#This Row],[Hora de Llegada]])</f>
        <v>45023</v>
      </c>
      <c r="P680" s="7" t="str">
        <f>TEXT(Tabla13[[#This Row],[Hora de Llegada]], "h:mm")</f>
        <v>0:02</v>
      </c>
      <c r="Q680" s="7" t="str">
        <f>TEXT(Tabla13[[#This Row],[Hora de Salida]], "h:mm")</f>
        <v>3:03</v>
      </c>
      <c r="R680" s="7">
        <f>IF(Tabla13[[#This Row],[Estado de la Mesa]]="Ocupada",Tabla13[[#This Row],[Hora de Salida2]]-Tabla13[[#This Row],[Hora de Llegada2]]+(15/1440),Tabla13[[#This Row],[Hora de Salida2]]-Tabla13[[#This Row],[Hora de Llegada2]])</f>
        <v>0.1361111111111111</v>
      </c>
      <c r="S680" s="7">
        <f>Tabla13[[#This Row],[Hora de Salida2]]-Tabla13[[#This Row],[Hora de Llegada2]]</f>
        <v>0.12569444444444444</v>
      </c>
      <c r="T680" s="7">
        <f>IF(Tabla5[[#This Row],[Tiempo de Permanencia sin la Espera]]&gt;Tabla5[[#This Row],[Tiempo Preparación (horas)]],Tabla5[[#This Row],[Tiempo de Permanencia sin la Espera]]-Tabla5[[#This Row],[Tiempo Preparación (horas)]],0)</f>
        <v>5.2083333333333329E-2</v>
      </c>
      <c r="U680" s="7" t="str">
        <f>IF(Tabla5[[#This Row],[Tiempo de Permanencia sin la Espera]]&gt;Tabla5[[#This Row],[Tiempo Preparación (horas)]],"Si","No")</f>
        <v>Si</v>
      </c>
      <c r="V680" s="8">
        <v>199</v>
      </c>
      <c r="W680" s="8">
        <v>106</v>
      </c>
      <c r="X680" s="7">
        <f>Tabla5[[#This Row],[Tiempo de Preparación]]/1440</f>
        <v>7.3611111111111113E-2</v>
      </c>
    </row>
    <row r="681" spans="1:24" x14ac:dyDescent="0.2">
      <c r="A681">
        <v>5</v>
      </c>
      <c r="B681" t="s">
        <v>318</v>
      </c>
      <c r="C681">
        <v>4</v>
      </c>
      <c r="D681" s="3">
        <v>45023.057638888888</v>
      </c>
      <c r="E681" s="3">
        <v>45023.222222222219</v>
      </c>
      <c r="F681" t="s">
        <v>72</v>
      </c>
      <c r="G681" t="s">
        <v>82</v>
      </c>
      <c r="H681" t="s">
        <v>102</v>
      </c>
      <c r="I681" t="s">
        <v>317</v>
      </c>
      <c r="J681" s="34" t="str">
        <f>IF(Tabla5[[#This Row],[Orden Cobrada]]="Si",Tabla13[[#This Row],[Propina]],0)</f>
        <v>12.06</v>
      </c>
      <c r="K681" t="s">
        <v>57</v>
      </c>
      <c r="L681">
        <v>680</v>
      </c>
      <c r="M681" t="s">
        <v>163</v>
      </c>
      <c r="N681" t="s">
        <v>316</v>
      </c>
      <c r="O681" s="6">
        <f>INT(Tabla13[[#This Row],[Hora de Llegada]])</f>
        <v>45023</v>
      </c>
      <c r="P681" s="7" t="str">
        <f>TEXT(Tabla13[[#This Row],[Hora de Llegada]], "h:mm")</f>
        <v>1:23</v>
      </c>
      <c r="Q681" s="7" t="str">
        <f>TEXT(Tabla13[[#This Row],[Hora de Salida]], "h:mm")</f>
        <v>5:20</v>
      </c>
      <c r="R681" s="7">
        <f>IF(Tabla13[[#This Row],[Estado de la Mesa]]="Ocupada",Tabla13[[#This Row],[Hora de Salida2]]-Tabla13[[#This Row],[Hora de Llegada2]]+(15/1440),Tabla13[[#This Row],[Hora de Salida2]]-Tabla13[[#This Row],[Hora de Llegada2]])</f>
        <v>0.16458333333333333</v>
      </c>
      <c r="S681" s="7">
        <f>Tabla13[[#This Row],[Hora de Salida2]]-Tabla13[[#This Row],[Hora de Llegada2]]</f>
        <v>0.16458333333333333</v>
      </c>
      <c r="T681" s="7">
        <f>IF(Tabla5[[#This Row],[Tiempo de Permanencia sin la Espera]]&gt;Tabla5[[#This Row],[Tiempo Preparación (horas)]],Tabla5[[#This Row],[Tiempo de Permanencia sin la Espera]]-Tabla5[[#This Row],[Tiempo Preparación (horas)]],0)</f>
        <v>8.7499999999999994E-2</v>
      </c>
      <c r="U681" s="7" t="str">
        <f>IF(Tabla5[[#This Row],[Tiempo de Permanencia sin la Espera]]&gt;Tabla5[[#This Row],[Tiempo Preparación (horas)]],"Si","No")</f>
        <v>Si</v>
      </c>
      <c r="V681" s="8">
        <v>162</v>
      </c>
      <c r="W681" s="8">
        <v>111</v>
      </c>
      <c r="X681" s="7">
        <f>Tabla5[[#This Row],[Tiempo de Preparación]]/1440</f>
        <v>7.7083333333333337E-2</v>
      </c>
    </row>
    <row r="682" spans="1:24" x14ac:dyDescent="0.2">
      <c r="A682">
        <v>2</v>
      </c>
      <c r="B682" t="s">
        <v>315</v>
      </c>
      <c r="C682">
        <v>4</v>
      </c>
      <c r="D682" s="3">
        <v>45023.12222222222</v>
      </c>
      <c r="E682" s="3">
        <v>45023.284722222219</v>
      </c>
      <c r="F682" t="s">
        <v>78</v>
      </c>
      <c r="G682" t="s">
        <v>82</v>
      </c>
      <c r="H682" t="s">
        <v>106</v>
      </c>
      <c r="I682" t="s">
        <v>314</v>
      </c>
      <c r="J682" s="34" t="str">
        <f>IF(Tabla5[[#This Row],[Orden Cobrada]]="Si",Tabla13[[#This Row],[Propina]],0)</f>
        <v>37.07</v>
      </c>
      <c r="K682" t="s">
        <v>70</v>
      </c>
      <c r="L682">
        <v>681</v>
      </c>
      <c r="M682" t="s">
        <v>163</v>
      </c>
      <c r="N682" t="s">
        <v>313</v>
      </c>
      <c r="O682" s="6">
        <f>INT(Tabla13[[#This Row],[Hora de Llegada]])</f>
        <v>45023</v>
      </c>
      <c r="P682" s="7" t="str">
        <f>TEXT(Tabla13[[#This Row],[Hora de Llegada]], "h:mm")</f>
        <v>2:56</v>
      </c>
      <c r="Q682" s="7" t="str">
        <f>TEXT(Tabla13[[#This Row],[Hora de Salida]], "h:mm")</f>
        <v>6:50</v>
      </c>
      <c r="R682" s="7">
        <f>IF(Tabla13[[#This Row],[Estado de la Mesa]]="Ocupada",Tabla13[[#This Row],[Hora de Salida2]]-Tabla13[[#This Row],[Hora de Llegada2]]+(15/1440),Tabla13[[#This Row],[Hora de Salida2]]-Tabla13[[#This Row],[Hora de Llegada2]])</f>
        <v>0.16249999999999998</v>
      </c>
      <c r="S682" s="7">
        <f>Tabla13[[#This Row],[Hora de Salida2]]-Tabla13[[#This Row],[Hora de Llegada2]]</f>
        <v>0.16249999999999998</v>
      </c>
      <c r="T682" s="7">
        <f>IF(Tabla5[[#This Row],[Tiempo de Permanencia sin la Espera]]&gt;Tabla5[[#This Row],[Tiempo Preparación (horas)]],Tabla5[[#This Row],[Tiempo de Permanencia sin la Espera]]-Tabla5[[#This Row],[Tiempo Preparación (horas)]],0)</f>
        <v>0.11736111111111108</v>
      </c>
      <c r="U682" s="7" t="str">
        <f>IF(Tabla5[[#This Row],[Tiempo de Permanencia sin la Espera]]&gt;Tabla5[[#This Row],[Tiempo Preparación (horas)]],"Si","No")</f>
        <v>Si</v>
      </c>
      <c r="V682" s="8">
        <v>75</v>
      </c>
      <c r="W682" s="8">
        <v>65</v>
      </c>
      <c r="X682" s="7">
        <f>Tabla5[[#This Row],[Tiempo de Preparación]]/1440</f>
        <v>4.5138888888888888E-2</v>
      </c>
    </row>
    <row r="683" spans="1:24" x14ac:dyDescent="0.2">
      <c r="A683">
        <v>1</v>
      </c>
      <c r="B683" t="s">
        <v>312</v>
      </c>
      <c r="C683">
        <v>5</v>
      </c>
      <c r="D683" s="3">
        <v>45023.05972222222</v>
      </c>
      <c r="E683" s="3">
        <v>45023.170138888891</v>
      </c>
      <c r="F683" t="s">
        <v>87</v>
      </c>
      <c r="G683" t="s">
        <v>60</v>
      </c>
      <c r="H683" t="s">
        <v>59</v>
      </c>
      <c r="I683" t="s">
        <v>311</v>
      </c>
      <c r="J683" s="34" t="str">
        <f>IF(Tabla5[[#This Row],[Orden Cobrada]]="Si",Tabla13[[#This Row],[Propina]],0)</f>
        <v>21.04</v>
      </c>
      <c r="K683" t="s">
        <v>76</v>
      </c>
      <c r="L683">
        <v>682</v>
      </c>
      <c r="M683" t="s">
        <v>132</v>
      </c>
      <c r="N683" t="s">
        <v>22</v>
      </c>
      <c r="O683" s="6">
        <f>INT(Tabla13[[#This Row],[Hora de Llegada]])</f>
        <v>45023</v>
      </c>
      <c r="P683" s="7" t="str">
        <f>TEXT(Tabla13[[#This Row],[Hora de Llegada]], "h:mm")</f>
        <v>1:26</v>
      </c>
      <c r="Q683" s="7" t="str">
        <f>TEXT(Tabla13[[#This Row],[Hora de Salida]], "h:mm")</f>
        <v>4:05</v>
      </c>
      <c r="R683" s="7">
        <f>IF(Tabla13[[#This Row],[Estado de la Mesa]]="Ocupada",Tabla13[[#This Row],[Hora de Salida2]]-Tabla13[[#This Row],[Hora de Llegada2]]+(15/1440),Tabla13[[#This Row],[Hora de Salida2]]-Tabla13[[#This Row],[Hora de Llegada2]])</f>
        <v>0.12083333333333331</v>
      </c>
      <c r="S683" s="7">
        <f>Tabla13[[#This Row],[Hora de Salida2]]-Tabla13[[#This Row],[Hora de Llegada2]]</f>
        <v>0.11041666666666664</v>
      </c>
      <c r="T683" s="7">
        <f>IF(Tabla5[[#This Row],[Tiempo de Permanencia sin la Espera]]&gt;Tabla5[[#This Row],[Tiempo Preparación (horas)]],Tabla5[[#This Row],[Tiempo de Permanencia sin la Espera]]-Tabla5[[#This Row],[Tiempo Preparación (horas)]],0)</f>
        <v>8.0555555555555519E-2</v>
      </c>
      <c r="U683" s="7" t="str">
        <f>IF(Tabla5[[#This Row],[Tiempo de Permanencia sin la Espera]]&gt;Tabla5[[#This Row],[Tiempo Preparación (horas)]],"Si","No")</f>
        <v>Si</v>
      </c>
      <c r="V683" s="8">
        <v>23</v>
      </c>
      <c r="W683" s="8">
        <v>43</v>
      </c>
      <c r="X683" s="7">
        <f>Tabla5[[#This Row],[Tiempo de Preparación]]/1440</f>
        <v>2.9861111111111113E-2</v>
      </c>
    </row>
    <row r="684" spans="1:24" x14ac:dyDescent="0.2">
      <c r="A684">
        <v>2</v>
      </c>
      <c r="B684" t="s">
        <v>310</v>
      </c>
      <c r="C684">
        <v>6</v>
      </c>
      <c r="D684" s="3">
        <v>45023.163888888892</v>
      </c>
      <c r="E684" s="3">
        <v>45023.265277777777</v>
      </c>
      <c r="F684" t="s">
        <v>87</v>
      </c>
      <c r="G684" t="s">
        <v>82</v>
      </c>
      <c r="H684" t="s">
        <v>59</v>
      </c>
      <c r="I684" t="s">
        <v>309</v>
      </c>
      <c r="J684" s="34" t="str">
        <f>IF(Tabla5[[#This Row],[Orden Cobrada]]="Si",Tabla13[[#This Row],[Propina]],0)</f>
        <v>40.42</v>
      </c>
      <c r="K684" t="s">
        <v>76</v>
      </c>
      <c r="L684">
        <v>683</v>
      </c>
      <c r="M684" t="s">
        <v>75</v>
      </c>
      <c r="N684" t="s">
        <v>308</v>
      </c>
      <c r="O684" s="6">
        <f>INT(Tabla13[[#This Row],[Hora de Llegada]])</f>
        <v>45023</v>
      </c>
      <c r="P684" s="7" t="str">
        <f>TEXT(Tabla13[[#This Row],[Hora de Llegada]], "h:mm")</f>
        <v>3:56</v>
      </c>
      <c r="Q684" s="7" t="str">
        <f>TEXT(Tabla13[[#This Row],[Hora de Salida]], "h:mm")</f>
        <v>6:22</v>
      </c>
      <c r="R684" s="7">
        <f>IF(Tabla13[[#This Row],[Estado de la Mesa]]="Ocupada",Tabla13[[#This Row],[Hora de Salida2]]-Tabla13[[#This Row],[Hora de Llegada2]]+(15/1440),Tabla13[[#This Row],[Hora de Salida2]]-Tabla13[[#This Row],[Hora de Llegada2]])</f>
        <v>0.11180555555555556</v>
      </c>
      <c r="S684" s="7">
        <f>Tabla13[[#This Row],[Hora de Salida2]]-Tabla13[[#This Row],[Hora de Llegada2]]</f>
        <v>0.10138888888888889</v>
      </c>
      <c r="T684" s="7">
        <f>IF(Tabla5[[#This Row],[Tiempo de Permanencia sin la Espera]]&gt;Tabla5[[#This Row],[Tiempo Preparación (horas)]],Tabla5[[#This Row],[Tiempo de Permanencia sin la Espera]]-Tabla5[[#This Row],[Tiempo Preparación (horas)]],0)</f>
        <v>4.4444444444444446E-2</v>
      </c>
      <c r="U684" s="7" t="str">
        <f>IF(Tabla5[[#This Row],[Tiempo de Permanencia sin la Espera]]&gt;Tabla5[[#This Row],[Tiempo Preparación (horas)]],"Si","No")</f>
        <v>Si</v>
      </c>
      <c r="V684" s="8">
        <v>164</v>
      </c>
      <c r="W684" s="8">
        <v>82</v>
      </c>
      <c r="X684" s="7">
        <f>Tabla5[[#This Row],[Tiempo de Preparación]]/1440</f>
        <v>5.6944444444444443E-2</v>
      </c>
    </row>
    <row r="685" spans="1:24" x14ac:dyDescent="0.2">
      <c r="A685">
        <v>10</v>
      </c>
      <c r="B685" t="s">
        <v>307</v>
      </c>
      <c r="C685">
        <v>6</v>
      </c>
      <c r="D685" s="3">
        <v>45023.145138888889</v>
      </c>
      <c r="E685" s="3">
        <v>45023.194444444445</v>
      </c>
      <c r="F685" t="s">
        <v>78</v>
      </c>
      <c r="G685" t="s">
        <v>66</v>
      </c>
      <c r="H685" t="s">
        <v>59</v>
      </c>
      <c r="I685" t="s">
        <v>306</v>
      </c>
      <c r="J685" s="34">
        <f>IF(Tabla5[[#This Row],[Orden Cobrada]]="Si",Tabla13[[#This Row],[Propina]],0)</f>
        <v>0</v>
      </c>
      <c r="K685" t="s">
        <v>76</v>
      </c>
      <c r="L685">
        <v>684</v>
      </c>
      <c r="M685" t="s">
        <v>69</v>
      </c>
      <c r="N685" t="s">
        <v>305</v>
      </c>
      <c r="O685" s="6">
        <f>INT(Tabla13[[#This Row],[Hora de Llegada]])</f>
        <v>45023</v>
      </c>
      <c r="P685" s="7" t="str">
        <f>TEXT(Tabla13[[#This Row],[Hora de Llegada]], "h:mm")</f>
        <v>3:29</v>
      </c>
      <c r="Q685" s="7" t="str">
        <f>TEXT(Tabla13[[#This Row],[Hora de Salida]], "h:mm")</f>
        <v>4:40</v>
      </c>
      <c r="R685" s="7">
        <f>IF(Tabla13[[#This Row],[Estado de la Mesa]]="Ocupada",Tabla13[[#This Row],[Hora de Salida2]]-Tabla13[[#This Row],[Hora de Llegada2]]+(15/1440),Tabla13[[#This Row],[Hora de Salida2]]-Tabla13[[#This Row],[Hora de Llegada2]])</f>
        <v>5.9722222222222211E-2</v>
      </c>
      <c r="S685" s="7">
        <f>Tabla13[[#This Row],[Hora de Salida2]]-Tabla13[[#This Row],[Hora de Llegada2]]</f>
        <v>4.9305555555555547E-2</v>
      </c>
      <c r="T685" s="7">
        <f>IF(Tabla5[[#This Row],[Tiempo de Permanencia sin la Espera]]&gt;Tabla5[[#This Row],[Tiempo Preparación (horas)]],Tabla5[[#This Row],[Tiempo de Permanencia sin la Espera]]-Tabla5[[#This Row],[Tiempo Preparación (horas)]],0)</f>
        <v>0</v>
      </c>
      <c r="U685" s="7" t="str">
        <f>IF(Tabla5[[#This Row],[Tiempo de Permanencia sin la Espera]]&gt;Tabla5[[#This Row],[Tiempo Preparación (horas)]],"Si","No")</f>
        <v>No</v>
      </c>
      <c r="V685" s="8">
        <v>180</v>
      </c>
      <c r="W685" s="8">
        <v>110</v>
      </c>
      <c r="X685" s="7">
        <f>Tabla5[[#This Row],[Tiempo de Preparación]]/1440</f>
        <v>7.6388888888888895E-2</v>
      </c>
    </row>
    <row r="686" spans="1:24" x14ac:dyDescent="0.2">
      <c r="A686">
        <v>5</v>
      </c>
      <c r="B686" t="s">
        <v>304</v>
      </c>
      <c r="C686">
        <v>5</v>
      </c>
      <c r="D686" s="3">
        <v>45023.019444444442</v>
      </c>
      <c r="E686" s="3">
        <v>45023.071527777778</v>
      </c>
      <c r="F686" t="s">
        <v>61</v>
      </c>
      <c r="G686" t="s">
        <v>82</v>
      </c>
      <c r="H686" t="s">
        <v>106</v>
      </c>
      <c r="I686" t="s">
        <v>303</v>
      </c>
      <c r="J686" s="34" t="str">
        <f>IF(Tabla5[[#This Row],[Orden Cobrada]]="Si",Tabla13[[#This Row],[Propina]],0)</f>
        <v>19.89</v>
      </c>
      <c r="K686" t="s">
        <v>70</v>
      </c>
      <c r="L686">
        <v>685</v>
      </c>
      <c r="M686" t="s">
        <v>90</v>
      </c>
      <c r="N686" t="s">
        <v>10</v>
      </c>
      <c r="O686" s="6">
        <f>INT(Tabla13[[#This Row],[Hora de Llegada]])</f>
        <v>45023</v>
      </c>
      <c r="P686" s="7" t="str">
        <f>TEXT(Tabla13[[#This Row],[Hora de Llegada]], "h:mm")</f>
        <v>0:28</v>
      </c>
      <c r="Q686" s="7" t="str">
        <f>TEXT(Tabla13[[#This Row],[Hora de Salida]], "h:mm")</f>
        <v>1:43</v>
      </c>
      <c r="R686" s="7">
        <f>IF(Tabla13[[#This Row],[Estado de la Mesa]]="Ocupada",Tabla13[[#This Row],[Hora de Salida2]]-Tabla13[[#This Row],[Hora de Llegada2]]+(15/1440),Tabla13[[#This Row],[Hora de Salida2]]-Tabla13[[#This Row],[Hora de Llegada2]])</f>
        <v>5.2083333333333343E-2</v>
      </c>
      <c r="S686" s="7">
        <f>Tabla13[[#This Row],[Hora de Salida2]]-Tabla13[[#This Row],[Hora de Llegada2]]</f>
        <v>5.2083333333333343E-2</v>
      </c>
      <c r="T686" s="7">
        <f>IF(Tabla5[[#This Row],[Tiempo de Permanencia sin la Espera]]&gt;Tabla5[[#This Row],[Tiempo Preparación (horas)]],Tabla5[[#This Row],[Tiempo de Permanencia sin la Espera]]-Tabla5[[#This Row],[Tiempo Preparación (horas)]],0)</f>
        <v>4.0277777777777787E-2</v>
      </c>
      <c r="U686" s="7" t="str">
        <f>IF(Tabla5[[#This Row],[Tiempo de Permanencia sin la Espera]]&gt;Tabla5[[#This Row],[Tiempo Preparación (horas)]],"Si","No")</f>
        <v>Si</v>
      </c>
      <c r="V686" s="8">
        <v>54</v>
      </c>
      <c r="W686" s="8">
        <v>17</v>
      </c>
      <c r="X686" s="7">
        <f>Tabla5[[#This Row],[Tiempo de Preparación]]/1440</f>
        <v>1.1805555555555555E-2</v>
      </c>
    </row>
    <row r="687" spans="1:24" x14ac:dyDescent="0.2">
      <c r="A687">
        <v>10</v>
      </c>
      <c r="B687" t="s">
        <v>302</v>
      </c>
      <c r="C687">
        <v>6</v>
      </c>
      <c r="D687" s="3">
        <v>45023.05</v>
      </c>
      <c r="E687" s="3">
        <v>45023.152083333334</v>
      </c>
      <c r="F687" t="s">
        <v>97</v>
      </c>
      <c r="G687" t="s">
        <v>82</v>
      </c>
      <c r="H687" t="s">
        <v>102</v>
      </c>
      <c r="I687" t="s">
        <v>301</v>
      </c>
      <c r="J687" s="34" t="str">
        <f>IF(Tabla5[[#This Row],[Orden Cobrada]]="Si",Tabla13[[#This Row],[Propina]],0)</f>
        <v>15.83</v>
      </c>
      <c r="K687" t="s">
        <v>57</v>
      </c>
      <c r="L687">
        <v>686</v>
      </c>
      <c r="M687" t="s">
        <v>163</v>
      </c>
      <c r="N687" t="s">
        <v>300</v>
      </c>
      <c r="O687" s="6">
        <f>INT(Tabla13[[#This Row],[Hora de Llegada]])</f>
        <v>45023</v>
      </c>
      <c r="P687" s="7" t="str">
        <f>TEXT(Tabla13[[#This Row],[Hora de Llegada]], "h:mm")</f>
        <v>1:12</v>
      </c>
      <c r="Q687" s="7" t="str">
        <f>TEXT(Tabla13[[#This Row],[Hora de Salida]], "h:mm")</f>
        <v>3:39</v>
      </c>
      <c r="R687" s="7">
        <f>IF(Tabla13[[#This Row],[Estado de la Mesa]]="Ocupada",Tabla13[[#This Row],[Hora de Salida2]]-Tabla13[[#This Row],[Hora de Llegada2]]+(15/1440),Tabla13[[#This Row],[Hora de Salida2]]-Tabla13[[#This Row],[Hora de Llegada2]])</f>
        <v>0.10208333333333333</v>
      </c>
      <c r="S687" s="7">
        <f>Tabla13[[#This Row],[Hora de Salida2]]-Tabla13[[#This Row],[Hora de Llegada2]]</f>
        <v>0.10208333333333333</v>
      </c>
      <c r="T687" s="7">
        <f>IF(Tabla5[[#This Row],[Tiempo de Permanencia sin la Espera]]&gt;Tabla5[[#This Row],[Tiempo Preparación (horas)]],Tabla5[[#This Row],[Tiempo de Permanencia sin la Espera]]-Tabla5[[#This Row],[Tiempo Preparación (horas)]],0)</f>
        <v>6.1805555555555551E-2</v>
      </c>
      <c r="U687" s="7" t="str">
        <f>IF(Tabla5[[#This Row],[Tiempo de Permanencia sin la Espera]]&gt;Tabla5[[#This Row],[Tiempo Preparación (horas)]],"Si","No")</f>
        <v>Si</v>
      </c>
      <c r="V687" s="8">
        <v>102</v>
      </c>
      <c r="W687" s="8">
        <v>58</v>
      </c>
      <c r="X687" s="7">
        <f>Tabla5[[#This Row],[Tiempo de Preparación]]/1440</f>
        <v>4.027777777777778E-2</v>
      </c>
    </row>
    <row r="688" spans="1:24" x14ac:dyDescent="0.2">
      <c r="A688">
        <v>2</v>
      </c>
      <c r="B688" t="s">
        <v>299</v>
      </c>
      <c r="C688">
        <v>6</v>
      </c>
      <c r="D688" s="3">
        <v>45023.07916666667</v>
      </c>
      <c r="E688" s="3">
        <v>45023.23541666667</v>
      </c>
      <c r="F688" t="s">
        <v>78</v>
      </c>
      <c r="G688" t="s">
        <v>82</v>
      </c>
      <c r="H688" t="s">
        <v>102</v>
      </c>
      <c r="I688" t="s">
        <v>298</v>
      </c>
      <c r="J688" s="34" t="str">
        <f>IF(Tabla5[[#This Row],[Orden Cobrada]]="Si",Tabla13[[#This Row],[Propina]],0)</f>
        <v>10.53</v>
      </c>
      <c r="K688" t="s">
        <v>70</v>
      </c>
      <c r="L688">
        <v>687</v>
      </c>
      <c r="M688" t="s">
        <v>90</v>
      </c>
      <c r="N688" t="s">
        <v>12</v>
      </c>
      <c r="O688" s="6">
        <f>INT(Tabla13[[#This Row],[Hora de Llegada]])</f>
        <v>45023</v>
      </c>
      <c r="P688" s="7" t="str">
        <f>TEXT(Tabla13[[#This Row],[Hora de Llegada]], "h:mm")</f>
        <v>1:54</v>
      </c>
      <c r="Q688" s="7" t="str">
        <f>TEXT(Tabla13[[#This Row],[Hora de Salida]], "h:mm")</f>
        <v>5:39</v>
      </c>
      <c r="R688" s="7">
        <f>IF(Tabla13[[#This Row],[Estado de la Mesa]]="Ocupada",Tabla13[[#This Row],[Hora de Salida2]]-Tabla13[[#This Row],[Hora de Llegada2]]+(15/1440),Tabla13[[#This Row],[Hora de Salida2]]-Tabla13[[#This Row],[Hora de Llegada2]])</f>
        <v>0.15625000000000003</v>
      </c>
      <c r="S688" s="7">
        <f>Tabla13[[#This Row],[Hora de Salida2]]-Tabla13[[#This Row],[Hora de Llegada2]]</f>
        <v>0.15625000000000003</v>
      </c>
      <c r="T688" s="7">
        <f>IF(Tabla5[[#This Row],[Tiempo de Permanencia sin la Espera]]&gt;Tabla5[[#This Row],[Tiempo Preparación (horas)]],Tabla5[[#This Row],[Tiempo de Permanencia sin la Espera]]-Tabla5[[#This Row],[Tiempo Preparación (horas)]],0)</f>
        <v>0.13611111111111113</v>
      </c>
      <c r="U688" s="7" t="str">
        <f>IF(Tabla5[[#This Row],[Tiempo de Permanencia sin la Espera]]&gt;Tabla5[[#This Row],[Tiempo Preparación (horas)]],"Si","No")</f>
        <v>Si</v>
      </c>
      <c r="V688" s="8">
        <v>72</v>
      </c>
      <c r="W688" s="8">
        <v>29</v>
      </c>
      <c r="X688" s="7">
        <f>Tabla5[[#This Row],[Tiempo de Preparación]]/1440</f>
        <v>2.013888888888889E-2</v>
      </c>
    </row>
    <row r="689" spans="1:24" x14ac:dyDescent="0.2">
      <c r="A689">
        <v>3</v>
      </c>
      <c r="B689" t="s">
        <v>297</v>
      </c>
      <c r="C689">
        <v>1</v>
      </c>
      <c r="D689" s="3">
        <v>45023.143055555556</v>
      </c>
      <c r="E689" s="3">
        <v>45023.210416666669</v>
      </c>
      <c r="F689" t="s">
        <v>97</v>
      </c>
      <c r="G689" t="s">
        <v>82</v>
      </c>
      <c r="H689" t="s">
        <v>59</v>
      </c>
      <c r="I689" t="s">
        <v>296</v>
      </c>
      <c r="J689" s="34" t="str">
        <f>IF(Tabla5[[#This Row],[Orden Cobrada]]="Si",Tabla13[[#This Row],[Propina]],0)</f>
        <v>48.7</v>
      </c>
      <c r="K689" t="s">
        <v>76</v>
      </c>
      <c r="L689">
        <v>688</v>
      </c>
      <c r="M689" t="s">
        <v>64</v>
      </c>
      <c r="N689" t="s">
        <v>13</v>
      </c>
      <c r="O689" s="6">
        <f>INT(Tabla13[[#This Row],[Hora de Llegada]])</f>
        <v>45023</v>
      </c>
      <c r="P689" s="7" t="str">
        <f>TEXT(Tabla13[[#This Row],[Hora de Llegada]], "h:mm")</f>
        <v>3:26</v>
      </c>
      <c r="Q689" s="7" t="str">
        <f>TEXT(Tabla13[[#This Row],[Hora de Salida]], "h:mm")</f>
        <v>5:03</v>
      </c>
      <c r="R689" s="7">
        <f>IF(Tabla13[[#This Row],[Estado de la Mesa]]="Ocupada",Tabla13[[#This Row],[Hora de Salida2]]-Tabla13[[#This Row],[Hora de Llegada2]]+(15/1440),Tabla13[[#This Row],[Hora de Salida2]]-Tabla13[[#This Row],[Hora de Llegada2]])</f>
        <v>7.7777777777777765E-2</v>
      </c>
      <c r="S689" s="7">
        <f>Tabla13[[#This Row],[Hora de Salida2]]-Tabla13[[#This Row],[Hora de Llegada2]]</f>
        <v>6.7361111111111094E-2</v>
      </c>
      <c r="T689" s="7">
        <f>IF(Tabla5[[#This Row],[Tiempo de Permanencia sin la Espera]]&gt;Tabla5[[#This Row],[Tiempo Preparación (horas)]],Tabla5[[#This Row],[Tiempo de Permanencia sin la Espera]]-Tabla5[[#This Row],[Tiempo Preparación (horas)]],0)</f>
        <v>5.7638888888888871E-2</v>
      </c>
      <c r="U689" s="7" t="str">
        <f>IF(Tabla5[[#This Row],[Tiempo de Permanencia sin la Espera]]&gt;Tabla5[[#This Row],[Tiempo Preparación (horas)]],"Si","No")</f>
        <v>Si</v>
      </c>
      <c r="V689" s="8">
        <v>29</v>
      </c>
      <c r="W689" s="8">
        <v>14</v>
      </c>
      <c r="X689" s="7">
        <f>Tabla5[[#This Row],[Tiempo de Preparación]]/1440</f>
        <v>9.7222222222222224E-3</v>
      </c>
    </row>
    <row r="690" spans="1:24" x14ac:dyDescent="0.2">
      <c r="A690">
        <v>14</v>
      </c>
      <c r="B690" t="s">
        <v>295</v>
      </c>
      <c r="C690">
        <v>1</v>
      </c>
      <c r="D690" s="3">
        <v>45023.025000000001</v>
      </c>
      <c r="E690" s="3">
        <v>45023.098611111112</v>
      </c>
      <c r="F690" t="s">
        <v>97</v>
      </c>
      <c r="G690" t="s">
        <v>82</v>
      </c>
      <c r="H690" t="s">
        <v>59</v>
      </c>
      <c r="I690" t="s">
        <v>294</v>
      </c>
      <c r="J690" s="34" t="str">
        <f>IF(Tabla5[[#This Row],[Orden Cobrada]]="Si",Tabla13[[#This Row],[Propina]],0)</f>
        <v>10.25</v>
      </c>
      <c r="K690" t="s">
        <v>76</v>
      </c>
      <c r="L690">
        <v>689</v>
      </c>
      <c r="M690" t="s">
        <v>163</v>
      </c>
      <c r="N690" t="s">
        <v>293</v>
      </c>
      <c r="O690" s="6">
        <f>INT(Tabla13[[#This Row],[Hora de Llegada]])</f>
        <v>45023</v>
      </c>
      <c r="P690" s="7" t="str">
        <f>TEXT(Tabla13[[#This Row],[Hora de Llegada]], "h:mm")</f>
        <v>0:36</v>
      </c>
      <c r="Q690" s="7" t="str">
        <f>TEXT(Tabla13[[#This Row],[Hora de Salida]], "h:mm")</f>
        <v>2:22</v>
      </c>
      <c r="R690" s="7">
        <f>IF(Tabla13[[#This Row],[Estado de la Mesa]]="Ocupada",Tabla13[[#This Row],[Hora de Salida2]]-Tabla13[[#This Row],[Hora de Llegada2]]+(15/1440),Tabla13[[#This Row],[Hora de Salida2]]-Tabla13[[#This Row],[Hora de Llegada2]])</f>
        <v>8.4027777777777785E-2</v>
      </c>
      <c r="S690" s="7">
        <f>Tabla13[[#This Row],[Hora de Salida2]]-Tabla13[[#This Row],[Hora de Llegada2]]</f>
        <v>7.3611111111111113E-2</v>
      </c>
      <c r="T690" s="7">
        <f>IF(Tabla5[[#This Row],[Tiempo de Permanencia sin la Espera]]&gt;Tabla5[[#This Row],[Tiempo Preparación (horas)]],Tabla5[[#This Row],[Tiempo de Permanencia sin la Espera]]-Tabla5[[#This Row],[Tiempo Preparación (horas)]],0)</f>
        <v>5.3472222222222227E-2</v>
      </c>
      <c r="U690" s="7" t="str">
        <f>IF(Tabla5[[#This Row],[Tiempo de Permanencia sin la Espera]]&gt;Tabla5[[#This Row],[Tiempo Preparación (horas)]],"Si","No")</f>
        <v>Si</v>
      </c>
      <c r="V690" s="8">
        <v>165</v>
      </c>
      <c r="W690" s="8">
        <v>29</v>
      </c>
      <c r="X690" s="7">
        <f>Tabla5[[#This Row],[Tiempo de Preparación]]/1440</f>
        <v>2.013888888888889E-2</v>
      </c>
    </row>
    <row r="691" spans="1:24" x14ac:dyDescent="0.2">
      <c r="A691">
        <v>15</v>
      </c>
      <c r="B691" t="s">
        <v>292</v>
      </c>
      <c r="C691">
        <v>4</v>
      </c>
      <c r="D691" s="3">
        <v>45023.113194444442</v>
      </c>
      <c r="E691" s="3">
        <v>45023.238194444442</v>
      </c>
      <c r="F691" t="s">
        <v>87</v>
      </c>
      <c r="G691" t="s">
        <v>66</v>
      </c>
      <c r="H691" t="s">
        <v>106</v>
      </c>
      <c r="I691" t="s">
        <v>291</v>
      </c>
      <c r="J691" s="34" t="str">
        <f>IF(Tabla5[[#This Row],[Orden Cobrada]]="Si",Tabla13[[#This Row],[Propina]],0)</f>
        <v>37.22</v>
      </c>
      <c r="K691" t="s">
        <v>57</v>
      </c>
      <c r="L691">
        <v>690</v>
      </c>
      <c r="M691" t="s">
        <v>90</v>
      </c>
      <c r="N691" t="s">
        <v>290</v>
      </c>
      <c r="O691" s="6">
        <f>INT(Tabla13[[#This Row],[Hora de Llegada]])</f>
        <v>45023</v>
      </c>
      <c r="P691" s="7" t="str">
        <f>TEXT(Tabla13[[#This Row],[Hora de Llegada]], "h:mm")</f>
        <v>2:43</v>
      </c>
      <c r="Q691" s="7" t="str">
        <f>TEXT(Tabla13[[#This Row],[Hora de Salida]], "h:mm")</f>
        <v>5:43</v>
      </c>
      <c r="R691" s="7">
        <f>IF(Tabla13[[#This Row],[Estado de la Mesa]]="Ocupada",Tabla13[[#This Row],[Hora de Salida2]]-Tabla13[[#This Row],[Hora de Llegada2]]+(15/1440),Tabla13[[#This Row],[Hora de Salida2]]-Tabla13[[#This Row],[Hora de Llegada2]])</f>
        <v>0.125</v>
      </c>
      <c r="S691" s="7">
        <f>Tabla13[[#This Row],[Hora de Salida2]]-Tabla13[[#This Row],[Hora de Llegada2]]</f>
        <v>0.125</v>
      </c>
      <c r="T691" s="7">
        <f>IF(Tabla5[[#This Row],[Tiempo de Permanencia sin la Espera]]&gt;Tabla5[[#This Row],[Tiempo Preparación (horas)]],Tabla5[[#This Row],[Tiempo de Permanencia sin la Espera]]-Tabla5[[#This Row],[Tiempo Preparación (horas)]],0)</f>
        <v>2.569444444444445E-2</v>
      </c>
      <c r="U691" s="7" t="str">
        <f>IF(Tabla5[[#This Row],[Tiempo de Permanencia sin la Espera]]&gt;Tabla5[[#This Row],[Tiempo Preparación (horas)]],"Si","No")</f>
        <v>Si</v>
      </c>
      <c r="V691" s="8">
        <v>191</v>
      </c>
      <c r="W691" s="8">
        <v>143</v>
      </c>
      <c r="X691" s="7">
        <f>Tabla5[[#This Row],[Tiempo de Preparación]]/1440</f>
        <v>9.930555555555555E-2</v>
      </c>
    </row>
    <row r="692" spans="1:24" x14ac:dyDescent="0.2">
      <c r="A692">
        <v>19</v>
      </c>
      <c r="B692" t="s">
        <v>289</v>
      </c>
      <c r="C692">
        <v>4</v>
      </c>
      <c r="D692" s="3">
        <v>45023.071527777778</v>
      </c>
      <c r="E692" s="3">
        <v>45023.220138888886</v>
      </c>
      <c r="F692" t="s">
        <v>72</v>
      </c>
      <c r="G692" t="s">
        <v>66</v>
      </c>
      <c r="H692" t="s">
        <v>106</v>
      </c>
      <c r="I692" t="s">
        <v>288</v>
      </c>
      <c r="J692" s="34" t="str">
        <f>IF(Tabla5[[#This Row],[Orden Cobrada]]="Si",Tabla13[[#This Row],[Propina]],0)</f>
        <v>13.9</v>
      </c>
      <c r="K692" t="s">
        <v>76</v>
      </c>
      <c r="L692">
        <v>691</v>
      </c>
      <c r="M692" t="s">
        <v>75</v>
      </c>
      <c r="N692" t="s">
        <v>19</v>
      </c>
      <c r="O692" s="6">
        <f>INT(Tabla13[[#This Row],[Hora de Llegada]])</f>
        <v>45023</v>
      </c>
      <c r="P692" s="7" t="str">
        <f>TEXT(Tabla13[[#This Row],[Hora de Llegada]], "h:mm")</f>
        <v>1:43</v>
      </c>
      <c r="Q692" s="7" t="str">
        <f>TEXT(Tabla13[[#This Row],[Hora de Salida]], "h:mm")</f>
        <v>5:17</v>
      </c>
      <c r="R692" s="7">
        <f>IF(Tabla13[[#This Row],[Estado de la Mesa]]="Ocupada",Tabla13[[#This Row],[Hora de Salida2]]-Tabla13[[#This Row],[Hora de Llegada2]]+(15/1440),Tabla13[[#This Row],[Hora de Salida2]]-Tabla13[[#This Row],[Hora de Llegada2]])</f>
        <v>0.15902777777777774</v>
      </c>
      <c r="S692" s="7">
        <f>Tabla13[[#This Row],[Hora de Salida2]]-Tabla13[[#This Row],[Hora de Llegada2]]</f>
        <v>0.14861111111111108</v>
      </c>
      <c r="T692" s="7">
        <f>IF(Tabla5[[#This Row],[Tiempo de Permanencia sin la Espera]]&gt;Tabla5[[#This Row],[Tiempo Preparación (horas)]],Tabla5[[#This Row],[Tiempo de Permanencia sin la Espera]]-Tabla5[[#This Row],[Tiempo Preparación (horas)]],0)</f>
        <v>0.12499999999999997</v>
      </c>
      <c r="U692" s="7" t="str">
        <f>IF(Tabla5[[#This Row],[Tiempo de Permanencia sin la Espera]]&gt;Tabla5[[#This Row],[Tiempo Preparación (horas)]],"Si","No")</f>
        <v>Si</v>
      </c>
      <c r="V692" s="8">
        <v>66</v>
      </c>
      <c r="W692" s="8">
        <v>34</v>
      </c>
      <c r="X692" s="7">
        <f>Tabla5[[#This Row],[Tiempo de Preparación]]/1440</f>
        <v>2.361111111111111E-2</v>
      </c>
    </row>
    <row r="693" spans="1:24" x14ac:dyDescent="0.2">
      <c r="A693">
        <v>9</v>
      </c>
      <c r="B693" t="s">
        <v>287</v>
      </c>
      <c r="C693">
        <v>2</v>
      </c>
      <c r="D693" s="3">
        <v>45023.036805555559</v>
      </c>
      <c r="E693" s="3">
        <v>45023.18472222222</v>
      </c>
      <c r="F693" t="s">
        <v>97</v>
      </c>
      <c r="G693" t="s">
        <v>66</v>
      </c>
      <c r="H693" t="s">
        <v>59</v>
      </c>
      <c r="I693" t="s">
        <v>286</v>
      </c>
      <c r="J693" s="34" t="str">
        <f>IF(Tabla5[[#This Row],[Orden Cobrada]]="Si",Tabla13[[#This Row],[Propina]],0)</f>
        <v>25.92</v>
      </c>
      <c r="K693" t="s">
        <v>57</v>
      </c>
      <c r="L693">
        <v>692</v>
      </c>
      <c r="M693" t="s">
        <v>64</v>
      </c>
      <c r="N693" t="s">
        <v>285</v>
      </c>
      <c r="O693" s="6">
        <f>INT(Tabla13[[#This Row],[Hora de Llegada]])</f>
        <v>45023</v>
      </c>
      <c r="P693" s="7" t="str">
        <f>TEXT(Tabla13[[#This Row],[Hora de Llegada]], "h:mm")</f>
        <v>0:53</v>
      </c>
      <c r="Q693" s="7" t="str">
        <f>TEXT(Tabla13[[#This Row],[Hora de Salida]], "h:mm")</f>
        <v>4:26</v>
      </c>
      <c r="R693" s="7">
        <f>IF(Tabla13[[#This Row],[Estado de la Mesa]]="Ocupada",Tabla13[[#This Row],[Hora de Salida2]]-Tabla13[[#This Row],[Hora de Llegada2]]+(15/1440),Tabla13[[#This Row],[Hora de Salida2]]-Tabla13[[#This Row],[Hora de Llegada2]])</f>
        <v>0.14791666666666667</v>
      </c>
      <c r="S693" s="7">
        <f>Tabla13[[#This Row],[Hora de Salida2]]-Tabla13[[#This Row],[Hora de Llegada2]]</f>
        <v>0.14791666666666667</v>
      </c>
      <c r="T693" s="7">
        <f>IF(Tabla5[[#This Row],[Tiempo de Permanencia sin la Espera]]&gt;Tabla5[[#This Row],[Tiempo Preparación (horas)]],Tabla5[[#This Row],[Tiempo de Permanencia sin la Espera]]-Tabla5[[#This Row],[Tiempo Preparación (horas)]],0)</f>
        <v>7.8472222222222221E-2</v>
      </c>
      <c r="U693" s="7" t="str">
        <f>IF(Tabla5[[#This Row],[Tiempo de Permanencia sin la Espera]]&gt;Tabla5[[#This Row],[Tiempo Preparación (horas)]],"Si","No")</f>
        <v>Si</v>
      </c>
      <c r="V693" s="8">
        <v>173</v>
      </c>
      <c r="W693" s="8">
        <v>100</v>
      </c>
      <c r="X693" s="7">
        <f>Tabla5[[#This Row],[Tiempo de Preparación]]/1440</f>
        <v>6.9444444444444448E-2</v>
      </c>
    </row>
    <row r="694" spans="1:24" x14ac:dyDescent="0.2">
      <c r="A694">
        <v>15</v>
      </c>
      <c r="B694" t="s">
        <v>284</v>
      </c>
      <c r="C694">
        <v>4</v>
      </c>
      <c r="D694" s="3">
        <v>45023.155555555553</v>
      </c>
      <c r="E694" s="3">
        <v>45023.313194444447</v>
      </c>
      <c r="F694" t="s">
        <v>72</v>
      </c>
      <c r="G694" t="s">
        <v>82</v>
      </c>
      <c r="H694" t="s">
        <v>59</v>
      </c>
      <c r="I694" t="s">
        <v>283</v>
      </c>
      <c r="J694" s="34" t="str">
        <f>IF(Tabla5[[#This Row],[Orden Cobrada]]="Si",Tabla13[[#This Row],[Propina]],0)</f>
        <v>28.31</v>
      </c>
      <c r="K694" t="s">
        <v>70</v>
      </c>
      <c r="L694">
        <v>693</v>
      </c>
      <c r="M694" t="s">
        <v>56</v>
      </c>
      <c r="N694" t="s">
        <v>282</v>
      </c>
      <c r="O694" s="6">
        <f>INT(Tabla13[[#This Row],[Hora de Llegada]])</f>
        <v>45023</v>
      </c>
      <c r="P694" s="7" t="str">
        <f>TEXT(Tabla13[[#This Row],[Hora de Llegada]], "h:mm")</f>
        <v>3:44</v>
      </c>
      <c r="Q694" s="7" t="str">
        <f>TEXT(Tabla13[[#This Row],[Hora de Salida]], "h:mm")</f>
        <v>7:31</v>
      </c>
      <c r="R694" s="7">
        <f>IF(Tabla13[[#This Row],[Estado de la Mesa]]="Ocupada",Tabla13[[#This Row],[Hora de Salida2]]-Tabla13[[#This Row],[Hora de Llegada2]]+(15/1440),Tabla13[[#This Row],[Hora de Salida2]]-Tabla13[[#This Row],[Hora de Llegada2]])</f>
        <v>0.15763888888888888</v>
      </c>
      <c r="S694" s="7">
        <f>Tabla13[[#This Row],[Hora de Salida2]]-Tabla13[[#This Row],[Hora de Llegada2]]</f>
        <v>0.15763888888888888</v>
      </c>
      <c r="T694" s="7">
        <f>IF(Tabla5[[#This Row],[Tiempo de Permanencia sin la Espera]]&gt;Tabla5[[#This Row],[Tiempo Preparación (horas)]],Tabla5[[#This Row],[Tiempo de Permanencia sin la Espera]]-Tabla5[[#This Row],[Tiempo Preparación (horas)]],0)</f>
        <v>0.12708333333333333</v>
      </c>
      <c r="U694" s="7" t="str">
        <f>IF(Tabla5[[#This Row],[Tiempo de Permanencia sin la Espera]]&gt;Tabla5[[#This Row],[Tiempo Preparación (horas)]],"Si","No")</f>
        <v>Si</v>
      </c>
      <c r="V694" s="8">
        <v>78</v>
      </c>
      <c r="W694" s="8">
        <v>44</v>
      </c>
      <c r="X694" s="7">
        <f>Tabla5[[#This Row],[Tiempo de Preparación]]/1440</f>
        <v>3.0555555555555555E-2</v>
      </c>
    </row>
    <row r="695" spans="1:24" x14ac:dyDescent="0.2">
      <c r="A695">
        <v>5</v>
      </c>
      <c r="B695" t="s">
        <v>281</v>
      </c>
      <c r="C695">
        <v>4</v>
      </c>
      <c r="D695" s="3">
        <v>45023.07708333333</v>
      </c>
      <c r="E695" s="3">
        <v>45023.217361111114</v>
      </c>
      <c r="F695" t="s">
        <v>61</v>
      </c>
      <c r="G695" t="s">
        <v>82</v>
      </c>
      <c r="H695" t="s">
        <v>59</v>
      </c>
      <c r="I695" t="s">
        <v>280</v>
      </c>
      <c r="J695" s="34" t="str">
        <f>IF(Tabla5[[#This Row],[Orden Cobrada]]="Si",Tabla13[[#This Row],[Propina]],0)</f>
        <v>23.66</v>
      </c>
      <c r="K695" t="s">
        <v>70</v>
      </c>
      <c r="L695">
        <v>694</v>
      </c>
      <c r="M695" t="s">
        <v>132</v>
      </c>
      <c r="N695" t="s">
        <v>279</v>
      </c>
      <c r="O695" s="6">
        <f>INT(Tabla13[[#This Row],[Hora de Llegada]])</f>
        <v>45023</v>
      </c>
      <c r="P695" s="7" t="str">
        <f>TEXT(Tabla13[[#This Row],[Hora de Llegada]], "h:mm")</f>
        <v>1:51</v>
      </c>
      <c r="Q695" s="7" t="str">
        <f>TEXT(Tabla13[[#This Row],[Hora de Salida]], "h:mm")</f>
        <v>5:13</v>
      </c>
      <c r="R695" s="7">
        <f>IF(Tabla13[[#This Row],[Estado de la Mesa]]="Ocupada",Tabla13[[#This Row],[Hora de Salida2]]-Tabla13[[#This Row],[Hora de Llegada2]]+(15/1440),Tabla13[[#This Row],[Hora de Salida2]]-Tabla13[[#This Row],[Hora de Llegada2]])</f>
        <v>0.14027777777777778</v>
      </c>
      <c r="S695" s="7">
        <f>Tabla13[[#This Row],[Hora de Salida2]]-Tabla13[[#This Row],[Hora de Llegada2]]</f>
        <v>0.14027777777777778</v>
      </c>
      <c r="T695" s="7">
        <f>IF(Tabla5[[#This Row],[Tiempo de Permanencia sin la Espera]]&gt;Tabla5[[#This Row],[Tiempo Preparación (horas)]],Tabla5[[#This Row],[Tiempo de Permanencia sin la Espera]]-Tabla5[[#This Row],[Tiempo Preparación (horas)]],0)</f>
        <v>5.1388888888888887E-2</v>
      </c>
      <c r="U695" s="7" t="str">
        <f>IF(Tabla5[[#This Row],[Tiempo de Permanencia sin la Espera]]&gt;Tabla5[[#This Row],[Tiempo Preparación (horas)]],"Si","No")</f>
        <v>Si</v>
      </c>
      <c r="V695" s="8">
        <v>157</v>
      </c>
      <c r="W695" s="8">
        <v>128</v>
      </c>
      <c r="X695" s="7">
        <f>Tabla5[[#This Row],[Tiempo de Preparación]]/1440</f>
        <v>8.8888888888888892E-2</v>
      </c>
    </row>
    <row r="696" spans="1:24" x14ac:dyDescent="0.2">
      <c r="A696">
        <v>9</v>
      </c>
      <c r="B696" t="s">
        <v>278</v>
      </c>
      <c r="C696">
        <v>1</v>
      </c>
      <c r="D696" s="3">
        <v>45023.084722222222</v>
      </c>
      <c r="E696" s="3">
        <v>45023.230555555558</v>
      </c>
      <c r="F696" t="s">
        <v>72</v>
      </c>
      <c r="G696" t="s">
        <v>82</v>
      </c>
      <c r="H696" t="s">
        <v>59</v>
      </c>
      <c r="I696" t="s">
        <v>277</v>
      </c>
      <c r="J696" s="34" t="str">
        <f>IF(Tabla5[[#This Row],[Orden Cobrada]]="Si",Tabla13[[#This Row],[Propina]],0)</f>
        <v>18.23</v>
      </c>
      <c r="K696" t="s">
        <v>76</v>
      </c>
      <c r="L696">
        <v>695</v>
      </c>
      <c r="M696" t="s">
        <v>132</v>
      </c>
      <c r="N696" t="s">
        <v>276</v>
      </c>
      <c r="O696" s="6">
        <f>INT(Tabla13[[#This Row],[Hora de Llegada]])</f>
        <v>45023</v>
      </c>
      <c r="P696" s="7" t="str">
        <f>TEXT(Tabla13[[#This Row],[Hora de Llegada]], "h:mm")</f>
        <v>2:02</v>
      </c>
      <c r="Q696" s="7" t="str">
        <f>TEXT(Tabla13[[#This Row],[Hora de Salida]], "h:mm")</f>
        <v>5:32</v>
      </c>
      <c r="R696" s="7">
        <f>IF(Tabla13[[#This Row],[Estado de la Mesa]]="Ocupada",Tabla13[[#This Row],[Hora de Salida2]]-Tabla13[[#This Row],[Hora de Llegada2]]+(15/1440),Tabla13[[#This Row],[Hora de Salida2]]-Tabla13[[#This Row],[Hora de Llegada2]])</f>
        <v>0.15624999999999997</v>
      </c>
      <c r="S696" s="7">
        <f>Tabla13[[#This Row],[Hora de Salida2]]-Tabla13[[#This Row],[Hora de Llegada2]]</f>
        <v>0.14583333333333331</v>
      </c>
      <c r="T696" s="7">
        <f>IF(Tabla5[[#This Row],[Tiempo de Permanencia sin la Espera]]&gt;Tabla5[[#This Row],[Tiempo Preparación (horas)]],Tabla5[[#This Row],[Tiempo de Permanencia sin la Espera]]-Tabla5[[#This Row],[Tiempo Preparación (horas)]],0)</f>
        <v>0.12013888888888888</v>
      </c>
      <c r="U696" s="7" t="str">
        <f>IF(Tabla5[[#This Row],[Tiempo de Permanencia sin la Espera]]&gt;Tabla5[[#This Row],[Tiempo Preparación (horas)]],"Si","No")</f>
        <v>Si</v>
      </c>
      <c r="V696" s="8">
        <v>116</v>
      </c>
      <c r="W696" s="8">
        <v>37</v>
      </c>
      <c r="X696" s="7">
        <f>Tabla5[[#This Row],[Tiempo de Preparación]]/1440</f>
        <v>2.5694444444444443E-2</v>
      </c>
    </row>
    <row r="697" spans="1:24" x14ac:dyDescent="0.2">
      <c r="A697">
        <v>2</v>
      </c>
      <c r="B697" t="s">
        <v>275</v>
      </c>
      <c r="C697">
        <v>6</v>
      </c>
      <c r="D697" s="3">
        <v>45023.094444444447</v>
      </c>
      <c r="E697" s="3">
        <v>45023.257638888892</v>
      </c>
      <c r="F697" t="s">
        <v>97</v>
      </c>
      <c r="G697" t="s">
        <v>66</v>
      </c>
      <c r="H697" t="s">
        <v>59</v>
      </c>
      <c r="I697" t="s">
        <v>274</v>
      </c>
      <c r="J697" s="34" t="str">
        <f>IF(Tabla5[[#This Row],[Orden Cobrada]]="Si",Tabla13[[#This Row],[Propina]],0)</f>
        <v>18.76</v>
      </c>
      <c r="K697" t="s">
        <v>76</v>
      </c>
      <c r="L697">
        <v>696</v>
      </c>
      <c r="M697" t="s">
        <v>100</v>
      </c>
      <c r="N697" t="s">
        <v>22</v>
      </c>
      <c r="O697" s="6">
        <f>INT(Tabla13[[#This Row],[Hora de Llegada]])</f>
        <v>45023</v>
      </c>
      <c r="P697" s="7" t="str">
        <f>TEXT(Tabla13[[#This Row],[Hora de Llegada]], "h:mm")</f>
        <v>2:16</v>
      </c>
      <c r="Q697" s="7" t="str">
        <f>TEXT(Tabla13[[#This Row],[Hora de Salida]], "h:mm")</f>
        <v>6:11</v>
      </c>
      <c r="R697" s="7">
        <f>IF(Tabla13[[#This Row],[Estado de la Mesa]]="Ocupada",Tabla13[[#This Row],[Hora de Salida2]]-Tabla13[[#This Row],[Hora de Llegada2]]+(15/1440),Tabla13[[#This Row],[Hora de Salida2]]-Tabla13[[#This Row],[Hora de Llegada2]])</f>
        <v>0.17361111111111113</v>
      </c>
      <c r="S697" s="7">
        <f>Tabla13[[#This Row],[Hora de Salida2]]-Tabla13[[#This Row],[Hora de Llegada2]]</f>
        <v>0.16319444444444448</v>
      </c>
      <c r="T697" s="7">
        <f>IF(Tabla5[[#This Row],[Tiempo de Permanencia sin la Espera]]&gt;Tabla5[[#This Row],[Tiempo Preparación (horas)]],Tabla5[[#This Row],[Tiempo de Permanencia sin la Espera]]-Tabla5[[#This Row],[Tiempo Preparación (horas)]],0)</f>
        <v>0.14722222222222225</v>
      </c>
      <c r="U697" s="7" t="str">
        <f>IF(Tabla5[[#This Row],[Tiempo de Permanencia sin la Espera]]&gt;Tabla5[[#This Row],[Tiempo Preparación (horas)]],"Si","No")</f>
        <v>Si</v>
      </c>
      <c r="V697" s="8">
        <v>46</v>
      </c>
      <c r="W697" s="8">
        <v>23</v>
      </c>
      <c r="X697" s="7">
        <f>Tabla5[[#This Row],[Tiempo de Preparación]]/1440</f>
        <v>1.5972222222222221E-2</v>
      </c>
    </row>
    <row r="698" spans="1:24" x14ac:dyDescent="0.2">
      <c r="A698">
        <v>4</v>
      </c>
      <c r="B698" t="s">
        <v>141</v>
      </c>
      <c r="C698">
        <v>1</v>
      </c>
      <c r="D698" s="3">
        <v>45023.158333333333</v>
      </c>
      <c r="E698" s="3">
        <v>45023.279166666667</v>
      </c>
      <c r="F698" t="s">
        <v>61</v>
      </c>
      <c r="G698" t="s">
        <v>82</v>
      </c>
      <c r="H698" t="s">
        <v>59</v>
      </c>
      <c r="I698" t="s">
        <v>273</v>
      </c>
      <c r="J698" s="34" t="str">
        <f>IF(Tabla5[[#This Row],[Orden Cobrada]]="Si",Tabla13[[#This Row],[Propina]],0)</f>
        <v>34.35</v>
      </c>
      <c r="K698" t="s">
        <v>57</v>
      </c>
      <c r="L698">
        <v>697</v>
      </c>
      <c r="M698" t="s">
        <v>85</v>
      </c>
      <c r="N698" t="s">
        <v>272</v>
      </c>
      <c r="O698" s="6">
        <f>INT(Tabla13[[#This Row],[Hora de Llegada]])</f>
        <v>45023</v>
      </c>
      <c r="P698" s="7" t="str">
        <f>TEXT(Tabla13[[#This Row],[Hora de Llegada]], "h:mm")</f>
        <v>3:48</v>
      </c>
      <c r="Q698" s="7" t="str">
        <f>TEXT(Tabla13[[#This Row],[Hora de Salida]], "h:mm")</f>
        <v>6:42</v>
      </c>
      <c r="R698" s="7">
        <f>IF(Tabla13[[#This Row],[Estado de la Mesa]]="Ocupada",Tabla13[[#This Row],[Hora de Salida2]]-Tabla13[[#This Row],[Hora de Llegada2]]+(15/1440),Tabla13[[#This Row],[Hora de Salida2]]-Tabla13[[#This Row],[Hora de Llegada2]])</f>
        <v>0.12083333333333335</v>
      </c>
      <c r="S698" s="7">
        <f>Tabla13[[#This Row],[Hora de Salida2]]-Tabla13[[#This Row],[Hora de Llegada2]]</f>
        <v>0.12083333333333335</v>
      </c>
      <c r="T698" s="7">
        <f>IF(Tabla5[[#This Row],[Tiempo de Permanencia sin la Espera]]&gt;Tabla5[[#This Row],[Tiempo Preparación (horas)]],Tabla5[[#This Row],[Tiempo de Permanencia sin la Espera]]-Tabla5[[#This Row],[Tiempo Preparación (horas)]],0)</f>
        <v>4.6527777777777793E-2</v>
      </c>
      <c r="U698" s="7" t="str">
        <f>IF(Tabla5[[#This Row],[Tiempo de Permanencia sin la Espera]]&gt;Tabla5[[#This Row],[Tiempo Preparación (horas)]],"Si","No")</f>
        <v>Si</v>
      </c>
      <c r="V698" s="8">
        <v>199</v>
      </c>
      <c r="W698" s="8">
        <v>107</v>
      </c>
      <c r="X698" s="7">
        <f>Tabla5[[#This Row],[Tiempo de Preparación]]/1440</f>
        <v>7.4305555555555555E-2</v>
      </c>
    </row>
    <row r="699" spans="1:24" x14ac:dyDescent="0.2">
      <c r="A699">
        <v>19</v>
      </c>
      <c r="B699" t="s">
        <v>271</v>
      </c>
      <c r="C699">
        <v>4</v>
      </c>
      <c r="D699" s="3">
        <v>45023.104166666664</v>
      </c>
      <c r="E699" s="3">
        <v>45023.267361111109</v>
      </c>
      <c r="F699" t="s">
        <v>97</v>
      </c>
      <c r="G699" t="s">
        <v>66</v>
      </c>
      <c r="H699" t="s">
        <v>59</v>
      </c>
      <c r="I699" t="s">
        <v>270</v>
      </c>
      <c r="J699" s="34" t="str">
        <f>IF(Tabla5[[#This Row],[Orden Cobrada]]="Si",Tabla13[[#This Row],[Propina]],0)</f>
        <v>39.89</v>
      </c>
      <c r="K699" t="s">
        <v>70</v>
      </c>
      <c r="L699">
        <v>698</v>
      </c>
      <c r="M699" t="s">
        <v>126</v>
      </c>
      <c r="N699" t="s">
        <v>269</v>
      </c>
      <c r="O699" s="6">
        <f>INT(Tabla13[[#This Row],[Hora de Llegada]])</f>
        <v>45023</v>
      </c>
      <c r="P699" s="7" t="str">
        <f>TEXT(Tabla13[[#This Row],[Hora de Llegada]], "h:mm")</f>
        <v>2:30</v>
      </c>
      <c r="Q699" s="7" t="str">
        <f>TEXT(Tabla13[[#This Row],[Hora de Salida]], "h:mm")</f>
        <v>6:25</v>
      </c>
      <c r="R699" s="7">
        <f>IF(Tabla13[[#This Row],[Estado de la Mesa]]="Ocupada",Tabla13[[#This Row],[Hora de Salida2]]-Tabla13[[#This Row],[Hora de Llegada2]]+(15/1440),Tabla13[[#This Row],[Hora de Salida2]]-Tabla13[[#This Row],[Hora de Llegada2]])</f>
        <v>0.16319444444444442</v>
      </c>
      <c r="S699" s="7">
        <f>Tabla13[[#This Row],[Hora de Salida2]]-Tabla13[[#This Row],[Hora de Llegada2]]</f>
        <v>0.16319444444444442</v>
      </c>
      <c r="T699" s="7">
        <f>IF(Tabla5[[#This Row],[Tiempo de Permanencia sin la Espera]]&gt;Tabla5[[#This Row],[Tiempo Preparación (horas)]],Tabla5[[#This Row],[Tiempo de Permanencia sin la Espera]]-Tabla5[[#This Row],[Tiempo Preparación (horas)]],0)</f>
        <v>9.305555555555553E-2</v>
      </c>
      <c r="U699" s="7" t="str">
        <f>IF(Tabla5[[#This Row],[Tiempo de Permanencia sin la Espera]]&gt;Tabla5[[#This Row],[Tiempo Preparación (horas)]],"Si","No")</f>
        <v>Si</v>
      </c>
      <c r="V699" s="8">
        <v>185</v>
      </c>
      <c r="W699" s="8">
        <v>101</v>
      </c>
      <c r="X699" s="7">
        <f>Tabla5[[#This Row],[Tiempo de Preparación]]/1440</f>
        <v>7.013888888888889E-2</v>
      </c>
    </row>
    <row r="700" spans="1:24" x14ac:dyDescent="0.2">
      <c r="A700">
        <v>8</v>
      </c>
      <c r="B700" t="s">
        <v>268</v>
      </c>
      <c r="C700">
        <v>6</v>
      </c>
      <c r="D700" s="3">
        <v>45023.065972222219</v>
      </c>
      <c r="E700" s="3">
        <v>45023.12222222222</v>
      </c>
      <c r="F700" t="s">
        <v>61</v>
      </c>
      <c r="G700" t="s">
        <v>82</v>
      </c>
      <c r="H700" t="s">
        <v>59</v>
      </c>
      <c r="I700" t="s">
        <v>267</v>
      </c>
      <c r="J700" s="34" t="str">
        <f>IF(Tabla5[[#This Row],[Orden Cobrada]]="Si",Tabla13[[#This Row],[Propina]],0)</f>
        <v>38.44</v>
      </c>
      <c r="K700" t="s">
        <v>57</v>
      </c>
      <c r="L700">
        <v>699</v>
      </c>
      <c r="M700" t="s">
        <v>90</v>
      </c>
      <c r="N700" t="s">
        <v>13</v>
      </c>
      <c r="O700" s="6">
        <f>INT(Tabla13[[#This Row],[Hora de Llegada]])</f>
        <v>45023</v>
      </c>
      <c r="P700" s="7" t="str">
        <f>TEXT(Tabla13[[#This Row],[Hora de Llegada]], "h:mm")</f>
        <v>1:35</v>
      </c>
      <c r="Q700" s="7" t="str">
        <f>TEXT(Tabla13[[#This Row],[Hora de Salida]], "h:mm")</f>
        <v>2:56</v>
      </c>
      <c r="R700" s="7">
        <f>IF(Tabla13[[#This Row],[Estado de la Mesa]]="Ocupada",Tabla13[[#This Row],[Hora de Salida2]]-Tabla13[[#This Row],[Hora de Llegada2]]+(15/1440),Tabla13[[#This Row],[Hora de Salida2]]-Tabla13[[#This Row],[Hora de Llegada2]])</f>
        <v>5.6250000000000008E-2</v>
      </c>
      <c r="S700" s="7">
        <f>Tabla13[[#This Row],[Hora de Salida2]]-Tabla13[[#This Row],[Hora de Llegada2]]</f>
        <v>5.6250000000000008E-2</v>
      </c>
      <c r="T700" s="7">
        <f>IF(Tabla5[[#This Row],[Tiempo de Permanencia sin la Espera]]&gt;Tabla5[[#This Row],[Tiempo Preparación (horas)]],Tabla5[[#This Row],[Tiempo de Permanencia sin la Espera]]-Tabla5[[#This Row],[Tiempo Preparación (horas)]],0)</f>
        <v>4.8611111111111119E-2</v>
      </c>
      <c r="U700" s="7" t="str">
        <f>IF(Tabla5[[#This Row],[Tiempo de Permanencia sin la Espera]]&gt;Tabla5[[#This Row],[Tiempo Preparación (horas)]],"Si","No")</f>
        <v>Si</v>
      </c>
      <c r="V700" s="8">
        <v>58</v>
      </c>
      <c r="W700" s="8">
        <v>11</v>
      </c>
      <c r="X700" s="7">
        <f>Tabla5[[#This Row],[Tiempo de Preparación]]/1440</f>
        <v>7.6388888888888886E-3</v>
      </c>
    </row>
    <row r="701" spans="1:24" x14ac:dyDescent="0.2">
      <c r="A701">
        <v>8</v>
      </c>
      <c r="B701" t="s">
        <v>266</v>
      </c>
      <c r="C701">
        <v>2</v>
      </c>
      <c r="D701" s="3">
        <v>45023.015972222223</v>
      </c>
      <c r="E701" s="3">
        <v>45023.118055555555</v>
      </c>
      <c r="F701" t="s">
        <v>61</v>
      </c>
      <c r="G701" t="s">
        <v>82</v>
      </c>
      <c r="H701" t="s">
        <v>59</v>
      </c>
      <c r="I701" t="s">
        <v>265</v>
      </c>
      <c r="J701" s="34" t="str">
        <f>IF(Tabla5[[#This Row],[Orden Cobrada]]="Si",Tabla13[[#This Row],[Propina]],0)</f>
        <v>21.66</v>
      </c>
      <c r="K701" t="s">
        <v>57</v>
      </c>
      <c r="L701">
        <v>700</v>
      </c>
      <c r="M701" t="s">
        <v>64</v>
      </c>
      <c r="N701" t="s">
        <v>264</v>
      </c>
      <c r="O701" s="6">
        <f>INT(Tabla13[[#This Row],[Hora de Llegada]])</f>
        <v>45023</v>
      </c>
      <c r="P701" s="7" t="str">
        <f>TEXT(Tabla13[[#This Row],[Hora de Llegada]], "h:mm")</f>
        <v>0:23</v>
      </c>
      <c r="Q701" s="7" t="str">
        <f>TEXT(Tabla13[[#This Row],[Hora de Salida]], "h:mm")</f>
        <v>2:50</v>
      </c>
      <c r="R701" s="7">
        <f>IF(Tabla13[[#This Row],[Estado de la Mesa]]="Ocupada",Tabla13[[#This Row],[Hora de Salida2]]-Tabla13[[#This Row],[Hora de Llegada2]]+(15/1440),Tabla13[[#This Row],[Hora de Salida2]]-Tabla13[[#This Row],[Hora de Llegada2]])</f>
        <v>0.10208333333333335</v>
      </c>
      <c r="S701" s="7">
        <f>Tabla13[[#This Row],[Hora de Salida2]]-Tabla13[[#This Row],[Hora de Llegada2]]</f>
        <v>0.10208333333333335</v>
      </c>
      <c r="T701" s="7">
        <f>IF(Tabla5[[#This Row],[Tiempo de Permanencia sin la Espera]]&gt;Tabla5[[#This Row],[Tiempo Preparación (horas)]],Tabla5[[#This Row],[Tiempo de Permanencia sin la Espera]]-Tabla5[[#This Row],[Tiempo Preparación (horas)]],0)</f>
        <v>4.236111111111112E-2</v>
      </c>
      <c r="U701" s="7" t="str">
        <f>IF(Tabla5[[#This Row],[Tiempo de Permanencia sin la Espera]]&gt;Tabla5[[#This Row],[Tiempo Preparación (horas)]],"Si","No")</f>
        <v>Si</v>
      </c>
      <c r="V701" s="8">
        <v>234</v>
      </c>
      <c r="W701" s="8">
        <v>86</v>
      </c>
      <c r="X701" s="7">
        <f>Tabla5[[#This Row],[Tiempo de Preparación]]/1440</f>
        <v>5.9722222222222225E-2</v>
      </c>
    </row>
    <row r="702" spans="1:24" x14ac:dyDescent="0.2">
      <c r="A702">
        <v>19</v>
      </c>
      <c r="B702" t="s">
        <v>263</v>
      </c>
      <c r="C702">
        <v>5</v>
      </c>
      <c r="D702" s="3">
        <v>45023.138888888891</v>
      </c>
      <c r="E702" s="3">
        <v>45023.239583333336</v>
      </c>
      <c r="F702" t="s">
        <v>78</v>
      </c>
      <c r="G702" t="s">
        <v>82</v>
      </c>
      <c r="H702" t="s">
        <v>59</v>
      </c>
      <c r="I702" t="s">
        <v>262</v>
      </c>
      <c r="J702" s="34" t="str">
        <f>IF(Tabla5[[#This Row],[Orden Cobrada]]="Si",Tabla13[[#This Row],[Propina]],0)</f>
        <v>39.83</v>
      </c>
      <c r="K702" t="s">
        <v>70</v>
      </c>
      <c r="L702">
        <v>701</v>
      </c>
      <c r="M702" t="s">
        <v>126</v>
      </c>
      <c r="N702" t="s">
        <v>261</v>
      </c>
      <c r="O702" s="6">
        <f>INT(Tabla13[[#This Row],[Hora de Llegada]])</f>
        <v>45023</v>
      </c>
      <c r="P702" s="7" t="str">
        <f>TEXT(Tabla13[[#This Row],[Hora de Llegada]], "h:mm")</f>
        <v>3:20</v>
      </c>
      <c r="Q702" s="7" t="str">
        <f>TEXT(Tabla13[[#This Row],[Hora de Salida]], "h:mm")</f>
        <v>5:45</v>
      </c>
      <c r="R702" s="7">
        <f>IF(Tabla13[[#This Row],[Estado de la Mesa]]="Ocupada",Tabla13[[#This Row],[Hora de Salida2]]-Tabla13[[#This Row],[Hora de Llegada2]]+(15/1440),Tabla13[[#This Row],[Hora de Salida2]]-Tabla13[[#This Row],[Hora de Llegada2]])</f>
        <v>0.10069444444444445</v>
      </c>
      <c r="S702" s="7">
        <f>Tabla13[[#This Row],[Hora de Salida2]]-Tabla13[[#This Row],[Hora de Llegada2]]</f>
        <v>0.10069444444444445</v>
      </c>
      <c r="T702" s="7">
        <f>IF(Tabla5[[#This Row],[Tiempo de Permanencia sin la Espera]]&gt;Tabla5[[#This Row],[Tiempo Preparación (horas)]],Tabla5[[#This Row],[Tiempo de Permanencia sin la Espera]]-Tabla5[[#This Row],[Tiempo Preparación (horas)]],0)</f>
        <v>3.333333333333334E-2</v>
      </c>
      <c r="U702" s="7" t="str">
        <f>IF(Tabla5[[#This Row],[Tiempo de Permanencia sin la Espera]]&gt;Tabla5[[#This Row],[Tiempo Preparación (horas)]],"Si","No")</f>
        <v>Si</v>
      </c>
      <c r="V702" s="8">
        <v>102</v>
      </c>
      <c r="W702" s="8">
        <v>97</v>
      </c>
      <c r="X702" s="7">
        <f>Tabla5[[#This Row],[Tiempo de Preparación]]/1440</f>
        <v>6.7361111111111108E-2</v>
      </c>
    </row>
    <row r="703" spans="1:24" x14ac:dyDescent="0.2">
      <c r="A703">
        <v>13</v>
      </c>
      <c r="B703" t="s">
        <v>260</v>
      </c>
      <c r="C703">
        <v>2</v>
      </c>
      <c r="D703" s="3">
        <v>45023.104166666664</v>
      </c>
      <c r="E703" s="3">
        <v>45023.21875</v>
      </c>
      <c r="F703" t="s">
        <v>72</v>
      </c>
      <c r="G703" t="s">
        <v>66</v>
      </c>
      <c r="H703" t="s">
        <v>59</v>
      </c>
      <c r="I703" t="s">
        <v>259</v>
      </c>
      <c r="J703" s="34" t="str">
        <f>IF(Tabla5[[#This Row],[Orden Cobrada]]="Si",Tabla13[[#This Row],[Propina]],0)</f>
        <v>47.07</v>
      </c>
      <c r="K703" t="s">
        <v>70</v>
      </c>
      <c r="L703">
        <v>702</v>
      </c>
      <c r="M703" t="s">
        <v>104</v>
      </c>
      <c r="N703" t="s">
        <v>258</v>
      </c>
      <c r="O703" s="6">
        <f>INT(Tabla13[[#This Row],[Hora de Llegada]])</f>
        <v>45023</v>
      </c>
      <c r="P703" s="7" t="str">
        <f>TEXT(Tabla13[[#This Row],[Hora de Llegada]], "h:mm")</f>
        <v>2:30</v>
      </c>
      <c r="Q703" s="7" t="str">
        <f>TEXT(Tabla13[[#This Row],[Hora de Salida]], "h:mm")</f>
        <v>5:15</v>
      </c>
      <c r="R703" s="7">
        <f>IF(Tabla13[[#This Row],[Estado de la Mesa]]="Ocupada",Tabla13[[#This Row],[Hora de Salida2]]-Tabla13[[#This Row],[Hora de Llegada2]]+(15/1440),Tabla13[[#This Row],[Hora de Salida2]]-Tabla13[[#This Row],[Hora de Llegada2]])</f>
        <v>0.11458333333333333</v>
      </c>
      <c r="S703" s="7">
        <f>Tabla13[[#This Row],[Hora de Salida2]]-Tabla13[[#This Row],[Hora de Llegada2]]</f>
        <v>0.11458333333333333</v>
      </c>
      <c r="T703" s="7">
        <f>IF(Tabla5[[#This Row],[Tiempo de Permanencia sin la Espera]]&gt;Tabla5[[#This Row],[Tiempo Preparación (horas)]],Tabla5[[#This Row],[Tiempo de Permanencia sin la Espera]]-Tabla5[[#This Row],[Tiempo Preparación (horas)]],0)</f>
        <v>6.9444444444444337E-3</v>
      </c>
      <c r="U703" s="7" t="str">
        <f>IF(Tabla5[[#This Row],[Tiempo de Permanencia sin la Espera]]&gt;Tabla5[[#This Row],[Tiempo Preparación (horas)]],"Si","No")</f>
        <v>Si</v>
      </c>
      <c r="V703" s="8">
        <v>195</v>
      </c>
      <c r="W703" s="8">
        <v>155</v>
      </c>
      <c r="X703" s="7">
        <f>Tabla5[[#This Row],[Tiempo de Preparación]]/1440</f>
        <v>0.1076388888888889</v>
      </c>
    </row>
    <row r="704" spans="1:24" x14ac:dyDescent="0.2">
      <c r="A704">
        <v>9</v>
      </c>
      <c r="B704" t="s">
        <v>257</v>
      </c>
      <c r="C704">
        <v>5</v>
      </c>
      <c r="D704" s="3">
        <v>45023.011805555558</v>
      </c>
      <c r="E704" s="3">
        <v>45023.09652777778</v>
      </c>
      <c r="F704" t="s">
        <v>97</v>
      </c>
      <c r="G704" t="s">
        <v>82</v>
      </c>
      <c r="H704" t="s">
        <v>59</v>
      </c>
      <c r="I704" t="s">
        <v>256</v>
      </c>
      <c r="J704" s="34" t="str">
        <f>IF(Tabla5[[#This Row],[Orden Cobrada]]="Si",Tabla13[[#This Row],[Propina]],0)</f>
        <v>22.24</v>
      </c>
      <c r="K704" t="s">
        <v>76</v>
      </c>
      <c r="L704">
        <v>703</v>
      </c>
      <c r="M704" t="s">
        <v>132</v>
      </c>
      <c r="N704" t="s">
        <v>23</v>
      </c>
      <c r="O704" s="6">
        <f>INT(Tabla13[[#This Row],[Hora de Llegada]])</f>
        <v>45023</v>
      </c>
      <c r="P704" s="7" t="str">
        <f>TEXT(Tabla13[[#This Row],[Hora de Llegada]], "h:mm")</f>
        <v>0:17</v>
      </c>
      <c r="Q704" s="7" t="str">
        <f>TEXT(Tabla13[[#This Row],[Hora de Salida]], "h:mm")</f>
        <v>2:19</v>
      </c>
      <c r="R704" s="7">
        <f>IF(Tabla13[[#This Row],[Estado de la Mesa]]="Ocupada",Tabla13[[#This Row],[Hora de Salida2]]-Tabla13[[#This Row],[Hora de Llegada2]]+(15/1440),Tabla13[[#This Row],[Hora de Salida2]]-Tabla13[[#This Row],[Hora de Llegada2]])</f>
        <v>9.5138888888888884E-2</v>
      </c>
      <c r="S704" s="7">
        <f>Tabla13[[#This Row],[Hora de Salida2]]-Tabla13[[#This Row],[Hora de Llegada2]]</f>
        <v>8.4722222222222213E-2</v>
      </c>
      <c r="T704" s="7">
        <f>IF(Tabla5[[#This Row],[Tiempo de Permanencia sin la Espera]]&gt;Tabla5[[#This Row],[Tiempo Preparación (horas)]],Tabla5[[#This Row],[Tiempo de Permanencia sin la Espera]]-Tabla5[[#This Row],[Tiempo Preparación (horas)]],0)</f>
        <v>6.4583333333333326E-2</v>
      </c>
      <c r="U704" s="7" t="str">
        <f>IF(Tabla5[[#This Row],[Tiempo de Permanencia sin la Espera]]&gt;Tabla5[[#This Row],[Tiempo Preparación (horas)]],"Si","No")</f>
        <v>Si</v>
      </c>
      <c r="V704" s="8">
        <v>63</v>
      </c>
      <c r="W704" s="8">
        <v>29</v>
      </c>
      <c r="X704" s="7">
        <f>Tabla5[[#This Row],[Tiempo de Preparación]]/1440</f>
        <v>2.013888888888889E-2</v>
      </c>
    </row>
    <row r="705" spans="1:24" x14ac:dyDescent="0.2">
      <c r="A705">
        <v>13</v>
      </c>
      <c r="B705" t="s">
        <v>138</v>
      </c>
      <c r="C705">
        <v>6</v>
      </c>
      <c r="D705" s="3">
        <v>45023.069444444445</v>
      </c>
      <c r="E705" s="3">
        <v>45023.186805555553</v>
      </c>
      <c r="F705" t="s">
        <v>61</v>
      </c>
      <c r="G705" t="s">
        <v>66</v>
      </c>
      <c r="H705" t="s">
        <v>59</v>
      </c>
      <c r="I705" t="s">
        <v>255</v>
      </c>
      <c r="J705" s="34" t="str">
        <f>IF(Tabla5[[#This Row],[Orden Cobrada]]="Si",Tabla13[[#This Row],[Propina]],0)</f>
        <v>33.29</v>
      </c>
      <c r="K705" t="s">
        <v>57</v>
      </c>
      <c r="L705">
        <v>704</v>
      </c>
      <c r="M705" t="s">
        <v>126</v>
      </c>
      <c r="N705" t="s">
        <v>24</v>
      </c>
      <c r="O705" s="6">
        <f>INT(Tabla13[[#This Row],[Hora de Llegada]])</f>
        <v>45023</v>
      </c>
      <c r="P705" s="7" t="str">
        <f>TEXT(Tabla13[[#This Row],[Hora de Llegada]], "h:mm")</f>
        <v>1:40</v>
      </c>
      <c r="Q705" s="7" t="str">
        <f>TEXT(Tabla13[[#This Row],[Hora de Salida]], "h:mm")</f>
        <v>4:29</v>
      </c>
      <c r="R705" s="7">
        <f>IF(Tabla13[[#This Row],[Estado de la Mesa]]="Ocupada",Tabla13[[#This Row],[Hora de Salida2]]-Tabla13[[#This Row],[Hora de Llegada2]]+(15/1440),Tabla13[[#This Row],[Hora de Salida2]]-Tabla13[[#This Row],[Hora de Llegada2]])</f>
        <v>0.11736111111111112</v>
      </c>
      <c r="S705" s="7">
        <f>Tabla13[[#This Row],[Hora de Salida2]]-Tabla13[[#This Row],[Hora de Llegada2]]</f>
        <v>0.11736111111111112</v>
      </c>
      <c r="T705" s="7">
        <f>IF(Tabla5[[#This Row],[Tiempo de Permanencia sin la Espera]]&gt;Tabla5[[#This Row],[Tiempo Preparación (horas)]],Tabla5[[#This Row],[Tiempo de Permanencia sin la Espera]]-Tabla5[[#This Row],[Tiempo Preparación (horas)]],0)</f>
        <v>9.0972222222222232E-2</v>
      </c>
      <c r="U705" s="7" t="str">
        <f>IF(Tabla5[[#This Row],[Tiempo de Permanencia sin la Espera]]&gt;Tabla5[[#This Row],[Tiempo Preparación (horas)]],"Si","No")</f>
        <v>Si</v>
      </c>
      <c r="V705" s="8">
        <v>18</v>
      </c>
      <c r="W705" s="8">
        <v>38</v>
      </c>
      <c r="X705" s="7">
        <f>Tabla5[[#This Row],[Tiempo de Preparación]]/1440</f>
        <v>2.6388888888888889E-2</v>
      </c>
    </row>
    <row r="706" spans="1:24" x14ac:dyDescent="0.2">
      <c r="A706">
        <v>12</v>
      </c>
      <c r="B706" t="s">
        <v>254</v>
      </c>
      <c r="C706">
        <v>3</v>
      </c>
      <c r="D706" s="3">
        <v>45023.074999999997</v>
      </c>
      <c r="E706" s="3">
        <v>45023.120138888888</v>
      </c>
      <c r="F706" t="s">
        <v>61</v>
      </c>
      <c r="G706" t="s">
        <v>82</v>
      </c>
      <c r="H706" t="s">
        <v>59</v>
      </c>
      <c r="I706" t="s">
        <v>253</v>
      </c>
      <c r="J706" s="34" t="str">
        <f>IF(Tabla5[[#This Row],[Orden Cobrada]]="Si",Tabla13[[#This Row],[Propina]],0)</f>
        <v>43.07</v>
      </c>
      <c r="K706" t="s">
        <v>70</v>
      </c>
      <c r="L706">
        <v>705</v>
      </c>
      <c r="M706" t="s">
        <v>132</v>
      </c>
      <c r="N706" t="s">
        <v>252</v>
      </c>
      <c r="O706" s="6">
        <f>INT(Tabla13[[#This Row],[Hora de Llegada]])</f>
        <v>45023</v>
      </c>
      <c r="P706" s="7" t="str">
        <f>TEXT(Tabla13[[#This Row],[Hora de Llegada]], "h:mm")</f>
        <v>1:48</v>
      </c>
      <c r="Q706" s="7" t="str">
        <f>TEXT(Tabla13[[#This Row],[Hora de Salida]], "h:mm")</f>
        <v>2:53</v>
      </c>
      <c r="R706" s="7">
        <f>IF(Tabla13[[#This Row],[Estado de la Mesa]]="Ocupada",Tabla13[[#This Row],[Hora de Salida2]]-Tabla13[[#This Row],[Hora de Llegada2]]+(15/1440),Tabla13[[#This Row],[Hora de Salida2]]-Tabla13[[#This Row],[Hora de Llegada2]])</f>
        <v>4.5138888888888895E-2</v>
      </c>
      <c r="S706" s="7">
        <f>Tabla13[[#This Row],[Hora de Salida2]]-Tabla13[[#This Row],[Hora de Llegada2]]</f>
        <v>4.5138888888888895E-2</v>
      </c>
      <c r="T706" s="7">
        <f>IF(Tabla5[[#This Row],[Tiempo de Permanencia sin la Espera]]&gt;Tabla5[[#This Row],[Tiempo Preparación (horas)]],Tabla5[[#This Row],[Tiempo de Permanencia sin la Espera]]-Tabla5[[#This Row],[Tiempo Preparación (horas)]],0)</f>
        <v>2.222222222222223E-2</v>
      </c>
      <c r="U706" s="7" t="str">
        <f>IF(Tabla5[[#This Row],[Tiempo de Permanencia sin la Espera]]&gt;Tabla5[[#This Row],[Tiempo Preparación (horas)]],"Si","No")</f>
        <v>Si</v>
      </c>
      <c r="V706" s="8">
        <v>112</v>
      </c>
      <c r="W706" s="8">
        <v>33</v>
      </c>
      <c r="X706" s="7">
        <f>Tabla5[[#This Row],[Tiempo de Preparación]]/1440</f>
        <v>2.2916666666666665E-2</v>
      </c>
    </row>
    <row r="707" spans="1:24" x14ac:dyDescent="0.2">
      <c r="A707">
        <v>20</v>
      </c>
      <c r="B707" t="s">
        <v>251</v>
      </c>
      <c r="C707">
        <v>6</v>
      </c>
      <c r="D707" s="3">
        <v>45023.051388888889</v>
      </c>
      <c r="E707" s="3">
        <v>45023.20416666667</v>
      </c>
      <c r="F707" t="s">
        <v>97</v>
      </c>
      <c r="G707" t="s">
        <v>82</v>
      </c>
      <c r="H707" t="s">
        <v>59</v>
      </c>
      <c r="I707" t="s">
        <v>250</v>
      </c>
      <c r="J707" s="34" t="str">
        <f>IF(Tabla5[[#This Row],[Orden Cobrada]]="Si",Tabla13[[#This Row],[Propina]],0)</f>
        <v>44.45</v>
      </c>
      <c r="K707" t="s">
        <v>76</v>
      </c>
      <c r="L707">
        <v>706</v>
      </c>
      <c r="M707" t="s">
        <v>64</v>
      </c>
      <c r="N707" t="s">
        <v>24</v>
      </c>
      <c r="O707" s="6">
        <f>INT(Tabla13[[#This Row],[Hora de Llegada]])</f>
        <v>45023</v>
      </c>
      <c r="P707" s="7" t="str">
        <f>TEXT(Tabla13[[#This Row],[Hora de Llegada]], "h:mm")</f>
        <v>1:14</v>
      </c>
      <c r="Q707" s="7" t="str">
        <f>TEXT(Tabla13[[#This Row],[Hora de Salida]], "h:mm")</f>
        <v>4:54</v>
      </c>
      <c r="R707" s="7">
        <f>IF(Tabla13[[#This Row],[Estado de la Mesa]]="Ocupada",Tabla13[[#This Row],[Hora de Salida2]]-Tabla13[[#This Row],[Hora de Llegada2]]+(15/1440),Tabla13[[#This Row],[Hora de Salida2]]-Tabla13[[#This Row],[Hora de Llegada2]])</f>
        <v>0.16319444444444445</v>
      </c>
      <c r="S707" s="7">
        <f>Tabla13[[#This Row],[Hora de Salida2]]-Tabla13[[#This Row],[Hora de Llegada2]]</f>
        <v>0.15277777777777779</v>
      </c>
      <c r="T707" s="7">
        <f>IF(Tabla5[[#This Row],[Tiempo de Permanencia sin la Espera]]&gt;Tabla5[[#This Row],[Tiempo Preparación (horas)]],Tabla5[[#This Row],[Tiempo de Permanencia sin la Espera]]-Tabla5[[#This Row],[Tiempo Preparación (horas)]],0)</f>
        <v>0.12986111111111112</v>
      </c>
      <c r="U707" s="7" t="str">
        <f>IF(Tabla5[[#This Row],[Tiempo de Permanencia sin la Espera]]&gt;Tabla5[[#This Row],[Tiempo Preparación (horas)]],"Si","No")</f>
        <v>Si</v>
      </c>
      <c r="V707" s="8">
        <v>54</v>
      </c>
      <c r="W707" s="8">
        <v>33</v>
      </c>
      <c r="X707" s="7">
        <f>Tabla5[[#This Row],[Tiempo de Preparación]]/1440</f>
        <v>2.2916666666666665E-2</v>
      </c>
    </row>
    <row r="708" spans="1:24" x14ac:dyDescent="0.2">
      <c r="A708">
        <v>15</v>
      </c>
      <c r="B708" t="s">
        <v>249</v>
      </c>
      <c r="C708">
        <v>1</v>
      </c>
      <c r="D708" s="3">
        <v>45023.128472222219</v>
      </c>
      <c r="E708" s="3">
        <v>45023.224305555559</v>
      </c>
      <c r="F708" t="s">
        <v>61</v>
      </c>
      <c r="G708" t="s">
        <v>60</v>
      </c>
      <c r="H708" t="s">
        <v>59</v>
      </c>
      <c r="I708" t="s">
        <v>248</v>
      </c>
      <c r="J708" s="34" t="str">
        <f>IF(Tabla5[[#This Row],[Orden Cobrada]]="Si",Tabla13[[#This Row],[Propina]],0)</f>
        <v>40.39</v>
      </c>
      <c r="K708" t="s">
        <v>57</v>
      </c>
      <c r="L708">
        <v>707</v>
      </c>
      <c r="M708" t="s">
        <v>85</v>
      </c>
      <c r="N708" t="s">
        <v>247</v>
      </c>
      <c r="O708" s="6">
        <f>INT(Tabla13[[#This Row],[Hora de Llegada]])</f>
        <v>45023</v>
      </c>
      <c r="P708" s="7" t="str">
        <f>TEXT(Tabla13[[#This Row],[Hora de Llegada]], "h:mm")</f>
        <v>3:05</v>
      </c>
      <c r="Q708" s="7" t="str">
        <f>TEXT(Tabla13[[#This Row],[Hora de Salida]], "h:mm")</f>
        <v>5:23</v>
      </c>
      <c r="R708" s="7">
        <f>IF(Tabla13[[#This Row],[Estado de la Mesa]]="Ocupada",Tabla13[[#This Row],[Hora de Salida2]]-Tabla13[[#This Row],[Hora de Llegada2]]+(15/1440),Tabla13[[#This Row],[Hora de Salida2]]-Tabla13[[#This Row],[Hora de Llegada2]])</f>
        <v>9.5833333333333326E-2</v>
      </c>
      <c r="S708" s="7">
        <f>Tabla13[[#This Row],[Hora de Salida2]]-Tabla13[[#This Row],[Hora de Llegada2]]</f>
        <v>9.5833333333333326E-2</v>
      </c>
      <c r="T708" s="7">
        <f>IF(Tabla5[[#This Row],[Tiempo de Permanencia sin la Espera]]&gt;Tabla5[[#This Row],[Tiempo Preparación (horas)]],Tabla5[[#This Row],[Tiempo de Permanencia sin la Espera]]-Tabla5[[#This Row],[Tiempo Preparación (horas)]],0)</f>
        <v>6.9444444444444198E-4</v>
      </c>
      <c r="U708" s="7" t="str">
        <f>IF(Tabla5[[#This Row],[Tiempo de Permanencia sin la Espera]]&gt;Tabla5[[#This Row],[Tiempo Preparación (horas)]],"Si","No")</f>
        <v>Si</v>
      </c>
      <c r="V708" s="8">
        <v>185</v>
      </c>
      <c r="W708" s="8">
        <v>137</v>
      </c>
      <c r="X708" s="7">
        <f>Tabla5[[#This Row],[Tiempo de Preparación]]/1440</f>
        <v>9.5138888888888884E-2</v>
      </c>
    </row>
    <row r="709" spans="1:24" x14ac:dyDescent="0.2">
      <c r="A709">
        <v>5</v>
      </c>
      <c r="B709" t="s">
        <v>246</v>
      </c>
      <c r="C709">
        <v>2</v>
      </c>
      <c r="D709" s="3">
        <v>45023.15</v>
      </c>
      <c r="E709" s="3">
        <v>45023.308333333334</v>
      </c>
      <c r="F709" t="s">
        <v>72</v>
      </c>
      <c r="G709" t="s">
        <v>66</v>
      </c>
      <c r="H709" t="s">
        <v>59</v>
      </c>
      <c r="I709" t="s">
        <v>245</v>
      </c>
      <c r="J709" s="34" t="str">
        <f>IF(Tabla5[[#This Row],[Orden Cobrada]]="Si",Tabla13[[#This Row],[Propina]],0)</f>
        <v>41.8</v>
      </c>
      <c r="K709" t="s">
        <v>76</v>
      </c>
      <c r="L709">
        <v>708</v>
      </c>
      <c r="M709" t="s">
        <v>90</v>
      </c>
      <c r="N709" t="s">
        <v>10</v>
      </c>
      <c r="O709" s="6">
        <f>INT(Tabla13[[#This Row],[Hora de Llegada]])</f>
        <v>45023</v>
      </c>
      <c r="P709" s="7" t="str">
        <f>TEXT(Tabla13[[#This Row],[Hora de Llegada]], "h:mm")</f>
        <v>3:36</v>
      </c>
      <c r="Q709" s="7" t="str">
        <f>TEXT(Tabla13[[#This Row],[Hora de Salida]], "h:mm")</f>
        <v>7:24</v>
      </c>
      <c r="R709" s="7">
        <f>IF(Tabla13[[#This Row],[Estado de la Mesa]]="Ocupada",Tabla13[[#This Row],[Hora de Salida2]]-Tabla13[[#This Row],[Hora de Llegada2]]+(15/1440),Tabla13[[#This Row],[Hora de Salida2]]-Tabla13[[#This Row],[Hora de Llegada2]])</f>
        <v>0.16875000000000001</v>
      </c>
      <c r="S709" s="7">
        <f>Tabla13[[#This Row],[Hora de Salida2]]-Tabla13[[#This Row],[Hora de Llegada2]]</f>
        <v>0.15833333333333335</v>
      </c>
      <c r="T709" s="7">
        <f>IF(Tabla5[[#This Row],[Tiempo de Permanencia sin la Espera]]&gt;Tabla5[[#This Row],[Tiempo Preparación (horas)]],Tabla5[[#This Row],[Tiempo de Permanencia sin la Espera]]-Tabla5[[#This Row],[Tiempo Preparación (horas)]],0)</f>
        <v>0.14166666666666669</v>
      </c>
      <c r="U709" s="7" t="str">
        <f>IF(Tabla5[[#This Row],[Tiempo de Permanencia sin la Espera]]&gt;Tabla5[[#This Row],[Tiempo Preparación (horas)]],"Si","No")</f>
        <v>Si</v>
      </c>
      <c r="V709" s="8">
        <v>54</v>
      </c>
      <c r="W709" s="8">
        <v>24</v>
      </c>
      <c r="X709" s="7">
        <f>Tabla5[[#This Row],[Tiempo de Preparación]]/1440</f>
        <v>1.6666666666666666E-2</v>
      </c>
    </row>
    <row r="710" spans="1:24" x14ac:dyDescent="0.2">
      <c r="A710">
        <v>8</v>
      </c>
      <c r="B710" t="s">
        <v>244</v>
      </c>
      <c r="C710">
        <v>4</v>
      </c>
      <c r="D710" s="3">
        <v>45023.079861111109</v>
      </c>
      <c r="E710" s="3">
        <v>45023.152777777781</v>
      </c>
      <c r="F710" t="s">
        <v>61</v>
      </c>
      <c r="G710" t="s">
        <v>82</v>
      </c>
      <c r="H710" t="s">
        <v>102</v>
      </c>
      <c r="I710" t="s">
        <v>243</v>
      </c>
      <c r="J710" s="34" t="str">
        <f>IF(Tabla5[[#This Row],[Orden Cobrada]]="Si",Tabla13[[#This Row],[Propina]],0)</f>
        <v>26.15</v>
      </c>
      <c r="K710" t="s">
        <v>76</v>
      </c>
      <c r="L710">
        <v>709</v>
      </c>
      <c r="M710" t="s">
        <v>56</v>
      </c>
      <c r="N710" t="s">
        <v>242</v>
      </c>
      <c r="O710" s="6">
        <f>INT(Tabla13[[#This Row],[Hora de Llegada]])</f>
        <v>45023</v>
      </c>
      <c r="P710" s="7" t="str">
        <f>TEXT(Tabla13[[#This Row],[Hora de Llegada]], "h:mm")</f>
        <v>1:55</v>
      </c>
      <c r="Q710" s="7" t="str">
        <f>TEXT(Tabla13[[#This Row],[Hora de Salida]], "h:mm")</f>
        <v>3:40</v>
      </c>
      <c r="R710" s="7">
        <f>IF(Tabla13[[#This Row],[Estado de la Mesa]]="Ocupada",Tabla13[[#This Row],[Hora de Salida2]]-Tabla13[[#This Row],[Hora de Llegada2]]+(15/1440),Tabla13[[#This Row],[Hora de Salida2]]-Tabla13[[#This Row],[Hora de Llegada2]])</f>
        <v>8.3333333333333329E-2</v>
      </c>
      <c r="S710" s="7">
        <f>Tabla13[[#This Row],[Hora de Salida2]]-Tabla13[[#This Row],[Hora de Llegada2]]</f>
        <v>7.2916666666666657E-2</v>
      </c>
      <c r="T710" s="7">
        <f>IF(Tabla5[[#This Row],[Tiempo de Permanencia sin la Espera]]&gt;Tabla5[[#This Row],[Tiempo Preparación (horas)]],Tabla5[[#This Row],[Tiempo de Permanencia sin la Espera]]-Tabla5[[#This Row],[Tiempo Preparación (horas)]],0)</f>
        <v>4.8611111111111077E-3</v>
      </c>
      <c r="U710" s="7" t="str">
        <f>IF(Tabla5[[#This Row],[Tiempo de Permanencia sin la Espera]]&gt;Tabla5[[#This Row],[Tiempo Preparación (horas)]],"Si","No")</f>
        <v>Si</v>
      </c>
      <c r="V710" s="8">
        <v>193</v>
      </c>
      <c r="W710" s="8">
        <v>98</v>
      </c>
      <c r="X710" s="7">
        <f>Tabla5[[#This Row],[Tiempo de Preparación]]/1440</f>
        <v>6.805555555555555E-2</v>
      </c>
    </row>
    <row r="711" spans="1:24" x14ac:dyDescent="0.2">
      <c r="A711">
        <v>18</v>
      </c>
      <c r="B711" t="s">
        <v>241</v>
      </c>
      <c r="C711">
        <v>1</v>
      </c>
      <c r="D711" s="3">
        <v>45023.102777777778</v>
      </c>
      <c r="E711" s="3">
        <v>45023.151388888888</v>
      </c>
      <c r="F711" t="s">
        <v>87</v>
      </c>
      <c r="G711" t="s">
        <v>82</v>
      </c>
      <c r="H711" t="s">
        <v>59</v>
      </c>
      <c r="I711" t="s">
        <v>240</v>
      </c>
      <c r="J711" s="34">
        <f>IF(Tabla5[[#This Row],[Orden Cobrada]]="Si",Tabla13[[#This Row],[Propina]],0)</f>
        <v>0</v>
      </c>
      <c r="K711" t="s">
        <v>76</v>
      </c>
      <c r="L711">
        <v>710</v>
      </c>
      <c r="M711" t="s">
        <v>90</v>
      </c>
      <c r="N711" t="s">
        <v>239</v>
      </c>
      <c r="O711" s="6">
        <f>INT(Tabla13[[#This Row],[Hora de Llegada]])</f>
        <v>45023</v>
      </c>
      <c r="P711" s="7" t="str">
        <f>TEXT(Tabla13[[#This Row],[Hora de Llegada]], "h:mm")</f>
        <v>2:28</v>
      </c>
      <c r="Q711" s="7" t="str">
        <f>TEXT(Tabla13[[#This Row],[Hora de Salida]], "h:mm")</f>
        <v>3:38</v>
      </c>
      <c r="R711" s="7">
        <f>IF(Tabla13[[#This Row],[Estado de la Mesa]]="Ocupada",Tabla13[[#This Row],[Hora de Salida2]]-Tabla13[[#This Row],[Hora de Llegada2]]+(15/1440),Tabla13[[#This Row],[Hora de Salida2]]-Tabla13[[#This Row],[Hora de Llegada2]])</f>
        <v>5.9027777777777755E-2</v>
      </c>
      <c r="S711" s="7">
        <f>Tabla13[[#This Row],[Hora de Salida2]]-Tabla13[[#This Row],[Hora de Llegada2]]</f>
        <v>4.8611111111111091E-2</v>
      </c>
      <c r="T711" s="7">
        <f>IF(Tabla5[[#This Row],[Tiempo de Permanencia sin la Espera]]&gt;Tabla5[[#This Row],[Tiempo Preparación (horas)]],Tabla5[[#This Row],[Tiempo de Permanencia sin la Espera]]-Tabla5[[#This Row],[Tiempo Preparación (horas)]],0)</f>
        <v>0</v>
      </c>
      <c r="U711" s="7" t="str">
        <f>IF(Tabla5[[#This Row],[Tiempo de Permanencia sin la Espera]]&gt;Tabla5[[#This Row],[Tiempo Preparación (horas)]],"Si","No")</f>
        <v>No</v>
      </c>
      <c r="V711" s="8">
        <v>138</v>
      </c>
      <c r="W711" s="8">
        <v>140</v>
      </c>
      <c r="X711" s="7">
        <f>Tabla5[[#This Row],[Tiempo de Preparación]]/1440</f>
        <v>9.7222222222222224E-2</v>
      </c>
    </row>
    <row r="712" spans="1:24" x14ac:dyDescent="0.2">
      <c r="A712">
        <v>20</v>
      </c>
      <c r="B712" t="s">
        <v>238</v>
      </c>
      <c r="C712">
        <v>6</v>
      </c>
      <c r="D712" s="3">
        <v>45023.07708333333</v>
      </c>
      <c r="E712" s="3">
        <v>45023.220833333333</v>
      </c>
      <c r="F712" t="s">
        <v>97</v>
      </c>
      <c r="G712" t="s">
        <v>82</v>
      </c>
      <c r="H712" t="s">
        <v>106</v>
      </c>
      <c r="I712" t="s">
        <v>237</v>
      </c>
      <c r="J712" s="34" t="str">
        <f>IF(Tabla5[[#This Row],[Orden Cobrada]]="Si",Tabla13[[#This Row],[Propina]],0)</f>
        <v>49.74</v>
      </c>
      <c r="K712" t="s">
        <v>76</v>
      </c>
      <c r="L712">
        <v>711</v>
      </c>
      <c r="M712" t="s">
        <v>85</v>
      </c>
      <c r="N712" t="s">
        <v>236</v>
      </c>
      <c r="O712" s="6">
        <f>INT(Tabla13[[#This Row],[Hora de Llegada]])</f>
        <v>45023</v>
      </c>
      <c r="P712" s="7" t="str">
        <f>TEXT(Tabla13[[#This Row],[Hora de Llegada]], "h:mm")</f>
        <v>1:51</v>
      </c>
      <c r="Q712" s="7" t="str">
        <f>TEXT(Tabla13[[#This Row],[Hora de Salida]], "h:mm")</f>
        <v>5:18</v>
      </c>
      <c r="R712" s="7">
        <f>IF(Tabla13[[#This Row],[Estado de la Mesa]]="Ocupada",Tabla13[[#This Row],[Hora de Salida2]]-Tabla13[[#This Row],[Hora de Llegada2]]+(15/1440),Tabla13[[#This Row],[Hora de Salida2]]-Tabla13[[#This Row],[Hora de Llegada2]])</f>
        <v>0.15416666666666665</v>
      </c>
      <c r="S712" s="7">
        <f>Tabla13[[#This Row],[Hora de Salida2]]-Tabla13[[#This Row],[Hora de Llegada2]]</f>
        <v>0.14374999999999999</v>
      </c>
      <c r="T712" s="7">
        <f>IF(Tabla5[[#This Row],[Tiempo de Permanencia sin la Espera]]&gt;Tabla5[[#This Row],[Tiempo Preparación (horas)]],Tabla5[[#This Row],[Tiempo de Permanencia sin la Espera]]-Tabla5[[#This Row],[Tiempo Preparación (horas)]],0)</f>
        <v>0.10277777777777777</v>
      </c>
      <c r="U712" s="7" t="str">
        <f>IF(Tabla5[[#This Row],[Tiempo de Permanencia sin la Espera]]&gt;Tabla5[[#This Row],[Tiempo Preparación (horas)]],"Si","No")</f>
        <v>Si</v>
      </c>
      <c r="V712" s="8">
        <v>166</v>
      </c>
      <c r="W712" s="8">
        <v>59</v>
      </c>
      <c r="X712" s="7">
        <f>Tabla5[[#This Row],[Tiempo de Preparación]]/1440</f>
        <v>4.0972222222222222E-2</v>
      </c>
    </row>
    <row r="713" spans="1:24" x14ac:dyDescent="0.2">
      <c r="A713">
        <v>10</v>
      </c>
      <c r="B713" t="s">
        <v>235</v>
      </c>
      <c r="C713">
        <v>5</v>
      </c>
      <c r="D713" s="3">
        <v>45023.004166666666</v>
      </c>
      <c r="E713" s="3">
        <v>45023.102083333331</v>
      </c>
      <c r="F713" t="s">
        <v>61</v>
      </c>
      <c r="G713" t="s">
        <v>60</v>
      </c>
      <c r="H713" t="s">
        <v>102</v>
      </c>
      <c r="I713" t="s">
        <v>234</v>
      </c>
      <c r="J713" s="34" t="str">
        <f>IF(Tabla5[[#This Row],[Orden Cobrada]]="Si",Tabla13[[#This Row],[Propina]],0)</f>
        <v>42.21</v>
      </c>
      <c r="K713" t="s">
        <v>57</v>
      </c>
      <c r="L713">
        <v>712</v>
      </c>
      <c r="M713" t="s">
        <v>100</v>
      </c>
      <c r="N713" t="s">
        <v>5</v>
      </c>
      <c r="O713" s="6">
        <f>INT(Tabla13[[#This Row],[Hora de Llegada]])</f>
        <v>45023</v>
      </c>
      <c r="P713" s="7" t="str">
        <f>TEXT(Tabla13[[#This Row],[Hora de Llegada]], "h:mm")</f>
        <v>0:06</v>
      </c>
      <c r="Q713" s="7" t="str">
        <f>TEXT(Tabla13[[#This Row],[Hora de Salida]], "h:mm")</f>
        <v>2:27</v>
      </c>
      <c r="R713" s="7">
        <f>IF(Tabla13[[#This Row],[Estado de la Mesa]]="Ocupada",Tabla13[[#This Row],[Hora de Salida2]]-Tabla13[[#This Row],[Hora de Llegada2]]+(15/1440),Tabla13[[#This Row],[Hora de Salida2]]-Tabla13[[#This Row],[Hora de Llegada2]])</f>
        <v>9.791666666666668E-2</v>
      </c>
      <c r="S713" s="7">
        <f>Tabla13[[#This Row],[Hora de Salida2]]-Tabla13[[#This Row],[Hora de Llegada2]]</f>
        <v>9.791666666666668E-2</v>
      </c>
      <c r="T713" s="7">
        <f>IF(Tabla5[[#This Row],[Tiempo de Permanencia sin la Espera]]&gt;Tabla5[[#This Row],[Tiempo Preparación (horas)]],Tabla5[[#This Row],[Tiempo de Permanencia sin la Espera]]-Tabla5[[#This Row],[Tiempo Preparación (horas)]],0)</f>
        <v>6.3888888888888912E-2</v>
      </c>
      <c r="U713" s="7" t="str">
        <f>IF(Tabla5[[#This Row],[Tiempo de Permanencia sin la Espera]]&gt;Tabla5[[#This Row],[Tiempo Preparación (horas)]],"Si","No")</f>
        <v>Si</v>
      </c>
      <c r="V713" s="8">
        <v>48</v>
      </c>
      <c r="W713" s="8">
        <v>49</v>
      </c>
      <c r="X713" s="7">
        <f>Tabla5[[#This Row],[Tiempo de Preparación]]/1440</f>
        <v>3.4027777777777775E-2</v>
      </c>
    </row>
    <row r="714" spans="1:24" x14ac:dyDescent="0.2">
      <c r="A714">
        <v>6</v>
      </c>
      <c r="B714" t="s">
        <v>233</v>
      </c>
      <c r="C714">
        <v>4</v>
      </c>
      <c r="D714" s="3">
        <v>45023.010416666664</v>
      </c>
      <c r="E714" s="3">
        <v>45023.119444444441</v>
      </c>
      <c r="F714" t="s">
        <v>97</v>
      </c>
      <c r="G714" t="s">
        <v>66</v>
      </c>
      <c r="H714" t="s">
        <v>59</v>
      </c>
      <c r="I714" t="s">
        <v>232</v>
      </c>
      <c r="J714" s="34" t="str">
        <f>IF(Tabla5[[#This Row],[Orden Cobrada]]="Si",Tabla13[[#This Row],[Propina]],0)</f>
        <v>35.11</v>
      </c>
      <c r="K714" t="s">
        <v>70</v>
      </c>
      <c r="L714">
        <v>713</v>
      </c>
      <c r="M714" t="s">
        <v>85</v>
      </c>
      <c r="N714" t="s">
        <v>231</v>
      </c>
      <c r="O714" s="6">
        <f>INT(Tabla13[[#This Row],[Hora de Llegada]])</f>
        <v>45023</v>
      </c>
      <c r="P714" s="7" t="str">
        <f>TEXT(Tabla13[[#This Row],[Hora de Llegada]], "h:mm")</f>
        <v>0:15</v>
      </c>
      <c r="Q714" s="7" t="str">
        <f>TEXT(Tabla13[[#This Row],[Hora de Salida]], "h:mm")</f>
        <v>2:52</v>
      </c>
      <c r="R714" s="7">
        <f>IF(Tabla13[[#This Row],[Estado de la Mesa]]="Ocupada",Tabla13[[#This Row],[Hora de Salida2]]-Tabla13[[#This Row],[Hora de Llegada2]]+(15/1440),Tabla13[[#This Row],[Hora de Salida2]]-Tabla13[[#This Row],[Hora de Llegada2]])</f>
        <v>0.10902777777777778</v>
      </c>
      <c r="S714" s="7">
        <f>Tabla13[[#This Row],[Hora de Salida2]]-Tabla13[[#This Row],[Hora de Llegada2]]</f>
        <v>0.10902777777777778</v>
      </c>
      <c r="T714" s="7">
        <f>IF(Tabla5[[#This Row],[Tiempo de Permanencia sin la Espera]]&gt;Tabla5[[#This Row],[Tiempo Preparación (horas)]],Tabla5[[#This Row],[Tiempo de Permanencia sin la Espera]]-Tabla5[[#This Row],[Tiempo Preparación (horas)]],0)</f>
        <v>2.2222222222222227E-2</v>
      </c>
      <c r="U714" s="7" t="str">
        <f>IF(Tabla5[[#This Row],[Tiempo de Permanencia sin la Espera]]&gt;Tabla5[[#This Row],[Tiempo Preparación (horas)]],"Si","No")</f>
        <v>Si</v>
      </c>
      <c r="V714" s="8">
        <v>360</v>
      </c>
      <c r="W714" s="8">
        <v>125</v>
      </c>
      <c r="X714" s="7">
        <f>Tabla5[[#This Row],[Tiempo de Preparación]]/1440</f>
        <v>8.6805555555555552E-2</v>
      </c>
    </row>
    <row r="715" spans="1:24" x14ac:dyDescent="0.2">
      <c r="A715">
        <v>19</v>
      </c>
      <c r="B715" t="s">
        <v>230</v>
      </c>
      <c r="C715">
        <v>2</v>
      </c>
      <c r="D715" s="3">
        <v>45023.097916666666</v>
      </c>
      <c r="E715" s="3">
        <v>45023.170138888891</v>
      </c>
      <c r="F715" t="s">
        <v>87</v>
      </c>
      <c r="G715" t="s">
        <v>82</v>
      </c>
      <c r="H715" t="s">
        <v>59</v>
      </c>
      <c r="I715" t="s">
        <v>229</v>
      </c>
      <c r="J715" s="34" t="str">
        <f>IF(Tabla5[[#This Row],[Orden Cobrada]]="Si",Tabla13[[#This Row],[Propina]],0)</f>
        <v>10.69</v>
      </c>
      <c r="K715" t="s">
        <v>70</v>
      </c>
      <c r="L715">
        <v>714</v>
      </c>
      <c r="M715" t="s">
        <v>75</v>
      </c>
      <c r="N715" t="s">
        <v>228</v>
      </c>
      <c r="O715" s="6">
        <f>INT(Tabla13[[#This Row],[Hora de Llegada]])</f>
        <v>45023</v>
      </c>
      <c r="P715" s="7" t="str">
        <f>TEXT(Tabla13[[#This Row],[Hora de Llegada]], "h:mm")</f>
        <v>2:21</v>
      </c>
      <c r="Q715" s="7" t="str">
        <f>TEXT(Tabla13[[#This Row],[Hora de Salida]], "h:mm")</f>
        <v>4:05</v>
      </c>
      <c r="R715" s="7">
        <f>IF(Tabla13[[#This Row],[Estado de la Mesa]]="Ocupada",Tabla13[[#This Row],[Hora de Salida2]]-Tabla13[[#This Row],[Hora de Llegada2]]+(15/1440),Tabla13[[#This Row],[Hora de Salida2]]-Tabla13[[#This Row],[Hora de Llegada2]])</f>
        <v>7.2222222222222202E-2</v>
      </c>
      <c r="S715" s="7">
        <f>Tabla13[[#This Row],[Hora de Salida2]]-Tabla13[[#This Row],[Hora de Llegada2]]</f>
        <v>7.2222222222222202E-2</v>
      </c>
      <c r="T715" s="7">
        <f>IF(Tabla5[[#This Row],[Tiempo de Permanencia sin la Espera]]&gt;Tabla5[[#This Row],[Tiempo Preparación (horas)]],Tabla5[[#This Row],[Tiempo de Permanencia sin la Espera]]-Tabla5[[#This Row],[Tiempo Preparación (horas)]],0)</f>
        <v>2.8472222222222204E-2</v>
      </c>
      <c r="U715" s="7" t="str">
        <f>IF(Tabla5[[#This Row],[Tiempo de Permanencia sin la Espera]]&gt;Tabla5[[#This Row],[Tiempo Preparación (horas)]],"Si","No")</f>
        <v>Si</v>
      </c>
      <c r="V715" s="8">
        <v>225</v>
      </c>
      <c r="W715" s="8">
        <v>63</v>
      </c>
      <c r="X715" s="7">
        <f>Tabla5[[#This Row],[Tiempo de Preparación]]/1440</f>
        <v>4.3749999999999997E-2</v>
      </c>
    </row>
    <row r="716" spans="1:24" x14ac:dyDescent="0.2">
      <c r="A716">
        <v>12</v>
      </c>
      <c r="B716" t="s">
        <v>227</v>
      </c>
      <c r="C716">
        <v>6</v>
      </c>
      <c r="D716" s="3">
        <v>45023.072916666664</v>
      </c>
      <c r="E716" s="3">
        <v>45023.177083333336</v>
      </c>
      <c r="F716" t="s">
        <v>72</v>
      </c>
      <c r="G716" t="s">
        <v>82</v>
      </c>
      <c r="H716" t="s">
        <v>106</v>
      </c>
      <c r="I716" t="s">
        <v>226</v>
      </c>
      <c r="J716" s="34" t="str">
        <f>IF(Tabla5[[#This Row],[Orden Cobrada]]="Si",Tabla13[[#This Row],[Propina]],0)</f>
        <v>39.91</v>
      </c>
      <c r="K716" t="s">
        <v>76</v>
      </c>
      <c r="L716">
        <v>715</v>
      </c>
      <c r="M716" t="s">
        <v>100</v>
      </c>
      <c r="N716" t="s">
        <v>225</v>
      </c>
      <c r="O716" s="6">
        <f>INT(Tabla13[[#This Row],[Hora de Llegada]])</f>
        <v>45023</v>
      </c>
      <c r="P716" s="7" t="str">
        <f>TEXT(Tabla13[[#This Row],[Hora de Llegada]], "h:mm")</f>
        <v>1:45</v>
      </c>
      <c r="Q716" s="7" t="str">
        <f>TEXT(Tabla13[[#This Row],[Hora de Salida]], "h:mm")</f>
        <v>4:15</v>
      </c>
      <c r="R716" s="7">
        <f>IF(Tabla13[[#This Row],[Estado de la Mesa]]="Ocupada",Tabla13[[#This Row],[Hora de Salida2]]-Tabla13[[#This Row],[Hora de Llegada2]]+(15/1440),Tabla13[[#This Row],[Hora de Salida2]]-Tabla13[[#This Row],[Hora de Llegada2]])</f>
        <v>0.11458333333333334</v>
      </c>
      <c r="S716" s="7">
        <f>Tabla13[[#This Row],[Hora de Salida2]]-Tabla13[[#This Row],[Hora de Llegada2]]</f>
        <v>0.10416666666666667</v>
      </c>
      <c r="T716" s="7">
        <f>IF(Tabla5[[#This Row],[Tiempo de Permanencia sin la Espera]]&gt;Tabla5[[#This Row],[Tiempo Preparación (horas)]],Tabla5[[#This Row],[Tiempo de Permanencia sin la Espera]]-Tabla5[[#This Row],[Tiempo Preparación (horas)]],0)</f>
        <v>9.7222222222222293E-3</v>
      </c>
      <c r="U716" s="7" t="str">
        <f>IF(Tabla5[[#This Row],[Tiempo de Permanencia sin la Espera]]&gt;Tabla5[[#This Row],[Tiempo Preparación (horas)]],"Si","No")</f>
        <v>Si</v>
      </c>
      <c r="V716" s="8">
        <v>246</v>
      </c>
      <c r="W716" s="8">
        <v>136</v>
      </c>
      <c r="X716" s="7">
        <f>Tabla5[[#This Row],[Tiempo de Preparación]]/1440</f>
        <v>9.4444444444444442E-2</v>
      </c>
    </row>
    <row r="717" spans="1:24" x14ac:dyDescent="0.2">
      <c r="A717">
        <v>12</v>
      </c>
      <c r="B717" t="s">
        <v>224</v>
      </c>
      <c r="C717">
        <v>4</v>
      </c>
      <c r="D717" s="3">
        <v>45023.074305555558</v>
      </c>
      <c r="E717" s="3">
        <v>45023.197222222225</v>
      </c>
      <c r="F717" t="s">
        <v>61</v>
      </c>
      <c r="G717" t="s">
        <v>66</v>
      </c>
      <c r="H717" t="s">
        <v>59</v>
      </c>
      <c r="I717" t="s">
        <v>223</v>
      </c>
      <c r="J717" s="34" t="str">
        <f>IF(Tabla5[[#This Row],[Orden Cobrada]]="Si",Tabla13[[#This Row],[Propina]],0)</f>
        <v>44.73</v>
      </c>
      <c r="K717" t="s">
        <v>76</v>
      </c>
      <c r="L717">
        <v>716</v>
      </c>
      <c r="M717" t="s">
        <v>104</v>
      </c>
      <c r="N717" t="s">
        <v>222</v>
      </c>
      <c r="O717" s="6">
        <f>INT(Tabla13[[#This Row],[Hora de Llegada]])</f>
        <v>45023</v>
      </c>
      <c r="P717" s="7" t="str">
        <f>TEXT(Tabla13[[#This Row],[Hora de Llegada]], "h:mm")</f>
        <v>1:47</v>
      </c>
      <c r="Q717" s="7" t="str">
        <f>TEXT(Tabla13[[#This Row],[Hora de Salida]], "h:mm")</f>
        <v>4:44</v>
      </c>
      <c r="R717" s="7">
        <f>IF(Tabla13[[#This Row],[Estado de la Mesa]]="Ocupada",Tabla13[[#This Row],[Hora de Salida2]]-Tabla13[[#This Row],[Hora de Llegada2]]+(15/1440),Tabla13[[#This Row],[Hora de Salida2]]-Tabla13[[#This Row],[Hora de Llegada2]])</f>
        <v>0.13333333333333333</v>
      </c>
      <c r="S717" s="7">
        <f>Tabla13[[#This Row],[Hora de Salida2]]-Tabla13[[#This Row],[Hora de Llegada2]]</f>
        <v>0.12291666666666666</v>
      </c>
      <c r="T717" s="7">
        <f>IF(Tabla5[[#This Row],[Tiempo de Permanencia sin la Espera]]&gt;Tabla5[[#This Row],[Tiempo Preparación (horas)]],Tabla5[[#This Row],[Tiempo de Permanencia sin la Espera]]-Tabla5[[#This Row],[Tiempo Preparación (horas)]],0)</f>
        <v>6.041666666666666E-2</v>
      </c>
      <c r="U717" s="7" t="str">
        <f>IF(Tabla5[[#This Row],[Tiempo de Permanencia sin la Espera]]&gt;Tabla5[[#This Row],[Tiempo Preparación (horas)]],"Si","No")</f>
        <v>Si</v>
      </c>
      <c r="V717" s="8">
        <v>231</v>
      </c>
      <c r="W717" s="8">
        <v>90</v>
      </c>
      <c r="X717" s="7">
        <f>Tabla5[[#This Row],[Tiempo de Preparación]]/1440</f>
        <v>6.25E-2</v>
      </c>
    </row>
    <row r="718" spans="1:24" x14ac:dyDescent="0.2">
      <c r="A718">
        <v>8</v>
      </c>
      <c r="B718" t="s">
        <v>221</v>
      </c>
      <c r="C718">
        <v>5</v>
      </c>
      <c r="D718" s="3">
        <v>45023.163888888892</v>
      </c>
      <c r="E718" s="3">
        <v>45023.252083333333</v>
      </c>
      <c r="F718" t="s">
        <v>97</v>
      </c>
      <c r="G718" t="s">
        <v>82</v>
      </c>
      <c r="H718" t="s">
        <v>59</v>
      </c>
      <c r="I718" t="s">
        <v>220</v>
      </c>
      <c r="J718" s="34" t="str">
        <f>IF(Tabla5[[#This Row],[Orden Cobrada]]="Si",Tabla13[[#This Row],[Propina]],0)</f>
        <v>23.67</v>
      </c>
      <c r="K718" t="s">
        <v>70</v>
      </c>
      <c r="L718">
        <v>717</v>
      </c>
      <c r="M718" t="s">
        <v>126</v>
      </c>
      <c r="N718" t="s">
        <v>219</v>
      </c>
      <c r="O718" s="6">
        <f>INT(Tabla13[[#This Row],[Hora de Llegada]])</f>
        <v>45023</v>
      </c>
      <c r="P718" s="7" t="str">
        <f>TEXT(Tabla13[[#This Row],[Hora de Llegada]], "h:mm")</f>
        <v>3:56</v>
      </c>
      <c r="Q718" s="7" t="str">
        <f>TEXT(Tabla13[[#This Row],[Hora de Salida]], "h:mm")</f>
        <v>6:03</v>
      </c>
      <c r="R718" s="7">
        <f>IF(Tabla13[[#This Row],[Estado de la Mesa]]="Ocupada",Tabla13[[#This Row],[Hora de Salida2]]-Tabla13[[#This Row],[Hora de Llegada2]]+(15/1440),Tabla13[[#This Row],[Hora de Salida2]]-Tabla13[[#This Row],[Hora de Llegada2]])</f>
        <v>8.8194444444444436E-2</v>
      </c>
      <c r="S718" s="7">
        <f>Tabla13[[#This Row],[Hora de Salida2]]-Tabla13[[#This Row],[Hora de Llegada2]]</f>
        <v>8.8194444444444436E-2</v>
      </c>
      <c r="T718" s="7">
        <f>IF(Tabla5[[#This Row],[Tiempo de Permanencia sin la Espera]]&gt;Tabla5[[#This Row],[Tiempo Preparación (horas)]],Tabla5[[#This Row],[Tiempo de Permanencia sin la Espera]]-Tabla5[[#This Row],[Tiempo Preparación (horas)]],0)</f>
        <v>3.8194444444444434E-2</v>
      </c>
      <c r="U718" s="7" t="str">
        <f>IF(Tabla5[[#This Row],[Tiempo de Permanencia sin la Espera]]&gt;Tabla5[[#This Row],[Tiempo Preparación (horas)]],"Si","No")</f>
        <v>Si</v>
      </c>
      <c r="V718" s="8">
        <v>155</v>
      </c>
      <c r="W718" s="8">
        <v>72</v>
      </c>
      <c r="X718" s="7">
        <f>Tabla5[[#This Row],[Tiempo de Preparación]]/1440</f>
        <v>0.05</v>
      </c>
    </row>
    <row r="719" spans="1:24" x14ac:dyDescent="0.2">
      <c r="A719">
        <v>7</v>
      </c>
      <c r="B719" t="s">
        <v>218</v>
      </c>
      <c r="C719">
        <v>6</v>
      </c>
      <c r="D719" s="3">
        <v>45023.137499999997</v>
      </c>
      <c r="E719" s="3">
        <v>45023.29583333333</v>
      </c>
      <c r="F719" t="s">
        <v>61</v>
      </c>
      <c r="G719" t="s">
        <v>60</v>
      </c>
      <c r="H719" t="s">
        <v>59</v>
      </c>
      <c r="I719" t="s">
        <v>217</v>
      </c>
      <c r="J719" s="34" t="str">
        <f>IF(Tabla5[[#This Row],[Orden Cobrada]]="Si",Tabla13[[#This Row],[Propina]],0)</f>
        <v>37.21</v>
      </c>
      <c r="K719" t="s">
        <v>70</v>
      </c>
      <c r="L719">
        <v>718</v>
      </c>
      <c r="M719" t="s">
        <v>132</v>
      </c>
      <c r="N719" t="s">
        <v>21</v>
      </c>
      <c r="O719" s="6">
        <f>INT(Tabla13[[#This Row],[Hora de Llegada]])</f>
        <v>45023</v>
      </c>
      <c r="P719" s="7" t="str">
        <f>TEXT(Tabla13[[#This Row],[Hora de Llegada]], "h:mm")</f>
        <v>3:18</v>
      </c>
      <c r="Q719" s="7" t="str">
        <f>TEXT(Tabla13[[#This Row],[Hora de Salida]], "h:mm")</f>
        <v>7:06</v>
      </c>
      <c r="R719" s="7">
        <f>IF(Tabla13[[#This Row],[Estado de la Mesa]]="Ocupada",Tabla13[[#This Row],[Hora de Salida2]]-Tabla13[[#This Row],[Hora de Llegada2]]+(15/1440),Tabla13[[#This Row],[Hora de Salida2]]-Tabla13[[#This Row],[Hora de Llegada2]])</f>
        <v>0.15833333333333335</v>
      </c>
      <c r="S719" s="7">
        <f>Tabla13[[#This Row],[Hora de Salida2]]-Tabla13[[#This Row],[Hora de Llegada2]]</f>
        <v>0.15833333333333335</v>
      </c>
      <c r="T719" s="7">
        <f>IF(Tabla5[[#This Row],[Tiempo de Permanencia sin la Espera]]&gt;Tabla5[[#This Row],[Tiempo Preparación (horas)]],Tabla5[[#This Row],[Tiempo de Permanencia sin la Espera]]-Tabla5[[#This Row],[Tiempo Preparación (horas)]],0)</f>
        <v>0.11805555555555558</v>
      </c>
      <c r="U719" s="7" t="str">
        <f>IF(Tabla5[[#This Row],[Tiempo de Permanencia sin la Espera]]&gt;Tabla5[[#This Row],[Tiempo Preparación (horas)]],"Si","No")</f>
        <v>Si</v>
      </c>
      <c r="V719" s="8">
        <v>20</v>
      </c>
      <c r="W719" s="8">
        <v>58</v>
      </c>
      <c r="X719" s="7">
        <f>Tabla5[[#This Row],[Tiempo de Preparación]]/1440</f>
        <v>4.027777777777778E-2</v>
      </c>
    </row>
    <row r="720" spans="1:24" x14ac:dyDescent="0.2">
      <c r="A720">
        <v>16</v>
      </c>
      <c r="B720" t="s">
        <v>216</v>
      </c>
      <c r="C720">
        <v>3</v>
      </c>
      <c r="D720" s="3">
        <v>45023.054166666669</v>
      </c>
      <c r="E720" s="3">
        <v>45023.117361111108</v>
      </c>
      <c r="F720" t="s">
        <v>97</v>
      </c>
      <c r="G720" t="s">
        <v>82</v>
      </c>
      <c r="H720" t="s">
        <v>106</v>
      </c>
      <c r="I720" t="s">
        <v>215</v>
      </c>
      <c r="J720" s="34" t="str">
        <f>IF(Tabla5[[#This Row],[Orden Cobrada]]="Si",Tabla13[[#This Row],[Propina]],0)</f>
        <v>17.23</v>
      </c>
      <c r="K720" t="s">
        <v>70</v>
      </c>
      <c r="L720">
        <v>719</v>
      </c>
      <c r="M720" t="s">
        <v>75</v>
      </c>
      <c r="N720" t="s">
        <v>214</v>
      </c>
      <c r="O720" s="6">
        <f>INT(Tabla13[[#This Row],[Hora de Llegada]])</f>
        <v>45023</v>
      </c>
      <c r="P720" s="7" t="str">
        <f>TEXT(Tabla13[[#This Row],[Hora de Llegada]], "h:mm")</f>
        <v>1:18</v>
      </c>
      <c r="Q720" s="7" t="str">
        <f>TEXT(Tabla13[[#This Row],[Hora de Salida]], "h:mm")</f>
        <v>2:49</v>
      </c>
      <c r="R720" s="7">
        <f>IF(Tabla13[[#This Row],[Estado de la Mesa]]="Ocupada",Tabla13[[#This Row],[Hora de Salida2]]-Tabla13[[#This Row],[Hora de Llegada2]]+(15/1440),Tabla13[[#This Row],[Hora de Salida2]]-Tabla13[[#This Row],[Hora de Llegada2]])</f>
        <v>6.3194444444444428E-2</v>
      </c>
      <c r="S720" s="7">
        <f>Tabla13[[#This Row],[Hora de Salida2]]-Tabla13[[#This Row],[Hora de Llegada2]]</f>
        <v>6.3194444444444428E-2</v>
      </c>
      <c r="T720" s="7">
        <f>IF(Tabla5[[#This Row],[Tiempo de Permanencia sin la Espera]]&gt;Tabla5[[#This Row],[Tiempo Preparación (horas)]],Tabla5[[#This Row],[Tiempo de Permanencia sin la Espera]]-Tabla5[[#This Row],[Tiempo Preparación (horas)]],0)</f>
        <v>1.4583333333333316E-2</v>
      </c>
      <c r="U720" s="7" t="str">
        <f>IF(Tabla5[[#This Row],[Tiempo de Permanencia sin la Espera]]&gt;Tabla5[[#This Row],[Tiempo Preparación (horas)]],"Si","No")</f>
        <v>Si</v>
      </c>
      <c r="V720" s="8">
        <v>107</v>
      </c>
      <c r="W720" s="8">
        <v>70</v>
      </c>
      <c r="X720" s="7">
        <f>Tabla5[[#This Row],[Tiempo de Preparación]]/1440</f>
        <v>4.8611111111111112E-2</v>
      </c>
    </row>
    <row r="721" spans="1:24" x14ac:dyDescent="0.2">
      <c r="A721">
        <v>4</v>
      </c>
      <c r="B721" t="s">
        <v>213</v>
      </c>
      <c r="C721">
        <v>5</v>
      </c>
      <c r="D721" s="3">
        <v>45023.092361111114</v>
      </c>
      <c r="E721" s="3">
        <v>45023.240277777775</v>
      </c>
      <c r="F721" t="s">
        <v>72</v>
      </c>
      <c r="G721" t="s">
        <v>82</v>
      </c>
      <c r="H721" t="s">
        <v>59</v>
      </c>
      <c r="I721" t="s">
        <v>212</v>
      </c>
      <c r="J721" s="34" t="str">
        <f>IF(Tabla5[[#This Row],[Orden Cobrada]]="Si",Tabla13[[#This Row],[Propina]],0)</f>
        <v>40.28</v>
      </c>
      <c r="K721" t="s">
        <v>57</v>
      </c>
      <c r="L721">
        <v>720</v>
      </c>
      <c r="M721" t="s">
        <v>163</v>
      </c>
      <c r="N721" t="s">
        <v>211</v>
      </c>
      <c r="O721" s="6">
        <f>INT(Tabla13[[#This Row],[Hora de Llegada]])</f>
        <v>45023</v>
      </c>
      <c r="P721" s="7" t="str">
        <f>TEXT(Tabla13[[#This Row],[Hora de Llegada]], "h:mm")</f>
        <v>2:13</v>
      </c>
      <c r="Q721" s="7" t="str">
        <f>TEXT(Tabla13[[#This Row],[Hora de Salida]], "h:mm")</f>
        <v>5:46</v>
      </c>
      <c r="R721" s="7">
        <f>IF(Tabla13[[#This Row],[Estado de la Mesa]]="Ocupada",Tabla13[[#This Row],[Hora de Salida2]]-Tabla13[[#This Row],[Hora de Llegada2]]+(15/1440),Tabla13[[#This Row],[Hora de Salida2]]-Tabla13[[#This Row],[Hora de Llegada2]])</f>
        <v>0.14791666666666667</v>
      </c>
      <c r="S721" s="7">
        <f>Tabla13[[#This Row],[Hora de Salida2]]-Tabla13[[#This Row],[Hora de Llegada2]]</f>
        <v>0.14791666666666667</v>
      </c>
      <c r="T721" s="7">
        <f>IF(Tabla5[[#This Row],[Tiempo de Permanencia sin la Espera]]&gt;Tabla5[[#This Row],[Tiempo Preparación (horas)]],Tabla5[[#This Row],[Tiempo de Permanencia sin la Espera]]-Tabla5[[#This Row],[Tiempo Preparación (horas)]],0)</f>
        <v>5.5555555555555552E-2</v>
      </c>
      <c r="U721" s="7" t="str">
        <f>IF(Tabla5[[#This Row],[Tiempo de Permanencia sin la Espera]]&gt;Tabla5[[#This Row],[Tiempo Preparación (horas)]],"Si","No")</f>
        <v>Si</v>
      </c>
      <c r="V721" s="8">
        <v>168</v>
      </c>
      <c r="W721" s="8">
        <v>133</v>
      </c>
      <c r="X721" s="7">
        <f>Tabla5[[#This Row],[Tiempo de Preparación]]/1440</f>
        <v>9.2361111111111116E-2</v>
      </c>
    </row>
    <row r="722" spans="1:24" x14ac:dyDescent="0.2">
      <c r="A722">
        <v>6</v>
      </c>
      <c r="B722" t="s">
        <v>210</v>
      </c>
      <c r="C722">
        <v>2</v>
      </c>
      <c r="D722" s="3">
        <v>45023.161805555559</v>
      </c>
      <c r="E722" s="3">
        <v>45023.292361111111</v>
      </c>
      <c r="F722" t="s">
        <v>61</v>
      </c>
      <c r="G722" t="s">
        <v>60</v>
      </c>
      <c r="H722" t="s">
        <v>59</v>
      </c>
      <c r="I722" t="s">
        <v>209</v>
      </c>
      <c r="J722" s="34" t="str">
        <f>IF(Tabla5[[#This Row],[Orden Cobrada]]="Si",Tabla13[[#This Row],[Propina]],0)</f>
        <v>47.13</v>
      </c>
      <c r="K722" t="s">
        <v>70</v>
      </c>
      <c r="L722">
        <v>721</v>
      </c>
      <c r="M722" t="s">
        <v>163</v>
      </c>
      <c r="N722" t="s">
        <v>208</v>
      </c>
      <c r="O722" s="6">
        <f>INT(Tabla13[[#This Row],[Hora de Llegada]])</f>
        <v>45023</v>
      </c>
      <c r="P722" s="7" t="str">
        <f>TEXT(Tabla13[[#This Row],[Hora de Llegada]], "h:mm")</f>
        <v>3:53</v>
      </c>
      <c r="Q722" s="7" t="str">
        <f>TEXT(Tabla13[[#This Row],[Hora de Salida]], "h:mm")</f>
        <v>7:01</v>
      </c>
      <c r="R722" s="7">
        <f>IF(Tabla13[[#This Row],[Estado de la Mesa]]="Ocupada",Tabla13[[#This Row],[Hora de Salida2]]-Tabla13[[#This Row],[Hora de Llegada2]]+(15/1440),Tabla13[[#This Row],[Hora de Salida2]]-Tabla13[[#This Row],[Hora de Llegada2]])</f>
        <v>0.13055555555555556</v>
      </c>
      <c r="S722" s="7">
        <f>Tabla13[[#This Row],[Hora de Salida2]]-Tabla13[[#This Row],[Hora de Llegada2]]</f>
        <v>0.13055555555555556</v>
      </c>
      <c r="T722" s="7">
        <f>IF(Tabla5[[#This Row],[Tiempo de Permanencia sin la Espera]]&gt;Tabla5[[#This Row],[Tiempo Preparación (horas)]],Tabla5[[#This Row],[Tiempo de Permanencia sin la Espera]]-Tabla5[[#This Row],[Tiempo Preparación (horas)]],0)</f>
        <v>3.8194444444444448E-2</v>
      </c>
      <c r="U722" s="7" t="str">
        <f>IF(Tabla5[[#This Row],[Tiempo de Permanencia sin la Espera]]&gt;Tabla5[[#This Row],[Tiempo Preparación (horas)]],"Si","No")</f>
        <v>Si</v>
      </c>
      <c r="V722" s="8">
        <v>218</v>
      </c>
      <c r="W722" s="8">
        <v>133</v>
      </c>
      <c r="X722" s="7">
        <f>Tabla5[[#This Row],[Tiempo de Preparación]]/1440</f>
        <v>9.2361111111111116E-2</v>
      </c>
    </row>
    <row r="723" spans="1:24" x14ac:dyDescent="0.2">
      <c r="A723">
        <v>13</v>
      </c>
      <c r="B723" t="s">
        <v>207</v>
      </c>
      <c r="C723">
        <v>5</v>
      </c>
      <c r="D723" s="3">
        <v>45023.118750000001</v>
      </c>
      <c r="E723" s="3">
        <v>45023.172222222223</v>
      </c>
      <c r="F723" t="s">
        <v>61</v>
      </c>
      <c r="G723" t="s">
        <v>82</v>
      </c>
      <c r="H723" t="s">
        <v>59</v>
      </c>
      <c r="I723" t="s">
        <v>206</v>
      </c>
      <c r="J723" s="34" t="str">
        <f>IF(Tabla5[[#This Row],[Orden Cobrada]]="Si",Tabla13[[#This Row],[Propina]],0)</f>
        <v>20.62</v>
      </c>
      <c r="K723" t="s">
        <v>70</v>
      </c>
      <c r="L723">
        <v>722</v>
      </c>
      <c r="M723" t="s">
        <v>56</v>
      </c>
      <c r="N723" t="s">
        <v>205</v>
      </c>
      <c r="O723" s="6">
        <f>INT(Tabla13[[#This Row],[Hora de Llegada]])</f>
        <v>45023</v>
      </c>
      <c r="P723" s="7" t="str">
        <f>TEXT(Tabla13[[#This Row],[Hora de Llegada]], "h:mm")</f>
        <v>2:51</v>
      </c>
      <c r="Q723" s="7" t="str">
        <f>TEXT(Tabla13[[#This Row],[Hora de Salida]], "h:mm")</f>
        <v>4:08</v>
      </c>
      <c r="R723" s="7">
        <f>IF(Tabla13[[#This Row],[Estado de la Mesa]]="Ocupada",Tabla13[[#This Row],[Hora de Salida2]]-Tabla13[[#This Row],[Hora de Llegada2]]+(15/1440),Tabla13[[#This Row],[Hora de Salida2]]-Tabla13[[#This Row],[Hora de Llegada2]])</f>
        <v>5.347222222222224E-2</v>
      </c>
      <c r="S723" s="7">
        <f>Tabla13[[#This Row],[Hora de Salida2]]-Tabla13[[#This Row],[Hora de Llegada2]]</f>
        <v>5.347222222222224E-2</v>
      </c>
      <c r="T723" s="7">
        <f>IF(Tabla5[[#This Row],[Tiempo de Permanencia sin la Espera]]&gt;Tabla5[[#This Row],[Tiempo Preparación (horas)]],Tabla5[[#This Row],[Tiempo de Permanencia sin la Espera]]-Tabla5[[#This Row],[Tiempo Preparación (horas)]],0)</f>
        <v>1.2500000000000018E-2</v>
      </c>
      <c r="U723" s="7" t="str">
        <f>IF(Tabla5[[#This Row],[Tiempo de Permanencia sin la Espera]]&gt;Tabla5[[#This Row],[Tiempo Preparación (horas)]],"Si","No")</f>
        <v>Si</v>
      </c>
      <c r="V723" s="8">
        <v>85</v>
      </c>
      <c r="W723" s="8">
        <v>59</v>
      </c>
      <c r="X723" s="7">
        <f>Tabla5[[#This Row],[Tiempo de Preparación]]/1440</f>
        <v>4.0972222222222222E-2</v>
      </c>
    </row>
    <row r="724" spans="1:24" x14ac:dyDescent="0.2">
      <c r="A724">
        <v>12</v>
      </c>
      <c r="B724" t="s">
        <v>204</v>
      </c>
      <c r="C724">
        <v>2</v>
      </c>
      <c r="D724" s="3">
        <v>45023.065972222219</v>
      </c>
      <c r="E724" s="3">
        <v>45023.200694444444</v>
      </c>
      <c r="F724" t="s">
        <v>78</v>
      </c>
      <c r="G724" t="s">
        <v>60</v>
      </c>
      <c r="H724" t="s">
        <v>102</v>
      </c>
      <c r="I724" t="s">
        <v>203</v>
      </c>
      <c r="J724" s="34" t="str">
        <f>IF(Tabla5[[#This Row],[Orden Cobrada]]="Si",Tabla13[[#This Row],[Propina]],0)</f>
        <v>27.79</v>
      </c>
      <c r="K724" t="s">
        <v>70</v>
      </c>
      <c r="L724">
        <v>723</v>
      </c>
      <c r="M724" t="s">
        <v>69</v>
      </c>
      <c r="N724" t="s">
        <v>202</v>
      </c>
      <c r="O724" s="6">
        <f>INT(Tabla13[[#This Row],[Hora de Llegada]])</f>
        <v>45023</v>
      </c>
      <c r="P724" s="7" t="str">
        <f>TEXT(Tabla13[[#This Row],[Hora de Llegada]], "h:mm")</f>
        <v>1:35</v>
      </c>
      <c r="Q724" s="7" t="str">
        <f>TEXT(Tabla13[[#This Row],[Hora de Salida]], "h:mm")</f>
        <v>4:49</v>
      </c>
      <c r="R724" s="7">
        <f>IF(Tabla13[[#This Row],[Estado de la Mesa]]="Ocupada",Tabla13[[#This Row],[Hora de Salida2]]-Tabla13[[#This Row],[Hora de Llegada2]]+(15/1440),Tabla13[[#This Row],[Hora de Salida2]]-Tabla13[[#This Row],[Hora de Llegada2]])</f>
        <v>0.13472222222222219</v>
      </c>
      <c r="S724" s="7">
        <f>Tabla13[[#This Row],[Hora de Salida2]]-Tabla13[[#This Row],[Hora de Llegada2]]</f>
        <v>0.13472222222222219</v>
      </c>
      <c r="T724" s="7">
        <f>IF(Tabla5[[#This Row],[Tiempo de Permanencia sin la Espera]]&gt;Tabla5[[#This Row],[Tiempo Preparación (horas)]],Tabla5[[#This Row],[Tiempo de Permanencia sin la Espera]]-Tabla5[[#This Row],[Tiempo Preparación (horas)]],0)</f>
        <v>0.1131944444444444</v>
      </c>
      <c r="U724" s="7" t="str">
        <f>IF(Tabla5[[#This Row],[Tiempo de Permanencia sin la Espera]]&gt;Tabla5[[#This Row],[Tiempo Preparación (horas)]],"Si","No")</f>
        <v>Si</v>
      </c>
      <c r="V724" s="8">
        <v>126</v>
      </c>
      <c r="W724" s="8">
        <v>31</v>
      </c>
      <c r="X724" s="7">
        <f>Tabla5[[#This Row],[Tiempo de Preparación]]/1440</f>
        <v>2.1527777777777778E-2</v>
      </c>
    </row>
    <row r="725" spans="1:24" x14ac:dyDescent="0.2">
      <c r="A725">
        <v>8</v>
      </c>
      <c r="B725" t="s">
        <v>201</v>
      </c>
      <c r="C725">
        <v>6</v>
      </c>
      <c r="D725" s="3">
        <v>45023.12222222222</v>
      </c>
      <c r="E725" s="3">
        <v>45023.177083333336</v>
      </c>
      <c r="F725" t="s">
        <v>87</v>
      </c>
      <c r="G725" t="s">
        <v>66</v>
      </c>
      <c r="H725" t="s">
        <v>102</v>
      </c>
      <c r="I725" t="s">
        <v>200</v>
      </c>
      <c r="J725" s="34" t="str">
        <f>IF(Tabla5[[#This Row],[Orden Cobrada]]="Si",Tabla13[[#This Row],[Propina]],0)</f>
        <v>14.12</v>
      </c>
      <c r="K725" t="s">
        <v>70</v>
      </c>
      <c r="L725">
        <v>724</v>
      </c>
      <c r="M725" t="s">
        <v>132</v>
      </c>
      <c r="N725" t="s">
        <v>19</v>
      </c>
      <c r="O725" s="6">
        <f>INT(Tabla13[[#This Row],[Hora de Llegada]])</f>
        <v>45023</v>
      </c>
      <c r="P725" s="7" t="str">
        <f>TEXT(Tabla13[[#This Row],[Hora de Llegada]], "h:mm")</f>
        <v>2:56</v>
      </c>
      <c r="Q725" s="7" t="str">
        <f>TEXT(Tabla13[[#This Row],[Hora de Salida]], "h:mm")</f>
        <v>4:15</v>
      </c>
      <c r="R725" s="7">
        <f>IF(Tabla13[[#This Row],[Estado de la Mesa]]="Ocupada",Tabla13[[#This Row],[Hora de Salida2]]-Tabla13[[#This Row],[Hora de Llegada2]]+(15/1440),Tabla13[[#This Row],[Hora de Salida2]]-Tabla13[[#This Row],[Hora de Llegada2]])</f>
        <v>5.486111111111111E-2</v>
      </c>
      <c r="S725" s="7">
        <f>Tabla13[[#This Row],[Hora de Salida2]]-Tabla13[[#This Row],[Hora de Llegada2]]</f>
        <v>5.486111111111111E-2</v>
      </c>
      <c r="T725" s="7">
        <f>IF(Tabla5[[#This Row],[Tiempo de Permanencia sin la Espera]]&gt;Tabla5[[#This Row],[Tiempo Preparación (horas)]],Tabla5[[#This Row],[Tiempo de Permanencia sin la Espera]]-Tabla5[[#This Row],[Tiempo Preparación (horas)]],0)</f>
        <v>1.5972222222222221E-2</v>
      </c>
      <c r="U725" s="7" t="str">
        <f>IF(Tabla5[[#This Row],[Tiempo de Permanencia sin la Espera]]&gt;Tabla5[[#This Row],[Tiempo Preparación (horas)]],"Si","No")</f>
        <v>Si</v>
      </c>
      <c r="V725" s="8">
        <v>66</v>
      </c>
      <c r="W725" s="8">
        <v>56</v>
      </c>
      <c r="X725" s="7">
        <f>Tabla5[[#This Row],[Tiempo de Preparación]]/1440</f>
        <v>3.888888888888889E-2</v>
      </c>
    </row>
    <row r="726" spans="1:24" x14ac:dyDescent="0.2">
      <c r="A726">
        <v>10</v>
      </c>
      <c r="B726" t="s">
        <v>199</v>
      </c>
      <c r="C726">
        <v>4</v>
      </c>
      <c r="D726" s="3">
        <v>45023.074999999997</v>
      </c>
      <c r="E726" s="3">
        <v>45023.138888888891</v>
      </c>
      <c r="F726" t="s">
        <v>78</v>
      </c>
      <c r="G726" t="s">
        <v>82</v>
      </c>
      <c r="H726" t="s">
        <v>102</v>
      </c>
      <c r="I726" t="s">
        <v>198</v>
      </c>
      <c r="J726" s="34" t="str">
        <f>IF(Tabla5[[#This Row],[Orden Cobrada]]="Si",Tabla13[[#This Row],[Propina]],0)</f>
        <v>18.66</v>
      </c>
      <c r="K726" t="s">
        <v>76</v>
      </c>
      <c r="L726">
        <v>725</v>
      </c>
      <c r="M726" t="s">
        <v>69</v>
      </c>
      <c r="N726" t="s">
        <v>197</v>
      </c>
      <c r="O726" s="6">
        <f>INT(Tabla13[[#This Row],[Hora de Llegada]])</f>
        <v>45023</v>
      </c>
      <c r="P726" s="7" t="str">
        <f>TEXT(Tabla13[[#This Row],[Hora de Llegada]], "h:mm")</f>
        <v>1:48</v>
      </c>
      <c r="Q726" s="7" t="str">
        <f>TEXT(Tabla13[[#This Row],[Hora de Salida]], "h:mm")</f>
        <v>3:20</v>
      </c>
      <c r="R726" s="7">
        <f>IF(Tabla13[[#This Row],[Estado de la Mesa]]="Ocupada",Tabla13[[#This Row],[Hora de Salida2]]-Tabla13[[#This Row],[Hora de Llegada2]]+(15/1440),Tabla13[[#This Row],[Hora de Salida2]]-Tabla13[[#This Row],[Hora de Llegada2]])</f>
        <v>7.4305555555555569E-2</v>
      </c>
      <c r="S726" s="7">
        <f>Tabla13[[#This Row],[Hora de Salida2]]-Tabla13[[#This Row],[Hora de Llegada2]]</f>
        <v>6.3888888888888898E-2</v>
      </c>
      <c r="T726" s="7">
        <f>IF(Tabla5[[#This Row],[Tiempo de Permanencia sin la Espera]]&gt;Tabla5[[#This Row],[Tiempo Preparación (horas)]],Tabla5[[#This Row],[Tiempo de Permanencia sin la Espera]]-Tabla5[[#This Row],[Tiempo Preparación (horas)]],0)</f>
        <v>4.8611111111111216E-3</v>
      </c>
      <c r="U726" s="7" t="str">
        <f>IF(Tabla5[[#This Row],[Tiempo de Permanencia sin la Espera]]&gt;Tabla5[[#This Row],[Tiempo Preparación (horas)]],"Si","No")</f>
        <v>Si</v>
      </c>
      <c r="V726" s="8">
        <v>168</v>
      </c>
      <c r="W726" s="8">
        <v>85</v>
      </c>
      <c r="X726" s="7">
        <f>Tabla5[[#This Row],[Tiempo de Preparación]]/1440</f>
        <v>5.9027777777777776E-2</v>
      </c>
    </row>
    <row r="727" spans="1:24" x14ac:dyDescent="0.2">
      <c r="A727">
        <v>11</v>
      </c>
      <c r="B727" t="s">
        <v>196</v>
      </c>
      <c r="C727">
        <v>2</v>
      </c>
      <c r="D727" s="3">
        <v>45023.102777777778</v>
      </c>
      <c r="E727" s="3">
        <v>45023.238194444442</v>
      </c>
      <c r="F727" t="s">
        <v>87</v>
      </c>
      <c r="G727" t="s">
        <v>60</v>
      </c>
      <c r="H727" t="s">
        <v>59</v>
      </c>
      <c r="I727" t="s">
        <v>195</v>
      </c>
      <c r="J727" s="34" t="str">
        <f>IF(Tabla5[[#This Row],[Orden Cobrada]]="Si",Tabla13[[#This Row],[Propina]],0)</f>
        <v>41.38</v>
      </c>
      <c r="K727" t="s">
        <v>57</v>
      </c>
      <c r="L727">
        <v>726</v>
      </c>
      <c r="M727" t="s">
        <v>90</v>
      </c>
      <c r="N727" t="s">
        <v>194</v>
      </c>
      <c r="O727" s="6">
        <f>INT(Tabla13[[#This Row],[Hora de Llegada]])</f>
        <v>45023</v>
      </c>
      <c r="P727" s="7" t="str">
        <f>TEXT(Tabla13[[#This Row],[Hora de Llegada]], "h:mm")</f>
        <v>2:28</v>
      </c>
      <c r="Q727" s="7" t="str">
        <f>TEXT(Tabla13[[#This Row],[Hora de Salida]], "h:mm")</f>
        <v>5:43</v>
      </c>
      <c r="R727" s="7">
        <f>IF(Tabla13[[#This Row],[Estado de la Mesa]]="Ocupada",Tabla13[[#This Row],[Hora de Salida2]]-Tabla13[[#This Row],[Hora de Llegada2]]+(15/1440),Tabla13[[#This Row],[Hora de Salida2]]-Tabla13[[#This Row],[Hora de Llegada2]])</f>
        <v>0.13541666666666669</v>
      </c>
      <c r="S727" s="7">
        <f>Tabla13[[#This Row],[Hora de Salida2]]-Tabla13[[#This Row],[Hora de Llegada2]]</f>
        <v>0.13541666666666669</v>
      </c>
      <c r="T727" s="7">
        <f>IF(Tabla5[[#This Row],[Tiempo de Permanencia sin la Espera]]&gt;Tabla5[[#This Row],[Tiempo Preparación (horas)]],Tabla5[[#This Row],[Tiempo de Permanencia sin la Espera]]-Tabla5[[#This Row],[Tiempo Preparación (horas)]],0)</f>
        <v>8.4027777777777798E-2</v>
      </c>
      <c r="U727" s="7" t="str">
        <f>IF(Tabla5[[#This Row],[Tiempo de Permanencia sin la Espera]]&gt;Tabla5[[#This Row],[Tiempo Preparación (horas)]],"Si","No")</f>
        <v>Si</v>
      </c>
      <c r="V727" s="8">
        <v>126</v>
      </c>
      <c r="W727" s="8">
        <v>74</v>
      </c>
      <c r="X727" s="7">
        <f>Tabla5[[#This Row],[Tiempo de Preparación]]/1440</f>
        <v>5.1388888888888887E-2</v>
      </c>
    </row>
    <row r="728" spans="1:24" x14ac:dyDescent="0.2">
      <c r="A728">
        <v>17</v>
      </c>
      <c r="B728" t="s">
        <v>193</v>
      </c>
      <c r="C728">
        <v>6</v>
      </c>
      <c r="D728" s="3">
        <v>45023.021527777775</v>
      </c>
      <c r="E728" s="3">
        <v>45023.126388888886</v>
      </c>
      <c r="F728" t="s">
        <v>61</v>
      </c>
      <c r="G728" t="s">
        <v>66</v>
      </c>
      <c r="H728" t="s">
        <v>106</v>
      </c>
      <c r="I728" t="s">
        <v>192</v>
      </c>
      <c r="J728" s="34" t="str">
        <f>IF(Tabla5[[#This Row],[Orden Cobrada]]="Si",Tabla13[[#This Row],[Propina]],0)</f>
        <v>13.24</v>
      </c>
      <c r="K728" t="s">
        <v>57</v>
      </c>
      <c r="L728">
        <v>727</v>
      </c>
      <c r="M728" t="s">
        <v>75</v>
      </c>
      <c r="N728" t="s">
        <v>21</v>
      </c>
      <c r="O728" s="6">
        <f>INT(Tabla13[[#This Row],[Hora de Llegada]])</f>
        <v>45023</v>
      </c>
      <c r="P728" s="7" t="str">
        <f>TEXT(Tabla13[[#This Row],[Hora de Llegada]], "h:mm")</f>
        <v>0:31</v>
      </c>
      <c r="Q728" s="7" t="str">
        <f>TEXT(Tabla13[[#This Row],[Hora de Salida]], "h:mm")</f>
        <v>3:02</v>
      </c>
      <c r="R728" s="7">
        <f>IF(Tabla13[[#This Row],[Estado de la Mesa]]="Ocupada",Tabla13[[#This Row],[Hora de Salida2]]-Tabla13[[#This Row],[Hora de Llegada2]]+(15/1440),Tabla13[[#This Row],[Hora de Salida2]]-Tabla13[[#This Row],[Hora de Llegada2]])</f>
        <v>0.1048611111111111</v>
      </c>
      <c r="S728" s="7">
        <f>Tabla13[[#This Row],[Hora de Salida2]]-Tabla13[[#This Row],[Hora de Llegada2]]</f>
        <v>0.1048611111111111</v>
      </c>
      <c r="T728" s="7">
        <f>IF(Tabla5[[#This Row],[Tiempo de Permanencia sin la Espera]]&gt;Tabla5[[#This Row],[Tiempo Preparación (horas)]],Tabla5[[#This Row],[Tiempo de Permanencia sin la Espera]]-Tabla5[[#This Row],[Tiempo Preparación (horas)]],0)</f>
        <v>9.0277777777777762E-2</v>
      </c>
      <c r="U728" s="7" t="str">
        <f>IF(Tabla5[[#This Row],[Tiempo de Permanencia sin la Espera]]&gt;Tabla5[[#This Row],[Tiempo Preparación (horas)]],"Si","No")</f>
        <v>Si</v>
      </c>
      <c r="V728" s="8">
        <v>40</v>
      </c>
      <c r="W728" s="8">
        <v>21</v>
      </c>
      <c r="X728" s="7">
        <f>Tabla5[[#This Row],[Tiempo de Preparación]]/1440</f>
        <v>1.4583333333333334E-2</v>
      </c>
    </row>
    <row r="729" spans="1:24" x14ac:dyDescent="0.2">
      <c r="A729">
        <v>9</v>
      </c>
      <c r="B729" t="s">
        <v>191</v>
      </c>
      <c r="C729">
        <v>6</v>
      </c>
      <c r="D729" s="3">
        <v>45023.087500000001</v>
      </c>
      <c r="E729" s="3">
        <v>45023.186805555553</v>
      </c>
      <c r="F729" t="s">
        <v>97</v>
      </c>
      <c r="G729" t="s">
        <v>60</v>
      </c>
      <c r="H729" t="s">
        <v>106</v>
      </c>
      <c r="I729" t="s">
        <v>190</v>
      </c>
      <c r="J729" s="34" t="str">
        <f>IF(Tabla5[[#This Row],[Orden Cobrada]]="Si",Tabla13[[#This Row],[Propina]],0)</f>
        <v>34.28</v>
      </c>
      <c r="K729" t="s">
        <v>76</v>
      </c>
      <c r="L729">
        <v>728</v>
      </c>
      <c r="M729" t="s">
        <v>64</v>
      </c>
      <c r="N729" t="s">
        <v>189</v>
      </c>
      <c r="O729" s="6">
        <f>INT(Tabla13[[#This Row],[Hora de Llegada]])</f>
        <v>45023</v>
      </c>
      <c r="P729" s="7" t="str">
        <f>TEXT(Tabla13[[#This Row],[Hora de Llegada]], "h:mm")</f>
        <v>2:06</v>
      </c>
      <c r="Q729" s="7" t="str">
        <f>TEXT(Tabla13[[#This Row],[Hora de Salida]], "h:mm")</f>
        <v>4:29</v>
      </c>
      <c r="R729" s="7">
        <f>IF(Tabla13[[#This Row],[Estado de la Mesa]]="Ocupada",Tabla13[[#This Row],[Hora de Salida2]]-Tabla13[[#This Row],[Hora de Llegada2]]+(15/1440),Tabla13[[#This Row],[Hora de Salida2]]-Tabla13[[#This Row],[Hora de Llegada2]])</f>
        <v>0.10972222222222222</v>
      </c>
      <c r="S729" s="7">
        <f>Tabla13[[#This Row],[Hora de Salida2]]-Tabla13[[#This Row],[Hora de Llegada2]]</f>
        <v>9.930555555555555E-2</v>
      </c>
      <c r="T729" s="7">
        <f>IF(Tabla5[[#This Row],[Tiempo de Permanencia sin la Espera]]&gt;Tabla5[[#This Row],[Tiempo Preparación (horas)]],Tabla5[[#This Row],[Tiempo de Permanencia sin la Espera]]-Tabla5[[#This Row],[Tiempo Preparación (horas)]],0)</f>
        <v>4.9305555555555547E-2</v>
      </c>
      <c r="U729" s="7" t="str">
        <f>IF(Tabla5[[#This Row],[Tiempo de Permanencia sin la Espera]]&gt;Tabla5[[#This Row],[Tiempo Preparación (horas)]],"Si","No")</f>
        <v>Si</v>
      </c>
      <c r="V729" s="8">
        <v>195</v>
      </c>
      <c r="W729" s="8">
        <v>72</v>
      </c>
      <c r="X729" s="7">
        <f>Tabla5[[#This Row],[Tiempo de Preparación]]/1440</f>
        <v>0.05</v>
      </c>
    </row>
    <row r="730" spans="1:24" x14ac:dyDescent="0.2">
      <c r="A730">
        <v>20</v>
      </c>
      <c r="B730" t="s">
        <v>188</v>
      </c>
      <c r="C730">
        <v>2</v>
      </c>
      <c r="D730" s="3">
        <v>45023.117361111108</v>
      </c>
      <c r="E730" s="3">
        <v>45023.253472222219</v>
      </c>
      <c r="F730" t="s">
        <v>87</v>
      </c>
      <c r="G730" t="s">
        <v>60</v>
      </c>
      <c r="H730" t="s">
        <v>59</v>
      </c>
      <c r="I730" t="s">
        <v>187</v>
      </c>
      <c r="J730" s="34" t="str">
        <f>IF(Tabla5[[#This Row],[Orden Cobrada]]="Si",Tabla13[[#This Row],[Propina]],0)</f>
        <v>18.97</v>
      </c>
      <c r="K730" t="s">
        <v>76</v>
      </c>
      <c r="L730">
        <v>729</v>
      </c>
      <c r="M730" t="s">
        <v>85</v>
      </c>
      <c r="N730" t="s">
        <v>186</v>
      </c>
      <c r="O730" s="6">
        <f>INT(Tabla13[[#This Row],[Hora de Llegada]])</f>
        <v>45023</v>
      </c>
      <c r="P730" s="7" t="str">
        <f>TEXT(Tabla13[[#This Row],[Hora de Llegada]], "h:mm")</f>
        <v>2:49</v>
      </c>
      <c r="Q730" s="7" t="str">
        <f>TEXT(Tabla13[[#This Row],[Hora de Salida]], "h:mm")</f>
        <v>6:05</v>
      </c>
      <c r="R730" s="7">
        <f>IF(Tabla13[[#This Row],[Estado de la Mesa]]="Ocupada",Tabla13[[#This Row],[Hora de Salida2]]-Tabla13[[#This Row],[Hora de Llegada2]]+(15/1440),Tabla13[[#This Row],[Hora de Salida2]]-Tabla13[[#This Row],[Hora de Llegada2]])</f>
        <v>0.14652777777777778</v>
      </c>
      <c r="S730" s="7">
        <f>Tabla13[[#This Row],[Hora de Salida2]]-Tabla13[[#This Row],[Hora de Llegada2]]</f>
        <v>0.13611111111111113</v>
      </c>
      <c r="T730" s="7">
        <f>IF(Tabla5[[#This Row],[Tiempo de Permanencia sin la Espera]]&gt;Tabla5[[#This Row],[Tiempo Preparación (horas)]],Tabla5[[#This Row],[Tiempo de Permanencia sin la Espera]]-Tabla5[[#This Row],[Tiempo Preparación (horas)]],0)</f>
        <v>9.0972222222222232E-2</v>
      </c>
      <c r="U730" s="7" t="str">
        <f>IF(Tabla5[[#This Row],[Tiempo de Permanencia sin la Espera]]&gt;Tabla5[[#This Row],[Tiempo Preparación (horas)]],"Si","No")</f>
        <v>Si</v>
      </c>
      <c r="V730" s="8">
        <v>128</v>
      </c>
      <c r="W730" s="8">
        <v>65</v>
      </c>
      <c r="X730" s="7">
        <f>Tabla5[[#This Row],[Tiempo de Preparación]]/1440</f>
        <v>4.5138888888888888E-2</v>
      </c>
    </row>
    <row r="731" spans="1:24" x14ac:dyDescent="0.2">
      <c r="A731">
        <v>8</v>
      </c>
      <c r="B731" t="s">
        <v>185</v>
      </c>
      <c r="C731">
        <v>3</v>
      </c>
      <c r="D731" s="3">
        <v>45023.020138888889</v>
      </c>
      <c r="E731" s="3">
        <v>45023.106249999997</v>
      </c>
      <c r="F731" t="s">
        <v>72</v>
      </c>
      <c r="G731" t="s">
        <v>82</v>
      </c>
      <c r="H731" t="s">
        <v>59</v>
      </c>
      <c r="I731" t="s">
        <v>184</v>
      </c>
      <c r="J731" s="34" t="str">
        <f>IF(Tabla5[[#This Row],[Orden Cobrada]]="Si",Tabla13[[#This Row],[Propina]],0)</f>
        <v>15.02</v>
      </c>
      <c r="K731" t="s">
        <v>76</v>
      </c>
      <c r="L731">
        <v>730</v>
      </c>
      <c r="M731" t="s">
        <v>90</v>
      </c>
      <c r="N731" t="s">
        <v>183</v>
      </c>
      <c r="O731" s="6">
        <f>INT(Tabla13[[#This Row],[Hora de Llegada]])</f>
        <v>45023</v>
      </c>
      <c r="P731" s="7" t="str">
        <f>TEXT(Tabla13[[#This Row],[Hora de Llegada]], "h:mm")</f>
        <v>0:29</v>
      </c>
      <c r="Q731" s="7" t="str">
        <f>TEXT(Tabla13[[#This Row],[Hora de Salida]], "h:mm")</f>
        <v>2:33</v>
      </c>
      <c r="R731" s="7">
        <f>IF(Tabla13[[#This Row],[Estado de la Mesa]]="Ocupada",Tabla13[[#This Row],[Hora de Salida2]]-Tabla13[[#This Row],[Hora de Llegada2]]+(15/1440),Tabla13[[#This Row],[Hora de Salida2]]-Tabla13[[#This Row],[Hora de Llegada2]])</f>
        <v>9.6527777777777782E-2</v>
      </c>
      <c r="S731" s="7">
        <f>Tabla13[[#This Row],[Hora de Salida2]]-Tabla13[[#This Row],[Hora de Llegada2]]</f>
        <v>8.611111111111111E-2</v>
      </c>
      <c r="T731" s="7">
        <f>IF(Tabla5[[#This Row],[Tiempo de Permanencia sin la Espera]]&gt;Tabla5[[#This Row],[Tiempo Preparación (horas)]],Tabla5[[#This Row],[Tiempo de Permanencia sin la Espera]]-Tabla5[[#This Row],[Tiempo Preparación (horas)]],0)</f>
        <v>3.125E-2</v>
      </c>
      <c r="U731" s="7" t="str">
        <f>IF(Tabla5[[#This Row],[Tiempo de Permanencia sin la Espera]]&gt;Tabla5[[#This Row],[Tiempo Preparación (horas)]],"Si","No")</f>
        <v>Si</v>
      </c>
      <c r="V731" s="8">
        <v>114</v>
      </c>
      <c r="W731" s="8">
        <v>79</v>
      </c>
      <c r="X731" s="7">
        <f>Tabla5[[#This Row],[Tiempo de Preparación]]/1440</f>
        <v>5.486111111111111E-2</v>
      </c>
    </row>
    <row r="732" spans="1:24" x14ac:dyDescent="0.2">
      <c r="A732">
        <v>17</v>
      </c>
      <c r="B732" t="s">
        <v>182</v>
      </c>
      <c r="C732">
        <v>3</v>
      </c>
      <c r="D732" s="3">
        <v>45023.136111111111</v>
      </c>
      <c r="E732" s="3">
        <v>45023.267361111109</v>
      </c>
      <c r="F732" t="s">
        <v>61</v>
      </c>
      <c r="G732" t="s">
        <v>82</v>
      </c>
      <c r="H732" t="s">
        <v>59</v>
      </c>
      <c r="I732" t="s">
        <v>181</v>
      </c>
      <c r="J732" s="34" t="str">
        <f>IF(Tabla5[[#This Row],[Orden Cobrada]]="Si",Tabla13[[#This Row],[Propina]],0)</f>
        <v>14.35</v>
      </c>
      <c r="K732" t="s">
        <v>57</v>
      </c>
      <c r="L732">
        <v>731</v>
      </c>
      <c r="M732" t="s">
        <v>69</v>
      </c>
      <c r="N732" t="s">
        <v>18</v>
      </c>
      <c r="O732" s="6">
        <f>INT(Tabla13[[#This Row],[Hora de Llegada]])</f>
        <v>45023</v>
      </c>
      <c r="P732" s="7" t="str">
        <f>TEXT(Tabla13[[#This Row],[Hora de Llegada]], "h:mm")</f>
        <v>3:16</v>
      </c>
      <c r="Q732" s="7" t="str">
        <f>TEXT(Tabla13[[#This Row],[Hora de Salida]], "h:mm")</f>
        <v>6:25</v>
      </c>
      <c r="R732" s="7">
        <f>IF(Tabla13[[#This Row],[Estado de la Mesa]]="Ocupada",Tabla13[[#This Row],[Hora de Salida2]]-Tabla13[[#This Row],[Hora de Llegada2]]+(15/1440),Tabla13[[#This Row],[Hora de Salida2]]-Tabla13[[#This Row],[Hora de Llegada2]])</f>
        <v>0.13125000000000001</v>
      </c>
      <c r="S732" s="7">
        <f>Tabla13[[#This Row],[Hora de Salida2]]-Tabla13[[#This Row],[Hora de Llegada2]]</f>
        <v>0.13125000000000001</v>
      </c>
      <c r="T732" s="7">
        <f>IF(Tabla5[[#This Row],[Tiempo de Permanencia sin la Espera]]&gt;Tabla5[[#This Row],[Tiempo Preparación (horas)]],Tabla5[[#This Row],[Tiempo de Permanencia sin la Espera]]-Tabla5[[#This Row],[Tiempo Preparación (horas)]],0)</f>
        <v>9.8611111111111122E-2</v>
      </c>
      <c r="U732" s="7" t="str">
        <f>IF(Tabla5[[#This Row],[Tiempo de Permanencia sin la Espera]]&gt;Tabla5[[#This Row],[Tiempo Preparación (horas)]],"Si","No")</f>
        <v>Si</v>
      </c>
      <c r="V732" s="8">
        <v>64</v>
      </c>
      <c r="W732" s="8">
        <v>47</v>
      </c>
      <c r="X732" s="7">
        <f>Tabla5[[#This Row],[Tiempo de Preparación]]/1440</f>
        <v>3.2638888888888891E-2</v>
      </c>
    </row>
    <row r="733" spans="1:24" x14ac:dyDescent="0.2">
      <c r="A733">
        <v>12</v>
      </c>
      <c r="B733" t="s">
        <v>180</v>
      </c>
      <c r="C733">
        <v>3</v>
      </c>
      <c r="D733" s="3">
        <v>45023.136805555558</v>
      </c>
      <c r="E733" s="3">
        <v>45023.300694444442</v>
      </c>
      <c r="F733" t="s">
        <v>78</v>
      </c>
      <c r="G733" t="s">
        <v>82</v>
      </c>
      <c r="H733" t="s">
        <v>59</v>
      </c>
      <c r="I733" t="s">
        <v>179</v>
      </c>
      <c r="J733" s="34" t="str">
        <f>IF(Tabla5[[#This Row],[Orden Cobrada]]="Si",Tabla13[[#This Row],[Propina]],0)</f>
        <v>43.35</v>
      </c>
      <c r="K733" t="s">
        <v>57</v>
      </c>
      <c r="L733">
        <v>732</v>
      </c>
      <c r="M733" t="s">
        <v>104</v>
      </c>
      <c r="N733" t="s">
        <v>178</v>
      </c>
      <c r="O733" s="6">
        <f>INT(Tabla13[[#This Row],[Hora de Llegada]])</f>
        <v>45023</v>
      </c>
      <c r="P733" s="7" t="str">
        <f>TEXT(Tabla13[[#This Row],[Hora de Llegada]], "h:mm")</f>
        <v>3:17</v>
      </c>
      <c r="Q733" s="7" t="str">
        <f>TEXT(Tabla13[[#This Row],[Hora de Salida]], "h:mm")</f>
        <v>7:13</v>
      </c>
      <c r="R733" s="7">
        <f>IF(Tabla13[[#This Row],[Estado de la Mesa]]="Ocupada",Tabla13[[#This Row],[Hora de Salida2]]-Tabla13[[#This Row],[Hora de Llegada2]]+(15/1440),Tabla13[[#This Row],[Hora de Salida2]]-Tabla13[[#This Row],[Hora de Llegada2]])</f>
        <v>0.16388888888888889</v>
      </c>
      <c r="S733" s="7">
        <f>Tabla13[[#This Row],[Hora de Salida2]]-Tabla13[[#This Row],[Hora de Llegada2]]</f>
        <v>0.16388888888888889</v>
      </c>
      <c r="T733" s="7">
        <f>IF(Tabla5[[#This Row],[Tiempo de Permanencia sin la Espera]]&gt;Tabla5[[#This Row],[Tiempo Preparación (horas)]],Tabla5[[#This Row],[Tiempo de Permanencia sin la Espera]]-Tabla5[[#This Row],[Tiempo Preparación (horas)]],0)</f>
        <v>7.9861111111111105E-2</v>
      </c>
      <c r="U733" s="7" t="str">
        <f>IF(Tabla5[[#This Row],[Tiempo de Permanencia sin la Espera]]&gt;Tabla5[[#This Row],[Tiempo Preparación (horas)]],"Si","No")</f>
        <v>Si</v>
      </c>
      <c r="V733" s="8">
        <v>306</v>
      </c>
      <c r="W733" s="8">
        <v>121</v>
      </c>
      <c r="X733" s="7">
        <f>Tabla5[[#This Row],[Tiempo de Preparación]]/1440</f>
        <v>8.4027777777777785E-2</v>
      </c>
    </row>
    <row r="734" spans="1:24" x14ac:dyDescent="0.2">
      <c r="A734">
        <v>14</v>
      </c>
      <c r="B734" t="s">
        <v>177</v>
      </c>
      <c r="C734">
        <v>6</v>
      </c>
      <c r="D734" s="3">
        <v>45023.152777777781</v>
      </c>
      <c r="E734" s="3">
        <v>45023.227777777778</v>
      </c>
      <c r="F734" t="s">
        <v>78</v>
      </c>
      <c r="G734" t="s">
        <v>66</v>
      </c>
      <c r="H734" t="s">
        <v>59</v>
      </c>
      <c r="I734" t="s">
        <v>176</v>
      </c>
      <c r="J734" s="34" t="str">
        <f>IF(Tabla5[[#This Row],[Orden Cobrada]]="Si",Tabla13[[#This Row],[Propina]],0)</f>
        <v>35.09</v>
      </c>
      <c r="K734" t="s">
        <v>70</v>
      </c>
      <c r="L734">
        <v>733</v>
      </c>
      <c r="M734" t="s">
        <v>64</v>
      </c>
      <c r="N734" t="s">
        <v>175</v>
      </c>
      <c r="O734" s="6">
        <f>INT(Tabla13[[#This Row],[Hora de Llegada]])</f>
        <v>45023</v>
      </c>
      <c r="P734" s="7" t="str">
        <f>TEXT(Tabla13[[#This Row],[Hora de Llegada]], "h:mm")</f>
        <v>3:40</v>
      </c>
      <c r="Q734" s="7" t="str">
        <f>TEXT(Tabla13[[#This Row],[Hora de Salida]], "h:mm")</f>
        <v>5:28</v>
      </c>
      <c r="R734" s="7">
        <f>IF(Tabla13[[#This Row],[Estado de la Mesa]]="Ocupada",Tabla13[[#This Row],[Hora de Salida2]]-Tabla13[[#This Row],[Hora de Llegada2]]+(15/1440),Tabla13[[#This Row],[Hora de Salida2]]-Tabla13[[#This Row],[Hora de Llegada2]])</f>
        <v>7.5000000000000011E-2</v>
      </c>
      <c r="S734" s="7">
        <f>Tabla13[[#This Row],[Hora de Salida2]]-Tabla13[[#This Row],[Hora de Llegada2]]</f>
        <v>7.5000000000000011E-2</v>
      </c>
      <c r="T734" s="7">
        <f>IF(Tabla5[[#This Row],[Tiempo de Permanencia sin la Espera]]&gt;Tabla5[[#This Row],[Tiempo Preparación (horas)]],Tabla5[[#This Row],[Tiempo de Permanencia sin la Espera]]-Tabla5[[#This Row],[Tiempo Preparación (horas)]],0)</f>
        <v>2.3611111111111124E-2</v>
      </c>
      <c r="U734" s="7" t="str">
        <f>IF(Tabla5[[#This Row],[Tiempo de Permanencia sin la Espera]]&gt;Tabla5[[#This Row],[Tiempo Preparación (horas)]],"Si","No")</f>
        <v>Si</v>
      </c>
      <c r="V734" s="8">
        <v>186</v>
      </c>
      <c r="W734" s="8">
        <v>74</v>
      </c>
      <c r="X734" s="7">
        <f>Tabla5[[#This Row],[Tiempo de Preparación]]/1440</f>
        <v>5.1388888888888887E-2</v>
      </c>
    </row>
    <row r="735" spans="1:24" x14ac:dyDescent="0.2">
      <c r="A735">
        <v>14</v>
      </c>
      <c r="B735" t="s">
        <v>174</v>
      </c>
      <c r="C735">
        <v>2</v>
      </c>
      <c r="D735" s="3">
        <v>45023.102083333331</v>
      </c>
      <c r="E735" s="3">
        <v>45023.206250000003</v>
      </c>
      <c r="F735" t="s">
        <v>61</v>
      </c>
      <c r="G735" t="s">
        <v>82</v>
      </c>
      <c r="H735" t="s">
        <v>102</v>
      </c>
      <c r="I735" t="s">
        <v>173</v>
      </c>
      <c r="J735" s="34" t="str">
        <f>IF(Tabla5[[#This Row],[Orden Cobrada]]="Si",Tabla13[[#This Row],[Propina]],0)</f>
        <v>46.82</v>
      </c>
      <c r="K735" t="s">
        <v>70</v>
      </c>
      <c r="L735">
        <v>734</v>
      </c>
      <c r="M735" t="s">
        <v>132</v>
      </c>
      <c r="N735" t="s">
        <v>172</v>
      </c>
      <c r="O735" s="6">
        <f>INT(Tabla13[[#This Row],[Hora de Llegada]])</f>
        <v>45023</v>
      </c>
      <c r="P735" s="7" t="str">
        <f>TEXT(Tabla13[[#This Row],[Hora de Llegada]], "h:mm")</f>
        <v>2:27</v>
      </c>
      <c r="Q735" s="7" t="str">
        <f>TEXT(Tabla13[[#This Row],[Hora de Salida]], "h:mm")</f>
        <v>4:57</v>
      </c>
      <c r="R735" s="7">
        <f>IF(Tabla13[[#This Row],[Estado de la Mesa]]="Ocupada",Tabla13[[#This Row],[Hora de Salida2]]-Tabla13[[#This Row],[Hora de Llegada2]]+(15/1440),Tabla13[[#This Row],[Hora de Salida2]]-Tabla13[[#This Row],[Hora de Llegada2]])</f>
        <v>0.10416666666666667</v>
      </c>
      <c r="S735" s="7">
        <f>Tabla13[[#This Row],[Hora de Salida2]]-Tabla13[[#This Row],[Hora de Llegada2]]</f>
        <v>0.10416666666666667</v>
      </c>
      <c r="T735" s="7">
        <f>IF(Tabla5[[#This Row],[Tiempo de Permanencia sin la Espera]]&gt;Tabla5[[#This Row],[Tiempo Preparación (horas)]],Tabla5[[#This Row],[Tiempo de Permanencia sin la Espera]]-Tabla5[[#This Row],[Tiempo Preparación (horas)]],0)</f>
        <v>6.8055555555555564E-2</v>
      </c>
      <c r="U735" s="7" t="str">
        <f>IF(Tabla5[[#This Row],[Tiempo de Permanencia sin la Espera]]&gt;Tabla5[[#This Row],[Tiempo Preparación (horas)]],"Si","No")</f>
        <v>Si</v>
      </c>
      <c r="V735" s="8">
        <v>139</v>
      </c>
      <c r="W735" s="8">
        <v>52</v>
      </c>
      <c r="X735" s="7">
        <f>Tabla5[[#This Row],[Tiempo de Preparación]]/1440</f>
        <v>3.6111111111111108E-2</v>
      </c>
    </row>
    <row r="736" spans="1:24" x14ac:dyDescent="0.2">
      <c r="A736">
        <v>20</v>
      </c>
      <c r="B736" t="s">
        <v>171</v>
      </c>
      <c r="C736">
        <v>4</v>
      </c>
      <c r="D736" s="3">
        <v>45023.077777777777</v>
      </c>
      <c r="E736" s="3">
        <v>45023.157638888886</v>
      </c>
      <c r="F736" t="s">
        <v>72</v>
      </c>
      <c r="G736" t="s">
        <v>60</v>
      </c>
      <c r="H736" t="s">
        <v>59</v>
      </c>
      <c r="I736" t="s">
        <v>170</v>
      </c>
      <c r="J736" s="34" t="str">
        <f>IF(Tabla5[[#This Row],[Orden Cobrada]]="Si",Tabla13[[#This Row],[Propina]],0)</f>
        <v>38.43</v>
      </c>
      <c r="K736" t="s">
        <v>70</v>
      </c>
      <c r="L736">
        <v>735</v>
      </c>
      <c r="M736" t="s">
        <v>90</v>
      </c>
      <c r="N736" t="s">
        <v>169</v>
      </c>
      <c r="O736" s="6">
        <f>INT(Tabla13[[#This Row],[Hora de Llegada]])</f>
        <v>45023</v>
      </c>
      <c r="P736" s="7" t="str">
        <f>TEXT(Tabla13[[#This Row],[Hora de Llegada]], "h:mm")</f>
        <v>1:52</v>
      </c>
      <c r="Q736" s="7" t="str">
        <f>TEXT(Tabla13[[#This Row],[Hora de Salida]], "h:mm")</f>
        <v>3:47</v>
      </c>
      <c r="R736" s="7">
        <f>IF(Tabla13[[#This Row],[Estado de la Mesa]]="Ocupada",Tabla13[[#This Row],[Hora de Salida2]]-Tabla13[[#This Row],[Hora de Llegada2]]+(15/1440),Tabla13[[#This Row],[Hora de Salida2]]-Tabla13[[#This Row],[Hora de Llegada2]])</f>
        <v>7.9861111111111105E-2</v>
      </c>
      <c r="S736" s="7">
        <f>Tabla13[[#This Row],[Hora de Salida2]]-Tabla13[[#This Row],[Hora de Llegada2]]</f>
        <v>7.9861111111111105E-2</v>
      </c>
      <c r="T736" s="7">
        <f>IF(Tabla5[[#This Row],[Tiempo de Permanencia sin la Espera]]&gt;Tabla5[[#This Row],[Tiempo Preparación (horas)]],Tabla5[[#This Row],[Tiempo de Permanencia sin la Espera]]-Tabla5[[#This Row],[Tiempo Preparación (horas)]],0)</f>
        <v>1.9444444444444438E-2</v>
      </c>
      <c r="U736" s="7" t="str">
        <f>IF(Tabla5[[#This Row],[Tiempo de Permanencia sin la Espera]]&gt;Tabla5[[#This Row],[Tiempo Preparación (horas)]],"Si","No")</f>
        <v>Si</v>
      </c>
      <c r="V736" s="8">
        <v>142</v>
      </c>
      <c r="W736" s="8">
        <v>87</v>
      </c>
      <c r="X736" s="7">
        <f>Tabla5[[#This Row],[Tiempo de Preparación]]/1440</f>
        <v>6.0416666666666667E-2</v>
      </c>
    </row>
    <row r="737" spans="1:24" x14ac:dyDescent="0.2">
      <c r="A737">
        <v>17</v>
      </c>
      <c r="B737" t="s">
        <v>168</v>
      </c>
      <c r="C737">
        <v>2</v>
      </c>
      <c r="D737" s="3">
        <v>45023.047222222223</v>
      </c>
      <c r="E737" s="3">
        <v>45023.14166666667</v>
      </c>
      <c r="F737" t="s">
        <v>78</v>
      </c>
      <c r="G737" t="s">
        <v>60</v>
      </c>
      <c r="H737" t="s">
        <v>59</v>
      </c>
      <c r="I737" t="s">
        <v>167</v>
      </c>
      <c r="J737" s="34" t="str">
        <f>IF(Tabla5[[#This Row],[Orden Cobrada]]="Si",Tabla13[[#This Row],[Propina]],0)</f>
        <v>25.91</v>
      </c>
      <c r="K737" t="s">
        <v>76</v>
      </c>
      <c r="L737">
        <v>736</v>
      </c>
      <c r="M737" t="s">
        <v>90</v>
      </c>
      <c r="N737" t="s">
        <v>166</v>
      </c>
      <c r="O737" s="6">
        <f>INT(Tabla13[[#This Row],[Hora de Llegada]])</f>
        <v>45023</v>
      </c>
      <c r="P737" s="7" t="str">
        <f>TEXT(Tabla13[[#This Row],[Hora de Llegada]], "h:mm")</f>
        <v>1:08</v>
      </c>
      <c r="Q737" s="7" t="str">
        <f>TEXT(Tabla13[[#This Row],[Hora de Salida]], "h:mm")</f>
        <v>3:24</v>
      </c>
      <c r="R737" s="7">
        <f>IF(Tabla13[[#This Row],[Estado de la Mesa]]="Ocupada",Tabla13[[#This Row],[Hora de Salida2]]-Tabla13[[#This Row],[Hora de Llegada2]]+(15/1440),Tabla13[[#This Row],[Hora de Salida2]]-Tabla13[[#This Row],[Hora de Llegada2]])</f>
        <v>0.10486111111111111</v>
      </c>
      <c r="S737" s="7">
        <f>Tabla13[[#This Row],[Hora de Salida2]]-Tabla13[[#This Row],[Hora de Llegada2]]</f>
        <v>9.4444444444444442E-2</v>
      </c>
      <c r="T737" s="7">
        <f>IF(Tabla5[[#This Row],[Tiempo de Permanencia sin la Espera]]&gt;Tabla5[[#This Row],[Tiempo Preparación (horas)]],Tabla5[[#This Row],[Tiempo de Permanencia sin la Espera]]-Tabla5[[#This Row],[Tiempo Preparación (horas)]],0)</f>
        <v>3.0555555555555558E-2</v>
      </c>
      <c r="U737" s="7" t="str">
        <f>IF(Tabla5[[#This Row],[Tiempo de Permanencia sin la Espera]]&gt;Tabla5[[#This Row],[Tiempo Preparación (horas)]],"Si","No")</f>
        <v>Si</v>
      </c>
      <c r="V737" s="8">
        <v>215</v>
      </c>
      <c r="W737" s="8">
        <v>92</v>
      </c>
      <c r="X737" s="7">
        <f>Tabla5[[#This Row],[Tiempo de Preparación]]/1440</f>
        <v>6.3888888888888884E-2</v>
      </c>
    </row>
    <row r="738" spans="1:24" x14ac:dyDescent="0.2">
      <c r="A738">
        <v>6</v>
      </c>
      <c r="B738" t="s">
        <v>165</v>
      </c>
      <c r="C738">
        <v>1</v>
      </c>
      <c r="D738" s="3">
        <v>45023.027083333334</v>
      </c>
      <c r="E738" s="3">
        <v>45023.129166666666</v>
      </c>
      <c r="F738" t="s">
        <v>61</v>
      </c>
      <c r="G738" t="s">
        <v>60</v>
      </c>
      <c r="H738" t="s">
        <v>106</v>
      </c>
      <c r="I738" t="s">
        <v>164</v>
      </c>
      <c r="J738" s="34" t="str">
        <f>IF(Tabla5[[#This Row],[Orden Cobrada]]="Si",Tabla13[[#This Row],[Propina]],0)</f>
        <v>24.09</v>
      </c>
      <c r="K738" t="s">
        <v>57</v>
      </c>
      <c r="L738">
        <v>737</v>
      </c>
      <c r="M738" t="s">
        <v>163</v>
      </c>
      <c r="N738" t="s">
        <v>162</v>
      </c>
      <c r="O738" s="6">
        <f>INT(Tabla13[[#This Row],[Hora de Llegada]])</f>
        <v>45023</v>
      </c>
      <c r="P738" s="7" t="str">
        <f>TEXT(Tabla13[[#This Row],[Hora de Llegada]], "h:mm")</f>
        <v>0:39</v>
      </c>
      <c r="Q738" s="7" t="str">
        <f>TEXT(Tabla13[[#This Row],[Hora de Salida]], "h:mm")</f>
        <v>3:06</v>
      </c>
      <c r="R738" s="7">
        <f>IF(Tabla13[[#This Row],[Estado de la Mesa]]="Ocupada",Tabla13[[#This Row],[Hora de Salida2]]-Tabla13[[#This Row],[Hora de Llegada2]]+(15/1440),Tabla13[[#This Row],[Hora de Salida2]]-Tabla13[[#This Row],[Hora de Llegada2]])</f>
        <v>0.10208333333333335</v>
      </c>
      <c r="S738" s="7">
        <f>Tabla13[[#This Row],[Hora de Salida2]]-Tabla13[[#This Row],[Hora de Llegada2]]</f>
        <v>0.10208333333333335</v>
      </c>
      <c r="T738" s="7">
        <f>IF(Tabla5[[#This Row],[Tiempo de Permanencia sin la Espera]]&gt;Tabla5[[#This Row],[Tiempo Preparación (horas)]],Tabla5[[#This Row],[Tiempo de Permanencia sin la Espera]]-Tabla5[[#This Row],[Tiempo Preparación (horas)]],0)</f>
        <v>8.6805555555555566E-2</v>
      </c>
      <c r="U738" s="7" t="str">
        <f>IF(Tabla5[[#This Row],[Tiempo de Permanencia sin la Espera]]&gt;Tabla5[[#This Row],[Tiempo Preparación (horas)]],"Si","No")</f>
        <v>Si</v>
      </c>
      <c r="V738" s="8">
        <v>118</v>
      </c>
      <c r="W738" s="8">
        <v>22</v>
      </c>
      <c r="X738" s="7">
        <f>Tabla5[[#This Row],[Tiempo de Preparación]]/1440</f>
        <v>1.5277777777777777E-2</v>
      </c>
    </row>
    <row r="739" spans="1:24" x14ac:dyDescent="0.2">
      <c r="A739">
        <v>15</v>
      </c>
      <c r="B739" t="s">
        <v>161</v>
      </c>
      <c r="C739">
        <v>1</v>
      </c>
      <c r="D739" s="3">
        <v>45023.035416666666</v>
      </c>
      <c r="E739" s="3">
        <v>45023.086111111108</v>
      </c>
      <c r="F739" t="s">
        <v>72</v>
      </c>
      <c r="G739" t="s">
        <v>82</v>
      </c>
      <c r="H739" t="s">
        <v>59</v>
      </c>
      <c r="I739" t="s">
        <v>160</v>
      </c>
      <c r="J739" s="34">
        <f>IF(Tabla5[[#This Row],[Orden Cobrada]]="Si",Tabla13[[#This Row],[Propina]],0)</f>
        <v>0</v>
      </c>
      <c r="K739" t="s">
        <v>76</v>
      </c>
      <c r="L739">
        <v>738</v>
      </c>
      <c r="M739" t="s">
        <v>90</v>
      </c>
      <c r="N739" t="s">
        <v>159</v>
      </c>
      <c r="O739" s="6">
        <f>INT(Tabla13[[#This Row],[Hora de Llegada]])</f>
        <v>45023</v>
      </c>
      <c r="P739" s="7" t="str">
        <f>TEXT(Tabla13[[#This Row],[Hora de Llegada]], "h:mm")</f>
        <v>0:51</v>
      </c>
      <c r="Q739" s="7" t="str">
        <f>TEXT(Tabla13[[#This Row],[Hora de Salida]], "h:mm")</f>
        <v>2:04</v>
      </c>
      <c r="R739" s="7">
        <f>IF(Tabla13[[#This Row],[Estado de la Mesa]]="Ocupada",Tabla13[[#This Row],[Hora de Salida2]]-Tabla13[[#This Row],[Hora de Llegada2]]+(15/1440),Tabla13[[#This Row],[Hora de Salida2]]-Tabla13[[#This Row],[Hora de Llegada2]])</f>
        <v>6.1111111111111123E-2</v>
      </c>
      <c r="S739" s="7">
        <f>Tabla13[[#This Row],[Hora de Salida2]]-Tabla13[[#This Row],[Hora de Llegada2]]</f>
        <v>5.0694444444444459E-2</v>
      </c>
      <c r="T739" s="7">
        <f>IF(Tabla5[[#This Row],[Tiempo de Permanencia sin la Espera]]&gt;Tabla5[[#This Row],[Tiempo Preparación (horas)]],Tabla5[[#This Row],[Tiempo de Permanencia sin la Espera]]-Tabla5[[#This Row],[Tiempo Preparación (horas)]],0)</f>
        <v>0</v>
      </c>
      <c r="U739" s="7" t="str">
        <f>IF(Tabla5[[#This Row],[Tiempo de Permanencia sin la Espera]]&gt;Tabla5[[#This Row],[Tiempo Preparación (horas)]],"Si","No")</f>
        <v>No</v>
      </c>
      <c r="V739" s="8">
        <v>134</v>
      </c>
      <c r="W739" s="8">
        <v>94</v>
      </c>
      <c r="X739" s="7">
        <f>Tabla5[[#This Row],[Tiempo de Preparación]]/1440</f>
        <v>6.5277777777777782E-2</v>
      </c>
    </row>
    <row r="740" spans="1:24" x14ac:dyDescent="0.2">
      <c r="A740">
        <v>10</v>
      </c>
      <c r="B740" t="s">
        <v>158</v>
      </c>
      <c r="C740">
        <v>5</v>
      </c>
      <c r="D740" s="3">
        <v>45023.161805555559</v>
      </c>
      <c r="E740" s="3">
        <v>45023.256944444445</v>
      </c>
      <c r="F740" t="s">
        <v>61</v>
      </c>
      <c r="G740" t="s">
        <v>82</v>
      </c>
      <c r="H740" t="s">
        <v>106</v>
      </c>
      <c r="I740" t="s">
        <v>157</v>
      </c>
      <c r="J740" s="34" t="str">
        <f>IF(Tabla5[[#This Row],[Orden Cobrada]]="Si",Tabla13[[#This Row],[Propina]],0)</f>
        <v>33.69</v>
      </c>
      <c r="K740" t="s">
        <v>57</v>
      </c>
      <c r="L740">
        <v>739</v>
      </c>
      <c r="M740" t="s">
        <v>75</v>
      </c>
      <c r="N740" t="s">
        <v>22</v>
      </c>
      <c r="O740" s="6">
        <f>INT(Tabla13[[#This Row],[Hora de Llegada]])</f>
        <v>45023</v>
      </c>
      <c r="P740" s="7" t="str">
        <f>TEXT(Tabla13[[#This Row],[Hora de Llegada]], "h:mm")</f>
        <v>3:53</v>
      </c>
      <c r="Q740" s="7" t="str">
        <f>TEXT(Tabla13[[#This Row],[Hora de Salida]], "h:mm")</f>
        <v>6:10</v>
      </c>
      <c r="R740" s="7">
        <f>IF(Tabla13[[#This Row],[Estado de la Mesa]]="Ocupada",Tabla13[[#This Row],[Hora de Salida2]]-Tabla13[[#This Row],[Hora de Llegada2]]+(15/1440),Tabla13[[#This Row],[Hora de Salida2]]-Tabla13[[#This Row],[Hora de Llegada2]])</f>
        <v>9.5138888888888912E-2</v>
      </c>
      <c r="S740" s="7">
        <f>Tabla13[[#This Row],[Hora de Salida2]]-Tabla13[[#This Row],[Hora de Llegada2]]</f>
        <v>9.5138888888888912E-2</v>
      </c>
      <c r="T740" s="7">
        <f>IF(Tabla5[[#This Row],[Tiempo de Permanencia sin la Espera]]&gt;Tabla5[[#This Row],[Tiempo Preparación (horas)]],Tabla5[[#This Row],[Tiempo de Permanencia sin la Espera]]-Tabla5[[#This Row],[Tiempo Preparación (horas)]],0)</f>
        <v>5.7638888888888913E-2</v>
      </c>
      <c r="U740" s="7" t="str">
        <f>IF(Tabla5[[#This Row],[Tiempo de Permanencia sin la Espera]]&gt;Tabla5[[#This Row],[Tiempo Preparación (horas)]],"Si","No")</f>
        <v>Si</v>
      </c>
      <c r="V740" s="8">
        <v>46</v>
      </c>
      <c r="W740" s="8">
        <v>54</v>
      </c>
      <c r="X740" s="7">
        <f>Tabla5[[#This Row],[Tiempo de Preparación]]/1440</f>
        <v>3.7499999999999999E-2</v>
      </c>
    </row>
    <row r="741" spans="1:24" x14ac:dyDescent="0.2">
      <c r="A741">
        <v>16</v>
      </c>
      <c r="B741" t="s">
        <v>156</v>
      </c>
      <c r="C741">
        <v>6</v>
      </c>
      <c r="D741" s="3">
        <v>45023.15902777778</v>
      </c>
      <c r="E741" s="3">
        <v>45023.26666666667</v>
      </c>
      <c r="F741" t="s">
        <v>97</v>
      </c>
      <c r="G741" t="s">
        <v>82</v>
      </c>
      <c r="H741" t="s">
        <v>106</v>
      </c>
      <c r="I741" t="s">
        <v>155</v>
      </c>
      <c r="J741" s="34" t="str">
        <f>IF(Tabla5[[#This Row],[Orden Cobrada]]="Si",Tabla13[[#This Row],[Propina]],0)</f>
        <v>16.05</v>
      </c>
      <c r="K741" t="s">
        <v>57</v>
      </c>
      <c r="L741">
        <v>740</v>
      </c>
      <c r="M741" t="s">
        <v>56</v>
      </c>
      <c r="N741" t="s">
        <v>154</v>
      </c>
      <c r="O741" s="6">
        <f>INT(Tabla13[[#This Row],[Hora de Llegada]])</f>
        <v>45023</v>
      </c>
      <c r="P741" s="7" t="str">
        <f>TEXT(Tabla13[[#This Row],[Hora de Llegada]], "h:mm")</f>
        <v>3:49</v>
      </c>
      <c r="Q741" s="7" t="str">
        <f>TEXT(Tabla13[[#This Row],[Hora de Salida]], "h:mm")</f>
        <v>6:24</v>
      </c>
      <c r="R741" s="7">
        <f>IF(Tabla13[[#This Row],[Estado de la Mesa]]="Ocupada",Tabla13[[#This Row],[Hora de Salida2]]-Tabla13[[#This Row],[Hora de Llegada2]]+(15/1440),Tabla13[[#This Row],[Hora de Salida2]]-Tabla13[[#This Row],[Hora de Llegada2]])</f>
        <v>0.1076388888888889</v>
      </c>
      <c r="S741" s="7">
        <f>Tabla13[[#This Row],[Hora de Salida2]]-Tabla13[[#This Row],[Hora de Llegada2]]</f>
        <v>0.1076388888888889</v>
      </c>
      <c r="T741" s="7">
        <f>IF(Tabla5[[#This Row],[Tiempo de Permanencia sin la Espera]]&gt;Tabla5[[#This Row],[Tiempo Preparación (horas)]],Tabla5[[#This Row],[Tiempo de Permanencia sin la Espera]]-Tabla5[[#This Row],[Tiempo Preparación (horas)]],0)</f>
        <v>2.9166666666666674E-2</v>
      </c>
      <c r="U741" s="7" t="str">
        <f>IF(Tabla5[[#This Row],[Tiempo de Permanencia sin la Espera]]&gt;Tabla5[[#This Row],[Tiempo Preparación (horas)]],"Si","No")</f>
        <v>Si</v>
      </c>
      <c r="V741" s="8">
        <v>293</v>
      </c>
      <c r="W741" s="8">
        <v>113</v>
      </c>
      <c r="X741" s="7">
        <f>Tabla5[[#This Row],[Tiempo de Preparación]]/1440</f>
        <v>7.8472222222222221E-2</v>
      </c>
    </row>
    <row r="742" spans="1:24" x14ac:dyDescent="0.2">
      <c r="A742">
        <v>14</v>
      </c>
      <c r="B742" t="s">
        <v>153</v>
      </c>
      <c r="C742">
        <v>4</v>
      </c>
      <c r="D742" s="3">
        <v>45023.020138888889</v>
      </c>
      <c r="E742" s="3">
        <v>45023.182638888888</v>
      </c>
      <c r="F742" t="s">
        <v>61</v>
      </c>
      <c r="G742" t="s">
        <v>82</v>
      </c>
      <c r="H742" t="s">
        <v>106</v>
      </c>
      <c r="I742" t="s">
        <v>152</v>
      </c>
      <c r="J742" s="34" t="str">
        <f>IF(Tabla5[[#This Row],[Orden Cobrada]]="Si",Tabla13[[#This Row],[Propina]],0)</f>
        <v>40.31</v>
      </c>
      <c r="K742" t="s">
        <v>76</v>
      </c>
      <c r="L742">
        <v>741</v>
      </c>
      <c r="M742" t="s">
        <v>85</v>
      </c>
      <c r="N742" t="s">
        <v>151</v>
      </c>
      <c r="O742" s="6">
        <f>INT(Tabla13[[#This Row],[Hora de Llegada]])</f>
        <v>45023</v>
      </c>
      <c r="P742" s="7" t="str">
        <f>TEXT(Tabla13[[#This Row],[Hora de Llegada]], "h:mm")</f>
        <v>0:29</v>
      </c>
      <c r="Q742" s="7" t="str">
        <f>TEXT(Tabla13[[#This Row],[Hora de Salida]], "h:mm")</f>
        <v>4:23</v>
      </c>
      <c r="R742" s="7">
        <f>IF(Tabla13[[#This Row],[Estado de la Mesa]]="Ocupada",Tabla13[[#This Row],[Hora de Salida2]]-Tabla13[[#This Row],[Hora de Llegada2]]+(15/1440),Tabla13[[#This Row],[Hora de Salida2]]-Tabla13[[#This Row],[Hora de Llegada2]])</f>
        <v>0.17291666666666666</v>
      </c>
      <c r="S742" s="7">
        <f>Tabla13[[#This Row],[Hora de Salida2]]-Tabla13[[#This Row],[Hora de Llegada2]]</f>
        <v>0.16250000000000001</v>
      </c>
      <c r="T742" s="7">
        <f>IF(Tabla5[[#This Row],[Tiempo de Permanencia sin la Espera]]&gt;Tabla5[[#This Row],[Tiempo Preparación (horas)]],Tabla5[[#This Row],[Tiempo de Permanencia sin la Espera]]-Tabla5[[#This Row],[Tiempo Preparación (horas)]],0)</f>
        <v>4.7916666666666677E-2</v>
      </c>
      <c r="U742" s="7" t="str">
        <f>IF(Tabla5[[#This Row],[Tiempo de Permanencia sin la Espera]]&gt;Tabla5[[#This Row],[Tiempo Preparación (horas)]],"Si","No")</f>
        <v>Si</v>
      </c>
      <c r="V742" s="8">
        <v>285</v>
      </c>
      <c r="W742" s="8">
        <v>165</v>
      </c>
      <c r="X742" s="7">
        <f>Tabla5[[#This Row],[Tiempo de Preparación]]/1440</f>
        <v>0.11458333333333333</v>
      </c>
    </row>
    <row r="743" spans="1:24" x14ac:dyDescent="0.2">
      <c r="A743">
        <v>20</v>
      </c>
      <c r="B743" t="s">
        <v>150</v>
      </c>
      <c r="C743">
        <v>4</v>
      </c>
      <c r="D743" s="3">
        <v>45023.025000000001</v>
      </c>
      <c r="E743" s="3">
        <v>45023.098611111112</v>
      </c>
      <c r="F743" t="s">
        <v>61</v>
      </c>
      <c r="G743" t="s">
        <v>60</v>
      </c>
      <c r="H743" t="s">
        <v>59</v>
      </c>
      <c r="I743" t="s">
        <v>149</v>
      </c>
      <c r="J743" s="34">
        <f>IF(Tabla5[[#This Row],[Orden Cobrada]]="Si",Tabla13[[#This Row],[Propina]],0)</f>
        <v>0</v>
      </c>
      <c r="K743" t="s">
        <v>57</v>
      </c>
      <c r="L743">
        <v>742</v>
      </c>
      <c r="M743" t="s">
        <v>75</v>
      </c>
      <c r="N743" t="s">
        <v>148</v>
      </c>
      <c r="O743" s="6">
        <f>INT(Tabla13[[#This Row],[Hora de Llegada]])</f>
        <v>45023</v>
      </c>
      <c r="P743" s="7" t="str">
        <f>TEXT(Tabla13[[#This Row],[Hora de Llegada]], "h:mm")</f>
        <v>0:36</v>
      </c>
      <c r="Q743" s="7" t="str">
        <f>TEXT(Tabla13[[#This Row],[Hora de Salida]], "h:mm")</f>
        <v>2:22</v>
      </c>
      <c r="R743" s="7">
        <f>IF(Tabla13[[#This Row],[Estado de la Mesa]]="Ocupada",Tabla13[[#This Row],[Hora de Salida2]]-Tabla13[[#This Row],[Hora de Llegada2]]+(15/1440),Tabla13[[#This Row],[Hora de Salida2]]-Tabla13[[#This Row],[Hora de Llegada2]])</f>
        <v>7.3611111111111113E-2</v>
      </c>
      <c r="S743" s="7">
        <f>Tabla13[[#This Row],[Hora de Salida2]]-Tabla13[[#This Row],[Hora de Llegada2]]</f>
        <v>7.3611111111111113E-2</v>
      </c>
      <c r="T743" s="7">
        <f>IF(Tabla5[[#This Row],[Tiempo de Permanencia sin la Espera]]&gt;Tabla5[[#This Row],[Tiempo Preparación (horas)]],Tabla5[[#This Row],[Tiempo de Permanencia sin la Espera]]-Tabla5[[#This Row],[Tiempo Preparación (horas)]],0)</f>
        <v>0</v>
      </c>
      <c r="U743" s="7" t="str">
        <f>IF(Tabla5[[#This Row],[Tiempo de Permanencia sin la Espera]]&gt;Tabla5[[#This Row],[Tiempo Preparación (horas)]],"Si","No")</f>
        <v>No</v>
      </c>
      <c r="V743" s="8">
        <v>166</v>
      </c>
      <c r="W743" s="8">
        <v>145</v>
      </c>
      <c r="X743" s="7">
        <f>Tabla5[[#This Row],[Tiempo de Preparación]]/1440</f>
        <v>0.10069444444444445</v>
      </c>
    </row>
    <row r="744" spans="1:24" x14ac:dyDescent="0.2">
      <c r="A744">
        <v>19</v>
      </c>
      <c r="B744" t="s">
        <v>147</v>
      </c>
      <c r="C744">
        <v>2</v>
      </c>
      <c r="D744" s="3">
        <v>45023.157638888886</v>
      </c>
      <c r="E744" s="3">
        <v>45023.322222222225</v>
      </c>
      <c r="F744" t="s">
        <v>72</v>
      </c>
      <c r="G744" t="s">
        <v>82</v>
      </c>
      <c r="H744" t="s">
        <v>106</v>
      </c>
      <c r="I744" t="s">
        <v>146</v>
      </c>
      <c r="J744" s="34" t="str">
        <f>IF(Tabla5[[#This Row],[Orden Cobrada]]="Si",Tabla13[[#This Row],[Propina]],0)</f>
        <v>25.7</v>
      </c>
      <c r="K744" t="s">
        <v>76</v>
      </c>
      <c r="L744">
        <v>743</v>
      </c>
      <c r="M744" t="s">
        <v>104</v>
      </c>
      <c r="N744" t="s">
        <v>145</v>
      </c>
      <c r="O744" s="6">
        <f>INT(Tabla13[[#This Row],[Hora de Llegada]])</f>
        <v>45023</v>
      </c>
      <c r="P744" s="7" t="str">
        <f>TEXT(Tabla13[[#This Row],[Hora de Llegada]], "h:mm")</f>
        <v>3:47</v>
      </c>
      <c r="Q744" s="7" t="str">
        <f>TEXT(Tabla13[[#This Row],[Hora de Salida]], "h:mm")</f>
        <v>7:44</v>
      </c>
      <c r="R744" s="7">
        <f>IF(Tabla13[[#This Row],[Estado de la Mesa]]="Ocupada",Tabla13[[#This Row],[Hora de Salida2]]-Tabla13[[#This Row],[Hora de Llegada2]]+(15/1440),Tabla13[[#This Row],[Hora de Salida2]]-Tabla13[[#This Row],[Hora de Llegada2]])</f>
        <v>0.17500000000000002</v>
      </c>
      <c r="S744" s="7">
        <f>Tabla13[[#This Row],[Hora de Salida2]]-Tabla13[[#This Row],[Hora de Llegada2]]</f>
        <v>0.16458333333333336</v>
      </c>
      <c r="T744" s="7">
        <f>IF(Tabla5[[#This Row],[Tiempo de Permanencia sin la Espera]]&gt;Tabla5[[#This Row],[Tiempo Preparación (horas)]],Tabla5[[#This Row],[Tiempo de Permanencia sin la Espera]]-Tabla5[[#This Row],[Tiempo Preparación (horas)]],0)</f>
        <v>6.527777777777781E-2</v>
      </c>
      <c r="U744" s="7" t="str">
        <f>IF(Tabla5[[#This Row],[Tiempo de Permanencia sin la Espera]]&gt;Tabla5[[#This Row],[Tiempo Preparación (horas)]],"Si","No")</f>
        <v>Si</v>
      </c>
      <c r="V744" s="8">
        <v>134</v>
      </c>
      <c r="W744" s="8">
        <v>143</v>
      </c>
      <c r="X744" s="7">
        <f>Tabla5[[#This Row],[Tiempo de Preparación]]/1440</f>
        <v>9.930555555555555E-2</v>
      </c>
    </row>
    <row r="745" spans="1:24" x14ac:dyDescent="0.2">
      <c r="A745">
        <v>11</v>
      </c>
      <c r="B745" t="s">
        <v>144</v>
      </c>
      <c r="C745">
        <v>1</v>
      </c>
      <c r="D745" s="3">
        <v>45023.082638888889</v>
      </c>
      <c r="E745" s="3">
        <v>45023.242361111108</v>
      </c>
      <c r="F745" t="s">
        <v>97</v>
      </c>
      <c r="G745" t="s">
        <v>82</v>
      </c>
      <c r="H745" t="s">
        <v>59</v>
      </c>
      <c r="I745" t="s">
        <v>143</v>
      </c>
      <c r="J745" s="34" t="str">
        <f>IF(Tabla5[[#This Row],[Orden Cobrada]]="Si",Tabla13[[#This Row],[Propina]],0)</f>
        <v>26.5</v>
      </c>
      <c r="K745" t="s">
        <v>70</v>
      </c>
      <c r="L745">
        <v>744</v>
      </c>
      <c r="M745" t="s">
        <v>90</v>
      </c>
      <c r="N745" t="s">
        <v>142</v>
      </c>
      <c r="O745" s="6">
        <f>INT(Tabla13[[#This Row],[Hora de Llegada]])</f>
        <v>45023</v>
      </c>
      <c r="P745" s="7" t="str">
        <f>TEXT(Tabla13[[#This Row],[Hora de Llegada]], "h:mm")</f>
        <v>1:59</v>
      </c>
      <c r="Q745" s="7" t="str">
        <f>TEXT(Tabla13[[#This Row],[Hora de Salida]], "h:mm")</f>
        <v>5:49</v>
      </c>
      <c r="R745" s="7">
        <f>IF(Tabla13[[#This Row],[Estado de la Mesa]]="Ocupada",Tabla13[[#This Row],[Hora de Salida2]]-Tabla13[[#This Row],[Hora de Llegada2]]+(15/1440),Tabla13[[#This Row],[Hora de Salida2]]-Tabla13[[#This Row],[Hora de Llegada2]])</f>
        <v>0.15972222222222221</v>
      </c>
      <c r="S745" s="7">
        <f>Tabla13[[#This Row],[Hora de Salida2]]-Tabla13[[#This Row],[Hora de Llegada2]]</f>
        <v>0.15972222222222221</v>
      </c>
      <c r="T745" s="7">
        <f>IF(Tabla5[[#This Row],[Tiempo de Permanencia sin la Espera]]&gt;Tabla5[[#This Row],[Tiempo Preparación (horas)]],Tabla5[[#This Row],[Tiempo de Permanencia sin la Espera]]-Tabla5[[#This Row],[Tiempo Preparación (horas)]],0)</f>
        <v>0.11319444444444443</v>
      </c>
      <c r="U745" s="7" t="str">
        <f>IF(Tabla5[[#This Row],[Tiempo de Permanencia sin la Espera]]&gt;Tabla5[[#This Row],[Tiempo Preparación (horas)]],"Si","No")</f>
        <v>Si</v>
      </c>
      <c r="V745" s="8">
        <v>76</v>
      </c>
      <c r="W745" s="8">
        <v>67</v>
      </c>
      <c r="X745" s="7">
        <f>Tabla5[[#This Row],[Tiempo de Preparación]]/1440</f>
        <v>4.6527777777777779E-2</v>
      </c>
    </row>
    <row r="746" spans="1:24" x14ac:dyDescent="0.2">
      <c r="A746">
        <v>3</v>
      </c>
      <c r="B746" t="s">
        <v>141</v>
      </c>
      <c r="C746">
        <v>1</v>
      </c>
      <c r="D746" s="3">
        <v>45023.106944444444</v>
      </c>
      <c r="E746" s="3">
        <v>45023.202777777777</v>
      </c>
      <c r="F746" t="s">
        <v>87</v>
      </c>
      <c r="G746" t="s">
        <v>82</v>
      </c>
      <c r="H746" t="s">
        <v>102</v>
      </c>
      <c r="I746" t="s">
        <v>140</v>
      </c>
      <c r="J746" s="34" t="str">
        <f>IF(Tabla5[[#This Row],[Orden Cobrada]]="Si",Tabla13[[#This Row],[Propina]],0)</f>
        <v>18.75</v>
      </c>
      <c r="K746" t="s">
        <v>70</v>
      </c>
      <c r="L746">
        <v>745</v>
      </c>
      <c r="M746" t="s">
        <v>126</v>
      </c>
      <c r="N746" t="s">
        <v>139</v>
      </c>
      <c r="O746" s="6">
        <f>INT(Tabla13[[#This Row],[Hora de Llegada]])</f>
        <v>45023</v>
      </c>
      <c r="P746" s="7" t="str">
        <f>TEXT(Tabla13[[#This Row],[Hora de Llegada]], "h:mm")</f>
        <v>2:34</v>
      </c>
      <c r="Q746" s="7" t="str">
        <f>TEXT(Tabla13[[#This Row],[Hora de Salida]], "h:mm")</f>
        <v>4:52</v>
      </c>
      <c r="R746" s="7">
        <f>IF(Tabla13[[#This Row],[Estado de la Mesa]]="Ocupada",Tabla13[[#This Row],[Hora de Salida2]]-Tabla13[[#This Row],[Hora de Llegada2]]+(15/1440),Tabla13[[#This Row],[Hora de Salida2]]-Tabla13[[#This Row],[Hora de Llegada2]])</f>
        <v>9.5833333333333368E-2</v>
      </c>
      <c r="S746" s="7">
        <f>Tabla13[[#This Row],[Hora de Salida2]]-Tabla13[[#This Row],[Hora de Llegada2]]</f>
        <v>9.5833333333333368E-2</v>
      </c>
      <c r="T746" s="7">
        <f>IF(Tabla5[[#This Row],[Tiempo de Permanencia sin la Espera]]&gt;Tabla5[[#This Row],[Tiempo Preparación (horas)]],Tabla5[[#This Row],[Tiempo de Permanencia sin la Espera]]-Tabla5[[#This Row],[Tiempo Preparación (horas)]],0)</f>
        <v>4.5138888888888923E-2</v>
      </c>
      <c r="U746" s="7" t="str">
        <f>IF(Tabla5[[#This Row],[Tiempo de Permanencia sin la Espera]]&gt;Tabla5[[#This Row],[Tiempo Preparación (horas)]],"Si","No")</f>
        <v>Si</v>
      </c>
      <c r="V746" s="8">
        <v>284</v>
      </c>
      <c r="W746" s="8">
        <v>73</v>
      </c>
      <c r="X746" s="7">
        <f>Tabla5[[#This Row],[Tiempo de Preparación]]/1440</f>
        <v>5.0694444444444445E-2</v>
      </c>
    </row>
    <row r="747" spans="1:24" x14ac:dyDescent="0.2">
      <c r="A747">
        <v>13</v>
      </c>
      <c r="B747" t="s">
        <v>138</v>
      </c>
      <c r="C747">
        <v>2</v>
      </c>
      <c r="D747" s="3">
        <v>45023.131944444445</v>
      </c>
      <c r="E747" s="3">
        <v>45023.268750000003</v>
      </c>
      <c r="F747" t="s">
        <v>97</v>
      </c>
      <c r="G747" t="s">
        <v>82</v>
      </c>
      <c r="H747" t="s">
        <v>59</v>
      </c>
      <c r="I747" t="s">
        <v>137</v>
      </c>
      <c r="J747" s="34" t="str">
        <f>IF(Tabla5[[#This Row],[Orden Cobrada]]="Si",Tabla13[[#This Row],[Propina]],0)</f>
        <v>44.9</v>
      </c>
      <c r="K747" t="s">
        <v>76</v>
      </c>
      <c r="L747">
        <v>746</v>
      </c>
      <c r="M747" t="s">
        <v>69</v>
      </c>
      <c r="N747" t="s">
        <v>136</v>
      </c>
      <c r="O747" s="6">
        <f>INT(Tabla13[[#This Row],[Hora de Llegada]])</f>
        <v>45023</v>
      </c>
      <c r="P747" s="7" t="str">
        <f>TEXT(Tabla13[[#This Row],[Hora de Llegada]], "h:mm")</f>
        <v>3:10</v>
      </c>
      <c r="Q747" s="7" t="str">
        <f>TEXT(Tabla13[[#This Row],[Hora de Salida]], "h:mm")</f>
        <v>6:27</v>
      </c>
      <c r="R747" s="7">
        <f>IF(Tabla13[[#This Row],[Estado de la Mesa]]="Ocupada",Tabla13[[#This Row],[Hora de Salida2]]-Tabla13[[#This Row],[Hora de Llegada2]]+(15/1440),Tabla13[[#This Row],[Hora de Salida2]]-Tabla13[[#This Row],[Hora de Llegada2]])</f>
        <v>0.1472222222222222</v>
      </c>
      <c r="S747" s="7">
        <f>Tabla13[[#This Row],[Hora de Salida2]]-Tabla13[[#This Row],[Hora de Llegada2]]</f>
        <v>0.13680555555555554</v>
      </c>
      <c r="T747" s="7">
        <f>IF(Tabla5[[#This Row],[Tiempo de Permanencia sin la Espera]]&gt;Tabla5[[#This Row],[Tiempo Preparación (horas)]],Tabla5[[#This Row],[Tiempo de Permanencia sin la Espera]]-Tabla5[[#This Row],[Tiempo Preparación (horas)]],0)</f>
        <v>8.3333333333333315E-2</v>
      </c>
      <c r="U747" s="7" t="str">
        <f>IF(Tabla5[[#This Row],[Tiempo de Permanencia sin la Espera]]&gt;Tabla5[[#This Row],[Tiempo Preparación (horas)]],"Si","No")</f>
        <v>Si</v>
      </c>
      <c r="V747" s="8">
        <v>201</v>
      </c>
      <c r="W747" s="8">
        <v>77</v>
      </c>
      <c r="X747" s="7">
        <f>Tabla5[[#This Row],[Tiempo de Preparación]]/1440</f>
        <v>5.347222222222222E-2</v>
      </c>
    </row>
    <row r="748" spans="1:24" x14ac:dyDescent="0.2">
      <c r="A748">
        <v>16</v>
      </c>
      <c r="B748" t="s">
        <v>130</v>
      </c>
      <c r="C748">
        <v>3</v>
      </c>
      <c r="D748" s="3">
        <v>45023.120138888888</v>
      </c>
      <c r="E748" s="3">
        <v>45023.200694444444</v>
      </c>
      <c r="F748" t="s">
        <v>97</v>
      </c>
      <c r="G748" t="s">
        <v>60</v>
      </c>
      <c r="H748" t="s">
        <v>106</v>
      </c>
      <c r="I748" t="s">
        <v>135</v>
      </c>
      <c r="J748" s="34" t="str">
        <f>IF(Tabla5[[#This Row],[Orden Cobrada]]="Si",Tabla13[[#This Row],[Propina]],0)</f>
        <v>37.23</v>
      </c>
      <c r="K748" t="s">
        <v>57</v>
      </c>
      <c r="L748">
        <v>747</v>
      </c>
      <c r="M748" t="s">
        <v>85</v>
      </c>
      <c r="N748" t="s">
        <v>26</v>
      </c>
      <c r="O748" s="6">
        <f>INT(Tabla13[[#This Row],[Hora de Llegada]])</f>
        <v>45023</v>
      </c>
      <c r="P748" s="7" t="str">
        <f>TEXT(Tabla13[[#This Row],[Hora de Llegada]], "h:mm")</f>
        <v>2:53</v>
      </c>
      <c r="Q748" s="7" t="str">
        <f>TEXT(Tabla13[[#This Row],[Hora de Salida]], "h:mm")</f>
        <v>4:49</v>
      </c>
      <c r="R748" s="7">
        <f>IF(Tabla13[[#This Row],[Estado de la Mesa]]="Ocupada",Tabla13[[#This Row],[Hora de Salida2]]-Tabla13[[#This Row],[Hora de Llegada2]]+(15/1440),Tabla13[[#This Row],[Hora de Salida2]]-Tabla13[[#This Row],[Hora de Llegada2]])</f>
        <v>8.0555555555555533E-2</v>
      </c>
      <c r="S748" s="7">
        <f>Tabla13[[#This Row],[Hora de Salida2]]-Tabla13[[#This Row],[Hora de Llegada2]]</f>
        <v>8.0555555555555533E-2</v>
      </c>
      <c r="T748" s="7">
        <f>IF(Tabla5[[#This Row],[Tiempo de Permanencia sin la Espera]]&gt;Tabla5[[#This Row],[Tiempo Preparación (horas)]],Tabla5[[#This Row],[Tiempo de Permanencia sin la Espera]]-Tabla5[[#This Row],[Tiempo Preparación (horas)]],0)</f>
        <v>6.1111111111111088E-2</v>
      </c>
      <c r="U748" s="7" t="str">
        <f>IF(Tabla5[[#This Row],[Tiempo de Permanencia sin la Espera]]&gt;Tabla5[[#This Row],[Tiempo Preparación (horas)]],"Si","No")</f>
        <v>Si</v>
      </c>
      <c r="V748" s="8">
        <v>25</v>
      </c>
      <c r="W748" s="8">
        <v>28</v>
      </c>
      <c r="X748" s="7">
        <f>Tabla5[[#This Row],[Tiempo de Preparación]]/1440</f>
        <v>1.9444444444444445E-2</v>
      </c>
    </row>
    <row r="749" spans="1:24" x14ac:dyDescent="0.2">
      <c r="A749">
        <v>2</v>
      </c>
      <c r="B749" t="s">
        <v>134</v>
      </c>
      <c r="C749">
        <v>4</v>
      </c>
      <c r="D749" s="3">
        <v>45023.105555555558</v>
      </c>
      <c r="E749" s="3">
        <v>45023.248611111114</v>
      </c>
      <c r="F749" t="s">
        <v>61</v>
      </c>
      <c r="G749" t="s">
        <v>82</v>
      </c>
      <c r="H749" t="s">
        <v>59</v>
      </c>
      <c r="I749" t="s">
        <v>133</v>
      </c>
      <c r="J749" s="34" t="str">
        <f>IF(Tabla5[[#This Row],[Orden Cobrada]]="Si",Tabla13[[#This Row],[Propina]],0)</f>
        <v>12.55</v>
      </c>
      <c r="K749" t="s">
        <v>57</v>
      </c>
      <c r="L749">
        <v>748</v>
      </c>
      <c r="M749" t="s">
        <v>132</v>
      </c>
      <c r="N749" t="s">
        <v>131</v>
      </c>
      <c r="O749" s="6">
        <f>INT(Tabla13[[#This Row],[Hora de Llegada]])</f>
        <v>45023</v>
      </c>
      <c r="P749" s="7" t="str">
        <f>TEXT(Tabla13[[#This Row],[Hora de Llegada]], "h:mm")</f>
        <v>2:32</v>
      </c>
      <c r="Q749" s="7" t="str">
        <f>TEXT(Tabla13[[#This Row],[Hora de Salida]], "h:mm")</f>
        <v>5:58</v>
      </c>
      <c r="R749" s="7">
        <f>IF(Tabla13[[#This Row],[Estado de la Mesa]]="Ocupada",Tabla13[[#This Row],[Hora de Salida2]]-Tabla13[[#This Row],[Hora de Llegada2]]+(15/1440),Tabla13[[#This Row],[Hora de Salida2]]-Tabla13[[#This Row],[Hora de Llegada2]])</f>
        <v>0.14305555555555555</v>
      </c>
      <c r="S749" s="7">
        <f>Tabla13[[#This Row],[Hora de Salida2]]-Tabla13[[#This Row],[Hora de Llegada2]]</f>
        <v>0.14305555555555555</v>
      </c>
      <c r="T749" s="7">
        <f>IF(Tabla5[[#This Row],[Tiempo de Permanencia sin la Espera]]&gt;Tabla5[[#This Row],[Tiempo Preparación (horas)]],Tabla5[[#This Row],[Tiempo de Permanencia sin la Espera]]-Tabla5[[#This Row],[Tiempo Preparación (horas)]],0)</f>
        <v>0.11736111111111111</v>
      </c>
      <c r="U749" s="7" t="str">
        <f>IF(Tabla5[[#This Row],[Tiempo de Permanencia sin la Espera]]&gt;Tabla5[[#This Row],[Tiempo Preparación (horas)]],"Si","No")</f>
        <v>Si</v>
      </c>
      <c r="V749" s="8">
        <v>110</v>
      </c>
      <c r="W749" s="8">
        <v>37</v>
      </c>
      <c r="X749" s="7">
        <f>Tabla5[[#This Row],[Tiempo de Preparación]]/1440</f>
        <v>2.5694444444444443E-2</v>
      </c>
    </row>
    <row r="750" spans="1:24" x14ac:dyDescent="0.2">
      <c r="A750">
        <v>1</v>
      </c>
      <c r="B750" t="s">
        <v>130</v>
      </c>
      <c r="C750">
        <v>2</v>
      </c>
      <c r="D750" s="3">
        <v>45023.056250000001</v>
      </c>
      <c r="E750" s="3">
        <v>45023.119444444441</v>
      </c>
      <c r="F750" t="s">
        <v>78</v>
      </c>
      <c r="G750" t="s">
        <v>82</v>
      </c>
      <c r="H750" t="s">
        <v>106</v>
      </c>
      <c r="I750" t="s">
        <v>129</v>
      </c>
      <c r="J750" s="34" t="str">
        <f>IF(Tabla5[[#This Row],[Orden Cobrada]]="Si",Tabla13[[#This Row],[Propina]],0)</f>
        <v>24.12</v>
      </c>
      <c r="K750" t="s">
        <v>76</v>
      </c>
      <c r="L750">
        <v>749</v>
      </c>
      <c r="M750" t="s">
        <v>100</v>
      </c>
      <c r="N750" t="s">
        <v>17</v>
      </c>
      <c r="O750" s="6">
        <f>INT(Tabla13[[#This Row],[Hora de Llegada]])</f>
        <v>45023</v>
      </c>
      <c r="P750" s="7" t="str">
        <f>TEXT(Tabla13[[#This Row],[Hora de Llegada]], "h:mm")</f>
        <v>1:21</v>
      </c>
      <c r="Q750" s="7" t="str">
        <f>TEXT(Tabla13[[#This Row],[Hora de Salida]], "h:mm")</f>
        <v>2:52</v>
      </c>
      <c r="R750" s="7">
        <f>IF(Tabla13[[#This Row],[Estado de la Mesa]]="Ocupada",Tabla13[[#This Row],[Hora de Salida2]]-Tabla13[[#This Row],[Hora de Llegada2]]+(15/1440),Tabla13[[#This Row],[Hora de Salida2]]-Tabla13[[#This Row],[Hora de Llegada2]])</f>
        <v>7.3611111111111113E-2</v>
      </c>
      <c r="S750" s="7">
        <f>Tabla13[[#This Row],[Hora de Salida2]]-Tabla13[[#This Row],[Hora de Llegada2]]</f>
        <v>6.3194444444444442E-2</v>
      </c>
      <c r="T750" s="7">
        <f>IF(Tabla5[[#This Row],[Tiempo de Permanencia sin la Espera]]&gt;Tabla5[[#This Row],[Tiempo Preparación (horas)]],Tabla5[[#This Row],[Tiempo de Permanencia sin la Espera]]-Tabla5[[#This Row],[Tiempo Preparación (horas)]],0)</f>
        <v>5.7638888888888885E-2</v>
      </c>
      <c r="U750" s="7" t="str">
        <f>IF(Tabla5[[#This Row],[Tiempo de Permanencia sin la Espera]]&gt;Tabla5[[#This Row],[Tiempo Preparación (horas)]],"Si","No")</f>
        <v>Si</v>
      </c>
      <c r="V750" s="8">
        <v>70</v>
      </c>
      <c r="W750" s="8">
        <v>8</v>
      </c>
      <c r="X750" s="7">
        <f>Tabla5[[#This Row],[Tiempo de Preparación]]/1440</f>
        <v>5.5555555555555558E-3</v>
      </c>
    </row>
    <row r="751" spans="1:24" x14ac:dyDescent="0.2">
      <c r="A751">
        <v>6</v>
      </c>
      <c r="B751" t="s">
        <v>128</v>
      </c>
      <c r="C751">
        <v>4</v>
      </c>
      <c r="D751" s="3">
        <v>45023.073611111111</v>
      </c>
      <c r="E751" s="3">
        <v>45023.125</v>
      </c>
      <c r="F751" t="s">
        <v>97</v>
      </c>
      <c r="G751" t="s">
        <v>82</v>
      </c>
      <c r="H751" t="s">
        <v>59</v>
      </c>
      <c r="I751" t="s">
        <v>127</v>
      </c>
      <c r="J751" s="34">
        <f>IF(Tabla5[[#This Row],[Orden Cobrada]]="Si",Tabla13[[#This Row],[Propina]],0)</f>
        <v>0</v>
      </c>
      <c r="K751" t="s">
        <v>70</v>
      </c>
      <c r="L751">
        <v>750</v>
      </c>
      <c r="M751" t="s">
        <v>126</v>
      </c>
      <c r="N751" t="s">
        <v>125</v>
      </c>
      <c r="O751" s="6">
        <f>INT(Tabla13[[#This Row],[Hora de Llegada]])</f>
        <v>45023</v>
      </c>
      <c r="P751" s="7" t="str">
        <f>TEXT(Tabla13[[#This Row],[Hora de Llegada]], "h:mm")</f>
        <v>1:46</v>
      </c>
      <c r="Q751" s="7" t="str">
        <f>TEXT(Tabla13[[#This Row],[Hora de Salida]], "h:mm")</f>
        <v>3:00</v>
      </c>
      <c r="R751" s="7">
        <f>IF(Tabla13[[#This Row],[Estado de la Mesa]]="Ocupada",Tabla13[[#This Row],[Hora de Salida2]]-Tabla13[[#This Row],[Hora de Llegada2]]+(15/1440),Tabla13[[#This Row],[Hora de Salida2]]-Tabla13[[#This Row],[Hora de Llegada2]])</f>
        <v>5.1388888888888887E-2</v>
      </c>
      <c r="S751" s="7">
        <f>Tabla13[[#This Row],[Hora de Salida2]]-Tabla13[[#This Row],[Hora de Llegada2]]</f>
        <v>5.1388888888888887E-2</v>
      </c>
      <c r="T751" s="7">
        <f>IF(Tabla5[[#This Row],[Tiempo de Permanencia sin la Espera]]&gt;Tabla5[[#This Row],[Tiempo Preparación (horas)]],Tabla5[[#This Row],[Tiempo de Permanencia sin la Espera]]-Tabla5[[#This Row],[Tiempo Preparación (horas)]],0)</f>
        <v>0</v>
      </c>
      <c r="U751" s="7" t="str">
        <f>IF(Tabla5[[#This Row],[Tiempo de Permanencia sin la Espera]]&gt;Tabla5[[#This Row],[Tiempo Preparación (horas)]],"Si","No")</f>
        <v>No</v>
      </c>
      <c r="V751" s="8">
        <v>119</v>
      </c>
      <c r="W751" s="8">
        <v>86</v>
      </c>
      <c r="X751" s="7">
        <f>Tabla5[[#This Row],[Tiempo de Preparación]]/1440</f>
        <v>5.9722222222222225E-2</v>
      </c>
    </row>
    <row r="752" spans="1:24" x14ac:dyDescent="0.2">
      <c r="A752">
        <v>17</v>
      </c>
      <c r="B752" t="s">
        <v>124</v>
      </c>
      <c r="C752">
        <v>6</v>
      </c>
      <c r="D752" s="3">
        <v>45023.063888888886</v>
      </c>
      <c r="E752" s="3">
        <v>45023.131944444445</v>
      </c>
      <c r="F752" t="s">
        <v>61</v>
      </c>
      <c r="G752" t="s">
        <v>60</v>
      </c>
      <c r="H752" t="s">
        <v>59</v>
      </c>
      <c r="I752" t="s">
        <v>123</v>
      </c>
      <c r="J752" s="34" t="str">
        <f>IF(Tabla5[[#This Row],[Orden Cobrada]]="Si",Tabla13[[#This Row],[Propina]],0)</f>
        <v>49.35</v>
      </c>
      <c r="K752" t="s">
        <v>70</v>
      </c>
      <c r="L752">
        <v>751</v>
      </c>
      <c r="M752" t="s">
        <v>104</v>
      </c>
      <c r="N752" t="s">
        <v>122</v>
      </c>
      <c r="O752" s="6">
        <f>INT(Tabla13[[#This Row],[Hora de Llegada]])</f>
        <v>45023</v>
      </c>
      <c r="P752" s="7" t="str">
        <f>TEXT(Tabla13[[#This Row],[Hora de Llegada]], "h:mm")</f>
        <v>1:32</v>
      </c>
      <c r="Q752" s="7" t="str">
        <f>TEXT(Tabla13[[#This Row],[Hora de Salida]], "h:mm")</f>
        <v>3:10</v>
      </c>
      <c r="R752" s="7">
        <f>IF(Tabla13[[#This Row],[Estado de la Mesa]]="Ocupada",Tabla13[[#This Row],[Hora de Salida2]]-Tabla13[[#This Row],[Hora de Llegada2]]+(15/1440),Tabla13[[#This Row],[Hora de Salida2]]-Tabla13[[#This Row],[Hora de Llegada2]])</f>
        <v>6.8055555555555564E-2</v>
      </c>
      <c r="S752" s="7">
        <f>Tabla13[[#This Row],[Hora de Salida2]]-Tabla13[[#This Row],[Hora de Llegada2]]</f>
        <v>6.8055555555555564E-2</v>
      </c>
      <c r="T752" s="7">
        <f>IF(Tabla5[[#This Row],[Tiempo de Permanencia sin la Espera]]&gt;Tabla5[[#This Row],[Tiempo Preparación (horas)]],Tabla5[[#This Row],[Tiempo de Permanencia sin la Espera]]-Tabla5[[#This Row],[Tiempo Preparación (horas)]],0)</f>
        <v>7.6388888888888964E-3</v>
      </c>
      <c r="U752" s="7" t="str">
        <f>IF(Tabla5[[#This Row],[Tiempo de Permanencia sin la Espera]]&gt;Tabla5[[#This Row],[Tiempo Preparación (horas)]],"Si","No")</f>
        <v>Si</v>
      </c>
      <c r="V752" s="8">
        <v>170</v>
      </c>
      <c r="W752" s="8">
        <v>87</v>
      </c>
      <c r="X752" s="7">
        <f>Tabla5[[#This Row],[Tiempo de Preparación]]/1440</f>
        <v>6.0416666666666667E-2</v>
      </c>
    </row>
    <row r="753" spans="1:24" x14ac:dyDescent="0.2">
      <c r="A753">
        <v>3</v>
      </c>
      <c r="B753" t="s">
        <v>121</v>
      </c>
      <c r="C753">
        <v>5</v>
      </c>
      <c r="D753" s="3">
        <v>45023.086805555555</v>
      </c>
      <c r="E753" s="3">
        <v>45023.182638888888</v>
      </c>
      <c r="F753" t="s">
        <v>72</v>
      </c>
      <c r="G753" t="s">
        <v>82</v>
      </c>
      <c r="H753" t="s">
        <v>59</v>
      </c>
      <c r="I753" t="s">
        <v>120</v>
      </c>
      <c r="J753" s="34" t="str">
        <f>IF(Tabla5[[#This Row],[Orden Cobrada]]="Si",Tabla13[[#This Row],[Propina]],0)</f>
        <v>46.27</v>
      </c>
      <c r="K753" t="s">
        <v>70</v>
      </c>
      <c r="L753">
        <v>752</v>
      </c>
      <c r="M753" t="s">
        <v>100</v>
      </c>
      <c r="N753" t="s">
        <v>7</v>
      </c>
      <c r="O753" s="6">
        <f>INT(Tabla13[[#This Row],[Hora de Llegada]])</f>
        <v>45023</v>
      </c>
      <c r="P753" s="7" t="str">
        <f>TEXT(Tabla13[[#This Row],[Hora de Llegada]], "h:mm")</f>
        <v>2:05</v>
      </c>
      <c r="Q753" s="7" t="str">
        <f>TEXT(Tabla13[[#This Row],[Hora de Salida]], "h:mm")</f>
        <v>4:23</v>
      </c>
      <c r="R753" s="7">
        <f>IF(Tabla13[[#This Row],[Estado de la Mesa]]="Ocupada",Tabla13[[#This Row],[Hora de Salida2]]-Tabla13[[#This Row],[Hora de Llegada2]]+(15/1440),Tabla13[[#This Row],[Hora de Salida2]]-Tabla13[[#This Row],[Hora de Llegada2]])</f>
        <v>9.583333333333334E-2</v>
      </c>
      <c r="S753" s="7">
        <f>Tabla13[[#This Row],[Hora de Salida2]]-Tabla13[[#This Row],[Hora de Llegada2]]</f>
        <v>9.583333333333334E-2</v>
      </c>
      <c r="T753" s="7">
        <f>IF(Tabla5[[#This Row],[Tiempo de Permanencia sin la Espera]]&gt;Tabla5[[#This Row],[Tiempo Preparación (horas)]],Tabla5[[#This Row],[Tiempo de Permanencia sin la Espera]]-Tabla5[[#This Row],[Tiempo Preparación (horas)]],0)</f>
        <v>7.5000000000000011E-2</v>
      </c>
      <c r="U753" s="7" t="str">
        <f>IF(Tabla5[[#This Row],[Tiempo de Permanencia sin la Espera]]&gt;Tabla5[[#This Row],[Tiempo Preparación (horas)]],"Si","No")</f>
        <v>Si</v>
      </c>
      <c r="V753" s="8">
        <v>60</v>
      </c>
      <c r="W753" s="8">
        <v>30</v>
      </c>
      <c r="X753" s="7">
        <f>Tabla5[[#This Row],[Tiempo de Preparación]]/1440</f>
        <v>2.0833333333333332E-2</v>
      </c>
    </row>
    <row r="754" spans="1:24" x14ac:dyDescent="0.2">
      <c r="A754">
        <v>11</v>
      </c>
      <c r="B754" t="s">
        <v>119</v>
      </c>
      <c r="C754">
        <v>4</v>
      </c>
      <c r="D754" s="3">
        <v>45023.102083333331</v>
      </c>
      <c r="E754" s="3">
        <v>45023.193055555559</v>
      </c>
      <c r="F754" t="s">
        <v>78</v>
      </c>
      <c r="G754" t="s">
        <v>82</v>
      </c>
      <c r="H754" t="s">
        <v>106</v>
      </c>
      <c r="I754" t="s">
        <v>118</v>
      </c>
      <c r="J754" s="34" t="str">
        <f>IF(Tabla5[[#This Row],[Orden Cobrada]]="Si",Tabla13[[#This Row],[Propina]],0)</f>
        <v>26.24</v>
      </c>
      <c r="K754" t="s">
        <v>70</v>
      </c>
      <c r="L754">
        <v>753</v>
      </c>
      <c r="M754" t="s">
        <v>69</v>
      </c>
      <c r="N754" t="s">
        <v>117</v>
      </c>
      <c r="O754" s="6">
        <f>INT(Tabla13[[#This Row],[Hora de Llegada]])</f>
        <v>45023</v>
      </c>
      <c r="P754" s="7" t="str">
        <f>TEXT(Tabla13[[#This Row],[Hora de Llegada]], "h:mm")</f>
        <v>2:27</v>
      </c>
      <c r="Q754" s="7" t="str">
        <f>TEXT(Tabla13[[#This Row],[Hora de Salida]], "h:mm")</f>
        <v>4:38</v>
      </c>
      <c r="R754" s="7">
        <f>IF(Tabla13[[#This Row],[Estado de la Mesa]]="Ocupada",Tabla13[[#This Row],[Hora de Salida2]]-Tabla13[[#This Row],[Hora de Llegada2]]+(15/1440),Tabla13[[#This Row],[Hora de Salida2]]-Tabla13[[#This Row],[Hora de Llegada2]])</f>
        <v>9.097222222222219E-2</v>
      </c>
      <c r="S754" s="7">
        <f>Tabla13[[#This Row],[Hora de Salida2]]-Tabla13[[#This Row],[Hora de Llegada2]]</f>
        <v>9.097222222222219E-2</v>
      </c>
      <c r="T754" s="7">
        <f>IF(Tabla5[[#This Row],[Tiempo de Permanencia sin la Espera]]&gt;Tabla5[[#This Row],[Tiempo Preparación (horas)]],Tabla5[[#This Row],[Tiempo de Permanencia sin la Espera]]-Tabla5[[#This Row],[Tiempo Preparación (horas)]],0)</f>
        <v>2.0833333333332982E-3</v>
      </c>
      <c r="U754" s="7" t="str">
        <f>IF(Tabla5[[#This Row],[Tiempo de Permanencia sin la Espera]]&gt;Tabla5[[#This Row],[Tiempo Preparación (horas)]],"Si","No")</f>
        <v>Si</v>
      </c>
      <c r="V754" s="8">
        <v>163</v>
      </c>
      <c r="W754" s="8">
        <v>128</v>
      </c>
      <c r="X754" s="7">
        <f>Tabla5[[#This Row],[Tiempo de Preparación]]/1440</f>
        <v>8.8888888888888892E-2</v>
      </c>
    </row>
    <row r="755" spans="1:24" x14ac:dyDescent="0.2">
      <c r="A755">
        <v>8</v>
      </c>
      <c r="B755" t="s">
        <v>116</v>
      </c>
      <c r="C755">
        <v>3</v>
      </c>
      <c r="D755" s="3">
        <v>45023.13958333333</v>
      </c>
      <c r="E755" s="3">
        <v>45023.191666666666</v>
      </c>
      <c r="F755" t="s">
        <v>72</v>
      </c>
      <c r="G755" t="s">
        <v>82</v>
      </c>
      <c r="H755" t="s">
        <v>59</v>
      </c>
      <c r="I755" t="s">
        <v>115</v>
      </c>
      <c r="J755" s="34">
        <f>IF(Tabla5[[#This Row],[Orden Cobrada]]="Si",Tabla13[[#This Row],[Propina]],0)</f>
        <v>0</v>
      </c>
      <c r="K755" t="s">
        <v>57</v>
      </c>
      <c r="L755">
        <v>754</v>
      </c>
      <c r="M755" t="s">
        <v>90</v>
      </c>
      <c r="N755" t="s">
        <v>114</v>
      </c>
      <c r="O755" s="6">
        <f>INT(Tabla13[[#This Row],[Hora de Llegada]])</f>
        <v>45023</v>
      </c>
      <c r="P755" s="7" t="str">
        <f>TEXT(Tabla13[[#This Row],[Hora de Llegada]], "h:mm")</f>
        <v>3:21</v>
      </c>
      <c r="Q755" s="7" t="str">
        <f>TEXT(Tabla13[[#This Row],[Hora de Salida]], "h:mm")</f>
        <v>4:36</v>
      </c>
      <c r="R755" s="7">
        <f>IF(Tabla13[[#This Row],[Estado de la Mesa]]="Ocupada",Tabla13[[#This Row],[Hora de Salida2]]-Tabla13[[#This Row],[Hora de Llegada2]]+(15/1440),Tabla13[[#This Row],[Hora de Salida2]]-Tabla13[[#This Row],[Hora de Llegada2]])</f>
        <v>5.2083333333333315E-2</v>
      </c>
      <c r="S755" s="7">
        <f>Tabla13[[#This Row],[Hora de Salida2]]-Tabla13[[#This Row],[Hora de Llegada2]]</f>
        <v>5.2083333333333315E-2</v>
      </c>
      <c r="T755" s="7">
        <f>IF(Tabla5[[#This Row],[Tiempo de Permanencia sin la Espera]]&gt;Tabla5[[#This Row],[Tiempo Preparación (horas)]],Tabla5[[#This Row],[Tiempo de Permanencia sin la Espera]]-Tabla5[[#This Row],[Tiempo Preparación (horas)]],0)</f>
        <v>0</v>
      </c>
      <c r="U755" s="7" t="str">
        <f>IF(Tabla5[[#This Row],[Tiempo de Permanencia sin la Espera]]&gt;Tabla5[[#This Row],[Tiempo Preparación (horas)]],"Si","No")</f>
        <v>No</v>
      </c>
      <c r="V755" s="8">
        <v>237</v>
      </c>
      <c r="W755" s="8">
        <v>89</v>
      </c>
      <c r="X755" s="7">
        <f>Tabla5[[#This Row],[Tiempo de Preparación]]/1440</f>
        <v>6.1805555555555558E-2</v>
      </c>
    </row>
    <row r="756" spans="1:24" x14ac:dyDescent="0.2">
      <c r="A756">
        <v>12</v>
      </c>
      <c r="B756" t="s">
        <v>113</v>
      </c>
      <c r="C756">
        <v>3</v>
      </c>
      <c r="D756" s="3">
        <v>45023.084027777775</v>
      </c>
      <c r="E756" s="3">
        <v>45023.185416666667</v>
      </c>
      <c r="F756" t="s">
        <v>61</v>
      </c>
      <c r="G756" t="s">
        <v>82</v>
      </c>
      <c r="H756" t="s">
        <v>59</v>
      </c>
      <c r="I756" t="s">
        <v>112</v>
      </c>
      <c r="J756" s="34" t="str">
        <f>IF(Tabla5[[#This Row],[Orden Cobrada]]="Si",Tabla13[[#This Row],[Propina]],0)</f>
        <v>26.65</v>
      </c>
      <c r="K756" t="s">
        <v>76</v>
      </c>
      <c r="L756">
        <v>755</v>
      </c>
      <c r="M756" t="s">
        <v>104</v>
      </c>
      <c r="N756" t="s">
        <v>111</v>
      </c>
      <c r="O756" s="6">
        <f>INT(Tabla13[[#This Row],[Hora de Llegada]])</f>
        <v>45023</v>
      </c>
      <c r="P756" s="7" t="str">
        <f>TEXT(Tabla13[[#This Row],[Hora de Llegada]], "h:mm")</f>
        <v>2:01</v>
      </c>
      <c r="Q756" s="7" t="str">
        <f>TEXT(Tabla13[[#This Row],[Hora de Salida]], "h:mm")</f>
        <v>4:27</v>
      </c>
      <c r="R756" s="7">
        <f>IF(Tabla13[[#This Row],[Estado de la Mesa]]="Ocupada",Tabla13[[#This Row],[Hora de Salida2]]-Tabla13[[#This Row],[Hora de Llegada2]]+(15/1440),Tabla13[[#This Row],[Hora de Salida2]]-Tabla13[[#This Row],[Hora de Llegada2]])</f>
        <v>0.11180555555555557</v>
      </c>
      <c r="S756" s="7">
        <f>Tabla13[[#This Row],[Hora de Salida2]]-Tabla13[[#This Row],[Hora de Llegada2]]</f>
        <v>0.1013888888888889</v>
      </c>
      <c r="T756" s="7">
        <f>IF(Tabla5[[#This Row],[Tiempo de Permanencia sin la Espera]]&gt;Tabla5[[#This Row],[Tiempo Preparación (horas)]],Tabla5[[#This Row],[Tiempo de Permanencia sin la Espera]]-Tabla5[[#This Row],[Tiempo Preparación (horas)]],0)</f>
        <v>2.5694444444444464E-2</v>
      </c>
      <c r="U756" s="7" t="str">
        <f>IF(Tabla5[[#This Row],[Tiempo de Permanencia sin la Espera]]&gt;Tabla5[[#This Row],[Tiempo Preparación (horas)]],"Si","No")</f>
        <v>Si</v>
      </c>
      <c r="V756" s="8">
        <v>211</v>
      </c>
      <c r="W756" s="8">
        <v>109</v>
      </c>
      <c r="X756" s="7">
        <f>Tabla5[[#This Row],[Tiempo de Preparación]]/1440</f>
        <v>7.5694444444444439E-2</v>
      </c>
    </row>
    <row r="757" spans="1:24" x14ac:dyDescent="0.2">
      <c r="A757">
        <v>11</v>
      </c>
      <c r="B757" t="s">
        <v>110</v>
      </c>
      <c r="C757">
        <v>1</v>
      </c>
      <c r="D757" s="3">
        <v>45023.161805555559</v>
      </c>
      <c r="E757" s="3">
        <v>45023.32708333333</v>
      </c>
      <c r="F757" t="s">
        <v>97</v>
      </c>
      <c r="G757" t="s">
        <v>66</v>
      </c>
      <c r="H757" t="s">
        <v>59</v>
      </c>
      <c r="I757" t="s">
        <v>109</v>
      </c>
      <c r="J757" s="34" t="str">
        <f>IF(Tabla5[[#This Row],[Orden Cobrada]]="Si",Tabla13[[#This Row],[Propina]],0)</f>
        <v>31.75</v>
      </c>
      <c r="K757" t="s">
        <v>70</v>
      </c>
      <c r="L757">
        <v>756</v>
      </c>
      <c r="M757" t="s">
        <v>100</v>
      </c>
      <c r="N757" t="s">
        <v>108</v>
      </c>
      <c r="O757" s="6">
        <f>INT(Tabla13[[#This Row],[Hora de Llegada]])</f>
        <v>45023</v>
      </c>
      <c r="P757" s="7" t="str">
        <f>TEXT(Tabla13[[#This Row],[Hora de Llegada]], "h:mm")</f>
        <v>3:53</v>
      </c>
      <c r="Q757" s="7" t="str">
        <f>TEXT(Tabla13[[#This Row],[Hora de Salida]], "h:mm")</f>
        <v>7:51</v>
      </c>
      <c r="R757" s="7">
        <f>IF(Tabla13[[#This Row],[Estado de la Mesa]]="Ocupada",Tabla13[[#This Row],[Hora de Salida2]]-Tabla13[[#This Row],[Hora de Llegada2]]+(15/1440),Tabla13[[#This Row],[Hora de Salida2]]-Tabla13[[#This Row],[Hora de Llegada2]])</f>
        <v>0.16527777777777777</v>
      </c>
      <c r="S757" s="7">
        <f>Tabla13[[#This Row],[Hora de Salida2]]-Tabla13[[#This Row],[Hora de Llegada2]]</f>
        <v>0.16527777777777777</v>
      </c>
      <c r="T757" s="7">
        <f>IF(Tabla5[[#This Row],[Tiempo de Permanencia sin la Espera]]&gt;Tabla5[[#This Row],[Tiempo Preparación (horas)]],Tabla5[[#This Row],[Tiempo de Permanencia sin la Espera]]-Tabla5[[#This Row],[Tiempo Preparación (horas)]],0)</f>
        <v>0.14166666666666666</v>
      </c>
      <c r="U757" s="7" t="str">
        <f>IF(Tabla5[[#This Row],[Tiempo de Permanencia sin la Espera]]&gt;Tabla5[[#This Row],[Tiempo Preparación (horas)]],"Si","No")</f>
        <v>Si</v>
      </c>
      <c r="V757" s="8">
        <v>50</v>
      </c>
      <c r="W757" s="8">
        <v>34</v>
      </c>
      <c r="X757" s="7">
        <f>Tabla5[[#This Row],[Tiempo de Preparación]]/1440</f>
        <v>2.361111111111111E-2</v>
      </c>
    </row>
    <row r="758" spans="1:24" x14ac:dyDescent="0.2">
      <c r="A758">
        <v>3</v>
      </c>
      <c r="B758" t="s">
        <v>107</v>
      </c>
      <c r="C758">
        <v>6</v>
      </c>
      <c r="D758" s="3">
        <v>45023.074305555558</v>
      </c>
      <c r="E758" s="3">
        <v>45023.195833333331</v>
      </c>
      <c r="F758" t="s">
        <v>61</v>
      </c>
      <c r="G758" t="s">
        <v>82</v>
      </c>
      <c r="H758" t="s">
        <v>106</v>
      </c>
      <c r="I758" t="s">
        <v>105</v>
      </c>
      <c r="J758" s="34" t="str">
        <f>IF(Tabla5[[#This Row],[Orden Cobrada]]="Si",Tabla13[[#This Row],[Propina]],0)</f>
        <v>10.03</v>
      </c>
      <c r="K758" t="s">
        <v>57</v>
      </c>
      <c r="L758">
        <v>757</v>
      </c>
      <c r="M758" t="s">
        <v>104</v>
      </c>
      <c r="N758" t="s">
        <v>7</v>
      </c>
      <c r="O758" s="6">
        <f>INT(Tabla13[[#This Row],[Hora de Llegada]])</f>
        <v>45023</v>
      </c>
      <c r="P758" s="7" t="str">
        <f>TEXT(Tabla13[[#This Row],[Hora de Llegada]], "h:mm")</f>
        <v>1:47</v>
      </c>
      <c r="Q758" s="7" t="str">
        <f>TEXT(Tabla13[[#This Row],[Hora de Salida]], "h:mm")</f>
        <v>4:42</v>
      </c>
      <c r="R758" s="7">
        <f>IF(Tabla13[[#This Row],[Estado de la Mesa]]="Ocupada",Tabla13[[#This Row],[Hora de Salida2]]-Tabla13[[#This Row],[Hora de Llegada2]]+(15/1440),Tabla13[[#This Row],[Hora de Salida2]]-Tabla13[[#This Row],[Hora de Llegada2]])</f>
        <v>0.12152777777777778</v>
      </c>
      <c r="S758" s="7">
        <f>Tabla13[[#This Row],[Hora de Salida2]]-Tabla13[[#This Row],[Hora de Llegada2]]</f>
        <v>0.12152777777777778</v>
      </c>
      <c r="T758" s="7">
        <f>IF(Tabla5[[#This Row],[Tiempo de Permanencia sin la Espera]]&gt;Tabla5[[#This Row],[Tiempo Preparación (horas)]],Tabla5[[#This Row],[Tiempo de Permanencia sin la Espera]]-Tabla5[[#This Row],[Tiempo Preparación (horas)]],0)</f>
        <v>9.375E-2</v>
      </c>
      <c r="U758" s="7" t="str">
        <f>IF(Tabla5[[#This Row],[Tiempo de Permanencia sin la Espera]]&gt;Tabla5[[#This Row],[Tiempo Preparación (horas)]],"Si","No")</f>
        <v>Si</v>
      </c>
      <c r="V758" s="8">
        <v>60</v>
      </c>
      <c r="W758" s="8">
        <v>40</v>
      </c>
      <c r="X758" s="7">
        <f>Tabla5[[#This Row],[Tiempo de Preparación]]/1440</f>
        <v>2.7777777777777776E-2</v>
      </c>
    </row>
    <row r="759" spans="1:24" x14ac:dyDescent="0.2">
      <c r="A759">
        <v>18</v>
      </c>
      <c r="B759" t="s">
        <v>103</v>
      </c>
      <c r="C759">
        <v>4</v>
      </c>
      <c r="D759" s="3">
        <v>45023.011805555558</v>
      </c>
      <c r="E759" s="3">
        <v>45023.090277777781</v>
      </c>
      <c r="F759" t="s">
        <v>72</v>
      </c>
      <c r="G759" t="s">
        <v>60</v>
      </c>
      <c r="H759" t="s">
        <v>102</v>
      </c>
      <c r="I759" t="s">
        <v>101</v>
      </c>
      <c r="J759" s="34" t="str">
        <f>IF(Tabla5[[#This Row],[Orden Cobrada]]="Si",Tabla13[[#This Row],[Propina]],0)</f>
        <v>27.04</v>
      </c>
      <c r="K759" t="s">
        <v>57</v>
      </c>
      <c r="L759">
        <v>758</v>
      </c>
      <c r="M759" t="s">
        <v>100</v>
      </c>
      <c r="N759" t="s">
        <v>99</v>
      </c>
      <c r="O759" s="6">
        <f>INT(Tabla13[[#This Row],[Hora de Llegada]])</f>
        <v>45023</v>
      </c>
      <c r="P759" s="7" t="str">
        <f>TEXT(Tabla13[[#This Row],[Hora de Llegada]], "h:mm")</f>
        <v>0:17</v>
      </c>
      <c r="Q759" s="7" t="str">
        <f>TEXT(Tabla13[[#This Row],[Hora de Salida]], "h:mm")</f>
        <v>2:10</v>
      </c>
      <c r="R759" s="7">
        <f>IF(Tabla13[[#This Row],[Estado de la Mesa]]="Ocupada",Tabla13[[#This Row],[Hora de Salida2]]-Tabla13[[#This Row],[Hora de Llegada2]]+(15/1440),Tabla13[[#This Row],[Hora de Salida2]]-Tabla13[[#This Row],[Hora de Llegada2]])</f>
        <v>7.8472222222222221E-2</v>
      </c>
      <c r="S759" s="7">
        <f>Tabla13[[#This Row],[Hora de Salida2]]-Tabla13[[#This Row],[Hora de Llegada2]]</f>
        <v>7.8472222222222221E-2</v>
      </c>
      <c r="T759" s="7">
        <f>IF(Tabla5[[#This Row],[Tiempo de Permanencia sin la Espera]]&gt;Tabla5[[#This Row],[Tiempo Preparación (horas)]],Tabla5[[#This Row],[Tiempo de Permanencia sin la Espera]]-Tabla5[[#This Row],[Tiempo Preparación (horas)]],0)</f>
        <v>0.05</v>
      </c>
      <c r="U759" s="7" t="str">
        <f>IF(Tabla5[[#This Row],[Tiempo de Permanencia sin la Espera]]&gt;Tabla5[[#This Row],[Tiempo Preparación (horas)]],"Si","No")</f>
        <v>Si</v>
      </c>
      <c r="V759" s="8">
        <v>52</v>
      </c>
      <c r="W759" s="8">
        <v>41</v>
      </c>
      <c r="X759" s="7">
        <f>Tabla5[[#This Row],[Tiempo de Preparación]]/1440</f>
        <v>2.8472222222222222E-2</v>
      </c>
    </row>
    <row r="760" spans="1:24" x14ac:dyDescent="0.2">
      <c r="A760">
        <v>20</v>
      </c>
      <c r="B760" t="s">
        <v>98</v>
      </c>
      <c r="C760">
        <v>5</v>
      </c>
      <c r="D760" s="3">
        <v>45023.027777777781</v>
      </c>
      <c r="E760" s="3">
        <v>45023.15625</v>
      </c>
      <c r="F760" t="s">
        <v>97</v>
      </c>
      <c r="G760" t="s">
        <v>82</v>
      </c>
      <c r="H760" t="s">
        <v>59</v>
      </c>
      <c r="I760" t="s">
        <v>96</v>
      </c>
      <c r="J760" s="34">
        <f>IF(Tabla5[[#This Row],[Orden Cobrada]]="Si",Tabla13[[#This Row],[Propina]],0)</f>
        <v>0</v>
      </c>
      <c r="K760" t="s">
        <v>57</v>
      </c>
      <c r="L760">
        <v>759</v>
      </c>
      <c r="M760" t="s">
        <v>64</v>
      </c>
      <c r="N760" t="s">
        <v>95</v>
      </c>
      <c r="O760" s="6">
        <f>INT(Tabla13[[#This Row],[Hora de Llegada]])</f>
        <v>45023</v>
      </c>
      <c r="P760" s="7" t="str">
        <f>TEXT(Tabla13[[#This Row],[Hora de Llegada]], "h:mm")</f>
        <v>0:40</v>
      </c>
      <c r="Q760" s="7" t="str">
        <f>TEXT(Tabla13[[#This Row],[Hora de Salida]], "h:mm")</f>
        <v>3:45</v>
      </c>
      <c r="R760" s="7">
        <f>IF(Tabla13[[#This Row],[Estado de la Mesa]]="Ocupada",Tabla13[[#This Row],[Hora de Salida2]]-Tabla13[[#This Row],[Hora de Llegada2]]+(15/1440),Tabla13[[#This Row],[Hora de Salida2]]-Tabla13[[#This Row],[Hora de Llegada2]])</f>
        <v>0.12847222222222221</v>
      </c>
      <c r="S760" s="7">
        <f>Tabla13[[#This Row],[Hora de Salida2]]-Tabla13[[#This Row],[Hora de Llegada2]]</f>
        <v>0.12847222222222221</v>
      </c>
      <c r="T760" s="7">
        <f>IF(Tabla5[[#This Row],[Tiempo de Permanencia sin la Espera]]&gt;Tabla5[[#This Row],[Tiempo Preparación (horas)]],Tabla5[[#This Row],[Tiempo de Permanencia sin la Espera]]-Tabla5[[#This Row],[Tiempo Preparación (horas)]],0)</f>
        <v>0</v>
      </c>
      <c r="U760" s="7" t="str">
        <f>IF(Tabla5[[#This Row],[Tiempo de Permanencia sin la Espera]]&gt;Tabla5[[#This Row],[Tiempo Preparación (horas)]],"Si","No")</f>
        <v>No</v>
      </c>
      <c r="V760" s="8">
        <v>342</v>
      </c>
      <c r="W760" s="8">
        <v>196</v>
      </c>
      <c r="X760" s="7">
        <f>Tabla5[[#This Row],[Tiempo de Preparación]]/1440</f>
        <v>0.1361111111111111</v>
      </c>
    </row>
    <row r="761" spans="1:24" x14ac:dyDescent="0.2">
      <c r="A761">
        <v>5</v>
      </c>
      <c r="B761" t="s">
        <v>94</v>
      </c>
      <c r="C761">
        <v>6</v>
      </c>
      <c r="D761" s="3">
        <v>45023.017361111109</v>
      </c>
      <c r="E761" s="3">
        <v>45023.069444444445</v>
      </c>
      <c r="F761" t="s">
        <v>78</v>
      </c>
      <c r="G761" t="s">
        <v>82</v>
      </c>
      <c r="H761" t="s">
        <v>59</v>
      </c>
      <c r="I761" t="s">
        <v>93</v>
      </c>
      <c r="J761" s="34" t="str">
        <f>IF(Tabla5[[#This Row],[Orden Cobrada]]="Si",Tabla13[[#This Row],[Propina]],0)</f>
        <v>39.42</v>
      </c>
      <c r="K761" t="s">
        <v>70</v>
      </c>
      <c r="L761">
        <v>760</v>
      </c>
      <c r="M761" t="s">
        <v>64</v>
      </c>
      <c r="N761" t="s">
        <v>17</v>
      </c>
      <c r="O761" s="6">
        <f>INT(Tabla13[[#This Row],[Hora de Llegada]])</f>
        <v>45023</v>
      </c>
      <c r="P761" s="7" t="str">
        <f>TEXT(Tabla13[[#This Row],[Hora de Llegada]], "h:mm")</f>
        <v>0:25</v>
      </c>
      <c r="Q761" s="7" t="str">
        <f>TEXT(Tabla13[[#This Row],[Hora de Salida]], "h:mm")</f>
        <v>1:40</v>
      </c>
      <c r="R761" s="7">
        <f>IF(Tabla13[[#This Row],[Estado de la Mesa]]="Ocupada",Tabla13[[#This Row],[Hora de Salida2]]-Tabla13[[#This Row],[Hora de Llegada2]]+(15/1440),Tabla13[[#This Row],[Hora de Salida2]]-Tabla13[[#This Row],[Hora de Llegada2]])</f>
        <v>5.2083333333333322E-2</v>
      </c>
      <c r="S761" s="7">
        <f>Tabla13[[#This Row],[Hora de Salida2]]-Tabla13[[#This Row],[Hora de Llegada2]]</f>
        <v>5.2083333333333322E-2</v>
      </c>
      <c r="T761" s="7">
        <f>IF(Tabla5[[#This Row],[Tiempo de Permanencia sin la Espera]]&gt;Tabla5[[#This Row],[Tiempo Preparación (horas)]],Tabla5[[#This Row],[Tiempo de Permanencia sin la Espera]]-Tabla5[[#This Row],[Tiempo Preparación (horas)]],0)</f>
        <v>3.8194444444444434E-2</v>
      </c>
      <c r="U761" s="7" t="str">
        <f>IF(Tabla5[[#This Row],[Tiempo de Permanencia sin la Espera]]&gt;Tabla5[[#This Row],[Tiempo Preparación (horas)]],"Si","No")</f>
        <v>Si</v>
      </c>
      <c r="V761" s="8">
        <v>105</v>
      </c>
      <c r="W761" s="8">
        <v>20</v>
      </c>
      <c r="X761" s="7">
        <f>Tabla5[[#This Row],[Tiempo de Preparación]]/1440</f>
        <v>1.3888888888888888E-2</v>
      </c>
    </row>
    <row r="762" spans="1:24" x14ac:dyDescent="0.2">
      <c r="A762">
        <v>4</v>
      </c>
      <c r="B762" t="s">
        <v>92</v>
      </c>
      <c r="C762">
        <v>4</v>
      </c>
      <c r="D762" s="3">
        <v>45023.11041666667</v>
      </c>
      <c r="E762" s="3">
        <v>45023.154166666667</v>
      </c>
      <c r="F762" t="s">
        <v>72</v>
      </c>
      <c r="G762" t="s">
        <v>60</v>
      </c>
      <c r="H762" t="s">
        <v>59</v>
      </c>
      <c r="I762" t="s">
        <v>91</v>
      </c>
      <c r="J762" s="34">
        <f>IF(Tabla5[[#This Row],[Orden Cobrada]]="Si",Tabla13[[#This Row],[Propina]],0)</f>
        <v>0</v>
      </c>
      <c r="K762" t="s">
        <v>70</v>
      </c>
      <c r="L762">
        <v>761</v>
      </c>
      <c r="M762" t="s">
        <v>90</v>
      </c>
      <c r="N762" t="s">
        <v>89</v>
      </c>
      <c r="O762" s="6">
        <f>INT(Tabla13[[#This Row],[Hora de Llegada]])</f>
        <v>45023</v>
      </c>
      <c r="P762" s="7" t="str">
        <f>TEXT(Tabla13[[#This Row],[Hora de Llegada]], "h:mm")</f>
        <v>2:39</v>
      </c>
      <c r="Q762" s="7" t="str">
        <f>TEXT(Tabla13[[#This Row],[Hora de Salida]], "h:mm")</f>
        <v>3:42</v>
      </c>
      <c r="R762" s="7">
        <f>IF(Tabla13[[#This Row],[Estado de la Mesa]]="Ocupada",Tabla13[[#This Row],[Hora de Salida2]]-Tabla13[[#This Row],[Hora de Llegada2]]+(15/1440),Tabla13[[#This Row],[Hora de Salida2]]-Tabla13[[#This Row],[Hora de Llegada2]])</f>
        <v>4.3750000000000011E-2</v>
      </c>
      <c r="S762" s="7">
        <f>Tabla13[[#This Row],[Hora de Salida2]]-Tabla13[[#This Row],[Hora de Llegada2]]</f>
        <v>4.3750000000000011E-2</v>
      </c>
      <c r="T762" s="7">
        <f>IF(Tabla5[[#This Row],[Tiempo de Permanencia sin la Espera]]&gt;Tabla5[[#This Row],[Tiempo Preparación (horas)]],Tabla5[[#This Row],[Tiempo de Permanencia sin la Espera]]-Tabla5[[#This Row],[Tiempo Preparación (horas)]],0)</f>
        <v>0</v>
      </c>
      <c r="U762" s="7" t="str">
        <f>IF(Tabla5[[#This Row],[Tiempo de Permanencia sin la Espera]]&gt;Tabla5[[#This Row],[Tiempo Preparación (horas)]],"Si","No")</f>
        <v>No</v>
      </c>
      <c r="V762" s="8">
        <v>174</v>
      </c>
      <c r="W762" s="8">
        <v>102</v>
      </c>
      <c r="X762" s="7">
        <f>Tabla5[[#This Row],[Tiempo de Preparación]]/1440</f>
        <v>7.0833333333333331E-2</v>
      </c>
    </row>
    <row r="763" spans="1:24" x14ac:dyDescent="0.2">
      <c r="A763">
        <v>4</v>
      </c>
      <c r="B763" t="s">
        <v>88</v>
      </c>
      <c r="C763">
        <v>3</v>
      </c>
      <c r="D763" s="3">
        <v>45023.054166666669</v>
      </c>
      <c r="E763" s="3">
        <v>45023.142361111109</v>
      </c>
      <c r="F763" t="s">
        <v>87</v>
      </c>
      <c r="G763" t="s">
        <v>60</v>
      </c>
      <c r="H763" t="s">
        <v>59</v>
      </c>
      <c r="I763" t="s">
        <v>86</v>
      </c>
      <c r="J763" s="34" t="str">
        <f>IF(Tabla5[[#This Row],[Orden Cobrada]]="Si",Tabla13[[#This Row],[Propina]],0)</f>
        <v>49.45</v>
      </c>
      <c r="K763" t="s">
        <v>57</v>
      </c>
      <c r="L763">
        <v>762</v>
      </c>
      <c r="M763" t="s">
        <v>85</v>
      </c>
      <c r="N763" t="s">
        <v>84</v>
      </c>
      <c r="O763" s="6">
        <f>INT(Tabla13[[#This Row],[Hora de Llegada]])</f>
        <v>45023</v>
      </c>
      <c r="P763" s="7" t="str">
        <f>TEXT(Tabla13[[#This Row],[Hora de Llegada]], "h:mm")</f>
        <v>1:18</v>
      </c>
      <c r="Q763" s="7" t="str">
        <f>TEXT(Tabla13[[#This Row],[Hora de Salida]], "h:mm")</f>
        <v>3:25</v>
      </c>
      <c r="R763" s="7">
        <f>IF(Tabla13[[#This Row],[Estado de la Mesa]]="Ocupada",Tabla13[[#This Row],[Hora de Salida2]]-Tabla13[[#This Row],[Hora de Llegada2]]+(15/1440),Tabla13[[#This Row],[Hora de Salida2]]-Tabla13[[#This Row],[Hora de Llegada2]])</f>
        <v>8.8194444444444436E-2</v>
      </c>
      <c r="S763" s="7">
        <f>Tabla13[[#This Row],[Hora de Salida2]]-Tabla13[[#This Row],[Hora de Llegada2]]</f>
        <v>8.8194444444444436E-2</v>
      </c>
      <c r="T763" s="7">
        <f>IF(Tabla5[[#This Row],[Tiempo de Permanencia sin la Espera]]&gt;Tabla5[[#This Row],[Tiempo Preparación (horas)]],Tabla5[[#This Row],[Tiempo de Permanencia sin la Espera]]-Tabla5[[#This Row],[Tiempo Preparación (horas)]],0)</f>
        <v>6.805555555555555E-2</v>
      </c>
      <c r="U763" s="7" t="str">
        <f>IF(Tabla5[[#This Row],[Tiempo de Permanencia sin la Espera]]&gt;Tabla5[[#This Row],[Tiempo Preparación (horas)]],"Si","No")</f>
        <v>Si</v>
      </c>
      <c r="V763" s="8">
        <v>99</v>
      </c>
      <c r="W763" s="8">
        <v>29</v>
      </c>
      <c r="X763" s="7">
        <f>Tabla5[[#This Row],[Tiempo de Preparación]]/1440</f>
        <v>2.013888888888889E-2</v>
      </c>
    </row>
    <row r="764" spans="1:24" x14ac:dyDescent="0.2">
      <c r="A764">
        <v>18</v>
      </c>
      <c r="B764" t="s">
        <v>83</v>
      </c>
      <c r="C764">
        <v>3</v>
      </c>
      <c r="D764" s="3">
        <v>45023.15902777778</v>
      </c>
      <c r="E764" s="3">
        <v>45023.216666666667</v>
      </c>
      <c r="F764" t="s">
        <v>78</v>
      </c>
      <c r="G764" t="s">
        <v>82</v>
      </c>
      <c r="H764" t="s">
        <v>59</v>
      </c>
      <c r="I764" t="s">
        <v>81</v>
      </c>
      <c r="J764" s="34" t="str">
        <f>IF(Tabla5[[#This Row],[Orden Cobrada]]="Si",Tabla13[[#This Row],[Propina]],0)</f>
        <v>22.88</v>
      </c>
      <c r="K764" t="s">
        <v>57</v>
      </c>
      <c r="L764">
        <v>763</v>
      </c>
      <c r="M764" t="s">
        <v>64</v>
      </c>
      <c r="N764" t="s">
        <v>80</v>
      </c>
      <c r="O764" s="6">
        <f>INT(Tabla13[[#This Row],[Hora de Llegada]])</f>
        <v>45023</v>
      </c>
      <c r="P764" s="7" t="str">
        <f>TEXT(Tabla13[[#This Row],[Hora de Llegada]], "h:mm")</f>
        <v>3:49</v>
      </c>
      <c r="Q764" s="7" t="str">
        <f>TEXT(Tabla13[[#This Row],[Hora de Salida]], "h:mm")</f>
        <v>5:12</v>
      </c>
      <c r="R764" s="7">
        <f>IF(Tabla13[[#This Row],[Estado de la Mesa]]="Ocupada",Tabla13[[#This Row],[Hora de Salida2]]-Tabla13[[#This Row],[Hora de Llegada2]]+(15/1440),Tabla13[[#This Row],[Hora de Salida2]]-Tabla13[[#This Row],[Hora de Llegada2]])</f>
        <v>5.7638888888888906E-2</v>
      </c>
      <c r="S764" s="7">
        <f>Tabla13[[#This Row],[Hora de Salida2]]-Tabla13[[#This Row],[Hora de Llegada2]]</f>
        <v>5.7638888888888906E-2</v>
      </c>
      <c r="T764" s="7">
        <f>IF(Tabla5[[#This Row],[Tiempo de Permanencia sin la Espera]]&gt;Tabla5[[#This Row],[Tiempo Preparación (horas)]],Tabla5[[#This Row],[Tiempo de Permanencia sin la Espera]]-Tabla5[[#This Row],[Tiempo Preparación (horas)]],0)</f>
        <v>3.541666666666668E-2</v>
      </c>
      <c r="U764" s="7" t="str">
        <f>IF(Tabla5[[#This Row],[Tiempo de Permanencia sin la Espera]]&gt;Tabla5[[#This Row],[Tiempo Preparación (horas)]],"Si","No")</f>
        <v>Si</v>
      </c>
      <c r="V764" s="8">
        <v>104</v>
      </c>
      <c r="W764" s="8">
        <v>32</v>
      </c>
      <c r="X764" s="7">
        <f>Tabla5[[#This Row],[Tiempo de Preparación]]/1440</f>
        <v>2.2222222222222223E-2</v>
      </c>
    </row>
    <row r="765" spans="1:24" x14ac:dyDescent="0.2">
      <c r="A765">
        <v>20</v>
      </c>
      <c r="B765" t="s">
        <v>79</v>
      </c>
      <c r="C765">
        <v>1</v>
      </c>
      <c r="D765" s="3">
        <v>45023.145833333336</v>
      </c>
      <c r="E765" s="3">
        <v>45023.240277777775</v>
      </c>
      <c r="F765" t="s">
        <v>78</v>
      </c>
      <c r="G765" t="s">
        <v>66</v>
      </c>
      <c r="H765" t="s">
        <v>59</v>
      </c>
      <c r="I765" t="s">
        <v>77</v>
      </c>
      <c r="J765" s="34" t="str">
        <f>IF(Tabla5[[#This Row],[Orden Cobrada]]="Si",Tabla13[[#This Row],[Propina]],0)</f>
        <v>20.41</v>
      </c>
      <c r="K765" t="s">
        <v>76</v>
      </c>
      <c r="L765">
        <v>764</v>
      </c>
      <c r="M765" t="s">
        <v>75</v>
      </c>
      <c r="N765" t="s">
        <v>74</v>
      </c>
      <c r="O765" s="6">
        <f>INT(Tabla13[[#This Row],[Hora de Llegada]])</f>
        <v>45023</v>
      </c>
      <c r="P765" s="7" t="str">
        <f>TEXT(Tabla13[[#This Row],[Hora de Llegada]], "h:mm")</f>
        <v>3:30</v>
      </c>
      <c r="Q765" s="7" t="str">
        <f>TEXT(Tabla13[[#This Row],[Hora de Salida]], "h:mm")</f>
        <v>5:46</v>
      </c>
      <c r="R765" s="7">
        <f>IF(Tabla13[[#This Row],[Estado de la Mesa]]="Ocupada",Tabla13[[#This Row],[Hora de Salida2]]-Tabla13[[#This Row],[Hora de Llegada2]]+(15/1440),Tabla13[[#This Row],[Hora de Salida2]]-Tabla13[[#This Row],[Hora de Llegada2]])</f>
        <v>0.10486111111111111</v>
      </c>
      <c r="S765" s="7">
        <f>Tabla13[[#This Row],[Hora de Salida2]]-Tabla13[[#This Row],[Hora de Llegada2]]</f>
        <v>9.4444444444444442E-2</v>
      </c>
      <c r="T765" s="7">
        <f>IF(Tabla5[[#This Row],[Tiempo de Permanencia sin la Espera]]&gt;Tabla5[[#This Row],[Tiempo Preparación (horas)]],Tabla5[[#This Row],[Tiempo de Permanencia sin la Espera]]-Tabla5[[#This Row],[Tiempo Preparación (horas)]],0)</f>
        <v>1.6666666666666663E-2</v>
      </c>
      <c r="U765" s="7" t="str">
        <f>IF(Tabla5[[#This Row],[Tiempo de Permanencia sin la Espera]]&gt;Tabla5[[#This Row],[Tiempo Preparación (horas)]],"Si","No")</f>
        <v>Si</v>
      </c>
      <c r="V765" s="8">
        <v>85</v>
      </c>
      <c r="W765" s="8">
        <v>112</v>
      </c>
      <c r="X765" s="7">
        <f>Tabla5[[#This Row],[Tiempo de Preparación]]/1440</f>
        <v>7.7777777777777779E-2</v>
      </c>
    </row>
    <row r="766" spans="1:24" x14ac:dyDescent="0.2">
      <c r="A766">
        <v>20</v>
      </c>
      <c r="B766" t="s">
        <v>73</v>
      </c>
      <c r="C766">
        <v>4</v>
      </c>
      <c r="D766" s="3">
        <v>45023.01666666667</v>
      </c>
      <c r="E766" s="3">
        <v>45023.067361111112</v>
      </c>
      <c r="F766" t="s">
        <v>72</v>
      </c>
      <c r="G766" t="s">
        <v>66</v>
      </c>
      <c r="H766" t="s">
        <v>59</v>
      </c>
      <c r="I766" t="s">
        <v>71</v>
      </c>
      <c r="J766" s="34">
        <f>IF(Tabla5[[#This Row],[Orden Cobrada]]="Si",Tabla13[[#This Row],[Propina]],0)</f>
        <v>0</v>
      </c>
      <c r="K766" t="s">
        <v>70</v>
      </c>
      <c r="L766">
        <v>765</v>
      </c>
      <c r="M766" t="s">
        <v>69</v>
      </c>
      <c r="N766" t="s">
        <v>68</v>
      </c>
      <c r="O766" s="6">
        <f>INT(Tabla13[[#This Row],[Hora de Llegada]])</f>
        <v>45023</v>
      </c>
      <c r="P766" s="7" t="str">
        <f>TEXT(Tabla13[[#This Row],[Hora de Llegada]], "h:mm")</f>
        <v>0:24</v>
      </c>
      <c r="Q766" s="7" t="str">
        <f>TEXT(Tabla13[[#This Row],[Hora de Salida]], "h:mm")</f>
        <v>1:37</v>
      </c>
      <c r="R766" s="7">
        <f>IF(Tabla13[[#This Row],[Estado de la Mesa]]="Ocupada",Tabla13[[#This Row],[Hora de Salida2]]-Tabla13[[#This Row],[Hora de Llegada2]]+(15/1440),Tabla13[[#This Row],[Hora de Salida2]]-Tabla13[[#This Row],[Hora de Llegada2]])</f>
        <v>5.0694444444444445E-2</v>
      </c>
      <c r="S766" s="7">
        <f>Tabla13[[#This Row],[Hora de Salida2]]-Tabla13[[#This Row],[Hora de Llegada2]]</f>
        <v>5.0694444444444445E-2</v>
      </c>
      <c r="T766" s="7">
        <f>IF(Tabla5[[#This Row],[Tiempo de Permanencia sin la Espera]]&gt;Tabla5[[#This Row],[Tiempo Preparación (horas)]],Tabla5[[#This Row],[Tiempo de Permanencia sin la Espera]]-Tabla5[[#This Row],[Tiempo Preparación (horas)]],0)</f>
        <v>0</v>
      </c>
      <c r="U766" s="7" t="str">
        <f>IF(Tabla5[[#This Row],[Tiempo de Permanencia sin la Espera]]&gt;Tabla5[[#This Row],[Tiempo Preparación (horas)]],"Si","No")</f>
        <v>No</v>
      </c>
      <c r="V766" s="8">
        <v>233</v>
      </c>
      <c r="W766" s="8">
        <v>164</v>
      </c>
      <c r="X766" s="7">
        <f>Tabla5[[#This Row],[Tiempo de Preparación]]/1440</f>
        <v>0.11388888888888889</v>
      </c>
    </row>
    <row r="767" spans="1:24" x14ac:dyDescent="0.2">
      <c r="A767">
        <v>17</v>
      </c>
      <c r="B767" t="s">
        <v>67</v>
      </c>
      <c r="C767">
        <v>6</v>
      </c>
      <c r="D767" s="3">
        <v>45023.06527777778</v>
      </c>
      <c r="E767" s="3">
        <v>45023.201388888891</v>
      </c>
      <c r="F767" t="s">
        <v>61</v>
      </c>
      <c r="G767" t="s">
        <v>66</v>
      </c>
      <c r="H767" t="s">
        <v>59</v>
      </c>
      <c r="I767" t="s">
        <v>65</v>
      </c>
      <c r="J767" s="34" t="str">
        <f>IF(Tabla5[[#This Row],[Orden Cobrada]]="Si",Tabla13[[#This Row],[Propina]],0)</f>
        <v>12.57</v>
      </c>
      <c r="K767" t="s">
        <v>57</v>
      </c>
      <c r="L767">
        <v>766</v>
      </c>
      <c r="M767" t="s">
        <v>64</v>
      </c>
      <c r="N767" t="s">
        <v>63</v>
      </c>
      <c r="O767" s="6">
        <f>INT(Tabla13[[#This Row],[Hora de Llegada]])</f>
        <v>45023</v>
      </c>
      <c r="P767" s="7" t="str">
        <f>TEXT(Tabla13[[#This Row],[Hora de Llegada]], "h:mm")</f>
        <v>1:34</v>
      </c>
      <c r="Q767" s="7" t="str">
        <f>TEXT(Tabla13[[#This Row],[Hora de Salida]], "h:mm")</f>
        <v>4:50</v>
      </c>
      <c r="R767" s="7">
        <f>IF(Tabla13[[#This Row],[Estado de la Mesa]]="Ocupada",Tabla13[[#This Row],[Hora de Salida2]]-Tabla13[[#This Row],[Hora de Llegada2]]+(15/1440),Tabla13[[#This Row],[Hora de Salida2]]-Tabla13[[#This Row],[Hora de Llegada2]])</f>
        <v>0.13611111111111107</v>
      </c>
      <c r="S767" s="7">
        <f>Tabla13[[#This Row],[Hora de Salida2]]-Tabla13[[#This Row],[Hora de Llegada2]]</f>
        <v>0.13611111111111107</v>
      </c>
      <c r="T767" s="7">
        <f>IF(Tabla5[[#This Row],[Tiempo de Permanencia sin la Espera]]&gt;Tabla5[[#This Row],[Tiempo Preparación (horas)]],Tabla5[[#This Row],[Tiempo de Permanencia sin la Espera]]-Tabla5[[#This Row],[Tiempo Preparación (horas)]],0)</f>
        <v>4.3055555555555514E-2</v>
      </c>
      <c r="U767" s="7" t="str">
        <f>IF(Tabla5[[#This Row],[Tiempo de Permanencia sin la Espera]]&gt;Tabla5[[#This Row],[Tiempo Preparación (horas)]],"Si","No")</f>
        <v>Si</v>
      </c>
      <c r="V767" s="8">
        <v>185</v>
      </c>
      <c r="W767" s="8">
        <v>134</v>
      </c>
      <c r="X767" s="7">
        <f>Tabla5[[#This Row],[Tiempo de Preparación]]/1440</f>
        <v>9.3055555555555558E-2</v>
      </c>
    </row>
    <row r="768" spans="1:24" x14ac:dyDescent="0.2">
      <c r="A768">
        <v>10</v>
      </c>
      <c r="B768" t="s">
        <v>62</v>
      </c>
      <c r="C768">
        <v>3</v>
      </c>
      <c r="D768" s="3">
        <v>45023.047222222223</v>
      </c>
      <c r="E768" s="3">
        <v>45023.164583333331</v>
      </c>
      <c r="F768" t="s">
        <v>61</v>
      </c>
      <c r="G768" t="s">
        <v>60</v>
      </c>
      <c r="H768" t="s">
        <v>59</v>
      </c>
      <c r="I768" t="s">
        <v>58</v>
      </c>
      <c r="J768" s="34" t="str">
        <f>IF(Tabla5[[#This Row],[Orden Cobrada]]="Si",Tabla13[[#This Row],[Propina]],0)</f>
        <v>15.98</v>
      </c>
      <c r="K768" t="s">
        <v>57</v>
      </c>
      <c r="L768">
        <v>767</v>
      </c>
      <c r="M768" t="s">
        <v>56</v>
      </c>
      <c r="N768" t="s">
        <v>55</v>
      </c>
      <c r="O768" s="6">
        <f>INT(Tabla13[[#This Row],[Hora de Llegada]])</f>
        <v>45023</v>
      </c>
      <c r="P768" s="7" t="str">
        <f>TEXT(Tabla13[[#This Row],[Hora de Llegada]], "h:mm")</f>
        <v>1:08</v>
      </c>
      <c r="Q768" s="7" t="str">
        <f>TEXT(Tabla13[[#This Row],[Hora de Salida]], "h:mm")</f>
        <v>3:57</v>
      </c>
      <c r="R768" s="7">
        <f>IF(Tabla13[[#This Row],[Estado de la Mesa]]="Ocupada",Tabla13[[#This Row],[Hora de Salida2]]-Tabla13[[#This Row],[Hora de Llegada2]]+(15/1440),Tabla13[[#This Row],[Hora de Salida2]]-Tabla13[[#This Row],[Hora de Llegada2]])</f>
        <v>0.11736111111111111</v>
      </c>
      <c r="S768" s="7">
        <f>Tabla13[[#This Row],[Hora de Salida2]]-Tabla13[[#This Row],[Hora de Llegada2]]</f>
        <v>0.11736111111111111</v>
      </c>
      <c r="T768" s="7">
        <f>IF(Tabla5[[#This Row],[Tiempo de Permanencia sin la Espera]]&gt;Tabla5[[#This Row],[Tiempo Preparación (horas)]],Tabla5[[#This Row],[Tiempo de Permanencia sin la Espera]]-Tabla5[[#This Row],[Tiempo Preparación (horas)]],0)</f>
        <v>5.8333333333333334E-2</v>
      </c>
      <c r="U768" s="7" t="str">
        <f>IF(Tabla5[[#This Row],[Tiempo de Permanencia sin la Espera]]&gt;Tabla5[[#This Row],[Tiempo Preparación (horas)]],"Si","No")</f>
        <v>Si</v>
      </c>
      <c r="V768" s="8">
        <v>169</v>
      </c>
      <c r="W768" s="8">
        <v>85</v>
      </c>
      <c r="X768" s="7">
        <f>Tabla5[[#This Row],[Tiempo de Preparación]]/1440</f>
        <v>5.9027777777777776E-2</v>
      </c>
    </row>
  </sheetData>
  <phoneticPr fontId="2" type="noConversion"/>
  <pageMargins left="0.75" right="0.75" top="1" bottom="1" header="0.5" footer="0.5"/>
  <legacyDrawing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48E95-F012-C448-8EC1-44667E97BEBC}">
  <dimension ref="A3:C771"/>
  <sheetViews>
    <sheetView workbookViewId="0">
      <selection activeCell="F19" sqref="F19"/>
    </sheetView>
  </sheetViews>
  <sheetFormatPr baseColWidth="10" defaultRowHeight="16" x14ac:dyDescent="0.2"/>
  <cols>
    <col min="1" max="1" width="18.83203125" bestFit="1" customWidth="1"/>
    <col min="2" max="2" width="22.83203125" bestFit="1" customWidth="1"/>
    <col min="3" max="3" width="28.5" bestFit="1" customWidth="1"/>
  </cols>
  <sheetData>
    <row r="3" spans="1:3" x14ac:dyDescent="0.2">
      <c r="A3" s="4" t="s">
        <v>27</v>
      </c>
      <c r="B3" t="s">
        <v>1880</v>
      </c>
      <c r="C3" t="s">
        <v>1881</v>
      </c>
    </row>
    <row r="4" spans="1:3" x14ac:dyDescent="0.2">
      <c r="A4" s="5">
        <v>1</v>
      </c>
      <c r="B4" s="2">
        <v>138</v>
      </c>
      <c r="C4" s="2">
        <v>57</v>
      </c>
    </row>
    <row r="5" spans="1:3" x14ac:dyDescent="0.2">
      <c r="A5" s="5">
        <v>2</v>
      </c>
      <c r="B5" s="2">
        <v>58</v>
      </c>
      <c r="C5" s="2">
        <v>85</v>
      </c>
    </row>
    <row r="6" spans="1:3" x14ac:dyDescent="0.2">
      <c r="A6" s="5">
        <v>3</v>
      </c>
      <c r="B6" s="2">
        <v>165</v>
      </c>
      <c r="C6" s="2">
        <v>126</v>
      </c>
    </row>
    <row r="7" spans="1:3" x14ac:dyDescent="0.2">
      <c r="A7" s="5">
        <v>4</v>
      </c>
      <c r="B7" s="2">
        <v>183</v>
      </c>
      <c r="C7" s="2">
        <v>40</v>
      </c>
    </row>
    <row r="8" spans="1:3" x14ac:dyDescent="0.2">
      <c r="A8" s="5">
        <v>5</v>
      </c>
      <c r="B8" s="2">
        <v>67</v>
      </c>
      <c r="C8" s="2">
        <v>17</v>
      </c>
    </row>
    <row r="9" spans="1:3" x14ac:dyDescent="0.2">
      <c r="A9" s="5">
        <v>6</v>
      </c>
      <c r="B9" s="2">
        <v>70</v>
      </c>
      <c r="C9" s="2">
        <v>11</v>
      </c>
    </row>
    <row r="10" spans="1:3" x14ac:dyDescent="0.2">
      <c r="A10" s="5">
        <v>7</v>
      </c>
      <c r="B10" s="2">
        <v>172</v>
      </c>
      <c r="C10" s="2">
        <v>41</v>
      </c>
    </row>
    <row r="11" spans="1:3" x14ac:dyDescent="0.2">
      <c r="A11" s="5">
        <v>8</v>
      </c>
      <c r="B11" s="2">
        <v>242</v>
      </c>
      <c r="C11" s="2">
        <v>55</v>
      </c>
    </row>
    <row r="12" spans="1:3" x14ac:dyDescent="0.2">
      <c r="A12" s="5">
        <v>9</v>
      </c>
      <c r="B12" s="2">
        <v>169</v>
      </c>
      <c r="C12" s="2">
        <v>146</v>
      </c>
    </row>
    <row r="13" spans="1:3" x14ac:dyDescent="0.2">
      <c r="A13" s="5">
        <v>10</v>
      </c>
      <c r="B13" s="2">
        <v>148</v>
      </c>
      <c r="C13" s="2">
        <v>29</v>
      </c>
    </row>
    <row r="14" spans="1:3" x14ac:dyDescent="0.2">
      <c r="A14" s="5">
        <v>11</v>
      </c>
      <c r="B14" s="2">
        <v>88</v>
      </c>
      <c r="C14" s="2">
        <v>56</v>
      </c>
    </row>
    <row r="15" spans="1:3" x14ac:dyDescent="0.2">
      <c r="A15" s="5">
        <v>12</v>
      </c>
      <c r="B15" s="2">
        <v>326</v>
      </c>
      <c r="C15" s="2">
        <v>95</v>
      </c>
    </row>
    <row r="16" spans="1:3" x14ac:dyDescent="0.2">
      <c r="A16" s="5">
        <v>13</v>
      </c>
      <c r="B16" s="2">
        <v>87</v>
      </c>
      <c r="C16" s="2">
        <v>59</v>
      </c>
    </row>
    <row r="17" spans="1:3" x14ac:dyDescent="0.2">
      <c r="A17" s="5">
        <v>14</v>
      </c>
      <c r="B17" s="2">
        <v>129</v>
      </c>
      <c r="C17" s="2">
        <v>154</v>
      </c>
    </row>
    <row r="18" spans="1:3" x14ac:dyDescent="0.2">
      <c r="A18" s="5">
        <v>15</v>
      </c>
      <c r="B18" s="2">
        <v>224</v>
      </c>
      <c r="C18" s="2">
        <v>103</v>
      </c>
    </row>
    <row r="19" spans="1:3" x14ac:dyDescent="0.2">
      <c r="A19" s="5">
        <v>16</v>
      </c>
      <c r="B19" s="2">
        <v>28</v>
      </c>
      <c r="C19" s="2">
        <v>38</v>
      </c>
    </row>
    <row r="20" spans="1:3" x14ac:dyDescent="0.2">
      <c r="A20" s="5">
        <v>17</v>
      </c>
      <c r="B20" s="2">
        <v>137</v>
      </c>
      <c r="C20" s="2">
        <v>158</v>
      </c>
    </row>
    <row r="21" spans="1:3" x14ac:dyDescent="0.2">
      <c r="A21" s="5">
        <v>18</v>
      </c>
      <c r="B21" s="2">
        <v>251</v>
      </c>
      <c r="C21" s="2">
        <v>134</v>
      </c>
    </row>
    <row r="22" spans="1:3" x14ac:dyDescent="0.2">
      <c r="A22" s="5">
        <v>19</v>
      </c>
      <c r="B22" s="2">
        <v>80</v>
      </c>
      <c r="C22" s="2">
        <v>44</v>
      </c>
    </row>
    <row r="23" spans="1:3" x14ac:dyDescent="0.2">
      <c r="A23" s="5">
        <v>20</v>
      </c>
      <c r="B23" s="2">
        <v>178</v>
      </c>
      <c r="C23" s="2">
        <v>70</v>
      </c>
    </row>
    <row r="24" spans="1:3" x14ac:dyDescent="0.2">
      <c r="A24" s="5">
        <v>21</v>
      </c>
      <c r="B24" s="2">
        <v>274</v>
      </c>
      <c r="C24" s="2">
        <v>152</v>
      </c>
    </row>
    <row r="25" spans="1:3" x14ac:dyDescent="0.2">
      <c r="A25" s="5">
        <v>22</v>
      </c>
      <c r="B25" s="2">
        <v>213</v>
      </c>
      <c r="C25" s="2">
        <v>123</v>
      </c>
    </row>
    <row r="26" spans="1:3" x14ac:dyDescent="0.2">
      <c r="A26" s="5">
        <v>23</v>
      </c>
      <c r="B26" s="2">
        <v>138</v>
      </c>
      <c r="C26" s="2">
        <v>63</v>
      </c>
    </row>
    <row r="27" spans="1:3" x14ac:dyDescent="0.2">
      <c r="A27" s="5">
        <v>24</v>
      </c>
      <c r="B27" s="2">
        <v>233</v>
      </c>
      <c r="C27" s="2">
        <v>180</v>
      </c>
    </row>
    <row r="28" spans="1:3" x14ac:dyDescent="0.2">
      <c r="A28" s="5">
        <v>25</v>
      </c>
      <c r="B28" s="2">
        <v>34</v>
      </c>
      <c r="C28" s="2">
        <v>35</v>
      </c>
    </row>
    <row r="29" spans="1:3" x14ac:dyDescent="0.2">
      <c r="A29" s="5">
        <v>26</v>
      </c>
      <c r="B29" s="2">
        <v>126</v>
      </c>
      <c r="C29" s="2">
        <v>109</v>
      </c>
    </row>
    <row r="30" spans="1:3" x14ac:dyDescent="0.2">
      <c r="A30" s="5">
        <v>27</v>
      </c>
      <c r="B30" s="2">
        <v>61</v>
      </c>
      <c r="C30" s="2">
        <v>55</v>
      </c>
    </row>
    <row r="31" spans="1:3" x14ac:dyDescent="0.2">
      <c r="A31" s="5">
        <v>28</v>
      </c>
      <c r="B31" s="2">
        <v>94</v>
      </c>
      <c r="C31" s="2">
        <v>56</v>
      </c>
    </row>
    <row r="32" spans="1:3" x14ac:dyDescent="0.2">
      <c r="A32" s="5">
        <v>29</v>
      </c>
      <c r="B32" s="2">
        <v>173</v>
      </c>
      <c r="C32" s="2">
        <v>71</v>
      </c>
    </row>
    <row r="33" spans="1:3" x14ac:dyDescent="0.2">
      <c r="A33" s="5">
        <v>30</v>
      </c>
      <c r="B33" s="2">
        <v>112</v>
      </c>
      <c r="C33" s="2">
        <v>69</v>
      </c>
    </row>
    <row r="34" spans="1:3" x14ac:dyDescent="0.2">
      <c r="A34" s="5">
        <v>31</v>
      </c>
      <c r="B34" s="2">
        <v>67</v>
      </c>
      <c r="C34" s="2">
        <v>105</v>
      </c>
    </row>
    <row r="35" spans="1:3" x14ac:dyDescent="0.2">
      <c r="A35" s="5">
        <v>32</v>
      </c>
      <c r="B35" s="2">
        <v>211</v>
      </c>
      <c r="C35" s="2">
        <v>128</v>
      </c>
    </row>
    <row r="36" spans="1:3" x14ac:dyDescent="0.2">
      <c r="A36" s="5">
        <v>33</v>
      </c>
      <c r="B36" s="2">
        <v>306</v>
      </c>
      <c r="C36" s="2">
        <v>130</v>
      </c>
    </row>
    <row r="37" spans="1:3" x14ac:dyDescent="0.2">
      <c r="A37" s="5">
        <v>34</v>
      </c>
      <c r="B37" s="2">
        <v>112</v>
      </c>
      <c r="C37" s="2">
        <v>65</v>
      </c>
    </row>
    <row r="38" spans="1:3" x14ac:dyDescent="0.2">
      <c r="A38" s="5">
        <v>35</v>
      </c>
      <c r="B38" s="2">
        <v>214</v>
      </c>
      <c r="C38" s="2">
        <v>65</v>
      </c>
    </row>
    <row r="39" spans="1:3" x14ac:dyDescent="0.2">
      <c r="A39" s="5">
        <v>36</v>
      </c>
      <c r="B39" s="2">
        <v>30</v>
      </c>
      <c r="C39" s="2">
        <v>38</v>
      </c>
    </row>
    <row r="40" spans="1:3" x14ac:dyDescent="0.2">
      <c r="A40" s="5">
        <v>37</v>
      </c>
      <c r="B40" s="2">
        <v>21</v>
      </c>
      <c r="C40" s="2">
        <v>47</v>
      </c>
    </row>
    <row r="41" spans="1:3" x14ac:dyDescent="0.2">
      <c r="A41" s="5">
        <v>38</v>
      </c>
      <c r="B41" s="2">
        <v>235</v>
      </c>
      <c r="C41" s="2">
        <v>98</v>
      </c>
    </row>
    <row r="42" spans="1:3" x14ac:dyDescent="0.2">
      <c r="A42" s="5">
        <v>39</v>
      </c>
      <c r="B42" s="2">
        <v>108</v>
      </c>
      <c r="C42" s="2">
        <v>57</v>
      </c>
    </row>
    <row r="43" spans="1:3" x14ac:dyDescent="0.2">
      <c r="A43" s="5">
        <v>40</v>
      </c>
      <c r="B43" s="2">
        <v>148</v>
      </c>
      <c r="C43" s="2">
        <v>78</v>
      </c>
    </row>
    <row r="44" spans="1:3" x14ac:dyDescent="0.2">
      <c r="A44" s="5">
        <v>41</v>
      </c>
      <c r="B44" s="2">
        <v>204</v>
      </c>
      <c r="C44" s="2">
        <v>89</v>
      </c>
    </row>
    <row r="45" spans="1:3" x14ac:dyDescent="0.2">
      <c r="A45" s="5">
        <v>42</v>
      </c>
      <c r="B45" s="2">
        <v>102</v>
      </c>
      <c r="C45" s="2">
        <v>69</v>
      </c>
    </row>
    <row r="46" spans="1:3" x14ac:dyDescent="0.2">
      <c r="A46" s="5">
        <v>43</v>
      </c>
      <c r="B46" s="2">
        <v>203</v>
      </c>
      <c r="C46" s="2">
        <v>146</v>
      </c>
    </row>
    <row r="47" spans="1:3" x14ac:dyDescent="0.2">
      <c r="A47" s="5">
        <v>44</v>
      </c>
      <c r="B47" s="2">
        <v>122</v>
      </c>
      <c r="C47" s="2">
        <v>85</v>
      </c>
    </row>
    <row r="48" spans="1:3" x14ac:dyDescent="0.2">
      <c r="A48" s="5">
        <v>45</v>
      </c>
      <c r="B48" s="2">
        <v>54</v>
      </c>
      <c r="C48" s="2">
        <v>47</v>
      </c>
    </row>
    <row r="49" spans="1:3" x14ac:dyDescent="0.2">
      <c r="A49" s="5">
        <v>46</v>
      </c>
      <c r="B49" s="2">
        <v>140</v>
      </c>
      <c r="C49" s="2">
        <v>86</v>
      </c>
    </row>
    <row r="50" spans="1:3" x14ac:dyDescent="0.2">
      <c r="A50" s="5">
        <v>47</v>
      </c>
      <c r="B50" s="2">
        <v>109</v>
      </c>
      <c r="C50" s="2">
        <v>87</v>
      </c>
    </row>
    <row r="51" spans="1:3" x14ac:dyDescent="0.2">
      <c r="A51" s="5">
        <v>48</v>
      </c>
      <c r="B51" s="2">
        <v>158</v>
      </c>
      <c r="C51" s="2">
        <v>124</v>
      </c>
    </row>
    <row r="52" spans="1:3" x14ac:dyDescent="0.2">
      <c r="A52" s="5">
        <v>49</v>
      </c>
      <c r="B52" s="2">
        <v>186</v>
      </c>
      <c r="C52" s="2">
        <v>81</v>
      </c>
    </row>
    <row r="53" spans="1:3" x14ac:dyDescent="0.2">
      <c r="A53" s="5">
        <v>50</v>
      </c>
      <c r="B53" s="2">
        <v>76</v>
      </c>
      <c r="C53" s="2">
        <v>21</v>
      </c>
    </row>
    <row r="54" spans="1:3" x14ac:dyDescent="0.2">
      <c r="A54" s="5">
        <v>51</v>
      </c>
      <c r="B54" s="2">
        <v>225</v>
      </c>
      <c r="C54" s="2">
        <v>164</v>
      </c>
    </row>
    <row r="55" spans="1:3" x14ac:dyDescent="0.2">
      <c r="A55" s="5">
        <v>52</v>
      </c>
      <c r="B55" s="2">
        <v>263</v>
      </c>
      <c r="C55" s="2">
        <v>62</v>
      </c>
    </row>
    <row r="56" spans="1:3" x14ac:dyDescent="0.2">
      <c r="A56" s="5">
        <v>53</v>
      </c>
      <c r="B56" s="2">
        <v>267</v>
      </c>
      <c r="C56" s="2">
        <v>112</v>
      </c>
    </row>
    <row r="57" spans="1:3" x14ac:dyDescent="0.2">
      <c r="A57" s="5">
        <v>54</v>
      </c>
      <c r="B57" s="2">
        <v>187</v>
      </c>
      <c r="C57" s="2">
        <v>203</v>
      </c>
    </row>
    <row r="58" spans="1:3" x14ac:dyDescent="0.2">
      <c r="A58" s="5">
        <v>55</v>
      </c>
      <c r="B58" s="2">
        <v>255</v>
      </c>
      <c r="C58" s="2">
        <v>96</v>
      </c>
    </row>
    <row r="59" spans="1:3" x14ac:dyDescent="0.2">
      <c r="A59" s="5">
        <v>56</v>
      </c>
      <c r="B59" s="2">
        <v>48</v>
      </c>
      <c r="C59" s="2">
        <v>78</v>
      </c>
    </row>
    <row r="60" spans="1:3" x14ac:dyDescent="0.2">
      <c r="A60" s="5">
        <v>57</v>
      </c>
      <c r="B60" s="2">
        <v>169</v>
      </c>
      <c r="C60" s="2">
        <v>68</v>
      </c>
    </row>
    <row r="61" spans="1:3" x14ac:dyDescent="0.2">
      <c r="A61" s="5">
        <v>58</v>
      </c>
      <c r="B61" s="2">
        <v>82</v>
      </c>
      <c r="C61" s="2">
        <v>73</v>
      </c>
    </row>
    <row r="62" spans="1:3" x14ac:dyDescent="0.2">
      <c r="A62" s="5">
        <v>59</v>
      </c>
      <c r="B62" s="2">
        <v>160</v>
      </c>
      <c r="C62" s="2">
        <v>48</v>
      </c>
    </row>
    <row r="63" spans="1:3" x14ac:dyDescent="0.2">
      <c r="A63" s="5">
        <v>60</v>
      </c>
      <c r="B63" s="2">
        <v>102</v>
      </c>
      <c r="C63" s="2">
        <v>43</v>
      </c>
    </row>
    <row r="64" spans="1:3" x14ac:dyDescent="0.2">
      <c r="A64" s="5">
        <v>61</v>
      </c>
      <c r="B64" s="2">
        <v>242</v>
      </c>
      <c r="C64" s="2">
        <v>159</v>
      </c>
    </row>
    <row r="65" spans="1:3" x14ac:dyDescent="0.2">
      <c r="A65" s="5">
        <v>62</v>
      </c>
      <c r="B65" s="2">
        <v>148</v>
      </c>
      <c r="C65" s="2">
        <v>155</v>
      </c>
    </row>
    <row r="66" spans="1:3" x14ac:dyDescent="0.2">
      <c r="A66" s="5">
        <v>63</v>
      </c>
      <c r="B66" s="2">
        <v>55</v>
      </c>
      <c r="C66" s="2">
        <v>30</v>
      </c>
    </row>
    <row r="67" spans="1:3" x14ac:dyDescent="0.2">
      <c r="A67" s="5">
        <v>64</v>
      </c>
      <c r="B67" s="2">
        <v>288</v>
      </c>
      <c r="C67" s="2">
        <v>82</v>
      </c>
    </row>
    <row r="68" spans="1:3" x14ac:dyDescent="0.2">
      <c r="A68" s="5">
        <v>65</v>
      </c>
      <c r="B68" s="2">
        <v>196</v>
      </c>
      <c r="C68" s="2">
        <v>155</v>
      </c>
    </row>
    <row r="69" spans="1:3" x14ac:dyDescent="0.2">
      <c r="A69" s="5">
        <v>66</v>
      </c>
      <c r="B69" s="2">
        <v>210</v>
      </c>
      <c r="C69" s="2">
        <v>114</v>
      </c>
    </row>
    <row r="70" spans="1:3" x14ac:dyDescent="0.2">
      <c r="A70" s="5">
        <v>67</v>
      </c>
      <c r="B70" s="2">
        <v>256</v>
      </c>
      <c r="C70" s="2">
        <v>131</v>
      </c>
    </row>
    <row r="71" spans="1:3" x14ac:dyDescent="0.2">
      <c r="A71" s="5">
        <v>68</v>
      </c>
      <c r="B71" s="2">
        <v>218</v>
      </c>
      <c r="C71" s="2">
        <v>145</v>
      </c>
    </row>
    <row r="72" spans="1:3" x14ac:dyDescent="0.2">
      <c r="A72" s="5">
        <v>69</v>
      </c>
      <c r="B72" s="2">
        <v>234</v>
      </c>
      <c r="C72" s="2">
        <v>92</v>
      </c>
    </row>
    <row r="73" spans="1:3" x14ac:dyDescent="0.2">
      <c r="A73" s="5">
        <v>70</v>
      </c>
      <c r="B73" s="2">
        <v>118</v>
      </c>
      <c r="C73" s="2">
        <v>40</v>
      </c>
    </row>
    <row r="74" spans="1:3" x14ac:dyDescent="0.2">
      <c r="A74" s="5">
        <v>71</v>
      </c>
      <c r="B74" s="2">
        <v>136</v>
      </c>
      <c r="C74" s="2">
        <v>49</v>
      </c>
    </row>
    <row r="75" spans="1:3" x14ac:dyDescent="0.2">
      <c r="A75" s="5">
        <v>72</v>
      </c>
      <c r="B75" s="2">
        <v>75</v>
      </c>
      <c r="C75" s="2">
        <v>54</v>
      </c>
    </row>
    <row r="76" spans="1:3" x14ac:dyDescent="0.2">
      <c r="A76" s="5">
        <v>73</v>
      </c>
      <c r="B76" s="2">
        <v>81</v>
      </c>
      <c r="C76" s="2">
        <v>20</v>
      </c>
    </row>
    <row r="77" spans="1:3" x14ac:dyDescent="0.2">
      <c r="A77" s="5">
        <v>74</v>
      </c>
      <c r="B77" s="2">
        <v>218</v>
      </c>
      <c r="C77" s="2">
        <v>100</v>
      </c>
    </row>
    <row r="78" spans="1:3" x14ac:dyDescent="0.2">
      <c r="A78" s="5">
        <v>75</v>
      </c>
      <c r="B78" s="2">
        <v>109</v>
      </c>
      <c r="C78" s="2">
        <v>51</v>
      </c>
    </row>
    <row r="79" spans="1:3" x14ac:dyDescent="0.2">
      <c r="A79" s="5">
        <v>76</v>
      </c>
      <c r="B79" s="2">
        <v>158</v>
      </c>
      <c r="C79" s="2">
        <v>97</v>
      </c>
    </row>
    <row r="80" spans="1:3" x14ac:dyDescent="0.2">
      <c r="A80" s="5">
        <v>77</v>
      </c>
      <c r="B80" s="2">
        <v>99</v>
      </c>
      <c r="C80" s="2">
        <v>97</v>
      </c>
    </row>
    <row r="81" spans="1:3" x14ac:dyDescent="0.2">
      <c r="A81" s="5">
        <v>78</v>
      </c>
      <c r="B81" s="2">
        <v>57</v>
      </c>
      <c r="C81" s="2">
        <v>54</v>
      </c>
    </row>
    <row r="82" spans="1:3" x14ac:dyDescent="0.2">
      <c r="A82" s="5">
        <v>79</v>
      </c>
      <c r="B82" s="2">
        <v>309</v>
      </c>
      <c r="C82" s="2">
        <v>96</v>
      </c>
    </row>
    <row r="83" spans="1:3" x14ac:dyDescent="0.2">
      <c r="A83" s="5">
        <v>80</v>
      </c>
      <c r="B83" s="2">
        <v>121</v>
      </c>
      <c r="C83" s="2">
        <v>67</v>
      </c>
    </row>
    <row r="84" spans="1:3" x14ac:dyDescent="0.2">
      <c r="A84" s="5">
        <v>81</v>
      </c>
      <c r="B84" s="2">
        <v>62</v>
      </c>
      <c r="C84" s="2">
        <v>59</v>
      </c>
    </row>
    <row r="85" spans="1:3" x14ac:dyDescent="0.2">
      <c r="A85" s="5">
        <v>82</v>
      </c>
      <c r="B85" s="2">
        <v>80</v>
      </c>
      <c r="C85" s="2">
        <v>19</v>
      </c>
    </row>
    <row r="86" spans="1:3" x14ac:dyDescent="0.2">
      <c r="A86" s="5">
        <v>83</v>
      </c>
      <c r="B86" s="2">
        <v>170</v>
      </c>
      <c r="C86" s="2">
        <v>94</v>
      </c>
    </row>
    <row r="87" spans="1:3" x14ac:dyDescent="0.2">
      <c r="A87" s="5">
        <v>84</v>
      </c>
      <c r="B87" s="2">
        <v>60</v>
      </c>
      <c r="C87" s="2">
        <v>10</v>
      </c>
    </row>
    <row r="88" spans="1:3" x14ac:dyDescent="0.2">
      <c r="A88" s="5">
        <v>85</v>
      </c>
      <c r="B88" s="2">
        <v>208</v>
      </c>
      <c r="C88" s="2">
        <v>142</v>
      </c>
    </row>
    <row r="89" spans="1:3" x14ac:dyDescent="0.2">
      <c r="A89" s="5">
        <v>86</v>
      </c>
      <c r="B89" s="2">
        <v>50</v>
      </c>
      <c r="C89" s="2">
        <v>8</v>
      </c>
    </row>
    <row r="90" spans="1:3" x14ac:dyDescent="0.2">
      <c r="A90" s="5">
        <v>87</v>
      </c>
      <c r="B90" s="2">
        <v>99</v>
      </c>
      <c r="C90" s="2">
        <v>71</v>
      </c>
    </row>
    <row r="91" spans="1:3" x14ac:dyDescent="0.2">
      <c r="A91" s="5">
        <v>88</v>
      </c>
      <c r="B91" s="2">
        <v>123</v>
      </c>
      <c r="C91" s="2">
        <v>117</v>
      </c>
    </row>
    <row r="92" spans="1:3" x14ac:dyDescent="0.2">
      <c r="A92" s="5">
        <v>89</v>
      </c>
      <c r="B92" s="2">
        <v>159</v>
      </c>
      <c r="C92" s="2">
        <v>142</v>
      </c>
    </row>
    <row r="93" spans="1:3" x14ac:dyDescent="0.2">
      <c r="A93" s="5">
        <v>90</v>
      </c>
      <c r="B93" s="2">
        <v>34</v>
      </c>
      <c r="C93" s="2">
        <v>48</v>
      </c>
    </row>
    <row r="94" spans="1:3" x14ac:dyDescent="0.2">
      <c r="A94" s="5">
        <v>91</v>
      </c>
      <c r="B94" s="2">
        <v>293</v>
      </c>
      <c r="C94" s="2">
        <v>132</v>
      </c>
    </row>
    <row r="95" spans="1:3" x14ac:dyDescent="0.2">
      <c r="A95" s="5">
        <v>92</v>
      </c>
      <c r="B95" s="2">
        <v>82</v>
      </c>
      <c r="C95" s="2">
        <v>42</v>
      </c>
    </row>
    <row r="96" spans="1:3" x14ac:dyDescent="0.2">
      <c r="A96" s="5">
        <v>93</v>
      </c>
      <c r="B96" s="2">
        <v>29</v>
      </c>
      <c r="C96" s="2">
        <v>18</v>
      </c>
    </row>
    <row r="97" spans="1:3" x14ac:dyDescent="0.2">
      <c r="A97" s="5">
        <v>94</v>
      </c>
      <c r="B97" s="2">
        <v>253</v>
      </c>
      <c r="C97" s="2">
        <v>129</v>
      </c>
    </row>
    <row r="98" spans="1:3" x14ac:dyDescent="0.2">
      <c r="A98" s="5">
        <v>95</v>
      </c>
      <c r="B98" s="2">
        <v>153</v>
      </c>
      <c r="C98" s="2">
        <v>41</v>
      </c>
    </row>
    <row r="99" spans="1:3" x14ac:dyDescent="0.2">
      <c r="A99" s="5">
        <v>96</v>
      </c>
      <c r="B99" s="2">
        <v>176</v>
      </c>
      <c r="C99" s="2">
        <v>76</v>
      </c>
    </row>
    <row r="100" spans="1:3" x14ac:dyDescent="0.2">
      <c r="A100" s="5">
        <v>97</v>
      </c>
      <c r="B100" s="2">
        <v>188</v>
      </c>
      <c r="C100" s="2">
        <v>79</v>
      </c>
    </row>
    <row r="101" spans="1:3" x14ac:dyDescent="0.2">
      <c r="A101" s="5">
        <v>98</v>
      </c>
      <c r="B101" s="2">
        <v>166</v>
      </c>
      <c r="C101" s="2">
        <v>140</v>
      </c>
    </row>
    <row r="102" spans="1:3" x14ac:dyDescent="0.2">
      <c r="A102" s="5">
        <v>99</v>
      </c>
      <c r="B102" s="2">
        <v>139</v>
      </c>
      <c r="C102" s="2">
        <v>86</v>
      </c>
    </row>
    <row r="103" spans="1:3" x14ac:dyDescent="0.2">
      <c r="A103" s="5">
        <v>100</v>
      </c>
      <c r="B103" s="2">
        <v>166</v>
      </c>
      <c r="C103" s="2">
        <v>103</v>
      </c>
    </row>
    <row r="104" spans="1:3" x14ac:dyDescent="0.2">
      <c r="A104" s="5">
        <v>101</v>
      </c>
      <c r="B104" s="2">
        <v>138</v>
      </c>
      <c r="C104" s="2">
        <v>134</v>
      </c>
    </row>
    <row r="105" spans="1:3" x14ac:dyDescent="0.2">
      <c r="A105" s="5">
        <v>102</v>
      </c>
      <c r="B105" s="2">
        <v>171</v>
      </c>
      <c r="C105" s="2">
        <v>46</v>
      </c>
    </row>
    <row r="106" spans="1:3" x14ac:dyDescent="0.2">
      <c r="A106" s="5">
        <v>103</v>
      </c>
      <c r="B106" s="2">
        <v>73</v>
      </c>
      <c r="C106" s="2">
        <v>99</v>
      </c>
    </row>
    <row r="107" spans="1:3" x14ac:dyDescent="0.2">
      <c r="A107" s="5">
        <v>104</v>
      </c>
      <c r="B107" s="2">
        <v>77</v>
      </c>
      <c r="C107" s="2">
        <v>55</v>
      </c>
    </row>
    <row r="108" spans="1:3" x14ac:dyDescent="0.2">
      <c r="A108" s="5">
        <v>105</v>
      </c>
      <c r="B108" s="2">
        <v>141</v>
      </c>
      <c r="C108" s="2">
        <v>43</v>
      </c>
    </row>
    <row r="109" spans="1:3" x14ac:dyDescent="0.2">
      <c r="A109" s="5">
        <v>106</v>
      </c>
      <c r="B109" s="2">
        <v>68</v>
      </c>
      <c r="C109" s="2">
        <v>29</v>
      </c>
    </row>
    <row r="110" spans="1:3" x14ac:dyDescent="0.2">
      <c r="A110" s="5">
        <v>107</v>
      </c>
      <c r="B110" s="2">
        <v>253</v>
      </c>
      <c r="C110" s="2">
        <v>141</v>
      </c>
    </row>
    <row r="111" spans="1:3" x14ac:dyDescent="0.2">
      <c r="A111" s="5">
        <v>108</v>
      </c>
      <c r="B111" s="2">
        <v>124</v>
      </c>
      <c r="C111" s="2">
        <v>115</v>
      </c>
    </row>
    <row r="112" spans="1:3" x14ac:dyDescent="0.2">
      <c r="A112" s="5">
        <v>109</v>
      </c>
      <c r="B112" s="2">
        <v>169</v>
      </c>
      <c r="C112" s="2">
        <v>118</v>
      </c>
    </row>
    <row r="113" spans="1:3" x14ac:dyDescent="0.2">
      <c r="A113" s="5">
        <v>110</v>
      </c>
      <c r="B113" s="2">
        <v>163</v>
      </c>
      <c r="C113" s="2">
        <v>121</v>
      </c>
    </row>
    <row r="114" spans="1:3" x14ac:dyDescent="0.2">
      <c r="A114" s="5">
        <v>111</v>
      </c>
      <c r="B114" s="2">
        <v>204</v>
      </c>
      <c r="C114" s="2">
        <v>137</v>
      </c>
    </row>
    <row r="115" spans="1:3" x14ac:dyDescent="0.2">
      <c r="A115" s="5">
        <v>112</v>
      </c>
      <c r="B115" s="2">
        <v>20</v>
      </c>
      <c r="C115" s="2">
        <v>16</v>
      </c>
    </row>
    <row r="116" spans="1:3" x14ac:dyDescent="0.2">
      <c r="A116" s="5">
        <v>113</v>
      </c>
      <c r="B116" s="2">
        <v>68</v>
      </c>
      <c r="C116" s="2">
        <v>51</v>
      </c>
    </row>
    <row r="117" spans="1:3" x14ac:dyDescent="0.2">
      <c r="A117" s="5">
        <v>114</v>
      </c>
      <c r="B117" s="2">
        <v>253</v>
      </c>
      <c r="C117" s="2">
        <v>131</v>
      </c>
    </row>
    <row r="118" spans="1:3" x14ac:dyDescent="0.2">
      <c r="A118" s="5">
        <v>115</v>
      </c>
      <c r="B118" s="2">
        <v>237</v>
      </c>
      <c r="C118" s="2">
        <v>98</v>
      </c>
    </row>
    <row r="119" spans="1:3" x14ac:dyDescent="0.2">
      <c r="A119" s="5">
        <v>116</v>
      </c>
      <c r="B119" s="2">
        <v>269</v>
      </c>
      <c r="C119" s="2">
        <v>129</v>
      </c>
    </row>
    <row r="120" spans="1:3" x14ac:dyDescent="0.2">
      <c r="A120" s="5">
        <v>117</v>
      </c>
      <c r="B120" s="2">
        <v>70</v>
      </c>
      <c r="C120" s="2">
        <v>8</v>
      </c>
    </row>
    <row r="121" spans="1:3" x14ac:dyDescent="0.2">
      <c r="A121" s="5">
        <v>118</v>
      </c>
      <c r="B121" s="2">
        <v>209</v>
      </c>
      <c r="C121" s="2">
        <v>136</v>
      </c>
    </row>
    <row r="122" spans="1:3" x14ac:dyDescent="0.2">
      <c r="A122" s="5">
        <v>119</v>
      </c>
      <c r="B122" s="2">
        <v>134</v>
      </c>
      <c r="C122" s="2">
        <v>54</v>
      </c>
    </row>
    <row r="123" spans="1:3" x14ac:dyDescent="0.2">
      <c r="A123" s="5">
        <v>120</v>
      </c>
      <c r="B123" s="2">
        <v>145</v>
      </c>
      <c r="C123" s="2">
        <v>97</v>
      </c>
    </row>
    <row r="124" spans="1:3" x14ac:dyDescent="0.2">
      <c r="A124" s="5">
        <v>121</v>
      </c>
      <c r="B124" s="2">
        <v>52</v>
      </c>
      <c r="C124" s="2">
        <v>38</v>
      </c>
    </row>
    <row r="125" spans="1:3" x14ac:dyDescent="0.2">
      <c r="A125" s="5">
        <v>122</v>
      </c>
      <c r="B125" s="2">
        <v>105</v>
      </c>
      <c r="C125" s="2">
        <v>32</v>
      </c>
    </row>
    <row r="126" spans="1:3" x14ac:dyDescent="0.2">
      <c r="A126" s="5">
        <v>123</v>
      </c>
      <c r="B126" s="2">
        <v>24</v>
      </c>
      <c r="C126" s="2">
        <v>33</v>
      </c>
    </row>
    <row r="127" spans="1:3" x14ac:dyDescent="0.2">
      <c r="A127" s="5">
        <v>124</v>
      </c>
      <c r="B127" s="2">
        <v>222</v>
      </c>
      <c r="C127" s="2">
        <v>138</v>
      </c>
    </row>
    <row r="128" spans="1:3" x14ac:dyDescent="0.2">
      <c r="A128" s="5">
        <v>125</v>
      </c>
      <c r="B128" s="2">
        <v>184</v>
      </c>
      <c r="C128" s="2">
        <v>84</v>
      </c>
    </row>
    <row r="129" spans="1:3" x14ac:dyDescent="0.2">
      <c r="A129" s="5">
        <v>126</v>
      </c>
      <c r="B129" s="2">
        <v>165</v>
      </c>
      <c r="C129" s="2">
        <v>139</v>
      </c>
    </row>
    <row r="130" spans="1:3" x14ac:dyDescent="0.2">
      <c r="A130" s="5">
        <v>127</v>
      </c>
      <c r="B130" s="2">
        <v>72</v>
      </c>
      <c r="C130" s="2">
        <v>30</v>
      </c>
    </row>
    <row r="131" spans="1:3" x14ac:dyDescent="0.2">
      <c r="A131" s="5">
        <v>128</v>
      </c>
      <c r="B131" s="2">
        <v>239</v>
      </c>
      <c r="C131" s="2">
        <v>172</v>
      </c>
    </row>
    <row r="132" spans="1:3" x14ac:dyDescent="0.2">
      <c r="A132" s="5">
        <v>129</v>
      </c>
      <c r="B132" s="2">
        <v>106</v>
      </c>
      <c r="C132" s="2">
        <v>80</v>
      </c>
    </row>
    <row r="133" spans="1:3" x14ac:dyDescent="0.2">
      <c r="A133" s="5">
        <v>130</v>
      </c>
      <c r="B133" s="2">
        <v>35</v>
      </c>
      <c r="C133" s="2">
        <v>25</v>
      </c>
    </row>
    <row r="134" spans="1:3" x14ac:dyDescent="0.2">
      <c r="A134" s="5">
        <v>131</v>
      </c>
      <c r="B134" s="2">
        <v>157</v>
      </c>
      <c r="C134" s="2">
        <v>120</v>
      </c>
    </row>
    <row r="135" spans="1:3" x14ac:dyDescent="0.2">
      <c r="A135" s="5">
        <v>132</v>
      </c>
      <c r="B135" s="2">
        <v>206</v>
      </c>
      <c r="C135" s="2">
        <v>102</v>
      </c>
    </row>
    <row r="136" spans="1:3" x14ac:dyDescent="0.2">
      <c r="A136" s="5">
        <v>133</v>
      </c>
      <c r="B136" s="2">
        <v>182</v>
      </c>
      <c r="C136" s="2">
        <v>107</v>
      </c>
    </row>
    <row r="137" spans="1:3" x14ac:dyDescent="0.2">
      <c r="A137" s="5">
        <v>134</v>
      </c>
      <c r="B137" s="2">
        <v>120</v>
      </c>
      <c r="C137" s="2">
        <v>48</v>
      </c>
    </row>
    <row r="138" spans="1:3" x14ac:dyDescent="0.2">
      <c r="A138" s="5">
        <v>135</v>
      </c>
      <c r="B138" s="2">
        <v>260</v>
      </c>
      <c r="C138" s="2">
        <v>88</v>
      </c>
    </row>
    <row r="139" spans="1:3" x14ac:dyDescent="0.2">
      <c r="A139" s="5">
        <v>136</v>
      </c>
      <c r="B139" s="2">
        <v>80</v>
      </c>
      <c r="C139" s="2">
        <v>13</v>
      </c>
    </row>
    <row r="140" spans="1:3" x14ac:dyDescent="0.2">
      <c r="A140" s="5">
        <v>137</v>
      </c>
      <c r="B140" s="2">
        <v>63</v>
      </c>
      <c r="C140" s="2">
        <v>41</v>
      </c>
    </row>
    <row r="141" spans="1:3" x14ac:dyDescent="0.2">
      <c r="A141" s="5">
        <v>138</v>
      </c>
      <c r="B141" s="2">
        <v>238</v>
      </c>
      <c r="C141" s="2">
        <v>97</v>
      </c>
    </row>
    <row r="142" spans="1:3" x14ac:dyDescent="0.2">
      <c r="A142" s="5">
        <v>139</v>
      </c>
      <c r="B142" s="2">
        <v>35</v>
      </c>
      <c r="C142" s="2">
        <v>26</v>
      </c>
    </row>
    <row r="143" spans="1:3" x14ac:dyDescent="0.2">
      <c r="A143" s="5">
        <v>140</v>
      </c>
      <c r="B143" s="2">
        <v>191</v>
      </c>
      <c r="C143" s="2">
        <v>118</v>
      </c>
    </row>
    <row r="144" spans="1:3" x14ac:dyDescent="0.2">
      <c r="A144" s="5">
        <v>141</v>
      </c>
      <c r="B144" s="2">
        <v>21</v>
      </c>
      <c r="C144" s="2">
        <v>28</v>
      </c>
    </row>
    <row r="145" spans="1:3" x14ac:dyDescent="0.2">
      <c r="A145" s="5">
        <v>142</v>
      </c>
      <c r="B145" s="2">
        <v>181</v>
      </c>
      <c r="C145" s="2">
        <v>70</v>
      </c>
    </row>
    <row r="146" spans="1:3" x14ac:dyDescent="0.2">
      <c r="A146" s="5">
        <v>143</v>
      </c>
      <c r="B146" s="2">
        <v>50</v>
      </c>
      <c r="C146" s="2">
        <v>16</v>
      </c>
    </row>
    <row r="147" spans="1:3" x14ac:dyDescent="0.2">
      <c r="A147" s="5">
        <v>144</v>
      </c>
      <c r="B147" s="2">
        <v>185</v>
      </c>
      <c r="C147" s="2">
        <v>150</v>
      </c>
    </row>
    <row r="148" spans="1:3" x14ac:dyDescent="0.2">
      <c r="A148" s="5">
        <v>145</v>
      </c>
      <c r="B148" s="2">
        <v>126</v>
      </c>
      <c r="C148" s="2">
        <v>106</v>
      </c>
    </row>
    <row r="149" spans="1:3" x14ac:dyDescent="0.2">
      <c r="A149" s="5">
        <v>146</v>
      </c>
      <c r="B149" s="2">
        <v>62</v>
      </c>
      <c r="C149" s="2">
        <v>47</v>
      </c>
    </row>
    <row r="150" spans="1:3" x14ac:dyDescent="0.2">
      <c r="A150" s="5">
        <v>147</v>
      </c>
      <c r="B150" s="2">
        <v>84</v>
      </c>
      <c r="C150" s="2">
        <v>33</v>
      </c>
    </row>
    <row r="151" spans="1:3" x14ac:dyDescent="0.2">
      <c r="A151" s="5">
        <v>148</v>
      </c>
      <c r="B151" s="2">
        <v>212</v>
      </c>
      <c r="C151" s="2">
        <v>159</v>
      </c>
    </row>
    <row r="152" spans="1:3" x14ac:dyDescent="0.2">
      <c r="A152" s="5">
        <v>149</v>
      </c>
      <c r="B152" s="2">
        <v>226</v>
      </c>
      <c r="C152" s="2">
        <v>139</v>
      </c>
    </row>
    <row r="153" spans="1:3" x14ac:dyDescent="0.2">
      <c r="A153" s="5">
        <v>150</v>
      </c>
      <c r="B153" s="2">
        <v>150</v>
      </c>
      <c r="C153" s="2">
        <v>106</v>
      </c>
    </row>
    <row r="154" spans="1:3" x14ac:dyDescent="0.2">
      <c r="A154" s="5">
        <v>151</v>
      </c>
      <c r="B154" s="2">
        <v>132</v>
      </c>
      <c r="C154" s="2">
        <v>19</v>
      </c>
    </row>
    <row r="155" spans="1:3" x14ac:dyDescent="0.2">
      <c r="A155" s="5">
        <v>152</v>
      </c>
      <c r="B155" s="2">
        <v>56</v>
      </c>
      <c r="C155" s="2">
        <v>12</v>
      </c>
    </row>
    <row r="156" spans="1:3" x14ac:dyDescent="0.2">
      <c r="A156" s="5">
        <v>153</v>
      </c>
      <c r="B156" s="2">
        <v>203</v>
      </c>
      <c r="C156" s="2">
        <v>89</v>
      </c>
    </row>
    <row r="157" spans="1:3" x14ac:dyDescent="0.2">
      <c r="A157" s="5">
        <v>154</v>
      </c>
      <c r="B157" s="2">
        <v>144</v>
      </c>
      <c r="C157" s="2">
        <v>82</v>
      </c>
    </row>
    <row r="158" spans="1:3" x14ac:dyDescent="0.2">
      <c r="A158" s="5">
        <v>155</v>
      </c>
      <c r="B158" s="2">
        <v>136</v>
      </c>
      <c r="C158" s="2">
        <v>100</v>
      </c>
    </row>
    <row r="159" spans="1:3" x14ac:dyDescent="0.2">
      <c r="A159" s="5">
        <v>156</v>
      </c>
      <c r="B159" s="2">
        <v>56</v>
      </c>
      <c r="C159" s="2">
        <v>6</v>
      </c>
    </row>
    <row r="160" spans="1:3" x14ac:dyDescent="0.2">
      <c r="A160" s="5">
        <v>157</v>
      </c>
      <c r="B160" s="2">
        <v>271</v>
      </c>
      <c r="C160" s="2">
        <v>150</v>
      </c>
    </row>
    <row r="161" spans="1:3" x14ac:dyDescent="0.2">
      <c r="A161" s="5">
        <v>158</v>
      </c>
      <c r="B161" s="2">
        <v>310</v>
      </c>
      <c r="C161" s="2">
        <v>135</v>
      </c>
    </row>
    <row r="162" spans="1:3" x14ac:dyDescent="0.2">
      <c r="A162" s="5">
        <v>159</v>
      </c>
      <c r="B162" s="2">
        <v>253</v>
      </c>
      <c r="C162" s="2">
        <v>74</v>
      </c>
    </row>
    <row r="163" spans="1:3" x14ac:dyDescent="0.2">
      <c r="A163" s="5">
        <v>160</v>
      </c>
      <c r="B163" s="2">
        <v>156</v>
      </c>
      <c r="C163" s="2">
        <v>67</v>
      </c>
    </row>
    <row r="164" spans="1:3" x14ac:dyDescent="0.2">
      <c r="A164" s="5">
        <v>161</v>
      </c>
      <c r="B164" s="2">
        <v>84</v>
      </c>
      <c r="C164" s="2">
        <v>57</v>
      </c>
    </row>
    <row r="165" spans="1:3" x14ac:dyDescent="0.2">
      <c r="A165" s="5">
        <v>162</v>
      </c>
      <c r="B165" s="2">
        <v>72</v>
      </c>
      <c r="C165" s="2">
        <v>25</v>
      </c>
    </row>
    <row r="166" spans="1:3" x14ac:dyDescent="0.2">
      <c r="A166" s="5">
        <v>163</v>
      </c>
      <c r="B166" s="2">
        <v>271</v>
      </c>
      <c r="C166" s="2">
        <v>71</v>
      </c>
    </row>
    <row r="167" spans="1:3" x14ac:dyDescent="0.2">
      <c r="A167" s="5">
        <v>164</v>
      </c>
      <c r="B167" s="2">
        <v>170</v>
      </c>
      <c r="C167" s="2">
        <v>105</v>
      </c>
    </row>
    <row r="168" spans="1:3" x14ac:dyDescent="0.2">
      <c r="A168" s="5">
        <v>165</v>
      </c>
      <c r="B168" s="2">
        <v>90</v>
      </c>
      <c r="C168" s="2">
        <v>56</v>
      </c>
    </row>
    <row r="169" spans="1:3" x14ac:dyDescent="0.2">
      <c r="A169" s="5">
        <v>166</v>
      </c>
      <c r="B169" s="2">
        <v>46</v>
      </c>
      <c r="C169" s="2">
        <v>22</v>
      </c>
    </row>
    <row r="170" spans="1:3" x14ac:dyDescent="0.2">
      <c r="A170" s="5">
        <v>167</v>
      </c>
      <c r="B170" s="2">
        <v>152</v>
      </c>
      <c r="C170" s="2">
        <v>76</v>
      </c>
    </row>
    <row r="171" spans="1:3" x14ac:dyDescent="0.2">
      <c r="A171" s="5">
        <v>168</v>
      </c>
      <c r="B171" s="2">
        <v>44</v>
      </c>
      <c r="C171" s="2">
        <v>7</v>
      </c>
    </row>
    <row r="172" spans="1:3" x14ac:dyDescent="0.2">
      <c r="A172" s="5">
        <v>169</v>
      </c>
      <c r="B172" s="2">
        <v>154</v>
      </c>
      <c r="C172" s="2">
        <v>110</v>
      </c>
    </row>
    <row r="173" spans="1:3" x14ac:dyDescent="0.2">
      <c r="A173" s="5">
        <v>170</v>
      </c>
      <c r="B173" s="2">
        <v>243</v>
      </c>
      <c r="C173" s="2">
        <v>73</v>
      </c>
    </row>
    <row r="174" spans="1:3" x14ac:dyDescent="0.2">
      <c r="A174" s="5">
        <v>171</v>
      </c>
      <c r="B174" s="2">
        <v>139</v>
      </c>
      <c r="C174" s="2">
        <v>51</v>
      </c>
    </row>
    <row r="175" spans="1:3" x14ac:dyDescent="0.2">
      <c r="A175" s="5">
        <v>172</v>
      </c>
      <c r="B175" s="2">
        <v>68</v>
      </c>
      <c r="C175" s="2">
        <v>27</v>
      </c>
    </row>
    <row r="176" spans="1:3" x14ac:dyDescent="0.2">
      <c r="A176" s="5">
        <v>173</v>
      </c>
      <c r="B176" s="2">
        <v>177</v>
      </c>
      <c r="C176" s="2">
        <v>67</v>
      </c>
    </row>
    <row r="177" spans="1:3" x14ac:dyDescent="0.2">
      <c r="A177" s="5">
        <v>174</v>
      </c>
      <c r="B177" s="2">
        <v>60</v>
      </c>
      <c r="C177" s="2">
        <v>12</v>
      </c>
    </row>
    <row r="178" spans="1:3" x14ac:dyDescent="0.2">
      <c r="A178" s="5">
        <v>175</v>
      </c>
      <c r="B178" s="2">
        <v>144</v>
      </c>
      <c r="C178" s="2">
        <v>47</v>
      </c>
    </row>
    <row r="179" spans="1:3" x14ac:dyDescent="0.2">
      <c r="A179" s="5">
        <v>176</v>
      </c>
      <c r="B179" s="2">
        <v>63</v>
      </c>
      <c r="C179" s="2">
        <v>48</v>
      </c>
    </row>
    <row r="180" spans="1:3" x14ac:dyDescent="0.2">
      <c r="A180" s="5">
        <v>177</v>
      </c>
      <c r="B180" s="2">
        <v>173</v>
      </c>
      <c r="C180" s="2">
        <v>142</v>
      </c>
    </row>
    <row r="181" spans="1:3" x14ac:dyDescent="0.2">
      <c r="A181" s="5">
        <v>178</v>
      </c>
      <c r="B181" s="2">
        <v>208</v>
      </c>
      <c r="C181" s="2">
        <v>146</v>
      </c>
    </row>
    <row r="182" spans="1:3" x14ac:dyDescent="0.2">
      <c r="A182" s="5">
        <v>179</v>
      </c>
      <c r="B182" s="2">
        <v>62</v>
      </c>
      <c r="C182" s="2">
        <v>26</v>
      </c>
    </row>
    <row r="183" spans="1:3" x14ac:dyDescent="0.2">
      <c r="A183" s="5">
        <v>180</v>
      </c>
      <c r="B183" s="2">
        <v>166</v>
      </c>
      <c r="C183" s="2">
        <v>161</v>
      </c>
    </row>
    <row r="184" spans="1:3" x14ac:dyDescent="0.2">
      <c r="A184" s="5">
        <v>181</v>
      </c>
      <c r="B184" s="2">
        <v>27</v>
      </c>
      <c r="C184" s="2">
        <v>55</v>
      </c>
    </row>
    <row r="185" spans="1:3" x14ac:dyDescent="0.2">
      <c r="A185" s="5">
        <v>182</v>
      </c>
      <c r="B185" s="2">
        <v>38</v>
      </c>
      <c r="C185" s="2">
        <v>11</v>
      </c>
    </row>
    <row r="186" spans="1:3" x14ac:dyDescent="0.2">
      <c r="A186" s="5">
        <v>183</v>
      </c>
      <c r="B186" s="2">
        <v>255</v>
      </c>
      <c r="C186" s="2">
        <v>166</v>
      </c>
    </row>
    <row r="187" spans="1:3" x14ac:dyDescent="0.2">
      <c r="A187" s="5">
        <v>184</v>
      </c>
      <c r="B187" s="2">
        <v>205</v>
      </c>
      <c r="C187" s="2">
        <v>29</v>
      </c>
    </row>
    <row r="188" spans="1:3" x14ac:dyDescent="0.2">
      <c r="A188" s="5">
        <v>185</v>
      </c>
      <c r="B188" s="2">
        <v>91</v>
      </c>
      <c r="C188" s="2">
        <v>40</v>
      </c>
    </row>
    <row r="189" spans="1:3" x14ac:dyDescent="0.2">
      <c r="A189" s="5">
        <v>186</v>
      </c>
      <c r="B189" s="2">
        <v>270</v>
      </c>
      <c r="C189" s="2">
        <v>93</v>
      </c>
    </row>
    <row r="190" spans="1:3" x14ac:dyDescent="0.2">
      <c r="A190" s="5">
        <v>187</v>
      </c>
      <c r="B190" s="2">
        <v>208</v>
      </c>
      <c r="C190" s="2">
        <v>126</v>
      </c>
    </row>
    <row r="191" spans="1:3" x14ac:dyDescent="0.2">
      <c r="A191" s="5">
        <v>188</v>
      </c>
      <c r="B191" s="2">
        <v>83</v>
      </c>
      <c r="C191" s="2">
        <v>105</v>
      </c>
    </row>
    <row r="192" spans="1:3" x14ac:dyDescent="0.2">
      <c r="A192" s="5">
        <v>189</v>
      </c>
      <c r="B192" s="2">
        <v>192</v>
      </c>
      <c r="C192" s="2">
        <v>117</v>
      </c>
    </row>
    <row r="193" spans="1:3" x14ac:dyDescent="0.2">
      <c r="A193" s="5">
        <v>190</v>
      </c>
      <c r="B193" s="2">
        <v>202</v>
      </c>
      <c r="C193" s="2">
        <v>102</v>
      </c>
    </row>
    <row r="194" spans="1:3" x14ac:dyDescent="0.2">
      <c r="A194" s="5">
        <v>191</v>
      </c>
      <c r="B194" s="2">
        <v>162</v>
      </c>
      <c r="C194" s="2">
        <v>87</v>
      </c>
    </row>
    <row r="195" spans="1:3" x14ac:dyDescent="0.2">
      <c r="A195" s="5">
        <v>192</v>
      </c>
      <c r="B195" s="2">
        <v>75</v>
      </c>
      <c r="C195" s="2">
        <v>26</v>
      </c>
    </row>
    <row r="196" spans="1:3" x14ac:dyDescent="0.2">
      <c r="A196" s="5">
        <v>193</v>
      </c>
      <c r="B196" s="2">
        <v>220</v>
      </c>
      <c r="C196" s="2">
        <v>171</v>
      </c>
    </row>
    <row r="197" spans="1:3" x14ac:dyDescent="0.2">
      <c r="A197" s="5">
        <v>194</v>
      </c>
      <c r="B197" s="2">
        <v>96</v>
      </c>
      <c r="C197" s="2">
        <v>68</v>
      </c>
    </row>
    <row r="198" spans="1:3" x14ac:dyDescent="0.2">
      <c r="A198" s="5">
        <v>195</v>
      </c>
      <c r="B198" s="2">
        <v>50</v>
      </c>
      <c r="C198" s="2">
        <v>51</v>
      </c>
    </row>
    <row r="199" spans="1:3" x14ac:dyDescent="0.2">
      <c r="A199" s="5">
        <v>196</v>
      </c>
      <c r="B199" s="2">
        <v>191</v>
      </c>
      <c r="C199" s="2">
        <v>176</v>
      </c>
    </row>
    <row r="200" spans="1:3" x14ac:dyDescent="0.2">
      <c r="A200" s="5">
        <v>197</v>
      </c>
      <c r="B200" s="2">
        <v>129</v>
      </c>
      <c r="C200" s="2">
        <v>72</v>
      </c>
    </row>
    <row r="201" spans="1:3" x14ac:dyDescent="0.2">
      <c r="A201" s="5">
        <v>198</v>
      </c>
      <c r="B201" s="2">
        <v>54</v>
      </c>
      <c r="C201" s="2">
        <v>33</v>
      </c>
    </row>
    <row r="202" spans="1:3" x14ac:dyDescent="0.2">
      <c r="A202" s="5">
        <v>199</v>
      </c>
      <c r="B202" s="2">
        <v>261</v>
      </c>
      <c r="C202" s="2">
        <v>142</v>
      </c>
    </row>
    <row r="203" spans="1:3" x14ac:dyDescent="0.2">
      <c r="A203" s="5">
        <v>200</v>
      </c>
      <c r="B203" s="2">
        <v>88</v>
      </c>
      <c r="C203" s="2">
        <v>67</v>
      </c>
    </row>
    <row r="204" spans="1:3" x14ac:dyDescent="0.2">
      <c r="A204" s="5">
        <v>201</v>
      </c>
      <c r="B204" s="2">
        <v>72</v>
      </c>
      <c r="C204" s="2">
        <v>58</v>
      </c>
    </row>
    <row r="205" spans="1:3" x14ac:dyDescent="0.2">
      <c r="A205" s="5">
        <v>202</v>
      </c>
      <c r="B205" s="2">
        <v>206</v>
      </c>
      <c r="C205" s="2">
        <v>156</v>
      </c>
    </row>
    <row r="206" spans="1:3" x14ac:dyDescent="0.2">
      <c r="A206" s="5">
        <v>203</v>
      </c>
      <c r="B206" s="2">
        <v>156</v>
      </c>
      <c r="C206" s="2">
        <v>85</v>
      </c>
    </row>
    <row r="207" spans="1:3" x14ac:dyDescent="0.2">
      <c r="A207" s="5">
        <v>204</v>
      </c>
      <c r="B207" s="2">
        <v>48</v>
      </c>
      <c r="C207" s="2">
        <v>21</v>
      </c>
    </row>
    <row r="208" spans="1:3" x14ac:dyDescent="0.2">
      <c r="A208" s="5">
        <v>205</v>
      </c>
      <c r="B208" s="2">
        <v>61</v>
      </c>
      <c r="C208" s="2">
        <v>86</v>
      </c>
    </row>
    <row r="209" spans="1:3" x14ac:dyDescent="0.2">
      <c r="A209" s="5">
        <v>206</v>
      </c>
      <c r="B209" s="2">
        <v>30</v>
      </c>
      <c r="C209" s="2">
        <v>58</v>
      </c>
    </row>
    <row r="210" spans="1:3" x14ac:dyDescent="0.2">
      <c r="A210" s="5">
        <v>207</v>
      </c>
      <c r="B210" s="2">
        <v>180</v>
      </c>
      <c r="C210" s="2">
        <v>111</v>
      </c>
    </row>
    <row r="211" spans="1:3" x14ac:dyDescent="0.2">
      <c r="A211" s="5">
        <v>208</v>
      </c>
      <c r="B211" s="2">
        <v>180</v>
      </c>
      <c r="C211" s="2">
        <v>100</v>
      </c>
    </row>
    <row r="212" spans="1:3" x14ac:dyDescent="0.2">
      <c r="A212" s="5">
        <v>209</v>
      </c>
      <c r="B212" s="2">
        <v>214</v>
      </c>
      <c r="C212" s="2">
        <v>171</v>
      </c>
    </row>
    <row r="213" spans="1:3" x14ac:dyDescent="0.2">
      <c r="A213" s="5">
        <v>210</v>
      </c>
      <c r="B213" s="2">
        <v>195</v>
      </c>
      <c r="C213" s="2">
        <v>158</v>
      </c>
    </row>
    <row r="214" spans="1:3" x14ac:dyDescent="0.2">
      <c r="A214" s="5">
        <v>211</v>
      </c>
      <c r="B214" s="2">
        <v>169</v>
      </c>
      <c r="C214" s="2">
        <v>135</v>
      </c>
    </row>
    <row r="215" spans="1:3" x14ac:dyDescent="0.2">
      <c r="A215" s="5">
        <v>212</v>
      </c>
      <c r="B215" s="2">
        <v>245</v>
      </c>
      <c r="C215" s="2">
        <v>164</v>
      </c>
    </row>
    <row r="216" spans="1:3" x14ac:dyDescent="0.2">
      <c r="A216" s="5">
        <v>213</v>
      </c>
      <c r="B216" s="2">
        <v>87</v>
      </c>
      <c r="C216" s="2">
        <v>100</v>
      </c>
    </row>
    <row r="217" spans="1:3" x14ac:dyDescent="0.2">
      <c r="A217" s="5">
        <v>214</v>
      </c>
      <c r="B217" s="2">
        <v>228</v>
      </c>
      <c r="C217" s="2">
        <v>38</v>
      </c>
    </row>
    <row r="218" spans="1:3" x14ac:dyDescent="0.2">
      <c r="A218" s="5">
        <v>215</v>
      </c>
      <c r="B218" s="2">
        <v>158</v>
      </c>
      <c r="C218" s="2">
        <v>46</v>
      </c>
    </row>
    <row r="219" spans="1:3" x14ac:dyDescent="0.2">
      <c r="A219" s="5">
        <v>216</v>
      </c>
      <c r="B219" s="2">
        <v>142</v>
      </c>
      <c r="C219" s="2">
        <v>120</v>
      </c>
    </row>
    <row r="220" spans="1:3" x14ac:dyDescent="0.2">
      <c r="A220" s="5">
        <v>217</v>
      </c>
      <c r="B220" s="2">
        <v>96</v>
      </c>
      <c r="C220" s="2">
        <v>13</v>
      </c>
    </row>
    <row r="221" spans="1:3" x14ac:dyDescent="0.2">
      <c r="A221" s="5">
        <v>218</v>
      </c>
      <c r="B221" s="2">
        <v>184</v>
      </c>
      <c r="C221" s="2">
        <v>46</v>
      </c>
    </row>
    <row r="222" spans="1:3" x14ac:dyDescent="0.2">
      <c r="A222" s="5">
        <v>219</v>
      </c>
      <c r="B222" s="2">
        <v>139</v>
      </c>
      <c r="C222" s="2">
        <v>23</v>
      </c>
    </row>
    <row r="223" spans="1:3" x14ac:dyDescent="0.2">
      <c r="A223" s="5">
        <v>220</v>
      </c>
      <c r="B223" s="2">
        <v>24</v>
      </c>
      <c r="C223" s="2">
        <v>13</v>
      </c>
    </row>
    <row r="224" spans="1:3" x14ac:dyDescent="0.2">
      <c r="A224" s="5">
        <v>221</v>
      </c>
      <c r="B224" s="2">
        <v>193</v>
      </c>
      <c r="C224" s="2">
        <v>108</v>
      </c>
    </row>
    <row r="225" spans="1:3" x14ac:dyDescent="0.2">
      <c r="A225" s="5">
        <v>222</v>
      </c>
      <c r="B225" s="2">
        <v>97</v>
      </c>
      <c r="C225" s="2">
        <v>85</v>
      </c>
    </row>
    <row r="226" spans="1:3" x14ac:dyDescent="0.2">
      <c r="A226" s="5">
        <v>223</v>
      </c>
      <c r="B226" s="2">
        <v>32</v>
      </c>
      <c r="C226" s="2">
        <v>53</v>
      </c>
    </row>
    <row r="227" spans="1:3" x14ac:dyDescent="0.2">
      <c r="A227" s="5">
        <v>224</v>
      </c>
      <c r="B227" s="2">
        <v>52</v>
      </c>
      <c r="C227" s="2">
        <v>20</v>
      </c>
    </row>
    <row r="228" spans="1:3" x14ac:dyDescent="0.2">
      <c r="A228" s="5">
        <v>225</v>
      </c>
      <c r="B228" s="2">
        <v>168</v>
      </c>
      <c r="C228" s="2">
        <v>94</v>
      </c>
    </row>
    <row r="229" spans="1:3" x14ac:dyDescent="0.2">
      <c r="A229" s="5">
        <v>226</v>
      </c>
      <c r="B229" s="2">
        <v>171</v>
      </c>
      <c r="C229" s="2">
        <v>146</v>
      </c>
    </row>
    <row r="230" spans="1:3" x14ac:dyDescent="0.2">
      <c r="A230" s="5">
        <v>227</v>
      </c>
      <c r="B230" s="2">
        <v>211</v>
      </c>
      <c r="C230" s="2">
        <v>119</v>
      </c>
    </row>
    <row r="231" spans="1:3" x14ac:dyDescent="0.2">
      <c r="A231" s="5">
        <v>228</v>
      </c>
      <c r="B231" s="2">
        <v>69</v>
      </c>
      <c r="C231" s="2">
        <v>35</v>
      </c>
    </row>
    <row r="232" spans="1:3" x14ac:dyDescent="0.2">
      <c r="A232" s="5">
        <v>229</v>
      </c>
      <c r="B232" s="2">
        <v>124</v>
      </c>
      <c r="C232" s="2">
        <v>117</v>
      </c>
    </row>
    <row r="233" spans="1:3" x14ac:dyDescent="0.2">
      <c r="A233" s="5">
        <v>230</v>
      </c>
      <c r="B233" s="2">
        <v>214</v>
      </c>
      <c r="C233" s="2">
        <v>91</v>
      </c>
    </row>
    <row r="234" spans="1:3" x14ac:dyDescent="0.2">
      <c r="A234" s="5">
        <v>231</v>
      </c>
      <c r="B234" s="2">
        <v>208</v>
      </c>
      <c r="C234" s="2">
        <v>150</v>
      </c>
    </row>
    <row r="235" spans="1:3" x14ac:dyDescent="0.2">
      <c r="A235" s="5">
        <v>232</v>
      </c>
      <c r="B235" s="2">
        <v>190</v>
      </c>
      <c r="C235" s="2">
        <v>139</v>
      </c>
    </row>
    <row r="236" spans="1:3" x14ac:dyDescent="0.2">
      <c r="A236" s="5">
        <v>233</v>
      </c>
      <c r="B236" s="2">
        <v>38</v>
      </c>
      <c r="C236" s="2">
        <v>31</v>
      </c>
    </row>
    <row r="237" spans="1:3" x14ac:dyDescent="0.2">
      <c r="A237" s="5">
        <v>234</v>
      </c>
      <c r="B237" s="2">
        <v>225</v>
      </c>
      <c r="C237" s="2">
        <v>99</v>
      </c>
    </row>
    <row r="238" spans="1:3" x14ac:dyDescent="0.2">
      <c r="A238" s="5">
        <v>235</v>
      </c>
      <c r="B238" s="2">
        <v>33</v>
      </c>
      <c r="C238" s="2">
        <v>25</v>
      </c>
    </row>
    <row r="239" spans="1:3" x14ac:dyDescent="0.2">
      <c r="A239" s="5">
        <v>236</v>
      </c>
      <c r="B239" s="2">
        <v>255</v>
      </c>
      <c r="C239" s="2">
        <v>101</v>
      </c>
    </row>
    <row r="240" spans="1:3" x14ac:dyDescent="0.2">
      <c r="A240" s="5">
        <v>237</v>
      </c>
      <c r="B240" s="2">
        <v>106</v>
      </c>
      <c r="C240" s="2">
        <v>37</v>
      </c>
    </row>
    <row r="241" spans="1:3" x14ac:dyDescent="0.2">
      <c r="A241" s="5">
        <v>238</v>
      </c>
      <c r="B241" s="2">
        <v>72</v>
      </c>
      <c r="C241" s="2">
        <v>45</v>
      </c>
    </row>
    <row r="242" spans="1:3" x14ac:dyDescent="0.2">
      <c r="A242" s="5">
        <v>239</v>
      </c>
      <c r="B242" s="2">
        <v>74</v>
      </c>
      <c r="C242" s="2">
        <v>73</v>
      </c>
    </row>
    <row r="243" spans="1:3" x14ac:dyDescent="0.2">
      <c r="A243" s="5">
        <v>240</v>
      </c>
      <c r="B243" s="2">
        <v>294</v>
      </c>
      <c r="C243" s="2">
        <v>129</v>
      </c>
    </row>
    <row r="244" spans="1:3" x14ac:dyDescent="0.2">
      <c r="A244" s="5">
        <v>241</v>
      </c>
      <c r="B244" s="2">
        <v>18</v>
      </c>
      <c r="C244" s="2">
        <v>11</v>
      </c>
    </row>
    <row r="245" spans="1:3" x14ac:dyDescent="0.2">
      <c r="A245" s="5">
        <v>242</v>
      </c>
      <c r="B245" s="2">
        <v>134</v>
      </c>
      <c r="C245" s="2">
        <v>99</v>
      </c>
    </row>
    <row r="246" spans="1:3" x14ac:dyDescent="0.2">
      <c r="A246" s="5">
        <v>243</v>
      </c>
      <c r="B246" s="2">
        <v>120</v>
      </c>
      <c r="C246" s="2">
        <v>22</v>
      </c>
    </row>
    <row r="247" spans="1:3" x14ac:dyDescent="0.2">
      <c r="A247" s="5">
        <v>244</v>
      </c>
      <c r="B247" s="2">
        <v>158</v>
      </c>
      <c r="C247" s="2">
        <v>89</v>
      </c>
    </row>
    <row r="248" spans="1:3" x14ac:dyDescent="0.2">
      <c r="A248" s="5">
        <v>245</v>
      </c>
      <c r="B248" s="2">
        <v>273</v>
      </c>
      <c r="C248" s="2">
        <v>116</v>
      </c>
    </row>
    <row r="249" spans="1:3" x14ac:dyDescent="0.2">
      <c r="A249" s="5">
        <v>246</v>
      </c>
      <c r="B249" s="2">
        <v>327</v>
      </c>
      <c r="C249" s="2">
        <v>146</v>
      </c>
    </row>
    <row r="250" spans="1:3" x14ac:dyDescent="0.2">
      <c r="A250" s="5">
        <v>247</v>
      </c>
      <c r="B250" s="2">
        <v>66</v>
      </c>
      <c r="C250" s="2">
        <v>59</v>
      </c>
    </row>
    <row r="251" spans="1:3" x14ac:dyDescent="0.2">
      <c r="A251" s="5">
        <v>248</v>
      </c>
      <c r="B251" s="2">
        <v>225</v>
      </c>
      <c r="C251" s="2">
        <v>120</v>
      </c>
    </row>
    <row r="252" spans="1:3" x14ac:dyDescent="0.2">
      <c r="A252" s="5">
        <v>249</v>
      </c>
      <c r="B252" s="2">
        <v>80</v>
      </c>
      <c r="C252" s="2">
        <v>109</v>
      </c>
    </row>
    <row r="253" spans="1:3" x14ac:dyDescent="0.2">
      <c r="A253" s="5">
        <v>250</v>
      </c>
      <c r="B253" s="2">
        <v>20</v>
      </c>
      <c r="C253" s="2">
        <v>29</v>
      </c>
    </row>
    <row r="254" spans="1:3" x14ac:dyDescent="0.2">
      <c r="A254" s="5">
        <v>251</v>
      </c>
      <c r="B254" s="2">
        <v>109</v>
      </c>
      <c r="C254" s="2">
        <v>122</v>
      </c>
    </row>
    <row r="255" spans="1:3" x14ac:dyDescent="0.2">
      <c r="A255" s="5">
        <v>252</v>
      </c>
      <c r="B255" s="2">
        <v>102</v>
      </c>
      <c r="C255" s="2">
        <v>84</v>
      </c>
    </row>
    <row r="256" spans="1:3" x14ac:dyDescent="0.2">
      <c r="A256" s="5">
        <v>253</v>
      </c>
      <c r="B256" s="2">
        <v>154</v>
      </c>
      <c r="C256" s="2">
        <v>55</v>
      </c>
    </row>
    <row r="257" spans="1:3" x14ac:dyDescent="0.2">
      <c r="A257" s="5">
        <v>254</v>
      </c>
      <c r="B257" s="2">
        <v>297</v>
      </c>
      <c r="C257" s="2">
        <v>141</v>
      </c>
    </row>
    <row r="258" spans="1:3" x14ac:dyDescent="0.2">
      <c r="A258" s="5">
        <v>255</v>
      </c>
      <c r="B258" s="2">
        <v>25</v>
      </c>
      <c r="C258" s="2">
        <v>37</v>
      </c>
    </row>
    <row r="259" spans="1:3" x14ac:dyDescent="0.2">
      <c r="A259" s="5">
        <v>256</v>
      </c>
      <c r="B259" s="2">
        <v>21</v>
      </c>
      <c r="C259" s="2">
        <v>16</v>
      </c>
    </row>
    <row r="260" spans="1:3" x14ac:dyDescent="0.2">
      <c r="A260" s="5">
        <v>257</v>
      </c>
      <c r="B260" s="2">
        <v>46</v>
      </c>
      <c r="C260" s="2">
        <v>28</v>
      </c>
    </row>
    <row r="261" spans="1:3" x14ac:dyDescent="0.2">
      <c r="A261" s="5">
        <v>258</v>
      </c>
      <c r="B261" s="2">
        <v>117</v>
      </c>
      <c r="C261" s="2">
        <v>105</v>
      </c>
    </row>
    <row r="262" spans="1:3" x14ac:dyDescent="0.2">
      <c r="A262" s="5">
        <v>259</v>
      </c>
      <c r="B262" s="2">
        <v>81</v>
      </c>
      <c r="C262" s="2">
        <v>11</v>
      </c>
    </row>
    <row r="263" spans="1:3" x14ac:dyDescent="0.2">
      <c r="A263" s="5">
        <v>260</v>
      </c>
      <c r="B263" s="2">
        <v>69</v>
      </c>
      <c r="C263" s="2">
        <v>49</v>
      </c>
    </row>
    <row r="264" spans="1:3" x14ac:dyDescent="0.2">
      <c r="A264" s="5">
        <v>261</v>
      </c>
      <c r="B264" s="2">
        <v>154</v>
      </c>
      <c r="C264" s="2">
        <v>55</v>
      </c>
    </row>
    <row r="265" spans="1:3" x14ac:dyDescent="0.2">
      <c r="A265" s="5">
        <v>262</v>
      </c>
      <c r="B265" s="2">
        <v>115</v>
      </c>
      <c r="C265" s="2">
        <v>48</v>
      </c>
    </row>
    <row r="266" spans="1:3" x14ac:dyDescent="0.2">
      <c r="A266" s="5">
        <v>263</v>
      </c>
      <c r="B266" s="2">
        <v>121</v>
      </c>
      <c r="C266" s="2">
        <v>149</v>
      </c>
    </row>
    <row r="267" spans="1:3" x14ac:dyDescent="0.2">
      <c r="A267" s="5">
        <v>264</v>
      </c>
      <c r="B267" s="2">
        <v>182</v>
      </c>
      <c r="C267" s="2">
        <v>117</v>
      </c>
    </row>
    <row r="268" spans="1:3" x14ac:dyDescent="0.2">
      <c r="A268" s="5">
        <v>265</v>
      </c>
      <c r="B268" s="2">
        <v>171</v>
      </c>
      <c r="C268" s="2">
        <v>135</v>
      </c>
    </row>
    <row r="269" spans="1:3" x14ac:dyDescent="0.2">
      <c r="A269" s="5">
        <v>266</v>
      </c>
      <c r="B269" s="2">
        <v>99</v>
      </c>
      <c r="C269" s="2">
        <v>106</v>
      </c>
    </row>
    <row r="270" spans="1:3" x14ac:dyDescent="0.2">
      <c r="A270" s="5">
        <v>267</v>
      </c>
      <c r="B270" s="2">
        <v>118</v>
      </c>
      <c r="C270" s="2">
        <v>96</v>
      </c>
    </row>
    <row r="271" spans="1:3" x14ac:dyDescent="0.2">
      <c r="A271" s="5">
        <v>268</v>
      </c>
      <c r="B271" s="2">
        <v>68</v>
      </c>
      <c r="C271" s="2">
        <v>83</v>
      </c>
    </row>
    <row r="272" spans="1:3" x14ac:dyDescent="0.2">
      <c r="A272" s="5">
        <v>269</v>
      </c>
      <c r="B272" s="2">
        <v>250</v>
      </c>
      <c r="C272" s="2">
        <v>101</v>
      </c>
    </row>
    <row r="273" spans="1:3" x14ac:dyDescent="0.2">
      <c r="A273" s="5">
        <v>270</v>
      </c>
      <c r="B273" s="2">
        <v>102</v>
      </c>
      <c r="C273" s="2">
        <v>26</v>
      </c>
    </row>
    <row r="274" spans="1:3" x14ac:dyDescent="0.2">
      <c r="A274" s="5">
        <v>271</v>
      </c>
      <c r="B274" s="2">
        <v>44</v>
      </c>
      <c r="C274" s="2">
        <v>55</v>
      </c>
    </row>
    <row r="275" spans="1:3" x14ac:dyDescent="0.2">
      <c r="A275" s="5">
        <v>272</v>
      </c>
      <c r="B275" s="2">
        <v>83</v>
      </c>
      <c r="C275" s="2">
        <v>83</v>
      </c>
    </row>
    <row r="276" spans="1:3" x14ac:dyDescent="0.2">
      <c r="A276" s="5">
        <v>273</v>
      </c>
      <c r="B276" s="2">
        <v>123</v>
      </c>
      <c r="C276" s="2">
        <v>67</v>
      </c>
    </row>
    <row r="277" spans="1:3" x14ac:dyDescent="0.2">
      <c r="A277" s="5">
        <v>274</v>
      </c>
      <c r="B277" s="2">
        <v>116</v>
      </c>
      <c r="C277" s="2">
        <v>75</v>
      </c>
    </row>
    <row r="278" spans="1:3" x14ac:dyDescent="0.2">
      <c r="A278" s="5">
        <v>275</v>
      </c>
      <c r="B278" s="2">
        <v>121</v>
      </c>
      <c r="C278" s="2">
        <v>122</v>
      </c>
    </row>
    <row r="279" spans="1:3" x14ac:dyDescent="0.2">
      <c r="A279" s="5">
        <v>276</v>
      </c>
      <c r="B279" s="2">
        <v>70</v>
      </c>
      <c r="C279" s="2">
        <v>85</v>
      </c>
    </row>
    <row r="280" spans="1:3" x14ac:dyDescent="0.2">
      <c r="A280" s="5">
        <v>277</v>
      </c>
      <c r="B280" s="2">
        <v>93</v>
      </c>
      <c r="C280" s="2">
        <v>29</v>
      </c>
    </row>
    <row r="281" spans="1:3" x14ac:dyDescent="0.2">
      <c r="A281" s="5">
        <v>278</v>
      </c>
      <c r="B281" s="2">
        <v>141</v>
      </c>
      <c r="C281" s="2">
        <v>61</v>
      </c>
    </row>
    <row r="282" spans="1:3" x14ac:dyDescent="0.2">
      <c r="A282" s="5">
        <v>279</v>
      </c>
      <c r="B282" s="2">
        <v>201</v>
      </c>
      <c r="C282" s="2">
        <v>142</v>
      </c>
    </row>
    <row r="283" spans="1:3" x14ac:dyDescent="0.2">
      <c r="A283" s="5">
        <v>280</v>
      </c>
      <c r="B283" s="2">
        <v>117</v>
      </c>
      <c r="C283" s="2">
        <v>86</v>
      </c>
    </row>
    <row r="284" spans="1:3" x14ac:dyDescent="0.2">
      <c r="A284" s="5">
        <v>281</v>
      </c>
      <c r="B284" s="2">
        <v>66</v>
      </c>
      <c r="C284" s="2">
        <v>9</v>
      </c>
    </row>
    <row r="285" spans="1:3" x14ac:dyDescent="0.2">
      <c r="A285" s="5">
        <v>282</v>
      </c>
      <c r="B285" s="2">
        <v>74</v>
      </c>
      <c r="C285" s="2">
        <v>114</v>
      </c>
    </row>
    <row r="286" spans="1:3" x14ac:dyDescent="0.2">
      <c r="A286" s="5">
        <v>283</v>
      </c>
      <c r="B286" s="2">
        <v>78</v>
      </c>
      <c r="C286" s="2">
        <v>6</v>
      </c>
    </row>
    <row r="287" spans="1:3" x14ac:dyDescent="0.2">
      <c r="A287" s="5">
        <v>284</v>
      </c>
      <c r="B287" s="2">
        <v>158</v>
      </c>
      <c r="C287" s="2">
        <v>195</v>
      </c>
    </row>
    <row r="288" spans="1:3" x14ac:dyDescent="0.2">
      <c r="A288" s="5">
        <v>285</v>
      </c>
      <c r="B288" s="2">
        <v>42</v>
      </c>
      <c r="C288" s="2">
        <v>12</v>
      </c>
    </row>
    <row r="289" spans="1:3" x14ac:dyDescent="0.2">
      <c r="A289" s="5">
        <v>286</v>
      </c>
      <c r="B289" s="2">
        <v>68</v>
      </c>
      <c r="C289" s="2">
        <v>25</v>
      </c>
    </row>
    <row r="290" spans="1:3" x14ac:dyDescent="0.2">
      <c r="A290" s="5">
        <v>287</v>
      </c>
      <c r="B290" s="2">
        <v>202</v>
      </c>
      <c r="C290" s="2">
        <v>121</v>
      </c>
    </row>
    <row r="291" spans="1:3" x14ac:dyDescent="0.2">
      <c r="A291" s="5">
        <v>288</v>
      </c>
      <c r="B291" s="2">
        <v>86</v>
      </c>
      <c r="C291" s="2">
        <v>38</v>
      </c>
    </row>
    <row r="292" spans="1:3" x14ac:dyDescent="0.2">
      <c r="A292" s="5">
        <v>289</v>
      </c>
      <c r="B292" s="2">
        <v>138</v>
      </c>
      <c r="C292" s="2">
        <v>68</v>
      </c>
    </row>
    <row r="293" spans="1:3" x14ac:dyDescent="0.2">
      <c r="A293" s="5">
        <v>290</v>
      </c>
      <c r="B293" s="2">
        <v>40</v>
      </c>
      <c r="C293" s="2">
        <v>57</v>
      </c>
    </row>
    <row r="294" spans="1:3" x14ac:dyDescent="0.2">
      <c r="A294" s="5">
        <v>291</v>
      </c>
      <c r="B294" s="2">
        <v>260</v>
      </c>
      <c r="C294" s="2">
        <v>95</v>
      </c>
    </row>
    <row r="295" spans="1:3" x14ac:dyDescent="0.2">
      <c r="A295" s="5">
        <v>292</v>
      </c>
      <c r="B295" s="2">
        <v>84</v>
      </c>
      <c r="C295" s="2">
        <v>23</v>
      </c>
    </row>
    <row r="296" spans="1:3" x14ac:dyDescent="0.2">
      <c r="A296" s="5">
        <v>293</v>
      </c>
      <c r="B296" s="2">
        <v>216</v>
      </c>
      <c r="C296" s="2">
        <v>120</v>
      </c>
    </row>
    <row r="297" spans="1:3" x14ac:dyDescent="0.2">
      <c r="A297" s="5">
        <v>294</v>
      </c>
      <c r="B297" s="2">
        <v>326</v>
      </c>
      <c r="C297" s="2">
        <v>86</v>
      </c>
    </row>
    <row r="298" spans="1:3" x14ac:dyDescent="0.2">
      <c r="A298" s="5">
        <v>295</v>
      </c>
      <c r="B298" s="2">
        <v>247</v>
      </c>
      <c r="C298" s="2">
        <v>177</v>
      </c>
    </row>
    <row r="299" spans="1:3" x14ac:dyDescent="0.2">
      <c r="A299" s="5">
        <v>296</v>
      </c>
      <c r="B299" s="2">
        <v>59</v>
      </c>
      <c r="C299" s="2">
        <v>46</v>
      </c>
    </row>
    <row r="300" spans="1:3" x14ac:dyDescent="0.2">
      <c r="A300" s="5">
        <v>297</v>
      </c>
      <c r="B300" s="2">
        <v>175</v>
      </c>
      <c r="C300" s="2">
        <v>112</v>
      </c>
    </row>
    <row r="301" spans="1:3" x14ac:dyDescent="0.2">
      <c r="A301" s="5">
        <v>298</v>
      </c>
      <c r="B301" s="2">
        <v>255</v>
      </c>
      <c r="C301" s="2">
        <v>141</v>
      </c>
    </row>
    <row r="302" spans="1:3" x14ac:dyDescent="0.2">
      <c r="A302" s="5">
        <v>299</v>
      </c>
      <c r="B302" s="2">
        <v>182</v>
      </c>
      <c r="C302" s="2">
        <v>113</v>
      </c>
    </row>
    <row r="303" spans="1:3" x14ac:dyDescent="0.2">
      <c r="A303" s="5">
        <v>300</v>
      </c>
      <c r="B303" s="2">
        <v>290</v>
      </c>
      <c r="C303" s="2">
        <v>118</v>
      </c>
    </row>
    <row r="304" spans="1:3" x14ac:dyDescent="0.2">
      <c r="A304" s="5">
        <v>301</v>
      </c>
      <c r="B304" s="2">
        <v>223</v>
      </c>
      <c r="C304" s="2">
        <v>183</v>
      </c>
    </row>
    <row r="305" spans="1:3" x14ac:dyDescent="0.2">
      <c r="A305" s="5">
        <v>302</v>
      </c>
      <c r="B305" s="2">
        <v>96</v>
      </c>
      <c r="C305" s="2">
        <v>15</v>
      </c>
    </row>
    <row r="306" spans="1:3" x14ac:dyDescent="0.2">
      <c r="A306" s="5">
        <v>303</v>
      </c>
      <c r="B306" s="2">
        <v>210</v>
      </c>
      <c r="C306" s="2">
        <v>92</v>
      </c>
    </row>
    <row r="307" spans="1:3" x14ac:dyDescent="0.2">
      <c r="A307" s="5">
        <v>304</v>
      </c>
      <c r="B307" s="2">
        <v>279</v>
      </c>
      <c r="C307" s="2">
        <v>85</v>
      </c>
    </row>
    <row r="308" spans="1:3" x14ac:dyDescent="0.2">
      <c r="A308" s="5">
        <v>305</v>
      </c>
      <c r="B308" s="2">
        <v>128</v>
      </c>
      <c r="C308" s="2">
        <v>65</v>
      </c>
    </row>
    <row r="309" spans="1:3" x14ac:dyDescent="0.2">
      <c r="A309" s="5">
        <v>306</v>
      </c>
      <c r="B309" s="2">
        <v>32</v>
      </c>
      <c r="C309" s="2">
        <v>21</v>
      </c>
    </row>
    <row r="310" spans="1:3" x14ac:dyDescent="0.2">
      <c r="A310" s="5">
        <v>307</v>
      </c>
      <c r="B310" s="2">
        <v>63</v>
      </c>
      <c r="C310" s="2">
        <v>39</v>
      </c>
    </row>
    <row r="311" spans="1:3" x14ac:dyDescent="0.2">
      <c r="A311" s="5">
        <v>308</v>
      </c>
      <c r="B311" s="2">
        <v>222</v>
      </c>
      <c r="C311" s="2">
        <v>186</v>
      </c>
    </row>
    <row r="312" spans="1:3" x14ac:dyDescent="0.2">
      <c r="A312" s="5">
        <v>309</v>
      </c>
      <c r="B312" s="2">
        <v>172</v>
      </c>
      <c r="C312" s="2">
        <v>123</v>
      </c>
    </row>
    <row r="313" spans="1:3" x14ac:dyDescent="0.2">
      <c r="A313" s="5">
        <v>310</v>
      </c>
      <c r="B313" s="2">
        <v>138</v>
      </c>
      <c r="C313" s="2">
        <v>97</v>
      </c>
    </row>
    <row r="314" spans="1:3" x14ac:dyDescent="0.2">
      <c r="A314" s="5">
        <v>311</v>
      </c>
      <c r="B314" s="2">
        <v>53</v>
      </c>
      <c r="C314" s="2">
        <v>74</v>
      </c>
    </row>
    <row r="315" spans="1:3" x14ac:dyDescent="0.2">
      <c r="A315" s="5">
        <v>312</v>
      </c>
      <c r="B315" s="2">
        <v>134</v>
      </c>
      <c r="C315" s="2">
        <v>55</v>
      </c>
    </row>
    <row r="316" spans="1:3" x14ac:dyDescent="0.2">
      <c r="A316" s="5">
        <v>313</v>
      </c>
      <c r="B316" s="2">
        <v>232</v>
      </c>
      <c r="C316" s="2">
        <v>106</v>
      </c>
    </row>
    <row r="317" spans="1:3" x14ac:dyDescent="0.2">
      <c r="A317" s="5">
        <v>314</v>
      </c>
      <c r="B317" s="2">
        <v>27</v>
      </c>
      <c r="C317" s="2">
        <v>5</v>
      </c>
    </row>
    <row r="318" spans="1:3" x14ac:dyDescent="0.2">
      <c r="A318" s="5">
        <v>315</v>
      </c>
      <c r="B318" s="2">
        <v>161</v>
      </c>
      <c r="C318" s="2">
        <v>126</v>
      </c>
    </row>
    <row r="319" spans="1:3" x14ac:dyDescent="0.2">
      <c r="A319" s="5">
        <v>316</v>
      </c>
      <c r="B319" s="2">
        <v>160</v>
      </c>
      <c r="C319" s="2">
        <v>158</v>
      </c>
    </row>
    <row r="320" spans="1:3" x14ac:dyDescent="0.2">
      <c r="A320" s="5">
        <v>317</v>
      </c>
      <c r="B320" s="2">
        <v>178</v>
      </c>
      <c r="C320" s="2">
        <v>88</v>
      </c>
    </row>
    <row r="321" spans="1:3" x14ac:dyDescent="0.2">
      <c r="A321" s="5">
        <v>318</v>
      </c>
      <c r="B321" s="2">
        <v>29</v>
      </c>
      <c r="C321" s="2">
        <v>39</v>
      </c>
    </row>
    <row r="322" spans="1:3" x14ac:dyDescent="0.2">
      <c r="A322" s="5">
        <v>319</v>
      </c>
      <c r="B322" s="2">
        <v>268</v>
      </c>
      <c r="C322" s="2">
        <v>126</v>
      </c>
    </row>
    <row r="323" spans="1:3" x14ac:dyDescent="0.2">
      <c r="A323" s="5">
        <v>320</v>
      </c>
      <c r="B323" s="2">
        <v>98</v>
      </c>
      <c r="C323" s="2">
        <v>130</v>
      </c>
    </row>
    <row r="324" spans="1:3" x14ac:dyDescent="0.2">
      <c r="A324" s="5">
        <v>321</v>
      </c>
      <c r="B324" s="2">
        <v>141</v>
      </c>
      <c r="C324" s="2">
        <v>95</v>
      </c>
    </row>
    <row r="325" spans="1:3" x14ac:dyDescent="0.2">
      <c r="A325" s="5">
        <v>322</v>
      </c>
      <c r="B325" s="2">
        <v>85</v>
      </c>
      <c r="C325" s="2">
        <v>60</v>
      </c>
    </row>
    <row r="326" spans="1:3" x14ac:dyDescent="0.2">
      <c r="A326" s="5">
        <v>323</v>
      </c>
      <c r="B326" s="2">
        <v>208</v>
      </c>
      <c r="C326" s="2">
        <v>122</v>
      </c>
    </row>
    <row r="327" spans="1:3" x14ac:dyDescent="0.2">
      <c r="A327" s="5">
        <v>324</v>
      </c>
      <c r="B327" s="2">
        <v>137</v>
      </c>
      <c r="C327" s="2">
        <v>90</v>
      </c>
    </row>
    <row r="328" spans="1:3" x14ac:dyDescent="0.2">
      <c r="A328" s="5">
        <v>325</v>
      </c>
      <c r="B328" s="2">
        <v>154</v>
      </c>
      <c r="C328" s="2">
        <v>71</v>
      </c>
    </row>
    <row r="329" spans="1:3" x14ac:dyDescent="0.2">
      <c r="A329" s="5">
        <v>326</v>
      </c>
      <c r="B329" s="2">
        <v>81</v>
      </c>
      <c r="C329" s="2">
        <v>91</v>
      </c>
    </row>
    <row r="330" spans="1:3" x14ac:dyDescent="0.2">
      <c r="A330" s="5">
        <v>327</v>
      </c>
      <c r="B330" s="2">
        <v>147</v>
      </c>
      <c r="C330" s="2">
        <v>74</v>
      </c>
    </row>
    <row r="331" spans="1:3" x14ac:dyDescent="0.2">
      <c r="A331" s="5">
        <v>328</v>
      </c>
      <c r="B331" s="2">
        <v>35</v>
      </c>
      <c r="C331" s="2">
        <v>21</v>
      </c>
    </row>
    <row r="332" spans="1:3" x14ac:dyDescent="0.2">
      <c r="A332" s="5">
        <v>329</v>
      </c>
      <c r="B332" s="2">
        <v>207</v>
      </c>
      <c r="C332" s="2">
        <v>139</v>
      </c>
    </row>
    <row r="333" spans="1:3" x14ac:dyDescent="0.2">
      <c r="A333" s="5">
        <v>330</v>
      </c>
      <c r="B333" s="2">
        <v>217</v>
      </c>
      <c r="C333" s="2">
        <v>140</v>
      </c>
    </row>
    <row r="334" spans="1:3" x14ac:dyDescent="0.2">
      <c r="A334" s="5">
        <v>331</v>
      </c>
      <c r="B334" s="2">
        <v>173</v>
      </c>
      <c r="C334" s="2">
        <v>121</v>
      </c>
    </row>
    <row r="335" spans="1:3" x14ac:dyDescent="0.2">
      <c r="A335" s="5">
        <v>332</v>
      </c>
      <c r="B335" s="2">
        <v>120</v>
      </c>
      <c r="C335" s="2">
        <v>17</v>
      </c>
    </row>
    <row r="336" spans="1:3" x14ac:dyDescent="0.2">
      <c r="A336" s="5">
        <v>333</v>
      </c>
      <c r="B336" s="2">
        <v>72</v>
      </c>
      <c r="C336" s="2">
        <v>61</v>
      </c>
    </row>
    <row r="337" spans="1:3" x14ac:dyDescent="0.2">
      <c r="A337" s="5">
        <v>334</v>
      </c>
      <c r="B337" s="2">
        <v>173</v>
      </c>
      <c r="C337" s="2">
        <v>156</v>
      </c>
    </row>
    <row r="338" spans="1:3" x14ac:dyDescent="0.2">
      <c r="A338" s="5">
        <v>335</v>
      </c>
      <c r="B338" s="2">
        <v>114</v>
      </c>
      <c r="C338" s="2">
        <v>69</v>
      </c>
    </row>
    <row r="339" spans="1:3" x14ac:dyDescent="0.2">
      <c r="A339" s="5">
        <v>336</v>
      </c>
      <c r="B339" s="2">
        <v>158</v>
      </c>
      <c r="C339" s="2">
        <v>65</v>
      </c>
    </row>
    <row r="340" spans="1:3" x14ac:dyDescent="0.2">
      <c r="A340" s="5">
        <v>337</v>
      </c>
      <c r="B340" s="2">
        <v>100</v>
      </c>
      <c r="C340" s="2">
        <v>58</v>
      </c>
    </row>
    <row r="341" spans="1:3" x14ac:dyDescent="0.2">
      <c r="A341" s="5">
        <v>338</v>
      </c>
      <c r="B341" s="2">
        <v>279</v>
      </c>
      <c r="C341" s="2">
        <v>143</v>
      </c>
    </row>
    <row r="342" spans="1:3" x14ac:dyDescent="0.2">
      <c r="A342" s="5">
        <v>339</v>
      </c>
      <c r="B342" s="2">
        <v>104</v>
      </c>
      <c r="C342" s="2">
        <v>46</v>
      </c>
    </row>
    <row r="343" spans="1:3" x14ac:dyDescent="0.2">
      <c r="A343" s="5">
        <v>340</v>
      </c>
      <c r="B343" s="2">
        <v>164</v>
      </c>
      <c r="C343" s="2">
        <v>91</v>
      </c>
    </row>
    <row r="344" spans="1:3" x14ac:dyDescent="0.2">
      <c r="A344" s="5">
        <v>341</v>
      </c>
      <c r="B344" s="2">
        <v>177</v>
      </c>
      <c r="C344" s="2">
        <v>88</v>
      </c>
    </row>
    <row r="345" spans="1:3" x14ac:dyDescent="0.2">
      <c r="A345" s="5">
        <v>342</v>
      </c>
      <c r="B345" s="2">
        <v>102</v>
      </c>
      <c r="C345" s="2">
        <v>54</v>
      </c>
    </row>
    <row r="346" spans="1:3" x14ac:dyDescent="0.2">
      <c r="A346" s="5">
        <v>343</v>
      </c>
      <c r="B346" s="2">
        <v>137</v>
      </c>
      <c r="C346" s="2">
        <v>101</v>
      </c>
    </row>
    <row r="347" spans="1:3" x14ac:dyDescent="0.2">
      <c r="A347" s="5">
        <v>344</v>
      </c>
      <c r="B347" s="2">
        <v>183</v>
      </c>
      <c r="C347" s="2">
        <v>86</v>
      </c>
    </row>
    <row r="348" spans="1:3" x14ac:dyDescent="0.2">
      <c r="A348" s="5">
        <v>345</v>
      </c>
      <c r="B348" s="2">
        <v>38</v>
      </c>
      <c r="C348" s="2">
        <v>18</v>
      </c>
    </row>
    <row r="349" spans="1:3" x14ac:dyDescent="0.2">
      <c r="A349" s="5">
        <v>346</v>
      </c>
      <c r="B349" s="2">
        <v>72</v>
      </c>
      <c r="C349" s="2">
        <v>22</v>
      </c>
    </row>
    <row r="350" spans="1:3" x14ac:dyDescent="0.2">
      <c r="A350" s="5">
        <v>347</v>
      </c>
      <c r="B350" s="2">
        <v>70</v>
      </c>
      <c r="C350" s="2">
        <v>44</v>
      </c>
    </row>
    <row r="351" spans="1:3" x14ac:dyDescent="0.2">
      <c r="A351" s="5">
        <v>348</v>
      </c>
      <c r="B351" s="2">
        <v>86</v>
      </c>
      <c r="C351" s="2">
        <v>88</v>
      </c>
    </row>
    <row r="352" spans="1:3" x14ac:dyDescent="0.2">
      <c r="A352" s="5">
        <v>349</v>
      </c>
      <c r="B352" s="2">
        <v>152</v>
      </c>
      <c r="C352" s="2">
        <v>85</v>
      </c>
    </row>
    <row r="353" spans="1:3" x14ac:dyDescent="0.2">
      <c r="A353" s="5">
        <v>350</v>
      </c>
      <c r="B353" s="2">
        <v>143</v>
      </c>
      <c r="C353" s="2">
        <v>109</v>
      </c>
    </row>
    <row r="354" spans="1:3" x14ac:dyDescent="0.2">
      <c r="A354" s="5">
        <v>351</v>
      </c>
      <c r="B354" s="2">
        <v>201</v>
      </c>
      <c r="C354" s="2">
        <v>25</v>
      </c>
    </row>
    <row r="355" spans="1:3" x14ac:dyDescent="0.2">
      <c r="A355" s="5">
        <v>352</v>
      </c>
      <c r="B355" s="2">
        <v>99</v>
      </c>
      <c r="C355" s="2">
        <v>7</v>
      </c>
    </row>
    <row r="356" spans="1:3" x14ac:dyDescent="0.2">
      <c r="A356" s="5">
        <v>353</v>
      </c>
      <c r="B356" s="2">
        <v>212</v>
      </c>
      <c r="C356" s="2">
        <v>128</v>
      </c>
    </row>
    <row r="357" spans="1:3" x14ac:dyDescent="0.2">
      <c r="A357" s="5">
        <v>354</v>
      </c>
      <c r="B357" s="2">
        <v>181</v>
      </c>
      <c r="C357" s="2">
        <v>137</v>
      </c>
    </row>
    <row r="358" spans="1:3" x14ac:dyDescent="0.2">
      <c r="A358" s="5">
        <v>355</v>
      </c>
      <c r="B358" s="2">
        <v>26</v>
      </c>
      <c r="C358" s="2">
        <v>7</v>
      </c>
    </row>
    <row r="359" spans="1:3" x14ac:dyDescent="0.2">
      <c r="A359" s="5">
        <v>356</v>
      </c>
      <c r="B359" s="2">
        <v>36</v>
      </c>
      <c r="C359" s="2">
        <v>7</v>
      </c>
    </row>
    <row r="360" spans="1:3" x14ac:dyDescent="0.2">
      <c r="A360" s="5">
        <v>357</v>
      </c>
      <c r="B360" s="2">
        <v>168</v>
      </c>
      <c r="C360" s="2">
        <v>96</v>
      </c>
    </row>
    <row r="361" spans="1:3" x14ac:dyDescent="0.2">
      <c r="A361" s="5">
        <v>358</v>
      </c>
      <c r="B361" s="2">
        <v>166</v>
      </c>
      <c r="C361" s="2">
        <v>152</v>
      </c>
    </row>
    <row r="362" spans="1:3" x14ac:dyDescent="0.2">
      <c r="A362" s="5">
        <v>359</v>
      </c>
      <c r="B362" s="2">
        <v>190</v>
      </c>
      <c r="C362" s="2">
        <v>145</v>
      </c>
    </row>
    <row r="363" spans="1:3" x14ac:dyDescent="0.2">
      <c r="A363" s="5">
        <v>360</v>
      </c>
      <c r="B363" s="2">
        <v>233</v>
      </c>
      <c r="C363" s="2">
        <v>159</v>
      </c>
    </row>
    <row r="364" spans="1:3" x14ac:dyDescent="0.2">
      <c r="A364" s="5">
        <v>361</v>
      </c>
      <c r="B364" s="2">
        <v>101</v>
      </c>
      <c r="C364" s="2">
        <v>112</v>
      </c>
    </row>
    <row r="365" spans="1:3" x14ac:dyDescent="0.2">
      <c r="A365" s="5">
        <v>362</v>
      </c>
      <c r="B365" s="2">
        <v>62</v>
      </c>
      <c r="C365" s="2">
        <v>123</v>
      </c>
    </row>
    <row r="366" spans="1:3" x14ac:dyDescent="0.2">
      <c r="A366" s="5">
        <v>363</v>
      </c>
      <c r="B366" s="2">
        <v>240</v>
      </c>
      <c r="C366" s="2">
        <v>149</v>
      </c>
    </row>
    <row r="367" spans="1:3" x14ac:dyDescent="0.2">
      <c r="A367" s="5">
        <v>364</v>
      </c>
      <c r="B367" s="2">
        <v>157</v>
      </c>
      <c r="C367" s="2">
        <v>112</v>
      </c>
    </row>
    <row r="368" spans="1:3" x14ac:dyDescent="0.2">
      <c r="A368" s="5">
        <v>365</v>
      </c>
      <c r="B368" s="2">
        <v>108</v>
      </c>
      <c r="C368" s="2">
        <v>25</v>
      </c>
    </row>
    <row r="369" spans="1:3" x14ac:dyDescent="0.2">
      <c r="A369" s="5">
        <v>366</v>
      </c>
      <c r="B369" s="2">
        <v>239</v>
      </c>
      <c r="C369" s="2">
        <v>90</v>
      </c>
    </row>
    <row r="370" spans="1:3" x14ac:dyDescent="0.2">
      <c r="A370" s="5">
        <v>367</v>
      </c>
      <c r="B370" s="2">
        <v>101</v>
      </c>
      <c r="C370" s="2">
        <v>73</v>
      </c>
    </row>
    <row r="371" spans="1:3" x14ac:dyDescent="0.2">
      <c r="A371" s="5">
        <v>368</v>
      </c>
      <c r="B371" s="2">
        <v>123</v>
      </c>
      <c r="C371" s="2">
        <v>85</v>
      </c>
    </row>
    <row r="372" spans="1:3" x14ac:dyDescent="0.2">
      <c r="A372" s="5">
        <v>369</v>
      </c>
      <c r="B372" s="2">
        <v>242</v>
      </c>
      <c r="C372" s="2">
        <v>42</v>
      </c>
    </row>
    <row r="373" spans="1:3" x14ac:dyDescent="0.2">
      <c r="A373" s="5">
        <v>370</v>
      </c>
      <c r="B373" s="2">
        <v>72</v>
      </c>
      <c r="C373" s="2">
        <v>33</v>
      </c>
    </row>
    <row r="374" spans="1:3" x14ac:dyDescent="0.2">
      <c r="A374" s="5">
        <v>371</v>
      </c>
      <c r="B374" s="2">
        <v>200</v>
      </c>
      <c r="C374" s="2">
        <v>49</v>
      </c>
    </row>
    <row r="375" spans="1:3" x14ac:dyDescent="0.2">
      <c r="A375" s="5">
        <v>372</v>
      </c>
      <c r="B375" s="2">
        <v>36</v>
      </c>
      <c r="C375" s="2">
        <v>22</v>
      </c>
    </row>
    <row r="376" spans="1:3" x14ac:dyDescent="0.2">
      <c r="A376" s="5">
        <v>373</v>
      </c>
      <c r="B376" s="2">
        <v>160</v>
      </c>
      <c r="C376" s="2">
        <v>116</v>
      </c>
    </row>
    <row r="377" spans="1:3" x14ac:dyDescent="0.2">
      <c r="A377" s="5">
        <v>374</v>
      </c>
      <c r="B377" s="2">
        <v>35</v>
      </c>
      <c r="C377" s="2">
        <v>9</v>
      </c>
    </row>
    <row r="378" spans="1:3" x14ac:dyDescent="0.2">
      <c r="A378" s="5">
        <v>375</v>
      </c>
      <c r="B378" s="2">
        <v>93</v>
      </c>
      <c r="C378" s="2">
        <v>27</v>
      </c>
    </row>
    <row r="379" spans="1:3" x14ac:dyDescent="0.2">
      <c r="A379" s="5">
        <v>376</v>
      </c>
      <c r="B379" s="2">
        <v>46</v>
      </c>
      <c r="C379" s="2">
        <v>5</v>
      </c>
    </row>
    <row r="380" spans="1:3" x14ac:dyDescent="0.2">
      <c r="A380" s="5">
        <v>377</v>
      </c>
      <c r="B380" s="2">
        <v>100</v>
      </c>
      <c r="C380" s="2">
        <v>46</v>
      </c>
    </row>
    <row r="381" spans="1:3" x14ac:dyDescent="0.2">
      <c r="A381" s="5">
        <v>378</v>
      </c>
      <c r="B381" s="2">
        <v>49</v>
      </c>
      <c r="C381" s="2">
        <v>21</v>
      </c>
    </row>
    <row r="382" spans="1:3" x14ac:dyDescent="0.2">
      <c r="A382" s="5">
        <v>379</v>
      </c>
      <c r="B382" s="2">
        <v>70</v>
      </c>
      <c r="C382" s="2">
        <v>6</v>
      </c>
    </row>
    <row r="383" spans="1:3" x14ac:dyDescent="0.2">
      <c r="A383" s="5">
        <v>380</v>
      </c>
      <c r="B383" s="2">
        <v>137</v>
      </c>
      <c r="C383" s="2">
        <v>93</v>
      </c>
    </row>
    <row r="384" spans="1:3" x14ac:dyDescent="0.2">
      <c r="A384" s="5">
        <v>381</v>
      </c>
      <c r="B384" s="2">
        <v>144</v>
      </c>
      <c r="C384" s="2">
        <v>47</v>
      </c>
    </row>
    <row r="385" spans="1:3" x14ac:dyDescent="0.2">
      <c r="A385" s="5">
        <v>382</v>
      </c>
      <c r="B385" s="2">
        <v>87</v>
      </c>
      <c r="C385" s="2">
        <v>54</v>
      </c>
    </row>
    <row r="386" spans="1:3" x14ac:dyDescent="0.2">
      <c r="A386" s="5">
        <v>383</v>
      </c>
      <c r="B386" s="2">
        <v>108</v>
      </c>
      <c r="C386" s="2">
        <v>9</v>
      </c>
    </row>
    <row r="387" spans="1:3" x14ac:dyDescent="0.2">
      <c r="A387" s="5">
        <v>384</v>
      </c>
      <c r="B387" s="2">
        <v>120</v>
      </c>
      <c r="C387" s="2">
        <v>110</v>
      </c>
    </row>
    <row r="388" spans="1:3" x14ac:dyDescent="0.2">
      <c r="A388" s="5">
        <v>385</v>
      </c>
      <c r="B388" s="2">
        <v>60</v>
      </c>
      <c r="C388" s="2">
        <v>22</v>
      </c>
    </row>
    <row r="389" spans="1:3" x14ac:dyDescent="0.2">
      <c r="A389" s="5">
        <v>386</v>
      </c>
      <c r="B389" s="2">
        <v>99</v>
      </c>
      <c r="C389" s="2">
        <v>40</v>
      </c>
    </row>
    <row r="390" spans="1:3" x14ac:dyDescent="0.2">
      <c r="A390" s="5">
        <v>387</v>
      </c>
      <c r="B390" s="2">
        <v>93</v>
      </c>
      <c r="C390" s="2">
        <v>18</v>
      </c>
    </row>
    <row r="391" spans="1:3" x14ac:dyDescent="0.2">
      <c r="A391" s="5">
        <v>388</v>
      </c>
      <c r="B391" s="2">
        <v>291</v>
      </c>
      <c r="C391" s="2">
        <v>171</v>
      </c>
    </row>
    <row r="392" spans="1:3" x14ac:dyDescent="0.2">
      <c r="A392" s="5">
        <v>389</v>
      </c>
      <c r="B392" s="2">
        <v>33</v>
      </c>
      <c r="C392" s="2">
        <v>24</v>
      </c>
    </row>
    <row r="393" spans="1:3" x14ac:dyDescent="0.2">
      <c r="A393" s="5">
        <v>390</v>
      </c>
      <c r="B393" s="2">
        <v>143</v>
      </c>
      <c r="C393" s="2">
        <v>93</v>
      </c>
    </row>
    <row r="394" spans="1:3" x14ac:dyDescent="0.2">
      <c r="A394" s="5">
        <v>391</v>
      </c>
      <c r="B394" s="2">
        <v>22</v>
      </c>
      <c r="C394" s="2">
        <v>35</v>
      </c>
    </row>
    <row r="395" spans="1:3" x14ac:dyDescent="0.2">
      <c r="A395" s="5">
        <v>392</v>
      </c>
      <c r="B395" s="2">
        <v>120</v>
      </c>
      <c r="C395" s="2">
        <v>54</v>
      </c>
    </row>
    <row r="396" spans="1:3" x14ac:dyDescent="0.2">
      <c r="A396" s="5">
        <v>393</v>
      </c>
      <c r="B396" s="2">
        <v>208</v>
      </c>
      <c r="C396" s="2">
        <v>109</v>
      </c>
    </row>
    <row r="397" spans="1:3" x14ac:dyDescent="0.2">
      <c r="A397" s="5">
        <v>394</v>
      </c>
      <c r="B397" s="2">
        <v>77</v>
      </c>
      <c r="C397" s="2">
        <v>47</v>
      </c>
    </row>
    <row r="398" spans="1:3" x14ac:dyDescent="0.2">
      <c r="A398" s="5">
        <v>395</v>
      </c>
      <c r="B398" s="2">
        <v>38</v>
      </c>
      <c r="C398" s="2">
        <v>8</v>
      </c>
    </row>
    <row r="399" spans="1:3" x14ac:dyDescent="0.2">
      <c r="A399" s="5">
        <v>396</v>
      </c>
      <c r="B399" s="2">
        <v>83</v>
      </c>
      <c r="C399" s="2">
        <v>57</v>
      </c>
    </row>
    <row r="400" spans="1:3" x14ac:dyDescent="0.2">
      <c r="A400" s="5">
        <v>397</v>
      </c>
      <c r="B400" s="2">
        <v>147</v>
      </c>
      <c r="C400" s="2">
        <v>69</v>
      </c>
    </row>
    <row r="401" spans="1:3" x14ac:dyDescent="0.2">
      <c r="A401" s="5">
        <v>398</v>
      </c>
      <c r="B401" s="2">
        <v>122</v>
      </c>
      <c r="C401" s="2">
        <v>71</v>
      </c>
    </row>
    <row r="402" spans="1:3" x14ac:dyDescent="0.2">
      <c r="A402" s="5">
        <v>399</v>
      </c>
      <c r="B402" s="2">
        <v>207</v>
      </c>
      <c r="C402" s="2">
        <v>91</v>
      </c>
    </row>
    <row r="403" spans="1:3" x14ac:dyDescent="0.2">
      <c r="A403" s="5">
        <v>400</v>
      </c>
      <c r="B403" s="2">
        <v>198</v>
      </c>
      <c r="C403" s="2">
        <v>79</v>
      </c>
    </row>
    <row r="404" spans="1:3" x14ac:dyDescent="0.2">
      <c r="A404" s="5">
        <v>401</v>
      </c>
      <c r="B404" s="2">
        <v>42</v>
      </c>
      <c r="C404" s="2">
        <v>20</v>
      </c>
    </row>
    <row r="405" spans="1:3" x14ac:dyDescent="0.2">
      <c r="A405" s="5">
        <v>402</v>
      </c>
      <c r="B405" s="2">
        <v>151</v>
      </c>
      <c r="C405" s="2">
        <v>66</v>
      </c>
    </row>
    <row r="406" spans="1:3" x14ac:dyDescent="0.2">
      <c r="A406" s="5">
        <v>403</v>
      </c>
      <c r="B406" s="2">
        <v>190</v>
      </c>
      <c r="C406" s="2">
        <v>85</v>
      </c>
    </row>
    <row r="407" spans="1:3" x14ac:dyDescent="0.2">
      <c r="A407" s="5">
        <v>404</v>
      </c>
      <c r="B407" s="2">
        <v>182</v>
      </c>
      <c r="C407" s="2">
        <v>102</v>
      </c>
    </row>
    <row r="408" spans="1:3" x14ac:dyDescent="0.2">
      <c r="A408" s="5">
        <v>405</v>
      </c>
      <c r="B408" s="2">
        <v>106</v>
      </c>
      <c r="C408" s="2">
        <v>98</v>
      </c>
    </row>
    <row r="409" spans="1:3" x14ac:dyDescent="0.2">
      <c r="A409" s="5">
        <v>406</v>
      </c>
      <c r="B409" s="2">
        <v>155</v>
      </c>
      <c r="C409" s="2">
        <v>117</v>
      </c>
    </row>
    <row r="410" spans="1:3" x14ac:dyDescent="0.2">
      <c r="A410" s="5">
        <v>407</v>
      </c>
      <c r="B410" s="2">
        <v>95</v>
      </c>
      <c r="C410" s="2">
        <v>50</v>
      </c>
    </row>
    <row r="411" spans="1:3" x14ac:dyDescent="0.2">
      <c r="A411" s="5">
        <v>408</v>
      </c>
      <c r="B411" s="2">
        <v>131</v>
      </c>
      <c r="C411" s="2">
        <v>106</v>
      </c>
    </row>
    <row r="412" spans="1:3" x14ac:dyDescent="0.2">
      <c r="A412" s="5">
        <v>409</v>
      </c>
      <c r="B412" s="2">
        <v>203</v>
      </c>
      <c r="C412" s="2">
        <v>163</v>
      </c>
    </row>
    <row r="413" spans="1:3" x14ac:dyDescent="0.2">
      <c r="A413" s="5">
        <v>410</v>
      </c>
      <c r="B413" s="2">
        <v>56</v>
      </c>
      <c r="C413" s="2">
        <v>91</v>
      </c>
    </row>
    <row r="414" spans="1:3" x14ac:dyDescent="0.2">
      <c r="A414" s="5">
        <v>411</v>
      </c>
      <c r="B414" s="2">
        <v>219</v>
      </c>
      <c r="C414" s="2">
        <v>78</v>
      </c>
    </row>
    <row r="415" spans="1:3" x14ac:dyDescent="0.2">
      <c r="A415" s="5">
        <v>412</v>
      </c>
      <c r="B415" s="2">
        <v>93</v>
      </c>
      <c r="C415" s="2">
        <v>57</v>
      </c>
    </row>
    <row r="416" spans="1:3" x14ac:dyDescent="0.2">
      <c r="A416" s="5">
        <v>413</v>
      </c>
      <c r="B416" s="2">
        <v>35</v>
      </c>
      <c r="C416" s="2">
        <v>12</v>
      </c>
    </row>
    <row r="417" spans="1:3" x14ac:dyDescent="0.2">
      <c r="A417" s="5">
        <v>414</v>
      </c>
      <c r="B417" s="2">
        <v>33</v>
      </c>
      <c r="C417" s="2">
        <v>38</v>
      </c>
    </row>
    <row r="418" spans="1:3" x14ac:dyDescent="0.2">
      <c r="A418" s="5">
        <v>415</v>
      </c>
      <c r="B418" s="2">
        <v>158</v>
      </c>
      <c r="C418" s="2">
        <v>87</v>
      </c>
    </row>
    <row r="419" spans="1:3" x14ac:dyDescent="0.2">
      <c r="A419" s="5">
        <v>416</v>
      </c>
      <c r="B419" s="2">
        <v>25</v>
      </c>
      <c r="C419" s="2">
        <v>9</v>
      </c>
    </row>
    <row r="420" spans="1:3" x14ac:dyDescent="0.2">
      <c r="A420" s="5">
        <v>417</v>
      </c>
      <c r="B420" s="2">
        <v>142</v>
      </c>
      <c r="C420" s="2">
        <v>90</v>
      </c>
    </row>
    <row r="421" spans="1:3" x14ac:dyDescent="0.2">
      <c r="A421" s="5">
        <v>418</v>
      </c>
      <c r="B421" s="2">
        <v>118</v>
      </c>
      <c r="C421" s="2">
        <v>100</v>
      </c>
    </row>
    <row r="422" spans="1:3" x14ac:dyDescent="0.2">
      <c r="A422" s="5">
        <v>419</v>
      </c>
      <c r="B422" s="2">
        <v>67</v>
      </c>
      <c r="C422" s="2">
        <v>64</v>
      </c>
    </row>
    <row r="423" spans="1:3" x14ac:dyDescent="0.2">
      <c r="A423" s="5">
        <v>420</v>
      </c>
      <c r="B423" s="2">
        <v>242</v>
      </c>
      <c r="C423" s="2">
        <v>105</v>
      </c>
    </row>
    <row r="424" spans="1:3" x14ac:dyDescent="0.2">
      <c r="A424" s="5">
        <v>421</v>
      </c>
      <c r="B424" s="2">
        <v>85</v>
      </c>
      <c r="C424" s="2">
        <v>71</v>
      </c>
    </row>
    <row r="425" spans="1:3" x14ac:dyDescent="0.2">
      <c r="A425" s="5">
        <v>422</v>
      </c>
      <c r="B425" s="2">
        <v>88</v>
      </c>
      <c r="C425" s="2">
        <v>34</v>
      </c>
    </row>
    <row r="426" spans="1:3" x14ac:dyDescent="0.2">
      <c r="A426" s="5">
        <v>423</v>
      </c>
      <c r="B426" s="2">
        <v>152</v>
      </c>
      <c r="C426" s="2">
        <v>31</v>
      </c>
    </row>
    <row r="427" spans="1:3" x14ac:dyDescent="0.2">
      <c r="A427" s="5">
        <v>424</v>
      </c>
      <c r="B427" s="2">
        <v>147</v>
      </c>
      <c r="C427" s="2">
        <v>88</v>
      </c>
    </row>
    <row r="428" spans="1:3" x14ac:dyDescent="0.2">
      <c r="A428" s="5">
        <v>425</v>
      </c>
      <c r="B428" s="2">
        <v>19</v>
      </c>
      <c r="C428" s="2">
        <v>28</v>
      </c>
    </row>
    <row r="429" spans="1:3" x14ac:dyDescent="0.2">
      <c r="A429" s="5">
        <v>426</v>
      </c>
      <c r="B429" s="2">
        <v>247</v>
      </c>
      <c r="C429" s="2">
        <v>116</v>
      </c>
    </row>
    <row r="430" spans="1:3" x14ac:dyDescent="0.2">
      <c r="A430" s="5">
        <v>427</v>
      </c>
      <c r="B430" s="2">
        <v>206</v>
      </c>
      <c r="C430" s="2">
        <v>166</v>
      </c>
    </row>
    <row r="431" spans="1:3" x14ac:dyDescent="0.2">
      <c r="A431" s="5">
        <v>428</v>
      </c>
      <c r="B431" s="2">
        <v>175</v>
      </c>
      <c r="C431" s="2">
        <v>179</v>
      </c>
    </row>
    <row r="432" spans="1:3" x14ac:dyDescent="0.2">
      <c r="A432" s="5">
        <v>429</v>
      </c>
      <c r="B432" s="2">
        <v>78</v>
      </c>
      <c r="C432" s="2">
        <v>27</v>
      </c>
    </row>
    <row r="433" spans="1:3" x14ac:dyDescent="0.2">
      <c r="A433" s="5">
        <v>430</v>
      </c>
      <c r="B433" s="2">
        <v>25</v>
      </c>
      <c r="C433" s="2">
        <v>49</v>
      </c>
    </row>
    <row r="434" spans="1:3" x14ac:dyDescent="0.2">
      <c r="A434" s="5">
        <v>431</v>
      </c>
      <c r="B434" s="2">
        <v>60</v>
      </c>
      <c r="C434" s="2">
        <v>20</v>
      </c>
    </row>
    <row r="435" spans="1:3" x14ac:dyDescent="0.2">
      <c r="A435" s="5">
        <v>432</v>
      </c>
      <c r="B435" s="2">
        <v>109</v>
      </c>
      <c r="C435" s="2">
        <v>74</v>
      </c>
    </row>
    <row r="436" spans="1:3" x14ac:dyDescent="0.2">
      <c r="A436" s="5">
        <v>433</v>
      </c>
      <c r="B436" s="2">
        <v>102</v>
      </c>
      <c r="C436" s="2">
        <v>74</v>
      </c>
    </row>
    <row r="437" spans="1:3" x14ac:dyDescent="0.2">
      <c r="A437" s="5">
        <v>434</v>
      </c>
      <c r="B437" s="2">
        <v>96</v>
      </c>
      <c r="C437" s="2">
        <v>58</v>
      </c>
    </row>
    <row r="438" spans="1:3" x14ac:dyDescent="0.2">
      <c r="A438" s="5">
        <v>435</v>
      </c>
      <c r="B438" s="2">
        <v>154</v>
      </c>
      <c r="C438" s="2">
        <v>111</v>
      </c>
    </row>
    <row r="439" spans="1:3" x14ac:dyDescent="0.2">
      <c r="A439" s="5">
        <v>436</v>
      </c>
      <c r="B439" s="2">
        <v>56</v>
      </c>
      <c r="C439" s="2">
        <v>45</v>
      </c>
    </row>
    <row r="440" spans="1:3" x14ac:dyDescent="0.2">
      <c r="A440" s="5">
        <v>437</v>
      </c>
      <c r="B440" s="2">
        <v>70</v>
      </c>
      <c r="C440" s="2">
        <v>51</v>
      </c>
    </row>
    <row r="441" spans="1:3" x14ac:dyDescent="0.2">
      <c r="A441" s="5">
        <v>438</v>
      </c>
      <c r="B441" s="2">
        <v>33</v>
      </c>
      <c r="C441" s="2">
        <v>51</v>
      </c>
    </row>
    <row r="442" spans="1:3" x14ac:dyDescent="0.2">
      <c r="A442" s="5">
        <v>439</v>
      </c>
      <c r="B442" s="2">
        <v>177</v>
      </c>
      <c r="C442" s="2">
        <v>64</v>
      </c>
    </row>
    <row r="443" spans="1:3" x14ac:dyDescent="0.2">
      <c r="A443" s="5">
        <v>440</v>
      </c>
      <c r="B443" s="2">
        <v>84</v>
      </c>
      <c r="C443" s="2">
        <v>45</v>
      </c>
    </row>
    <row r="444" spans="1:3" x14ac:dyDescent="0.2">
      <c r="A444" s="5">
        <v>441</v>
      </c>
      <c r="B444" s="2">
        <v>183</v>
      </c>
      <c r="C444" s="2">
        <v>90</v>
      </c>
    </row>
    <row r="445" spans="1:3" x14ac:dyDescent="0.2">
      <c r="A445" s="5">
        <v>442</v>
      </c>
      <c r="B445" s="2">
        <v>235</v>
      </c>
      <c r="C445" s="2">
        <v>131</v>
      </c>
    </row>
    <row r="446" spans="1:3" x14ac:dyDescent="0.2">
      <c r="A446" s="5">
        <v>443</v>
      </c>
      <c r="B446" s="2">
        <v>217</v>
      </c>
      <c r="C446" s="2">
        <v>155</v>
      </c>
    </row>
    <row r="447" spans="1:3" x14ac:dyDescent="0.2">
      <c r="A447" s="5">
        <v>444</v>
      </c>
      <c r="B447" s="2">
        <v>95</v>
      </c>
      <c r="C447" s="2">
        <v>81</v>
      </c>
    </row>
    <row r="448" spans="1:3" x14ac:dyDescent="0.2">
      <c r="A448" s="5">
        <v>445</v>
      </c>
      <c r="B448" s="2">
        <v>81</v>
      </c>
      <c r="C448" s="2">
        <v>26</v>
      </c>
    </row>
    <row r="449" spans="1:3" x14ac:dyDescent="0.2">
      <c r="A449" s="5">
        <v>446</v>
      </c>
      <c r="B449" s="2">
        <v>21</v>
      </c>
      <c r="C449" s="2">
        <v>8</v>
      </c>
    </row>
    <row r="450" spans="1:3" x14ac:dyDescent="0.2">
      <c r="A450" s="5">
        <v>447</v>
      </c>
      <c r="B450" s="2">
        <v>181</v>
      </c>
      <c r="C450" s="2">
        <v>86</v>
      </c>
    </row>
    <row r="451" spans="1:3" x14ac:dyDescent="0.2">
      <c r="A451" s="5">
        <v>448</v>
      </c>
      <c r="B451" s="2">
        <v>137</v>
      </c>
      <c r="C451" s="2">
        <v>66</v>
      </c>
    </row>
    <row r="452" spans="1:3" x14ac:dyDescent="0.2">
      <c r="A452" s="5">
        <v>449</v>
      </c>
      <c r="B452" s="2">
        <v>64</v>
      </c>
      <c r="C452" s="2">
        <v>33</v>
      </c>
    </row>
    <row r="453" spans="1:3" x14ac:dyDescent="0.2">
      <c r="A453" s="5">
        <v>450</v>
      </c>
      <c r="B453" s="2">
        <v>72</v>
      </c>
      <c r="C453" s="2">
        <v>34</v>
      </c>
    </row>
    <row r="454" spans="1:3" x14ac:dyDescent="0.2">
      <c r="A454" s="5">
        <v>451</v>
      </c>
      <c r="B454" s="2">
        <v>92</v>
      </c>
      <c r="C454" s="2">
        <v>103</v>
      </c>
    </row>
    <row r="455" spans="1:3" x14ac:dyDescent="0.2">
      <c r="A455" s="5">
        <v>452</v>
      </c>
      <c r="B455" s="2">
        <v>158</v>
      </c>
      <c r="C455" s="2">
        <v>123</v>
      </c>
    </row>
    <row r="456" spans="1:3" x14ac:dyDescent="0.2">
      <c r="A456" s="5">
        <v>453</v>
      </c>
      <c r="B456" s="2">
        <v>130</v>
      </c>
      <c r="C456" s="2">
        <v>100</v>
      </c>
    </row>
    <row r="457" spans="1:3" x14ac:dyDescent="0.2">
      <c r="A457" s="5">
        <v>454</v>
      </c>
      <c r="B457" s="2">
        <v>233</v>
      </c>
      <c r="C457" s="2">
        <v>153</v>
      </c>
    </row>
    <row r="458" spans="1:3" x14ac:dyDescent="0.2">
      <c r="A458" s="5">
        <v>455</v>
      </c>
      <c r="B458" s="2">
        <v>48</v>
      </c>
      <c r="C458" s="2">
        <v>11</v>
      </c>
    </row>
    <row r="459" spans="1:3" x14ac:dyDescent="0.2">
      <c r="A459" s="5">
        <v>456</v>
      </c>
      <c r="B459" s="2">
        <v>148</v>
      </c>
      <c r="C459" s="2">
        <v>71</v>
      </c>
    </row>
    <row r="460" spans="1:3" x14ac:dyDescent="0.2">
      <c r="A460" s="5">
        <v>457</v>
      </c>
      <c r="B460" s="2">
        <v>137</v>
      </c>
      <c r="C460" s="2">
        <v>58</v>
      </c>
    </row>
    <row r="461" spans="1:3" x14ac:dyDescent="0.2">
      <c r="A461" s="5">
        <v>458</v>
      </c>
      <c r="B461" s="2">
        <v>268</v>
      </c>
      <c r="C461" s="2">
        <v>89</v>
      </c>
    </row>
    <row r="462" spans="1:3" x14ac:dyDescent="0.2">
      <c r="A462" s="5">
        <v>459</v>
      </c>
      <c r="B462" s="2">
        <v>84</v>
      </c>
      <c r="C462" s="2">
        <v>30</v>
      </c>
    </row>
    <row r="463" spans="1:3" x14ac:dyDescent="0.2">
      <c r="A463" s="5">
        <v>460</v>
      </c>
      <c r="B463" s="2">
        <v>176</v>
      </c>
      <c r="C463" s="2">
        <v>124</v>
      </c>
    </row>
    <row r="464" spans="1:3" x14ac:dyDescent="0.2">
      <c r="A464" s="5">
        <v>461</v>
      </c>
      <c r="B464" s="2">
        <v>99</v>
      </c>
      <c r="C464" s="2">
        <v>66</v>
      </c>
    </row>
    <row r="465" spans="1:3" x14ac:dyDescent="0.2">
      <c r="A465" s="5">
        <v>462</v>
      </c>
      <c r="B465" s="2">
        <v>99</v>
      </c>
      <c r="C465" s="2">
        <v>11</v>
      </c>
    </row>
    <row r="466" spans="1:3" x14ac:dyDescent="0.2">
      <c r="A466" s="5">
        <v>463</v>
      </c>
      <c r="B466" s="2">
        <v>93</v>
      </c>
      <c r="C466" s="2">
        <v>14</v>
      </c>
    </row>
    <row r="467" spans="1:3" x14ac:dyDescent="0.2">
      <c r="A467" s="5">
        <v>464</v>
      </c>
      <c r="B467" s="2">
        <v>154</v>
      </c>
      <c r="C467" s="2">
        <v>84</v>
      </c>
    </row>
    <row r="468" spans="1:3" x14ac:dyDescent="0.2">
      <c r="A468" s="5">
        <v>465</v>
      </c>
      <c r="B468" s="2">
        <v>121</v>
      </c>
      <c r="C468" s="2">
        <v>60</v>
      </c>
    </row>
    <row r="469" spans="1:3" x14ac:dyDescent="0.2">
      <c r="A469" s="5">
        <v>466</v>
      </c>
      <c r="B469" s="2">
        <v>140</v>
      </c>
      <c r="C469" s="2">
        <v>145</v>
      </c>
    </row>
    <row r="470" spans="1:3" x14ac:dyDescent="0.2">
      <c r="A470" s="5">
        <v>467</v>
      </c>
      <c r="B470" s="2">
        <v>143</v>
      </c>
      <c r="C470" s="2">
        <v>72</v>
      </c>
    </row>
    <row r="471" spans="1:3" x14ac:dyDescent="0.2">
      <c r="A471" s="5">
        <v>468</v>
      </c>
      <c r="B471" s="2">
        <v>106</v>
      </c>
      <c r="C471" s="2">
        <v>63</v>
      </c>
    </row>
    <row r="472" spans="1:3" x14ac:dyDescent="0.2">
      <c r="A472" s="5">
        <v>469</v>
      </c>
      <c r="B472" s="2">
        <v>137</v>
      </c>
      <c r="C472" s="2">
        <v>66</v>
      </c>
    </row>
    <row r="473" spans="1:3" x14ac:dyDescent="0.2">
      <c r="A473" s="5">
        <v>470</v>
      </c>
      <c r="B473" s="2">
        <v>78</v>
      </c>
      <c r="C473" s="2">
        <v>72</v>
      </c>
    </row>
    <row r="474" spans="1:3" x14ac:dyDescent="0.2">
      <c r="A474" s="5">
        <v>471</v>
      </c>
      <c r="B474" s="2">
        <v>105</v>
      </c>
      <c r="C474" s="2">
        <v>57</v>
      </c>
    </row>
    <row r="475" spans="1:3" x14ac:dyDescent="0.2">
      <c r="A475" s="5">
        <v>472</v>
      </c>
      <c r="B475" s="2">
        <v>114</v>
      </c>
      <c r="C475" s="2">
        <v>73</v>
      </c>
    </row>
    <row r="476" spans="1:3" x14ac:dyDescent="0.2">
      <c r="A476" s="5">
        <v>473</v>
      </c>
      <c r="B476" s="2">
        <v>79</v>
      </c>
      <c r="C476" s="2">
        <v>61</v>
      </c>
    </row>
    <row r="477" spans="1:3" x14ac:dyDescent="0.2">
      <c r="A477" s="5">
        <v>474</v>
      </c>
      <c r="B477" s="2">
        <v>178</v>
      </c>
      <c r="C477" s="2">
        <v>161</v>
      </c>
    </row>
    <row r="478" spans="1:3" x14ac:dyDescent="0.2">
      <c r="A478" s="5">
        <v>475</v>
      </c>
      <c r="B478" s="2">
        <v>174</v>
      </c>
      <c r="C478" s="2">
        <v>35</v>
      </c>
    </row>
    <row r="479" spans="1:3" x14ac:dyDescent="0.2">
      <c r="A479" s="5">
        <v>476</v>
      </c>
      <c r="B479" s="2">
        <v>218</v>
      </c>
      <c r="C479" s="2">
        <v>115</v>
      </c>
    </row>
    <row r="480" spans="1:3" x14ac:dyDescent="0.2">
      <c r="A480" s="5">
        <v>477</v>
      </c>
      <c r="B480" s="2">
        <v>204</v>
      </c>
      <c r="C480" s="2">
        <v>115</v>
      </c>
    </row>
    <row r="481" spans="1:3" x14ac:dyDescent="0.2">
      <c r="A481" s="5">
        <v>478</v>
      </c>
      <c r="B481" s="2">
        <v>118</v>
      </c>
      <c r="C481" s="2">
        <v>90</v>
      </c>
    </row>
    <row r="482" spans="1:3" x14ac:dyDescent="0.2">
      <c r="A482" s="5">
        <v>479</v>
      </c>
      <c r="B482" s="2">
        <v>52</v>
      </c>
      <c r="C482" s="2">
        <v>83</v>
      </c>
    </row>
    <row r="483" spans="1:3" x14ac:dyDescent="0.2">
      <c r="A483" s="5">
        <v>480</v>
      </c>
      <c r="B483" s="2">
        <v>159</v>
      </c>
      <c r="C483" s="2">
        <v>65</v>
      </c>
    </row>
    <row r="484" spans="1:3" x14ac:dyDescent="0.2">
      <c r="A484" s="5">
        <v>481</v>
      </c>
      <c r="B484" s="2">
        <v>52</v>
      </c>
      <c r="C484" s="2">
        <v>58</v>
      </c>
    </row>
    <row r="485" spans="1:3" x14ac:dyDescent="0.2">
      <c r="A485" s="5">
        <v>482</v>
      </c>
      <c r="B485" s="2">
        <v>63</v>
      </c>
      <c r="C485" s="2">
        <v>21</v>
      </c>
    </row>
    <row r="486" spans="1:3" x14ac:dyDescent="0.2">
      <c r="A486" s="5">
        <v>483</v>
      </c>
      <c r="B486" s="2">
        <v>81</v>
      </c>
      <c r="C486" s="2">
        <v>53</v>
      </c>
    </row>
    <row r="487" spans="1:3" x14ac:dyDescent="0.2">
      <c r="A487" s="5">
        <v>484</v>
      </c>
      <c r="B487" s="2">
        <v>75</v>
      </c>
      <c r="C487" s="2">
        <v>34</v>
      </c>
    </row>
    <row r="488" spans="1:3" x14ac:dyDescent="0.2">
      <c r="A488" s="5">
        <v>485</v>
      </c>
      <c r="B488" s="2">
        <v>144</v>
      </c>
      <c r="C488" s="2">
        <v>79</v>
      </c>
    </row>
    <row r="489" spans="1:3" x14ac:dyDescent="0.2">
      <c r="A489" s="5">
        <v>486</v>
      </c>
      <c r="B489" s="2">
        <v>150</v>
      </c>
      <c r="C489" s="2">
        <v>59</v>
      </c>
    </row>
    <row r="490" spans="1:3" x14ac:dyDescent="0.2">
      <c r="A490" s="5">
        <v>487</v>
      </c>
      <c r="B490" s="2">
        <v>152</v>
      </c>
      <c r="C490" s="2">
        <v>92</v>
      </c>
    </row>
    <row r="491" spans="1:3" x14ac:dyDescent="0.2">
      <c r="A491" s="5">
        <v>488</v>
      </c>
      <c r="B491" s="2">
        <v>185</v>
      </c>
      <c r="C491" s="2">
        <v>124</v>
      </c>
    </row>
    <row r="492" spans="1:3" x14ac:dyDescent="0.2">
      <c r="A492" s="5">
        <v>489</v>
      </c>
      <c r="B492" s="2">
        <v>149</v>
      </c>
      <c r="C492" s="2">
        <v>34</v>
      </c>
    </row>
    <row r="493" spans="1:3" x14ac:dyDescent="0.2">
      <c r="A493" s="5">
        <v>490</v>
      </c>
      <c r="B493" s="2">
        <v>212</v>
      </c>
      <c r="C493" s="2">
        <v>131</v>
      </c>
    </row>
    <row r="494" spans="1:3" x14ac:dyDescent="0.2">
      <c r="A494" s="5">
        <v>491</v>
      </c>
      <c r="B494" s="2">
        <v>118</v>
      </c>
      <c r="C494" s="2">
        <v>41</v>
      </c>
    </row>
    <row r="495" spans="1:3" x14ac:dyDescent="0.2">
      <c r="A495" s="5">
        <v>492</v>
      </c>
      <c r="B495" s="2">
        <v>210</v>
      </c>
      <c r="C495" s="2">
        <v>49</v>
      </c>
    </row>
    <row r="496" spans="1:3" x14ac:dyDescent="0.2">
      <c r="A496" s="5">
        <v>493</v>
      </c>
      <c r="B496" s="2">
        <v>54</v>
      </c>
      <c r="C496" s="2">
        <v>8</v>
      </c>
    </row>
    <row r="497" spans="1:3" x14ac:dyDescent="0.2">
      <c r="A497" s="5">
        <v>494</v>
      </c>
      <c r="B497" s="2">
        <v>172</v>
      </c>
      <c r="C497" s="2">
        <v>31</v>
      </c>
    </row>
    <row r="498" spans="1:3" x14ac:dyDescent="0.2">
      <c r="A498" s="5">
        <v>495</v>
      </c>
      <c r="B498" s="2">
        <v>263</v>
      </c>
      <c r="C498" s="2">
        <v>102</v>
      </c>
    </row>
    <row r="499" spans="1:3" x14ac:dyDescent="0.2">
      <c r="A499" s="5">
        <v>496</v>
      </c>
      <c r="B499" s="2">
        <v>223</v>
      </c>
      <c r="C499" s="2">
        <v>133</v>
      </c>
    </row>
    <row r="500" spans="1:3" x14ac:dyDescent="0.2">
      <c r="A500" s="5">
        <v>497</v>
      </c>
      <c r="B500" s="2">
        <v>150</v>
      </c>
      <c r="C500" s="2">
        <v>38</v>
      </c>
    </row>
    <row r="501" spans="1:3" x14ac:dyDescent="0.2">
      <c r="A501" s="5">
        <v>498</v>
      </c>
      <c r="B501" s="2">
        <v>19</v>
      </c>
      <c r="C501" s="2">
        <v>32</v>
      </c>
    </row>
    <row r="502" spans="1:3" x14ac:dyDescent="0.2">
      <c r="A502" s="5">
        <v>499</v>
      </c>
      <c r="B502" s="2">
        <v>158</v>
      </c>
      <c r="C502" s="2">
        <v>130</v>
      </c>
    </row>
    <row r="503" spans="1:3" x14ac:dyDescent="0.2">
      <c r="A503" s="5">
        <v>500</v>
      </c>
      <c r="B503" s="2">
        <v>93</v>
      </c>
      <c r="C503" s="2">
        <v>42</v>
      </c>
    </row>
    <row r="504" spans="1:3" x14ac:dyDescent="0.2">
      <c r="A504" s="5">
        <v>501</v>
      </c>
      <c r="B504" s="2">
        <v>138</v>
      </c>
      <c r="C504" s="2">
        <v>39</v>
      </c>
    </row>
    <row r="505" spans="1:3" x14ac:dyDescent="0.2">
      <c r="A505" s="5">
        <v>502</v>
      </c>
      <c r="B505" s="2">
        <v>139</v>
      </c>
      <c r="C505" s="2">
        <v>73</v>
      </c>
    </row>
    <row r="506" spans="1:3" x14ac:dyDescent="0.2">
      <c r="A506" s="5">
        <v>503</v>
      </c>
      <c r="B506" s="2">
        <v>137</v>
      </c>
      <c r="C506" s="2">
        <v>85</v>
      </c>
    </row>
    <row r="507" spans="1:3" x14ac:dyDescent="0.2">
      <c r="A507" s="5">
        <v>504</v>
      </c>
      <c r="B507" s="2">
        <v>54</v>
      </c>
      <c r="C507" s="2">
        <v>19</v>
      </c>
    </row>
    <row r="508" spans="1:3" x14ac:dyDescent="0.2">
      <c r="A508" s="5">
        <v>505</v>
      </c>
      <c r="B508" s="2">
        <v>155</v>
      </c>
      <c r="C508" s="2">
        <v>115</v>
      </c>
    </row>
    <row r="509" spans="1:3" x14ac:dyDescent="0.2">
      <c r="A509" s="5">
        <v>506</v>
      </c>
      <c r="B509" s="2">
        <v>70</v>
      </c>
      <c r="C509" s="2">
        <v>5</v>
      </c>
    </row>
    <row r="510" spans="1:3" x14ac:dyDescent="0.2">
      <c r="A510" s="5">
        <v>507</v>
      </c>
      <c r="B510" s="2">
        <v>210</v>
      </c>
      <c r="C510" s="2">
        <v>69</v>
      </c>
    </row>
    <row r="511" spans="1:3" x14ac:dyDescent="0.2">
      <c r="A511" s="5">
        <v>508</v>
      </c>
      <c r="B511" s="2">
        <v>32</v>
      </c>
      <c r="C511" s="2">
        <v>34</v>
      </c>
    </row>
    <row r="512" spans="1:3" x14ac:dyDescent="0.2">
      <c r="A512" s="5">
        <v>509</v>
      </c>
      <c r="B512" s="2">
        <v>80</v>
      </c>
      <c r="C512" s="2">
        <v>47</v>
      </c>
    </row>
    <row r="513" spans="1:3" x14ac:dyDescent="0.2">
      <c r="A513" s="5">
        <v>510</v>
      </c>
      <c r="B513" s="2">
        <v>36</v>
      </c>
      <c r="C513" s="2">
        <v>48</v>
      </c>
    </row>
    <row r="514" spans="1:3" x14ac:dyDescent="0.2">
      <c r="A514" s="5">
        <v>511</v>
      </c>
      <c r="B514" s="2">
        <v>137</v>
      </c>
      <c r="C514" s="2">
        <v>38</v>
      </c>
    </row>
    <row r="515" spans="1:3" x14ac:dyDescent="0.2">
      <c r="A515" s="5">
        <v>512</v>
      </c>
      <c r="B515" s="2">
        <v>128</v>
      </c>
      <c r="C515" s="2">
        <v>59</v>
      </c>
    </row>
    <row r="516" spans="1:3" x14ac:dyDescent="0.2">
      <c r="A516" s="5">
        <v>513</v>
      </c>
      <c r="B516" s="2">
        <v>54</v>
      </c>
      <c r="C516" s="2">
        <v>56</v>
      </c>
    </row>
    <row r="517" spans="1:3" x14ac:dyDescent="0.2">
      <c r="A517" s="5">
        <v>514</v>
      </c>
      <c r="B517" s="2">
        <v>174</v>
      </c>
      <c r="C517" s="2">
        <v>112</v>
      </c>
    </row>
    <row r="518" spans="1:3" x14ac:dyDescent="0.2">
      <c r="A518" s="5">
        <v>515</v>
      </c>
      <c r="B518" s="2">
        <v>18</v>
      </c>
      <c r="C518" s="2">
        <v>13</v>
      </c>
    </row>
    <row r="519" spans="1:3" x14ac:dyDescent="0.2">
      <c r="A519" s="5">
        <v>516</v>
      </c>
      <c r="B519" s="2">
        <v>146</v>
      </c>
      <c r="C519" s="2">
        <v>97</v>
      </c>
    </row>
    <row r="520" spans="1:3" x14ac:dyDescent="0.2">
      <c r="A520" s="5">
        <v>517</v>
      </c>
      <c r="B520" s="2">
        <v>103</v>
      </c>
      <c r="C520" s="2">
        <v>65</v>
      </c>
    </row>
    <row r="521" spans="1:3" x14ac:dyDescent="0.2">
      <c r="A521" s="5">
        <v>518</v>
      </c>
      <c r="B521" s="2">
        <v>77</v>
      </c>
      <c r="C521" s="2">
        <v>53</v>
      </c>
    </row>
    <row r="522" spans="1:3" x14ac:dyDescent="0.2">
      <c r="A522" s="5">
        <v>519</v>
      </c>
      <c r="B522" s="2">
        <v>245</v>
      </c>
      <c r="C522" s="2">
        <v>156</v>
      </c>
    </row>
    <row r="523" spans="1:3" x14ac:dyDescent="0.2">
      <c r="A523" s="5">
        <v>520</v>
      </c>
      <c r="B523" s="2">
        <v>280</v>
      </c>
      <c r="C523" s="2">
        <v>121</v>
      </c>
    </row>
    <row r="524" spans="1:3" x14ac:dyDescent="0.2">
      <c r="A524" s="5">
        <v>521</v>
      </c>
      <c r="B524" s="2">
        <v>210</v>
      </c>
      <c r="C524" s="2">
        <v>91</v>
      </c>
    </row>
    <row r="525" spans="1:3" x14ac:dyDescent="0.2">
      <c r="A525" s="5">
        <v>522</v>
      </c>
      <c r="B525" s="2">
        <v>84</v>
      </c>
      <c r="C525" s="2">
        <v>47</v>
      </c>
    </row>
    <row r="526" spans="1:3" x14ac:dyDescent="0.2">
      <c r="A526" s="5">
        <v>523</v>
      </c>
      <c r="B526" s="2">
        <v>81</v>
      </c>
      <c r="C526" s="2">
        <v>51</v>
      </c>
    </row>
    <row r="527" spans="1:3" x14ac:dyDescent="0.2">
      <c r="A527" s="5">
        <v>524</v>
      </c>
      <c r="B527" s="2">
        <v>76</v>
      </c>
      <c r="C527" s="2">
        <v>61</v>
      </c>
    </row>
    <row r="528" spans="1:3" x14ac:dyDescent="0.2">
      <c r="A528" s="5">
        <v>525</v>
      </c>
      <c r="B528" s="2">
        <v>197</v>
      </c>
      <c r="C528" s="2">
        <v>77</v>
      </c>
    </row>
    <row r="529" spans="1:3" x14ac:dyDescent="0.2">
      <c r="A529" s="5">
        <v>526</v>
      </c>
      <c r="B529" s="2">
        <v>33</v>
      </c>
      <c r="C529" s="2">
        <v>22</v>
      </c>
    </row>
    <row r="530" spans="1:3" x14ac:dyDescent="0.2">
      <c r="A530" s="5">
        <v>527</v>
      </c>
      <c r="B530" s="2">
        <v>54</v>
      </c>
      <c r="C530" s="2">
        <v>31</v>
      </c>
    </row>
    <row r="531" spans="1:3" x14ac:dyDescent="0.2">
      <c r="A531" s="5">
        <v>528</v>
      </c>
      <c r="B531" s="2">
        <v>78</v>
      </c>
      <c r="C531" s="2">
        <v>121</v>
      </c>
    </row>
    <row r="532" spans="1:3" x14ac:dyDescent="0.2">
      <c r="A532" s="5">
        <v>529</v>
      </c>
      <c r="B532" s="2">
        <v>208</v>
      </c>
      <c r="C532" s="2">
        <v>157</v>
      </c>
    </row>
    <row r="533" spans="1:3" x14ac:dyDescent="0.2">
      <c r="A533" s="5">
        <v>530</v>
      </c>
      <c r="B533" s="2">
        <v>160</v>
      </c>
      <c r="C533" s="2">
        <v>106</v>
      </c>
    </row>
    <row r="534" spans="1:3" x14ac:dyDescent="0.2">
      <c r="A534" s="5">
        <v>531</v>
      </c>
      <c r="B534" s="2">
        <v>244</v>
      </c>
      <c r="C534" s="2">
        <v>199</v>
      </c>
    </row>
    <row r="535" spans="1:3" x14ac:dyDescent="0.2">
      <c r="A535" s="5">
        <v>532</v>
      </c>
      <c r="B535" s="2">
        <v>137</v>
      </c>
      <c r="C535" s="2">
        <v>59</v>
      </c>
    </row>
    <row r="536" spans="1:3" x14ac:dyDescent="0.2">
      <c r="A536" s="5">
        <v>533</v>
      </c>
      <c r="B536" s="2">
        <v>41</v>
      </c>
      <c r="C536" s="2">
        <v>48</v>
      </c>
    </row>
    <row r="537" spans="1:3" x14ac:dyDescent="0.2">
      <c r="A537" s="5">
        <v>534</v>
      </c>
      <c r="B537" s="2">
        <v>147</v>
      </c>
      <c r="C537" s="2">
        <v>76</v>
      </c>
    </row>
    <row r="538" spans="1:3" x14ac:dyDescent="0.2">
      <c r="A538" s="5">
        <v>535</v>
      </c>
      <c r="B538" s="2">
        <v>276</v>
      </c>
      <c r="C538" s="2">
        <v>113</v>
      </c>
    </row>
    <row r="539" spans="1:3" x14ac:dyDescent="0.2">
      <c r="A539" s="5">
        <v>536</v>
      </c>
      <c r="B539" s="2">
        <v>212</v>
      </c>
      <c r="C539" s="2">
        <v>152</v>
      </c>
    </row>
    <row r="540" spans="1:3" x14ac:dyDescent="0.2">
      <c r="A540" s="5">
        <v>537</v>
      </c>
      <c r="B540" s="2">
        <v>63</v>
      </c>
      <c r="C540" s="2">
        <v>21</v>
      </c>
    </row>
    <row r="541" spans="1:3" x14ac:dyDescent="0.2">
      <c r="A541" s="5">
        <v>538</v>
      </c>
      <c r="B541" s="2">
        <v>142</v>
      </c>
      <c r="C541" s="2">
        <v>198</v>
      </c>
    </row>
    <row r="542" spans="1:3" x14ac:dyDescent="0.2">
      <c r="A542" s="5">
        <v>539</v>
      </c>
      <c r="B542" s="2">
        <v>240</v>
      </c>
      <c r="C542" s="2">
        <v>129</v>
      </c>
    </row>
    <row r="543" spans="1:3" x14ac:dyDescent="0.2">
      <c r="A543" s="5">
        <v>540</v>
      </c>
      <c r="B543" s="2">
        <v>124</v>
      </c>
      <c r="C543" s="2">
        <v>82</v>
      </c>
    </row>
    <row r="544" spans="1:3" x14ac:dyDescent="0.2">
      <c r="A544" s="5">
        <v>541</v>
      </c>
      <c r="B544" s="2">
        <v>202</v>
      </c>
      <c r="C544" s="2">
        <v>124</v>
      </c>
    </row>
    <row r="545" spans="1:3" x14ac:dyDescent="0.2">
      <c r="A545" s="5">
        <v>542</v>
      </c>
      <c r="B545" s="2">
        <v>148</v>
      </c>
      <c r="C545" s="2">
        <v>115</v>
      </c>
    </row>
    <row r="546" spans="1:3" x14ac:dyDescent="0.2">
      <c r="A546" s="5">
        <v>543</v>
      </c>
      <c r="B546" s="2">
        <v>206</v>
      </c>
      <c r="C546" s="2">
        <v>74</v>
      </c>
    </row>
    <row r="547" spans="1:3" x14ac:dyDescent="0.2">
      <c r="A547" s="5">
        <v>544</v>
      </c>
      <c r="B547" s="2">
        <v>70</v>
      </c>
      <c r="C547" s="2">
        <v>48</v>
      </c>
    </row>
    <row r="548" spans="1:3" x14ac:dyDescent="0.2">
      <c r="A548" s="5">
        <v>545</v>
      </c>
      <c r="B548" s="2">
        <v>130</v>
      </c>
      <c r="C548" s="2">
        <v>99</v>
      </c>
    </row>
    <row r="549" spans="1:3" x14ac:dyDescent="0.2">
      <c r="A549" s="5">
        <v>546</v>
      </c>
      <c r="B549" s="2">
        <v>92</v>
      </c>
      <c r="C549" s="2">
        <v>91</v>
      </c>
    </row>
    <row r="550" spans="1:3" x14ac:dyDescent="0.2">
      <c r="A550" s="5">
        <v>547</v>
      </c>
      <c r="B550" s="2">
        <v>227</v>
      </c>
      <c r="C550" s="2">
        <v>97</v>
      </c>
    </row>
    <row r="551" spans="1:3" x14ac:dyDescent="0.2">
      <c r="A551" s="5">
        <v>548</v>
      </c>
      <c r="B551" s="2">
        <v>96</v>
      </c>
      <c r="C551" s="2">
        <v>106</v>
      </c>
    </row>
    <row r="552" spans="1:3" x14ac:dyDescent="0.2">
      <c r="A552" s="5">
        <v>549</v>
      </c>
      <c r="B552" s="2">
        <v>162</v>
      </c>
      <c r="C552" s="2">
        <v>98</v>
      </c>
    </row>
    <row r="553" spans="1:3" x14ac:dyDescent="0.2">
      <c r="A553" s="5">
        <v>550</v>
      </c>
      <c r="B553" s="2">
        <v>124</v>
      </c>
      <c r="C553" s="2">
        <v>57</v>
      </c>
    </row>
    <row r="554" spans="1:3" x14ac:dyDescent="0.2">
      <c r="A554" s="5">
        <v>551</v>
      </c>
      <c r="B554" s="2">
        <v>171</v>
      </c>
      <c r="C554" s="2">
        <v>123</v>
      </c>
    </row>
    <row r="555" spans="1:3" x14ac:dyDescent="0.2">
      <c r="A555" s="5">
        <v>552</v>
      </c>
      <c r="B555" s="2">
        <v>243</v>
      </c>
      <c r="C555" s="2">
        <v>115</v>
      </c>
    </row>
    <row r="556" spans="1:3" x14ac:dyDescent="0.2">
      <c r="A556" s="5">
        <v>553</v>
      </c>
      <c r="B556" s="2">
        <v>203</v>
      </c>
      <c r="C556" s="2">
        <v>178</v>
      </c>
    </row>
    <row r="557" spans="1:3" x14ac:dyDescent="0.2">
      <c r="A557" s="5">
        <v>554</v>
      </c>
      <c r="B557" s="2">
        <v>166</v>
      </c>
      <c r="C557" s="2">
        <v>71</v>
      </c>
    </row>
    <row r="558" spans="1:3" x14ac:dyDescent="0.2">
      <c r="A558" s="5">
        <v>555</v>
      </c>
      <c r="B558" s="2">
        <v>30</v>
      </c>
      <c r="C558" s="2">
        <v>46</v>
      </c>
    </row>
    <row r="559" spans="1:3" x14ac:dyDescent="0.2">
      <c r="A559" s="5">
        <v>556</v>
      </c>
      <c r="B559" s="2">
        <v>76</v>
      </c>
      <c r="C559" s="2">
        <v>66</v>
      </c>
    </row>
    <row r="560" spans="1:3" x14ac:dyDescent="0.2">
      <c r="A560" s="5">
        <v>557</v>
      </c>
      <c r="B560" s="2">
        <v>177</v>
      </c>
      <c r="C560" s="2">
        <v>107</v>
      </c>
    </row>
    <row r="561" spans="1:3" x14ac:dyDescent="0.2">
      <c r="A561" s="5">
        <v>558</v>
      </c>
      <c r="B561" s="2">
        <v>179</v>
      </c>
      <c r="C561" s="2">
        <v>167</v>
      </c>
    </row>
    <row r="562" spans="1:3" x14ac:dyDescent="0.2">
      <c r="A562" s="5">
        <v>559</v>
      </c>
      <c r="B562" s="2">
        <v>99</v>
      </c>
      <c r="C562" s="2">
        <v>41</v>
      </c>
    </row>
    <row r="563" spans="1:3" x14ac:dyDescent="0.2">
      <c r="A563" s="5">
        <v>560</v>
      </c>
      <c r="B563" s="2">
        <v>111</v>
      </c>
      <c r="C563" s="2">
        <v>48</v>
      </c>
    </row>
    <row r="564" spans="1:3" x14ac:dyDescent="0.2">
      <c r="A564" s="5">
        <v>561</v>
      </c>
      <c r="B564" s="2">
        <v>64</v>
      </c>
      <c r="C564" s="2">
        <v>64</v>
      </c>
    </row>
    <row r="565" spans="1:3" x14ac:dyDescent="0.2">
      <c r="A565" s="5">
        <v>562</v>
      </c>
      <c r="B565" s="2">
        <v>288</v>
      </c>
      <c r="C565" s="2">
        <v>112</v>
      </c>
    </row>
    <row r="566" spans="1:3" x14ac:dyDescent="0.2">
      <c r="A566" s="5">
        <v>563</v>
      </c>
      <c r="B566" s="2">
        <v>54</v>
      </c>
      <c r="C566" s="2">
        <v>37</v>
      </c>
    </row>
    <row r="567" spans="1:3" x14ac:dyDescent="0.2">
      <c r="A567" s="5">
        <v>564</v>
      </c>
      <c r="B567" s="2">
        <v>156</v>
      </c>
      <c r="C567" s="2">
        <v>54</v>
      </c>
    </row>
    <row r="568" spans="1:3" x14ac:dyDescent="0.2">
      <c r="A568" s="5">
        <v>565</v>
      </c>
      <c r="B568" s="2">
        <v>251</v>
      </c>
      <c r="C568" s="2">
        <v>98</v>
      </c>
    </row>
    <row r="569" spans="1:3" x14ac:dyDescent="0.2">
      <c r="A569" s="5">
        <v>566</v>
      </c>
      <c r="B569" s="2">
        <v>78</v>
      </c>
      <c r="C569" s="2">
        <v>56</v>
      </c>
    </row>
    <row r="570" spans="1:3" x14ac:dyDescent="0.2">
      <c r="A570" s="5">
        <v>567</v>
      </c>
      <c r="B570" s="2">
        <v>253</v>
      </c>
      <c r="C570" s="2">
        <v>102</v>
      </c>
    </row>
    <row r="571" spans="1:3" x14ac:dyDescent="0.2">
      <c r="A571" s="5">
        <v>568</v>
      </c>
      <c r="B571" s="2">
        <v>182</v>
      </c>
      <c r="C571" s="2">
        <v>84</v>
      </c>
    </row>
    <row r="572" spans="1:3" x14ac:dyDescent="0.2">
      <c r="A572" s="5">
        <v>569</v>
      </c>
      <c r="B572" s="2">
        <v>131</v>
      </c>
      <c r="C572" s="2">
        <v>58</v>
      </c>
    </row>
    <row r="573" spans="1:3" x14ac:dyDescent="0.2">
      <c r="A573" s="5">
        <v>570</v>
      </c>
      <c r="B573" s="2">
        <v>85</v>
      </c>
      <c r="C573" s="2">
        <v>46</v>
      </c>
    </row>
    <row r="574" spans="1:3" x14ac:dyDescent="0.2">
      <c r="A574" s="5">
        <v>571</v>
      </c>
      <c r="B574" s="2">
        <v>54</v>
      </c>
      <c r="C574" s="2">
        <v>26</v>
      </c>
    </row>
    <row r="575" spans="1:3" x14ac:dyDescent="0.2">
      <c r="A575" s="5">
        <v>572</v>
      </c>
      <c r="B575" s="2">
        <v>74</v>
      </c>
      <c r="C575" s="2">
        <v>44</v>
      </c>
    </row>
    <row r="576" spans="1:3" x14ac:dyDescent="0.2">
      <c r="A576" s="5">
        <v>573</v>
      </c>
      <c r="B576" s="2">
        <v>165</v>
      </c>
      <c r="C576" s="2">
        <v>69</v>
      </c>
    </row>
    <row r="577" spans="1:3" x14ac:dyDescent="0.2">
      <c r="A577" s="5">
        <v>574</v>
      </c>
      <c r="B577" s="2">
        <v>207</v>
      </c>
      <c r="C577" s="2">
        <v>168</v>
      </c>
    </row>
    <row r="578" spans="1:3" x14ac:dyDescent="0.2">
      <c r="A578" s="5">
        <v>575</v>
      </c>
      <c r="B578" s="2">
        <v>18</v>
      </c>
      <c r="C578" s="2">
        <v>44</v>
      </c>
    </row>
    <row r="579" spans="1:3" x14ac:dyDescent="0.2">
      <c r="A579" s="5">
        <v>576</v>
      </c>
      <c r="B579" s="2">
        <v>234</v>
      </c>
      <c r="C579" s="2">
        <v>115</v>
      </c>
    </row>
    <row r="580" spans="1:3" x14ac:dyDescent="0.2">
      <c r="A580" s="5">
        <v>577</v>
      </c>
      <c r="B580" s="2">
        <v>40</v>
      </c>
      <c r="C580" s="2">
        <v>25</v>
      </c>
    </row>
    <row r="581" spans="1:3" x14ac:dyDescent="0.2">
      <c r="A581" s="5">
        <v>578</v>
      </c>
      <c r="B581" s="2">
        <v>90</v>
      </c>
      <c r="C581" s="2">
        <v>44</v>
      </c>
    </row>
    <row r="582" spans="1:3" x14ac:dyDescent="0.2">
      <c r="A582" s="5">
        <v>579</v>
      </c>
      <c r="B582" s="2">
        <v>50</v>
      </c>
      <c r="C582" s="2">
        <v>48</v>
      </c>
    </row>
    <row r="583" spans="1:3" x14ac:dyDescent="0.2">
      <c r="A583" s="5">
        <v>580</v>
      </c>
      <c r="B583" s="2">
        <v>33</v>
      </c>
      <c r="C583" s="2">
        <v>30</v>
      </c>
    </row>
    <row r="584" spans="1:3" x14ac:dyDescent="0.2">
      <c r="A584" s="5">
        <v>581</v>
      </c>
      <c r="B584" s="2">
        <v>123</v>
      </c>
      <c r="C584" s="2">
        <v>55</v>
      </c>
    </row>
    <row r="585" spans="1:3" x14ac:dyDescent="0.2">
      <c r="A585" s="5">
        <v>582</v>
      </c>
      <c r="B585" s="2">
        <v>54</v>
      </c>
      <c r="C585" s="2">
        <v>42</v>
      </c>
    </row>
    <row r="586" spans="1:3" x14ac:dyDescent="0.2">
      <c r="A586" s="5">
        <v>583</v>
      </c>
      <c r="B586" s="2">
        <v>243</v>
      </c>
      <c r="C586" s="2">
        <v>105</v>
      </c>
    </row>
    <row r="587" spans="1:3" x14ac:dyDescent="0.2">
      <c r="A587" s="5">
        <v>584</v>
      </c>
      <c r="B587" s="2">
        <v>139</v>
      </c>
      <c r="C587" s="2">
        <v>114</v>
      </c>
    </row>
    <row r="588" spans="1:3" x14ac:dyDescent="0.2">
      <c r="A588" s="5">
        <v>585</v>
      </c>
      <c r="B588" s="2">
        <v>128</v>
      </c>
      <c r="C588" s="2">
        <v>95</v>
      </c>
    </row>
    <row r="589" spans="1:3" x14ac:dyDescent="0.2">
      <c r="A589" s="5">
        <v>586</v>
      </c>
      <c r="B589" s="2">
        <v>171</v>
      </c>
      <c r="C589" s="2">
        <v>92</v>
      </c>
    </row>
    <row r="590" spans="1:3" x14ac:dyDescent="0.2">
      <c r="A590" s="5">
        <v>587</v>
      </c>
      <c r="B590" s="2">
        <v>48</v>
      </c>
      <c r="C590" s="2">
        <v>43</v>
      </c>
    </row>
    <row r="591" spans="1:3" x14ac:dyDescent="0.2">
      <c r="A591" s="5">
        <v>588</v>
      </c>
      <c r="B591" s="2">
        <v>101</v>
      </c>
      <c r="C591" s="2">
        <v>37</v>
      </c>
    </row>
    <row r="592" spans="1:3" x14ac:dyDescent="0.2">
      <c r="A592" s="5">
        <v>589</v>
      </c>
      <c r="B592" s="2">
        <v>284</v>
      </c>
      <c r="C592" s="2">
        <v>120</v>
      </c>
    </row>
    <row r="593" spans="1:3" x14ac:dyDescent="0.2">
      <c r="A593" s="5">
        <v>590</v>
      </c>
      <c r="B593" s="2">
        <v>122</v>
      </c>
      <c r="C593" s="2">
        <v>64</v>
      </c>
    </row>
    <row r="594" spans="1:3" x14ac:dyDescent="0.2">
      <c r="A594" s="5">
        <v>591</v>
      </c>
      <c r="B594" s="2">
        <v>120</v>
      </c>
      <c r="C594" s="2">
        <v>51</v>
      </c>
    </row>
    <row r="595" spans="1:3" x14ac:dyDescent="0.2">
      <c r="A595" s="5">
        <v>592</v>
      </c>
      <c r="B595" s="2">
        <v>94</v>
      </c>
      <c r="C595" s="2">
        <v>101</v>
      </c>
    </row>
    <row r="596" spans="1:3" x14ac:dyDescent="0.2">
      <c r="A596" s="5">
        <v>593</v>
      </c>
      <c r="B596" s="2">
        <v>209</v>
      </c>
      <c r="C596" s="2">
        <v>48</v>
      </c>
    </row>
    <row r="597" spans="1:3" x14ac:dyDescent="0.2">
      <c r="A597" s="5">
        <v>594</v>
      </c>
      <c r="B597" s="2">
        <v>139</v>
      </c>
      <c r="C597" s="2">
        <v>98</v>
      </c>
    </row>
    <row r="598" spans="1:3" x14ac:dyDescent="0.2">
      <c r="A598" s="5">
        <v>595</v>
      </c>
      <c r="B598" s="2">
        <v>72</v>
      </c>
      <c r="C598" s="2">
        <v>49</v>
      </c>
    </row>
    <row r="599" spans="1:3" x14ac:dyDescent="0.2">
      <c r="A599" s="5">
        <v>596</v>
      </c>
      <c r="B599" s="2">
        <v>240</v>
      </c>
      <c r="C599" s="2">
        <v>158</v>
      </c>
    </row>
    <row r="600" spans="1:3" x14ac:dyDescent="0.2">
      <c r="A600" s="5">
        <v>597</v>
      </c>
      <c r="B600" s="2">
        <v>150</v>
      </c>
      <c r="C600" s="2">
        <v>141</v>
      </c>
    </row>
    <row r="601" spans="1:3" x14ac:dyDescent="0.2">
      <c r="A601" s="5">
        <v>598</v>
      </c>
      <c r="B601" s="2">
        <v>209</v>
      </c>
      <c r="C601" s="2">
        <v>81</v>
      </c>
    </row>
    <row r="602" spans="1:3" x14ac:dyDescent="0.2">
      <c r="A602" s="5">
        <v>599</v>
      </c>
      <c r="B602" s="2">
        <v>169</v>
      </c>
      <c r="C602" s="2">
        <v>108</v>
      </c>
    </row>
    <row r="603" spans="1:3" x14ac:dyDescent="0.2">
      <c r="A603" s="5">
        <v>600</v>
      </c>
      <c r="B603" s="2">
        <v>144</v>
      </c>
      <c r="C603" s="2">
        <v>65</v>
      </c>
    </row>
    <row r="604" spans="1:3" x14ac:dyDescent="0.2">
      <c r="A604" s="5">
        <v>601</v>
      </c>
      <c r="B604" s="2">
        <v>292</v>
      </c>
      <c r="C604" s="2">
        <v>115</v>
      </c>
    </row>
    <row r="605" spans="1:3" x14ac:dyDescent="0.2">
      <c r="A605" s="5">
        <v>602</v>
      </c>
      <c r="B605" s="2">
        <v>266</v>
      </c>
      <c r="C605" s="2">
        <v>162</v>
      </c>
    </row>
    <row r="606" spans="1:3" x14ac:dyDescent="0.2">
      <c r="A606" s="5">
        <v>603</v>
      </c>
      <c r="B606" s="2">
        <v>62</v>
      </c>
      <c r="C606" s="2">
        <v>17</v>
      </c>
    </row>
    <row r="607" spans="1:3" x14ac:dyDescent="0.2">
      <c r="A607" s="5">
        <v>604</v>
      </c>
      <c r="B607" s="2">
        <v>105</v>
      </c>
      <c r="C607" s="2">
        <v>42</v>
      </c>
    </row>
    <row r="608" spans="1:3" x14ac:dyDescent="0.2">
      <c r="A608" s="5">
        <v>605</v>
      </c>
      <c r="B608" s="2">
        <v>220</v>
      </c>
      <c r="C608" s="2">
        <v>176</v>
      </c>
    </row>
    <row r="609" spans="1:3" x14ac:dyDescent="0.2">
      <c r="A609" s="5">
        <v>606</v>
      </c>
      <c r="B609" s="2">
        <v>183</v>
      </c>
      <c r="C609" s="2">
        <v>145</v>
      </c>
    </row>
    <row r="610" spans="1:3" x14ac:dyDescent="0.2">
      <c r="A610" s="5">
        <v>607</v>
      </c>
      <c r="B610" s="2">
        <v>68</v>
      </c>
      <c r="C610" s="2">
        <v>69</v>
      </c>
    </row>
    <row r="611" spans="1:3" x14ac:dyDescent="0.2">
      <c r="A611" s="5">
        <v>608</v>
      </c>
      <c r="B611" s="2">
        <v>29</v>
      </c>
      <c r="C611" s="2">
        <v>45</v>
      </c>
    </row>
    <row r="612" spans="1:3" x14ac:dyDescent="0.2">
      <c r="A612" s="5">
        <v>609</v>
      </c>
      <c r="B612" s="2">
        <v>32</v>
      </c>
      <c r="C612" s="2">
        <v>27</v>
      </c>
    </row>
    <row r="613" spans="1:3" x14ac:dyDescent="0.2">
      <c r="A613" s="5">
        <v>610</v>
      </c>
      <c r="B613" s="2">
        <v>44</v>
      </c>
      <c r="C613" s="2">
        <v>47</v>
      </c>
    </row>
    <row r="614" spans="1:3" x14ac:dyDescent="0.2">
      <c r="A614" s="5">
        <v>611</v>
      </c>
      <c r="B614" s="2">
        <v>78</v>
      </c>
      <c r="C614" s="2">
        <v>83</v>
      </c>
    </row>
    <row r="615" spans="1:3" x14ac:dyDescent="0.2">
      <c r="A615" s="5">
        <v>612</v>
      </c>
      <c r="B615" s="2">
        <v>231</v>
      </c>
      <c r="C615" s="2">
        <v>129</v>
      </c>
    </row>
    <row r="616" spans="1:3" x14ac:dyDescent="0.2">
      <c r="A616" s="5">
        <v>613</v>
      </c>
      <c r="B616" s="2">
        <v>285</v>
      </c>
      <c r="C616" s="2">
        <v>152</v>
      </c>
    </row>
    <row r="617" spans="1:3" x14ac:dyDescent="0.2">
      <c r="A617" s="5">
        <v>614</v>
      </c>
      <c r="B617" s="2">
        <v>72</v>
      </c>
      <c r="C617" s="2">
        <v>50</v>
      </c>
    </row>
    <row r="618" spans="1:3" x14ac:dyDescent="0.2">
      <c r="A618" s="5">
        <v>615</v>
      </c>
      <c r="B618" s="2">
        <v>333</v>
      </c>
      <c r="C618" s="2">
        <v>156</v>
      </c>
    </row>
    <row r="619" spans="1:3" x14ac:dyDescent="0.2">
      <c r="A619" s="5">
        <v>616</v>
      </c>
      <c r="B619" s="2">
        <v>132</v>
      </c>
      <c r="C619" s="2">
        <v>47</v>
      </c>
    </row>
    <row r="620" spans="1:3" x14ac:dyDescent="0.2">
      <c r="A620" s="5">
        <v>617</v>
      </c>
      <c r="B620" s="2">
        <v>142</v>
      </c>
      <c r="C620" s="2">
        <v>51</v>
      </c>
    </row>
    <row r="621" spans="1:3" x14ac:dyDescent="0.2">
      <c r="A621" s="5">
        <v>618</v>
      </c>
      <c r="B621" s="2">
        <v>319</v>
      </c>
      <c r="C621" s="2">
        <v>118</v>
      </c>
    </row>
    <row r="622" spans="1:3" x14ac:dyDescent="0.2">
      <c r="A622" s="5">
        <v>619</v>
      </c>
      <c r="B622" s="2">
        <v>132</v>
      </c>
      <c r="C622" s="2">
        <v>96</v>
      </c>
    </row>
    <row r="623" spans="1:3" x14ac:dyDescent="0.2">
      <c r="A623" s="5">
        <v>620</v>
      </c>
      <c r="B623" s="2">
        <v>57</v>
      </c>
      <c r="C623" s="2">
        <v>40</v>
      </c>
    </row>
    <row r="624" spans="1:3" x14ac:dyDescent="0.2">
      <c r="A624" s="5">
        <v>621</v>
      </c>
      <c r="B624" s="2">
        <v>105</v>
      </c>
      <c r="C624" s="2">
        <v>8</v>
      </c>
    </row>
    <row r="625" spans="1:3" x14ac:dyDescent="0.2">
      <c r="A625" s="5">
        <v>622</v>
      </c>
      <c r="B625" s="2">
        <v>121</v>
      </c>
      <c r="C625" s="2">
        <v>78</v>
      </c>
    </row>
    <row r="626" spans="1:3" x14ac:dyDescent="0.2">
      <c r="A626" s="5">
        <v>623</v>
      </c>
      <c r="B626" s="2">
        <v>235</v>
      </c>
      <c r="C626" s="2">
        <v>145</v>
      </c>
    </row>
    <row r="627" spans="1:3" x14ac:dyDescent="0.2">
      <c r="A627" s="5">
        <v>624</v>
      </c>
      <c r="B627" s="2">
        <v>102</v>
      </c>
      <c r="C627" s="2">
        <v>79</v>
      </c>
    </row>
    <row r="628" spans="1:3" x14ac:dyDescent="0.2">
      <c r="A628" s="5">
        <v>625</v>
      </c>
      <c r="B628" s="2">
        <v>139</v>
      </c>
      <c r="C628" s="2">
        <v>97</v>
      </c>
    </row>
    <row r="629" spans="1:3" x14ac:dyDescent="0.2">
      <c r="A629" s="5">
        <v>626</v>
      </c>
      <c r="B629" s="2">
        <v>137</v>
      </c>
      <c r="C629" s="2">
        <v>58</v>
      </c>
    </row>
    <row r="630" spans="1:3" x14ac:dyDescent="0.2">
      <c r="A630" s="5">
        <v>627</v>
      </c>
      <c r="B630" s="2">
        <v>21</v>
      </c>
      <c r="C630" s="2">
        <v>37</v>
      </c>
    </row>
    <row r="631" spans="1:3" x14ac:dyDescent="0.2">
      <c r="A631" s="5">
        <v>628</v>
      </c>
      <c r="B631" s="2">
        <v>168</v>
      </c>
      <c r="C631" s="2">
        <v>43</v>
      </c>
    </row>
    <row r="632" spans="1:3" x14ac:dyDescent="0.2">
      <c r="A632" s="5">
        <v>629</v>
      </c>
      <c r="B632" s="2">
        <v>130</v>
      </c>
      <c r="C632" s="2">
        <v>84</v>
      </c>
    </row>
    <row r="633" spans="1:3" x14ac:dyDescent="0.2">
      <c r="A633" s="5">
        <v>630</v>
      </c>
      <c r="B633" s="2">
        <v>182</v>
      </c>
      <c r="C633" s="2">
        <v>75</v>
      </c>
    </row>
    <row r="634" spans="1:3" x14ac:dyDescent="0.2">
      <c r="A634" s="5">
        <v>631</v>
      </c>
      <c r="B634" s="2">
        <v>66</v>
      </c>
      <c r="C634" s="2">
        <v>46</v>
      </c>
    </row>
    <row r="635" spans="1:3" x14ac:dyDescent="0.2">
      <c r="A635" s="5">
        <v>632</v>
      </c>
      <c r="B635" s="2">
        <v>129</v>
      </c>
      <c r="C635" s="2">
        <v>88</v>
      </c>
    </row>
    <row r="636" spans="1:3" x14ac:dyDescent="0.2">
      <c r="A636" s="5">
        <v>633</v>
      </c>
      <c r="B636" s="2">
        <v>236</v>
      </c>
      <c r="C636" s="2">
        <v>149</v>
      </c>
    </row>
    <row r="637" spans="1:3" x14ac:dyDescent="0.2">
      <c r="A637" s="5">
        <v>634</v>
      </c>
      <c r="B637" s="2">
        <v>344</v>
      </c>
      <c r="C637" s="2">
        <v>157</v>
      </c>
    </row>
    <row r="638" spans="1:3" x14ac:dyDescent="0.2">
      <c r="A638" s="5">
        <v>635</v>
      </c>
      <c r="B638" s="2">
        <v>58</v>
      </c>
      <c r="C638" s="2">
        <v>25</v>
      </c>
    </row>
    <row r="639" spans="1:3" x14ac:dyDescent="0.2">
      <c r="A639" s="5">
        <v>636</v>
      </c>
      <c r="B639" s="2">
        <v>126</v>
      </c>
      <c r="C639" s="2">
        <v>151</v>
      </c>
    </row>
    <row r="640" spans="1:3" x14ac:dyDescent="0.2">
      <c r="A640" s="5">
        <v>637</v>
      </c>
      <c r="B640" s="2">
        <v>117</v>
      </c>
      <c r="C640" s="2">
        <v>61</v>
      </c>
    </row>
    <row r="641" spans="1:3" x14ac:dyDescent="0.2">
      <c r="A641" s="5">
        <v>638</v>
      </c>
      <c r="B641" s="2">
        <v>90</v>
      </c>
      <c r="C641" s="2">
        <v>44</v>
      </c>
    </row>
    <row r="642" spans="1:3" x14ac:dyDescent="0.2">
      <c r="A642" s="5">
        <v>639</v>
      </c>
      <c r="B642" s="2">
        <v>152</v>
      </c>
      <c r="C642" s="2">
        <v>136</v>
      </c>
    </row>
    <row r="643" spans="1:3" x14ac:dyDescent="0.2">
      <c r="A643" s="5">
        <v>640</v>
      </c>
      <c r="B643" s="2">
        <v>219</v>
      </c>
      <c r="C643" s="2">
        <v>75</v>
      </c>
    </row>
    <row r="644" spans="1:3" x14ac:dyDescent="0.2">
      <c r="A644" s="5">
        <v>641</v>
      </c>
      <c r="B644" s="2">
        <v>208</v>
      </c>
      <c r="C644" s="2">
        <v>74</v>
      </c>
    </row>
    <row r="645" spans="1:3" x14ac:dyDescent="0.2">
      <c r="A645" s="5">
        <v>642</v>
      </c>
      <c r="B645" s="2">
        <v>176</v>
      </c>
      <c r="C645" s="2">
        <v>81</v>
      </c>
    </row>
    <row r="646" spans="1:3" x14ac:dyDescent="0.2">
      <c r="A646" s="5">
        <v>643</v>
      </c>
      <c r="B646" s="2">
        <v>33</v>
      </c>
      <c r="C646" s="2">
        <v>18</v>
      </c>
    </row>
    <row r="647" spans="1:3" x14ac:dyDescent="0.2">
      <c r="A647" s="5">
        <v>644</v>
      </c>
      <c r="B647" s="2">
        <v>93</v>
      </c>
      <c r="C647" s="2">
        <v>51</v>
      </c>
    </row>
    <row r="648" spans="1:3" x14ac:dyDescent="0.2">
      <c r="A648" s="5">
        <v>645</v>
      </c>
      <c r="B648" s="2">
        <v>180</v>
      </c>
      <c r="C648" s="2">
        <v>97</v>
      </c>
    </row>
    <row r="649" spans="1:3" x14ac:dyDescent="0.2">
      <c r="A649" s="5">
        <v>646</v>
      </c>
      <c r="B649" s="2">
        <v>70</v>
      </c>
      <c r="C649" s="2">
        <v>36</v>
      </c>
    </row>
    <row r="650" spans="1:3" x14ac:dyDescent="0.2">
      <c r="A650" s="5">
        <v>647</v>
      </c>
      <c r="B650" s="2">
        <v>98</v>
      </c>
      <c r="C650" s="2">
        <v>39</v>
      </c>
    </row>
    <row r="651" spans="1:3" x14ac:dyDescent="0.2">
      <c r="A651" s="5">
        <v>648</v>
      </c>
      <c r="B651" s="2">
        <v>56</v>
      </c>
      <c r="C651" s="2">
        <v>47</v>
      </c>
    </row>
    <row r="652" spans="1:3" x14ac:dyDescent="0.2">
      <c r="A652" s="5">
        <v>649</v>
      </c>
      <c r="B652" s="2">
        <v>256</v>
      </c>
      <c r="C652" s="2">
        <v>109</v>
      </c>
    </row>
    <row r="653" spans="1:3" x14ac:dyDescent="0.2">
      <c r="A653" s="5">
        <v>650</v>
      </c>
      <c r="B653" s="2">
        <v>237</v>
      </c>
      <c r="C653" s="2">
        <v>76</v>
      </c>
    </row>
    <row r="654" spans="1:3" x14ac:dyDescent="0.2">
      <c r="A654" s="5">
        <v>651</v>
      </c>
      <c r="B654" s="2">
        <v>209</v>
      </c>
      <c r="C654" s="2">
        <v>88</v>
      </c>
    </row>
    <row r="655" spans="1:3" x14ac:dyDescent="0.2">
      <c r="A655" s="5">
        <v>652</v>
      </c>
      <c r="B655" s="2">
        <v>170</v>
      </c>
      <c r="C655" s="2">
        <v>50</v>
      </c>
    </row>
    <row r="656" spans="1:3" x14ac:dyDescent="0.2">
      <c r="A656" s="5">
        <v>653</v>
      </c>
      <c r="B656" s="2">
        <v>244</v>
      </c>
      <c r="C656" s="2">
        <v>150</v>
      </c>
    </row>
    <row r="657" spans="1:3" x14ac:dyDescent="0.2">
      <c r="A657" s="5">
        <v>654</v>
      </c>
      <c r="B657" s="2">
        <v>42</v>
      </c>
      <c r="C657" s="2">
        <v>44</v>
      </c>
    </row>
    <row r="658" spans="1:3" x14ac:dyDescent="0.2">
      <c r="A658" s="5">
        <v>655</v>
      </c>
      <c r="B658" s="2">
        <v>93</v>
      </c>
      <c r="C658" s="2">
        <v>36</v>
      </c>
    </row>
    <row r="659" spans="1:3" x14ac:dyDescent="0.2">
      <c r="A659" s="5">
        <v>656</v>
      </c>
      <c r="B659" s="2">
        <v>157</v>
      </c>
      <c r="C659" s="2">
        <v>110</v>
      </c>
    </row>
    <row r="660" spans="1:3" x14ac:dyDescent="0.2">
      <c r="A660" s="5">
        <v>657</v>
      </c>
      <c r="B660" s="2">
        <v>196</v>
      </c>
      <c r="C660" s="2">
        <v>134</v>
      </c>
    </row>
    <row r="661" spans="1:3" x14ac:dyDescent="0.2">
      <c r="A661" s="5">
        <v>658</v>
      </c>
      <c r="B661" s="2">
        <v>86</v>
      </c>
      <c r="C661" s="2">
        <v>48</v>
      </c>
    </row>
    <row r="662" spans="1:3" x14ac:dyDescent="0.2">
      <c r="A662" s="5">
        <v>659</v>
      </c>
      <c r="B662" s="2">
        <v>87</v>
      </c>
      <c r="C662" s="2">
        <v>31</v>
      </c>
    </row>
    <row r="663" spans="1:3" x14ac:dyDescent="0.2">
      <c r="A663" s="5">
        <v>660</v>
      </c>
      <c r="B663" s="2">
        <v>208</v>
      </c>
      <c r="C663" s="2">
        <v>45</v>
      </c>
    </row>
    <row r="664" spans="1:3" x14ac:dyDescent="0.2">
      <c r="A664" s="5">
        <v>661</v>
      </c>
      <c r="B664" s="2">
        <v>206</v>
      </c>
      <c r="C664" s="2">
        <v>135</v>
      </c>
    </row>
    <row r="665" spans="1:3" x14ac:dyDescent="0.2">
      <c r="A665" s="5">
        <v>662</v>
      </c>
      <c r="B665" s="2">
        <v>133</v>
      </c>
      <c r="C665" s="2">
        <v>85</v>
      </c>
    </row>
    <row r="666" spans="1:3" x14ac:dyDescent="0.2">
      <c r="A666" s="5">
        <v>663</v>
      </c>
      <c r="B666" s="2">
        <v>114</v>
      </c>
      <c r="C666" s="2">
        <v>87</v>
      </c>
    </row>
    <row r="667" spans="1:3" x14ac:dyDescent="0.2">
      <c r="A667" s="5">
        <v>664</v>
      </c>
      <c r="B667" s="2">
        <v>122</v>
      </c>
      <c r="C667" s="2">
        <v>99</v>
      </c>
    </row>
    <row r="668" spans="1:3" x14ac:dyDescent="0.2">
      <c r="A668" s="5">
        <v>665</v>
      </c>
      <c r="B668" s="2">
        <v>129</v>
      </c>
      <c r="C668" s="2">
        <v>40</v>
      </c>
    </row>
    <row r="669" spans="1:3" x14ac:dyDescent="0.2">
      <c r="A669" s="5">
        <v>666</v>
      </c>
      <c r="B669" s="2">
        <v>40</v>
      </c>
      <c r="C669" s="2">
        <v>27</v>
      </c>
    </row>
    <row r="670" spans="1:3" x14ac:dyDescent="0.2">
      <c r="A670" s="5">
        <v>667</v>
      </c>
      <c r="B670" s="2">
        <v>36</v>
      </c>
      <c r="C670" s="2">
        <v>12</v>
      </c>
    </row>
    <row r="671" spans="1:3" x14ac:dyDescent="0.2">
      <c r="A671" s="5">
        <v>668</v>
      </c>
      <c r="B671" s="2">
        <v>201</v>
      </c>
      <c r="C671" s="2">
        <v>115</v>
      </c>
    </row>
    <row r="672" spans="1:3" x14ac:dyDescent="0.2">
      <c r="A672" s="5">
        <v>669</v>
      </c>
      <c r="B672" s="2">
        <v>181</v>
      </c>
      <c r="C672" s="2">
        <v>69</v>
      </c>
    </row>
    <row r="673" spans="1:3" x14ac:dyDescent="0.2">
      <c r="A673" s="5">
        <v>670</v>
      </c>
      <c r="B673" s="2">
        <v>94</v>
      </c>
      <c r="C673" s="2">
        <v>75</v>
      </c>
    </row>
    <row r="674" spans="1:3" x14ac:dyDescent="0.2">
      <c r="A674" s="5">
        <v>671</v>
      </c>
      <c r="B674" s="2">
        <v>184</v>
      </c>
      <c r="C674" s="2">
        <v>95</v>
      </c>
    </row>
    <row r="675" spans="1:3" x14ac:dyDescent="0.2">
      <c r="A675" s="5">
        <v>672</v>
      </c>
      <c r="B675" s="2">
        <v>157</v>
      </c>
      <c r="C675" s="2">
        <v>78</v>
      </c>
    </row>
    <row r="676" spans="1:3" x14ac:dyDescent="0.2">
      <c r="A676" s="5">
        <v>673</v>
      </c>
      <c r="B676" s="2">
        <v>265</v>
      </c>
      <c r="C676" s="2">
        <v>93</v>
      </c>
    </row>
    <row r="677" spans="1:3" x14ac:dyDescent="0.2">
      <c r="A677" s="5">
        <v>674</v>
      </c>
      <c r="B677" s="2">
        <v>207</v>
      </c>
      <c r="C677" s="2">
        <v>65</v>
      </c>
    </row>
    <row r="678" spans="1:3" x14ac:dyDescent="0.2">
      <c r="A678" s="5">
        <v>675</v>
      </c>
      <c r="B678" s="2">
        <v>193</v>
      </c>
      <c r="C678" s="2">
        <v>121</v>
      </c>
    </row>
    <row r="679" spans="1:3" x14ac:dyDescent="0.2">
      <c r="A679" s="5">
        <v>676</v>
      </c>
      <c r="B679" s="2">
        <v>124</v>
      </c>
      <c r="C679" s="2">
        <v>121</v>
      </c>
    </row>
    <row r="680" spans="1:3" x14ac:dyDescent="0.2">
      <c r="A680" s="5">
        <v>677</v>
      </c>
      <c r="B680" s="2">
        <v>144</v>
      </c>
      <c r="C680" s="2">
        <v>148</v>
      </c>
    </row>
    <row r="681" spans="1:3" x14ac:dyDescent="0.2">
      <c r="A681" s="5">
        <v>678</v>
      </c>
      <c r="B681" s="2">
        <v>204</v>
      </c>
      <c r="C681" s="2">
        <v>121</v>
      </c>
    </row>
    <row r="682" spans="1:3" x14ac:dyDescent="0.2">
      <c r="A682" s="5">
        <v>679</v>
      </c>
      <c r="B682" s="2">
        <v>199</v>
      </c>
      <c r="C682" s="2">
        <v>106</v>
      </c>
    </row>
    <row r="683" spans="1:3" x14ac:dyDescent="0.2">
      <c r="A683" s="5">
        <v>680</v>
      </c>
      <c r="B683" s="2">
        <v>162</v>
      </c>
      <c r="C683" s="2">
        <v>111</v>
      </c>
    </row>
    <row r="684" spans="1:3" x14ac:dyDescent="0.2">
      <c r="A684" s="5">
        <v>681</v>
      </c>
      <c r="B684" s="2">
        <v>75</v>
      </c>
      <c r="C684" s="2">
        <v>65</v>
      </c>
    </row>
    <row r="685" spans="1:3" x14ac:dyDescent="0.2">
      <c r="A685" s="5">
        <v>682</v>
      </c>
      <c r="B685" s="2">
        <v>23</v>
      </c>
      <c r="C685" s="2">
        <v>43</v>
      </c>
    </row>
    <row r="686" spans="1:3" x14ac:dyDescent="0.2">
      <c r="A686" s="5">
        <v>683</v>
      </c>
      <c r="B686" s="2">
        <v>164</v>
      </c>
      <c r="C686" s="2">
        <v>82</v>
      </c>
    </row>
    <row r="687" spans="1:3" x14ac:dyDescent="0.2">
      <c r="A687" s="5">
        <v>684</v>
      </c>
      <c r="B687" s="2">
        <v>180</v>
      </c>
      <c r="C687" s="2">
        <v>110</v>
      </c>
    </row>
    <row r="688" spans="1:3" x14ac:dyDescent="0.2">
      <c r="A688" s="5">
        <v>685</v>
      </c>
      <c r="B688" s="2">
        <v>54</v>
      </c>
      <c r="C688" s="2">
        <v>17</v>
      </c>
    </row>
    <row r="689" spans="1:3" x14ac:dyDescent="0.2">
      <c r="A689" s="5">
        <v>686</v>
      </c>
      <c r="B689" s="2">
        <v>102</v>
      </c>
      <c r="C689" s="2">
        <v>58</v>
      </c>
    </row>
    <row r="690" spans="1:3" x14ac:dyDescent="0.2">
      <c r="A690" s="5">
        <v>687</v>
      </c>
      <c r="B690" s="2">
        <v>72</v>
      </c>
      <c r="C690" s="2">
        <v>29</v>
      </c>
    </row>
    <row r="691" spans="1:3" x14ac:dyDescent="0.2">
      <c r="A691" s="5">
        <v>688</v>
      </c>
      <c r="B691" s="2">
        <v>29</v>
      </c>
      <c r="C691" s="2">
        <v>14</v>
      </c>
    </row>
    <row r="692" spans="1:3" x14ac:dyDescent="0.2">
      <c r="A692" s="5">
        <v>689</v>
      </c>
      <c r="B692" s="2">
        <v>165</v>
      </c>
      <c r="C692" s="2">
        <v>29</v>
      </c>
    </row>
    <row r="693" spans="1:3" x14ac:dyDescent="0.2">
      <c r="A693" s="5">
        <v>690</v>
      </c>
      <c r="B693" s="2">
        <v>191</v>
      </c>
      <c r="C693" s="2">
        <v>143</v>
      </c>
    </row>
    <row r="694" spans="1:3" x14ac:dyDescent="0.2">
      <c r="A694" s="5">
        <v>691</v>
      </c>
      <c r="B694" s="2">
        <v>66</v>
      </c>
      <c r="C694" s="2">
        <v>34</v>
      </c>
    </row>
    <row r="695" spans="1:3" x14ac:dyDescent="0.2">
      <c r="A695" s="5">
        <v>692</v>
      </c>
      <c r="B695" s="2">
        <v>173</v>
      </c>
      <c r="C695" s="2">
        <v>100</v>
      </c>
    </row>
    <row r="696" spans="1:3" x14ac:dyDescent="0.2">
      <c r="A696" s="5">
        <v>693</v>
      </c>
      <c r="B696" s="2">
        <v>78</v>
      </c>
      <c r="C696" s="2">
        <v>44</v>
      </c>
    </row>
    <row r="697" spans="1:3" x14ac:dyDescent="0.2">
      <c r="A697" s="5">
        <v>694</v>
      </c>
      <c r="B697" s="2">
        <v>157</v>
      </c>
      <c r="C697" s="2">
        <v>128</v>
      </c>
    </row>
    <row r="698" spans="1:3" x14ac:dyDescent="0.2">
      <c r="A698" s="5">
        <v>695</v>
      </c>
      <c r="B698" s="2">
        <v>116</v>
      </c>
      <c r="C698" s="2">
        <v>37</v>
      </c>
    </row>
    <row r="699" spans="1:3" x14ac:dyDescent="0.2">
      <c r="A699" s="5">
        <v>696</v>
      </c>
      <c r="B699" s="2">
        <v>46</v>
      </c>
      <c r="C699" s="2">
        <v>23</v>
      </c>
    </row>
    <row r="700" spans="1:3" x14ac:dyDescent="0.2">
      <c r="A700" s="5">
        <v>697</v>
      </c>
      <c r="B700" s="2">
        <v>199</v>
      </c>
      <c r="C700" s="2">
        <v>107</v>
      </c>
    </row>
    <row r="701" spans="1:3" x14ac:dyDescent="0.2">
      <c r="A701" s="5">
        <v>698</v>
      </c>
      <c r="B701" s="2">
        <v>185</v>
      </c>
      <c r="C701" s="2">
        <v>101</v>
      </c>
    </row>
    <row r="702" spans="1:3" x14ac:dyDescent="0.2">
      <c r="A702" s="5">
        <v>699</v>
      </c>
      <c r="B702" s="2">
        <v>58</v>
      </c>
      <c r="C702" s="2">
        <v>11</v>
      </c>
    </row>
    <row r="703" spans="1:3" x14ac:dyDescent="0.2">
      <c r="A703" s="5">
        <v>700</v>
      </c>
      <c r="B703" s="2">
        <v>234</v>
      </c>
      <c r="C703" s="2">
        <v>86</v>
      </c>
    </row>
    <row r="704" spans="1:3" x14ac:dyDescent="0.2">
      <c r="A704" s="5">
        <v>701</v>
      </c>
      <c r="B704" s="2">
        <v>102</v>
      </c>
      <c r="C704" s="2">
        <v>97</v>
      </c>
    </row>
    <row r="705" spans="1:3" x14ac:dyDescent="0.2">
      <c r="A705" s="5">
        <v>702</v>
      </c>
      <c r="B705" s="2">
        <v>195</v>
      </c>
      <c r="C705" s="2">
        <v>155</v>
      </c>
    </row>
    <row r="706" spans="1:3" x14ac:dyDescent="0.2">
      <c r="A706" s="5">
        <v>703</v>
      </c>
      <c r="B706" s="2">
        <v>63</v>
      </c>
      <c r="C706" s="2">
        <v>29</v>
      </c>
    </row>
    <row r="707" spans="1:3" x14ac:dyDescent="0.2">
      <c r="A707" s="5">
        <v>704</v>
      </c>
      <c r="B707" s="2">
        <v>18</v>
      </c>
      <c r="C707" s="2">
        <v>38</v>
      </c>
    </row>
    <row r="708" spans="1:3" x14ac:dyDescent="0.2">
      <c r="A708" s="5">
        <v>705</v>
      </c>
      <c r="B708" s="2">
        <v>112</v>
      </c>
      <c r="C708" s="2">
        <v>33</v>
      </c>
    </row>
    <row r="709" spans="1:3" x14ac:dyDescent="0.2">
      <c r="A709" s="5">
        <v>706</v>
      </c>
      <c r="B709" s="2">
        <v>54</v>
      </c>
      <c r="C709" s="2">
        <v>33</v>
      </c>
    </row>
    <row r="710" spans="1:3" x14ac:dyDescent="0.2">
      <c r="A710" s="5">
        <v>707</v>
      </c>
      <c r="B710" s="2">
        <v>185</v>
      </c>
      <c r="C710" s="2">
        <v>137</v>
      </c>
    </row>
    <row r="711" spans="1:3" x14ac:dyDescent="0.2">
      <c r="A711" s="5">
        <v>708</v>
      </c>
      <c r="B711" s="2">
        <v>54</v>
      </c>
      <c r="C711" s="2">
        <v>24</v>
      </c>
    </row>
    <row r="712" spans="1:3" x14ac:dyDescent="0.2">
      <c r="A712" s="5">
        <v>709</v>
      </c>
      <c r="B712" s="2">
        <v>193</v>
      </c>
      <c r="C712" s="2">
        <v>98</v>
      </c>
    </row>
    <row r="713" spans="1:3" x14ac:dyDescent="0.2">
      <c r="A713" s="5">
        <v>710</v>
      </c>
      <c r="B713" s="2">
        <v>138</v>
      </c>
      <c r="C713" s="2">
        <v>140</v>
      </c>
    </row>
    <row r="714" spans="1:3" x14ac:dyDescent="0.2">
      <c r="A714" s="5">
        <v>711</v>
      </c>
      <c r="B714" s="2">
        <v>166</v>
      </c>
      <c r="C714" s="2">
        <v>59</v>
      </c>
    </row>
    <row r="715" spans="1:3" x14ac:dyDescent="0.2">
      <c r="A715" s="5">
        <v>712</v>
      </c>
      <c r="B715" s="2">
        <v>48</v>
      </c>
      <c r="C715" s="2">
        <v>49</v>
      </c>
    </row>
    <row r="716" spans="1:3" x14ac:dyDescent="0.2">
      <c r="A716" s="5">
        <v>713</v>
      </c>
      <c r="B716" s="2">
        <v>360</v>
      </c>
      <c r="C716" s="2">
        <v>125</v>
      </c>
    </row>
    <row r="717" spans="1:3" x14ac:dyDescent="0.2">
      <c r="A717" s="5">
        <v>714</v>
      </c>
      <c r="B717" s="2">
        <v>225</v>
      </c>
      <c r="C717" s="2">
        <v>63</v>
      </c>
    </row>
    <row r="718" spans="1:3" x14ac:dyDescent="0.2">
      <c r="A718" s="5">
        <v>715</v>
      </c>
      <c r="B718" s="2">
        <v>246</v>
      </c>
      <c r="C718" s="2">
        <v>136</v>
      </c>
    </row>
    <row r="719" spans="1:3" x14ac:dyDescent="0.2">
      <c r="A719" s="5">
        <v>716</v>
      </c>
      <c r="B719" s="2">
        <v>231</v>
      </c>
      <c r="C719" s="2">
        <v>90</v>
      </c>
    </row>
    <row r="720" spans="1:3" x14ac:dyDescent="0.2">
      <c r="A720" s="5">
        <v>717</v>
      </c>
      <c r="B720" s="2">
        <v>155</v>
      </c>
      <c r="C720" s="2">
        <v>72</v>
      </c>
    </row>
    <row r="721" spans="1:3" x14ac:dyDescent="0.2">
      <c r="A721" s="5">
        <v>718</v>
      </c>
      <c r="B721" s="2">
        <v>20</v>
      </c>
      <c r="C721" s="2">
        <v>58</v>
      </c>
    </row>
    <row r="722" spans="1:3" x14ac:dyDescent="0.2">
      <c r="A722" s="5">
        <v>719</v>
      </c>
      <c r="B722" s="2">
        <v>107</v>
      </c>
      <c r="C722" s="2">
        <v>70</v>
      </c>
    </row>
    <row r="723" spans="1:3" x14ac:dyDescent="0.2">
      <c r="A723" s="5">
        <v>720</v>
      </c>
      <c r="B723" s="2">
        <v>168</v>
      </c>
      <c r="C723" s="2">
        <v>133</v>
      </c>
    </row>
    <row r="724" spans="1:3" x14ac:dyDescent="0.2">
      <c r="A724" s="5">
        <v>721</v>
      </c>
      <c r="B724" s="2">
        <v>218</v>
      </c>
      <c r="C724" s="2">
        <v>133</v>
      </c>
    </row>
    <row r="725" spans="1:3" x14ac:dyDescent="0.2">
      <c r="A725" s="5">
        <v>722</v>
      </c>
      <c r="B725" s="2">
        <v>85</v>
      </c>
      <c r="C725" s="2">
        <v>59</v>
      </c>
    </row>
    <row r="726" spans="1:3" x14ac:dyDescent="0.2">
      <c r="A726" s="5">
        <v>723</v>
      </c>
      <c r="B726" s="2">
        <v>126</v>
      </c>
      <c r="C726" s="2">
        <v>31</v>
      </c>
    </row>
    <row r="727" spans="1:3" x14ac:dyDescent="0.2">
      <c r="A727" s="5">
        <v>724</v>
      </c>
      <c r="B727" s="2">
        <v>66</v>
      </c>
      <c r="C727" s="2">
        <v>56</v>
      </c>
    </row>
    <row r="728" spans="1:3" x14ac:dyDescent="0.2">
      <c r="A728" s="5">
        <v>725</v>
      </c>
      <c r="B728" s="2">
        <v>168</v>
      </c>
      <c r="C728" s="2">
        <v>85</v>
      </c>
    </row>
    <row r="729" spans="1:3" x14ac:dyDescent="0.2">
      <c r="A729" s="5">
        <v>726</v>
      </c>
      <c r="B729" s="2">
        <v>126</v>
      </c>
      <c r="C729" s="2">
        <v>74</v>
      </c>
    </row>
    <row r="730" spans="1:3" x14ac:dyDescent="0.2">
      <c r="A730" s="5">
        <v>727</v>
      </c>
      <c r="B730" s="2">
        <v>40</v>
      </c>
      <c r="C730" s="2">
        <v>21</v>
      </c>
    </row>
    <row r="731" spans="1:3" x14ac:dyDescent="0.2">
      <c r="A731" s="5">
        <v>728</v>
      </c>
      <c r="B731" s="2">
        <v>195</v>
      </c>
      <c r="C731" s="2">
        <v>72</v>
      </c>
    </row>
    <row r="732" spans="1:3" x14ac:dyDescent="0.2">
      <c r="A732" s="5">
        <v>729</v>
      </c>
      <c r="B732" s="2">
        <v>128</v>
      </c>
      <c r="C732" s="2">
        <v>65</v>
      </c>
    </row>
    <row r="733" spans="1:3" x14ac:dyDescent="0.2">
      <c r="A733" s="5">
        <v>730</v>
      </c>
      <c r="B733" s="2">
        <v>114</v>
      </c>
      <c r="C733" s="2">
        <v>79</v>
      </c>
    </row>
    <row r="734" spans="1:3" x14ac:dyDescent="0.2">
      <c r="A734" s="5">
        <v>731</v>
      </c>
      <c r="B734" s="2">
        <v>64</v>
      </c>
      <c r="C734" s="2">
        <v>47</v>
      </c>
    </row>
    <row r="735" spans="1:3" x14ac:dyDescent="0.2">
      <c r="A735" s="5">
        <v>732</v>
      </c>
      <c r="B735" s="2">
        <v>306</v>
      </c>
      <c r="C735" s="2">
        <v>121</v>
      </c>
    </row>
    <row r="736" spans="1:3" x14ac:dyDescent="0.2">
      <c r="A736" s="5">
        <v>733</v>
      </c>
      <c r="B736" s="2">
        <v>186</v>
      </c>
      <c r="C736" s="2">
        <v>74</v>
      </c>
    </row>
    <row r="737" spans="1:3" x14ac:dyDescent="0.2">
      <c r="A737" s="5">
        <v>734</v>
      </c>
      <c r="B737" s="2">
        <v>139</v>
      </c>
      <c r="C737" s="2">
        <v>52</v>
      </c>
    </row>
    <row r="738" spans="1:3" x14ac:dyDescent="0.2">
      <c r="A738" s="5">
        <v>735</v>
      </c>
      <c r="B738" s="2">
        <v>142</v>
      </c>
      <c r="C738" s="2">
        <v>87</v>
      </c>
    </row>
    <row r="739" spans="1:3" x14ac:dyDescent="0.2">
      <c r="A739" s="5">
        <v>736</v>
      </c>
      <c r="B739" s="2">
        <v>215</v>
      </c>
      <c r="C739" s="2">
        <v>92</v>
      </c>
    </row>
    <row r="740" spans="1:3" x14ac:dyDescent="0.2">
      <c r="A740" s="5">
        <v>737</v>
      </c>
      <c r="B740" s="2">
        <v>118</v>
      </c>
      <c r="C740" s="2">
        <v>22</v>
      </c>
    </row>
    <row r="741" spans="1:3" x14ac:dyDescent="0.2">
      <c r="A741" s="5">
        <v>738</v>
      </c>
      <c r="B741" s="2">
        <v>134</v>
      </c>
      <c r="C741" s="2">
        <v>94</v>
      </c>
    </row>
    <row r="742" spans="1:3" x14ac:dyDescent="0.2">
      <c r="A742" s="5">
        <v>739</v>
      </c>
      <c r="B742" s="2">
        <v>46</v>
      </c>
      <c r="C742" s="2">
        <v>54</v>
      </c>
    </row>
    <row r="743" spans="1:3" x14ac:dyDescent="0.2">
      <c r="A743" s="5">
        <v>740</v>
      </c>
      <c r="B743" s="2">
        <v>293</v>
      </c>
      <c r="C743" s="2">
        <v>113</v>
      </c>
    </row>
    <row r="744" spans="1:3" x14ac:dyDescent="0.2">
      <c r="A744" s="5">
        <v>741</v>
      </c>
      <c r="B744" s="2">
        <v>285</v>
      </c>
      <c r="C744" s="2">
        <v>165</v>
      </c>
    </row>
    <row r="745" spans="1:3" x14ac:dyDescent="0.2">
      <c r="A745" s="5">
        <v>742</v>
      </c>
      <c r="B745" s="2">
        <v>166</v>
      </c>
      <c r="C745" s="2">
        <v>145</v>
      </c>
    </row>
    <row r="746" spans="1:3" x14ac:dyDescent="0.2">
      <c r="A746" s="5">
        <v>743</v>
      </c>
      <c r="B746" s="2">
        <v>134</v>
      </c>
      <c r="C746" s="2">
        <v>143</v>
      </c>
    </row>
    <row r="747" spans="1:3" x14ac:dyDescent="0.2">
      <c r="A747" s="5">
        <v>744</v>
      </c>
      <c r="B747" s="2">
        <v>76</v>
      </c>
      <c r="C747" s="2">
        <v>67</v>
      </c>
    </row>
    <row r="748" spans="1:3" x14ac:dyDescent="0.2">
      <c r="A748" s="5">
        <v>745</v>
      </c>
      <c r="B748" s="2">
        <v>284</v>
      </c>
      <c r="C748" s="2">
        <v>73</v>
      </c>
    </row>
    <row r="749" spans="1:3" x14ac:dyDescent="0.2">
      <c r="A749" s="5">
        <v>746</v>
      </c>
      <c r="B749" s="2">
        <v>201</v>
      </c>
      <c r="C749" s="2">
        <v>77</v>
      </c>
    </row>
    <row r="750" spans="1:3" x14ac:dyDescent="0.2">
      <c r="A750" s="5">
        <v>747</v>
      </c>
      <c r="B750" s="2">
        <v>25</v>
      </c>
      <c r="C750" s="2">
        <v>28</v>
      </c>
    </row>
    <row r="751" spans="1:3" x14ac:dyDescent="0.2">
      <c r="A751" s="5">
        <v>748</v>
      </c>
      <c r="B751" s="2">
        <v>110</v>
      </c>
      <c r="C751" s="2">
        <v>37</v>
      </c>
    </row>
    <row r="752" spans="1:3" x14ac:dyDescent="0.2">
      <c r="A752" s="5">
        <v>749</v>
      </c>
      <c r="B752" s="2">
        <v>70</v>
      </c>
      <c r="C752" s="2">
        <v>8</v>
      </c>
    </row>
    <row r="753" spans="1:3" x14ac:dyDescent="0.2">
      <c r="A753" s="5">
        <v>750</v>
      </c>
      <c r="B753" s="2">
        <v>119</v>
      </c>
      <c r="C753" s="2">
        <v>86</v>
      </c>
    </row>
    <row r="754" spans="1:3" x14ac:dyDescent="0.2">
      <c r="A754" s="5">
        <v>751</v>
      </c>
      <c r="B754" s="2">
        <v>170</v>
      </c>
      <c r="C754" s="2">
        <v>87</v>
      </c>
    </row>
    <row r="755" spans="1:3" x14ac:dyDescent="0.2">
      <c r="A755" s="5">
        <v>752</v>
      </c>
      <c r="B755" s="2">
        <v>60</v>
      </c>
      <c r="C755" s="2">
        <v>30</v>
      </c>
    </row>
    <row r="756" spans="1:3" x14ac:dyDescent="0.2">
      <c r="A756" s="5">
        <v>753</v>
      </c>
      <c r="B756" s="2">
        <v>163</v>
      </c>
      <c r="C756" s="2">
        <v>128</v>
      </c>
    </row>
    <row r="757" spans="1:3" x14ac:dyDescent="0.2">
      <c r="A757" s="5">
        <v>754</v>
      </c>
      <c r="B757" s="2">
        <v>237</v>
      </c>
      <c r="C757" s="2">
        <v>89</v>
      </c>
    </row>
    <row r="758" spans="1:3" x14ac:dyDescent="0.2">
      <c r="A758" s="5">
        <v>755</v>
      </c>
      <c r="B758" s="2">
        <v>211</v>
      </c>
      <c r="C758" s="2">
        <v>109</v>
      </c>
    </row>
    <row r="759" spans="1:3" x14ac:dyDescent="0.2">
      <c r="A759" s="5">
        <v>756</v>
      </c>
      <c r="B759" s="2">
        <v>50</v>
      </c>
      <c r="C759" s="2">
        <v>34</v>
      </c>
    </row>
    <row r="760" spans="1:3" x14ac:dyDescent="0.2">
      <c r="A760" s="5">
        <v>757</v>
      </c>
      <c r="B760" s="2">
        <v>60</v>
      </c>
      <c r="C760" s="2">
        <v>40</v>
      </c>
    </row>
    <row r="761" spans="1:3" x14ac:dyDescent="0.2">
      <c r="A761" s="5">
        <v>758</v>
      </c>
      <c r="B761" s="2">
        <v>52</v>
      </c>
      <c r="C761" s="2">
        <v>41</v>
      </c>
    </row>
    <row r="762" spans="1:3" x14ac:dyDescent="0.2">
      <c r="A762" s="5">
        <v>759</v>
      </c>
      <c r="B762" s="2">
        <v>342</v>
      </c>
      <c r="C762" s="2">
        <v>196</v>
      </c>
    </row>
    <row r="763" spans="1:3" x14ac:dyDescent="0.2">
      <c r="A763" s="5">
        <v>760</v>
      </c>
      <c r="B763" s="2">
        <v>105</v>
      </c>
      <c r="C763" s="2">
        <v>20</v>
      </c>
    </row>
    <row r="764" spans="1:3" x14ac:dyDescent="0.2">
      <c r="A764" s="5">
        <v>761</v>
      </c>
      <c r="B764" s="2">
        <v>174</v>
      </c>
      <c r="C764" s="2">
        <v>102</v>
      </c>
    </row>
    <row r="765" spans="1:3" x14ac:dyDescent="0.2">
      <c r="A765" s="5">
        <v>762</v>
      </c>
      <c r="B765" s="2">
        <v>99</v>
      </c>
      <c r="C765" s="2">
        <v>29</v>
      </c>
    </row>
    <row r="766" spans="1:3" x14ac:dyDescent="0.2">
      <c r="A766" s="5">
        <v>763</v>
      </c>
      <c r="B766" s="2">
        <v>104</v>
      </c>
      <c r="C766" s="2">
        <v>32</v>
      </c>
    </row>
    <row r="767" spans="1:3" x14ac:dyDescent="0.2">
      <c r="A767" s="5">
        <v>764</v>
      </c>
      <c r="B767" s="2">
        <v>85</v>
      </c>
      <c r="C767" s="2">
        <v>112</v>
      </c>
    </row>
    <row r="768" spans="1:3" x14ac:dyDescent="0.2">
      <c r="A768" s="5">
        <v>765</v>
      </c>
      <c r="B768" s="2">
        <v>233</v>
      </c>
      <c r="C768" s="2">
        <v>164</v>
      </c>
    </row>
    <row r="769" spans="1:3" x14ac:dyDescent="0.2">
      <c r="A769" s="5">
        <v>766</v>
      </c>
      <c r="B769" s="2">
        <v>185</v>
      </c>
      <c r="C769" s="2">
        <v>134</v>
      </c>
    </row>
    <row r="770" spans="1:3" x14ac:dyDescent="0.2">
      <c r="A770" s="5">
        <v>767</v>
      </c>
      <c r="B770" s="2">
        <v>169</v>
      </c>
      <c r="C770" s="2">
        <v>85</v>
      </c>
    </row>
    <row r="771" spans="1:3" x14ac:dyDescent="0.2">
      <c r="A771" s="5" t="s">
        <v>1879</v>
      </c>
      <c r="B771" s="2">
        <v>106327</v>
      </c>
      <c r="C771" s="2">
        <v>60562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3DC27-A91F-B247-B450-B2B4E060E928}">
  <dimension ref="A1:O1903"/>
  <sheetViews>
    <sheetView topLeftCell="F1" workbookViewId="0">
      <selection activeCell="O2" sqref="O2:O1903"/>
    </sheetView>
  </sheetViews>
  <sheetFormatPr baseColWidth="10" defaultRowHeight="16" x14ac:dyDescent="0.2"/>
  <cols>
    <col min="1" max="1" width="18.1640625" customWidth="1"/>
    <col min="2" max="2" width="17.6640625" customWidth="1"/>
    <col min="3" max="3" width="17.83203125" customWidth="1"/>
    <col min="4" max="4" width="22.5" bestFit="1" customWidth="1"/>
    <col min="5" max="5" width="15.1640625" customWidth="1"/>
    <col min="6" max="6" width="15.6640625" customWidth="1"/>
    <col min="7" max="7" width="19.1640625" customWidth="1"/>
    <col min="8" max="8" width="22.33203125" style="8" customWidth="1"/>
    <col min="9" max="9" width="29.83203125" style="7" bestFit="1" customWidth="1"/>
    <col min="10" max="10" width="15.5" customWidth="1"/>
    <col min="11" max="11" width="17.33203125" bestFit="1" customWidth="1"/>
    <col min="12" max="13" width="16.33203125" bestFit="1" customWidth="1"/>
    <col min="14" max="14" width="23.6640625" style="1" bestFit="1" customWidth="1"/>
  </cols>
  <sheetData>
    <row r="1" spans="1:15" x14ac:dyDescent="0.2">
      <c r="A1" t="s">
        <v>27</v>
      </c>
      <c r="B1" t="s">
        <v>28</v>
      </c>
      <c r="C1" t="s">
        <v>0</v>
      </c>
      <c r="D1" t="s">
        <v>30</v>
      </c>
      <c r="E1" t="s">
        <v>1</v>
      </c>
      <c r="F1" t="s">
        <v>2</v>
      </c>
      <c r="G1" t="s">
        <v>3</v>
      </c>
      <c r="H1" s="9" t="s">
        <v>29</v>
      </c>
      <c r="I1" s="9" t="s">
        <v>2317</v>
      </c>
      <c r="J1" t="s">
        <v>4</v>
      </c>
      <c r="K1" t="s">
        <v>51</v>
      </c>
      <c r="L1" t="s">
        <v>52</v>
      </c>
      <c r="M1" t="s">
        <v>53</v>
      </c>
      <c r="N1" s="1" t="s">
        <v>54</v>
      </c>
      <c r="O1" t="s">
        <v>2332</v>
      </c>
    </row>
    <row r="2" spans="1:15" x14ac:dyDescent="0.2">
      <c r="A2">
        <v>1</v>
      </c>
      <c r="B2">
        <v>10</v>
      </c>
      <c r="C2" t="s">
        <v>5</v>
      </c>
      <c r="D2" t="s">
        <v>31</v>
      </c>
      <c r="E2">
        <v>14</v>
      </c>
      <c r="F2">
        <v>24</v>
      </c>
      <c r="G2">
        <v>2</v>
      </c>
      <c r="H2" s="8">
        <v>25</v>
      </c>
      <c r="I2" s="7">
        <f>Tabla1[[#This Row],[Tiempo de Preparación]]/1440</f>
        <v>1.7361111111111112E-2</v>
      </c>
      <c r="J2" t="s">
        <v>6</v>
      </c>
      <c r="K2">
        <f>Tabla1[[#This Row],[Precio Unitario]]*Tabla1[[#This Row],[Cantidad Ordenada]]</f>
        <v>48</v>
      </c>
      <c r="L2">
        <f>Tabla1[[#This Row],[Ganancia Bruta]]-(Tabla1[[#This Row],[Costo Unitario]]*Tabla1[[#This Row],[Cantidad Ordenada]])</f>
        <v>20</v>
      </c>
      <c r="M2">
        <f>Tabla1[[#This Row],[Precio Unitario]]*Tabla1[[#This Row],[Cantidad Ordenada]]</f>
        <v>48</v>
      </c>
      <c r="N2" s="1">
        <f>Tabla1[[#This Row],[Ganancia Neta ]]/Tabla1[[#This Row],[Total del pedido ]]</f>
        <v>0.41666666666666669</v>
      </c>
      <c r="O2" s="2">
        <f>Tabla1[[#This Row],[Costo Unitario]]*Tabla1[[#This Row],[Cantidad Ordenada]]</f>
        <v>28</v>
      </c>
    </row>
    <row r="3" spans="1:15" x14ac:dyDescent="0.2">
      <c r="A3">
        <v>1</v>
      </c>
      <c r="B3">
        <v>10</v>
      </c>
      <c r="C3" t="s">
        <v>7</v>
      </c>
      <c r="D3" t="s">
        <v>32</v>
      </c>
      <c r="E3">
        <v>18</v>
      </c>
      <c r="F3">
        <v>30</v>
      </c>
      <c r="G3">
        <v>3</v>
      </c>
      <c r="H3" s="8">
        <v>32</v>
      </c>
      <c r="I3" s="7">
        <f>Tabla1[[#This Row],[Tiempo de Preparación]]/1440</f>
        <v>2.2222222222222223E-2</v>
      </c>
      <c r="J3" t="s">
        <v>8</v>
      </c>
      <c r="K3">
        <f>Tabla1[[#This Row],[Precio Unitario]]*Tabla1[[#This Row],[Cantidad Ordenada]]</f>
        <v>90</v>
      </c>
      <c r="L3">
        <f>Tabla1[[#This Row],[Ganancia Bruta]]-(Tabla1[[#This Row],[Costo Unitario]]*Tabla1[[#This Row],[Cantidad Ordenada]])</f>
        <v>36</v>
      </c>
      <c r="M3">
        <f>Tabla1[[#This Row],[Precio Unitario]]*Tabla1[[#This Row],[Cantidad Ordenada]]</f>
        <v>90</v>
      </c>
      <c r="N3" s="1">
        <f>Tabla1[[#This Row],[Ganancia Neta ]]/Tabla1[[#This Row],[Total del pedido ]]</f>
        <v>0.4</v>
      </c>
      <c r="O3" s="2">
        <f>Tabla1[[#This Row],[Costo Unitario]]*Tabla1[[#This Row],[Cantidad Ordenada]]</f>
        <v>54</v>
      </c>
    </row>
    <row r="4" spans="1:15" x14ac:dyDescent="0.2">
      <c r="A4">
        <v>2</v>
      </c>
      <c r="B4">
        <v>6</v>
      </c>
      <c r="C4" t="s">
        <v>9</v>
      </c>
      <c r="D4" t="s">
        <v>33</v>
      </c>
      <c r="E4">
        <v>19</v>
      </c>
      <c r="F4">
        <v>31</v>
      </c>
      <c r="G4">
        <v>1</v>
      </c>
      <c r="H4" s="8">
        <v>51</v>
      </c>
      <c r="I4" s="7">
        <f>Tabla1[[#This Row],[Tiempo de Preparación]]/1440</f>
        <v>3.5416666666666666E-2</v>
      </c>
      <c r="J4" t="s">
        <v>6</v>
      </c>
      <c r="K4">
        <f>Tabla1[[#This Row],[Precio Unitario]]*Tabla1[[#This Row],[Cantidad Ordenada]]</f>
        <v>31</v>
      </c>
      <c r="L4">
        <f>Tabla1[[#This Row],[Ganancia Bruta]]-(Tabla1[[#This Row],[Costo Unitario]]*Tabla1[[#This Row],[Cantidad Ordenada]])</f>
        <v>12</v>
      </c>
      <c r="M4">
        <f>Tabla1[[#This Row],[Precio Unitario]]*Tabla1[[#This Row],[Cantidad Ordenada]]</f>
        <v>31</v>
      </c>
      <c r="N4" s="1">
        <f>Tabla1[[#This Row],[Ganancia Neta ]]/Tabla1[[#This Row],[Total del pedido ]]</f>
        <v>0.38709677419354838</v>
      </c>
      <c r="O4" s="2">
        <f>Tabla1[[#This Row],[Costo Unitario]]*Tabla1[[#This Row],[Cantidad Ordenada]]</f>
        <v>19</v>
      </c>
    </row>
    <row r="5" spans="1:15" x14ac:dyDescent="0.2">
      <c r="A5">
        <v>2</v>
      </c>
      <c r="B5">
        <v>6</v>
      </c>
      <c r="C5" t="s">
        <v>10</v>
      </c>
      <c r="D5" t="s">
        <v>34</v>
      </c>
      <c r="E5">
        <v>16</v>
      </c>
      <c r="F5">
        <v>27</v>
      </c>
      <c r="G5">
        <v>1</v>
      </c>
      <c r="H5" s="8">
        <v>34</v>
      </c>
      <c r="I5" s="7">
        <f>Tabla1[[#This Row],[Tiempo de Preparación]]/1440</f>
        <v>2.361111111111111E-2</v>
      </c>
      <c r="J5" t="s">
        <v>8</v>
      </c>
      <c r="K5">
        <f>Tabla1[[#This Row],[Precio Unitario]]*Tabla1[[#This Row],[Cantidad Ordenada]]</f>
        <v>27</v>
      </c>
      <c r="L5">
        <f>Tabla1[[#This Row],[Ganancia Bruta]]-(Tabla1[[#This Row],[Costo Unitario]]*Tabla1[[#This Row],[Cantidad Ordenada]])</f>
        <v>11</v>
      </c>
      <c r="M5">
        <f>Tabla1[[#This Row],[Precio Unitario]]*Tabla1[[#This Row],[Cantidad Ordenada]]</f>
        <v>27</v>
      </c>
      <c r="N5" s="1">
        <f>Tabla1[[#This Row],[Ganancia Neta ]]/Tabla1[[#This Row],[Total del pedido ]]</f>
        <v>0.40740740740740738</v>
      </c>
      <c r="O5" s="2">
        <f>Tabla1[[#This Row],[Costo Unitario]]*Tabla1[[#This Row],[Cantidad Ordenada]]</f>
        <v>16</v>
      </c>
    </row>
    <row r="6" spans="1:15" x14ac:dyDescent="0.2">
      <c r="A6">
        <v>3</v>
      </c>
      <c r="B6">
        <v>20</v>
      </c>
      <c r="C6" t="s">
        <v>11</v>
      </c>
      <c r="D6" t="s">
        <v>35</v>
      </c>
      <c r="E6">
        <v>25</v>
      </c>
      <c r="F6">
        <v>40</v>
      </c>
      <c r="G6">
        <v>1</v>
      </c>
      <c r="H6" s="8">
        <v>9</v>
      </c>
      <c r="I6" s="7">
        <f>Tabla1[[#This Row],[Tiempo de Preparación]]/1440</f>
        <v>6.2500000000000003E-3</v>
      </c>
      <c r="J6" t="s">
        <v>8</v>
      </c>
      <c r="K6">
        <f>Tabla1[[#This Row],[Precio Unitario]]*Tabla1[[#This Row],[Cantidad Ordenada]]</f>
        <v>40</v>
      </c>
      <c r="L6">
        <f>Tabla1[[#This Row],[Ganancia Bruta]]-(Tabla1[[#This Row],[Costo Unitario]]*Tabla1[[#This Row],[Cantidad Ordenada]])</f>
        <v>15</v>
      </c>
      <c r="M6">
        <f>Tabla1[[#This Row],[Precio Unitario]]*Tabla1[[#This Row],[Cantidad Ordenada]]</f>
        <v>40</v>
      </c>
      <c r="N6" s="1">
        <f>Tabla1[[#This Row],[Ganancia Neta ]]/Tabla1[[#This Row],[Total del pedido ]]</f>
        <v>0.375</v>
      </c>
      <c r="O6" s="2">
        <f>Tabla1[[#This Row],[Costo Unitario]]*Tabla1[[#This Row],[Cantidad Ordenada]]</f>
        <v>25</v>
      </c>
    </row>
    <row r="7" spans="1:15" x14ac:dyDescent="0.2">
      <c r="A7">
        <v>3</v>
      </c>
      <c r="B7">
        <v>20</v>
      </c>
      <c r="C7" t="s">
        <v>9</v>
      </c>
      <c r="D7" t="s">
        <v>33</v>
      </c>
      <c r="E7">
        <v>19</v>
      </c>
      <c r="F7">
        <v>31</v>
      </c>
      <c r="G7">
        <v>1</v>
      </c>
      <c r="H7" s="8">
        <v>27</v>
      </c>
      <c r="I7" s="7">
        <f>Tabla1[[#This Row],[Tiempo de Preparación]]/1440</f>
        <v>1.8749999999999999E-2</v>
      </c>
      <c r="J7" t="s">
        <v>6</v>
      </c>
      <c r="K7">
        <f>Tabla1[[#This Row],[Precio Unitario]]*Tabla1[[#This Row],[Cantidad Ordenada]]</f>
        <v>31</v>
      </c>
      <c r="L7">
        <f>Tabla1[[#This Row],[Ganancia Bruta]]-(Tabla1[[#This Row],[Costo Unitario]]*Tabla1[[#This Row],[Cantidad Ordenada]])</f>
        <v>12</v>
      </c>
      <c r="M7">
        <f>Tabla1[[#This Row],[Precio Unitario]]*Tabla1[[#This Row],[Cantidad Ordenada]]</f>
        <v>31</v>
      </c>
      <c r="N7" s="1">
        <f>Tabla1[[#This Row],[Ganancia Neta ]]/Tabla1[[#This Row],[Total del pedido ]]</f>
        <v>0.38709677419354838</v>
      </c>
      <c r="O7" s="2">
        <f>Tabla1[[#This Row],[Costo Unitario]]*Tabla1[[#This Row],[Cantidad Ordenada]]</f>
        <v>19</v>
      </c>
    </row>
    <row r="8" spans="1:15" x14ac:dyDescent="0.2">
      <c r="A8">
        <v>3</v>
      </c>
      <c r="B8">
        <v>20</v>
      </c>
      <c r="C8" t="s">
        <v>12</v>
      </c>
      <c r="D8" t="s">
        <v>36</v>
      </c>
      <c r="E8">
        <v>22</v>
      </c>
      <c r="F8">
        <v>36</v>
      </c>
      <c r="G8">
        <v>1</v>
      </c>
      <c r="H8" s="8">
        <v>36</v>
      </c>
      <c r="I8" s="7">
        <f>Tabla1[[#This Row],[Tiempo de Preparación]]/1440</f>
        <v>2.5000000000000001E-2</v>
      </c>
      <c r="J8" t="s">
        <v>6</v>
      </c>
      <c r="K8">
        <f>Tabla1[[#This Row],[Precio Unitario]]*Tabla1[[#This Row],[Cantidad Ordenada]]</f>
        <v>36</v>
      </c>
      <c r="L8">
        <f>Tabla1[[#This Row],[Ganancia Bruta]]-(Tabla1[[#This Row],[Costo Unitario]]*Tabla1[[#This Row],[Cantidad Ordenada]])</f>
        <v>14</v>
      </c>
      <c r="M8">
        <f>Tabla1[[#This Row],[Precio Unitario]]*Tabla1[[#This Row],[Cantidad Ordenada]]</f>
        <v>36</v>
      </c>
      <c r="N8" s="1">
        <f>Tabla1[[#This Row],[Ganancia Neta ]]/Tabla1[[#This Row],[Total del pedido ]]</f>
        <v>0.3888888888888889</v>
      </c>
      <c r="O8" s="2">
        <f>Tabla1[[#This Row],[Costo Unitario]]*Tabla1[[#This Row],[Cantidad Ordenada]]</f>
        <v>22</v>
      </c>
    </row>
    <row r="9" spans="1:15" x14ac:dyDescent="0.2">
      <c r="A9">
        <v>3</v>
      </c>
      <c r="B9">
        <v>20</v>
      </c>
      <c r="C9" t="s">
        <v>13</v>
      </c>
      <c r="D9" t="s">
        <v>37</v>
      </c>
      <c r="E9">
        <v>17</v>
      </c>
      <c r="F9">
        <v>29</v>
      </c>
      <c r="G9">
        <v>2</v>
      </c>
      <c r="H9" s="8">
        <v>54</v>
      </c>
      <c r="I9" s="7">
        <f>Tabla1[[#This Row],[Tiempo de Preparación]]/1440</f>
        <v>3.7499999999999999E-2</v>
      </c>
      <c r="J9" t="s">
        <v>8</v>
      </c>
      <c r="K9">
        <f>Tabla1[[#This Row],[Precio Unitario]]*Tabla1[[#This Row],[Cantidad Ordenada]]</f>
        <v>58</v>
      </c>
      <c r="L9">
        <f>Tabla1[[#This Row],[Ganancia Bruta]]-(Tabla1[[#This Row],[Costo Unitario]]*Tabla1[[#This Row],[Cantidad Ordenada]])</f>
        <v>24</v>
      </c>
      <c r="M9">
        <f>Tabla1[[#This Row],[Precio Unitario]]*Tabla1[[#This Row],[Cantidad Ordenada]]</f>
        <v>58</v>
      </c>
      <c r="N9" s="1">
        <f>Tabla1[[#This Row],[Ganancia Neta ]]/Tabla1[[#This Row],[Total del pedido ]]</f>
        <v>0.41379310344827586</v>
      </c>
      <c r="O9" s="2">
        <f>Tabla1[[#This Row],[Costo Unitario]]*Tabla1[[#This Row],[Cantidad Ordenada]]</f>
        <v>34</v>
      </c>
    </row>
    <row r="10" spans="1:15" x14ac:dyDescent="0.2">
      <c r="A10">
        <v>4</v>
      </c>
      <c r="B10">
        <v>3</v>
      </c>
      <c r="C10" t="s">
        <v>14</v>
      </c>
      <c r="D10" t="s">
        <v>38</v>
      </c>
      <c r="E10">
        <v>20</v>
      </c>
      <c r="F10">
        <v>33</v>
      </c>
      <c r="G10">
        <v>3</v>
      </c>
      <c r="H10" s="8">
        <v>23</v>
      </c>
      <c r="I10" s="7">
        <f>Tabla1[[#This Row],[Tiempo de Preparación]]/1440</f>
        <v>1.5972222222222221E-2</v>
      </c>
      <c r="J10" t="s">
        <v>8</v>
      </c>
      <c r="K10">
        <f>Tabla1[[#This Row],[Precio Unitario]]*Tabla1[[#This Row],[Cantidad Ordenada]]</f>
        <v>99</v>
      </c>
      <c r="L10">
        <f>Tabla1[[#This Row],[Ganancia Bruta]]-(Tabla1[[#This Row],[Costo Unitario]]*Tabla1[[#This Row],[Cantidad Ordenada]])</f>
        <v>39</v>
      </c>
      <c r="M10">
        <f>Tabla1[[#This Row],[Precio Unitario]]*Tabla1[[#This Row],[Cantidad Ordenada]]</f>
        <v>99</v>
      </c>
      <c r="N10" s="1">
        <f>Tabla1[[#This Row],[Ganancia Neta ]]/Tabla1[[#This Row],[Total del pedido ]]</f>
        <v>0.39393939393939392</v>
      </c>
      <c r="O10" s="2">
        <f>Tabla1[[#This Row],[Costo Unitario]]*Tabla1[[#This Row],[Cantidad Ordenada]]</f>
        <v>60</v>
      </c>
    </row>
    <row r="11" spans="1:15" x14ac:dyDescent="0.2">
      <c r="A11">
        <v>4</v>
      </c>
      <c r="B11">
        <v>3</v>
      </c>
      <c r="C11" t="s">
        <v>15</v>
      </c>
      <c r="D11" t="s">
        <v>39</v>
      </c>
      <c r="E11">
        <v>16</v>
      </c>
      <c r="F11">
        <v>28</v>
      </c>
      <c r="G11">
        <v>3</v>
      </c>
      <c r="H11" s="8">
        <v>17</v>
      </c>
      <c r="I11" s="7">
        <f>Tabla1[[#This Row],[Tiempo de Preparación]]/1440</f>
        <v>1.1805555555555555E-2</v>
      </c>
      <c r="J11" t="s">
        <v>6</v>
      </c>
      <c r="K11">
        <f>Tabla1[[#This Row],[Precio Unitario]]*Tabla1[[#This Row],[Cantidad Ordenada]]</f>
        <v>84</v>
      </c>
      <c r="L11">
        <f>Tabla1[[#This Row],[Ganancia Bruta]]-(Tabla1[[#This Row],[Costo Unitario]]*Tabla1[[#This Row],[Cantidad Ordenada]])</f>
        <v>36</v>
      </c>
      <c r="M11">
        <f>Tabla1[[#This Row],[Precio Unitario]]*Tabla1[[#This Row],[Cantidad Ordenada]]</f>
        <v>84</v>
      </c>
      <c r="N11" s="1">
        <f>Tabla1[[#This Row],[Ganancia Neta ]]/Tabla1[[#This Row],[Total del pedido ]]</f>
        <v>0.42857142857142855</v>
      </c>
      <c r="O11" s="2">
        <f>Tabla1[[#This Row],[Costo Unitario]]*Tabla1[[#This Row],[Cantidad Ordenada]]</f>
        <v>48</v>
      </c>
    </row>
    <row r="12" spans="1:15" x14ac:dyDescent="0.2">
      <c r="A12">
        <v>5</v>
      </c>
      <c r="B12">
        <v>8</v>
      </c>
      <c r="C12" t="s">
        <v>16</v>
      </c>
      <c r="D12" t="s">
        <v>40</v>
      </c>
      <c r="E12">
        <v>11</v>
      </c>
      <c r="F12">
        <v>19</v>
      </c>
      <c r="G12">
        <v>1</v>
      </c>
      <c r="H12" s="8">
        <v>8</v>
      </c>
      <c r="I12" s="7">
        <f>Tabla1[[#This Row],[Tiempo de Preparación]]/1440</f>
        <v>5.5555555555555558E-3</v>
      </c>
      <c r="J12" t="s">
        <v>6</v>
      </c>
      <c r="K12">
        <f>Tabla1[[#This Row],[Precio Unitario]]*Tabla1[[#This Row],[Cantidad Ordenada]]</f>
        <v>19</v>
      </c>
      <c r="L12">
        <f>Tabla1[[#This Row],[Ganancia Bruta]]-(Tabla1[[#This Row],[Costo Unitario]]*Tabla1[[#This Row],[Cantidad Ordenada]])</f>
        <v>8</v>
      </c>
      <c r="M12">
        <f>Tabla1[[#This Row],[Precio Unitario]]*Tabla1[[#This Row],[Cantidad Ordenada]]</f>
        <v>19</v>
      </c>
      <c r="N12" s="1">
        <f>Tabla1[[#This Row],[Ganancia Neta ]]/Tabla1[[#This Row],[Total del pedido ]]</f>
        <v>0.42105263157894735</v>
      </c>
      <c r="O12" s="2">
        <f>Tabla1[[#This Row],[Costo Unitario]]*Tabla1[[#This Row],[Cantidad Ordenada]]</f>
        <v>11</v>
      </c>
    </row>
    <row r="13" spans="1:15" x14ac:dyDescent="0.2">
      <c r="A13">
        <v>5</v>
      </c>
      <c r="B13">
        <v>8</v>
      </c>
      <c r="C13" t="s">
        <v>5</v>
      </c>
      <c r="D13" t="s">
        <v>31</v>
      </c>
      <c r="E13">
        <v>14</v>
      </c>
      <c r="F13">
        <v>24</v>
      </c>
      <c r="G13">
        <v>2</v>
      </c>
      <c r="H13" s="8">
        <v>9</v>
      </c>
      <c r="I13" s="7">
        <f>Tabla1[[#This Row],[Tiempo de Preparación]]/1440</f>
        <v>6.2500000000000003E-3</v>
      </c>
      <c r="J13" t="s">
        <v>8</v>
      </c>
      <c r="K13">
        <f>Tabla1[[#This Row],[Precio Unitario]]*Tabla1[[#This Row],[Cantidad Ordenada]]</f>
        <v>48</v>
      </c>
      <c r="L13">
        <f>Tabla1[[#This Row],[Ganancia Bruta]]-(Tabla1[[#This Row],[Costo Unitario]]*Tabla1[[#This Row],[Cantidad Ordenada]])</f>
        <v>20</v>
      </c>
      <c r="M13">
        <f>Tabla1[[#This Row],[Precio Unitario]]*Tabla1[[#This Row],[Cantidad Ordenada]]</f>
        <v>48</v>
      </c>
      <c r="N13" s="1">
        <f>Tabla1[[#This Row],[Ganancia Neta ]]/Tabla1[[#This Row],[Total del pedido ]]</f>
        <v>0.41666666666666669</v>
      </c>
      <c r="O13" s="2">
        <f>Tabla1[[#This Row],[Costo Unitario]]*Tabla1[[#This Row],[Cantidad Ordenada]]</f>
        <v>28</v>
      </c>
    </row>
    <row r="14" spans="1:15" x14ac:dyDescent="0.2">
      <c r="A14">
        <v>6</v>
      </c>
      <c r="B14">
        <v>7</v>
      </c>
      <c r="C14" t="s">
        <v>17</v>
      </c>
      <c r="D14" t="s">
        <v>41</v>
      </c>
      <c r="E14">
        <v>21</v>
      </c>
      <c r="F14">
        <v>35</v>
      </c>
      <c r="G14">
        <v>2</v>
      </c>
      <c r="H14" s="8">
        <v>11</v>
      </c>
      <c r="I14" s="7">
        <f>Tabla1[[#This Row],[Tiempo de Preparación]]/1440</f>
        <v>7.6388888888888886E-3</v>
      </c>
      <c r="J14" t="s">
        <v>8</v>
      </c>
      <c r="K14">
        <f>Tabla1[[#This Row],[Precio Unitario]]*Tabla1[[#This Row],[Cantidad Ordenada]]</f>
        <v>70</v>
      </c>
      <c r="L14">
        <f>Tabla1[[#This Row],[Ganancia Bruta]]-(Tabla1[[#This Row],[Costo Unitario]]*Tabla1[[#This Row],[Cantidad Ordenada]])</f>
        <v>28</v>
      </c>
      <c r="M14">
        <f>Tabla1[[#This Row],[Precio Unitario]]*Tabla1[[#This Row],[Cantidad Ordenada]]</f>
        <v>70</v>
      </c>
      <c r="N14" s="1">
        <f>Tabla1[[#This Row],[Ganancia Neta ]]/Tabla1[[#This Row],[Total del pedido ]]</f>
        <v>0.4</v>
      </c>
      <c r="O14" s="2">
        <f>Tabla1[[#This Row],[Costo Unitario]]*Tabla1[[#This Row],[Cantidad Ordenada]]</f>
        <v>42</v>
      </c>
    </row>
    <row r="15" spans="1:15" x14ac:dyDescent="0.2">
      <c r="A15">
        <v>7</v>
      </c>
      <c r="B15">
        <v>17</v>
      </c>
      <c r="C15" t="s">
        <v>18</v>
      </c>
      <c r="D15" t="s">
        <v>42</v>
      </c>
      <c r="E15">
        <v>19</v>
      </c>
      <c r="F15">
        <v>32</v>
      </c>
      <c r="G15">
        <v>2</v>
      </c>
      <c r="H15" s="8">
        <v>15</v>
      </c>
      <c r="I15" s="7">
        <f>Tabla1[[#This Row],[Tiempo de Preparación]]/1440</f>
        <v>1.0416666666666666E-2</v>
      </c>
      <c r="J15" t="s">
        <v>8</v>
      </c>
      <c r="K15">
        <f>Tabla1[[#This Row],[Precio Unitario]]*Tabla1[[#This Row],[Cantidad Ordenada]]</f>
        <v>64</v>
      </c>
      <c r="L15">
        <f>Tabla1[[#This Row],[Ganancia Bruta]]-(Tabla1[[#This Row],[Costo Unitario]]*Tabla1[[#This Row],[Cantidad Ordenada]])</f>
        <v>26</v>
      </c>
      <c r="M15">
        <f>Tabla1[[#This Row],[Precio Unitario]]*Tabla1[[#This Row],[Cantidad Ordenada]]</f>
        <v>64</v>
      </c>
      <c r="N15" s="1">
        <f>Tabla1[[#This Row],[Ganancia Neta ]]/Tabla1[[#This Row],[Total del pedido ]]</f>
        <v>0.40625</v>
      </c>
      <c r="O15" s="2">
        <f>Tabla1[[#This Row],[Costo Unitario]]*Tabla1[[#This Row],[Cantidad Ordenada]]</f>
        <v>38</v>
      </c>
    </row>
    <row r="16" spans="1:15" x14ac:dyDescent="0.2">
      <c r="A16">
        <v>7</v>
      </c>
      <c r="B16">
        <v>17</v>
      </c>
      <c r="C16" t="s">
        <v>12</v>
      </c>
      <c r="D16" t="s">
        <v>36</v>
      </c>
      <c r="E16">
        <v>22</v>
      </c>
      <c r="F16">
        <v>36</v>
      </c>
      <c r="G16">
        <v>3</v>
      </c>
      <c r="H16" s="8">
        <v>26</v>
      </c>
      <c r="I16" s="7">
        <f>Tabla1[[#This Row],[Tiempo de Preparación]]/1440</f>
        <v>1.8055555555555554E-2</v>
      </c>
      <c r="J16" t="s">
        <v>6</v>
      </c>
      <c r="K16">
        <f>Tabla1[[#This Row],[Precio Unitario]]*Tabla1[[#This Row],[Cantidad Ordenada]]</f>
        <v>108</v>
      </c>
      <c r="L16">
        <f>Tabla1[[#This Row],[Ganancia Bruta]]-(Tabla1[[#This Row],[Costo Unitario]]*Tabla1[[#This Row],[Cantidad Ordenada]])</f>
        <v>42</v>
      </c>
      <c r="M16">
        <f>Tabla1[[#This Row],[Precio Unitario]]*Tabla1[[#This Row],[Cantidad Ordenada]]</f>
        <v>108</v>
      </c>
      <c r="N16" s="1">
        <f>Tabla1[[#This Row],[Ganancia Neta ]]/Tabla1[[#This Row],[Total del pedido ]]</f>
        <v>0.3888888888888889</v>
      </c>
      <c r="O16" s="2">
        <f>Tabla1[[#This Row],[Costo Unitario]]*Tabla1[[#This Row],[Cantidad Ordenada]]</f>
        <v>66</v>
      </c>
    </row>
    <row r="17" spans="1:15" x14ac:dyDescent="0.2">
      <c r="A17">
        <v>8</v>
      </c>
      <c r="B17">
        <v>11</v>
      </c>
      <c r="C17" t="s">
        <v>19</v>
      </c>
      <c r="D17" t="s">
        <v>43</v>
      </c>
      <c r="E17">
        <v>13</v>
      </c>
      <c r="F17">
        <v>22</v>
      </c>
      <c r="G17">
        <v>3</v>
      </c>
      <c r="H17" s="8">
        <v>11</v>
      </c>
      <c r="I17" s="7">
        <f>Tabla1[[#This Row],[Tiempo de Preparación]]/1440</f>
        <v>7.6388888888888886E-3</v>
      </c>
      <c r="J17" t="s">
        <v>6</v>
      </c>
      <c r="K17">
        <f>Tabla1[[#This Row],[Precio Unitario]]*Tabla1[[#This Row],[Cantidad Ordenada]]</f>
        <v>66</v>
      </c>
      <c r="L17">
        <f>Tabla1[[#This Row],[Ganancia Bruta]]-(Tabla1[[#This Row],[Costo Unitario]]*Tabla1[[#This Row],[Cantidad Ordenada]])</f>
        <v>27</v>
      </c>
      <c r="M17">
        <f>Tabla1[[#This Row],[Precio Unitario]]*Tabla1[[#This Row],[Cantidad Ordenada]]</f>
        <v>66</v>
      </c>
      <c r="N17" s="1">
        <f>Tabla1[[#This Row],[Ganancia Neta ]]/Tabla1[[#This Row],[Total del pedido ]]</f>
        <v>0.40909090909090912</v>
      </c>
      <c r="O17" s="2">
        <f>Tabla1[[#This Row],[Costo Unitario]]*Tabla1[[#This Row],[Cantidad Ordenada]]</f>
        <v>39</v>
      </c>
    </row>
    <row r="18" spans="1:15" x14ac:dyDescent="0.2">
      <c r="A18">
        <v>8</v>
      </c>
      <c r="B18">
        <v>11</v>
      </c>
      <c r="C18" t="s">
        <v>15</v>
      </c>
      <c r="D18" t="s">
        <v>39</v>
      </c>
      <c r="E18">
        <v>16</v>
      </c>
      <c r="F18">
        <v>28</v>
      </c>
      <c r="G18">
        <v>2</v>
      </c>
      <c r="H18" s="8">
        <v>8</v>
      </c>
      <c r="I18" s="7">
        <f>Tabla1[[#This Row],[Tiempo de Preparación]]/1440</f>
        <v>5.5555555555555558E-3</v>
      </c>
      <c r="J18" t="s">
        <v>6</v>
      </c>
      <c r="K18">
        <f>Tabla1[[#This Row],[Precio Unitario]]*Tabla1[[#This Row],[Cantidad Ordenada]]</f>
        <v>56</v>
      </c>
      <c r="L18">
        <f>Tabla1[[#This Row],[Ganancia Bruta]]-(Tabla1[[#This Row],[Costo Unitario]]*Tabla1[[#This Row],[Cantidad Ordenada]])</f>
        <v>24</v>
      </c>
      <c r="M18">
        <f>Tabla1[[#This Row],[Precio Unitario]]*Tabla1[[#This Row],[Cantidad Ordenada]]</f>
        <v>56</v>
      </c>
      <c r="N18" s="1">
        <f>Tabla1[[#This Row],[Ganancia Neta ]]/Tabla1[[#This Row],[Total del pedido ]]</f>
        <v>0.42857142857142855</v>
      </c>
      <c r="O18" s="2">
        <f>Tabla1[[#This Row],[Costo Unitario]]*Tabla1[[#This Row],[Cantidad Ordenada]]</f>
        <v>32</v>
      </c>
    </row>
    <row r="19" spans="1:15" x14ac:dyDescent="0.2">
      <c r="A19">
        <v>8</v>
      </c>
      <c r="B19">
        <v>11</v>
      </c>
      <c r="C19" t="s">
        <v>11</v>
      </c>
      <c r="D19" t="s">
        <v>35</v>
      </c>
      <c r="E19">
        <v>25</v>
      </c>
      <c r="F19">
        <v>40</v>
      </c>
      <c r="G19">
        <v>3</v>
      </c>
      <c r="H19" s="8">
        <v>36</v>
      </c>
      <c r="I19" s="7">
        <f>Tabla1[[#This Row],[Tiempo de Preparación]]/1440</f>
        <v>2.5000000000000001E-2</v>
      </c>
      <c r="J19" t="s">
        <v>6</v>
      </c>
      <c r="K19">
        <f>Tabla1[[#This Row],[Precio Unitario]]*Tabla1[[#This Row],[Cantidad Ordenada]]</f>
        <v>120</v>
      </c>
      <c r="L19">
        <f>Tabla1[[#This Row],[Ganancia Bruta]]-(Tabla1[[#This Row],[Costo Unitario]]*Tabla1[[#This Row],[Cantidad Ordenada]])</f>
        <v>45</v>
      </c>
      <c r="M19">
        <f>Tabla1[[#This Row],[Precio Unitario]]*Tabla1[[#This Row],[Cantidad Ordenada]]</f>
        <v>120</v>
      </c>
      <c r="N19" s="1">
        <f>Tabla1[[#This Row],[Ganancia Neta ]]/Tabla1[[#This Row],[Total del pedido ]]</f>
        <v>0.375</v>
      </c>
      <c r="O19" s="2">
        <f>Tabla1[[#This Row],[Costo Unitario]]*Tabla1[[#This Row],[Cantidad Ordenada]]</f>
        <v>75</v>
      </c>
    </row>
    <row r="20" spans="1:15" x14ac:dyDescent="0.2">
      <c r="A20">
        <v>9</v>
      </c>
      <c r="B20">
        <v>15</v>
      </c>
      <c r="C20" t="s">
        <v>7</v>
      </c>
      <c r="D20" t="s">
        <v>32</v>
      </c>
      <c r="E20">
        <v>18</v>
      </c>
      <c r="F20">
        <v>30</v>
      </c>
      <c r="G20">
        <v>1</v>
      </c>
      <c r="H20" s="8">
        <v>51</v>
      </c>
      <c r="I20" s="7">
        <f>Tabla1[[#This Row],[Tiempo de Preparación]]/1440</f>
        <v>3.5416666666666666E-2</v>
      </c>
      <c r="J20" t="s">
        <v>6</v>
      </c>
      <c r="K20">
        <f>Tabla1[[#This Row],[Precio Unitario]]*Tabla1[[#This Row],[Cantidad Ordenada]]</f>
        <v>30</v>
      </c>
      <c r="L20">
        <f>Tabla1[[#This Row],[Ganancia Bruta]]-(Tabla1[[#This Row],[Costo Unitario]]*Tabla1[[#This Row],[Cantidad Ordenada]])</f>
        <v>12</v>
      </c>
      <c r="M20">
        <f>Tabla1[[#This Row],[Precio Unitario]]*Tabla1[[#This Row],[Cantidad Ordenada]]</f>
        <v>30</v>
      </c>
      <c r="N20" s="1">
        <f>Tabla1[[#This Row],[Ganancia Neta ]]/Tabla1[[#This Row],[Total del pedido ]]</f>
        <v>0.4</v>
      </c>
      <c r="O20" s="2">
        <f>Tabla1[[#This Row],[Costo Unitario]]*Tabla1[[#This Row],[Cantidad Ordenada]]</f>
        <v>18</v>
      </c>
    </row>
    <row r="21" spans="1:15" x14ac:dyDescent="0.2">
      <c r="A21">
        <v>9</v>
      </c>
      <c r="B21">
        <v>15</v>
      </c>
      <c r="C21" t="s">
        <v>5</v>
      </c>
      <c r="D21" t="s">
        <v>31</v>
      </c>
      <c r="E21">
        <v>14</v>
      </c>
      <c r="F21">
        <v>24</v>
      </c>
      <c r="G21">
        <v>1</v>
      </c>
      <c r="H21" s="8">
        <v>49</v>
      </c>
      <c r="I21" s="7">
        <f>Tabla1[[#This Row],[Tiempo de Preparación]]/1440</f>
        <v>3.4027777777777775E-2</v>
      </c>
      <c r="J21" t="s">
        <v>8</v>
      </c>
      <c r="K21">
        <f>Tabla1[[#This Row],[Precio Unitario]]*Tabla1[[#This Row],[Cantidad Ordenada]]</f>
        <v>24</v>
      </c>
      <c r="L21">
        <f>Tabla1[[#This Row],[Ganancia Bruta]]-(Tabla1[[#This Row],[Costo Unitario]]*Tabla1[[#This Row],[Cantidad Ordenada]])</f>
        <v>10</v>
      </c>
      <c r="M21">
        <f>Tabla1[[#This Row],[Precio Unitario]]*Tabla1[[#This Row],[Cantidad Ordenada]]</f>
        <v>24</v>
      </c>
      <c r="N21" s="1">
        <f>Tabla1[[#This Row],[Ganancia Neta ]]/Tabla1[[#This Row],[Total del pedido ]]</f>
        <v>0.41666666666666669</v>
      </c>
      <c r="O21" s="2">
        <f>Tabla1[[#This Row],[Costo Unitario]]*Tabla1[[#This Row],[Cantidad Ordenada]]</f>
        <v>14</v>
      </c>
    </row>
    <row r="22" spans="1:15" x14ac:dyDescent="0.2">
      <c r="A22">
        <v>9</v>
      </c>
      <c r="B22">
        <v>15</v>
      </c>
      <c r="C22" t="s">
        <v>16</v>
      </c>
      <c r="D22" t="s">
        <v>40</v>
      </c>
      <c r="E22">
        <v>11</v>
      </c>
      <c r="F22">
        <v>19</v>
      </c>
      <c r="G22">
        <v>1</v>
      </c>
      <c r="H22" s="8">
        <v>15</v>
      </c>
      <c r="I22" s="7">
        <f>Tabla1[[#This Row],[Tiempo de Preparación]]/1440</f>
        <v>1.0416666666666666E-2</v>
      </c>
      <c r="J22" t="s">
        <v>6</v>
      </c>
      <c r="K22">
        <f>Tabla1[[#This Row],[Precio Unitario]]*Tabla1[[#This Row],[Cantidad Ordenada]]</f>
        <v>19</v>
      </c>
      <c r="L22">
        <f>Tabla1[[#This Row],[Ganancia Bruta]]-(Tabla1[[#This Row],[Costo Unitario]]*Tabla1[[#This Row],[Cantidad Ordenada]])</f>
        <v>8</v>
      </c>
      <c r="M22">
        <f>Tabla1[[#This Row],[Precio Unitario]]*Tabla1[[#This Row],[Cantidad Ordenada]]</f>
        <v>19</v>
      </c>
      <c r="N22" s="1">
        <f>Tabla1[[#This Row],[Ganancia Neta ]]/Tabla1[[#This Row],[Total del pedido ]]</f>
        <v>0.42105263157894735</v>
      </c>
      <c r="O22" s="2">
        <f>Tabla1[[#This Row],[Costo Unitario]]*Tabla1[[#This Row],[Cantidad Ordenada]]</f>
        <v>11</v>
      </c>
    </row>
    <row r="23" spans="1:15" x14ac:dyDescent="0.2">
      <c r="A23">
        <v>9</v>
      </c>
      <c r="B23">
        <v>15</v>
      </c>
      <c r="C23" t="s">
        <v>18</v>
      </c>
      <c r="D23" t="s">
        <v>42</v>
      </c>
      <c r="E23">
        <v>19</v>
      </c>
      <c r="F23">
        <v>32</v>
      </c>
      <c r="G23">
        <v>3</v>
      </c>
      <c r="H23" s="8">
        <v>31</v>
      </c>
      <c r="I23" s="7">
        <f>Tabla1[[#This Row],[Tiempo de Preparación]]/1440</f>
        <v>2.1527777777777778E-2</v>
      </c>
      <c r="J23" t="s">
        <v>6</v>
      </c>
      <c r="K23">
        <f>Tabla1[[#This Row],[Precio Unitario]]*Tabla1[[#This Row],[Cantidad Ordenada]]</f>
        <v>96</v>
      </c>
      <c r="L23">
        <f>Tabla1[[#This Row],[Ganancia Bruta]]-(Tabla1[[#This Row],[Costo Unitario]]*Tabla1[[#This Row],[Cantidad Ordenada]])</f>
        <v>39</v>
      </c>
      <c r="M23">
        <f>Tabla1[[#This Row],[Precio Unitario]]*Tabla1[[#This Row],[Cantidad Ordenada]]</f>
        <v>96</v>
      </c>
      <c r="N23" s="1">
        <f>Tabla1[[#This Row],[Ganancia Neta ]]/Tabla1[[#This Row],[Total del pedido ]]</f>
        <v>0.40625</v>
      </c>
      <c r="O23" s="2">
        <f>Tabla1[[#This Row],[Costo Unitario]]*Tabla1[[#This Row],[Cantidad Ordenada]]</f>
        <v>57</v>
      </c>
    </row>
    <row r="24" spans="1:15" x14ac:dyDescent="0.2">
      <c r="A24">
        <v>10</v>
      </c>
      <c r="B24">
        <v>17</v>
      </c>
      <c r="C24" t="s">
        <v>20</v>
      </c>
      <c r="D24" t="s">
        <v>44</v>
      </c>
      <c r="E24">
        <v>20</v>
      </c>
      <c r="F24">
        <v>34</v>
      </c>
      <c r="G24">
        <v>2</v>
      </c>
      <c r="H24" s="8">
        <v>10</v>
      </c>
      <c r="I24" s="7">
        <f>Tabla1[[#This Row],[Tiempo de Preparación]]/1440</f>
        <v>6.9444444444444441E-3</v>
      </c>
      <c r="J24" t="s">
        <v>8</v>
      </c>
      <c r="K24">
        <f>Tabla1[[#This Row],[Precio Unitario]]*Tabla1[[#This Row],[Cantidad Ordenada]]</f>
        <v>68</v>
      </c>
      <c r="L24">
        <f>Tabla1[[#This Row],[Ganancia Bruta]]-(Tabla1[[#This Row],[Costo Unitario]]*Tabla1[[#This Row],[Cantidad Ordenada]])</f>
        <v>28</v>
      </c>
      <c r="M24">
        <f>Tabla1[[#This Row],[Precio Unitario]]*Tabla1[[#This Row],[Cantidad Ordenada]]</f>
        <v>68</v>
      </c>
      <c r="N24" s="1">
        <f>Tabla1[[#This Row],[Ganancia Neta ]]/Tabla1[[#This Row],[Total del pedido ]]</f>
        <v>0.41176470588235292</v>
      </c>
      <c r="O24" s="2">
        <f>Tabla1[[#This Row],[Costo Unitario]]*Tabla1[[#This Row],[Cantidad Ordenada]]</f>
        <v>40</v>
      </c>
    </row>
    <row r="25" spans="1:15" x14ac:dyDescent="0.2">
      <c r="A25">
        <v>10</v>
      </c>
      <c r="B25">
        <v>17</v>
      </c>
      <c r="C25" t="s">
        <v>11</v>
      </c>
      <c r="D25" t="s">
        <v>35</v>
      </c>
      <c r="E25">
        <v>25</v>
      </c>
      <c r="F25">
        <v>40</v>
      </c>
      <c r="G25">
        <v>2</v>
      </c>
      <c r="H25" s="8">
        <v>19</v>
      </c>
      <c r="I25" s="7">
        <f>Tabla1[[#This Row],[Tiempo de Preparación]]/1440</f>
        <v>1.3194444444444444E-2</v>
      </c>
      <c r="J25" t="s">
        <v>6</v>
      </c>
      <c r="K25">
        <f>Tabla1[[#This Row],[Precio Unitario]]*Tabla1[[#This Row],[Cantidad Ordenada]]</f>
        <v>80</v>
      </c>
      <c r="L25">
        <f>Tabla1[[#This Row],[Ganancia Bruta]]-(Tabla1[[#This Row],[Costo Unitario]]*Tabla1[[#This Row],[Cantidad Ordenada]])</f>
        <v>30</v>
      </c>
      <c r="M25">
        <f>Tabla1[[#This Row],[Precio Unitario]]*Tabla1[[#This Row],[Cantidad Ordenada]]</f>
        <v>80</v>
      </c>
      <c r="N25" s="1">
        <f>Tabla1[[#This Row],[Ganancia Neta ]]/Tabla1[[#This Row],[Total del pedido ]]</f>
        <v>0.375</v>
      </c>
      <c r="O25" s="2">
        <f>Tabla1[[#This Row],[Costo Unitario]]*Tabla1[[#This Row],[Cantidad Ordenada]]</f>
        <v>50</v>
      </c>
    </row>
    <row r="26" spans="1:15" x14ac:dyDescent="0.2">
      <c r="A26">
        <v>11</v>
      </c>
      <c r="B26">
        <v>14</v>
      </c>
      <c r="C26" t="s">
        <v>15</v>
      </c>
      <c r="D26" t="s">
        <v>39</v>
      </c>
      <c r="E26">
        <v>16</v>
      </c>
      <c r="F26">
        <v>28</v>
      </c>
      <c r="G26">
        <v>1</v>
      </c>
      <c r="H26" s="8">
        <v>32</v>
      </c>
      <c r="I26" s="7">
        <f>Tabla1[[#This Row],[Tiempo de Preparación]]/1440</f>
        <v>2.2222222222222223E-2</v>
      </c>
      <c r="J26" t="s">
        <v>8</v>
      </c>
      <c r="K26">
        <f>Tabla1[[#This Row],[Precio Unitario]]*Tabla1[[#This Row],[Cantidad Ordenada]]</f>
        <v>28</v>
      </c>
      <c r="L26">
        <f>Tabla1[[#This Row],[Ganancia Bruta]]-(Tabla1[[#This Row],[Costo Unitario]]*Tabla1[[#This Row],[Cantidad Ordenada]])</f>
        <v>12</v>
      </c>
      <c r="M26">
        <f>Tabla1[[#This Row],[Precio Unitario]]*Tabla1[[#This Row],[Cantidad Ordenada]]</f>
        <v>28</v>
      </c>
      <c r="N26" s="1">
        <f>Tabla1[[#This Row],[Ganancia Neta ]]/Tabla1[[#This Row],[Total del pedido ]]</f>
        <v>0.42857142857142855</v>
      </c>
      <c r="O26" s="2">
        <f>Tabla1[[#This Row],[Costo Unitario]]*Tabla1[[#This Row],[Cantidad Ordenada]]</f>
        <v>16</v>
      </c>
    </row>
    <row r="27" spans="1:15" x14ac:dyDescent="0.2">
      <c r="A27">
        <v>11</v>
      </c>
      <c r="B27">
        <v>14</v>
      </c>
      <c r="C27" t="s">
        <v>7</v>
      </c>
      <c r="D27" t="s">
        <v>32</v>
      </c>
      <c r="E27">
        <v>18</v>
      </c>
      <c r="F27">
        <v>30</v>
      </c>
      <c r="G27">
        <v>2</v>
      </c>
      <c r="H27" s="8">
        <v>24</v>
      </c>
      <c r="I27" s="7">
        <f>Tabla1[[#This Row],[Tiempo de Preparación]]/1440</f>
        <v>1.6666666666666666E-2</v>
      </c>
      <c r="J27" t="s">
        <v>8</v>
      </c>
      <c r="K27">
        <f>Tabla1[[#This Row],[Precio Unitario]]*Tabla1[[#This Row],[Cantidad Ordenada]]</f>
        <v>60</v>
      </c>
      <c r="L27">
        <f>Tabla1[[#This Row],[Ganancia Bruta]]-(Tabla1[[#This Row],[Costo Unitario]]*Tabla1[[#This Row],[Cantidad Ordenada]])</f>
        <v>24</v>
      </c>
      <c r="M27">
        <f>Tabla1[[#This Row],[Precio Unitario]]*Tabla1[[#This Row],[Cantidad Ordenada]]</f>
        <v>60</v>
      </c>
      <c r="N27" s="1">
        <f>Tabla1[[#This Row],[Ganancia Neta ]]/Tabla1[[#This Row],[Total del pedido ]]</f>
        <v>0.4</v>
      </c>
      <c r="O27" s="2">
        <f>Tabla1[[#This Row],[Costo Unitario]]*Tabla1[[#This Row],[Cantidad Ordenada]]</f>
        <v>36</v>
      </c>
    </row>
    <row r="28" spans="1:15" x14ac:dyDescent="0.2">
      <c r="A28">
        <v>12</v>
      </c>
      <c r="B28">
        <v>14</v>
      </c>
      <c r="C28" t="s">
        <v>15</v>
      </c>
      <c r="D28" t="s">
        <v>39</v>
      </c>
      <c r="E28">
        <v>16</v>
      </c>
      <c r="F28">
        <v>28</v>
      </c>
      <c r="G28">
        <v>1</v>
      </c>
      <c r="H28" s="8">
        <v>5</v>
      </c>
      <c r="I28" s="7">
        <f>Tabla1[[#This Row],[Tiempo de Preparación]]/1440</f>
        <v>3.472222222222222E-3</v>
      </c>
      <c r="J28" t="s">
        <v>8</v>
      </c>
      <c r="K28">
        <f>Tabla1[[#This Row],[Precio Unitario]]*Tabla1[[#This Row],[Cantidad Ordenada]]</f>
        <v>28</v>
      </c>
      <c r="L28">
        <f>Tabla1[[#This Row],[Ganancia Bruta]]-(Tabla1[[#This Row],[Costo Unitario]]*Tabla1[[#This Row],[Cantidad Ordenada]])</f>
        <v>12</v>
      </c>
      <c r="M28">
        <f>Tabla1[[#This Row],[Precio Unitario]]*Tabla1[[#This Row],[Cantidad Ordenada]]</f>
        <v>28</v>
      </c>
      <c r="N28" s="1">
        <f>Tabla1[[#This Row],[Ganancia Neta ]]/Tabla1[[#This Row],[Total del pedido ]]</f>
        <v>0.42857142857142855</v>
      </c>
      <c r="O28" s="2">
        <f>Tabla1[[#This Row],[Costo Unitario]]*Tabla1[[#This Row],[Cantidad Ordenada]]</f>
        <v>16</v>
      </c>
    </row>
    <row r="29" spans="1:15" x14ac:dyDescent="0.2">
      <c r="A29">
        <v>12</v>
      </c>
      <c r="B29">
        <v>14</v>
      </c>
      <c r="C29" t="s">
        <v>12</v>
      </c>
      <c r="D29" t="s">
        <v>36</v>
      </c>
      <c r="E29">
        <v>22</v>
      </c>
      <c r="F29">
        <v>36</v>
      </c>
      <c r="G29">
        <v>3</v>
      </c>
      <c r="H29" s="8">
        <v>44</v>
      </c>
      <c r="I29" s="7">
        <f>Tabla1[[#This Row],[Tiempo de Preparación]]/1440</f>
        <v>3.0555555555555555E-2</v>
      </c>
      <c r="J29" t="s">
        <v>6</v>
      </c>
      <c r="K29">
        <f>Tabla1[[#This Row],[Precio Unitario]]*Tabla1[[#This Row],[Cantidad Ordenada]]</f>
        <v>108</v>
      </c>
      <c r="L29">
        <f>Tabla1[[#This Row],[Ganancia Bruta]]-(Tabla1[[#This Row],[Costo Unitario]]*Tabla1[[#This Row],[Cantidad Ordenada]])</f>
        <v>42</v>
      </c>
      <c r="M29">
        <f>Tabla1[[#This Row],[Precio Unitario]]*Tabla1[[#This Row],[Cantidad Ordenada]]</f>
        <v>108</v>
      </c>
      <c r="N29" s="1">
        <f>Tabla1[[#This Row],[Ganancia Neta ]]/Tabla1[[#This Row],[Total del pedido ]]</f>
        <v>0.3888888888888889</v>
      </c>
      <c r="O29" s="2">
        <f>Tabla1[[#This Row],[Costo Unitario]]*Tabla1[[#This Row],[Cantidad Ordenada]]</f>
        <v>66</v>
      </c>
    </row>
    <row r="30" spans="1:15" x14ac:dyDescent="0.2">
      <c r="A30">
        <v>12</v>
      </c>
      <c r="B30">
        <v>14</v>
      </c>
      <c r="C30" t="s">
        <v>17</v>
      </c>
      <c r="D30" t="s">
        <v>41</v>
      </c>
      <c r="E30">
        <v>21</v>
      </c>
      <c r="F30">
        <v>35</v>
      </c>
      <c r="G30">
        <v>2</v>
      </c>
      <c r="H30" s="8">
        <v>6</v>
      </c>
      <c r="I30" s="7">
        <f>Tabla1[[#This Row],[Tiempo de Preparación]]/1440</f>
        <v>4.1666666666666666E-3</v>
      </c>
      <c r="J30" t="s">
        <v>6</v>
      </c>
      <c r="K30">
        <f>Tabla1[[#This Row],[Precio Unitario]]*Tabla1[[#This Row],[Cantidad Ordenada]]</f>
        <v>70</v>
      </c>
      <c r="L30">
        <f>Tabla1[[#This Row],[Ganancia Bruta]]-(Tabla1[[#This Row],[Costo Unitario]]*Tabla1[[#This Row],[Cantidad Ordenada]])</f>
        <v>28</v>
      </c>
      <c r="M30">
        <f>Tabla1[[#This Row],[Precio Unitario]]*Tabla1[[#This Row],[Cantidad Ordenada]]</f>
        <v>70</v>
      </c>
      <c r="N30" s="1">
        <f>Tabla1[[#This Row],[Ganancia Neta ]]/Tabla1[[#This Row],[Total del pedido ]]</f>
        <v>0.4</v>
      </c>
      <c r="O30" s="2">
        <f>Tabla1[[#This Row],[Costo Unitario]]*Tabla1[[#This Row],[Cantidad Ordenada]]</f>
        <v>42</v>
      </c>
    </row>
    <row r="31" spans="1:15" x14ac:dyDescent="0.2">
      <c r="A31">
        <v>12</v>
      </c>
      <c r="B31">
        <v>14</v>
      </c>
      <c r="C31" t="s">
        <v>11</v>
      </c>
      <c r="D31" t="s">
        <v>35</v>
      </c>
      <c r="E31">
        <v>25</v>
      </c>
      <c r="F31">
        <v>40</v>
      </c>
      <c r="G31">
        <v>3</v>
      </c>
      <c r="H31" s="8">
        <v>40</v>
      </c>
      <c r="I31" s="7">
        <f>Tabla1[[#This Row],[Tiempo de Preparación]]/1440</f>
        <v>2.7777777777777776E-2</v>
      </c>
      <c r="J31" t="s">
        <v>6</v>
      </c>
      <c r="K31">
        <f>Tabla1[[#This Row],[Precio Unitario]]*Tabla1[[#This Row],[Cantidad Ordenada]]</f>
        <v>120</v>
      </c>
      <c r="L31">
        <f>Tabla1[[#This Row],[Ganancia Bruta]]-(Tabla1[[#This Row],[Costo Unitario]]*Tabla1[[#This Row],[Cantidad Ordenada]])</f>
        <v>45</v>
      </c>
      <c r="M31">
        <f>Tabla1[[#This Row],[Precio Unitario]]*Tabla1[[#This Row],[Cantidad Ordenada]]</f>
        <v>120</v>
      </c>
      <c r="N31" s="1">
        <f>Tabla1[[#This Row],[Ganancia Neta ]]/Tabla1[[#This Row],[Total del pedido ]]</f>
        <v>0.375</v>
      </c>
      <c r="O31" s="2">
        <f>Tabla1[[#This Row],[Costo Unitario]]*Tabla1[[#This Row],[Cantidad Ordenada]]</f>
        <v>75</v>
      </c>
    </row>
    <row r="32" spans="1:15" x14ac:dyDescent="0.2">
      <c r="A32">
        <v>13</v>
      </c>
      <c r="B32">
        <v>2</v>
      </c>
      <c r="C32" t="s">
        <v>13</v>
      </c>
      <c r="D32" t="s">
        <v>37</v>
      </c>
      <c r="E32">
        <v>17</v>
      </c>
      <c r="F32">
        <v>29</v>
      </c>
      <c r="G32">
        <v>3</v>
      </c>
      <c r="H32" s="8">
        <v>59</v>
      </c>
      <c r="I32" s="7">
        <f>Tabla1[[#This Row],[Tiempo de Preparación]]/1440</f>
        <v>4.0972222222222222E-2</v>
      </c>
      <c r="J32" t="s">
        <v>8</v>
      </c>
      <c r="K32">
        <f>Tabla1[[#This Row],[Precio Unitario]]*Tabla1[[#This Row],[Cantidad Ordenada]]</f>
        <v>87</v>
      </c>
      <c r="L32">
        <f>Tabla1[[#This Row],[Ganancia Bruta]]-(Tabla1[[#This Row],[Costo Unitario]]*Tabla1[[#This Row],[Cantidad Ordenada]])</f>
        <v>36</v>
      </c>
      <c r="M32">
        <f>Tabla1[[#This Row],[Precio Unitario]]*Tabla1[[#This Row],[Cantidad Ordenada]]</f>
        <v>87</v>
      </c>
      <c r="N32" s="1">
        <f>Tabla1[[#This Row],[Ganancia Neta ]]/Tabla1[[#This Row],[Total del pedido ]]</f>
        <v>0.41379310344827586</v>
      </c>
      <c r="O32" s="2">
        <f>Tabla1[[#This Row],[Costo Unitario]]*Tabla1[[#This Row],[Cantidad Ordenada]]</f>
        <v>51</v>
      </c>
    </row>
    <row r="33" spans="1:15" x14ac:dyDescent="0.2">
      <c r="A33">
        <v>14</v>
      </c>
      <c r="B33">
        <v>16</v>
      </c>
      <c r="C33" t="s">
        <v>21</v>
      </c>
      <c r="D33" t="s">
        <v>45</v>
      </c>
      <c r="E33">
        <v>12</v>
      </c>
      <c r="F33">
        <v>20</v>
      </c>
      <c r="G33">
        <v>1</v>
      </c>
      <c r="H33" s="8">
        <v>36</v>
      </c>
      <c r="I33" s="7">
        <f>Tabla1[[#This Row],[Tiempo de Preparación]]/1440</f>
        <v>2.5000000000000001E-2</v>
      </c>
      <c r="J33" t="s">
        <v>6</v>
      </c>
      <c r="K33">
        <f>Tabla1[[#This Row],[Precio Unitario]]*Tabla1[[#This Row],[Cantidad Ordenada]]</f>
        <v>20</v>
      </c>
      <c r="L33">
        <f>Tabla1[[#This Row],[Ganancia Bruta]]-(Tabla1[[#This Row],[Costo Unitario]]*Tabla1[[#This Row],[Cantidad Ordenada]])</f>
        <v>8</v>
      </c>
      <c r="M33">
        <f>Tabla1[[#This Row],[Precio Unitario]]*Tabla1[[#This Row],[Cantidad Ordenada]]</f>
        <v>20</v>
      </c>
      <c r="N33" s="1">
        <f>Tabla1[[#This Row],[Ganancia Neta ]]/Tabla1[[#This Row],[Total del pedido ]]</f>
        <v>0.4</v>
      </c>
      <c r="O33" s="2">
        <f>Tabla1[[#This Row],[Costo Unitario]]*Tabla1[[#This Row],[Cantidad Ordenada]]</f>
        <v>12</v>
      </c>
    </row>
    <row r="34" spans="1:15" x14ac:dyDescent="0.2">
      <c r="A34">
        <v>14</v>
      </c>
      <c r="B34">
        <v>16</v>
      </c>
      <c r="C34" t="s">
        <v>14</v>
      </c>
      <c r="D34" t="s">
        <v>38</v>
      </c>
      <c r="E34">
        <v>20</v>
      </c>
      <c r="F34">
        <v>33</v>
      </c>
      <c r="G34">
        <v>1</v>
      </c>
      <c r="H34" s="8">
        <v>26</v>
      </c>
      <c r="I34" s="7">
        <f>Tabla1[[#This Row],[Tiempo de Preparación]]/1440</f>
        <v>1.8055555555555554E-2</v>
      </c>
      <c r="J34" t="s">
        <v>6</v>
      </c>
      <c r="K34">
        <f>Tabla1[[#This Row],[Precio Unitario]]*Tabla1[[#This Row],[Cantidad Ordenada]]</f>
        <v>33</v>
      </c>
      <c r="L34">
        <f>Tabla1[[#This Row],[Ganancia Bruta]]-(Tabla1[[#This Row],[Costo Unitario]]*Tabla1[[#This Row],[Cantidad Ordenada]])</f>
        <v>13</v>
      </c>
      <c r="M34">
        <f>Tabla1[[#This Row],[Precio Unitario]]*Tabla1[[#This Row],[Cantidad Ordenada]]</f>
        <v>33</v>
      </c>
      <c r="N34" s="1">
        <f>Tabla1[[#This Row],[Ganancia Neta ]]/Tabla1[[#This Row],[Total del pedido ]]</f>
        <v>0.39393939393939392</v>
      </c>
      <c r="O34" s="2">
        <f>Tabla1[[#This Row],[Costo Unitario]]*Tabla1[[#This Row],[Cantidad Ordenada]]</f>
        <v>20</v>
      </c>
    </row>
    <row r="35" spans="1:15" x14ac:dyDescent="0.2">
      <c r="A35">
        <v>14</v>
      </c>
      <c r="B35">
        <v>16</v>
      </c>
      <c r="C35" t="s">
        <v>22</v>
      </c>
      <c r="D35" t="s">
        <v>46</v>
      </c>
      <c r="E35">
        <v>14</v>
      </c>
      <c r="F35">
        <v>23</v>
      </c>
      <c r="G35">
        <v>2</v>
      </c>
      <c r="H35" s="8">
        <v>44</v>
      </c>
      <c r="I35" s="7">
        <f>Tabla1[[#This Row],[Tiempo de Preparación]]/1440</f>
        <v>3.0555555555555555E-2</v>
      </c>
      <c r="J35" t="s">
        <v>8</v>
      </c>
      <c r="K35">
        <f>Tabla1[[#This Row],[Precio Unitario]]*Tabla1[[#This Row],[Cantidad Ordenada]]</f>
        <v>46</v>
      </c>
      <c r="L35">
        <f>Tabla1[[#This Row],[Ganancia Bruta]]-(Tabla1[[#This Row],[Costo Unitario]]*Tabla1[[#This Row],[Cantidad Ordenada]])</f>
        <v>18</v>
      </c>
      <c r="M35">
        <f>Tabla1[[#This Row],[Precio Unitario]]*Tabla1[[#This Row],[Cantidad Ordenada]]</f>
        <v>46</v>
      </c>
      <c r="N35" s="1">
        <f>Tabla1[[#This Row],[Ganancia Neta ]]/Tabla1[[#This Row],[Total del pedido ]]</f>
        <v>0.39130434782608697</v>
      </c>
      <c r="O35" s="2">
        <f>Tabla1[[#This Row],[Costo Unitario]]*Tabla1[[#This Row],[Cantidad Ordenada]]</f>
        <v>28</v>
      </c>
    </row>
    <row r="36" spans="1:15" x14ac:dyDescent="0.2">
      <c r="A36">
        <v>14</v>
      </c>
      <c r="B36">
        <v>16</v>
      </c>
      <c r="C36" t="s">
        <v>7</v>
      </c>
      <c r="D36" t="s">
        <v>32</v>
      </c>
      <c r="E36">
        <v>18</v>
      </c>
      <c r="F36">
        <v>30</v>
      </c>
      <c r="G36">
        <v>1</v>
      </c>
      <c r="H36" s="8">
        <v>48</v>
      </c>
      <c r="I36" s="7">
        <f>Tabla1[[#This Row],[Tiempo de Preparación]]/1440</f>
        <v>3.3333333333333333E-2</v>
      </c>
      <c r="J36" t="s">
        <v>6</v>
      </c>
      <c r="K36">
        <f>Tabla1[[#This Row],[Precio Unitario]]*Tabla1[[#This Row],[Cantidad Ordenada]]</f>
        <v>30</v>
      </c>
      <c r="L36">
        <f>Tabla1[[#This Row],[Ganancia Bruta]]-(Tabla1[[#This Row],[Costo Unitario]]*Tabla1[[#This Row],[Cantidad Ordenada]])</f>
        <v>12</v>
      </c>
      <c r="M36">
        <f>Tabla1[[#This Row],[Precio Unitario]]*Tabla1[[#This Row],[Cantidad Ordenada]]</f>
        <v>30</v>
      </c>
      <c r="N36" s="1">
        <f>Tabla1[[#This Row],[Ganancia Neta ]]/Tabla1[[#This Row],[Total del pedido ]]</f>
        <v>0.4</v>
      </c>
      <c r="O36" s="2">
        <f>Tabla1[[#This Row],[Costo Unitario]]*Tabla1[[#This Row],[Cantidad Ordenada]]</f>
        <v>18</v>
      </c>
    </row>
    <row r="37" spans="1:15" x14ac:dyDescent="0.2">
      <c r="A37">
        <v>15</v>
      </c>
      <c r="B37">
        <v>6</v>
      </c>
      <c r="C37" t="s">
        <v>15</v>
      </c>
      <c r="D37" t="s">
        <v>39</v>
      </c>
      <c r="E37">
        <v>16</v>
      </c>
      <c r="F37">
        <v>28</v>
      </c>
      <c r="G37">
        <v>2</v>
      </c>
      <c r="H37" s="8">
        <v>25</v>
      </c>
      <c r="I37" s="7">
        <f>Tabla1[[#This Row],[Tiempo de Preparación]]/1440</f>
        <v>1.7361111111111112E-2</v>
      </c>
      <c r="J37" t="s">
        <v>6</v>
      </c>
      <c r="K37">
        <f>Tabla1[[#This Row],[Precio Unitario]]*Tabla1[[#This Row],[Cantidad Ordenada]]</f>
        <v>56</v>
      </c>
      <c r="L37">
        <f>Tabla1[[#This Row],[Ganancia Bruta]]-(Tabla1[[#This Row],[Costo Unitario]]*Tabla1[[#This Row],[Cantidad Ordenada]])</f>
        <v>24</v>
      </c>
      <c r="M37">
        <f>Tabla1[[#This Row],[Precio Unitario]]*Tabla1[[#This Row],[Cantidad Ordenada]]</f>
        <v>56</v>
      </c>
      <c r="N37" s="1">
        <f>Tabla1[[#This Row],[Ganancia Neta ]]/Tabla1[[#This Row],[Total del pedido ]]</f>
        <v>0.42857142857142855</v>
      </c>
      <c r="O37" s="2">
        <f>Tabla1[[#This Row],[Costo Unitario]]*Tabla1[[#This Row],[Cantidad Ordenada]]</f>
        <v>32</v>
      </c>
    </row>
    <row r="38" spans="1:15" x14ac:dyDescent="0.2">
      <c r="A38">
        <v>15</v>
      </c>
      <c r="B38">
        <v>6</v>
      </c>
      <c r="C38" t="s">
        <v>23</v>
      </c>
      <c r="D38" t="s">
        <v>47</v>
      </c>
      <c r="E38">
        <v>13</v>
      </c>
      <c r="F38">
        <v>21</v>
      </c>
      <c r="G38">
        <v>3</v>
      </c>
      <c r="H38" s="8">
        <v>27</v>
      </c>
      <c r="I38" s="7">
        <f>Tabla1[[#This Row],[Tiempo de Preparación]]/1440</f>
        <v>1.8749999999999999E-2</v>
      </c>
      <c r="J38" t="s">
        <v>6</v>
      </c>
      <c r="K38">
        <f>Tabla1[[#This Row],[Precio Unitario]]*Tabla1[[#This Row],[Cantidad Ordenada]]</f>
        <v>63</v>
      </c>
      <c r="L38">
        <f>Tabla1[[#This Row],[Ganancia Bruta]]-(Tabla1[[#This Row],[Costo Unitario]]*Tabla1[[#This Row],[Cantidad Ordenada]])</f>
        <v>24</v>
      </c>
      <c r="M38">
        <f>Tabla1[[#This Row],[Precio Unitario]]*Tabla1[[#This Row],[Cantidad Ordenada]]</f>
        <v>63</v>
      </c>
      <c r="N38" s="1">
        <f>Tabla1[[#This Row],[Ganancia Neta ]]/Tabla1[[#This Row],[Total del pedido ]]</f>
        <v>0.38095238095238093</v>
      </c>
      <c r="O38" s="2">
        <f>Tabla1[[#This Row],[Costo Unitario]]*Tabla1[[#This Row],[Cantidad Ordenada]]</f>
        <v>39</v>
      </c>
    </row>
    <row r="39" spans="1:15" x14ac:dyDescent="0.2">
      <c r="A39">
        <v>15</v>
      </c>
      <c r="B39">
        <v>6</v>
      </c>
      <c r="C39" t="s">
        <v>17</v>
      </c>
      <c r="D39" t="s">
        <v>41</v>
      </c>
      <c r="E39">
        <v>21</v>
      </c>
      <c r="F39">
        <v>35</v>
      </c>
      <c r="G39">
        <v>3</v>
      </c>
      <c r="H39" s="8">
        <v>51</v>
      </c>
      <c r="I39" s="7">
        <f>Tabla1[[#This Row],[Tiempo de Preparación]]/1440</f>
        <v>3.5416666666666666E-2</v>
      </c>
      <c r="J39" t="s">
        <v>6</v>
      </c>
      <c r="K39">
        <f>Tabla1[[#This Row],[Precio Unitario]]*Tabla1[[#This Row],[Cantidad Ordenada]]</f>
        <v>105</v>
      </c>
      <c r="L39">
        <f>Tabla1[[#This Row],[Ganancia Bruta]]-(Tabla1[[#This Row],[Costo Unitario]]*Tabla1[[#This Row],[Cantidad Ordenada]])</f>
        <v>42</v>
      </c>
      <c r="M39">
        <f>Tabla1[[#This Row],[Precio Unitario]]*Tabla1[[#This Row],[Cantidad Ordenada]]</f>
        <v>105</v>
      </c>
      <c r="N39" s="1">
        <f>Tabla1[[#This Row],[Ganancia Neta ]]/Tabla1[[#This Row],[Total del pedido ]]</f>
        <v>0.4</v>
      </c>
      <c r="O39" s="2">
        <f>Tabla1[[#This Row],[Costo Unitario]]*Tabla1[[#This Row],[Cantidad Ordenada]]</f>
        <v>63</v>
      </c>
    </row>
    <row r="40" spans="1:15" x14ac:dyDescent="0.2">
      <c r="A40">
        <v>16</v>
      </c>
      <c r="B40">
        <v>20</v>
      </c>
      <c r="C40" t="s">
        <v>15</v>
      </c>
      <c r="D40" t="s">
        <v>39</v>
      </c>
      <c r="E40">
        <v>16</v>
      </c>
      <c r="F40">
        <v>28</v>
      </c>
      <c r="G40">
        <v>1</v>
      </c>
      <c r="H40" s="8">
        <v>38</v>
      </c>
      <c r="I40" s="7">
        <f>Tabla1[[#This Row],[Tiempo de Preparación]]/1440</f>
        <v>2.6388888888888889E-2</v>
      </c>
      <c r="J40" t="s">
        <v>6</v>
      </c>
      <c r="K40">
        <f>Tabla1[[#This Row],[Precio Unitario]]*Tabla1[[#This Row],[Cantidad Ordenada]]</f>
        <v>28</v>
      </c>
      <c r="L40">
        <f>Tabla1[[#This Row],[Ganancia Bruta]]-(Tabla1[[#This Row],[Costo Unitario]]*Tabla1[[#This Row],[Cantidad Ordenada]])</f>
        <v>12</v>
      </c>
      <c r="M40">
        <f>Tabla1[[#This Row],[Precio Unitario]]*Tabla1[[#This Row],[Cantidad Ordenada]]</f>
        <v>28</v>
      </c>
      <c r="N40" s="1">
        <f>Tabla1[[#This Row],[Ganancia Neta ]]/Tabla1[[#This Row],[Total del pedido ]]</f>
        <v>0.42857142857142855</v>
      </c>
      <c r="O40" s="2">
        <f>Tabla1[[#This Row],[Costo Unitario]]*Tabla1[[#This Row],[Cantidad Ordenada]]</f>
        <v>16</v>
      </c>
    </row>
    <row r="41" spans="1:15" x14ac:dyDescent="0.2">
      <c r="A41">
        <v>17</v>
      </c>
      <c r="B41">
        <v>14</v>
      </c>
      <c r="C41" t="s">
        <v>17</v>
      </c>
      <c r="D41" t="s">
        <v>41</v>
      </c>
      <c r="E41">
        <v>21</v>
      </c>
      <c r="F41">
        <v>35</v>
      </c>
      <c r="G41">
        <v>1</v>
      </c>
      <c r="H41" s="8">
        <v>43</v>
      </c>
      <c r="I41" s="7">
        <f>Tabla1[[#This Row],[Tiempo de Preparación]]/1440</f>
        <v>2.9861111111111113E-2</v>
      </c>
      <c r="J41" t="s">
        <v>8</v>
      </c>
      <c r="K41">
        <f>Tabla1[[#This Row],[Precio Unitario]]*Tabla1[[#This Row],[Cantidad Ordenada]]</f>
        <v>35</v>
      </c>
      <c r="L41">
        <f>Tabla1[[#This Row],[Ganancia Bruta]]-(Tabla1[[#This Row],[Costo Unitario]]*Tabla1[[#This Row],[Cantidad Ordenada]])</f>
        <v>14</v>
      </c>
      <c r="M41">
        <f>Tabla1[[#This Row],[Precio Unitario]]*Tabla1[[#This Row],[Cantidad Ordenada]]</f>
        <v>35</v>
      </c>
      <c r="N41" s="1">
        <f>Tabla1[[#This Row],[Ganancia Neta ]]/Tabla1[[#This Row],[Total del pedido ]]</f>
        <v>0.4</v>
      </c>
      <c r="O41" s="2">
        <f>Tabla1[[#This Row],[Costo Unitario]]*Tabla1[[#This Row],[Cantidad Ordenada]]</f>
        <v>21</v>
      </c>
    </row>
    <row r="42" spans="1:15" x14ac:dyDescent="0.2">
      <c r="A42">
        <v>17</v>
      </c>
      <c r="B42">
        <v>14</v>
      </c>
      <c r="C42" t="s">
        <v>24</v>
      </c>
      <c r="D42" t="s">
        <v>48</v>
      </c>
      <c r="E42">
        <v>10</v>
      </c>
      <c r="F42">
        <v>18</v>
      </c>
      <c r="G42">
        <v>2</v>
      </c>
      <c r="H42" s="8">
        <v>58</v>
      </c>
      <c r="I42" s="7">
        <f>Tabla1[[#This Row],[Tiempo de Preparación]]/1440</f>
        <v>4.027777777777778E-2</v>
      </c>
      <c r="J42" t="s">
        <v>6</v>
      </c>
      <c r="K42">
        <f>Tabla1[[#This Row],[Precio Unitario]]*Tabla1[[#This Row],[Cantidad Ordenada]]</f>
        <v>36</v>
      </c>
      <c r="L42">
        <f>Tabla1[[#This Row],[Ganancia Bruta]]-(Tabla1[[#This Row],[Costo Unitario]]*Tabla1[[#This Row],[Cantidad Ordenada]])</f>
        <v>16</v>
      </c>
      <c r="M42">
        <f>Tabla1[[#This Row],[Precio Unitario]]*Tabla1[[#This Row],[Cantidad Ordenada]]</f>
        <v>36</v>
      </c>
      <c r="N42" s="1">
        <f>Tabla1[[#This Row],[Ganancia Neta ]]/Tabla1[[#This Row],[Total del pedido ]]</f>
        <v>0.44444444444444442</v>
      </c>
      <c r="O42" s="2">
        <f>Tabla1[[#This Row],[Costo Unitario]]*Tabla1[[#This Row],[Cantidad Ordenada]]</f>
        <v>20</v>
      </c>
    </row>
    <row r="43" spans="1:15" x14ac:dyDescent="0.2">
      <c r="A43">
        <v>17</v>
      </c>
      <c r="B43">
        <v>14</v>
      </c>
      <c r="C43" t="s">
        <v>19</v>
      </c>
      <c r="D43" t="s">
        <v>43</v>
      </c>
      <c r="E43">
        <v>13</v>
      </c>
      <c r="F43">
        <v>22</v>
      </c>
      <c r="G43">
        <v>3</v>
      </c>
      <c r="H43" s="8">
        <v>57</v>
      </c>
      <c r="I43" s="7">
        <f>Tabla1[[#This Row],[Tiempo de Preparación]]/1440</f>
        <v>3.9583333333333331E-2</v>
      </c>
      <c r="J43" t="s">
        <v>8</v>
      </c>
      <c r="K43">
        <f>Tabla1[[#This Row],[Precio Unitario]]*Tabla1[[#This Row],[Cantidad Ordenada]]</f>
        <v>66</v>
      </c>
      <c r="L43">
        <f>Tabla1[[#This Row],[Ganancia Bruta]]-(Tabla1[[#This Row],[Costo Unitario]]*Tabla1[[#This Row],[Cantidad Ordenada]])</f>
        <v>27</v>
      </c>
      <c r="M43">
        <f>Tabla1[[#This Row],[Precio Unitario]]*Tabla1[[#This Row],[Cantidad Ordenada]]</f>
        <v>66</v>
      </c>
      <c r="N43" s="1">
        <f>Tabla1[[#This Row],[Ganancia Neta ]]/Tabla1[[#This Row],[Total del pedido ]]</f>
        <v>0.40909090909090912</v>
      </c>
      <c r="O43" s="2">
        <f>Tabla1[[#This Row],[Costo Unitario]]*Tabla1[[#This Row],[Cantidad Ordenada]]</f>
        <v>39</v>
      </c>
    </row>
    <row r="44" spans="1:15" x14ac:dyDescent="0.2">
      <c r="A44">
        <v>18</v>
      </c>
      <c r="B44">
        <v>9</v>
      </c>
      <c r="C44" t="s">
        <v>13</v>
      </c>
      <c r="D44" t="s">
        <v>37</v>
      </c>
      <c r="E44">
        <v>17</v>
      </c>
      <c r="F44">
        <v>29</v>
      </c>
      <c r="G44">
        <v>1</v>
      </c>
      <c r="H44" s="8">
        <v>23</v>
      </c>
      <c r="I44" s="7">
        <f>Tabla1[[#This Row],[Tiempo de Preparación]]/1440</f>
        <v>1.5972222222222221E-2</v>
      </c>
      <c r="J44" t="s">
        <v>6</v>
      </c>
      <c r="K44">
        <f>Tabla1[[#This Row],[Precio Unitario]]*Tabla1[[#This Row],[Cantidad Ordenada]]</f>
        <v>29</v>
      </c>
      <c r="L44">
        <f>Tabla1[[#This Row],[Ganancia Bruta]]-(Tabla1[[#This Row],[Costo Unitario]]*Tabla1[[#This Row],[Cantidad Ordenada]])</f>
        <v>12</v>
      </c>
      <c r="M44">
        <f>Tabla1[[#This Row],[Precio Unitario]]*Tabla1[[#This Row],[Cantidad Ordenada]]</f>
        <v>29</v>
      </c>
      <c r="N44" s="1">
        <f>Tabla1[[#This Row],[Ganancia Neta ]]/Tabla1[[#This Row],[Total del pedido ]]</f>
        <v>0.41379310344827586</v>
      </c>
      <c r="O44" s="2">
        <f>Tabla1[[#This Row],[Costo Unitario]]*Tabla1[[#This Row],[Cantidad Ordenada]]</f>
        <v>17</v>
      </c>
    </row>
    <row r="45" spans="1:15" x14ac:dyDescent="0.2">
      <c r="A45">
        <v>18</v>
      </c>
      <c r="B45">
        <v>9</v>
      </c>
      <c r="C45" t="s">
        <v>11</v>
      </c>
      <c r="D45" t="s">
        <v>35</v>
      </c>
      <c r="E45">
        <v>25</v>
      </c>
      <c r="F45">
        <v>40</v>
      </c>
      <c r="G45">
        <v>2</v>
      </c>
      <c r="H45" s="8">
        <v>54</v>
      </c>
      <c r="I45" s="7">
        <f>Tabla1[[#This Row],[Tiempo de Preparación]]/1440</f>
        <v>3.7499999999999999E-2</v>
      </c>
      <c r="J45" t="s">
        <v>6</v>
      </c>
      <c r="K45">
        <f>Tabla1[[#This Row],[Precio Unitario]]*Tabla1[[#This Row],[Cantidad Ordenada]]</f>
        <v>80</v>
      </c>
      <c r="L45">
        <f>Tabla1[[#This Row],[Ganancia Bruta]]-(Tabla1[[#This Row],[Costo Unitario]]*Tabla1[[#This Row],[Cantidad Ordenada]])</f>
        <v>30</v>
      </c>
      <c r="M45">
        <f>Tabla1[[#This Row],[Precio Unitario]]*Tabla1[[#This Row],[Cantidad Ordenada]]</f>
        <v>80</v>
      </c>
      <c r="N45" s="1">
        <f>Tabla1[[#This Row],[Ganancia Neta ]]/Tabla1[[#This Row],[Total del pedido ]]</f>
        <v>0.375</v>
      </c>
      <c r="O45" s="2">
        <f>Tabla1[[#This Row],[Costo Unitario]]*Tabla1[[#This Row],[Cantidad Ordenada]]</f>
        <v>50</v>
      </c>
    </row>
    <row r="46" spans="1:15" x14ac:dyDescent="0.2">
      <c r="A46">
        <v>18</v>
      </c>
      <c r="B46">
        <v>9</v>
      </c>
      <c r="C46" t="s">
        <v>25</v>
      </c>
      <c r="D46" t="s">
        <v>49</v>
      </c>
      <c r="E46">
        <v>15</v>
      </c>
      <c r="F46">
        <v>26</v>
      </c>
      <c r="G46">
        <v>3</v>
      </c>
      <c r="H46" s="8">
        <v>23</v>
      </c>
      <c r="I46" s="7">
        <f>Tabla1[[#This Row],[Tiempo de Preparación]]/1440</f>
        <v>1.5972222222222221E-2</v>
      </c>
      <c r="J46" t="s">
        <v>6</v>
      </c>
      <c r="K46">
        <f>Tabla1[[#This Row],[Precio Unitario]]*Tabla1[[#This Row],[Cantidad Ordenada]]</f>
        <v>78</v>
      </c>
      <c r="L46">
        <f>Tabla1[[#This Row],[Ganancia Bruta]]-(Tabla1[[#This Row],[Costo Unitario]]*Tabla1[[#This Row],[Cantidad Ordenada]])</f>
        <v>33</v>
      </c>
      <c r="M46">
        <f>Tabla1[[#This Row],[Precio Unitario]]*Tabla1[[#This Row],[Cantidad Ordenada]]</f>
        <v>78</v>
      </c>
      <c r="N46" s="1">
        <f>Tabla1[[#This Row],[Ganancia Neta ]]/Tabla1[[#This Row],[Total del pedido ]]</f>
        <v>0.42307692307692307</v>
      </c>
      <c r="O46" s="2">
        <f>Tabla1[[#This Row],[Costo Unitario]]*Tabla1[[#This Row],[Cantidad Ordenada]]</f>
        <v>45</v>
      </c>
    </row>
    <row r="47" spans="1:15" x14ac:dyDescent="0.2">
      <c r="A47">
        <v>18</v>
      </c>
      <c r="B47">
        <v>9</v>
      </c>
      <c r="C47" t="s">
        <v>18</v>
      </c>
      <c r="D47" t="s">
        <v>42</v>
      </c>
      <c r="E47">
        <v>19</v>
      </c>
      <c r="F47">
        <v>32</v>
      </c>
      <c r="G47">
        <v>2</v>
      </c>
      <c r="H47" s="8">
        <v>34</v>
      </c>
      <c r="I47" s="7">
        <f>Tabla1[[#This Row],[Tiempo de Preparación]]/1440</f>
        <v>2.361111111111111E-2</v>
      </c>
      <c r="J47" t="s">
        <v>6</v>
      </c>
      <c r="K47">
        <f>Tabla1[[#This Row],[Precio Unitario]]*Tabla1[[#This Row],[Cantidad Ordenada]]</f>
        <v>64</v>
      </c>
      <c r="L47">
        <f>Tabla1[[#This Row],[Ganancia Bruta]]-(Tabla1[[#This Row],[Costo Unitario]]*Tabla1[[#This Row],[Cantidad Ordenada]])</f>
        <v>26</v>
      </c>
      <c r="M47">
        <f>Tabla1[[#This Row],[Precio Unitario]]*Tabla1[[#This Row],[Cantidad Ordenada]]</f>
        <v>64</v>
      </c>
      <c r="N47" s="1">
        <f>Tabla1[[#This Row],[Ganancia Neta ]]/Tabla1[[#This Row],[Total del pedido ]]</f>
        <v>0.40625</v>
      </c>
      <c r="O47" s="2">
        <f>Tabla1[[#This Row],[Costo Unitario]]*Tabla1[[#This Row],[Cantidad Ordenada]]</f>
        <v>38</v>
      </c>
    </row>
    <row r="48" spans="1:15" x14ac:dyDescent="0.2">
      <c r="A48">
        <v>19</v>
      </c>
      <c r="B48">
        <v>18</v>
      </c>
      <c r="C48" t="s">
        <v>11</v>
      </c>
      <c r="D48" t="s">
        <v>35</v>
      </c>
      <c r="E48">
        <v>25</v>
      </c>
      <c r="F48">
        <v>40</v>
      </c>
      <c r="G48">
        <v>2</v>
      </c>
      <c r="H48" s="8">
        <v>44</v>
      </c>
      <c r="I48" s="7">
        <f>Tabla1[[#This Row],[Tiempo de Preparación]]/1440</f>
        <v>3.0555555555555555E-2</v>
      </c>
      <c r="J48" t="s">
        <v>8</v>
      </c>
      <c r="K48">
        <f>Tabla1[[#This Row],[Precio Unitario]]*Tabla1[[#This Row],[Cantidad Ordenada]]</f>
        <v>80</v>
      </c>
      <c r="L48">
        <f>Tabla1[[#This Row],[Ganancia Bruta]]-(Tabla1[[#This Row],[Costo Unitario]]*Tabla1[[#This Row],[Cantidad Ordenada]])</f>
        <v>30</v>
      </c>
      <c r="M48">
        <f>Tabla1[[#This Row],[Precio Unitario]]*Tabla1[[#This Row],[Cantidad Ordenada]]</f>
        <v>80</v>
      </c>
      <c r="N48" s="1">
        <f>Tabla1[[#This Row],[Ganancia Neta ]]/Tabla1[[#This Row],[Total del pedido ]]</f>
        <v>0.375</v>
      </c>
      <c r="O48" s="2">
        <f>Tabla1[[#This Row],[Costo Unitario]]*Tabla1[[#This Row],[Cantidad Ordenada]]</f>
        <v>50</v>
      </c>
    </row>
    <row r="49" spans="1:15" x14ac:dyDescent="0.2">
      <c r="A49">
        <v>20</v>
      </c>
      <c r="B49">
        <v>8</v>
      </c>
      <c r="C49" t="s">
        <v>17</v>
      </c>
      <c r="D49" t="s">
        <v>41</v>
      </c>
      <c r="E49">
        <v>21</v>
      </c>
      <c r="F49">
        <v>35</v>
      </c>
      <c r="G49">
        <v>3</v>
      </c>
      <c r="H49" s="8">
        <v>50</v>
      </c>
      <c r="I49" s="7">
        <f>Tabla1[[#This Row],[Tiempo de Preparación]]/1440</f>
        <v>3.4722222222222224E-2</v>
      </c>
      <c r="J49" t="s">
        <v>8</v>
      </c>
      <c r="K49">
        <f>Tabla1[[#This Row],[Precio Unitario]]*Tabla1[[#This Row],[Cantidad Ordenada]]</f>
        <v>105</v>
      </c>
      <c r="L49">
        <f>Tabla1[[#This Row],[Ganancia Bruta]]-(Tabla1[[#This Row],[Costo Unitario]]*Tabla1[[#This Row],[Cantidad Ordenada]])</f>
        <v>42</v>
      </c>
      <c r="M49">
        <f>Tabla1[[#This Row],[Precio Unitario]]*Tabla1[[#This Row],[Cantidad Ordenada]]</f>
        <v>105</v>
      </c>
      <c r="N49" s="1">
        <f>Tabla1[[#This Row],[Ganancia Neta ]]/Tabla1[[#This Row],[Total del pedido ]]</f>
        <v>0.4</v>
      </c>
      <c r="O49" s="2">
        <f>Tabla1[[#This Row],[Costo Unitario]]*Tabla1[[#This Row],[Cantidad Ordenada]]</f>
        <v>63</v>
      </c>
    </row>
    <row r="50" spans="1:15" x14ac:dyDescent="0.2">
      <c r="A50">
        <v>20</v>
      </c>
      <c r="B50">
        <v>8</v>
      </c>
      <c r="C50" t="s">
        <v>26</v>
      </c>
      <c r="D50" t="s">
        <v>50</v>
      </c>
      <c r="E50">
        <v>15</v>
      </c>
      <c r="F50">
        <v>25</v>
      </c>
      <c r="G50">
        <v>2</v>
      </c>
      <c r="H50" s="8">
        <v>6</v>
      </c>
      <c r="I50" s="7">
        <f>Tabla1[[#This Row],[Tiempo de Preparación]]/1440</f>
        <v>4.1666666666666666E-3</v>
      </c>
      <c r="J50" t="s">
        <v>8</v>
      </c>
      <c r="K50">
        <f>Tabla1[[#This Row],[Precio Unitario]]*Tabla1[[#This Row],[Cantidad Ordenada]]</f>
        <v>50</v>
      </c>
      <c r="L50">
        <f>Tabla1[[#This Row],[Ganancia Bruta]]-(Tabla1[[#This Row],[Costo Unitario]]*Tabla1[[#This Row],[Cantidad Ordenada]])</f>
        <v>20</v>
      </c>
      <c r="M50">
        <f>Tabla1[[#This Row],[Precio Unitario]]*Tabla1[[#This Row],[Cantidad Ordenada]]</f>
        <v>50</v>
      </c>
      <c r="N50" s="1">
        <f>Tabla1[[#This Row],[Ganancia Neta ]]/Tabla1[[#This Row],[Total del pedido ]]</f>
        <v>0.4</v>
      </c>
      <c r="O50" s="2">
        <f>Tabla1[[#This Row],[Costo Unitario]]*Tabla1[[#This Row],[Cantidad Ordenada]]</f>
        <v>30</v>
      </c>
    </row>
    <row r="51" spans="1:15" x14ac:dyDescent="0.2">
      <c r="A51">
        <v>20</v>
      </c>
      <c r="B51">
        <v>8</v>
      </c>
      <c r="C51" t="s">
        <v>22</v>
      </c>
      <c r="D51" t="s">
        <v>46</v>
      </c>
      <c r="E51">
        <v>14</v>
      </c>
      <c r="F51">
        <v>23</v>
      </c>
      <c r="G51">
        <v>1</v>
      </c>
      <c r="H51" s="8">
        <v>14</v>
      </c>
      <c r="I51" s="7">
        <f>Tabla1[[#This Row],[Tiempo de Preparación]]/1440</f>
        <v>9.7222222222222224E-3</v>
      </c>
      <c r="J51" t="s">
        <v>8</v>
      </c>
      <c r="K51">
        <f>Tabla1[[#This Row],[Precio Unitario]]*Tabla1[[#This Row],[Cantidad Ordenada]]</f>
        <v>23</v>
      </c>
      <c r="L51">
        <f>Tabla1[[#This Row],[Ganancia Bruta]]-(Tabla1[[#This Row],[Costo Unitario]]*Tabla1[[#This Row],[Cantidad Ordenada]])</f>
        <v>9</v>
      </c>
      <c r="M51">
        <f>Tabla1[[#This Row],[Precio Unitario]]*Tabla1[[#This Row],[Cantidad Ordenada]]</f>
        <v>23</v>
      </c>
      <c r="N51" s="1">
        <f>Tabla1[[#This Row],[Ganancia Neta ]]/Tabla1[[#This Row],[Total del pedido ]]</f>
        <v>0.39130434782608697</v>
      </c>
      <c r="O51" s="2">
        <f>Tabla1[[#This Row],[Costo Unitario]]*Tabla1[[#This Row],[Cantidad Ordenada]]</f>
        <v>14</v>
      </c>
    </row>
    <row r="52" spans="1:15" x14ac:dyDescent="0.2">
      <c r="A52">
        <v>21</v>
      </c>
      <c r="B52">
        <v>12</v>
      </c>
      <c r="C52" t="s">
        <v>11</v>
      </c>
      <c r="D52" t="s">
        <v>35</v>
      </c>
      <c r="E52">
        <v>25</v>
      </c>
      <c r="F52">
        <v>40</v>
      </c>
      <c r="G52">
        <v>3</v>
      </c>
      <c r="H52" s="8">
        <v>20</v>
      </c>
      <c r="I52" s="7">
        <f>Tabla1[[#This Row],[Tiempo de Preparación]]/1440</f>
        <v>1.3888888888888888E-2</v>
      </c>
      <c r="J52" t="s">
        <v>6</v>
      </c>
      <c r="K52">
        <f>Tabla1[[#This Row],[Precio Unitario]]*Tabla1[[#This Row],[Cantidad Ordenada]]</f>
        <v>120</v>
      </c>
      <c r="L52">
        <f>Tabla1[[#This Row],[Ganancia Bruta]]-(Tabla1[[#This Row],[Costo Unitario]]*Tabla1[[#This Row],[Cantidad Ordenada]])</f>
        <v>45</v>
      </c>
      <c r="M52">
        <f>Tabla1[[#This Row],[Precio Unitario]]*Tabla1[[#This Row],[Cantidad Ordenada]]</f>
        <v>120</v>
      </c>
      <c r="N52" s="1">
        <f>Tabla1[[#This Row],[Ganancia Neta ]]/Tabla1[[#This Row],[Total del pedido ]]</f>
        <v>0.375</v>
      </c>
      <c r="O52" s="2">
        <f>Tabla1[[#This Row],[Costo Unitario]]*Tabla1[[#This Row],[Cantidad Ordenada]]</f>
        <v>75</v>
      </c>
    </row>
    <row r="53" spans="1:15" x14ac:dyDescent="0.2">
      <c r="A53">
        <v>21</v>
      </c>
      <c r="B53">
        <v>12</v>
      </c>
      <c r="C53" t="s">
        <v>21</v>
      </c>
      <c r="D53" t="s">
        <v>45</v>
      </c>
      <c r="E53">
        <v>12</v>
      </c>
      <c r="F53">
        <v>20</v>
      </c>
      <c r="G53">
        <v>2</v>
      </c>
      <c r="H53" s="8">
        <v>43</v>
      </c>
      <c r="I53" s="7">
        <f>Tabla1[[#This Row],[Tiempo de Preparación]]/1440</f>
        <v>2.9861111111111113E-2</v>
      </c>
      <c r="J53" t="s">
        <v>6</v>
      </c>
      <c r="K53">
        <f>Tabla1[[#This Row],[Precio Unitario]]*Tabla1[[#This Row],[Cantidad Ordenada]]</f>
        <v>40</v>
      </c>
      <c r="L53">
        <f>Tabla1[[#This Row],[Ganancia Bruta]]-(Tabla1[[#This Row],[Costo Unitario]]*Tabla1[[#This Row],[Cantidad Ordenada]])</f>
        <v>16</v>
      </c>
      <c r="M53">
        <f>Tabla1[[#This Row],[Precio Unitario]]*Tabla1[[#This Row],[Cantidad Ordenada]]</f>
        <v>40</v>
      </c>
      <c r="N53" s="1">
        <f>Tabla1[[#This Row],[Ganancia Neta ]]/Tabla1[[#This Row],[Total del pedido ]]</f>
        <v>0.4</v>
      </c>
      <c r="O53" s="2">
        <f>Tabla1[[#This Row],[Costo Unitario]]*Tabla1[[#This Row],[Cantidad Ordenada]]</f>
        <v>24</v>
      </c>
    </row>
    <row r="54" spans="1:15" x14ac:dyDescent="0.2">
      <c r="A54">
        <v>21</v>
      </c>
      <c r="B54">
        <v>12</v>
      </c>
      <c r="C54" t="s">
        <v>18</v>
      </c>
      <c r="D54" t="s">
        <v>42</v>
      </c>
      <c r="E54">
        <v>19</v>
      </c>
      <c r="F54">
        <v>32</v>
      </c>
      <c r="G54">
        <v>2</v>
      </c>
      <c r="H54" s="8">
        <v>44</v>
      </c>
      <c r="I54" s="7">
        <f>Tabla1[[#This Row],[Tiempo de Preparación]]/1440</f>
        <v>3.0555555555555555E-2</v>
      </c>
      <c r="J54" t="s">
        <v>8</v>
      </c>
      <c r="K54">
        <f>Tabla1[[#This Row],[Precio Unitario]]*Tabla1[[#This Row],[Cantidad Ordenada]]</f>
        <v>64</v>
      </c>
      <c r="L54">
        <f>Tabla1[[#This Row],[Ganancia Bruta]]-(Tabla1[[#This Row],[Costo Unitario]]*Tabla1[[#This Row],[Cantidad Ordenada]])</f>
        <v>26</v>
      </c>
      <c r="M54">
        <f>Tabla1[[#This Row],[Precio Unitario]]*Tabla1[[#This Row],[Cantidad Ordenada]]</f>
        <v>64</v>
      </c>
      <c r="N54" s="1">
        <f>Tabla1[[#This Row],[Ganancia Neta ]]/Tabla1[[#This Row],[Total del pedido ]]</f>
        <v>0.40625</v>
      </c>
      <c r="O54" s="2">
        <f>Tabla1[[#This Row],[Costo Unitario]]*Tabla1[[#This Row],[Cantidad Ordenada]]</f>
        <v>38</v>
      </c>
    </row>
    <row r="55" spans="1:15" x14ac:dyDescent="0.2">
      <c r="A55">
        <v>21</v>
      </c>
      <c r="B55">
        <v>12</v>
      </c>
      <c r="C55" t="s">
        <v>26</v>
      </c>
      <c r="D55" t="s">
        <v>50</v>
      </c>
      <c r="E55">
        <v>15</v>
      </c>
      <c r="F55">
        <v>25</v>
      </c>
      <c r="G55">
        <v>2</v>
      </c>
      <c r="H55" s="8">
        <v>45</v>
      </c>
      <c r="I55" s="7">
        <f>Tabla1[[#This Row],[Tiempo de Preparación]]/1440</f>
        <v>3.125E-2</v>
      </c>
      <c r="J55" t="s">
        <v>8</v>
      </c>
      <c r="K55">
        <f>Tabla1[[#This Row],[Precio Unitario]]*Tabla1[[#This Row],[Cantidad Ordenada]]</f>
        <v>50</v>
      </c>
      <c r="L55">
        <f>Tabla1[[#This Row],[Ganancia Bruta]]-(Tabla1[[#This Row],[Costo Unitario]]*Tabla1[[#This Row],[Cantidad Ordenada]])</f>
        <v>20</v>
      </c>
      <c r="M55">
        <f>Tabla1[[#This Row],[Precio Unitario]]*Tabla1[[#This Row],[Cantidad Ordenada]]</f>
        <v>50</v>
      </c>
      <c r="N55" s="1">
        <f>Tabla1[[#This Row],[Ganancia Neta ]]/Tabla1[[#This Row],[Total del pedido ]]</f>
        <v>0.4</v>
      </c>
      <c r="O55" s="2">
        <f>Tabla1[[#This Row],[Costo Unitario]]*Tabla1[[#This Row],[Cantidad Ordenada]]</f>
        <v>30</v>
      </c>
    </row>
    <row r="56" spans="1:15" x14ac:dyDescent="0.2">
      <c r="A56">
        <v>22</v>
      </c>
      <c r="B56">
        <v>15</v>
      </c>
      <c r="C56" t="s">
        <v>24</v>
      </c>
      <c r="D56" t="s">
        <v>48</v>
      </c>
      <c r="E56">
        <v>10</v>
      </c>
      <c r="F56">
        <v>18</v>
      </c>
      <c r="G56">
        <v>1</v>
      </c>
      <c r="H56" s="8">
        <v>32</v>
      </c>
      <c r="I56" s="7">
        <f>Tabla1[[#This Row],[Tiempo de Preparación]]/1440</f>
        <v>2.2222222222222223E-2</v>
      </c>
      <c r="J56" t="s">
        <v>6</v>
      </c>
      <c r="K56">
        <f>Tabla1[[#This Row],[Precio Unitario]]*Tabla1[[#This Row],[Cantidad Ordenada]]</f>
        <v>18</v>
      </c>
      <c r="L56">
        <f>Tabla1[[#This Row],[Ganancia Bruta]]-(Tabla1[[#This Row],[Costo Unitario]]*Tabla1[[#This Row],[Cantidad Ordenada]])</f>
        <v>8</v>
      </c>
      <c r="M56">
        <f>Tabla1[[#This Row],[Precio Unitario]]*Tabla1[[#This Row],[Cantidad Ordenada]]</f>
        <v>18</v>
      </c>
      <c r="N56" s="1">
        <f>Tabla1[[#This Row],[Ganancia Neta ]]/Tabla1[[#This Row],[Total del pedido ]]</f>
        <v>0.44444444444444442</v>
      </c>
      <c r="O56" s="2">
        <f>Tabla1[[#This Row],[Costo Unitario]]*Tabla1[[#This Row],[Cantidad Ordenada]]</f>
        <v>10</v>
      </c>
    </row>
    <row r="57" spans="1:15" x14ac:dyDescent="0.2">
      <c r="A57">
        <v>22</v>
      </c>
      <c r="B57">
        <v>15</v>
      </c>
      <c r="C57" t="s">
        <v>20</v>
      </c>
      <c r="D57" t="s">
        <v>44</v>
      </c>
      <c r="E57">
        <v>20</v>
      </c>
      <c r="F57">
        <v>34</v>
      </c>
      <c r="G57">
        <v>3</v>
      </c>
      <c r="H57" s="8">
        <v>19</v>
      </c>
      <c r="I57" s="7">
        <f>Tabla1[[#This Row],[Tiempo de Preparación]]/1440</f>
        <v>1.3194444444444444E-2</v>
      </c>
      <c r="J57" t="s">
        <v>6</v>
      </c>
      <c r="K57">
        <f>Tabla1[[#This Row],[Precio Unitario]]*Tabla1[[#This Row],[Cantidad Ordenada]]</f>
        <v>102</v>
      </c>
      <c r="L57">
        <f>Tabla1[[#This Row],[Ganancia Bruta]]-(Tabla1[[#This Row],[Costo Unitario]]*Tabla1[[#This Row],[Cantidad Ordenada]])</f>
        <v>42</v>
      </c>
      <c r="M57">
        <f>Tabla1[[#This Row],[Precio Unitario]]*Tabla1[[#This Row],[Cantidad Ordenada]]</f>
        <v>102</v>
      </c>
      <c r="N57" s="1">
        <f>Tabla1[[#This Row],[Ganancia Neta ]]/Tabla1[[#This Row],[Total del pedido ]]</f>
        <v>0.41176470588235292</v>
      </c>
      <c r="O57" s="2">
        <f>Tabla1[[#This Row],[Costo Unitario]]*Tabla1[[#This Row],[Cantidad Ordenada]]</f>
        <v>60</v>
      </c>
    </row>
    <row r="58" spans="1:15" x14ac:dyDescent="0.2">
      <c r="A58">
        <v>22</v>
      </c>
      <c r="B58">
        <v>15</v>
      </c>
      <c r="C58" t="s">
        <v>13</v>
      </c>
      <c r="D58" t="s">
        <v>37</v>
      </c>
      <c r="E58">
        <v>17</v>
      </c>
      <c r="F58">
        <v>29</v>
      </c>
      <c r="G58">
        <v>2</v>
      </c>
      <c r="H58" s="8">
        <v>13</v>
      </c>
      <c r="I58" s="7">
        <f>Tabla1[[#This Row],[Tiempo de Preparación]]/1440</f>
        <v>9.0277777777777769E-3</v>
      </c>
      <c r="J58" t="s">
        <v>8</v>
      </c>
      <c r="K58">
        <f>Tabla1[[#This Row],[Precio Unitario]]*Tabla1[[#This Row],[Cantidad Ordenada]]</f>
        <v>58</v>
      </c>
      <c r="L58">
        <f>Tabla1[[#This Row],[Ganancia Bruta]]-(Tabla1[[#This Row],[Costo Unitario]]*Tabla1[[#This Row],[Cantidad Ordenada]])</f>
        <v>24</v>
      </c>
      <c r="M58">
        <f>Tabla1[[#This Row],[Precio Unitario]]*Tabla1[[#This Row],[Cantidad Ordenada]]</f>
        <v>58</v>
      </c>
      <c r="N58" s="1">
        <f>Tabla1[[#This Row],[Ganancia Neta ]]/Tabla1[[#This Row],[Total del pedido ]]</f>
        <v>0.41379310344827586</v>
      </c>
      <c r="O58" s="2">
        <f>Tabla1[[#This Row],[Costo Unitario]]*Tabla1[[#This Row],[Cantidad Ordenada]]</f>
        <v>34</v>
      </c>
    </row>
    <row r="59" spans="1:15" x14ac:dyDescent="0.2">
      <c r="A59">
        <v>22</v>
      </c>
      <c r="B59">
        <v>15</v>
      </c>
      <c r="C59" t="s">
        <v>17</v>
      </c>
      <c r="D59" t="s">
        <v>41</v>
      </c>
      <c r="E59">
        <v>21</v>
      </c>
      <c r="F59">
        <v>35</v>
      </c>
      <c r="G59">
        <v>1</v>
      </c>
      <c r="H59" s="8">
        <v>59</v>
      </c>
      <c r="I59" s="7">
        <f>Tabla1[[#This Row],[Tiempo de Preparación]]/1440</f>
        <v>4.0972222222222222E-2</v>
      </c>
      <c r="J59" t="s">
        <v>8</v>
      </c>
      <c r="K59">
        <f>Tabla1[[#This Row],[Precio Unitario]]*Tabla1[[#This Row],[Cantidad Ordenada]]</f>
        <v>35</v>
      </c>
      <c r="L59">
        <f>Tabla1[[#This Row],[Ganancia Bruta]]-(Tabla1[[#This Row],[Costo Unitario]]*Tabla1[[#This Row],[Cantidad Ordenada]])</f>
        <v>14</v>
      </c>
      <c r="M59">
        <f>Tabla1[[#This Row],[Precio Unitario]]*Tabla1[[#This Row],[Cantidad Ordenada]]</f>
        <v>35</v>
      </c>
      <c r="N59" s="1">
        <f>Tabla1[[#This Row],[Ganancia Neta ]]/Tabla1[[#This Row],[Total del pedido ]]</f>
        <v>0.4</v>
      </c>
      <c r="O59" s="2">
        <f>Tabla1[[#This Row],[Costo Unitario]]*Tabla1[[#This Row],[Cantidad Ordenada]]</f>
        <v>21</v>
      </c>
    </row>
    <row r="60" spans="1:15" x14ac:dyDescent="0.2">
      <c r="A60">
        <v>23</v>
      </c>
      <c r="B60">
        <v>1</v>
      </c>
      <c r="C60" t="s">
        <v>16</v>
      </c>
      <c r="D60" t="s">
        <v>40</v>
      </c>
      <c r="E60">
        <v>11</v>
      </c>
      <c r="F60">
        <v>19</v>
      </c>
      <c r="G60">
        <v>3</v>
      </c>
      <c r="H60" s="8">
        <v>46</v>
      </c>
      <c r="I60" s="7">
        <f>Tabla1[[#This Row],[Tiempo de Preparación]]/1440</f>
        <v>3.1944444444444442E-2</v>
      </c>
      <c r="J60" t="s">
        <v>8</v>
      </c>
      <c r="K60">
        <f>Tabla1[[#This Row],[Precio Unitario]]*Tabla1[[#This Row],[Cantidad Ordenada]]</f>
        <v>57</v>
      </c>
      <c r="L60">
        <f>Tabla1[[#This Row],[Ganancia Bruta]]-(Tabla1[[#This Row],[Costo Unitario]]*Tabla1[[#This Row],[Cantidad Ordenada]])</f>
        <v>24</v>
      </c>
      <c r="M60">
        <f>Tabla1[[#This Row],[Precio Unitario]]*Tabla1[[#This Row],[Cantidad Ordenada]]</f>
        <v>57</v>
      </c>
      <c r="N60" s="1">
        <f>Tabla1[[#This Row],[Ganancia Neta ]]/Tabla1[[#This Row],[Total del pedido ]]</f>
        <v>0.42105263157894735</v>
      </c>
      <c r="O60" s="2">
        <f>Tabla1[[#This Row],[Costo Unitario]]*Tabla1[[#This Row],[Cantidad Ordenada]]</f>
        <v>33</v>
      </c>
    </row>
    <row r="61" spans="1:15" x14ac:dyDescent="0.2">
      <c r="A61">
        <v>23</v>
      </c>
      <c r="B61">
        <v>1</v>
      </c>
      <c r="C61" t="s">
        <v>10</v>
      </c>
      <c r="D61" t="s">
        <v>34</v>
      </c>
      <c r="E61">
        <v>16</v>
      </c>
      <c r="F61">
        <v>27</v>
      </c>
      <c r="G61">
        <v>3</v>
      </c>
      <c r="H61" s="8">
        <v>17</v>
      </c>
      <c r="I61" s="7">
        <f>Tabla1[[#This Row],[Tiempo de Preparación]]/1440</f>
        <v>1.1805555555555555E-2</v>
      </c>
      <c r="J61" t="s">
        <v>8</v>
      </c>
      <c r="K61">
        <f>Tabla1[[#This Row],[Precio Unitario]]*Tabla1[[#This Row],[Cantidad Ordenada]]</f>
        <v>81</v>
      </c>
      <c r="L61">
        <f>Tabla1[[#This Row],[Ganancia Bruta]]-(Tabla1[[#This Row],[Costo Unitario]]*Tabla1[[#This Row],[Cantidad Ordenada]])</f>
        <v>33</v>
      </c>
      <c r="M61">
        <f>Tabla1[[#This Row],[Precio Unitario]]*Tabla1[[#This Row],[Cantidad Ordenada]]</f>
        <v>81</v>
      </c>
      <c r="N61" s="1">
        <f>Tabla1[[#This Row],[Ganancia Neta ]]/Tabla1[[#This Row],[Total del pedido ]]</f>
        <v>0.40740740740740738</v>
      </c>
      <c r="O61" s="2">
        <f>Tabla1[[#This Row],[Costo Unitario]]*Tabla1[[#This Row],[Cantidad Ordenada]]</f>
        <v>48</v>
      </c>
    </row>
    <row r="62" spans="1:15" x14ac:dyDescent="0.2">
      <c r="A62">
        <v>24</v>
      </c>
      <c r="B62">
        <v>5</v>
      </c>
      <c r="C62" t="s">
        <v>25</v>
      </c>
      <c r="D62" t="s">
        <v>49</v>
      </c>
      <c r="E62">
        <v>15</v>
      </c>
      <c r="F62">
        <v>26</v>
      </c>
      <c r="G62">
        <v>3</v>
      </c>
      <c r="H62" s="8">
        <v>45</v>
      </c>
      <c r="I62" s="7">
        <f>Tabla1[[#This Row],[Tiempo de Preparación]]/1440</f>
        <v>3.125E-2</v>
      </c>
      <c r="J62" t="s">
        <v>6</v>
      </c>
      <c r="K62">
        <f>Tabla1[[#This Row],[Precio Unitario]]*Tabla1[[#This Row],[Cantidad Ordenada]]</f>
        <v>78</v>
      </c>
      <c r="L62">
        <f>Tabla1[[#This Row],[Ganancia Bruta]]-(Tabla1[[#This Row],[Costo Unitario]]*Tabla1[[#This Row],[Cantidad Ordenada]])</f>
        <v>33</v>
      </c>
      <c r="M62">
        <f>Tabla1[[#This Row],[Precio Unitario]]*Tabla1[[#This Row],[Cantidad Ordenada]]</f>
        <v>78</v>
      </c>
      <c r="N62" s="1">
        <f>Tabla1[[#This Row],[Ganancia Neta ]]/Tabla1[[#This Row],[Total del pedido ]]</f>
        <v>0.42307692307692307</v>
      </c>
      <c r="O62" s="2">
        <f>Tabla1[[#This Row],[Costo Unitario]]*Tabla1[[#This Row],[Cantidad Ordenada]]</f>
        <v>45</v>
      </c>
    </row>
    <row r="63" spans="1:15" x14ac:dyDescent="0.2">
      <c r="A63">
        <v>24</v>
      </c>
      <c r="B63">
        <v>5</v>
      </c>
      <c r="C63" t="s">
        <v>13</v>
      </c>
      <c r="D63" t="s">
        <v>37</v>
      </c>
      <c r="E63">
        <v>17</v>
      </c>
      <c r="F63">
        <v>29</v>
      </c>
      <c r="G63">
        <v>1</v>
      </c>
      <c r="H63" s="8">
        <v>46</v>
      </c>
      <c r="I63" s="7">
        <f>Tabla1[[#This Row],[Tiempo de Preparación]]/1440</f>
        <v>3.1944444444444442E-2</v>
      </c>
      <c r="J63" t="s">
        <v>6</v>
      </c>
      <c r="K63">
        <f>Tabla1[[#This Row],[Precio Unitario]]*Tabla1[[#This Row],[Cantidad Ordenada]]</f>
        <v>29</v>
      </c>
      <c r="L63">
        <f>Tabla1[[#This Row],[Ganancia Bruta]]-(Tabla1[[#This Row],[Costo Unitario]]*Tabla1[[#This Row],[Cantidad Ordenada]])</f>
        <v>12</v>
      </c>
      <c r="M63">
        <f>Tabla1[[#This Row],[Precio Unitario]]*Tabla1[[#This Row],[Cantidad Ordenada]]</f>
        <v>29</v>
      </c>
      <c r="N63" s="1">
        <f>Tabla1[[#This Row],[Ganancia Neta ]]/Tabla1[[#This Row],[Total del pedido ]]</f>
        <v>0.41379310344827586</v>
      </c>
      <c r="O63" s="2">
        <f>Tabla1[[#This Row],[Costo Unitario]]*Tabla1[[#This Row],[Cantidad Ordenada]]</f>
        <v>17</v>
      </c>
    </row>
    <row r="64" spans="1:15" x14ac:dyDescent="0.2">
      <c r="A64">
        <v>24</v>
      </c>
      <c r="B64">
        <v>5</v>
      </c>
      <c r="C64" t="s">
        <v>22</v>
      </c>
      <c r="D64" t="s">
        <v>46</v>
      </c>
      <c r="E64">
        <v>14</v>
      </c>
      <c r="F64">
        <v>23</v>
      </c>
      <c r="G64">
        <v>2</v>
      </c>
      <c r="H64" s="8">
        <v>42</v>
      </c>
      <c r="I64" s="7">
        <f>Tabla1[[#This Row],[Tiempo de Preparación]]/1440</f>
        <v>2.9166666666666667E-2</v>
      </c>
      <c r="J64" t="s">
        <v>8</v>
      </c>
      <c r="K64">
        <f>Tabla1[[#This Row],[Precio Unitario]]*Tabla1[[#This Row],[Cantidad Ordenada]]</f>
        <v>46</v>
      </c>
      <c r="L64">
        <f>Tabla1[[#This Row],[Ganancia Bruta]]-(Tabla1[[#This Row],[Costo Unitario]]*Tabla1[[#This Row],[Cantidad Ordenada]])</f>
        <v>18</v>
      </c>
      <c r="M64">
        <f>Tabla1[[#This Row],[Precio Unitario]]*Tabla1[[#This Row],[Cantidad Ordenada]]</f>
        <v>46</v>
      </c>
      <c r="N64" s="1">
        <f>Tabla1[[#This Row],[Ganancia Neta ]]/Tabla1[[#This Row],[Total del pedido ]]</f>
        <v>0.39130434782608697</v>
      </c>
      <c r="O64" s="2">
        <f>Tabla1[[#This Row],[Costo Unitario]]*Tabla1[[#This Row],[Cantidad Ordenada]]</f>
        <v>28</v>
      </c>
    </row>
    <row r="65" spans="1:15" x14ac:dyDescent="0.2">
      <c r="A65">
        <v>24</v>
      </c>
      <c r="B65">
        <v>5</v>
      </c>
      <c r="C65" t="s">
        <v>11</v>
      </c>
      <c r="D65" t="s">
        <v>35</v>
      </c>
      <c r="E65">
        <v>25</v>
      </c>
      <c r="F65">
        <v>40</v>
      </c>
      <c r="G65">
        <v>2</v>
      </c>
      <c r="H65" s="8">
        <v>47</v>
      </c>
      <c r="I65" s="7">
        <f>Tabla1[[#This Row],[Tiempo de Preparación]]/1440</f>
        <v>3.2638888888888891E-2</v>
      </c>
      <c r="J65" t="s">
        <v>8</v>
      </c>
      <c r="K65">
        <f>Tabla1[[#This Row],[Precio Unitario]]*Tabla1[[#This Row],[Cantidad Ordenada]]</f>
        <v>80</v>
      </c>
      <c r="L65">
        <f>Tabla1[[#This Row],[Ganancia Bruta]]-(Tabla1[[#This Row],[Costo Unitario]]*Tabla1[[#This Row],[Cantidad Ordenada]])</f>
        <v>30</v>
      </c>
      <c r="M65">
        <f>Tabla1[[#This Row],[Precio Unitario]]*Tabla1[[#This Row],[Cantidad Ordenada]]</f>
        <v>80</v>
      </c>
      <c r="N65" s="1">
        <f>Tabla1[[#This Row],[Ganancia Neta ]]/Tabla1[[#This Row],[Total del pedido ]]</f>
        <v>0.375</v>
      </c>
      <c r="O65" s="2">
        <f>Tabla1[[#This Row],[Costo Unitario]]*Tabla1[[#This Row],[Cantidad Ordenada]]</f>
        <v>50</v>
      </c>
    </row>
    <row r="66" spans="1:15" x14ac:dyDescent="0.2">
      <c r="A66">
        <v>25</v>
      </c>
      <c r="B66">
        <v>12</v>
      </c>
      <c r="C66" t="s">
        <v>20</v>
      </c>
      <c r="D66" t="s">
        <v>44</v>
      </c>
      <c r="E66">
        <v>20</v>
      </c>
      <c r="F66">
        <v>34</v>
      </c>
      <c r="G66">
        <v>1</v>
      </c>
      <c r="H66" s="8">
        <v>35</v>
      </c>
      <c r="I66" s="7">
        <f>Tabla1[[#This Row],[Tiempo de Preparación]]/1440</f>
        <v>2.4305555555555556E-2</v>
      </c>
      <c r="J66" t="s">
        <v>8</v>
      </c>
      <c r="K66">
        <f>Tabla1[[#This Row],[Precio Unitario]]*Tabla1[[#This Row],[Cantidad Ordenada]]</f>
        <v>34</v>
      </c>
      <c r="L66">
        <f>Tabla1[[#This Row],[Ganancia Bruta]]-(Tabla1[[#This Row],[Costo Unitario]]*Tabla1[[#This Row],[Cantidad Ordenada]])</f>
        <v>14</v>
      </c>
      <c r="M66">
        <f>Tabla1[[#This Row],[Precio Unitario]]*Tabla1[[#This Row],[Cantidad Ordenada]]</f>
        <v>34</v>
      </c>
      <c r="N66" s="1">
        <f>Tabla1[[#This Row],[Ganancia Neta ]]/Tabla1[[#This Row],[Total del pedido ]]</f>
        <v>0.41176470588235292</v>
      </c>
      <c r="O66" s="2">
        <f>Tabla1[[#This Row],[Costo Unitario]]*Tabla1[[#This Row],[Cantidad Ordenada]]</f>
        <v>20</v>
      </c>
    </row>
    <row r="67" spans="1:15" x14ac:dyDescent="0.2">
      <c r="A67">
        <v>26</v>
      </c>
      <c r="B67">
        <v>18</v>
      </c>
      <c r="C67" t="s">
        <v>24</v>
      </c>
      <c r="D67" t="s">
        <v>48</v>
      </c>
      <c r="E67">
        <v>10</v>
      </c>
      <c r="F67">
        <v>18</v>
      </c>
      <c r="G67">
        <v>2</v>
      </c>
      <c r="H67" s="8">
        <v>13</v>
      </c>
      <c r="I67" s="7">
        <f>Tabla1[[#This Row],[Tiempo de Preparación]]/1440</f>
        <v>9.0277777777777769E-3</v>
      </c>
      <c r="J67" t="s">
        <v>8</v>
      </c>
      <c r="K67">
        <f>Tabla1[[#This Row],[Precio Unitario]]*Tabla1[[#This Row],[Cantidad Ordenada]]</f>
        <v>36</v>
      </c>
      <c r="L67">
        <f>Tabla1[[#This Row],[Ganancia Bruta]]-(Tabla1[[#This Row],[Costo Unitario]]*Tabla1[[#This Row],[Cantidad Ordenada]])</f>
        <v>16</v>
      </c>
      <c r="M67">
        <f>Tabla1[[#This Row],[Precio Unitario]]*Tabla1[[#This Row],[Cantidad Ordenada]]</f>
        <v>36</v>
      </c>
      <c r="N67" s="1">
        <f>Tabla1[[#This Row],[Ganancia Neta ]]/Tabla1[[#This Row],[Total del pedido ]]</f>
        <v>0.44444444444444442</v>
      </c>
      <c r="O67" s="2">
        <f>Tabla1[[#This Row],[Costo Unitario]]*Tabla1[[#This Row],[Cantidad Ordenada]]</f>
        <v>20</v>
      </c>
    </row>
    <row r="68" spans="1:15" x14ac:dyDescent="0.2">
      <c r="A68">
        <v>26</v>
      </c>
      <c r="B68">
        <v>18</v>
      </c>
      <c r="C68" t="s">
        <v>23</v>
      </c>
      <c r="D68" t="s">
        <v>47</v>
      </c>
      <c r="E68">
        <v>13</v>
      </c>
      <c r="F68">
        <v>21</v>
      </c>
      <c r="G68">
        <v>2</v>
      </c>
      <c r="H68" s="8">
        <v>54</v>
      </c>
      <c r="I68" s="7">
        <f>Tabla1[[#This Row],[Tiempo de Preparación]]/1440</f>
        <v>3.7499999999999999E-2</v>
      </c>
      <c r="J68" t="s">
        <v>6</v>
      </c>
      <c r="K68">
        <f>Tabla1[[#This Row],[Precio Unitario]]*Tabla1[[#This Row],[Cantidad Ordenada]]</f>
        <v>42</v>
      </c>
      <c r="L68">
        <f>Tabla1[[#This Row],[Ganancia Bruta]]-(Tabla1[[#This Row],[Costo Unitario]]*Tabla1[[#This Row],[Cantidad Ordenada]])</f>
        <v>16</v>
      </c>
      <c r="M68">
        <f>Tabla1[[#This Row],[Precio Unitario]]*Tabla1[[#This Row],[Cantidad Ordenada]]</f>
        <v>42</v>
      </c>
      <c r="N68" s="1">
        <f>Tabla1[[#This Row],[Ganancia Neta ]]/Tabla1[[#This Row],[Total del pedido ]]</f>
        <v>0.38095238095238093</v>
      </c>
      <c r="O68" s="2">
        <f>Tabla1[[#This Row],[Costo Unitario]]*Tabla1[[#This Row],[Cantidad Ordenada]]</f>
        <v>26</v>
      </c>
    </row>
    <row r="69" spans="1:15" x14ac:dyDescent="0.2">
      <c r="A69">
        <v>26</v>
      </c>
      <c r="B69">
        <v>18</v>
      </c>
      <c r="C69" t="s">
        <v>5</v>
      </c>
      <c r="D69" t="s">
        <v>31</v>
      </c>
      <c r="E69">
        <v>14</v>
      </c>
      <c r="F69">
        <v>24</v>
      </c>
      <c r="G69">
        <v>2</v>
      </c>
      <c r="H69" s="8">
        <v>42</v>
      </c>
      <c r="I69" s="7">
        <f>Tabla1[[#This Row],[Tiempo de Preparación]]/1440</f>
        <v>2.9166666666666667E-2</v>
      </c>
      <c r="J69" t="s">
        <v>8</v>
      </c>
      <c r="K69">
        <f>Tabla1[[#This Row],[Precio Unitario]]*Tabla1[[#This Row],[Cantidad Ordenada]]</f>
        <v>48</v>
      </c>
      <c r="L69">
        <f>Tabla1[[#This Row],[Ganancia Bruta]]-(Tabla1[[#This Row],[Costo Unitario]]*Tabla1[[#This Row],[Cantidad Ordenada]])</f>
        <v>20</v>
      </c>
      <c r="M69">
        <f>Tabla1[[#This Row],[Precio Unitario]]*Tabla1[[#This Row],[Cantidad Ordenada]]</f>
        <v>48</v>
      </c>
      <c r="N69" s="1">
        <f>Tabla1[[#This Row],[Ganancia Neta ]]/Tabla1[[#This Row],[Total del pedido ]]</f>
        <v>0.41666666666666669</v>
      </c>
      <c r="O69" s="2">
        <f>Tabla1[[#This Row],[Costo Unitario]]*Tabla1[[#This Row],[Cantidad Ordenada]]</f>
        <v>28</v>
      </c>
    </row>
    <row r="70" spans="1:15" x14ac:dyDescent="0.2">
      <c r="A70">
        <v>27</v>
      </c>
      <c r="B70">
        <v>4</v>
      </c>
      <c r="C70" t="s">
        <v>17</v>
      </c>
      <c r="D70" t="s">
        <v>41</v>
      </c>
      <c r="E70">
        <v>21</v>
      </c>
      <c r="F70">
        <v>35</v>
      </c>
      <c r="G70">
        <v>1</v>
      </c>
      <c r="H70" s="8">
        <v>17</v>
      </c>
      <c r="I70" s="7">
        <f>Tabla1[[#This Row],[Tiempo de Preparación]]/1440</f>
        <v>1.1805555555555555E-2</v>
      </c>
      <c r="J70" t="s">
        <v>6</v>
      </c>
      <c r="K70">
        <f>Tabla1[[#This Row],[Precio Unitario]]*Tabla1[[#This Row],[Cantidad Ordenada]]</f>
        <v>35</v>
      </c>
      <c r="L70">
        <f>Tabla1[[#This Row],[Ganancia Bruta]]-(Tabla1[[#This Row],[Costo Unitario]]*Tabla1[[#This Row],[Cantidad Ordenada]])</f>
        <v>14</v>
      </c>
      <c r="M70">
        <f>Tabla1[[#This Row],[Precio Unitario]]*Tabla1[[#This Row],[Cantidad Ordenada]]</f>
        <v>35</v>
      </c>
      <c r="N70" s="1">
        <f>Tabla1[[#This Row],[Ganancia Neta ]]/Tabla1[[#This Row],[Total del pedido ]]</f>
        <v>0.4</v>
      </c>
      <c r="O70" s="2">
        <f>Tabla1[[#This Row],[Costo Unitario]]*Tabla1[[#This Row],[Cantidad Ordenada]]</f>
        <v>21</v>
      </c>
    </row>
    <row r="71" spans="1:15" x14ac:dyDescent="0.2">
      <c r="A71">
        <v>27</v>
      </c>
      <c r="B71">
        <v>4</v>
      </c>
      <c r="C71" t="s">
        <v>25</v>
      </c>
      <c r="D71" t="s">
        <v>49</v>
      </c>
      <c r="E71">
        <v>15</v>
      </c>
      <c r="F71">
        <v>26</v>
      </c>
      <c r="G71">
        <v>1</v>
      </c>
      <c r="H71" s="8">
        <v>38</v>
      </c>
      <c r="I71" s="7">
        <f>Tabla1[[#This Row],[Tiempo de Preparación]]/1440</f>
        <v>2.6388888888888889E-2</v>
      </c>
      <c r="J71" t="s">
        <v>8</v>
      </c>
      <c r="K71">
        <f>Tabla1[[#This Row],[Precio Unitario]]*Tabla1[[#This Row],[Cantidad Ordenada]]</f>
        <v>26</v>
      </c>
      <c r="L71">
        <f>Tabla1[[#This Row],[Ganancia Bruta]]-(Tabla1[[#This Row],[Costo Unitario]]*Tabla1[[#This Row],[Cantidad Ordenada]])</f>
        <v>11</v>
      </c>
      <c r="M71">
        <f>Tabla1[[#This Row],[Precio Unitario]]*Tabla1[[#This Row],[Cantidad Ordenada]]</f>
        <v>26</v>
      </c>
      <c r="N71" s="1">
        <f>Tabla1[[#This Row],[Ganancia Neta ]]/Tabla1[[#This Row],[Total del pedido ]]</f>
        <v>0.42307692307692307</v>
      </c>
      <c r="O71" s="2">
        <f>Tabla1[[#This Row],[Costo Unitario]]*Tabla1[[#This Row],[Cantidad Ordenada]]</f>
        <v>15</v>
      </c>
    </row>
    <row r="72" spans="1:15" x14ac:dyDescent="0.2">
      <c r="A72">
        <v>28</v>
      </c>
      <c r="B72">
        <v>2</v>
      </c>
      <c r="C72" t="s">
        <v>24</v>
      </c>
      <c r="D72" t="s">
        <v>48</v>
      </c>
      <c r="E72">
        <v>10</v>
      </c>
      <c r="F72">
        <v>18</v>
      </c>
      <c r="G72">
        <v>2</v>
      </c>
      <c r="H72" s="8">
        <v>17</v>
      </c>
      <c r="I72" s="7">
        <f>Tabla1[[#This Row],[Tiempo de Preparación]]/1440</f>
        <v>1.1805555555555555E-2</v>
      </c>
      <c r="J72" t="s">
        <v>8</v>
      </c>
      <c r="K72">
        <f>Tabla1[[#This Row],[Precio Unitario]]*Tabla1[[#This Row],[Cantidad Ordenada]]</f>
        <v>36</v>
      </c>
      <c r="L72">
        <f>Tabla1[[#This Row],[Ganancia Bruta]]-(Tabla1[[#This Row],[Costo Unitario]]*Tabla1[[#This Row],[Cantidad Ordenada]])</f>
        <v>16</v>
      </c>
      <c r="M72">
        <f>Tabla1[[#This Row],[Precio Unitario]]*Tabla1[[#This Row],[Cantidad Ordenada]]</f>
        <v>36</v>
      </c>
      <c r="N72" s="1">
        <f>Tabla1[[#This Row],[Ganancia Neta ]]/Tabla1[[#This Row],[Total del pedido ]]</f>
        <v>0.44444444444444442</v>
      </c>
      <c r="O72" s="2">
        <f>Tabla1[[#This Row],[Costo Unitario]]*Tabla1[[#This Row],[Cantidad Ordenada]]</f>
        <v>20</v>
      </c>
    </row>
    <row r="73" spans="1:15" x14ac:dyDescent="0.2">
      <c r="A73">
        <v>28</v>
      </c>
      <c r="B73">
        <v>2</v>
      </c>
      <c r="C73" t="s">
        <v>13</v>
      </c>
      <c r="D73" t="s">
        <v>37</v>
      </c>
      <c r="E73">
        <v>17</v>
      </c>
      <c r="F73">
        <v>29</v>
      </c>
      <c r="G73">
        <v>2</v>
      </c>
      <c r="H73" s="8">
        <v>39</v>
      </c>
      <c r="I73" s="7">
        <f>Tabla1[[#This Row],[Tiempo de Preparación]]/1440</f>
        <v>2.7083333333333334E-2</v>
      </c>
      <c r="J73" t="s">
        <v>8</v>
      </c>
      <c r="K73">
        <f>Tabla1[[#This Row],[Precio Unitario]]*Tabla1[[#This Row],[Cantidad Ordenada]]</f>
        <v>58</v>
      </c>
      <c r="L73">
        <f>Tabla1[[#This Row],[Ganancia Bruta]]-(Tabla1[[#This Row],[Costo Unitario]]*Tabla1[[#This Row],[Cantidad Ordenada]])</f>
        <v>24</v>
      </c>
      <c r="M73">
        <f>Tabla1[[#This Row],[Precio Unitario]]*Tabla1[[#This Row],[Cantidad Ordenada]]</f>
        <v>58</v>
      </c>
      <c r="N73" s="1">
        <f>Tabla1[[#This Row],[Ganancia Neta ]]/Tabla1[[#This Row],[Total del pedido ]]</f>
        <v>0.41379310344827586</v>
      </c>
      <c r="O73" s="2">
        <f>Tabla1[[#This Row],[Costo Unitario]]*Tabla1[[#This Row],[Cantidad Ordenada]]</f>
        <v>34</v>
      </c>
    </row>
    <row r="74" spans="1:15" x14ac:dyDescent="0.2">
      <c r="A74">
        <v>29</v>
      </c>
      <c r="B74">
        <v>20</v>
      </c>
      <c r="C74" t="s">
        <v>26</v>
      </c>
      <c r="D74" t="s">
        <v>50</v>
      </c>
      <c r="E74">
        <v>15</v>
      </c>
      <c r="F74">
        <v>25</v>
      </c>
      <c r="G74">
        <v>3</v>
      </c>
      <c r="H74" s="8">
        <v>22</v>
      </c>
      <c r="I74" s="7">
        <f>Tabla1[[#This Row],[Tiempo de Preparación]]/1440</f>
        <v>1.5277777777777777E-2</v>
      </c>
      <c r="J74" t="s">
        <v>8</v>
      </c>
      <c r="K74">
        <f>Tabla1[[#This Row],[Precio Unitario]]*Tabla1[[#This Row],[Cantidad Ordenada]]</f>
        <v>75</v>
      </c>
      <c r="L74">
        <f>Tabla1[[#This Row],[Ganancia Bruta]]-(Tabla1[[#This Row],[Costo Unitario]]*Tabla1[[#This Row],[Cantidad Ordenada]])</f>
        <v>30</v>
      </c>
      <c r="M74">
        <f>Tabla1[[#This Row],[Precio Unitario]]*Tabla1[[#This Row],[Cantidad Ordenada]]</f>
        <v>75</v>
      </c>
      <c r="N74" s="1">
        <f>Tabla1[[#This Row],[Ganancia Neta ]]/Tabla1[[#This Row],[Total del pedido ]]</f>
        <v>0.4</v>
      </c>
      <c r="O74" s="2">
        <f>Tabla1[[#This Row],[Costo Unitario]]*Tabla1[[#This Row],[Cantidad Ordenada]]</f>
        <v>45</v>
      </c>
    </row>
    <row r="75" spans="1:15" x14ac:dyDescent="0.2">
      <c r="A75">
        <v>29</v>
      </c>
      <c r="B75">
        <v>20</v>
      </c>
      <c r="C75" t="s">
        <v>24</v>
      </c>
      <c r="D75" t="s">
        <v>48</v>
      </c>
      <c r="E75">
        <v>10</v>
      </c>
      <c r="F75">
        <v>18</v>
      </c>
      <c r="G75">
        <v>2</v>
      </c>
      <c r="H75" s="8">
        <v>18</v>
      </c>
      <c r="I75" s="7">
        <f>Tabla1[[#This Row],[Tiempo de Preparación]]/1440</f>
        <v>1.2500000000000001E-2</v>
      </c>
      <c r="J75" t="s">
        <v>6</v>
      </c>
      <c r="K75">
        <f>Tabla1[[#This Row],[Precio Unitario]]*Tabla1[[#This Row],[Cantidad Ordenada]]</f>
        <v>36</v>
      </c>
      <c r="L75">
        <f>Tabla1[[#This Row],[Ganancia Bruta]]-(Tabla1[[#This Row],[Costo Unitario]]*Tabla1[[#This Row],[Cantidad Ordenada]])</f>
        <v>16</v>
      </c>
      <c r="M75">
        <f>Tabla1[[#This Row],[Precio Unitario]]*Tabla1[[#This Row],[Cantidad Ordenada]]</f>
        <v>36</v>
      </c>
      <c r="N75" s="1">
        <f>Tabla1[[#This Row],[Ganancia Neta ]]/Tabla1[[#This Row],[Total del pedido ]]</f>
        <v>0.44444444444444442</v>
      </c>
      <c r="O75" s="2">
        <f>Tabla1[[#This Row],[Costo Unitario]]*Tabla1[[#This Row],[Cantidad Ordenada]]</f>
        <v>20</v>
      </c>
    </row>
    <row r="76" spans="1:15" x14ac:dyDescent="0.2">
      <c r="A76">
        <v>29</v>
      </c>
      <c r="B76">
        <v>20</v>
      </c>
      <c r="C76" t="s">
        <v>9</v>
      </c>
      <c r="D76" t="s">
        <v>33</v>
      </c>
      <c r="E76">
        <v>19</v>
      </c>
      <c r="F76">
        <v>31</v>
      </c>
      <c r="G76">
        <v>2</v>
      </c>
      <c r="H76" s="8">
        <v>31</v>
      </c>
      <c r="I76" s="7">
        <f>Tabla1[[#This Row],[Tiempo de Preparación]]/1440</f>
        <v>2.1527777777777778E-2</v>
      </c>
      <c r="J76" t="s">
        <v>8</v>
      </c>
      <c r="K76">
        <f>Tabla1[[#This Row],[Precio Unitario]]*Tabla1[[#This Row],[Cantidad Ordenada]]</f>
        <v>62</v>
      </c>
      <c r="L76">
        <f>Tabla1[[#This Row],[Ganancia Bruta]]-(Tabla1[[#This Row],[Costo Unitario]]*Tabla1[[#This Row],[Cantidad Ordenada]])</f>
        <v>24</v>
      </c>
      <c r="M76">
        <f>Tabla1[[#This Row],[Precio Unitario]]*Tabla1[[#This Row],[Cantidad Ordenada]]</f>
        <v>62</v>
      </c>
      <c r="N76" s="1">
        <f>Tabla1[[#This Row],[Ganancia Neta ]]/Tabla1[[#This Row],[Total del pedido ]]</f>
        <v>0.38709677419354838</v>
      </c>
      <c r="O76" s="2">
        <f>Tabla1[[#This Row],[Costo Unitario]]*Tabla1[[#This Row],[Cantidad Ordenada]]</f>
        <v>38</v>
      </c>
    </row>
    <row r="77" spans="1:15" x14ac:dyDescent="0.2">
      <c r="A77">
        <v>30</v>
      </c>
      <c r="B77">
        <v>14</v>
      </c>
      <c r="C77" t="s">
        <v>25</v>
      </c>
      <c r="D77" t="s">
        <v>49</v>
      </c>
      <c r="E77">
        <v>15</v>
      </c>
      <c r="F77">
        <v>26</v>
      </c>
      <c r="G77">
        <v>2</v>
      </c>
      <c r="H77" s="8">
        <v>14</v>
      </c>
      <c r="I77" s="7">
        <f>Tabla1[[#This Row],[Tiempo de Preparación]]/1440</f>
        <v>9.7222222222222224E-3</v>
      </c>
      <c r="J77" t="s">
        <v>6</v>
      </c>
      <c r="K77">
        <f>Tabla1[[#This Row],[Precio Unitario]]*Tabla1[[#This Row],[Cantidad Ordenada]]</f>
        <v>52</v>
      </c>
      <c r="L77">
        <f>Tabla1[[#This Row],[Ganancia Bruta]]-(Tabla1[[#This Row],[Costo Unitario]]*Tabla1[[#This Row],[Cantidad Ordenada]])</f>
        <v>22</v>
      </c>
      <c r="M77">
        <f>Tabla1[[#This Row],[Precio Unitario]]*Tabla1[[#This Row],[Cantidad Ordenada]]</f>
        <v>52</v>
      </c>
      <c r="N77" s="1">
        <f>Tabla1[[#This Row],[Ganancia Neta ]]/Tabla1[[#This Row],[Total del pedido ]]</f>
        <v>0.42307692307692307</v>
      </c>
      <c r="O77" s="2">
        <f>Tabla1[[#This Row],[Costo Unitario]]*Tabla1[[#This Row],[Cantidad Ordenada]]</f>
        <v>30</v>
      </c>
    </row>
    <row r="78" spans="1:15" x14ac:dyDescent="0.2">
      <c r="A78">
        <v>30</v>
      </c>
      <c r="B78">
        <v>14</v>
      </c>
      <c r="C78" t="s">
        <v>21</v>
      </c>
      <c r="D78" t="s">
        <v>45</v>
      </c>
      <c r="E78">
        <v>12</v>
      </c>
      <c r="F78">
        <v>20</v>
      </c>
      <c r="G78">
        <v>3</v>
      </c>
      <c r="H78" s="8">
        <v>55</v>
      </c>
      <c r="I78" s="7">
        <f>Tabla1[[#This Row],[Tiempo de Preparación]]/1440</f>
        <v>3.8194444444444448E-2</v>
      </c>
      <c r="J78" t="s">
        <v>6</v>
      </c>
      <c r="K78">
        <f>Tabla1[[#This Row],[Precio Unitario]]*Tabla1[[#This Row],[Cantidad Ordenada]]</f>
        <v>60</v>
      </c>
      <c r="L78">
        <f>Tabla1[[#This Row],[Ganancia Bruta]]-(Tabla1[[#This Row],[Costo Unitario]]*Tabla1[[#This Row],[Cantidad Ordenada]])</f>
        <v>24</v>
      </c>
      <c r="M78">
        <f>Tabla1[[#This Row],[Precio Unitario]]*Tabla1[[#This Row],[Cantidad Ordenada]]</f>
        <v>60</v>
      </c>
      <c r="N78" s="1">
        <f>Tabla1[[#This Row],[Ganancia Neta ]]/Tabla1[[#This Row],[Total del pedido ]]</f>
        <v>0.4</v>
      </c>
      <c r="O78" s="2">
        <f>Tabla1[[#This Row],[Costo Unitario]]*Tabla1[[#This Row],[Cantidad Ordenada]]</f>
        <v>36</v>
      </c>
    </row>
    <row r="79" spans="1:15" x14ac:dyDescent="0.2">
      <c r="A79">
        <v>31</v>
      </c>
      <c r="B79">
        <v>13</v>
      </c>
      <c r="C79" t="s">
        <v>13</v>
      </c>
      <c r="D79" t="s">
        <v>37</v>
      </c>
      <c r="E79">
        <v>17</v>
      </c>
      <c r="F79">
        <v>29</v>
      </c>
      <c r="G79">
        <v>1</v>
      </c>
      <c r="H79" s="8">
        <v>59</v>
      </c>
      <c r="I79" s="7">
        <f>Tabla1[[#This Row],[Tiempo de Preparación]]/1440</f>
        <v>4.0972222222222222E-2</v>
      </c>
      <c r="J79" t="s">
        <v>8</v>
      </c>
      <c r="K79">
        <f>Tabla1[[#This Row],[Precio Unitario]]*Tabla1[[#This Row],[Cantidad Ordenada]]</f>
        <v>29</v>
      </c>
      <c r="L79">
        <f>Tabla1[[#This Row],[Ganancia Bruta]]-(Tabla1[[#This Row],[Costo Unitario]]*Tabla1[[#This Row],[Cantidad Ordenada]])</f>
        <v>12</v>
      </c>
      <c r="M79">
        <f>Tabla1[[#This Row],[Precio Unitario]]*Tabla1[[#This Row],[Cantidad Ordenada]]</f>
        <v>29</v>
      </c>
      <c r="N79" s="1">
        <f>Tabla1[[#This Row],[Ganancia Neta ]]/Tabla1[[#This Row],[Total del pedido ]]</f>
        <v>0.41379310344827586</v>
      </c>
      <c r="O79" s="2">
        <f>Tabla1[[#This Row],[Costo Unitario]]*Tabla1[[#This Row],[Cantidad Ordenada]]</f>
        <v>17</v>
      </c>
    </row>
    <row r="80" spans="1:15" x14ac:dyDescent="0.2">
      <c r="A80">
        <v>31</v>
      </c>
      <c r="B80">
        <v>13</v>
      </c>
      <c r="C80" t="s">
        <v>16</v>
      </c>
      <c r="D80" t="s">
        <v>40</v>
      </c>
      <c r="E80">
        <v>11</v>
      </c>
      <c r="F80">
        <v>19</v>
      </c>
      <c r="G80">
        <v>2</v>
      </c>
      <c r="H80" s="8">
        <v>46</v>
      </c>
      <c r="I80" s="7">
        <f>Tabla1[[#This Row],[Tiempo de Preparación]]/1440</f>
        <v>3.1944444444444442E-2</v>
      </c>
      <c r="J80" t="s">
        <v>8</v>
      </c>
      <c r="K80">
        <f>Tabla1[[#This Row],[Precio Unitario]]*Tabla1[[#This Row],[Cantidad Ordenada]]</f>
        <v>38</v>
      </c>
      <c r="L80">
        <f>Tabla1[[#This Row],[Ganancia Bruta]]-(Tabla1[[#This Row],[Costo Unitario]]*Tabla1[[#This Row],[Cantidad Ordenada]])</f>
        <v>16</v>
      </c>
      <c r="M80">
        <f>Tabla1[[#This Row],[Precio Unitario]]*Tabla1[[#This Row],[Cantidad Ordenada]]</f>
        <v>38</v>
      </c>
      <c r="N80" s="1">
        <f>Tabla1[[#This Row],[Ganancia Neta ]]/Tabla1[[#This Row],[Total del pedido ]]</f>
        <v>0.42105263157894735</v>
      </c>
      <c r="O80" s="2">
        <f>Tabla1[[#This Row],[Costo Unitario]]*Tabla1[[#This Row],[Cantidad Ordenada]]</f>
        <v>22</v>
      </c>
    </row>
    <row r="81" spans="1:15" x14ac:dyDescent="0.2">
      <c r="A81">
        <v>32</v>
      </c>
      <c r="B81">
        <v>5</v>
      </c>
      <c r="C81" t="s">
        <v>18</v>
      </c>
      <c r="D81" t="s">
        <v>42</v>
      </c>
      <c r="E81">
        <v>19</v>
      </c>
      <c r="F81">
        <v>32</v>
      </c>
      <c r="G81">
        <v>2</v>
      </c>
      <c r="H81" s="8">
        <v>50</v>
      </c>
      <c r="I81" s="7">
        <f>Tabla1[[#This Row],[Tiempo de Preparación]]/1440</f>
        <v>3.4722222222222224E-2</v>
      </c>
      <c r="J81" t="s">
        <v>8</v>
      </c>
      <c r="K81">
        <f>Tabla1[[#This Row],[Precio Unitario]]*Tabla1[[#This Row],[Cantidad Ordenada]]</f>
        <v>64</v>
      </c>
      <c r="L81">
        <f>Tabla1[[#This Row],[Ganancia Bruta]]-(Tabla1[[#This Row],[Costo Unitario]]*Tabla1[[#This Row],[Cantidad Ordenada]])</f>
        <v>26</v>
      </c>
      <c r="M81">
        <f>Tabla1[[#This Row],[Precio Unitario]]*Tabla1[[#This Row],[Cantidad Ordenada]]</f>
        <v>64</v>
      </c>
      <c r="N81" s="1">
        <f>Tabla1[[#This Row],[Ganancia Neta ]]/Tabla1[[#This Row],[Total del pedido ]]</f>
        <v>0.40625</v>
      </c>
      <c r="O81" s="2">
        <f>Tabla1[[#This Row],[Costo Unitario]]*Tabla1[[#This Row],[Cantidad Ordenada]]</f>
        <v>38</v>
      </c>
    </row>
    <row r="82" spans="1:15" x14ac:dyDescent="0.2">
      <c r="A82">
        <v>32</v>
      </c>
      <c r="B82">
        <v>5</v>
      </c>
      <c r="C82" t="s">
        <v>14</v>
      </c>
      <c r="D82" t="s">
        <v>38</v>
      </c>
      <c r="E82">
        <v>20</v>
      </c>
      <c r="F82">
        <v>33</v>
      </c>
      <c r="G82">
        <v>1</v>
      </c>
      <c r="H82" s="8">
        <v>20</v>
      </c>
      <c r="I82" s="7">
        <f>Tabla1[[#This Row],[Tiempo de Preparación]]/1440</f>
        <v>1.3888888888888888E-2</v>
      </c>
      <c r="J82" t="s">
        <v>8</v>
      </c>
      <c r="K82">
        <f>Tabla1[[#This Row],[Precio Unitario]]*Tabla1[[#This Row],[Cantidad Ordenada]]</f>
        <v>33</v>
      </c>
      <c r="L82">
        <f>Tabla1[[#This Row],[Ganancia Bruta]]-(Tabla1[[#This Row],[Costo Unitario]]*Tabla1[[#This Row],[Cantidad Ordenada]])</f>
        <v>13</v>
      </c>
      <c r="M82">
        <f>Tabla1[[#This Row],[Precio Unitario]]*Tabla1[[#This Row],[Cantidad Ordenada]]</f>
        <v>33</v>
      </c>
      <c r="N82" s="1">
        <f>Tabla1[[#This Row],[Ganancia Neta ]]/Tabla1[[#This Row],[Total del pedido ]]</f>
        <v>0.39393939393939392</v>
      </c>
      <c r="O82" s="2">
        <f>Tabla1[[#This Row],[Costo Unitario]]*Tabla1[[#This Row],[Cantidad Ordenada]]</f>
        <v>20</v>
      </c>
    </row>
    <row r="83" spans="1:15" x14ac:dyDescent="0.2">
      <c r="A83">
        <v>32</v>
      </c>
      <c r="B83">
        <v>5</v>
      </c>
      <c r="C83" t="s">
        <v>25</v>
      </c>
      <c r="D83" t="s">
        <v>49</v>
      </c>
      <c r="E83">
        <v>15</v>
      </c>
      <c r="F83">
        <v>26</v>
      </c>
      <c r="G83">
        <v>3</v>
      </c>
      <c r="H83" s="8">
        <v>35</v>
      </c>
      <c r="I83" s="7">
        <f>Tabla1[[#This Row],[Tiempo de Preparación]]/1440</f>
        <v>2.4305555555555556E-2</v>
      </c>
      <c r="J83" t="s">
        <v>6</v>
      </c>
      <c r="K83">
        <f>Tabla1[[#This Row],[Precio Unitario]]*Tabla1[[#This Row],[Cantidad Ordenada]]</f>
        <v>78</v>
      </c>
      <c r="L83">
        <f>Tabla1[[#This Row],[Ganancia Bruta]]-(Tabla1[[#This Row],[Costo Unitario]]*Tabla1[[#This Row],[Cantidad Ordenada]])</f>
        <v>33</v>
      </c>
      <c r="M83">
        <f>Tabla1[[#This Row],[Precio Unitario]]*Tabla1[[#This Row],[Cantidad Ordenada]]</f>
        <v>78</v>
      </c>
      <c r="N83" s="1">
        <f>Tabla1[[#This Row],[Ganancia Neta ]]/Tabla1[[#This Row],[Total del pedido ]]</f>
        <v>0.42307692307692307</v>
      </c>
      <c r="O83" s="2">
        <f>Tabla1[[#This Row],[Costo Unitario]]*Tabla1[[#This Row],[Cantidad Ordenada]]</f>
        <v>45</v>
      </c>
    </row>
    <row r="84" spans="1:15" x14ac:dyDescent="0.2">
      <c r="A84">
        <v>32</v>
      </c>
      <c r="B84">
        <v>5</v>
      </c>
      <c r="C84" t="s">
        <v>24</v>
      </c>
      <c r="D84" t="s">
        <v>48</v>
      </c>
      <c r="E84">
        <v>10</v>
      </c>
      <c r="F84">
        <v>18</v>
      </c>
      <c r="G84">
        <v>2</v>
      </c>
      <c r="H84" s="8">
        <v>23</v>
      </c>
      <c r="I84" s="7">
        <f>Tabla1[[#This Row],[Tiempo de Preparación]]/1440</f>
        <v>1.5972222222222221E-2</v>
      </c>
      <c r="J84" t="s">
        <v>6</v>
      </c>
      <c r="K84">
        <f>Tabla1[[#This Row],[Precio Unitario]]*Tabla1[[#This Row],[Cantidad Ordenada]]</f>
        <v>36</v>
      </c>
      <c r="L84">
        <f>Tabla1[[#This Row],[Ganancia Bruta]]-(Tabla1[[#This Row],[Costo Unitario]]*Tabla1[[#This Row],[Cantidad Ordenada]])</f>
        <v>16</v>
      </c>
      <c r="M84">
        <f>Tabla1[[#This Row],[Precio Unitario]]*Tabla1[[#This Row],[Cantidad Ordenada]]</f>
        <v>36</v>
      </c>
      <c r="N84" s="1">
        <f>Tabla1[[#This Row],[Ganancia Neta ]]/Tabla1[[#This Row],[Total del pedido ]]</f>
        <v>0.44444444444444442</v>
      </c>
      <c r="O84" s="2">
        <f>Tabla1[[#This Row],[Costo Unitario]]*Tabla1[[#This Row],[Cantidad Ordenada]]</f>
        <v>20</v>
      </c>
    </row>
    <row r="85" spans="1:15" x14ac:dyDescent="0.2">
      <c r="A85">
        <v>33</v>
      </c>
      <c r="B85">
        <v>4</v>
      </c>
      <c r="C85" t="s">
        <v>17</v>
      </c>
      <c r="D85" t="s">
        <v>41</v>
      </c>
      <c r="E85">
        <v>21</v>
      </c>
      <c r="F85">
        <v>35</v>
      </c>
      <c r="G85">
        <v>3</v>
      </c>
      <c r="H85" s="8">
        <v>6</v>
      </c>
      <c r="I85" s="7">
        <f>Tabla1[[#This Row],[Tiempo de Preparación]]/1440</f>
        <v>4.1666666666666666E-3</v>
      </c>
      <c r="J85" t="s">
        <v>8</v>
      </c>
      <c r="K85">
        <f>Tabla1[[#This Row],[Precio Unitario]]*Tabla1[[#This Row],[Cantidad Ordenada]]</f>
        <v>105</v>
      </c>
      <c r="L85">
        <f>Tabla1[[#This Row],[Ganancia Bruta]]-(Tabla1[[#This Row],[Costo Unitario]]*Tabla1[[#This Row],[Cantidad Ordenada]])</f>
        <v>42</v>
      </c>
      <c r="M85">
        <f>Tabla1[[#This Row],[Precio Unitario]]*Tabla1[[#This Row],[Cantidad Ordenada]]</f>
        <v>105</v>
      </c>
      <c r="N85" s="1">
        <f>Tabla1[[#This Row],[Ganancia Neta ]]/Tabla1[[#This Row],[Total del pedido ]]</f>
        <v>0.4</v>
      </c>
      <c r="O85" s="2">
        <f>Tabla1[[#This Row],[Costo Unitario]]*Tabla1[[#This Row],[Cantidad Ordenada]]</f>
        <v>63</v>
      </c>
    </row>
    <row r="86" spans="1:15" x14ac:dyDescent="0.2">
      <c r="A86">
        <v>33</v>
      </c>
      <c r="B86">
        <v>4</v>
      </c>
      <c r="C86" t="s">
        <v>10</v>
      </c>
      <c r="D86" t="s">
        <v>34</v>
      </c>
      <c r="E86">
        <v>16</v>
      </c>
      <c r="F86">
        <v>27</v>
      </c>
      <c r="G86">
        <v>1</v>
      </c>
      <c r="H86" s="8">
        <v>59</v>
      </c>
      <c r="I86" s="7">
        <f>Tabla1[[#This Row],[Tiempo de Preparación]]/1440</f>
        <v>4.0972222222222222E-2</v>
      </c>
      <c r="J86" t="s">
        <v>6</v>
      </c>
      <c r="K86">
        <f>Tabla1[[#This Row],[Precio Unitario]]*Tabla1[[#This Row],[Cantidad Ordenada]]</f>
        <v>27</v>
      </c>
      <c r="L86">
        <f>Tabla1[[#This Row],[Ganancia Bruta]]-(Tabla1[[#This Row],[Costo Unitario]]*Tabla1[[#This Row],[Cantidad Ordenada]])</f>
        <v>11</v>
      </c>
      <c r="M86">
        <f>Tabla1[[#This Row],[Precio Unitario]]*Tabla1[[#This Row],[Cantidad Ordenada]]</f>
        <v>27</v>
      </c>
      <c r="N86" s="1">
        <f>Tabla1[[#This Row],[Ganancia Neta ]]/Tabla1[[#This Row],[Total del pedido ]]</f>
        <v>0.40740740740740738</v>
      </c>
      <c r="O86" s="2">
        <f>Tabla1[[#This Row],[Costo Unitario]]*Tabla1[[#This Row],[Cantidad Ordenada]]</f>
        <v>16</v>
      </c>
    </row>
    <row r="87" spans="1:15" x14ac:dyDescent="0.2">
      <c r="A87">
        <v>33</v>
      </c>
      <c r="B87">
        <v>4</v>
      </c>
      <c r="C87" t="s">
        <v>18</v>
      </c>
      <c r="D87" t="s">
        <v>42</v>
      </c>
      <c r="E87">
        <v>19</v>
      </c>
      <c r="F87">
        <v>32</v>
      </c>
      <c r="G87">
        <v>3</v>
      </c>
      <c r="H87" s="8">
        <v>55</v>
      </c>
      <c r="I87" s="7">
        <f>Tabla1[[#This Row],[Tiempo de Preparación]]/1440</f>
        <v>3.8194444444444448E-2</v>
      </c>
      <c r="J87" t="s">
        <v>8</v>
      </c>
      <c r="K87">
        <f>Tabla1[[#This Row],[Precio Unitario]]*Tabla1[[#This Row],[Cantidad Ordenada]]</f>
        <v>96</v>
      </c>
      <c r="L87">
        <f>Tabla1[[#This Row],[Ganancia Bruta]]-(Tabla1[[#This Row],[Costo Unitario]]*Tabla1[[#This Row],[Cantidad Ordenada]])</f>
        <v>39</v>
      </c>
      <c r="M87">
        <f>Tabla1[[#This Row],[Precio Unitario]]*Tabla1[[#This Row],[Cantidad Ordenada]]</f>
        <v>96</v>
      </c>
      <c r="N87" s="1">
        <f>Tabla1[[#This Row],[Ganancia Neta ]]/Tabla1[[#This Row],[Total del pedido ]]</f>
        <v>0.40625</v>
      </c>
      <c r="O87" s="2">
        <f>Tabla1[[#This Row],[Costo Unitario]]*Tabla1[[#This Row],[Cantidad Ordenada]]</f>
        <v>57</v>
      </c>
    </row>
    <row r="88" spans="1:15" x14ac:dyDescent="0.2">
      <c r="A88">
        <v>33</v>
      </c>
      <c r="B88">
        <v>4</v>
      </c>
      <c r="C88" t="s">
        <v>25</v>
      </c>
      <c r="D88" t="s">
        <v>49</v>
      </c>
      <c r="E88">
        <v>15</v>
      </c>
      <c r="F88">
        <v>26</v>
      </c>
      <c r="G88">
        <v>3</v>
      </c>
      <c r="H88" s="8">
        <v>10</v>
      </c>
      <c r="I88" s="7">
        <f>Tabla1[[#This Row],[Tiempo de Preparación]]/1440</f>
        <v>6.9444444444444441E-3</v>
      </c>
      <c r="J88" t="s">
        <v>6</v>
      </c>
      <c r="K88">
        <f>Tabla1[[#This Row],[Precio Unitario]]*Tabla1[[#This Row],[Cantidad Ordenada]]</f>
        <v>78</v>
      </c>
      <c r="L88">
        <f>Tabla1[[#This Row],[Ganancia Bruta]]-(Tabla1[[#This Row],[Costo Unitario]]*Tabla1[[#This Row],[Cantidad Ordenada]])</f>
        <v>33</v>
      </c>
      <c r="M88">
        <f>Tabla1[[#This Row],[Precio Unitario]]*Tabla1[[#This Row],[Cantidad Ordenada]]</f>
        <v>78</v>
      </c>
      <c r="N88" s="1">
        <f>Tabla1[[#This Row],[Ganancia Neta ]]/Tabla1[[#This Row],[Total del pedido ]]</f>
        <v>0.42307692307692307</v>
      </c>
      <c r="O88" s="2">
        <f>Tabla1[[#This Row],[Costo Unitario]]*Tabla1[[#This Row],[Cantidad Ordenada]]</f>
        <v>45</v>
      </c>
    </row>
    <row r="89" spans="1:15" x14ac:dyDescent="0.2">
      <c r="A89">
        <v>34</v>
      </c>
      <c r="B89">
        <v>15</v>
      </c>
      <c r="C89" t="s">
        <v>20</v>
      </c>
      <c r="D89" t="s">
        <v>44</v>
      </c>
      <c r="E89">
        <v>20</v>
      </c>
      <c r="F89">
        <v>34</v>
      </c>
      <c r="G89">
        <v>1</v>
      </c>
      <c r="H89" s="8">
        <v>46</v>
      </c>
      <c r="I89" s="7">
        <f>Tabla1[[#This Row],[Tiempo de Preparación]]/1440</f>
        <v>3.1944444444444442E-2</v>
      </c>
      <c r="J89" t="s">
        <v>6</v>
      </c>
      <c r="K89">
        <f>Tabla1[[#This Row],[Precio Unitario]]*Tabla1[[#This Row],[Cantidad Ordenada]]</f>
        <v>34</v>
      </c>
      <c r="L89">
        <f>Tabla1[[#This Row],[Ganancia Bruta]]-(Tabla1[[#This Row],[Costo Unitario]]*Tabla1[[#This Row],[Cantidad Ordenada]])</f>
        <v>14</v>
      </c>
      <c r="M89">
        <f>Tabla1[[#This Row],[Precio Unitario]]*Tabla1[[#This Row],[Cantidad Ordenada]]</f>
        <v>34</v>
      </c>
      <c r="N89" s="1">
        <f>Tabla1[[#This Row],[Ganancia Neta ]]/Tabla1[[#This Row],[Total del pedido ]]</f>
        <v>0.41176470588235292</v>
      </c>
      <c r="O89" s="2">
        <f>Tabla1[[#This Row],[Costo Unitario]]*Tabla1[[#This Row],[Cantidad Ordenada]]</f>
        <v>20</v>
      </c>
    </row>
    <row r="90" spans="1:15" x14ac:dyDescent="0.2">
      <c r="A90">
        <v>34</v>
      </c>
      <c r="B90">
        <v>15</v>
      </c>
      <c r="C90" t="s">
        <v>25</v>
      </c>
      <c r="D90" t="s">
        <v>49</v>
      </c>
      <c r="E90">
        <v>15</v>
      </c>
      <c r="F90">
        <v>26</v>
      </c>
      <c r="G90">
        <v>3</v>
      </c>
      <c r="H90" s="8">
        <v>19</v>
      </c>
      <c r="I90" s="7">
        <f>Tabla1[[#This Row],[Tiempo de Preparación]]/1440</f>
        <v>1.3194444444444444E-2</v>
      </c>
      <c r="J90" t="s">
        <v>8</v>
      </c>
      <c r="K90">
        <f>Tabla1[[#This Row],[Precio Unitario]]*Tabla1[[#This Row],[Cantidad Ordenada]]</f>
        <v>78</v>
      </c>
      <c r="L90">
        <f>Tabla1[[#This Row],[Ganancia Bruta]]-(Tabla1[[#This Row],[Costo Unitario]]*Tabla1[[#This Row],[Cantidad Ordenada]])</f>
        <v>33</v>
      </c>
      <c r="M90">
        <f>Tabla1[[#This Row],[Precio Unitario]]*Tabla1[[#This Row],[Cantidad Ordenada]]</f>
        <v>78</v>
      </c>
      <c r="N90" s="1">
        <f>Tabla1[[#This Row],[Ganancia Neta ]]/Tabla1[[#This Row],[Total del pedido ]]</f>
        <v>0.42307692307692307</v>
      </c>
      <c r="O90" s="2">
        <f>Tabla1[[#This Row],[Costo Unitario]]*Tabla1[[#This Row],[Cantidad Ordenada]]</f>
        <v>45</v>
      </c>
    </row>
    <row r="91" spans="1:15" x14ac:dyDescent="0.2">
      <c r="A91">
        <v>35</v>
      </c>
      <c r="B91">
        <v>13</v>
      </c>
      <c r="C91" t="s">
        <v>7</v>
      </c>
      <c r="D91" t="s">
        <v>32</v>
      </c>
      <c r="E91">
        <v>18</v>
      </c>
      <c r="F91">
        <v>30</v>
      </c>
      <c r="G91">
        <v>3</v>
      </c>
      <c r="H91" s="8">
        <v>5</v>
      </c>
      <c r="I91" s="7">
        <f>Tabla1[[#This Row],[Tiempo de Preparación]]/1440</f>
        <v>3.472222222222222E-3</v>
      </c>
      <c r="J91" t="s">
        <v>8</v>
      </c>
      <c r="K91">
        <f>Tabla1[[#This Row],[Precio Unitario]]*Tabla1[[#This Row],[Cantidad Ordenada]]</f>
        <v>90</v>
      </c>
      <c r="L91">
        <f>Tabla1[[#This Row],[Ganancia Bruta]]-(Tabla1[[#This Row],[Costo Unitario]]*Tabla1[[#This Row],[Cantidad Ordenada]])</f>
        <v>36</v>
      </c>
      <c r="M91">
        <f>Tabla1[[#This Row],[Precio Unitario]]*Tabla1[[#This Row],[Cantidad Ordenada]]</f>
        <v>90</v>
      </c>
      <c r="N91" s="1">
        <f>Tabla1[[#This Row],[Ganancia Neta ]]/Tabla1[[#This Row],[Total del pedido ]]</f>
        <v>0.4</v>
      </c>
      <c r="O91" s="2">
        <f>Tabla1[[#This Row],[Costo Unitario]]*Tabla1[[#This Row],[Cantidad Ordenada]]</f>
        <v>54</v>
      </c>
    </row>
    <row r="92" spans="1:15" x14ac:dyDescent="0.2">
      <c r="A92">
        <v>35</v>
      </c>
      <c r="B92">
        <v>13</v>
      </c>
      <c r="C92" t="s">
        <v>13</v>
      </c>
      <c r="D92" t="s">
        <v>37</v>
      </c>
      <c r="E92">
        <v>17</v>
      </c>
      <c r="F92">
        <v>29</v>
      </c>
      <c r="G92">
        <v>1</v>
      </c>
      <c r="H92" s="8">
        <v>8</v>
      </c>
      <c r="I92" s="7">
        <f>Tabla1[[#This Row],[Tiempo de Preparación]]/1440</f>
        <v>5.5555555555555558E-3</v>
      </c>
      <c r="J92" t="s">
        <v>6</v>
      </c>
      <c r="K92">
        <f>Tabla1[[#This Row],[Precio Unitario]]*Tabla1[[#This Row],[Cantidad Ordenada]]</f>
        <v>29</v>
      </c>
      <c r="L92">
        <f>Tabla1[[#This Row],[Ganancia Bruta]]-(Tabla1[[#This Row],[Costo Unitario]]*Tabla1[[#This Row],[Cantidad Ordenada]])</f>
        <v>12</v>
      </c>
      <c r="M92">
        <f>Tabla1[[#This Row],[Precio Unitario]]*Tabla1[[#This Row],[Cantidad Ordenada]]</f>
        <v>29</v>
      </c>
      <c r="N92" s="1">
        <f>Tabla1[[#This Row],[Ganancia Neta ]]/Tabla1[[#This Row],[Total del pedido ]]</f>
        <v>0.41379310344827586</v>
      </c>
      <c r="O92" s="2">
        <f>Tabla1[[#This Row],[Costo Unitario]]*Tabla1[[#This Row],[Cantidad Ordenada]]</f>
        <v>17</v>
      </c>
    </row>
    <row r="93" spans="1:15" x14ac:dyDescent="0.2">
      <c r="A93">
        <v>35</v>
      </c>
      <c r="B93">
        <v>13</v>
      </c>
      <c r="C93" t="s">
        <v>14</v>
      </c>
      <c r="D93" t="s">
        <v>38</v>
      </c>
      <c r="E93">
        <v>20</v>
      </c>
      <c r="F93">
        <v>33</v>
      </c>
      <c r="G93">
        <v>1</v>
      </c>
      <c r="H93" s="8">
        <v>21</v>
      </c>
      <c r="I93" s="7">
        <f>Tabla1[[#This Row],[Tiempo de Preparación]]/1440</f>
        <v>1.4583333333333334E-2</v>
      </c>
      <c r="J93" t="s">
        <v>6</v>
      </c>
      <c r="K93">
        <f>Tabla1[[#This Row],[Precio Unitario]]*Tabla1[[#This Row],[Cantidad Ordenada]]</f>
        <v>33</v>
      </c>
      <c r="L93">
        <f>Tabla1[[#This Row],[Ganancia Bruta]]-(Tabla1[[#This Row],[Costo Unitario]]*Tabla1[[#This Row],[Cantidad Ordenada]])</f>
        <v>13</v>
      </c>
      <c r="M93">
        <f>Tabla1[[#This Row],[Precio Unitario]]*Tabla1[[#This Row],[Cantidad Ordenada]]</f>
        <v>33</v>
      </c>
      <c r="N93" s="1">
        <f>Tabla1[[#This Row],[Ganancia Neta ]]/Tabla1[[#This Row],[Total del pedido ]]</f>
        <v>0.39393939393939392</v>
      </c>
      <c r="O93" s="2">
        <f>Tabla1[[#This Row],[Costo Unitario]]*Tabla1[[#This Row],[Cantidad Ordenada]]</f>
        <v>20</v>
      </c>
    </row>
    <row r="94" spans="1:15" x14ac:dyDescent="0.2">
      <c r="A94">
        <v>35</v>
      </c>
      <c r="B94">
        <v>13</v>
      </c>
      <c r="C94" t="s">
        <v>9</v>
      </c>
      <c r="D94" t="s">
        <v>33</v>
      </c>
      <c r="E94">
        <v>19</v>
      </c>
      <c r="F94">
        <v>31</v>
      </c>
      <c r="G94">
        <v>2</v>
      </c>
      <c r="H94" s="8">
        <v>31</v>
      </c>
      <c r="I94" s="7">
        <f>Tabla1[[#This Row],[Tiempo de Preparación]]/1440</f>
        <v>2.1527777777777778E-2</v>
      </c>
      <c r="J94" t="s">
        <v>8</v>
      </c>
      <c r="K94">
        <f>Tabla1[[#This Row],[Precio Unitario]]*Tabla1[[#This Row],[Cantidad Ordenada]]</f>
        <v>62</v>
      </c>
      <c r="L94">
        <f>Tabla1[[#This Row],[Ganancia Bruta]]-(Tabla1[[#This Row],[Costo Unitario]]*Tabla1[[#This Row],[Cantidad Ordenada]])</f>
        <v>24</v>
      </c>
      <c r="M94">
        <f>Tabla1[[#This Row],[Precio Unitario]]*Tabla1[[#This Row],[Cantidad Ordenada]]</f>
        <v>62</v>
      </c>
      <c r="N94" s="1">
        <f>Tabla1[[#This Row],[Ganancia Neta ]]/Tabla1[[#This Row],[Total del pedido ]]</f>
        <v>0.38709677419354838</v>
      </c>
      <c r="O94" s="2">
        <f>Tabla1[[#This Row],[Costo Unitario]]*Tabla1[[#This Row],[Cantidad Ordenada]]</f>
        <v>38</v>
      </c>
    </row>
    <row r="95" spans="1:15" x14ac:dyDescent="0.2">
      <c r="A95">
        <v>36</v>
      </c>
      <c r="B95">
        <v>5</v>
      </c>
      <c r="C95" t="s">
        <v>7</v>
      </c>
      <c r="D95" t="s">
        <v>32</v>
      </c>
      <c r="E95">
        <v>18</v>
      </c>
      <c r="F95">
        <v>30</v>
      </c>
      <c r="G95">
        <v>1</v>
      </c>
      <c r="H95" s="8">
        <v>38</v>
      </c>
      <c r="I95" s="7">
        <f>Tabla1[[#This Row],[Tiempo de Preparación]]/1440</f>
        <v>2.6388888888888889E-2</v>
      </c>
      <c r="J95" t="s">
        <v>6</v>
      </c>
      <c r="K95">
        <f>Tabla1[[#This Row],[Precio Unitario]]*Tabla1[[#This Row],[Cantidad Ordenada]]</f>
        <v>30</v>
      </c>
      <c r="L95">
        <f>Tabla1[[#This Row],[Ganancia Bruta]]-(Tabla1[[#This Row],[Costo Unitario]]*Tabla1[[#This Row],[Cantidad Ordenada]])</f>
        <v>12</v>
      </c>
      <c r="M95">
        <f>Tabla1[[#This Row],[Precio Unitario]]*Tabla1[[#This Row],[Cantidad Ordenada]]</f>
        <v>30</v>
      </c>
      <c r="N95" s="1">
        <f>Tabla1[[#This Row],[Ganancia Neta ]]/Tabla1[[#This Row],[Total del pedido ]]</f>
        <v>0.4</v>
      </c>
      <c r="O95" s="2">
        <f>Tabla1[[#This Row],[Costo Unitario]]*Tabla1[[#This Row],[Cantidad Ordenada]]</f>
        <v>18</v>
      </c>
    </row>
    <row r="96" spans="1:15" x14ac:dyDescent="0.2">
      <c r="A96">
        <v>37</v>
      </c>
      <c r="B96">
        <v>20</v>
      </c>
      <c r="C96" t="s">
        <v>23</v>
      </c>
      <c r="D96" t="s">
        <v>47</v>
      </c>
      <c r="E96">
        <v>13</v>
      </c>
      <c r="F96">
        <v>21</v>
      </c>
      <c r="G96">
        <v>1</v>
      </c>
      <c r="H96" s="8">
        <v>47</v>
      </c>
      <c r="I96" s="7">
        <f>Tabla1[[#This Row],[Tiempo de Preparación]]/1440</f>
        <v>3.2638888888888891E-2</v>
      </c>
      <c r="J96" t="s">
        <v>6</v>
      </c>
      <c r="K96">
        <f>Tabla1[[#This Row],[Precio Unitario]]*Tabla1[[#This Row],[Cantidad Ordenada]]</f>
        <v>21</v>
      </c>
      <c r="L96">
        <f>Tabla1[[#This Row],[Ganancia Bruta]]-(Tabla1[[#This Row],[Costo Unitario]]*Tabla1[[#This Row],[Cantidad Ordenada]])</f>
        <v>8</v>
      </c>
      <c r="M96">
        <f>Tabla1[[#This Row],[Precio Unitario]]*Tabla1[[#This Row],[Cantidad Ordenada]]</f>
        <v>21</v>
      </c>
      <c r="N96" s="1">
        <f>Tabla1[[#This Row],[Ganancia Neta ]]/Tabla1[[#This Row],[Total del pedido ]]</f>
        <v>0.38095238095238093</v>
      </c>
      <c r="O96" s="2">
        <f>Tabla1[[#This Row],[Costo Unitario]]*Tabla1[[#This Row],[Cantidad Ordenada]]</f>
        <v>13</v>
      </c>
    </row>
    <row r="97" spans="1:15" x14ac:dyDescent="0.2">
      <c r="A97">
        <v>38</v>
      </c>
      <c r="B97">
        <v>10</v>
      </c>
      <c r="C97" t="s">
        <v>9</v>
      </c>
      <c r="D97" t="s">
        <v>33</v>
      </c>
      <c r="E97">
        <v>19</v>
      </c>
      <c r="F97">
        <v>31</v>
      </c>
      <c r="G97">
        <v>3</v>
      </c>
      <c r="H97" s="8">
        <v>21</v>
      </c>
      <c r="I97" s="7">
        <f>Tabla1[[#This Row],[Tiempo de Preparación]]/1440</f>
        <v>1.4583333333333334E-2</v>
      </c>
      <c r="J97" t="s">
        <v>8</v>
      </c>
      <c r="K97">
        <f>Tabla1[[#This Row],[Precio Unitario]]*Tabla1[[#This Row],[Cantidad Ordenada]]</f>
        <v>93</v>
      </c>
      <c r="L97">
        <f>Tabla1[[#This Row],[Ganancia Bruta]]-(Tabla1[[#This Row],[Costo Unitario]]*Tabla1[[#This Row],[Cantidad Ordenada]])</f>
        <v>36</v>
      </c>
      <c r="M97">
        <f>Tabla1[[#This Row],[Precio Unitario]]*Tabla1[[#This Row],[Cantidad Ordenada]]</f>
        <v>93</v>
      </c>
      <c r="N97" s="1">
        <f>Tabla1[[#This Row],[Ganancia Neta ]]/Tabla1[[#This Row],[Total del pedido ]]</f>
        <v>0.38709677419354838</v>
      </c>
      <c r="O97" s="2">
        <f>Tabla1[[#This Row],[Costo Unitario]]*Tabla1[[#This Row],[Cantidad Ordenada]]</f>
        <v>57</v>
      </c>
    </row>
    <row r="98" spans="1:15" x14ac:dyDescent="0.2">
      <c r="A98">
        <v>38</v>
      </c>
      <c r="B98">
        <v>10</v>
      </c>
      <c r="C98" t="s">
        <v>17</v>
      </c>
      <c r="D98" t="s">
        <v>41</v>
      </c>
      <c r="E98">
        <v>21</v>
      </c>
      <c r="F98">
        <v>35</v>
      </c>
      <c r="G98">
        <v>2</v>
      </c>
      <c r="H98" s="8">
        <v>34</v>
      </c>
      <c r="I98" s="7">
        <f>Tabla1[[#This Row],[Tiempo de Preparación]]/1440</f>
        <v>2.361111111111111E-2</v>
      </c>
      <c r="J98" t="s">
        <v>6</v>
      </c>
      <c r="K98">
        <f>Tabla1[[#This Row],[Precio Unitario]]*Tabla1[[#This Row],[Cantidad Ordenada]]</f>
        <v>70</v>
      </c>
      <c r="L98">
        <f>Tabla1[[#This Row],[Ganancia Bruta]]-(Tabla1[[#This Row],[Costo Unitario]]*Tabla1[[#This Row],[Cantidad Ordenada]])</f>
        <v>28</v>
      </c>
      <c r="M98">
        <f>Tabla1[[#This Row],[Precio Unitario]]*Tabla1[[#This Row],[Cantidad Ordenada]]</f>
        <v>70</v>
      </c>
      <c r="N98" s="1">
        <f>Tabla1[[#This Row],[Ganancia Neta ]]/Tabla1[[#This Row],[Total del pedido ]]</f>
        <v>0.4</v>
      </c>
      <c r="O98" s="2">
        <f>Tabla1[[#This Row],[Costo Unitario]]*Tabla1[[#This Row],[Cantidad Ordenada]]</f>
        <v>42</v>
      </c>
    </row>
    <row r="99" spans="1:15" x14ac:dyDescent="0.2">
      <c r="A99">
        <v>38</v>
      </c>
      <c r="B99">
        <v>10</v>
      </c>
      <c r="C99" t="s">
        <v>12</v>
      </c>
      <c r="D99" t="s">
        <v>36</v>
      </c>
      <c r="E99">
        <v>22</v>
      </c>
      <c r="F99">
        <v>36</v>
      </c>
      <c r="G99">
        <v>2</v>
      </c>
      <c r="H99" s="8">
        <v>43</v>
      </c>
      <c r="I99" s="7">
        <f>Tabla1[[#This Row],[Tiempo de Preparación]]/1440</f>
        <v>2.9861111111111113E-2</v>
      </c>
      <c r="J99" t="s">
        <v>6</v>
      </c>
      <c r="K99">
        <f>Tabla1[[#This Row],[Precio Unitario]]*Tabla1[[#This Row],[Cantidad Ordenada]]</f>
        <v>72</v>
      </c>
      <c r="L99">
        <f>Tabla1[[#This Row],[Ganancia Bruta]]-(Tabla1[[#This Row],[Costo Unitario]]*Tabla1[[#This Row],[Cantidad Ordenada]])</f>
        <v>28</v>
      </c>
      <c r="M99">
        <f>Tabla1[[#This Row],[Precio Unitario]]*Tabla1[[#This Row],[Cantidad Ordenada]]</f>
        <v>72</v>
      </c>
      <c r="N99" s="1">
        <f>Tabla1[[#This Row],[Ganancia Neta ]]/Tabla1[[#This Row],[Total del pedido ]]</f>
        <v>0.3888888888888889</v>
      </c>
      <c r="O99" s="2">
        <f>Tabla1[[#This Row],[Costo Unitario]]*Tabla1[[#This Row],[Cantidad Ordenada]]</f>
        <v>44</v>
      </c>
    </row>
    <row r="100" spans="1:15" x14ac:dyDescent="0.2">
      <c r="A100">
        <v>39</v>
      </c>
      <c r="B100">
        <v>15</v>
      </c>
      <c r="C100" t="s">
        <v>12</v>
      </c>
      <c r="D100" t="s">
        <v>36</v>
      </c>
      <c r="E100">
        <v>22</v>
      </c>
      <c r="F100">
        <v>36</v>
      </c>
      <c r="G100">
        <v>3</v>
      </c>
      <c r="H100" s="8">
        <v>57</v>
      </c>
      <c r="I100" s="7">
        <f>Tabla1[[#This Row],[Tiempo de Preparación]]/1440</f>
        <v>3.9583333333333331E-2</v>
      </c>
      <c r="J100" t="s">
        <v>6</v>
      </c>
      <c r="K100">
        <f>Tabla1[[#This Row],[Precio Unitario]]*Tabla1[[#This Row],[Cantidad Ordenada]]</f>
        <v>108</v>
      </c>
      <c r="L100">
        <f>Tabla1[[#This Row],[Ganancia Bruta]]-(Tabla1[[#This Row],[Costo Unitario]]*Tabla1[[#This Row],[Cantidad Ordenada]])</f>
        <v>42</v>
      </c>
      <c r="M100">
        <f>Tabla1[[#This Row],[Precio Unitario]]*Tabla1[[#This Row],[Cantidad Ordenada]]</f>
        <v>108</v>
      </c>
      <c r="N100" s="1">
        <f>Tabla1[[#This Row],[Ganancia Neta ]]/Tabla1[[#This Row],[Total del pedido ]]</f>
        <v>0.3888888888888889</v>
      </c>
      <c r="O100" s="2">
        <f>Tabla1[[#This Row],[Costo Unitario]]*Tabla1[[#This Row],[Cantidad Ordenada]]</f>
        <v>66</v>
      </c>
    </row>
    <row r="101" spans="1:15" x14ac:dyDescent="0.2">
      <c r="A101">
        <v>40</v>
      </c>
      <c r="B101">
        <v>1</v>
      </c>
      <c r="C101" t="s">
        <v>13</v>
      </c>
      <c r="D101" t="s">
        <v>37</v>
      </c>
      <c r="E101">
        <v>17</v>
      </c>
      <c r="F101">
        <v>29</v>
      </c>
      <c r="G101">
        <v>3</v>
      </c>
      <c r="H101" s="8">
        <v>15</v>
      </c>
      <c r="I101" s="7">
        <f>Tabla1[[#This Row],[Tiempo de Preparación]]/1440</f>
        <v>1.0416666666666666E-2</v>
      </c>
      <c r="J101" t="s">
        <v>8</v>
      </c>
      <c r="K101">
        <f>Tabla1[[#This Row],[Precio Unitario]]*Tabla1[[#This Row],[Cantidad Ordenada]]</f>
        <v>87</v>
      </c>
      <c r="L101">
        <f>Tabla1[[#This Row],[Ganancia Bruta]]-(Tabla1[[#This Row],[Costo Unitario]]*Tabla1[[#This Row],[Cantidad Ordenada]])</f>
        <v>36</v>
      </c>
      <c r="M101">
        <f>Tabla1[[#This Row],[Precio Unitario]]*Tabla1[[#This Row],[Cantidad Ordenada]]</f>
        <v>87</v>
      </c>
      <c r="N101" s="1">
        <f>Tabla1[[#This Row],[Ganancia Neta ]]/Tabla1[[#This Row],[Total del pedido ]]</f>
        <v>0.41379310344827586</v>
      </c>
      <c r="O101" s="2">
        <f>Tabla1[[#This Row],[Costo Unitario]]*Tabla1[[#This Row],[Cantidad Ordenada]]</f>
        <v>51</v>
      </c>
    </row>
    <row r="102" spans="1:15" x14ac:dyDescent="0.2">
      <c r="A102">
        <v>40</v>
      </c>
      <c r="B102">
        <v>1</v>
      </c>
      <c r="C102" t="s">
        <v>14</v>
      </c>
      <c r="D102" t="s">
        <v>38</v>
      </c>
      <c r="E102">
        <v>20</v>
      </c>
      <c r="F102">
        <v>33</v>
      </c>
      <c r="G102">
        <v>1</v>
      </c>
      <c r="H102" s="8">
        <v>50</v>
      </c>
      <c r="I102" s="7">
        <f>Tabla1[[#This Row],[Tiempo de Preparación]]/1440</f>
        <v>3.4722222222222224E-2</v>
      </c>
      <c r="J102" t="s">
        <v>8</v>
      </c>
      <c r="K102">
        <f>Tabla1[[#This Row],[Precio Unitario]]*Tabla1[[#This Row],[Cantidad Ordenada]]</f>
        <v>33</v>
      </c>
      <c r="L102">
        <f>Tabla1[[#This Row],[Ganancia Bruta]]-(Tabla1[[#This Row],[Costo Unitario]]*Tabla1[[#This Row],[Cantidad Ordenada]])</f>
        <v>13</v>
      </c>
      <c r="M102">
        <f>Tabla1[[#This Row],[Precio Unitario]]*Tabla1[[#This Row],[Cantidad Ordenada]]</f>
        <v>33</v>
      </c>
      <c r="N102" s="1">
        <f>Tabla1[[#This Row],[Ganancia Neta ]]/Tabla1[[#This Row],[Total del pedido ]]</f>
        <v>0.39393939393939392</v>
      </c>
      <c r="O102" s="2">
        <f>Tabla1[[#This Row],[Costo Unitario]]*Tabla1[[#This Row],[Cantidad Ordenada]]</f>
        <v>20</v>
      </c>
    </row>
    <row r="103" spans="1:15" x14ac:dyDescent="0.2">
      <c r="A103">
        <v>40</v>
      </c>
      <c r="B103">
        <v>1</v>
      </c>
      <c r="C103" t="s">
        <v>15</v>
      </c>
      <c r="D103" t="s">
        <v>39</v>
      </c>
      <c r="E103">
        <v>16</v>
      </c>
      <c r="F103">
        <v>28</v>
      </c>
      <c r="G103">
        <v>1</v>
      </c>
      <c r="H103" s="8">
        <v>13</v>
      </c>
      <c r="I103" s="7">
        <f>Tabla1[[#This Row],[Tiempo de Preparación]]/1440</f>
        <v>9.0277777777777769E-3</v>
      </c>
      <c r="J103" t="s">
        <v>8</v>
      </c>
      <c r="K103">
        <f>Tabla1[[#This Row],[Precio Unitario]]*Tabla1[[#This Row],[Cantidad Ordenada]]</f>
        <v>28</v>
      </c>
      <c r="L103">
        <f>Tabla1[[#This Row],[Ganancia Bruta]]-(Tabla1[[#This Row],[Costo Unitario]]*Tabla1[[#This Row],[Cantidad Ordenada]])</f>
        <v>12</v>
      </c>
      <c r="M103">
        <f>Tabla1[[#This Row],[Precio Unitario]]*Tabla1[[#This Row],[Cantidad Ordenada]]</f>
        <v>28</v>
      </c>
      <c r="N103" s="1">
        <f>Tabla1[[#This Row],[Ganancia Neta ]]/Tabla1[[#This Row],[Total del pedido ]]</f>
        <v>0.42857142857142855</v>
      </c>
      <c r="O103" s="2">
        <f>Tabla1[[#This Row],[Costo Unitario]]*Tabla1[[#This Row],[Cantidad Ordenada]]</f>
        <v>16</v>
      </c>
    </row>
    <row r="104" spans="1:15" x14ac:dyDescent="0.2">
      <c r="A104">
        <v>41</v>
      </c>
      <c r="B104">
        <v>7</v>
      </c>
      <c r="C104" t="s">
        <v>18</v>
      </c>
      <c r="D104" t="s">
        <v>42</v>
      </c>
      <c r="E104">
        <v>19</v>
      </c>
      <c r="F104">
        <v>32</v>
      </c>
      <c r="G104">
        <v>3</v>
      </c>
      <c r="H104" s="8">
        <v>23</v>
      </c>
      <c r="I104" s="7">
        <f>Tabla1[[#This Row],[Tiempo de Preparación]]/1440</f>
        <v>1.5972222222222221E-2</v>
      </c>
      <c r="J104" t="s">
        <v>8</v>
      </c>
      <c r="K104">
        <f>Tabla1[[#This Row],[Precio Unitario]]*Tabla1[[#This Row],[Cantidad Ordenada]]</f>
        <v>96</v>
      </c>
      <c r="L104">
        <f>Tabla1[[#This Row],[Ganancia Bruta]]-(Tabla1[[#This Row],[Costo Unitario]]*Tabla1[[#This Row],[Cantidad Ordenada]])</f>
        <v>39</v>
      </c>
      <c r="M104">
        <f>Tabla1[[#This Row],[Precio Unitario]]*Tabla1[[#This Row],[Cantidad Ordenada]]</f>
        <v>96</v>
      </c>
      <c r="N104" s="1">
        <f>Tabla1[[#This Row],[Ganancia Neta ]]/Tabla1[[#This Row],[Total del pedido ]]</f>
        <v>0.40625</v>
      </c>
      <c r="O104" s="2">
        <f>Tabla1[[#This Row],[Costo Unitario]]*Tabla1[[#This Row],[Cantidad Ordenada]]</f>
        <v>57</v>
      </c>
    </row>
    <row r="105" spans="1:15" x14ac:dyDescent="0.2">
      <c r="A105">
        <v>41</v>
      </c>
      <c r="B105">
        <v>7</v>
      </c>
      <c r="C105" t="s">
        <v>25</v>
      </c>
      <c r="D105" t="s">
        <v>49</v>
      </c>
      <c r="E105">
        <v>15</v>
      </c>
      <c r="F105">
        <v>26</v>
      </c>
      <c r="G105">
        <v>3</v>
      </c>
      <c r="H105" s="8">
        <v>47</v>
      </c>
      <c r="I105" s="7">
        <f>Tabla1[[#This Row],[Tiempo de Preparación]]/1440</f>
        <v>3.2638888888888891E-2</v>
      </c>
      <c r="J105" t="s">
        <v>8</v>
      </c>
      <c r="K105">
        <f>Tabla1[[#This Row],[Precio Unitario]]*Tabla1[[#This Row],[Cantidad Ordenada]]</f>
        <v>78</v>
      </c>
      <c r="L105">
        <f>Tabla1[[#This Row],[Ganancia Bruta]]-(Tabla1[[#This Row],[Costo Unitario]]*Tabla1[[#This Row],[Cantidad Ordenada]])</f>
        <v>33</v>
      </c>
      <c r="M105">
        <f>Tabla1[[#This Row],[Precio Unitario]]*Tabla1[[#This Row],[Cantidad Ordenada]]</f>
        <v>78</v>
      </c>
      <c r="N105" s="1">
        <f>Tabla1[[#This Row],[Ganancia Neta ]]/Tabla1[[#This Row],[Total del pedido ]]</f>
        <v>0.42307692307692307</v>
      </c>
      <c r="O105" s="2">
        <f>Tabla1[[#This Row],[Costo Unitario]]*Tabla1[[#This Row],[Cantidad Ordenada]]</f>
        <v>45</v>
      </c>
    </row>
    <row r="106" spans="1:15" x14ac:dyDescent="0.2">
      <c r="A106">
        <v>41</v>
      </c>
      <c r="B106">
        <v>7</v>
      </c>
      <c r="C106" t="s">
        <v>7</v>
      </c>
      <c r="D106" t="s">
        <v>32</v>
      </c>
      <c r="E106">
        <v>18</v>
      </c>
      <c r="F106">
        <v>30</v>
      </c>
      <c r="G106">
        <v>1</v>
      </c>
      <c r="H106" s="8">
        <v>19</v>
      </c>
      <c r="I106" s="7">
        <f>Tabla1[[#This Row],[Tiempo de Preparación]]/1440</f>
        <v>1.3194444444444444E-2</v>
      </c>
      <c r="J106" t="s">
        <v>8</v>
      </c>
      <c r="K106">
        <f>Tabla1[[#This Row],[Precio Unitario]]*Tabla1[[#This Row],[Cantidad Ordenada]]</f>
        <v>30</v>
      </c>
      <c r="L106">
        <f>Tabla1[[#This Row],[Ganancia Bruta]]-(Tabla1[[#This Row],[Costo Unitario]]*Tabla1[[#This Row],[Cantidad Ordenada]])</f>
        <v>12</v>
      </c>
      <c r="M106">
        <f>Tabla1[[#This Row],[Precio Unitario]]*Tabla1[[#This Row],[Cantidad Ordenada]]</f>
        <v>30</v>
      </c>
      <c r="N106" s="1">
        <f>Tabla1[[#This Row],[Ganancia Neta ]]/Tabla1[[#This Row],[Total del pedido ]]</f>
        <v>0.4</v>
      </c>
      <c r="O106" s="2">
        <f>Tabla1[[#This Row],[Costo Unitario]]*Tabla1[[#This Row],[Cantidad Ordenada]]</f>
        <v>18</v>
      </c>
    </row>
    <row r="107" spans="1:15" x14ac:dyDescent="0.2">
      <c r="A107">
        <v>42</v>
      </c>
      <c r="B107">
        <v>14</v>
      </c>
      <c r="C107" t="s">
        <v>19</v>
      </c>
      <c r="D107" t="s">
        <v>43</v>
      </c>
      <c r="E107">
        <v>13</v>
      </c>
      <c r="F107">
        <v>22</v>
      </c>
      <c r="G107">
        <v>1</v>
      </c>
      <c r="H107" s="8">
        <v>57</v>
      </c>
      <c r="I107" s="7">
        <f>Tabla1[[#This Row],[Tiempo de Preparación]]/1440</f>
        <v>3.9583333333333331E-2</v>
      </c>
      <c r="J107" t="s">
        <v>8</v>
      </c>
      <c r="K107">
        <f>Tabla1[[#This Row],[Precio Unitario]]*Tabla1[[#This Row],[Cantidad Ordenada]]</f>
        <v>22</v>
      </c>
      <c r="L107">
        <f>Tabla1[[#This Row],[Ganancia Bruta]]-(Tabla1[[#This Row],[Costo Unitario]]*Tabla1[[#This Row],[Cantidad Ordenada]])</f>
        <v>9</v>
      </c>
      <c r="M107">
        <f>Tabla1[[#This Row],[Precio Unitario]]*Tabla1[[#This Row],[Cantidad Ordenada]]</f>
        <v>22</v>
      </c>
      <c r="N107" s="1">
        <f>Tabla1[[#This Row],[Ganancia Neta ]]/Tabla1[[#This Row],[Total del pedido ]]</f>
        <v>0.40909090909090912</v>
      </c>
      <c r="O107" s="2">
        <f>Tabla1[[#This Row],[Costo Unitario]]*Tabla1[[#This Row],[Cantidad Ordenada]]</f>
        <v>13</v>
      </c>
    </row>
    <row r="108" spans="1:15" x14ac:dyDescent="0.2">
      <c r="A108">
        <v>42</v>
      </c>
      <c r="B108">
        <v>14</v>
      </c>
      <c r="C108" t="s">
        <v>11</v>
      </c>
      <c r="D108" t="s">
        <v>35</v>
      </c>
      <c r="E108">
        <v>25</v>
      </c>
      <c r="F108">
        <v>40</v>
      </c>
      <c r="G108">
        <v>2</v>
      </c>
      <c r="H108" s="8">
        <v>12</v>
      </c>
      <c r="I108" s="7">
        <f>Tabla1[[#This Row],[Tiempo de Preparación]]/1440</f>
        <v>8.3333333333333332E-3</v>
      </c>
      <c r="J108" t="s">
        <v>8</v>
      </c>
      <c r="K108">
        <f>Tabla1[[#This Row],[Precio Unitario]]*Tabla1[[#This Row],[Cantidad Ordenada]]</f>
        <v>80</v>
      </c>
      <c r="L108">
        <f>Tabla1[[#This Row],[Ganancia Bruta]]-(Tabla1[[#This Row],[Costo Unitario]]*Tabla1[[#This Row],[Cantidad Ordenada]])</f>
        <v>30</v>
      </c>
      <c r="M108">
        <f>Tabla1[[#This Row],[Precio Unitario]]*Tabla1[[#This Row],[Cantidad Ordenada]]</f>
        <v>80</v>
      </c>
      <c r="N108" s="1">
        <f>Tabla1[[#This Row],[Ganancia Neta ]]/Tabla1[[#This Row],[Total del pedido ]]</f>
        <v>0.375</v>
      </c>
      <c r="O108" s="2">
        <f>Tabla1[[#This Row],[Costo Unitario]]*Tabla1[[#This Row],[Cantidad Ordenada]]</f>
        <v>50</v>
      </c>
    </row>
    <row r="109" spans="1:15" x14ac:dyDescent="0.2">
      <c r="A109">
        <v>43</v>
      </c>
      <c r="B109">
        <v>8</v>
      </c>
      <c r="C109" t="s">
        <v>18</v>
      </c>
      <c r="D109" t="s">
        <v>42</v>
      </c>
      <c r="E109">
        <v>19</v>
      </c>
      <c r="F109">
        <v>32</v>
      </c>
      <c r="G109">
        <v>1</v>
      </c>
      <c r="H109" s="8">
        <v>6</v>
      </c>
      <c r="I109" s="7">
        <f>Tabla1[[#This Row],[Tiempo de Preparación]]/1440</f>
        <v>4.1666666666666666E-3</v>
      </c>
      <c r="J109" t="s">
        <v>8</v>
      </c>
      <c r="K109">
        <f>Tabla1[[#This Row],[Precio Unitario]]*Tabla1[[#This Row],[Cantidad Ordenada]]</f>
        <v>32</v>
      </c>
      <c r="L109">
        <f>Tabla1[[#This Row],[Ganancia Bruta]]-(Tabla1[[#This Row],[Costo Unitario]]*Tabla1[[#This Row],[Cantidad Ordenada]])</f>
        <v>13</v>
      </c>
      <c r="M109">
        <f>Tabla1[[#This Row],[Precio Unitario]]*Tabla1[[#This Row],[Cantidad Ordenada]]</f>
        <v>32</v>
      </c>
      <c r="N109" s="1">
        <f>Tabla1[[#This Row],[Ganancia Neta ]]/Tabla1[[#This Row],[Total del pedido ]]</f>
        <v>0.40625</v>
      </c>
      <c r="O109" s="2">
        <f>Tabla1[[#This Row],[Costo Unitario]]*Tabla1[[#This Row],[Cantidad Ordenada]]</f>
        <v>19</v>
      </c>
    </row>
    <row r="110" spans="1:15" x14ac:dyDescent="0.2">
      <c r="A110">
        <v>43</v>
      </c>
      <c r="B110">
        <v>8</v>
      </c>
      <c r="C110" t="s">
        <v>20</v>
      </c>
      <c r="D110" t="s">
        <v>44</v>
      </c>
      <c r="E110">
        <v>20</v>
      </c>
      <c r="F110">
        <v>34</v>
      </c>
      <c r="G110">
        <v>2</v>
      </c>
      <c r="H110" s="8">
        <v>59</v>
      </c>
      <c r="I110" s="7">
        <f>Tabla1[[#This Row],[Tiempo de Preparación]]/1440</f>
        <v>4.0972222222222222E-2</v>
      </c>
      <c r="J110" t="s">
        <v>8</v>
      </c>
      <c r="K110">
        <f>Tabla1[[#This Row],[Precio Unitario]]*Tabla1[[#This Row],[Cantidad Ordenada]]</f>
        <v>68</v>
      </c>
      <c r="L110">
        <f>Tabla1[[#This Row],[Ganancia Bruta]]-(Tabla1[[#This Row],[Costo Unitario]]*Tabla1[[#This Row],[Cantidad Ordenada]])</f>
        <v>28</v>
      </c>
      <c r="M110">
        <f>Tabla1[[#This Row],[Precio Unitario]]*Tabla1[[#This Row],[Cantidad Ordenada]]</f>
        <v>68</v>
      </c>
      <c r="N110" s="1">
        <f>Tabla1[[#This Row],[Ganancia Neta ]]/Tabla1[[#This Row],[Total del pedido ]]</f>
        <v>0.41176470588235292</v>
      </c>
      <c r="O110" s="2">
        <f>Tabla1[[#This Row],[Costo Unitario]]*Tabla1[[#This Row],[Cantidad Ordenada]]</f>
        <v>40</v>
      </c>
    </row>
    <row r="111" spans="1:15" x14ac:dyDescent="0.2">
      <c r="A111">
        <v>43</v>
      </c>
      <c r="B111">
        <v>8</v>
      </c>
      <c r="C111" t="s">
        <v>5</v>
      </c>
      <c r="D111" t="s">
        <v>31</v>
      </c>
      <c r="E111">
        <v>14</v>
      </c>
      <c r="F111">
        <v>24</v>
      </c>
      <c r="G111">
        <v>3</v>
      </c>
      <c r="H111" s="8">
        <v>57</v>
      </c>
      <c r="I111" s="7">
        <f>Tabla1[[#This Row],[Tiempo de Preparación]]/1440</f>
        <v>3.9583333333333331E-2</v>
      </c>
      <c r="J111" t="s">
        <v>6</v>
      </c>
      <c r="K111">
        <f>Tabla1[[#This Row],[Precio Unitario]]*Tabla1[[#This Row],[Cantidad Ordenada]]</f>
        <v>72</v>
      </c>
      <c r="L111">
        <f>Tabla1[[#This Row],[Ganancia Bruta]]-(Tabla1[[#This Row],[Costo Unitario]]*Tabla1[[#This Row],[Cantidad Ordenada]])</f>
        <v>30</v>
      </c>
      <c r="M111">
        <f>Tabla1[[#This Row],[Precio Unitario]]*Tabla1[[#This Row],[Cantidad Ordenada]]</f>
        <v>72</v>
      </c>
      <c r="N111" s="1">
        <f>Tabla1[[#This Row],[Ganancia Neta ]]/Tabla1[[#This Row],[Total del pedido ]]</f>
        <v>0.41666666666666669</v>
      </c>
      <c r="O111" s="2">
        <f>Tabla1[[#This Row],[Costo Unitario]]*Tabla1[[#This Row],[Cantidad Ordenada]]</f>
        <v>42</v>
      </c>
    </row>
    <row r="112" spans="1:15" x14ac:dyDescent="0.2">
      <c r="A112">
        <v>43</v>
      </c>
      <c r="B112">
        <v>8</v>
      </c>
      <c r="C112" t="s">
        <v>9</v>
      </c>
      <c r="D112" t="s">
        <v>33</v>
      </c>
      <c r="E112">
        <v>19</v>
      </c>
      <c r="F112">
        <v>31</v>
      </c>
      <c r="G112">
        <v>1</v>
      </c>
      <c r="H112" s="8">
        <v>24</v>
      </c>
      <c r="I112" s="7">
        <f>Tabla1[[#This Row],[Tiempo de Preparación]]/1440</f>
        <v>1.6666666666666666E-2</v>
      </c>
      <c r="J112" t="s">
        <v>6</v>
      </c>
      <c r="K112">
        <f>Tabla1[[#This Row],[Precio Unitario]]*Tabla1[[#This Row],[Cantidad Ordenada]]</f>
        <v>31</v>
      </c>
      <c r="L112">
        <f>Tabla1[[#This Row],[Ganancia Bruta]]-(Tabla1[[#This Row],[Costo Unitario]]*Tabla1[[#This Row],[Cantidad Ordenada]])</f>
        <v>12</v>
      </c>
      <c r="M112">
        <f>Tabla1[[#This Row],[Precio Unitario]]*Tabla1[[#This Row],[Cantidad Ordenada]]</f>
        <v>31</v>
      </c>
      <c r="N112" s="1">
        <f>Tabla1[[#This Row],[Ganancia Neta ]]/Tabla1[[#This Row],[Total del pedido ]]</f>
        <v>0.38709677419354838</v>
      </c>
      <c r="O112" s="2">
        <f>Tabla1[[#This Row],[Costo Unitario]]*Tabla1[[#This Row],[Cantidad Ordenada]]</f>
        <v>19</v>
      </c>
    </row>
    <row r="113" spans="1:15" x14ac:dyDescent="0.2">
      <c r="A113">
        <v>44</v>
      </c>
      <c r="B113">
        <v>18</v>
      </c>
      <c r="C113" t="s">
        <v>25</v>
      </c>
      <c r="D113" t="s">
        <v>49</v>
      </c>
      <c r="E113">
        <v>15</v>
      </c>
      <c r="F113">
        <v>26</v>
      </c>
      <c r="G113">
        <v>1</v>
      </c>
      <c r="H113" s="8">
        <v>34</v>
      </c>
      <c r="I113" s="7">
        <f>Tabla1[[#This Row],[Tiempo de Preparación]]/1440</f>
        <v>2.361111111111111E-2</v>
      </c>
      <c r="J113" t="s">
        <v>8</v>
      </c>
      <c r="K113">
        <f>Tabla1[[#This Row],[Precio Unitario]]*Tabla1[[#This Row],[Cantidad Ordenada]]</f>
        <v>26</v>
      </c>
      <c r="L113">
        <f>Tabla1[[#This Row],[Ganancia Bruta]]-(Tabla1[[#This Row],[Costo Unitario]]*Tabla1[[#This Row],[Cantidad Ordenada]])</f>
        <v>11</v>
      </c>
      <c r="M113">
        <f>Tabla1[[#This Row],[Precio Unitario]]*Tabla1[[#This Row],[Cantidad Ordenada]]</f>
        <v>26</v>
      </c>
      <c r="N113" s="1">
        <f>Tabla1[[#This Row],[Ganancia Neta ]]/Tabla1[[#This Row],[Total del pedido ]]</f>
        <v>0.42307692307692307</v>
      </c>
      <c r="O113" s="2">
        <f>Tabla1[[#This Row],[Costo Unitario]]*Tabla1[[#This Row],[Cantidad Ordenada]]</f>
        <v>15</v>
      </c>
    </row>
    <row r="114" spans="1:15" x14ac:dyDescent="0.2">
      <c r="A114">
        <v>44</v>
      </c>
      <c r="B114">
        <v>18</v>
      </c>
      <c r="C114" t="s">
        <v>26</v>
      </c>
      <c r="D114" t="s">
        <v>50</v>
      </c>
      <c r="E114">
        <v>15</v>
      </c>
      <c r="F114">
        <v>25</v>
      </c>
      <c r="G114">
        <v>3</v>
      </c>
      <c r="H114" s="8">
        <v>8</v>
      </c>
      <c r="I114" s="7">
        <f>Tabla1[[#This Row],[Tiempo de Preparación]]/1440</f>
        <v>5.5555555555555558E-3</v>
      </c>
      <c r="J114" t="s">
        <v>6</v>
      </c>
      <c r="K114">
        <f>Tabla1[[#This Row],[Precio Unitario]]*Tabla1[[#This Row],[Cantidad Ordenada]]</f>
        <v>75</v>
      </c>
      <c r="L114">
        <f>Tabla1[[#This Row],[Ganancia Bruta]]-(Tabla1[[#This Row],[Costo Unitario]]*Tabla1[[#This Row],[Cantidad Ordenada]])</f>
        <v>30</v>
      </c>
      <c r="M114">
        <f>Tabla1[[#This Row],[Precio Unitario]]*Tabla1[[#This Row],[Cantidad Ordenada]]</f>
        <v>75</v>
      </c>
      <c r="N114" s="1">
        <f>Tabla1[[#This Row],[Ganancia Neta ]]/Tabla1[[#This Row],[Total del pedido ]]</f>
        <v>0.4</v>
      </c>
      <c r="O114" s="2">
        <f>Tabla1[[#This Row],[Costo Unitario]]*Tabla1[[#This Row],[Cantidad Ordenada]]</f>
        <v>45</v>
      </c>
    </row>
    <row r="115" spans="1:15" x14ac:dyDescent="0.2">
      <c r="A115">
        <v>44</v>
      </c>
      <c r="B115">
        <v>18</v>
      </c>
      <c r="C115" t="s">
        <v>23</v>
      </c>
      <c r="D115" t="s">
        <v>47</v>
      </c>
      <c r="E115">
        <v>13</v>
      </c>
      <c r="F115">
        <v>21</v>
      </c>
      <c r="G115">
        <v>1</v>
      </c>
      <c r="H115" s="8">
        <v>43</v>
      </c>
      <c r="I115" s="7">
        <f>Tabla1[[#This Row],[Tiempo de Preparación]]/1440</f>
        <v>2.9861111111111113E-2</v>
      </c>
      <c r="J115" t="s">
        <v>6</v>
      </c>
      <c r="K115">
        <f>Tabla1[[#This Row],[Precio Unitario]]*Tabla1[[#This Row],[Cantidad Ordenada]]</f>
        <v>21</v>
      </c>
      <c r="L115">
        <f>Tabla1[[#This Row],[Ganancia Bruta]]-(Tabla1[[#This Row],[Costo Unitario]]*Tabla1[[#This Row],[Cantidad Ordenada]])</f>
        <v>8</v>
      </c>
      <c r="M115">
        <f>Tabla1[[#This Row],[Precio Unitario]]*Tabla1[[#This Row],[Cantidad Ordenada]]</f>
        <v>21</v>
      </c>
      <c r="N115" s="1">
        <f>Tabla1[[#This Row],[Ganancia Neta ]]/Tabla1[[#This Row],[Total del pedido ]]</f>
        <v>0.38095238095238093</v>
      </c>
      <c r="O115" s="2">
        <f>Tabla1[[#This Row],[Costo Unitario]]*Tabla1[[#This Row],[Cantidad Ordenada]]</f>
        <v>13</v>
      </c>
    </row>
    <row r="116" spans="1:15" x14ac:dyDescent="0.2">
      <c r="A116">
        <v>45</v>
      </c>
      <c r="B116">
        <v>17</v>
      </c>
      <c r="C116" t="s">
        <v>24</v>
      </c>
      <c r="D116" t="s">
        <v>48</v>
      </c>
      <c r="E116">
        <v>10</v>
      </c>
      <c r="F116">
        <v>18</v>
      </c>
      <c r="G116">
        <v>3</v>
      </c>
      <c r="H116" s="8">
        <v>47</v>
      </c>
      <c r="I116" s="7">
        <f>Tabla1[[#This Row],[Tiempo de Preparación]]/1440</f>
        <v>3.2638888888888891E-2</v>
      </c>
      <c r="J116" t="s">
        <v>6</v>
      </c>
      <c r="K116">
        <f>Tabla1[[#This Row],[Precio Unitario]]*Tabla1[[#This Row],[Cantidad Ordenada]]</f>
        <v>54</v>
      </c>
      <c r="L116">
        <f>Tabla1[[#This Row],[Ganancia Bruta]]-(Tabla1[[#This Row],[Costo Unitario]]*Tabla1[[#This Row],[Cantidad Ordenada]])</f>
        <v>24</v>
      </c>
      <c r="M116">
        <f>Tabla1[[#This Row],[Precio Unitario]]*Tabla1[[#This Row],[Cantidad Ordenada]]</f>
        <v>54</v>
      </c>
      <c r="N116" s="1">
        <f>Tabla1[[#This Row],[Ganancia Neta ]]/Tabla1[[#This Row],[Total del pedido ]]</f>
        <v>0.44444444444444442</v>
      </c>
      <c r="O116" s="2">
        <f>Tabla1[[#This Row],[Costo Unitario]]*Tabla1[[#This Row],[Cantidad Ordenada]]</f>
        <v>30</v>
      </c>
    </row>
    <row r="117" spans="1:15" x14ac:dyDescent="0.2">
      <c r="A117">
        <v>46</v>
      </c>
      <c r="B117">
        <v>10</v>
      </c>
      <c r="C117" t="s">
        <v>7</v>
      </c>
      <c r="D117" t="s">
        <v>32</v>
      </c>
      <c r="E117">
        <v>18</v>
      </c>
      <c r="F117">
        <v>30</v>
      </c>
      <c r="G117">
        <v>2</v>
      </c>
      <c r="H117" s="8">
        <v>23</v>
      </c>
      <c r="I117" s="7">
        <f>Tabla1[[#This Row],[Tiempo de Preparación]]/1440</f>
        <v>1.5972222222222221E-2</v>
      </c>
      <c r="J117" t="s">
        <v>8</v>
      </c>
      <c r="K117">
        <f>Tabla1[[#This Row],[Precio Unitario]]*Tabla1[[#This Row],[Cantidad Ordenada]]</f>
        <v>60</v>
      </c>
      <c r="L117">
        <f>Tabla1[[#This Row],[Ganancia Bruta]]-(Tabla1[[#This Row],[Costo Unitario]]*Tabla1[[#This Row],[Cantidad Ordenada]])</f>
        <v>24</v>
      </c>
      <c r="M117">
        <f>Tabla1[[#This Row],[Precio Unitario]]*Tabla1[[#This Row],[Cantidad Ordenada]]</f>
        <v>60</v>
      </c>
      <c r="N117" s="1">
        <f>Tabla1[[#This Row],[Ganancia Neta ]]/Tabla1[[#This Row],[Total del pedido ]]</f>
        <v>0.4</v>
      </c>
      <c r="O117" s="2">
        <f>Tabla1[[#This Row],[Costo Unitario]]*Tabla1[[#This Row],[Cantidad Ordenada]]</f>
        <v>36</v>
      </c>
    </row>
    <row r="118" spans="1:15" x14ac:dyDescent="0.2">
      <c r="A118">
        <v>46</v>
      </c>
      <c r="B118">
        <v>10</v>
      </c>
      <c r="C118" t="s">
        <v>20</v>
      </c>
      <c r="D118" t="s">
        <v>44</v>
      </c>
      <c r="E118">
        <v>20</v>
      </c>
      <c r="F118">
        <v>34</v>
      </c>
      <c r="G118">
        <v>1</v>
      </c>
      <c r="H118" s="8">
        <v>48</v>
      </c>
      <c r="I118" s="7">
        <f>Tabla1[[#This Row],[Tiempo de Preparación]]/1440</f>
        <v>3.3333333333333333E-2</v>
      </c>
      <c r="J118" t="s">
        <v>8</v>
      </c>
      <c r="K118">
        <f>Tabla1[[#This Row],[Precio Unitario]]*Tabla1[[#This Row],[Cantidad Ordenada]]</f>
        <v>34</v>
      </c>
      <c r="L118">
        <f>Tabla1[[#This Row],[Ganancia Bruta]]-(Tabla1[[#This Row],[Costo Unitario]]*Tabla1[[#This Row],[Cantidad Ordenada]])</f>
        <v>14</v>
      </c>
      <c r="M118">
        <f>Tabla1[[#This Row],[Precio Unitario]]*Tabla1[[#This Row],[Cantidad Ordenada]]</f>
        <v>34</v>
      </c>
      <c r="N118" s="1">
        <f>Tabla1[[#This Row],[Ganancia Neta ]]/Tabla1[[#This Row],[Total del pedido ]]</f>
        <v>0.41176470588235292</v>
      </c>
      <c r="O118" s="2">
        <f>Tabla1[[#This Row],[Costo Unitario]]*Tabla1[[#This Row],[Cantidad Ordenada]]</f>
        <v>20</v>
      </c>
    </row>
    <row r="119" spans="1:15" x14ac:dyDescent="0.2">
      <c r="A119">
        <v>46</v>
      </c>
      <c r="B119">
        <v>10</v>
      </c>
      <c r="C119" t="s">
        <v>22</v>
      </c>
      <c r="D119" t="s">
        <v>46</v>
      </c>
      <c r="E119">
        <v>14</v>
      </c>
      <c r="F119">
        <v>23</v>
      </c>
      <c r="G119">
        <v>2</v>
      </c>
      <c r="H119" s="8">
        <v>15</v>
      </c>
      <c r="I119" s="7">
        <f>Tabla1[[#This Row],[Tiempo de Preparación]]/1440</f>
        <v>1.0416666666666666E-2</v>
      </c>
      <c r="J119" t="s">
        <v>6</v>
      </c>
      <c r="K119">
        <f>Tabla1[[#This Row],[Precio Unitario]]*Tabla1[[#This Row],[Cantidad Ordenada]]</f>
        <v>46</v>
      </c>
      <c r="L119">
        <f>Tabla1[[#This Row],[Ganancia Bruta]]-(Tabla1[[#This Row],[Costo Unitario]]*Tabla1[[#This Row],[Cantidad Ordenada]])</f>
        <v>18</v>
      </c>
      <c r="M119">
        <f>Tabla1[[#This Row],[Precio Unitario]]*Tabla1[[#This Row],[Cantidad Ordenada]]</f>
        <v>46</v>
      </c>
      <c r="N119" s="1">
        <f>Tabla1[[#This Row],[Ganancia Neta ]]/Tabla1[[#This Row],[Total del pedido ]]</f>
        <v>0.39130434782608697</v>
      </c>
      <c r="O119" s="2">
        <f>Tabla1[[#This Row],[Costo Unitario]]*Tabla1[[#This Row],[Cantidad Ordenada]]</f>
        <v>28</v>
      </c>
    </row>
    <row r="120" spans="1:15" x14ac:dyDescent="0.2">
      <c r="A120">
        <v>47</v>
      </c>
      <c r="B120">
        <v>18</v>
      </c>
      <c r="C120" t="s">
        <v>14</v>
      </c>
      <c r="D120" t="s">
        <v>38</v>
      </c>
      <c r="E120">
        <v>20</v>
      </c>
      <c r="F120">
        <v>33</v>
      </c>
      <c r="G120">
        <v>2</v>
      </c>
      <c r="H120" s="8">
        <v>56</v>
      </c>
      <c r="I120" s="7">
        <f>Tabla1[[#This Row],[Tiempo de Preparación]]/1440</f>
        <v>3.888888888888889E-2</v>
      </c>
      <c r="J120" t="s">
        <v>6</v>
      </c>
      <c r="K120">
        <f>Tabla1[[#This Row],[Precio Unitario]]*Tabla1[[#This Row],[Cantidad Ordenada]]</f>
        <v>66</v>
      </c>
      <c r="L120">
        <f>Tabla1[[#This Row],[Ganancia Bruta]]-(Tabla1[[#This Row],[Costo Unitario]]*Tabla1[[#This Row],[Cantidad Ordenada]])</f>
        <v>26</v>
      </c>
      <c r="M120">
        <f>Tabla1[[#This Row],[Precio Unitario]]*Tabla1[[#This Row],[Cantidad Ordenada]]</f>
        <v>66</v>
      </c>
      <c r="N120" s="1">
        <f>Tabla1[[#This Row],[Ganancia Neta ]]/Tabla1[[#This Row],[Total del pedido ]]</f>
        <v>0.39393939393939392</v>
      </c>
      <c r="O120" s="2">
        <f>Tabla1[[#This Row],[Costo Unitario]]*Tabla1[[#This Row],[Cantidad Ordenada]]</f>
        <v>40</v>
      </c>
    </row>
    <row r="121" spans="1:15" x14ac:dyDescent="0.2">
      <c r="A121">
        <v>47</v>
      </c>
      <c r="B121">
        <v>18</v>
      </c>
      <c r="C121" t="s">
        <v>22</v>
      </c>
      <c r="D121" t="s">
        <v>46</v>
      </c>
      <c r="E121">
        <v>14</v>
      </c>
      <c r="F121">
        <v>23</v>
      </c>
      <c r="G121">
        <v>1</v>
      </c>
      <c r="H121" s="8">
        <v>17</v>
      </c>
      <c r="I121" s="7">
        <f>Tabla1[[#This Row],[Tiempo de Preparación]]/1440</f>
        <v>1.1805555555555555E-2</v>
      </c>
      <c r="J121" t="s">
        <v>8</v>
      </c>
      <c r="K121">
        <f>Tabla1[[#This Row],[Precio Unitario]]*Tabla1[[#This Row],[Cantidad Ordenada]]</f>
        <v>23</v>
      </c>
      <c r="L121">
        <f>Tabla1[[#This Row],[Ganancia Bruta]]-(Tabla1[[#This Row],[Costo Unitario]]*Tabla1[[#This Row],[Cantidad Ordenada]])</f>
        <v>9</v>
      </c>
      <c r="M121">
        <f>Tabla1[[#This Row],[Precio Unitario]]*Tabla1[[#This Row],[Cantidad Ordenada]]</f>
        <v>23</v>
      </c>
      <c r="N121" s="1">
        <f>Tabla1[[#This Row],[Ganancia Neta ]]/Tabla1[[#This Row],[Total del pedido ]]</f>
        <v>0.39130434782608697</v>
      </c>
      <c r="O121" s="2">
        <f>Tabla1[[#This Row],[Costo Unitario]]*Tabla1[[#This Row],[Cantidad Ordenada]]</f>
        <v>14</v>
      </c>
    </row>
    <row r="122" spans="1:15" x14ac:dyDescent="0.2">
      <c r="A122">
        <v>47</v>
      </c>
      <c r="B122">
        <v>18</v>
      </c>
      <c r="C122" t="s">
        <v>21</v>
      </c>
      <c r="D122" t="s">
        <v>45</v>
      </c>
      <c r="E122">
        <v>12</v>
      </c>
      <c r="F122">
        <v>20</v>
      </c>
      <c r="G122">
        <v>1</v>
      </c>
      <c r="H122" s="8">
        <v>14</v>
      </c>
      <c r="I122" s="7">
        <f>Tabla1[[#This Row],[Tiempo de Preparación]]/1440</f>
        <v>9.7222222222222224E-3</v>
      </c>
      <c r="J122" t="s">
        <v>8</v>
      </c>
      <c r="K122">
        <f>Tabla1[[#This Row],[Precio Unitario]]*Tabla1[[#This Row],[Cantidad Ordenada]]</f>
        <v>20</v>
      </c>
      <c r="L122">
        <f>Tabla1[[#This Row],[Ganancia Bruta]]-(Tabla1[[#This Row],[Costo Unitario]]*Tabla1[[#This Row],[Cantidad Ordenada]])</f>
        <v>8</v>
      </c>
      <c r="M122">
        <f>Tabla1[[#This Row],[Precio Unitario]]*Tabla1[[#This Row],[Cantidad Ordenada]]</f>
        <v>20</v>
      </c>
      <c r="N122" s="1">
        <f>Tabla1[[#This Row],[Ganancia Neta ]]/Tabla1[[#This Row],[Total del pedido ]]</f>
        <v>0.4</v>
      </c>
      <c r="O122" s="2">
        <f>Tabla1[[#This Row],[Costo Unitario]]*Tabla1[[#This Row],[Cantidad Ordenada]]</f>
        <v>12</v>
      </c>
    </row>
    <row r="123" spans="1:15" x14ac:dyDescent="0.2">
      <c r="A123">
        <v>48</v>
      </c>
      <c r="B123">
        <v>17</v>
      </c>
      <c r="C123" t="s">
        <v>10</v>
      </c>
      <c r="D123" t="s">
        <v>34</v>
      </c>
      <c r="E123">
        <v>16</v>
      </c>
      <c r="F123">
        <v>27</v>
      </c>
      <c r="G123">
        <v>3</v>
      </c>
      <c r="H123" s="8">
        <v>37</v>
      </c>
      <c r="I123" s="7">
        <f>Tabla1[[#This Row],[Tiempo de Preparación]]/1440</f>
        <v>2.5694444444444443E-2</v>
      </c>
      <c r="J123" t="s">
        <v>8</v>
      </c>
      <c r="K123">
        <f>Tabla1[[#This Row],[Precio Unitario]]*Tabla1[[#This Row],[Cantidad Ordenada]]</f>
        <v>81</v>
      </c>
      <c r="L123">
        <f>Tabla1[[#This Row],[Ganancia Bruta]]-(Tabla1[[#This Row],[Costo Unitario]]*Tabla1[[#This Row],[Cantidad Ordenada]])</f>
        <v>33</v>
      </c>
      <c r="M123">
        <f>Tabla1[[#This Row],[Precio Unitario]]*Tabla1[[#This Row],[Cantidad Ordenada]]</f>
        <v>81</v>
      </c>
      <c r="N123" s="1">
        <f>Tabla1[[#This Row],[Ganancia Neta ]]/Tabla1[[#This Row],[Total del pedido ]]</f>
        <v>0.40740740740740738</v>
      </c>
      <c r="O123" s="2">
        <f>Tabla1[[#This Row],[Costo Unitario]]*Tabla1[[#This Row],[Cantidad Ordenada]]</f>
        <v>48</v>
      </c>
    </row>
    <row r="124" spans="1:15" x14ac:dyDescent="0.2">
      <c r="A124">
        <v>48</v>
      </c>
      <c r="B124">
        <v>17</v>
      </c>
      <c r="C124" t="s">
        <v>19</v>
      </c>
      <c r="D124" t="s">
        <v>43</v>
      </c>
      <c r="E124">
        <v>13</v>
      </c>
      <c r="F124">
        <v>22</v>
      </c>
      <c r="G124">
        <v>2</v>
      </c>
      <c r="H124" s="8">
        <v>55</v>
      </c>
      <c r="I124" s="7">
        <f>Tabla1[[#This Row],[Tiempo de Preparación]]/1440</f>
        <v>3.8194444444444448E-2</v>
      </c>
      <c r="J124" t="s">
        <v>6</v>
      </c>
      <c r="K124">
        <f>Tabla1[[#This Row],[Precio Unitario]]*Tabla1[[#This Row],[Cantidad Ordenada]]</f>
        <v>44</v>
      </c>
      <c r="L124">
        <f>Tabla1[[#This Row],[Ganancia Bruta]]-(Tabla1[[#This Row],[Costo Unitario]]*Tabla1[[#This Row],[Cantidad Ordenada]])</f>
        <v>18</v>
      </c>
      <c r="M124">
        <f>Tabla1[[#This Row],[Precio Unitario]]*Tabla1[[#This Row],[Cantidad Ordenada]]</f>
        <v>44</v>
      </c>
      <c r="N124" s="1">
        <f>Tabla1[[#This Row],[Ganancia Neta ]]/Tabla1[[#This Row],[Total del pedido ]]</f>
        <v>0.40909090909090912</v>
      </c>
      <c r="O124" s="2">
        <f>Tabla1[[#This Row],[Costo Unitario]]*Tabla1[[#This Row],[Cantidad Ordenada]]</f>
        <v>26</v>
      </c>
    </row>
    <row r="125" spans="1:15" x14ac:dyDescent="0.2">
      <c r="A125">
        <v>48</v>
      </c>
      <c r="B125">
        <v>17</v>
      </c>
      <c r="C125" t="s">
        <v>14</v>
      </c>
      <c r="D125" t="s">
        <v>38</v>
      </c>
      <c r="E125">
        <v>20</v>
      </c>
      <c r="F125">
        <v>33</v>
      </c>
      <c r="G125">
        <v>1</v>
      </c>
      <c r="H125" s="8">
        <v>32</v>
      </c>
      <c r="I125" s="7">
        <f>Tabla1[[#This Row],[Tiempo de Preparación]]/1440</f>
        <v>2.2222222222222223E-2</v>
      </c>
      <c r="J125" t="s">
        <v>8</v>
      </c>
      <c r="K125">
        <f>Tabla1[[#This Row],[Precio Unitario]]*Tabla1[[#This Row],[Cantidad Ordenada]]</f>
        <v>33</v>
      </c>
      <c r="L125">
        <f>Tabla1[[#This Row],[Ganancia Bruta]]-(Tabla1[[#This Row],[Costo Unitario]]*Tabla1[[#This Row],[Cantidad Ordenada]])</f>
        <v>13</v>
      </c>
      <c r="M125">
        <f>Tabla1[[#This Row],[Precio Unitario]]*Tabla1[[#This Row],[Cantidad Ordenada]]</f>
        <v>33</v>
      </c>
      <c r="N125" s="1">
        <f>Tabla1[[#This Row],[Ganancia Neta ]]/Tabla1[[#This Row],[Total del pedido ]]</f>
        <v>0.39393939393939392</v>
      </c>
      <c r="O125" s="2">
        <f>Tabla1[[#This Row],[Costo Unitario]]*Tabla1[[#This Row],[Cantidad Ordenada]]</f>
        <v>20</v>
      </c>
    </row>
    <row r="126" spans="1:15" x14ac:dyDescent="0.2">
      <c r="A126">
        <v>49</v>
      </c>
      <c r="B126">
        <v>8</v>
      </c>
      <c r="C126" t="s">
        <v>5</v>
      </c>
      <c r="D126" t="s">
        <v>31</v>
      </c>
      <c r="E126">
        <v>14</v>
      </c>
      <c r="F126">
        <v>24</v>
      </c>
      <c r="G126">
        <v>3</v>
      </c>
      <c r="H126" s="8">
        <v>9</v>
      </c>
      <c r="I126" s="7">
        <f>Tabla1[[#This Row],[Tiempo de Preparación]]/1440</f>
        <v>6.2500000000000003E-3</v>
      </c>
      <c r="J126" t="s">
        <v>6</v>
      </c>
      <c r="K126">
        <f>Tabla1[[#This Row],[Precio Unitario]]*Tabla1[[#This Row],[Cantidad Ordenada]]</f>
        <v>72</v>
      </c>
      <c r="L126">
        <f>Tabla1[[#This Row],[Ganancia Bruta]]-(Tabla1[[#This Row],[Costo Unitario]]*Tabla1[[#This Row],[Cantidad Ordenada]])</f>
        <v>30</v>
      </c>
      <c r="M126">
        <f>Tabla1[[#This Row],[Precio Unitario]]*Tabla1[[#This Row],[Cantidad Ordenada]]</f>
        <v>72</v>
      </c>
      <c r="N126" s="1">
        <f>Tabla1[[#This Row],[Ganancia Neta ]]/Tabla1[[#This Row],[Total del pedido ]]</f>
        <v>0.41666666666666669</v>
      </c>
      <c r="O126" s="2">
        <f>Tabla1[[#This Row],[Costo Unitario]]*Tabla1[[#This Row],[Cantidad Ordenada]]</f>
        <v>42</v>
      </c>
    </row>
    <row r="127" spans="1:15" x14ac:dyDescent="0.2">
      <c r="A127">
        <v>49</v>
      </c>
      <c r="B127">
        <v>8</v>
      </c>
      <c r="C127" t="s">
        <v>18</v>
      </c>
      <c r="D127" t="s">
        <v>42</v>
      </c>
      <c r="E127">
        <v>19</v>
      </c>
      <c r="F127">
        <v>32</v>
      </c>
      <c r="G127">
        <v>3</v>
      </c>
      <c r="H127" s="8">
        <v>27</v>
      </c>
      <c r="I127" s="7">
        <f>Tabla1[[#This Row],[Tiempo de Preparación]]/1440</f>
        <v>1.8749999999999999E-2</v>
      </c>
      <c r="J127" t="s">
        <v>6</v>
      </c>
      <c r="K127">
        <f>Tabla1[[#This Row],[Precio Unitario]]*Tabla1[[#This Row],[Cantidad Ordenada]]</f>
        <v>96</v>
      </c>
      <c r="L127">
        <f>Tabla1[[#This Row],[Ganancia Bruta]]-(Tabla1[[#This Row],[Costo Unitario]]*Tabla1[[#This Row],[Cantidad Ordenada]])</f>
        <v>39</v>
      </c>
      <c r="M127">
        <f>Tabla1[[#This Row],[Precio Unitario]]*Tabla1[[#This Row],[Cantidad Ordenada]]</f>
        <v>96</v>
      </c>
      <c r="N127" s="1">
        <f>Tabla1[[#This Row],[Ganancia Neta ]]/Tabla1[[#This Row],[Total del pedido ]]</f>
        <v>0.40625</v>
      </c>
      <c r="O127" s="2">
        <f>Tabla1[[#This Row],[Costo Unitario]]*Tabla1[[#This Row],[Cantidad Ordenada]]</f>
        <v>57</v>
      </c>
    </row>
    <row r="128" spans="1:15" x14ac:dyDescent="0.2">
      <c r="A128">
        <v>49</v>
      </c>
      <c r="B128">
        <v>8</v>
      </c>
      <c r="C128" t="s">
        <v>24</v>
      </c>
      <c r="D128" t="s">
        <v>48</v>
      </c>
      <c r="E128">
        <v>10</v>
      </c>
      <c r="F128">
        <v>18</v>
      </c>
      <c r="G128">
        <v>1</v>
      </c>
      <c r="H128" s="8">
        <v>45</v>
      </c>
      <c r="I128" s="7">
        <f>Tabla1[[#This Row],[Tiempo de Preparación]]/1440</f>
        <v>3.125E-2</v>
      </c>
      <c r="J128" t="s">
        <v>8</v>
      </c>
      <c r="K128">
        <f>Tabla1[[#This Row],[Precio Unitario]]*Tabla1[[#This Row],[Cantidad Ordenada]]</f>
        <v>18</v>
      </c>
      <c r="L128">
        <f>Tabla1[[#This Row],[Ganancia Bruta]]-(Tabla1[[#This Row],[Costo Unitario]]*Tabla1[[#This Row],[Cantidad Ordenada]])</f>
        <v>8</v>
      </c>
      <c r="M128">
        <f>Tabla1[[#This Row],[Precio Unitario]]*Tabla1[[#This Row],[Cantidad Ordenada]]</f>
        <v>18</v>
      </c>
      <c r="N128" s="1">
        <f>Tabla1[[#This Row],[Ganancia Neta ]]/Tabla1[[#This Row],[Total del pedido ]]</f>
        <v>0.44444444444444442</v>
      </c>
      <c r="O128" s="2">
        <f>Tabla1[[#This Row],[Costo Unitario]]*Tabla1[[#This Row],[Cantidad Ordenada]]</f>
        <v>10</v>
      </c>
    </row>
    <row r="129" spans="1:15" x14ac:dyDescent="0.2">
      <c r="A129">
        <v>50</v>
      </c>
      <c r="B129">
        <v>19</v>
      </c>
      <c r="C129" t="s">
        <v>18</v>
      </c>
      <c r="D129" t="s">
        <v>42</v>
      </c>
      <c r="E129">
        <v>19</v>
      </c>
      <c r="F129">
        <v>32</v>
      </c>
      <c r="G129">
        <v>1</v>
      </c>
      <c r="H129" s="8">
        <v>6</v>
      </c>
      <c r="I129" s="7">
        <f>Tabla1[[#This Row],[Tiempo de Preparación]]/1440</f>
        <v>4.1666666666666666E-3</v>
      </c>
      <c r="J129" t="s">
        <v>6</v>
      </c>
      <c r="K129">
        <f>Tabla1[[#This Row],[Precio Unitario]]*Tabla1[[#This Row],[Cantidad Ordenada]]</f>
        <v>32</v>
      </c>
      <c r="L129">
        <f>Tabla1[[#This Row],[Ganancia Bruta]]-(Tabla1[[#This Row],[Costo Unitario]]*Tabla1[[#This Row],[Cantidad Ordenada]])</f>
        <v>13</v>
      </c>
      <c r="M129">
        <f>Tabla1[[#This Row],[Precio Unitario]]*Tabla1[[#This Row],[Cantidad Ordenada]]</f>
        <v>32</v>
      </c>
      <c r="N129" s="1">
        <f>Tabla1[[#This Row],[Ganancia Neta ]]/Tabla1[[#This Row],[Total del pedido ]]</f>
        <v>0.40625</v>
      </c>
      <c r="O129" s="2">
        <f>Tabla1[[#This Row],[Costo Unitario]]*Tabla1[[#This Row],[Cantidad Ordenada]]</f>
        <v>19</v>
      </c>
    </row>
    <row r="130" spans="1:15" x14ac:dyDescent="0.2">
      <c r="A130">
        <v>50</v>
      </c>
      <c r="B130">
        <v>19</v>
      </c>
      <c r="C130" t="s">
        <v>19</v>
      </c>
      <c r="D130" t="s">
        <v>43</v>
      </c>
      <c r="E130">
        <v>13</v>
      </c>
      <c r="F130">
        <v>22</v>
      </c>
      <c r="G130">
        <v>2</v>
      </c>
      <c r="H130" s="8">
        <v>15</v>
      </c>
      <c r="I130" s="7">
        <f>Tabla1[[#This Row],[Tiempo de Preparación]]/1440</f>
        <v>1.0416666666666666E-2</v>
      </c>
      <c r="J130" t="s">
        <v>6</v>
      </c>
      <c r="K130">
        <f>Tabla1[[#This Row],[Precio Unitario]]*Tabla1[[#This Row],[Cantidad Ordenada]]</f>
        <v>44</v>
      </c>
      <c r="L130">
        <f>Tabla1[[#This Row],[Ganancia Bruta]]-(Tabla1[[#This Row],[Costo Unitario]]*Tabla1[[#This Row],[Cantidad Ordenada]])</f>
        <v>18</v>
      </c>
      <c r="M130">
        <f>Tabla1[[#This Row],[Precio Unitario]]*Tabla1[[#This Row],[Cantidad Ordenada]]</f>
        <v>44</v>
      </c>
      <c r="N130" s="1">
        <f>Tabla1[[#This Row],[Ganancia Neta ]]/Tabla1[[#This Row],[Total del pedido ]]</f>
        <v>0.40909090909090912</v>
      </c>
      <c r="O130" s="2">
        <f>Tabla1[[#This Row],[Costo Unitario]]*Tabla1[[#This Row],[Cantidad Ordenada]]</f>
        <v>26</v>
      </c>
    </row>
    <row r="131" spans="1:15" x14ac:dyDescent="0.2">
      <c r="A131">
        <v>51</v>
      </c>
      <c r="B131">
        <v>12</v>
      </c>
      <c r="C131" t="s">
        <v>22</v>
      </c>
      <c r="D131" t="s">
        <v>46</v>
      </c>
      <c r="E131">
        <v>14</v>
      </c>
      <c r="F131">
        <v>23</v>
      </c>
      <c r="G131">
        <v>2</v>
      </c>
      <c r="H131" s="8">
        <v>33</v>
      </c>
      <c r="I131" s="7">
        <f>Tabla1[[#This Row],[Tiempo de Preparación]]/1440</f>
        <v>2.2916666666666665E-2</v>
      </c>
      <c r="J131" t="s">
        <v>8</v>
      </c>
      <c r="K131">
        <f>Tabla1[[#This Row],[Precio Unitario]]*Tabla1[[#This Row],[Cantidad Ordenada]]</f>
        <v>46</v>
      </c>
      <c r="L131">
        <f>Tabla1[[#This Row],[Ganancia Bruta]]-(Tabla1[[#This Row],[Costo Unitario]]*Tabla1[[#This Row],[Cantidad Ordenada]])</f>
        <v>18</v>
      </c>
      <c r="M131">
        <f>Tabla1[[#This Row],[Precio Unitario]]*Tabla1[[#This Row],[Cantidad Ordenada]]</f>
        <v>46</v>
      </c>
      <c r="N131" s="1">
        <f>Tabla1[[#This Row],[Ganancia Neta ]]/Tabla1[[#This Row],[Total del pedido ]]</f>
        <v>0.39130434782608697</v>
      </c>
      <c r="O131" s="2">
        <f>Tabla1[[#This Row],[Costo Unitario]]*Tabla1[[#This Row],[Cantidad Ordenada]]</f>
        <v>28</v>
      </c>
    </row>
    <row r="132" spans="1:15" x14ac:dyDescent="0.2">
      <c r="A132">
        <v>51</v>
      </c>
      <c r="B132">
        <v>12</v>
      </c>
      <c r="C132" t="s">
        <v>14</v>
      </c>
      <c r="D132" t="s">
        <v>38</v>
      </c>
      <c r="E132">
        <v>20</v>
      </c>
      <c r="F132">
        <v>33</v>
      </c>
      <c r="G132">
        <v>3</v>
      </c>
      <c r="H132" s="8">
        <v>56</v>
      </c>
      <c r="I132" s="7">
        <f>Tabla1[[#This Row],[Tiempo de Preparación]]/1440</f>
        <v>3.888888888888889E-2</v>
      </c>
      <c r="J132" t="s">
        <v>6</v>
      </c>
      <c r="K132">
        <f>Tabla1[[#This Row],[Precio Unitario]]*Tabla1[[#This Row],[Cantidad Ordenada]]</f>
        <v>99</v>
      </c>
      <c r="L132">
        <f>Tabla1[[#This Row],[Ganancia Bruta]]-(Tabla1[[#This Row],[Costo Unitario]]*Tabla1[[#This Row],[Cantidad Ordenada]])</f>
        <v>39</v>
      </c>
      <c r="M132">
        <f>Tabla1[[#This Row],[Precio Unitario]]*Tabla1[[#This Row],[Cantidad Ordenada]]</f>
        <v>99</v>
      </c>
      <c r="N132" s="1">
        <f>Tabla1[[#This Row],[Ganancia Neta ]]/Tabla1[[#This Row],[Total del pedido ]]</f>
        <v>0.39393939393939392</v>
      </c>
      <c r="O132" s="2">
        <f>Tabla1[[#This Row],[Costo Unitario]]*Tabla1[[#This Row],[Cantidad Ordenada]]</f>
        <v>60</v>
      </c>
    </row>
    <row r="133" spans="1:15" x14ac:dyDescent="0.2">
      <c r="A133">
        <v>51</v>
      </c>
      <c r="B133">
        <v>12</v>
      </c>
      <c r="C133" t="s">
        <v>19</v>
      </c>
      <c r="D133" t="s">
        <v>43</v>
      </c>
      <c r="E133">
        <v>13</v>
      </c>
      <c r="F133">
        <v>22</v>
      </c>
      <c r="G133">
        <v>2</v>
      </c>
      <c r="H133" s="8">
        <v>53</v>
      </c>
      <c r="I133" s="7">
        <f>Tabla1[[#This Row],[Tiempo de Preparación]]/1440</f>
        <v>3.6805555555555557E-2</v>
      </c>
      <c r="J133" t="s">
        <v>6</v>
      </c>
      <c r="K133">
        <f>Tabla1[[#This Row],[Precio Unitario]]*Tabla1[[#This Row],[Cantidad Ordenada]]</f>
        <v>44</v>
      </c>
      <c r="L133">
        <f>Tabla1[[#This Row],[Ganancia Bruta]]-(Tabla1[[#This Row],[Costo Unitario]]*Tabla1[[#This Row],[Cantidad Ordenada]])</f>
        <v>18</v>
      </c>
      <c r="M133">
        <f>Tabla1[[#This Row],[Precio Unitario]]*Tabla1[[#This Row],[Cantidad Ordenada]]</f>
        <v>44</v>
      </c>
      <c r="N133" s="1">
        <f>Tabla1[[#This Row],[Ganancia Neta ]]/Tabla1[[#This Row],[Total del pedido ]]</f>
        <v>0.40909090909090912</v>
      </c>
      <c r="O133" s="2">
        <f>Tabla1[[#This Row],[Costo Unitario]]*Tabla1[[#This Row],[Cantidad Ordenada]]</f>
        <v>26</v>
      </c>
    </row>
    <row r="134" spans="1:15" x14ac:dyDescent="0.2">
      <c r="A134">
        <v>51</v>
      </c>
      <c r="B134">
        <v>12</v>
      </c>
      <c r="C134" t="s">
        <v>24</v>
      </c>
      <c r="D134" t="s">
        <v>48</v>
      </c>
      <c r="E134">
        <v>10</v>
      </c>
      <c r="F134">
        <v>18</v>
      </c>
      <c r="G134">
        <v>2</v>
      </c>
      <c r="H134" s="8">
        <v>22</v>
      </c>
      <c r="I134" s="7">
        <f>Tabla1[[#This Row],[Tiempo de Preparación]]/1440</f>
        <v>1.5277777777777777E-2</v>
      </c>
      <c r="J134" t="s">
        <v>6</v>
      </c>
      <c r="K134">
        <f>Tabla1[[#This Row],[Precio Unitario]]*Tabla1[[#This Row],[Cantidad Ordenada]]</f>
        <v>36</v>
      </c>
      <c r="L134">
        <f>Tabla1[[#This Row],[Ganancia Bruta]]-(Tabla1[[#This Row],[Costo Unitario]]*Tabla1[[#This Row],[Cantidad Ordenada]])</f>
        <v>16</v>
      </c>
      <c r="M134">
        <f>Tabla1[[#This Row],[Precio Unitario]]*Tabla1[[#This Row],[Cantidad Ordenada]]</f>
        <v>36</v>
      </c>
      <c r="N134" s="1">
        <f>Tabla1[[#This Row],[Ganancia Neta ]]/Tabla1[[#This Row],[Total del pedido ]]</f>
        <v>0.44444444444444442</v>
      </c>
      <c r="O134" s="2">
        <f>Tabla1[[#This Row],[Costo Unitario]]*Tabla1[[#This Row],[Cantidad Ordenada]]</f>
        <v>20</v>
      </c>
    </row>
    <row r="135" spans="1:15" x14ac:dyDescent="0.2">
      <c r="A135">
        <v>52</v>
      </c>
      <c r="B135">
        <v>7</v>
      </c>
      <c r="C135" t="s">
        <v>14</v>
      </c>
      <c r="D135" t="s">
        <v>38</v>
      </c>
      <c r="E135">
        <v>20</v>
      </c>
      <c r="F135">
        <v>33</v>
      </c>
      <c r="G135">
        <v>3</v>
      </c>
      <c r="H135" s="8">
        <v>13</v>
      </c>
      <c r="I135" s="7">
        <f>Tabla1[[#This Row],[Tiempo de Preparación]]/1440</f>
        <v>9.0277777777777769E-3</v>
      </c>
      <c r="J135" t="s">
        <v>6</v>
      </c>
      <c r="K135">
        <f>Tabla1[[#This Row],[Precio Unitario]]*Tabla1[[#This Row],[Cantidad Ordenada]]</f>
        <v>99</v>
      </c>
      <c r="L135">
        <f>Tabla1[[#This Row],[Ganancia Bruta]]-(Tabla1[[#This Row],[Costo Unitario]]*Tabla1[[#This Row],[Cantidad Ordenada]])</f>
        <v>39</v>
      </c>
      <c r="M135">
        <f>Tabla1[[#This Row],[Precio Unitario]]*Tabla1[[#This Row],[Cantidad Ordenada]]</f>
        <v>99</v>
      </c>
      <c r="N135" s="1">
        <f>Tabla1[[#This Row],[Ganancia Neta ]]/Tabla1[[#This Row],[Total del pedido ]]</f>
        <v>0.39393939393939392</v>
      </c>
      <c r="O135" s="2">
        <f>Tabla1[[#This Row],[Costo Unitario]]*Tabla1[[#This Row],[Cantidad Ordenada]]</f>
        <v>60</v>
      </c>
    </row>
    <row r="136" spans="1:15" x14ac:dyDescent="0.2">
      <c r="A136">
        <v>52</v>
      </c>
      <c r="B136">
        <v>7</v>
      </c>
      <c r="C136" t="s">
        <v>9</v>
      </c>
      <c r="D136" t="s">
        <v>33</v>
      </c>
      <c r="E136">
        <v>19</v>
      </c>
      <c r="F136">
        <v>31</v>
      </c>
      <c r="G136">
        <v>2</v>
      </c>
      <c r="H136" s="8">
        <v>17</v>
      </c>
      <c r="I136" s="7">
        <f>Tabla1[[#This Row],[Tiempo de Preparación]]/1440</f>
        <v>1.1805555555555555E-2</v>
      </c>
      <c r="J136" t="s">
        <v>8</v>
      </c>
      <c r="K136">
        <f>Tabla1[[#This Row],[Precio Unitario]]*Tabla1[[#This Row],[Cantidad Ordenada]]</f>
        <v>62</v>
      </c>
      <c r="L136">
        <f>Tabla1[[#This Row],[Ganancia Bruta]]-(Tabla1[[#This Row],[Costo Unitario]]*Tabla1[[#This Row],[Cantidad Ordenada]])</f>
        <v>24</v>
      </c>
      <c r="M136">
        <f>Tabla1[[#This Row],[Precio Unitario]]*Tabla1[[#This Row],[Cantidad Ordenada]]</f>
        <v>62</v>
      </c>
      <c r="N136" s="1">
        <f>Tabla1[[#This Row],[Ganancia Neta ]]/Tabla1[[#This Row],[Total del pedido ]]</f>
        <v>0.38709677419354838</v>
      </c>
      <c r="O136" s="2">
        <f>Tabla1[[#This Row],[Costo Unitario]]*Tabla1[[#This Row],[Cantidad Ordenada]]</f>
        <v>38</v>
      </c>
    </row>
    <row r="137" spans="1:15" x14ac:dyDescent="0.2">
      <c r="A137">
        <v>52</v>
      </c>
      <c r="B137">
        <v>7</v>
      </c>
      <c r="C137" t="s">
        <v>20</v>
      </c>
      <c r="D137" t="s">
        <v>44</v>
      </c>
      <c r="E137">
        <v>20</v>
      </c>
      <c r="F137">
        <v>34</v>
      </c>
      <c r="G137">
        <v>3</v>
      </c>
      <c r="H137" s="8">
        <v>32</v>
      </c>
      <c r="I137" s="7">
        <f>Tabla1[[#This Row],[Tiempo de Preparación]]/1440</f>
        <v>2.2222222222222223E-2</v>
      </c>
      <c r="J137" t="s">
        <v>6</v>
      </c>
      <c r="K137">
        <f>Tabla1[[#This Row],[Precio Unitario]]*Tabla1[[#This Row],[Cantidad Ordenada]]</f>
        <v>102</v>
      </c>
      <c r="L137">
        <f>Tabla1[[#This Row],[Ganancia Bruta]]-(Tabla1[[#This Row],[Costo Unitario]]*Tabla1[[#This Row],[Cantidad Ordenada]])</f>
        <v>42</v>
      </c>
      <c r="M137">
        <f>Tabla1[[#This Row],[Precio Unitario]]*Tabla1[[#This Row],[Cantidad Ordenada]]</f>
        <v>102</v>
      </c>
      <c r="N137" s="1">
        <f>Tabla1[[#This Row],[Ganancia Neta ]]/Tabla1[[#This Row],[Total del pedido ]]</f>
        <v>0.41176470588235292</v>
      </c>
      <c r="O137" s="2">
        <f>Tabla1[[#This Row],[Costo Unitario]]*Tabla1[[#This Row],[Cantidad Ordenada]]</f>
        <v>60</v>
      </c>
    </row>
    <row r="138" spans="1:15" x14ac:dyDescent="0.2">
      <c r="A138">
        <v>53</v>
      </c>
      <c r="B138">
        <v>16</v>
      </c>
      <c r="C138" t="s">
        <v>22</v>
      </c>
      <c r="D138" t="s">
        <v>46</v>
      </c>
      <c r="E138">
        <v>14</v>
      </c>
      <c r="F138">
        <v>23</v>
      </c>
      <c r="G138">
        <v>3</v>
      </c>
      <c r="H138" s="8">
        <v>47</v>
      </c>
      <c r="I138" s="7">
        <f>Tabla1[[#This Row],[Tiempo de Preparación]]/1440</f>
        <v>3.2638888888888891E-2</v>
      </c>
      <c r="J138" t="s">
        <v>8</v>
      </c>
      <c r="K138">
        <f>Tabla1[[#This Row],[Precio Unitario]]*Tabla1[[#This Row],[Cantidad Ordenada]]</f>
        <v>69</v>
      </c>
      <c r="L138">
        <f>Tabla1[[#This Row],[Ganancia Bruta]]-(Tabla1[[#This Row],[Costo Unitario]]*Tabla1[[#This Row],[Cantidad Ordenada]])</f>
        <v>27</v>
      </c>
      <c r="M138">
        <f>Tabla1[[#This Row],[Precio Unitario]]*Tabla1[[#This Row],[Cantidad Ordenada]]</f>
        <v>69</v>
      </c>
      <c r="N138" s="1">
        <f>Tabla1[[#This Row],[Ganancia Neta ]]/Tabla1[[#This Row],[Total del pedido ]]</f>
        <v>0.39130434782608697</v>
      </c>
      <c r="O138" s="2">
        <f>Tabla1[[#This Row],[Costo Unitario]]*Tabla1[[#This Row],[Cantidad Ordenada]]</f>
        <v>42</v>
      </c>
    </row>
    <row r="139" spans="1:15" x14ac:dyDescent="0.2">
      <c r="A139">
        <v>53</v>
      </c>
      <c r="B139">
        <v>16</v>
      </c>
      <c r="C139" t="s">
        <v>7</v>
      </c>
      <c r="D139" t="s">
        <v>32</v>
      </c>
      <c r="E139">
        <v>18</v>
      </c>
      <c r="F139">
        <v>30</v>
      </c>
      <c r="G139">
        <v>3</v>
      </c>
      <c r="H139" s="8">
        <v>39</v>
      </c>
      <c r="I139" s="7">
        <f>Tabla1[[#This Row],[Tiempo de Preparación]]/1440</f>
        <v>2.7083333333333334E-2</v>
      </c>
      <c r="J139" t="s">
        <v>8</v>
      </c>
      <c r="K139">
        <f>Tabla1[[#This Row],[Precio Unitario]]*Tabla1[[#This Row],[Cantidad Ordenada]]</f>
        <v>90</v>
      </c>
      <c r="L139">
        <f>Tabla1[[#This Row],[Ganancia Bruta]]-(Tabla1[[#This Row],[Costo Unitario]]*Tabla1[[#This Row],[Cantidad Ordenada]])</f>
        <v>36</v>
      </c>
      <c r="M139">
        <f>Tabla1[[#This Row],[Precio Unitario]]*Tabla1[[#This Row],[Cantidad Ordenada]]</f>
        <v>90</v>
      </c>
      <c r="N139" s="1">
        <f>Tabla1[[#This Row],[Ganancia Neta ]]/Tabla1[[#This Row],[Total del pedido ]]</f>
        <v>0.4</v>
      </c>
      <c r="O139" s="2">
        <f>Tabla1[[#This Row],[Costo Unitario]]*Tabla1[[#This Row],[Cantidad Ordenada]]</f>
        <v>54</v>
      </c>
    </row>
    <row r="140" spans="1:15" x14ac:dyDescent="0.2">
      <c r="A140">
        <v>53</v>
      </c>
      <c r="B140">
        <v>16</v>
      </c>
      <c r="C140" t="s">
        <v>12</v>
      </c>
      <c r="D140" t="s">
        <v>36</v>
      </c>
      <c r="E140">
        <v>22</v>
      </c>
      <c r="F140">
        <v>36</v>
      </c>
      <c r="G140">
        <v>3</v>
      </c>
      <c r="H140" s="8">
        <v>26</v>
      </c>
      <c r="I140" s="7">
        <f>Tabla1[[#This Row],[Tiempo de Preparación]]/1440</f>
        <v>1.8055555555555554E-2</v>
      </c>
      <c r="J140" t="s">
        <v>6</v>
      </c>
      <c r="K140">
        <f>Tabla1[[#This Row],[Precio Unitario]]*Tabla1[[#This Row],[Cantidad Ordenada]]</f>
        <v>108</v>
      </c>
      <c r="L140">
        <f>Tabla1[[#This Row],[Ganancia Bruta]]-(Tabla1[[#This Row],[Costo Unitario]]*Tabla1[[#This Row],[Cantidad Ordenada]])</f>
        <v>42</v>
      </c>
      <c r="M140">
        <f>Tabla1[[#This Row],[Precio Unitario]]*Tabla1[[#This Row],[Cantidad Ordenada]]</f>
        <v>108</v>
      </c>
      <c r="N140" s="1">
        <f>Tabla1[[#This Row],[Ganancia Neta ]]/Tabla1[[#This Row],[Total del pedido ]]</f>
        <v>0.3888888888888889</v>
      </c>
      <c r="O140" s="2">
        <f>Tabla1[[#This Row],[Costo Unitario]]*Tabla1[[#This Row],[Cantidad Ordenada]]</f>
        <v>66</v>
      </c>
    </row>
    <row r="141" spans="1:15" x14ac:dyDescent="0.2">
      <c r="A141">
        <v>54</v>
      </c>
      <c r="B141">
        <v>6</v>
      </c>
      <c r="C141" t="s">
        <v>17</v>
      </c>
      <c r="D141" t="s">
        <v>41</v>
      </c>
      <c r="E141">
        <v>21</v>
      </c>
      <c r="F141">
        <v>35</v>
      </c>
      <c r="G141">
        <v>3</v>
      </c>
      <c r="H141" s="8">
        <v>47</v>
      </c>
      <c r="I141" s="7">
        <f>Tabla1[[#This Row],[Tiempo de Preparación]]/1440</f>
        <v>3.2638888888888891E-2</v>
      </c>
      <c r="J141" t="s">
        <v>6</v>
      </c>
      <c r="K141">
        <f>Tabla1[[#This Row],[Precio Unitario]]*Tabla1[[#This Row],[Cantidad Ordenada]]</f>
        <v>105</v>
      </c>
      <c r="L141">
        <f>Tabla1[[#This Row],[Ganancia Bruta]]-(Tabla1[[#This Row],[Costo Unitario]]*Tabla1[[#This Row],[Cantidad Ordenada]])</f>
        <v>42</v>
      </c>
      <c r="M141">
        <f>Tabla1[[#This Row],[Precio Unitario]]*Tabla1[[#This Row],[Cantidad Ordenada]]</f>
        <v>105</v>
      </c>
      <c r="N141" s="1">
        <f>Tabla1[[#This Row],[Ganancia Neta ]]/Tabla1[[#This Row],[Total del pedido ]]</f>
        <v>0.4</v>
      </c>
      <c r="O141" s="2">
        <f>Tabla1[[#This Row],[Costo Unitario]]*Tabla1[[#This Row],[Cantidad Ordenada]]</f>
        <v>63</v>
      </c>
    </row>
    <row r="142" spans="1:15" x14ac:dyDescent="0.2">
      <c r="A142">
        <v>54</v>
      </c>
      <c r="B142">
        <v>6</v>
      </c>
      <c r="C142" t="s">
        <v>9</v>
      </c>
      <c r="D142" t="s">
        <v>33</v>
      </c>
      <c r="E142">
        <v>19</v>
      </c>
      <c r="F142">
        <v>31</v>
      </c>
      <c r="G142">
        <v>1</v>
      </c>
      <c r="H142" s="8">
        <v>55</v>
      </c>
      <c r="I142" s="7">
        <f>Tabla1[[#This Row],[Tiempo de Preparación]]/1440</f>
        <v>3.8194444444444448E-2</v>
      </c>
      <c r="J142" t="s">
        <v>8</v>
      </c>
      <c r="K142">
        <f>Tabla1[[#This Row],[Precio Unitario]]*Tabla1[[#This Row],[Cantidad Ordenada]]</f>
        <v>31</v>
      </c>
      <c r="L142">
        <f>Tabla1[[#This Row],[Ganancia Bruta]]-(Tabla1[[#This Row],[Costo Unitario]]*Tabla1[[#This Row],[Cantidad Ordenada]])</f>
        <v>12</v>
      </c>
      <c r="M142">
        <f>Tabla1[[#This Row],[Precio Unitario]]*Tabla1[[#This Row],[Cantidad Ordenada]]</f>
        <v>31</v>
      </c>
      <c r="N142" s="1">
        <f>Tabla1[[#This Row],[Ganancia Neta ]]/Tabla1[[#This Row],[Total del pedido ]]</f>
        <v>0.38709677419354838</v>
      </c>
      <c r="O142" s="2">
        <f>Tabla1[[#This Row],[Costo Unitario]]*Tabla1[[#This Row],[Cantidad Ordenada]]</f>
        <v>19</v>
      </c>
    </row>
    <row r="143" spans="1:15" x14ac:dyDescent="0.2">
      <c r="A143">
        <v>54</v>
      </c>
      <c r="B143">
        <v>6</v>
      </c>
      <c r="C143" t="s">
        <v>24</v>
      </c>
      <c r="D143" t="s">
        <v>48</v>
      </c>
      <c r="E143">
        <v>10</v>
      </c>
      <c r="F143">
        <v>18</v>
      </c>
      <c r="G143">
        <v>1</v>
      </c>
      <c r="H143" s="8">
        <v>55</v>
      </c>
      <c r="I143" s="7">
        <f>Tabla1[[#This Row],[Tiempo de Preparación]]/1440</f>
        <v>3.8194444444444448E-2</v>
      </c>
      <c r="J143" t="s">
        <v>8</v>
      </c>
      <c r="K143">
        <f>Tabla1[[#This Row],[Precio Unitario]]*Tabla1[[#This Row],[Cantidad Ordenada]]</f>
        <v>18</v>
      </c>
      <c r="L143">
        <f>Tabla1[[#This Row],[Ganancia Bruta]]-(Tabla1[[#This Row],[Costo Unitario]]*Tabla1[[#This Row],[Cantidad Ordenada]])</f>
        <v>8</v>
      </c>
      <c r="M143">
        <f>Tabla1[[#This Row],[Precio Unitario]]*Tabla1[[#This Row],[Cantidad Ordenada]]</f>
        <v>18</v>
      </c>
      <c r="N143" s="1">
        <f>Tabla1[[#This Row],[Ganancia Neta ]]/Tabla1[[#This Row],[Total del pedido ]]</f>
        <v>0.44444444444444442</v>
      </c>
      <c r="O143" s="2">
        <f>Tabla1[[#This Row],[Costo Unitario]]*Tabla1[[#This Row],[Cantidad Ordenada]]</f>
        <v>10</v>
      </c>
    </row>
    <row r="144" spans="1:15" x14ac:dyDescent="0.2">
      <c r="A144">
        <v>54</v>
      </c>
      <c r="B144">
        <v>6</v>
      </c>
      <c r="C144" t="s">
        <v>14</v>
      </c>
      <c r="D144" t="s">
        <v>38</v>
      </c>
      <c r="E144">
        <v>20</v>
      </c>
      <c r="F144">
        <v>33</v>
      </c>
      <c r="G144">
        <v>1</v>
      </c>
      <c r="H144" s="8">
        <v>46</v>
      </c>
      <c r="I144" s="7">
        <f>Tabla1[[#This Row],[Tiempo de Preparación]]/1440</f>
        <v>3.1944444444444442E-2</v>
      </c>
      <c r="J144" t="s">
        <v>8</v>
      </c>
      <c r="K144">
        <f>Tabla1[[#This Row],[Precio Unitario]]*Tabla1[[#This Row],[Cantidad Ordenada]]</f>
        <v>33</v>
      </c>
      <c r="L144">
        <f>Tabla1[[#This Row],[Ganancia Bruta]]-(Tabla1[[#This Row],[Costo Unitario]]*Tabla1[[#This Row],[Cantidad Ordenada]])</f>
        <v>13</v>
      </c>
      <c r="M144">
        <f>Tabla1[[#This Row],[Precio Unitario]]*Tabla1[[#This Row],[Cantidad Ordenada]]</f>
        <v>33</v>
      </c>
      <c r="N144" s="1">
        <f>Tabla1[[#This Row],[Ganancia Neta ]]/Tabla1[[#This Row],[Total del pedido ]]</f>
        <v>0.39393939393939392</v>
      </c>
      <c r="O144" s="2">
        <f>Tabla1[[#This Row],[Costo Unitario]]*Tabla1[[#This Row],[Cantidad Ordenada]]</f>
        <v>20</v>
      </c>
    </row>
    <row r="145" spans="1:15" x14ac:dyDescent="0.2">
      <c r="A145">
        <v>55</v>
      </c>
      <c r="B145">
        <v>20</v>
      </c>
      <c r="C145" t="s">
        <v>14</v>
      </c>
      <c r="D145" t="s">
        <v>38</v>
      </c>
      <c r="E145">
        <v>20</v>
      </c>
      <c r="F145">
        <v>33</v>
      </c>
      <c r="G145">
        <v>3</v>
      </c>
      <c r="H145" s="8">
        <v>27</v>
      </c>
      <c r="I145" s="7">
        <f>Tabla1[[#This Row],[Tiempo de Preparación]]/1440</f>
        <v>1.8749999999999999E-2</v>
      </c>
      <c r="J145" t="s">
        <v>8</v>
      </c>
      <c r="K145">
        <f>Tabla1[[#This Row],[Precio Unitario]]*Tabla1[[#This Row],[Cantidad Ordenada]]</f>
        <v>99</v>
      </c>
      <c r="L145">
        <f>Tabla1[[#This Row],[Ganancia Bruta]]-(Tabla1[[#This Row],[Costo Unitario]]*Tabla1[[#This Row],[Cantidad Ordenada]])</f>
        <v>39</v>
      </c>
      <c r="M145">
        <f>Tabla1[[#This Row],[Precio Unitario]]*Tabla1[[#This Row],[Cantidad Ordenada]]</f>
        <v>99</v>
      </c>
      <c r="N145" s="1">
        <f>Tabla1[[#This Row],[Ganancia Neta ]]/Tabla1[[#This Row],[Total del pedido ]]</f>
        <v>0.39393939393939392</v>
      </c>
      <c r="O145" s="2">
        <f>Tabla1[[#This Row],[Costo Unitario]]*Tabla1[[#This Row],[Cantidad Ordenada]]</f>
        <v>60</v>
      </c>
    </row>
    <row r="146" spans="1:15" x14ac:dyDescent="0.2">
      <c r="A146">
        <v>55</v>
      </c>
      <c r="B146">
        <v>20</v>
      </c>
      <c r="C146" t="s">
        <v>5</v>
      </c>
      <c r="D146" t="s">
        <v>31</v>
      </c>
      <c r="E146">
        <v>14</v>
      </c>
      <c r="F146">
        <v>24</v>
      </c>
      <c r="G146">
        <v>1</v>
      </c>
      <c r="H146" s="8">
        <v>5</v>
      </c>
      <c r="I146" s="7">
        <f>Tabla1[[#This Row],[Tiempo de Preparación]]/1440</f>
        <v>3.472222222222222E-3</v>
      </c>
      <c r="J146" t="s">
        <v>6</v>
      </c>
      <c r="K146">
        <f>Tabla1[[#This Row],[Precio Unitario]]*Tabla1[[#This Row],[Cantidad Ordenada]]</f>
        <v>24</v>
      </c>
      <c r="L146">
        <f>Tabla1[[#This Row],[Ganancia Bruta]]-(Tabla1[[#This Row],[Costo Unitario]]*Tabla1[[#This Row],[Cantidad Ordenada]])</f>
        <v>10</v>
      </c>
      <c r="M146">
        <f>Tabla1[[#This Row],[Precio Unitario]]*Tabla1[[#This Row],[Cantidad Ordenada]]</f>
        <v>24</v>
      </c>
      <c r="N146" s="1">
        <f>Tabla1[[#This Row],[Ganancia Neta ]]/Tabla1[[#This Row],[Total del pedido ]]</f>
        <v>0.41666666666666669</v>
      </c>
      <c r="O146" s="2">
        <f>Tabla1[[#This Row],[Costo Unitario]]*Tabla1[[#This Row],[Cantidad Ordenada]]</f>
        <v>14</v>
      </c>
    </row>
    <row r="147" spans="1:15" x14ac:dyDescent="0.2">
      <c r="A147">
        <v>55</v>
      </c>
      <c r="B147">
        <v>20</v>
      </c>
      <c r="C147" t="s">
        <v>12</v>
      </c>
      <c r="D147" t="s">
        <v>36</v>
      </c>
      <c r="E147">
        <v>22</v>
      </c>
      <c r="F147">
        <v>36</v>
      </c>
      <c r="G147">
        <v>1</v>
      </c>
      <c r="H147" s="8">
        <v>51</v>
      </c>
      <c r="I147" s="7">
        <f>Tabla1[[#This Row],[Tiempo de Preparación]]/1440</f>
        <v>3.5416666666666666E-2</v>
      </c>
      <c r="J147" t="s">
        <v>8</v>
      </c>
      <c r="K147">
        <f>Tabla1[[#This Row],[Precio Unitario]]*Tabla1[[#This Row],[Cantidad Ordenada]]</f>
        <v>36</v>
      </c>
      <c r="L147">
        <f>Tabla1[[#This Row],[Ganancia Bruta]]-(Tabla1[[#This Row],[Costo Unitario]]*Tabla1[[#This Row],[Cantidad Ordenada]])</f>
        <v>14</v>
      </c>
      <c r="M147">
        <f>Tabla1[[#This Row],[Precio Unitario]]*Tabla1[[#This Row],[Cantidad Ordenada]]</f>
        <v>36</v>
      </c>
      <c r="N147" s="1">
        <f>Tabla1[[#This Row],[Ganancia Neta ]]/Tabla1[[#This Row],[Total del pedido ]]</f>
        <v>0.3888888888888889</v>
      </c>
      <c r="O147" s="2">
        <f>Tabla1[[#This Row],[Costo Unitario]]*Tabla1[[#This Row],[Cantidad Ordenada]]</f>
        <v>22</v>
      </c>
    </row>
    <row r="148" spans="1:15" x14ac:dyDescent="0.2">
      <c r="A148">
        <v>55</v>
      </c>
      <c r="B148">
        <v>20</v>
      </c>
      <c r="C148" t="s">
        <v>18</v>
      </c>
      <c r="D148" t="s">
        <v>42</v>
      </c>
      <c r="E148">
        <v>19</v>
      </c>
      <c r="F148">
        <v>32</v>
      </c>
      <c r="G148">
        <v>3</v>
      </c>
      <c r="H148" s="8">
        <v>13</v>
      </c>
      <c r="I148" s="7">
        <f>Tabla1[[#This Row],[Tiempo de Preparación]]/1440</f>
        <v>9.0277777777777769E-3</v>
      </c>
      <c r="J148" t="s">
        <v>6</v>
      </c>
      <c r="K148">
        <f>Tabla1[[#This Row],[Precio Unitario]]*Tabla1[[#This Row],[Cantidad Ordenada]]</f>
        <v>96</v>
      </c>
      <c r="L148">
        <f>Tabla1[[#This Row],[Ganancia Bruta]]-(Tabla1[[#This Row],[Costo Unitario]]*Tabla1[[#This Row],[Cantidad Ordenada]])</f>
        <v>39</v>
      </c>
      <c r="M148">
        <f>Tabla1[[#This Row],[Precio Unitario]]*Tabla1[[#This Row],[Cantidad Ordenada]]</f>
        <v>96</v>
      </c>
      <c r="N148" s="1">
        <f>Tabla1[[#This Row],[Ganancia Neta ]]/Tabla1[[#This Row],[Total del pedido ]]</f>
        <v>0.40625</v>
      </c>
      <c r="O148" s="2">
        <f>Tabla1[[#This Row],[Costo Unitario]]*Tabla1[[#This Row],[Cantidad Ordenada]]</f>
        <v>57</v>
      </c>
    </row>
    <row r="149" spans="1:15" x14ac:dyDescent="0.2">
      <c r="A149">
        <v>56</v>
      </c>
      <c r="B149">
        <v>1</v>
      </c>
      <c r="C149" t="s">
        <v>13</v>
      </c>
      <c r="D149" t="s">
        <v>37</v>
      </c>
      <c r="E149">
        <v>17</v>
      </c>
      <c r="F149">
        <v>29</v>
      </c>
      <c r="G149">
        <v>1</v>
      </c>
      <c r="H149" s="8">
        <v>38</v>
      </c>
      <c r="I149" s="7">
        <f>Tabla1[[#This Row],[Tiempo de Preparación]]/1440</f>
        <v>2.6388888888888889E-2</v>
      </c>
      <c r="J149" t="s">
        <v>6</v>
      </c>
      <c r="K149">
        <f>Tabla1[[#This Row],[Precio Unitario]]*Tabla1[[#This Row],[Cantidad Ordenada]]</f>
        <v>29</v>
      </c>
      <c r="L149">
        <f>Tabla1[[#This Row],[Ganancia Bruta]]-(Tabla1[[#This Row],[Costo Unitario]]*Tabla1[[#This Row],[Cantidad Ordenada]])</f>
        <v>12</v>
      </c>
      <c r="M149">
        <f>Tabla1[[#This Row],[Precio Unitario]]*Tabla1[[#This Row],[Cantidad Ordenada]]</f>
        <v>29</v>
      </c>
      <c r="N149" s="1">
        <f>Tabla1[[#This Row],[Ganancia Neta ]]/Tabla1[[#This Row],[Total del pedido ]]</f>
        <v>0.41379310344827586</v>
      </c>
      <c r="O149" s="2">
        <f>Tabla1[[#This Row],[Costo Unitario]]*Tabla1[[#This Row],[Cantidad Ordenada]]</f>
        <v>17</v>
      </c>
    </row>
    <row r="150" spans="1:15" x14ac:dyDescent="0.2">
      <c r="A150">
        <v>56</v>
      </c>
      <c r="B150">
        <v>1</v>
      </c>
      <c r="C150" t="s">
        <v>16</v>
      </c>
      <c r="D150" t="s">
        <v>40</v>
      </c>
      <c r="E150">
        <v>11</v>
      </c>
      <c r="F150">
        <v>19</v>
      </c>
      <c r="G150">
        <v>1</v>
      </c>
      <c r="H150" s="8">
        <v>40</v>
      </c>
      <c r="I150" s="7">
        <f>Tabla1[[#This Row],[Tiempo de Preparación]]/1440</f>
        <v>2.7777777777777776E-2</v>
      </c>
      <c r="J150" t="s">
        <v>8</v>
      </c>
      <c r="K150">
        <f>Tabla1[[#This Row],[Precio Unitario]]*Tabla1[[#This Row],[Cantidad Ordenada]]</f>
        <v>19</v>
      </c>
      <c r="L150">
        <f>Tabla1[[#This Row],[Ganancia Bruta]]-(Tabla1[[#This Row],[Costo Unitario]]*Tabla1[[#This Row],[Cantidad Ordenada]])</f>
        <v>8</v>
      </c>
      <c r="M150">
        <f>Tabla1[[#This Row],[Precio Unitario]]*Tabla1[[#This Row],[Cantidad Ordenada]]</f>
        <v>19</v>
      </c>
      <c r="N150" s="1">
        <f>Tabla1[[#This Row],[Ganancia Neta ]]/Tabla1[[#This Row],[Total del pedido ]]</f>
        <v>0.42105263157894735</v>
      </c>
      <c r="O150" s="2">
        <f>Tabla1[[#This Row],[Costo Unitario]]*Tabla1[[#This Row],[Cantidad Ordenada]]</f>
        <v>11</v>
      </c>
    </row>
    <row r="151" spans="1:15" x14ac:dyDescent="0.2">
      <c r="A151">
        <v>57</v>
      </c>
      <c r="B151">
        <v>18</v>
      </c>
      <c r="C151" t="s">
        <v>17</v>
      </c>
      <c r="D151" t="s">
        <v>41</v>
      </c>
      <c r="E151">
        <v>21</v>
      </c>
      <c r="F151">
        <v>35</v>
      </c>
      <c r="G151">
        <v>1</v>
      </c>
      <c r="H151" s="8">
        <v>21</v>
      </c>
      <c r="I151" s="7">
        <f>Tabla1[[#This Row],[Tiempo de Preparación]]/1440</f>
        <v>1.4583333333333334E-2</v>
      </c>
      <c r="J151" t="s">
        <v>8</v>
      </c>
      <c r="K151">
        <f>Tabla1[[#This Row],[Precio Unitario]]*Tabla1[[#This Row],[Cantidad Ordenada]]</f>
        <v>35</v>
      </c>
      <c r="L151">
        <f>Tabla1[[#This Row],[Ganancia Bruta]]-(Tabla1[[#This Row],[Costo Unitario]]*Tabla1[[#This Row],[Cantidad Ordenada]])</f>
        <v>14</v>
      </c>
      <c r="M151">
        <f>Tabla1[[#This Row],[Precio Unitario]]*Tabla1[[#This Row],[Cantidad Ordenada]]</f>
        <v>35</v>
      </c>
      <c r="N151" s="1">
        <f>Tabla1[[#This Row],[Ganancia Neta ]]/Tabla1[[#This Row],[Total del pedido ]]</f>
        <v>0.4</v>
      </c>
      <c r="O151" s="2">
        <f>Tabla1[[#This Row],[Costo Unitario]]*Tabla1[[#This Row],[Cantidad Ordenada]]</f>
        <v>21</v>
      </c>
    </row>
    <row r="152" spans="1:15" x14ac:dyDescent="0.2">
      <c r="A152">
        <v>57</v>
      </c>
      <c r="B152">
        <v>18</v>
      </c>
      <c r="C152" t="s">
        <v>11</v>
      </c>
      <c r="D152" t="s">
        <v>35</v>
      </c>
      <c r="E152">
        <v>25</v>
      </c>
      <c r="F152">
        <v>40</v>
      </c>
      <c r="G152">
        <v>1</v>
      </c>
      <c r="H152" s="8">
        <v>30</v>
      </c>
      <c r="I152" s="7">
        <f>Tabla1[[#This Row],[Tiempo de Preparación]]/1440</f>
        <v>2.0833333333333332E-2</v>
      </c>
      <c r="J152" t="s">
        <v>8</v>
      </c>
      <c r="K152">
        <f>Tabla1[[#This Row],[Precio Unitario]]*Tabla1[[#This Row],[Cantidad Ordenada]]</f>
        <v>40</v>
      </c>
      <c r="L152">
        <f>Tabla1[[#This Row],[Ganancia Bruta]]-(Tabla1[[#This Row],[Costo Unitario]]*Tabla1[[#This Row],[Cantidad Ordenada]])</f>
        <v>15</v>
      </c>
      <c r="M152">
        <f>Tabla1[[#This Row],[Precio Unitario]]*Tabla1[[#This Row],[Cantidad Ordenada]]</f>
        <v>40</v>
      </c>
      <c r="N152" s="1">
        <f>Tabla1[[#This Row],[Ganancia Neta ]]/Tabla1[[#This Row],[Total del pedido ]]</f>
        <v>0.375</v>
      </c>
      <c r="O152" s="2">
        <f>Tabla1[[#This Row],[Costo Unitario]]*Tabla1[[#This Row],[Cantidad Ordenada]]</f>
        <v>25</v>
      </c>
    </row>
    <row r="153" spans="1:15" x14ac:dyDescent="0.2">
      <c r="A153">
        <v>57</v>
      </c>
      <c r="B153">
        <v>18</v>
      </c>
      <c r="C153" t="s">
        <v>19</v>
      </c>
      <c r="D153" t="s">
        <v>43</v>
      </c>
      <c r="E153">
        <v>13</v>
      </c>
      <c r="F153">
        <v>22</v>
      </c>
      <c r="G153">
        <v>1</v>
      </c>
      <c r="H153" s="8">
        <v>10</v>
      </c>
      <c r="I153" s="7">
        <f>Tabla1[[#This Row],[Tiempo de Preparación]]/1440</f>
        <v>6.9444444444444441E-3</v>
      </c>
      <c r="J153" t="s">
        <v>6</v>
      </c>
      <c r="K153">
        <f>Tabla1[[#This Row],[Precio Unitario]]*Tabla1[[#This Row],[Cantidad Ordenada]]</f>
        <v>22</v>
      </c>
      <c r="L153">
        <f>Tabla1[[#This Row],[Ganancia Bruta]]-(Tabla1[[#This Row],[Costo Unitario]]*Tabla1[[#This Row],[Cantidad Ordenada]])</f>
        <v>9</v>
      </c>
      <c r="M153">
        <f>Tabla1[[#This Row],[Precio Unitario]]*Tabla1[[#This Row],[Cantidad Ordenada]]</f>
        <v>22</v>
      </c>
      <c r="N153" s="1">
        <f>Tabla1[[#This Row],[Ganancia Neta ]]/Tabla1[[#This Row],[Total del pedido ]]</f>
        <v>0.40909090909090912</v>
      </c>
      <c r="O153" s="2">
        <f>Tabla1[[#This Row],[Costo Unitario]]*Tabla1[[#This Row],[Cantidad Ordenada]]</f>
        <v>13</v>
      </c>
    </row>
    <row r="154" spans="1:15" x14ac:dyDescent="0.2">
      <c r="A154">
        <v>57</v>
      </c>
      <c r="B154">
        <v>18</v>
      </c>
      <c r="C154" t="s">
        <v>12</v>
      </c>
      <c r="D154" t="s">
        <v>36</v>
      </c>
      <c r="E154">
        <v>22</v>
      </c>
      <c r="F154">
        <v>36</v>
      </c>
      <c r="G154">
        <v>2</v>
      </c>
      <c r="H154" s="8">
        <v>7</v>
      </c>
      <c r="I154" s="7">
        <f>Tabla1[[#This Row],[Tiempo de Preparación]]/1440</f>
        <v>4.8611111111111112E-3</v>
      </c>
      <c r="J154" t="s">
        <v>8</v>
      </c>
      <c r="K154">
        <f>Tabla1[[#This Row],[Precio Unitario]]*Tabla1[[#This Row],[Cantidad Ordenada]]</f>
        <v>72</v>
      </c>
      <c r="L154">
        <f>Tabla1[[#This Row],[Ganancia Bruta]]-(Tabla1[[#This Row],[Costo Unitario]]*Tabla1[[#This Row],[Cantidad Ordenada]])</f>
        <v>28</v>
      </c>
      <c r="M154">
        <f>Tabla1[[#This Row],[Precio Unitario]]*Tabla1[[#This Row],[Cantidad Ordenada]]</f>
        <v>72</v>
      </c>
      <c r="N154" s="1">
        <f>Tabla1[[#This Row],[Ganancia Neta ]]/Tabla1[[#This Row],[Total del pedido ]]</f>
        <v>0.3888888888888889</v>
      </c>
      <c r="O154" s="2">
        <f>Tabla1[[#This Row],[Costo Unitario]]*Tabla1[[#This Row],[Cantidad Ordenada]]</f>
        <v>44</v>
      </c>
    </row>
    <row r="155" spans="1:15" x14ac:dyDescent="0.2">
      <c r="A155">
        <v>58</v>
      </c>
      <c r="B155">
        <v>8</v>
      </c>
      <c r="C155" t="s">
        <v>19</v>
      </c>
      <c r="D155" t="s">
        <v>43</v>
      </c>
      <c r="E155">
        <v>13</v>
      </c>
      <c r="F155">
        <v>22</v>
      </c>
      <c r="G155">
        <v>1</v>
      </c>
      <c r="H155" s="8">
        <v>17</v>
      </c>
      <c r="I155" s="7">
        <f>Tabla1[[#This Row],[Tiempo de Preparación]]/1440</f>
        <v>1.1805555555555555E-2</v>
      </c>
      <c r="J155" t="s">
        <v>8</v>
      </c>
      <c r="K155">
        <f>Tabla1[[#This Row],[Precio Unitario]]*Tabla1[[#This Row],[Cantidad Ordenada]]</f>
        <v>22</v>
      </c>
      <c r="L155">
        <f>Tabla1[[#This Row],[Ganancia Bruta]]-(Tabla1[[#This Row],[Costo Unitario]]*Tabla1[[#This Row],[Cantidad Ordenada]])</f>
        <v>9</v>
      </c>
      <c r="M155">
        <f>Tabla1[[#This Row],[Precio Unitario]]*Tabla1[[#This Row],[Cantidad Ordenada]]</f>
        <v>22</v>
      </c>
      <c r="N155" s="1">
        <f>Tabla1[[#This Row],[Ganancia Neta ]]/Tabla1[[#This Row],[Total del pedido ]]</f>
        <v>0.40909090909090912</v>
      </c>
      <c r="O155" s="2">
        <f>Tabla1[[#This Row],[Costo Unitario]]*Tabla1[[#This Row],[Cantidad Ordenada]]</f>
        <v>13</v>
      </c>
    </row>
    <row r="156" spans="1:15" x14ac:dyDescent="0.2">
      <c r="A156">
        <v>58</v>
      </c>
      <c r="B156">
        <v>8</v>
      </c>
      <c r="C156" t="s">
        <v>21</v>
      </c>
      <c r="D156" t="s">
        <v>45</v>
      </c>
      <c r="E156">
        <v>12</v>
      </c>
      <c r="F156">
        <v>20</v>
      </c>
      <c r="G156">
        <v>3</v>
      </c>
      <c r="H156" s="8">
        <v>56</v>
      </c>
      <c r="I156" s="7">
        <f>Tabla1[[#This Row],[Tiempo de Preparación]]/1440</f>
        <v>3.888888888888889E-2</v>
      </c>
      <c r="J156" t="s">
        <v>8</v>
      </c>
      <c r="K156">
        <f>Tabla1[[#This Row],[Precio Unitario]]*Tabla1[[#This Row],[Cantidad Ordenada]]</f>
        <v>60</v>
      </c>
      <c r="L156">
        <f>Tabla1[[#This Row],[Ganancia Bruta]]-(Tabla1[[#This Row],[Costo Unitario]]*Tabla1[[#This Row],[Cantidad Ordenada]])</f>
        <v>24</v>
      </c>
      <c r="M156">
        <f>Tabla1[[#This Row],[Precio Unitario]]*Tabla1[[#This Row],[Cantidad Ordenada]]</f>
        <v>60</v>
      </c>
      <c r="N156" s="1">
        <f>Tabla1[[#This Row],[Ganancia Neta ]]/Tabla1[[#This Row],[Total del pedido ]]</f>
        <v>0.4</v>
      </c>
      <c r="O156" s="2">
        <f>Tabla1[[#This Row],[Costo Unitario]]*Tabla1[[#This Row],[Cantidad Ordenada]]</f>
        <v>36</v>
      </c>
    </row>
    <row r="157" spans="1:15" x14ac:dyDescent="0.2">
      <c r="A157">
        <v>59</v>
      </c>
      <c r="B157">
        <v>8</v>
      </c>
      <c r="C157" t="s">
        <v>16</v>
      </c>
      <c r="D157" t="s">
        <v>40</v>
      </c>
      <c r="E157">
        <v>11</v>
      </c>
      <c r="F157">
        <v>19</v>
      </c>
      <c r="G157">
        <v>2</v>
      </c>
      <c r="H157" s="8">
        <v>13</v>
      </c>
      <c r="I157" s="7">
        <f>Tabla1[[#This Row],[Tiempo de Preparación]]/1440</f>
        <v>9.0277777777777769E-3</v>
      </c>
      <c r="J157" t="s">
        <v>6</v>
      </c>
      <c r="K157">
        <f>Tabla1[[#This Row],[Precio Unitario]]*Tabla1[[#This Row],[Cantidad Ordenada]]</f>
        <v>38</v>
      </c>
      <c r="L157">
        <f>Tabla1[[#This Row],[Ganancia Bruta]]-(Tabla1[[#This Row],[Costo Unitario]]*Tabla1[[#This Row],[Cantidad Ordenada]])</f>
        <v>16</v>
      </c>
      <c r="M157">
        <f>Tabla1[[#This Row],[Precio Unitario]]*Tabla1[[#This Row],[Cantidad Ordenada]]</f>
        <v>38</v>
      </c>
      <c r="N157" s="1">
        <f>Tabla1[[#This Row],[Ganancia Neta ]]/Tabla1[[#This Row],[Total del pedido ]]</f>
        <v>0.42105263157894735</v>
      </c>
      <c r="O157" s="2">
        <f>Tabla1[[#This Row],[Costo Unitario]]*Tabla1[[#This Row],[Cantidad Ordenada]]</f>
        <v>22</v>
      </c>
    </row>
    <row r="158" spans="1:15" x14ac:dyDescent="0.2">
      <c r="A158">
        <v>59</v>
      </c>
      <c r="B158">
        <v>8</v>
      </c>
      <c r="C158" t="s">
        <v>22</v>
      </c>
      <c r="D158" t="s">
        <v>46</v>
      </c>
      <c r="E158">
        <v>14</v>
      </c>
      <c r="F158">
        <v>23</v>
      </c>
      <c r="G158">
        <v>2</v>
      </c>
      <c r="H158" s="8">
        <v>9</v>
      </c>
      <c r="I158" s="7">
        <f>Tabla1[[#This Row],[Tiempo de Preparación]]/1440</f>
        <v>6.2500000000000003E-3</v>
      </c>
      <c r="J158" t="s">
        <v>6</v>
      </c>
      <c r="K158">
        <f>Tabla1[[#This Row],[Precio Unitario]]*Tabla1[[#This Row],[Cantidad Ordenada]]</f>
        <v>46</v>
      </c>
      <c r="L158">
        <f>Tabla1[[#This Row],[Ganancia Bruta]]-(Tabla1[[#This Row],[Costo Unitario]]*Tabla1[[#This Row],[Cantidad Ordenada]])</f>
        <v>18</v>
      </c>
      <c r="M158">
        <f>Tabla1[[#This Row],[Precio Unitario]]*Tabla1[[#This Row],[Cantidad Ordenada]]</f>
        <v>46</v>
      </c>
      <c r="N158" s="1">
        <f>Tabla1[[#This Row],[Ganancia Neta ]]/Tabla1[[#This Row],[Total del pedido ]]</f>
        <v>0.39130434782608697</v>
      </c>
      <c r="O158" s="2">
        <f>Tabla1[[#This Row],[Costo Unitario]]*Tabla1[[#This Row],[Cantidad Ordenada]]</f>
        <v>28</v>
      </c>
    </row>
    <row r="159" spans="1:15" x14ac:dyDescent="0.2">
      <c r="A159">
        <v>59</v>
      </c>
      <c r="B159">
        <v>8</v>
      </c>
      <c r="C159" t="s">
        <v>24</v>
      </c>
      <c r="D159" t="s">
        <v>48</v>
      </c>
      <c r="E159">
        <v>10</v>
      </c>
      <c r="F159">
        <v>18</v>
      </c>
      <c r="G159">
        <v>2</v>
      </c>
      <c r="H159" s="8">
        <v>13</v>
      </c>
      <c r="I159" s="7">
        <f>Tabla1[[#This Row],[Tiempo de Preparación]]/1440</f>
        <v>9.0277777777777769E-3</v>
      </c>
      <c r="J159" t="s">
        <v>8</v>
      </c>
      <c r="K159">
        <f>Tabla1[[#This Row],[Precio Unitario]]*Tabla1[[#This Row],[Cantidad Ordenada]]</f>
        <v>36</v>
      </c>
      <c r="L159">
        <f>Tabla1[[#This Row],[Ganancia Bruta]]-(Tabla1[[#This Row],[Costo Unitario]]*Tabla1[[#This Row],[Cantidad Ordenada]])</f>
        <v>16</v>
      </c>
      <c r="M159">
        <f>Tabla1[[#This Row],[Precio Unitario]]*Tabla1[[#This Row],[Cantidad Ordenada]]</f>
        <v>36</v>
      </c>
      <c r="N159" s="1">
        <f>Tabla1[[#This Row],[Ganancia Neta ]]/Tabla1[[#This Row],[Total del pedido ]]</f>
        <v>0.44444444444444442</v>
      </c>
      <c r="O159" s="2">
        <f>Tabla1[[#This Row],[Costo Unitario]]*Tabla1[[#This Row],[Cantidad Ordenada]]</f>
        <v>20</v>
      </c>
    </row>
    <row r="160" spans="1:15" x14ac:dyDescent="0.2">
      <c r="A160">
        <v>59</v>
      </c>
      <c r="B160">
        <v>8</v>
      </c>
      <c r="C160" t="s">
        <v>11</v>
      </c>
      <c r="D160" t="s">
        <v>35</v>
      </c>
      <c r="E160">
        <v>25</v>
      </c>
      <c r="F160">
        <v>40</v>
      </c>
      <c r="G160">
        <v>1</v>
      </c>
      <c r="H160" s="8">
        <v>13</v>
      </c>
      <c r="I160" s="7">
        <f>Tabla1[[#This Row],[Tiempo de Preparación]]/1440</f>
        <v>9.0277777777777769E-3</v>
      </c>
      <c r="J160" t="s">
        <v>8</v>
      </c>
      <c r="K160">
        <f>Tabla1[[#This Row],[Precio Unitario]]*Tabla1[[#This Row],[Cantidad Ordenada]]</f>
        <v>40</v>
      </c>
      <c r="L160">
        <f>Tabla1[[#This Row],[Ganancia Bruta]]-(Tabla1[[#This Row],[Costo Unitario]]*Tabla1[[#This Row],[Cantidad Ordenada]])</f>
        <v>15</v>
      </c>
      <c r="M160">
        <f>Tabla1[[#This Row],[Precio Unitario]]*Tabla1[[#This Row],[Cantidad Ordenada]]</f>
        <v>40</v>
      </c>
      <c r="N160" s="1">
        <f>Tabla1[[#This Row],[Ganancia Neta ]]/Tabla1[[#This Row],[Total del pedido ]]</f>
        <v>0.375</v>
      </c>
      <c r="O160" s="2">
        <f>Tabla1[[#This Row],[Costo Unitario]]*Tabla1[[#This Row],[Cantidad Ordenada]]</f>
        <v>25</v>
      </c>
    </row>
    <row r="161" spans="1:15" x14ac:dyDescent="0.2">
      <c r="A161">
        <v>60</v>
      </c>
      <c r="B161">
        <v>6</v>
      </c>
      <c r="C161" t="s">
        <v>24</v>
      </c>
      <c r="D161" t="s">
        <v>48</v>
      </c>
      <c r="E161">
        <v>10</v>
      </c>
      <c r="F161">
        <v>18</v>
      </c>
      <c r="G161">
        <v>2</v>
      </c>
      <c r="H161" s="8">
        <v>23</v>
      </c>
      <c r="I161" s="7">
        <f>Tabla1[[#This Row],[Tiempo de Preparación]]/1440</f>
        <v>1.5972222222222221E-2</v>
      </c>
      <c r="J161" t="s">
        <v>6</v>
      </c>
      <c r="K161">
        <f>Tabla1[[#This Row],[Precio Unitario]]*Tabla1[[#This Row],[Cantidad Ordenada]]</f>
        <v>36</v>
      </c>
      <c r="L161">
        <f>Tabla1[[#This Row],[Ganancia Bruta]]-(Tabla1[[#This Row],[Costo Unitario]]*Tabla1[[#This Row],[Cantidad Ordenada]])</f>
        <v>16</v>
      </c>
      <c r="M161">
        <f>Tabla1[[#This Row],[Precio Unitario]]*Tabla1[[#This Row],[Cantidad Ordenada]]</f>
        <v>36</v>
      </c>
      <c r="N161" s="1">
        <f>Tabla1[[#This Row],[Ganancia Neta ]]/Tabla1[[#This Row],[Total del pedido ]]</f>
        <v>0.44444444444444442</v>
      </c>
      <c r="O161" s="2">
        <f>Tabla1[[#This Row],[Costo Unitario]]*Tabla1[[#This Row],[Cantidad Ordenada]]</f>
        <v>20</v>
      </c>
    </row>
    <row r="162" spans="1:15" x14ac:dyDescent="0.2">
      <c r="A162">
        <v>60</v>
      </c>
      <c r="B162">
        <v>6</v>
      </c>
      <c r="C162" t="s">
        <v>14</v>
      </c>
      <c r="D162" t="s">
        <v>38</v>
      </c>
      <c r="E162">
        <v>20</v>
      </c>
      <c r="F162">
        <v>33</v>
      </c>
      <c r="G162">
        <v>2</v>
      </c>
      <c r="H162" s="8">
        <v>20</v>
      </c>
      <c r="I162" s="7">
        <f>Tabla1[[#This Row],[Tiempo de Preparación]]/1440</f>
        <v>1.3888888888888888E-2</v>
      </c>
      <c r="J162" t="s">
        <v>8</v>
      </c>
      <c r="K162">
        <f>Tabla1[[#This Row],[Precio Unitario]]*Tabla1[[#This Row],[Cantidad Ordenada]]</f>
        <v>66</v>
      </c>
      <c r="L162">
        <f>Tabla1[[#This Row],[Ganancia Bruta]]-(Tabla1[[#This Row],[Costo Unitario]]*Tabla1[[#This Row],[Cantidad Ordenada]])</f>
        <v>26</v>
      </c>
      <c r="M162">
        <f>Tabla1[[#This Row],[Precio Unitario]]*Tabla1[[#This Row],[Cantidad Ordenada]]</f>
        <v>66</v>
      </c>
      <c r="N162" s="1">
        <f>Tabla1[[#This Row],[Ganancia Neta ]]/Tabla1[[#This Row],[Total del pedido ]]</f>
        <v>0.39393939393939392</v>
      </c>
      <c r="O162" s="2">
        <f>Tabla1[[#This Row],[Costo Unitario]]*Tabla1[[#This Row],[Cantidad Ordenada]]</f>
        <v>40</v>
      </c>
    </row>
    <row r="163" spans="1:15" x14ac:dyDescent="0.2">
      <c r="A163">
        <v>61</v>
      </c>
      <c r="B163">
        <v>10</v>
      </c>
      <c r="C163" t="s">
        <v>11</v>
      </c>
      <c r="D163" t="s">
        <v>35</v>
      </c>
      <c r="E163">
        <v>25</v>
      </c>
      <c r="F163">
        <v>40</v>
      </c>
      <c r="G163">
        <v>2</v>
      </c>
      <c r="H163" s="8">
        <v>56</v>
      </c>
      <c r="I163" s="7">
        <f>Tabla1[[#This Row],[Tiempo de Preparación]]/1440</f>
        <v>3.888888888888889E-2</v>
      </c>
      <c r="J163" t="s">
        <v>6</v>
      </c>
      <c r="K163">
        <f>Tabla1[[#This Row],[Precio Unitario]]*Tabla1[[#This Row],[Cantidad Ordenada]]</f>
        <v>80</v>
      </c>
      <c r="L163">
        <f>Tabla1[[#This Row],[Ganancia Bruta]]-(Tabla1[[#This Row],[Costo Unitario]]*Tabla1[[#This Row],[Cantidad Ordenada]])</f>
        <v>30</v>
      </c>
      <c r="M163">
        <f>Tabla1[[#This Row],[Precio Unitario]]*Tabla1[[#This Row],[Cantidad Ordenada]]</f>
        <v>80</v>
      </c>
      <c r="N163" s="1">
        <f>Tabla1[[#This Row],[Ganancia Neta ]]/Tabla1[[#This Row],[Total del pedido ]]</f>
        <v>0.375</v>
      </c>
      <c r="O163" s="2">
        <f>Tabla1[[#This Row],[Costo Unitario]]*Tabla1[[#This Row],[Cantidad Ordenada]]</f>
        <v>50</v>
      </c>
    </row>
    <row r="164" spans="1:15" x14ac:dyDescent="0.2">
      <c r="A164">
        <v>61</v>
      </c>
      <c r="B164">
        <v>10</v>
      </c>
      <c r="C164" t="s">
        <v>24</v>
      </c>
      <c r="D164" t="s">
        <v>48</v>
      </c>
      <c r="E164">
        <v>10</v>
      </c>
      <c r="F164">
        <v>18</v>
      </c>
      <c r="G164">
        <v>1</v>
      </c>
      <c r="H164" s="8">
        <v>39</v>
      </c>
      <c r="I164" s="7">
        <f>Tabla1[[#This Row],[Tiempo de Preparación]]/1440</f>
        <v>2.7083333333333334E-2</v>
      </c>
      <c r="J164" t="s">
        <v>8</v>
      </c>
      <c r="K164">
        <f>Tabla1[[#This Row],[Precio Unitario]]*Tabla1[[#This Row],[Cantidad Ordenada]]</f>
        <v>18</v>
      </c>
      <c r="L164">
        <f>Tabla1[[#This Row],[Ganancia Bruta]]-(Tabla1[[#This Row],[Costo Unitario]]*Tabla1[[#This Row],[Cantidad Ordenada]])</f>
        <v>8</v>
      </c>
      <c r="M164">
        <f>Tabla1[[#This Row],[Precio Unitario]]*Tabla1[[#This Row],[Cantidad Ordenada]]</f>
        <v>18</v>
      </c>
      <c r="N164" s="1">
        <f>Tabla1[[#This Row],[Ganancia Neta ]]/Tabla1[[#This Row],[Total del pedido ]]</f>
        <v>0.44444444444444442</v>
      </c>
      <c r="O164" s="2">
        <f>Tabla1[[#This Row],[Costo Unitario]]*Tabla1[[#This Row],[Cantidad Ordenada]]</f>
        <v>10</v>
      </c>
    </row>
    <row r="165" spans="1:15" x14ac:dyDescent="0.2">
      <c r="A165">
        <v>61</v>
      </c>
      <c r="B165">
        <v>10</v>
      </c>
      <c r="C165" t="s">
        <v>7</v>
      </c>
      <c r="D165" t="s">
        <v>32</v>
      </c>
      <c r="E165">
        <v>18</v>
      </c>
      <c r="F165">
        <v>30</v>
      </c>
      <c r="G165">
        <v>2</v>
      </c>
      <c r="H165" s="8">
        <v>13</v>
      </c>
      <c r="I165" s="7">
        <f>Tabla1[[#This Row],[Tiempo de Preparación]]/1440</f>
        <v>9.0277777777777769E-3</v>
      </c>
      <c r="J165" t="s">
        <v>6</v>
      </c>
      <c r="K165">
        <f>Tabla1[[#This Row],[Precio Unitario]]*Tabla1[[#This Row],[Cantidad Ordenada]]</f>
        <v>60</v>
      </c>
      <c r="L165">
        <f>Tabla1[[#This Row],[Ganancia Bruta]]-(Tabla1[[#This Row],[Costo Unitario]]*Tabla1[[#This Row],[Cantidad Ordenada]])</f>
        <v>24</v>
      </c>
      <c r="M165">
        <f>Tabla1[[#This Row],[Precio Unitario]]*Tabla1[[#This Row],[Cantidad Ordenada]]</f>
        <v>60</v>
      </c>
      <c r="N165" s="1">
        <f>Tabla1[[#This Row],[Ganancia Neta ]]/Tabla1[[#This Row],[Total del pedido ]]</f>
        <v>0.4</v>
      </c>
      <c r="O165" s="2">
        <f>Tabla1[[#This Row],[Costo Unitario]]*Tabla1[[#This Row],[Cantidad Ordenada]]</f>
        <v>36</v>
      </c>
    </row>
    <row r="166" spans="1:15" x14ac:dyDescent="0.2">
      <c r="A166">
        <v>61</v>
      </c>
      <c r="B166">
        <v>10</v>
      </c>
      <c r="C166" t="s">
        <v>15</v>
      </c>
      <c r="D166" t="s">
        <v>39</v>
      </c>
      <c r="E166">
        <v>16</v>
      </c>
      <c r="F166">
        <v>28</v>
      </c>
      <c r="G166">
        <v>3</v>
      </c>
      <c r="H166" s="8">
        <v>51</v>
      </c>
      <c r="I166" s="7">
        <f>Tabla1[[#This Row],[Tiempo de Preparación]]/1440</f>
        <v>3.5416666666666666E-2</v>
      </c>
      <c r="J166" t="s">
        <v>8</v>
      </c>
      <c r="K166">
        <f>Tabla1[[#This Row],[Precio Unitario]]*Tabla1[[#This Row],[Cantidad Ordenada]]</f>
        <v>84</v>
      </c>
      <c r="L166">
        <f>Tabla1[[#This Row],[Ganancia Bruta]]-(Tabla1[[#This Row],[Costo Unitario]]*Tabla1[[#This Row],[Cantidad Ordenada]])</f>
        <v>36</v>
      </c>
      <c r="M166">
        <f>Tabla1[[#This Row],[Precio Unitario]]*Tabla1[[#This Row],[Cantidad Ordenada]]</f>
        <v>84</v>
      </c>
      <c r="N166" s="1">
        <f>Tabla1[[#This Row],[Ganancia Neta ]]/Tabla1[[#This Row],[Total del pedido ]]</f>
        <v>0.42857142857142855</v>
      </c>
      <c r="O166" s="2">
        <f>Tabla1[[#This Row],[Costo Unitario]]*Tabla1[[#This Row],[Cantidad Ordenada]]</f>
        <v>48</v>
      </c>
    </row>
    <row r="167" spans="1:15" x14ac:dyDescent="0.2">
      <c r="A167">
        <v>62</v>
      </c>
      <c r="B167">
        <v>2</v>
      </c>
      <c r="C167" t="s">
        <v>7</v>
      </c>
      <c r="D167" t="s">
        <v>32</v>
      </c>
      <c r="E167">
        <v>18</v>
      </c>
      <c r="F167">
        <v>30</v>
      </c>
      <c r="G167">
        <v>2</v>
      </c>
      <c r="H167" s="8">
        <v>59</v>
      </c>
      <c r="I167" s="7">
        <f>Tabla1[[#This Row],[Tiempo de Preparación]]/1440</f>
        <v>4.0972222222222222E-2</v>
      </c>
      <c r="J167" t="s">
        <v>8</v>
      </c>
      <c r="K167">
        <f>Tabla1[[#This Row],[Precio Unitario]]*Tabla1[[#This Row],[Cantidad Ordenada]]</f>
        <v>60</v>
      </c>
      <c r="L167">
        <f>Tabla1[[#This Row],[Ganancia Bruta]]-(Tabla1[[#This Row],[Costo Unitario]]*Tabla1[[#This Row],[Cantidad Ordenada]])</f>
        <v>24</v>
      </c>
      <c r="M167">
        <f>Tabla1[[#This Row],[Precio Unitario]]*Tabla1[[#This Row],[Cantidad Ordenada]]</f>
        <v>60</v>
      </c>
      <c r="N167" s="1">
        <f>Tabla1[[#This Row],[Ganancia Neta ]]/Tabla1[[#This Row],[Total del pedido ]]</f>
        <v>0.4</v>
      </c>
      <c r="O167" s="2">
        <f>Tabla1[[#This Row],[Costo Unitario]]*Tabla1[[#This Row],[Cantidad Ordenada]]</f>
        <v>36</v>
      </c>
    </row>
    <row r="168" spans="1:15" x14ac:dyDescent="0.2">
      <c r="A168">
        <v>62</v>
      </c>
      <c r="B168">
        <v>2</v>
      </c>
      <c r="C168" t="s">
        <v>16</v>
      </c>
      <c r="D168" t="s">
        <v>40</v>
      </c>
      <c r="E168">
        <v>11</v>
      </c>
      <c r="F168">
        <v>19</v>
      </c>
      <c r="G168">
        <v>3</v>
      </c>
      <c r="H168" s="8">
        <v>46</v>
      </c>
      <c r="I168" s="7">
        <f>Tabla1[[#This Row],[Tiempo de Preparación]]/1440</f>
        <v>3.1944444444444442E-2</v>
      </c>
      <c r="J168" t="s">
        <v>8</v>
      </c>
      <c r="K168">
        <f>Tabla1[[#This Row],[Precio Unitario]]*Tabla1[[#This Row],[Cantidad Ordenada]]</f>
        <v>57</v>
      </c>
      <c r="L168">
        <f>Tabla1[[#This Row],[Ganancia Bruta]]-(Tabla1[[#This Row],[Costo Unitario]]*Tabla1[[#This Row],[Cantidad Ordenada]])</f>
        <v>24</v>
      </c>
      <c r="M168">
        <f>Tabla1[[#This Row],[Precio Unitario]]*Tabla1[[#This Row],[Cantidad Ordenada]]</f>
        <v>57</v>
      </c>
      <c r="N168" s="1">
        <f>Tabla1[[#This Row],[Ganancia Neta ]]/Tabla1[[#This Row],[Total del pedido ]]</f>
        <v>0.42105263157894735</v>
      </c>
      <c r="O168" s="2">
        <f>Tabla1[[#This Row],[Costo Unitario]]*Tabla1[[#This Row],[Cantidad Ordenada]]</f>
        <v>33</v>
      </c>
    </row>
    <row r="169" spans="1:15" x14ac:dyDescent="0.2">
      <c r="A169">
        <v>62</v>
      </c>
      <c r="B169">
        <v>2</v>
      </c>
      <c r="C169" t="s">
        <v>9</v>
      </c>
      <c r="D169" t="s">
        <v>33</v>
      </c>
      <c r="E169">
        <v>19</v>
      </c>
      <c r="F169">
        <v>31</v>
      </c>
      <c r="G169">
        <v>1</v>
      </c>
      <c r="H169" s="8">
        <v>50</v>
      </c>
      <c r="I169" s="7">
        <f>Tabla1[[#This Row],[Tiempo de Preparación]]/1440</f>
        <v>3.4722222222222224E-2</v>
      </c>
      <c r="J169" t="s">
        <v>8</v>
      </c>
      <c r="K169">
        <f>Tabla1[[#This Row],[Precio Unitario]]*Tabla1[[#This Row],[Cantidad Ordenada]]</f>
        <v>31</v>
      </c>
      <c r="L169">
        <f>Tabla1[[#This Row],[Ganancia Bruta]]-(Tabla1[[#This Row],[Costo Unitario]]*Tabla1[[#This Row],[Cantidad Ordenada]])</f>
        <v>12</v>
      </c>
      <c r="M169">
        <f>Tabla1[[#This Row],[Precio Unitario]]*Tabla1[[#This Row],[Cantidad Ordenada]]</f>
        <v>31</v>
      </c>
      <c r="N169" s="1">
        <f>Tabla1[[#This Row],[Ganancia Neta ]]/Tabla1[[#This Row],[Total del pedido ]]</f>
        <v>0.38709677419354838</v>
      </c>
      <c r="O169" s="2">
        <f>Tabla1[[#This Row],[Costo Unitario]]*Tabla1[[#This Row],[Cantidad Ordenada]]</f>
        <v>19</v>
      </c>
    </row>
    <row r="170" spans="1:15" x14ac:dyDescent="0.2">
      <c r="A170">
        <v>63</v>
      </c>
      <c r="B170">
        <v>17</v>
      </c>
      <c r="C170" t="s">
        <v>21</v>
      </c>
      <c r="D170" t="s">
        <v>45</v>
      </c>
      <c r="E170">
        <v>12</v>
      </c>
      <c r="F170">
        <v>20</v>
      </c>
      <c r="G170">
        <v>1</v>
      </c>
      <c r="H170" s="8">
        <v>10</v>
      </c>
      <c r="I170" s="7">
        <f>Tabla1[[#This Row],[Tiempo de Preparación]]/1440</f>
        <v>6.9444444444444441E-3</v>
      </c>
      <c r="J170" t="s">
        <v>8</v>
      </c>
      <c r="K170">
        <f>Tabla1[[#This Row],[Precio Unitario]]*Tabla1[[#This Row],[Cantidad Ordenada]]</f>
        <v>20</v>
      </c>
      <c r="L170">
        <f>Tabla1[[#This Row],[Ganancia Bruta]]-(Tabla1[[#This Row],[Costo Unitario]]*Tabla1[[#This Row],[Cantidad Ordenada]])</f>
        <v>8</v>
      </c>
      <c r="M170">
        <f>Tabla1[[#This Row],[Precio Unitario]]*Tabla1[[#This Row],[Cantidad Ordenada]]</f>
        <v>20</v>
      </c>
      <c r="N170" s="1">
        <f>Tabla1[[#This Row],[Ganancia Neta ]]/Tabla1[[#This Row],[Total del pedido ]]</f>
        <v>0.4</v>
      </c>
      <c r="O170" s="2">
        <f>Tabla1[[#This Row],[Costo Unitario]]*Tabla1[[#This Row],[Cantidad Ordenada]]</f>
        <v>12</v>
      </c>
    </row>
    <row r="171" spans="1:15" x14ac:dyDescent="0.2">
      <c r="A171">
        <v>63</v>
      </c>
      <c r="B171">
        <v>17</v>
      </c>
      <c r="C171" t="s">
        <v>17</v>
      </c>
      <c r="D171" t="s">
        <v>41</v>
      </c>
      <c r="E171">
        <v>21</v>
      </c>
      <c r="F171">
        <v>35</v>
      </c>
      <c r="G171">
        <v>1</v>
      </c>
      <c r="H171" s="8">
        <v>20</v>
      </c>
      <c r="I171" s="7">
        <f>Tabla1[[#This Row],[Tiempo de Preparación]]/1440</f>
        <v>1.3888888888888888E-2</v>
      </c>
      <c r="J171" t="s">
        <v>6</v>
      </c>
      <c r="K171">
        <f>Tabla1[[#This Row],[Precio Unitario]]*Tabla1[[#This Row],[Cantidad Ordenada]]</f>
        <v>35</v>
      </c>
      <c r="L171">
        <f>Tabla1[[#This Row],[Ganancia Bruta]]-(Tabla1[[#This Row],[Costo Unitario]]*Tabla1[[#This Row],[Cantidad Ordenada]])</f>
        <v>14</v>
      </c>
      <c r="M171">
        <f>Tabla1[[#This Row],[Precio Unitario]]*Tabla1[[#This Row],[Cantidad Ordenada]]</f>
        <v>35</v>
      </c>
      <c r="N171" s="1">
        <f>Tabla1[[#This Row],[Ganancia Neta ]]/Tabla1[[#This Row],[Total del pedido ]]</f>
        <v>0.4</v>
      </c>
      <c r="O171" s="2">
        <f>Tabla1[[#This Row],[Costo Unitario]]*Tabla1[[#This Row],[Cantidad Ordenada]]</f>
        <v>21</v>
      </c>
    </row>
    <row r="172" spans="1:15" x14ac:dyDescent="0.2">
      <c r="A172">
        <v>64</v>
      </c>
      <c r="B172">
        <v>3</v>
      </c>
      <c r="C172" t="s">
        <v>21</v>
      </c>
      <c r="D172" t="s">
        <v>45</v>
      </c>
      <c r="E172">
        <v>12</v>
      </c>
      <c r="F172">
        <v>20</v>
      </c>
      <c r="G172">
        <v>3</v>
      </c>
      <c r="H172" s="8">
        <v>25</v>
      </c>
      <c r="I172" s="7">
        <f>Tabla1[[#This Row],[Tiempo de Preparación]]/1440</f>
        <v>1.7361111111111112E-2</v>
      </c>
      <c r="J172" t="s">
        <v>6</v>
      </c>
      <c r="K172">
        <f>Tabla1[[#This Row],[Precio Unitario]]*Tabla1[[#This Row],[Cantidad Ordenada]]</f>
        <v>60</v>
      </c>
      <c r="L172">
        <f>Tabla1[[#This Row],[Ganancia Bruta]]-(Tabla1[[#This Row],[Costo Unitario]]*Tabla1[[#This Row],[Cantidad Ordenada]])</f>
        <v>24</v>
      </c>
      <c r="M172">
        <f>Tabla1[[#This Row],[Precio Unitario]]*Tabla1[[#This Row],[Cantidad Ordenada]]</f>
        <v>60</v>
      </c>
      <c r="N172" s="1">
        <f>Tabla1[[#This Row],[Ganancia Neta ]]/Tabla1[[#This Row],[Total del pedido ]]</f>
        <v>0.4</v>
      </c>
      <c r="O172" s="2">
        <f>Tabla1[[#This Row],[Costo Unitario]]*Tabla1[[#This Row],[Cantidad Ordenada]]</f>
        <v>36</v>
      </c>
    </row>
    <row r="173" spans="1:15" x14ac:dyDescent="0.2">
      <c r="A173">
        <v>64</v>
      </c>
      <c r="B173">
        <v>3</v>
      </c>
      <c r="C173" t="s">
        <v>11</v>
      </c>
      <c r="D173" t="s">
        <v>35</v>
      </c>
      <c r="E173">
        <v>25</v>
      </c>
      <c r="F173">
        <v>40</v>
      </c>
      <c r="G173">
        <v>3</v>
      </c>
      <c r="H173" s="8">
        <v>47</v>
      </c>
      <c r="I173" s="7">
        <f>Tabla1[[#This Row],[Tiempo de Preparación]]/1440</f>
        <v>3.2638888888888891E-2</v>
      </c>
      <c r="J173" t="s">
        <v>8</v>
      </c>
      <c r="K173">
        <f>Tabla1[[#This Row],[Precio Unitario]]*Tabla1[[#This Row],[Cantidad Ordenada]]</f>
        <v>120</v>
      </c>
      <c r="L173">
        <f>Tabla1[[#This Row],[Ganancia Bruta]]-(Tabla1[[#This Row],[Costo Unitario]]*Tabla1[[#This Row],[Cantidad Ordenada]])</f>
        <v>45</v>
      </c>
      <c r="M173">
        <f>Tabla1[[#This Row],[Precio Unitario]]*Tabla1[[#This Row],[Cantidad Ordenada]]</f>
        <v>120</v>
      </c>
      <c r="N173" s="1">
        <f>Tabla1[[#This Row],[Ganancia Neta ]]/Tabla1[[#This Row],[Total del pedido ]]</f>
        <v>0.375</v>
      </c>
      <c r="O173" s="2">
        <f>Tabla1[[#This Row],[Costo Unitario]]*Tabla1[[#This Row],[Cantidad Ordenada]]</f>
        <v>75</v>
      </c>
    </row>
    <row r="174" spans="1:15" x14ac:dyDescent="0.2">
      <c r="A174">
        <v>64</v>
      </c>
      <c r="B174">
        <v>3</v>
      </c>
      <c r="C174" t="s">
        <v>12</v>
      </c>
      <c r="D174" t="s">
        <v>36</v>
      </c>
      <c r="E174">
        <v>22</v>
      </c>
      <c r="F174">
        <v>36</v>
      </c>
      <c r="G174">
        <v>3</v>
      </c>
      <c r="H174" s="8">
        <v>10</v>
      </c>
      <c r="I174" s="7">
        <f>Tabla1[[#This Row],[Tiempo de Preparación]]/1440</f>
        <v>6.9444444444444441E-3</v>
      </c>
      <c r="J174" t="s">
        <v>6</v>
      </c>
      <c r="K174">
        <f>Tabla1[[#This Row],[Precio Unitario]]*Tabla1[[#This Row],[Cantidad Ordenada]]</f>
        <v>108</v>
      </c>
      <c r="L174">
        <f>Tabla1[[#This Row],[Ganancia Bruta]]-(Tabla1[[#This Row],[Costo Unitario]]*Tabla1[[#This Row],[Cantidad Ordenada]])</f>
        <v>42</v>
      </c>
      <c r="M174">
        <f>Tabla1[[#This Row],[Precio Unitario]]*Tabla1[[#This Row],[Cantidad Ordenada]]</f>
        <v>108</v>
      </c>
      <c r="N174" s="1">
        <f>Tabla1[[#This Row],[Ganancia Neta ]]/Tabla1[[#This Row],[Total del pedido ]]</f>
        <v>0.3888888888888889</v>
      </c>
      <c r="O174" s="2">
        <f>Tabla1[[#This Row],[Costo Unitario]]*Tabla1[[#This Row],[Cantidad Ordenada]]</f>
        <v>66</v>
      </c>
    </row>
    <row r="175" spans="1:15" x14ac:dyDescent="0.2">
      <c r="A175">
        <v>65</v>
      </c>
      <c r="B175">
        <v>5</v>
      </c>
      <c r="C175" t="s">
        <v>15</v>
      </c>
      <c r="D175" t="s">
        <v>39</v>
      </c>
      <c r="E175">
        <v>16</v>
      </c>
      <c r="F175">
        <v>28</v>
      </c>
      <c r="G175">
        <v>1</v>
      </c>
      <c r="H175" s="8">
        <v>32</v>
      </c>
      <c r="I175" s="7">
        <f>Tabla1[[#This Row],[Tiempo de Preparación]]/1440</f>
        <v>2.2222222222222223E-2</v>
      </c>
      <c r="J175" t="s">
        <v>8</v>
      </c>
      <c r="K175">
        <f>Tabla1[[#This Row],[Precio Unitario]]*Tabla1[[#This Row],[Cantidad Ordenada]]</f>
        <v>28</v>
      </c>
      <c r="L175">
        <f>Tabla1[[#This Row],[Ganancia Bruta]]-(Tabla1[[#This Row],[Costo Unitario]]*Tabla1[[#This Row],[Cantidad Ordenada]])</f>
        <v>12</v>
      </c>
      <c r="M175">
        <f>Tabla1[[#This Row],[Precio Unitario]]*Tabla1[[#This Row],[Cantidad Ordenada]]</f>
        <v>28</v>
      </c>
      <c r="N175" s="1">
        <f>Tabla1[[#This Row],[Ganancia Neta ]]/Tabla1[[#This Row],[Total del pedido ]]</f>
        <v>0.42857142857142855</v>
      </c>
      <c r="O175" s="2">
        <f>Tabla1[[#This Row],[Costo Unitario]]*Tabla1[[#This Row],[Cantidad Ordenada]]</f>
        <v>16</v>
      </c>
    </row>
    <row r="176" spans="1:15" x14ac:dyDescent="0.2">
      <c r="A176">
        <v>65</v>
      </c>
      <c r="B176">
        <v>5</v>
      </c>
      <c r="C176" t="s">
        <v>9</v>
      </c>
      <c r="D176" t="s">
        <v>33</v>
      </c>
      <c r="E176">
        <v>19</v>
      </c>
      <c r="F176">
        <v>31</v>
      </c>
      <c r="G176">
        <v>1</v>
      </c>
      <c r="H176" s="8">
        <v>55</v>
      </c>
      <c r="I176" s="7">
        <f>Tabla1[[#This Row],[Tiempo de Preparación]]/1440</f>
        <v>3.8194444444444448E-2</v>
      </c>
      <c r="J176" t="s">
        <v>8</v>
      </c>
      <c r="K176">
        <f>Tabla1[[#This Row],[Precio Unitario]]*Tabla1[[#This Row],[Cantidad Ordenada]]</f>
        <v>31</v>
      </c>
      <c r="L176">
        <f>Tabla1[[#This Row],[Ganancia Bruta]]-(Tabla1[[#This Row],[Costo Unitario]]*Tabla1[[#This Row],[Cantidad Ordenada]])</f>
        <v>12</v>
      </c>
      <c r="M176">
        <f>Tabla1[[#This Row],[Precio Unitario]]*Tabla1[[#This Row],[Cantidad Ordenada]]</f>
        <v>31</v>
      </c>
      <c r="N176" s="1">
        <f>Tabla1[[#This Row],[Ganancia Neta ]]/Tabla1[[#This Row],[Total del pedido ]]</f>
        <v>0.38709677419354838</v>
      </c>
      <c r="O176" s="2">
        <f>Tabla1[[#This Row],[Costo Unitario]]*Tabla1[[#This Row],[Cantidad Ordenada]]</f>
        <v>19</v>
      </c>
    </row>
    <row r="177" spans="1:15" x14ac:dyDescent="0.2">
      <c r="A177">
        <v>65</v>
      </c>
      <c r="B177">
        <v>5</v>
      </c>
      <c r="C177" t="s">
        <v>16</v>
      </c>
      <c r="D177" t="s">
        <v>40</v>
      </c>
      <c r="E177">
        <v>11</v>
      </c>
      <c r="F177">
        <v>19</v>
      </c>
      <c r="G177">
        <v>3</v>
      </c>
      <c r="H177" s="8">
        <v>51</v>
      </c>
      <c r="I177" s="7">
        <f>Tabla1[[#This Row],[Tiempo de Preparación]]/1440</f>
        <v>3.5416666666666666E-2</v>
      </c>
      <c r="J177" t="s">
        <v>6</v>
      </c>
      <c r="K177">
        <f>Tabla1[[#This Row],[Precio Unitario]]*Tabla1[[#This Row],[Cantidad Ordenada]]</f>
        <v>57</v>
      </c>
      <c r="L177">
        <f>Tabla1[[#This Row],[Ganancia Bruta]]-(Tabla1[[#This Row],[Costo Unitario]]*Tabla1[[#This Row],[Cantidad Ordenada]])</f>
        <v>24</v>
      </c>
      <c r="M177">
        <f>Tabla1[[#This Row],[Precio Unitario]]*Tabla1[[#This Row],[Cantidad Ordenada]]</f>
        <v>57</v>
      </c>
      <c r="N177" s="1">
        <f>Tabla1[[#This Row],[Ganancia Neta ]]/Tabla1[[#This Row],[Total del pedido ]]</f>
        <v>0.42105263157894735</v>
      </c>
      <c r="O177" s="2">
        <f>Tabla1[[#This Row],[Costo Unitario]]*Tabla1[[#This Row],[Cantidad Ordenada]]</f>
        <v>33</v>
      </c>
    </row>
    <row r="178" spans="1:15" x14ac:dyDescent="0.2">
      <c r="A178">
        <v>65</v>
      </c>
      <c r="B178">
        <v>5</v>
      </c>
      <c r="C178" t="s">
        <v>11</v>
      </c>
      <c r="D178" t="s">
        <v>35</v>
      </c>
      <c r="E178">
        <v>25</v>
      </c>
      <c r="F178">
        <v>40</v>
      </c>
      <c r="G178">
        <v>2</v>
      </c>
      <c r="H178" s="8">
        <v>17</v>
      </c>
      <c r="I178" s="7">
        <f>Tabla1[[#This Row],[Tiempo de Preparación]]/1440</f>
        <v>1.1805555555555555E-2</v>
      </c>
      <c r="J178" t="s">
        <v>6</v>
      </c>
      <c r="K178">
        <f>Tabla1[[#This Row],[Precio Unitario]]*Tabla1[[#This Row],[Cantidad Ordenada]]</f>
        <v>80</v>
      </c>
      <c r="L178">
        <f>Tabla1[[#This Row],[Ganancia Bruta]]-(Tabla1[[#This Row],[Costo Unitario]]*Tabla1[[#This Row],[Cantidad Ordenada]])</f>
        <v>30</v>
      </c>
      <c r="M178">
        <f>Tabla1[[#This Row],[Precio Unitario]]*Tabla1[[#This Row],[Cantidad Ordenada]]</f>
        <v>80</v>
      </c>
      <c r="N178" s="1">
        <f>Tabla1[[#This Row],[Ganancia Neta ]]/Tabla1[[#This Row],[Total del pedido ]]</f>
        <v>0.375</v>
      </c>
      <c r="O178" s="2">
        <f>Tabla1[[#This Row],[Costo Unitario]]*Tabla1[[#This Row],[Cantidad Ordenada]]</f>
        <v>50</v>
      </c>
    </row>
    <row r="179" spans="1:15" x14ac:dyDescent="0.2">
      <c r="A179">
        <v>66</v>
      </c>
      <c r="B179">
        <v>18</v>
      </c>
      <c r="C179" t="s">
        <v>12</v>
      </c>
      <c r="D179" t="s">
        <v>36</v>
      </c>
      <c r="E179">
        <v>22</v>
      </c>
      <c r="F179">
        <v>36</v>
      </c>
      <c r="G179">
        <v>1</v>
      </c>
      <c r="H179" s="8">
        <v>29</v>
      </c>
      <c r="I179" s="7">
        <f>Tabla1[[#This Row],[Tiempo de Preparación]]/1440</f>
        <v>2.013888888888889E-2</v>
      </c>
      <c r="J179" t="s">
        <v>6</v>
      </c>
      <c r="K179">
        <f>Tabla1[[#This Row],[Precio Unitario]]*Tabla1[[#This Row],[Cantidad Ordenada]]</f>
        <v>36</v>
      </c>
      <c r="L179">
        <f>Tabla1[[#This Row],[Ganancia Bruta]]-(Tabla1[[#This Row],[Costo Unitario]]*Tabla1[[#This Row],[Cantidad Ordenada]])</f>
        <v>14</v>
      </c>
      <c r="M179">
        <f>Tabla1[[#This Row],[Precio Unitario]]*Tabla1[[#This Row],[Cantidad Ordenada]]</f>
        <v>36</v>
      </c>
      <c r="N179" s="1">
        <f>Tabla1[[#This Row],[Ganancia Neta ]]/Tabla1[[#This Row],[Total del pedido ]]</f>
        <v>0.3888888888888889</v>
      </c>
      <c r="O179" s="2">
        <f>Tabla1[[#This Row],[Costo Unitario]]*Tabla1[[#This Row],[Cantidad Ordenada]]</f>
        <v>22</v>
      </c>
    </row>
    <row r="180" spans="1:15" x14ac:dyDescent="0.2">
      <c r="A180">
        <v>66</v>
      </c>
      <c r="B180">
        <v>18</v>
      </c>
      <c r="C180" t="s">
        <v>11</v>
      </c>
      <c r="D180" t="s">
        <v>35</v>
      </c>
      <c r="E180">
        <v>25</v>
      </c>
      <c r="F180">
        <v>40</v>
      </c>
      <c r="G180">
        <v>3</v>
      </c>
      <c r="H180" s="8">
        <v>30</v>
      </c>
      <c r="I180" s="7">
        <f>Tabla1[[#This Row],[Tiempo de Preparación]]/1440</f>
        <v>2.0833333333333332E-2</v>
      </c>
      <c r="J180" t="s">
        <v>6</v>
      </c>
      <c r="K180">
        <f>Tabla1[[#This Row],[Precio Unitario]]*Tabla1[[#This Row],[Cantidad Ordenada]]</f>
        <v>120</v>
      </c>
      <c r="L180">
        <f>Tabla1[[#This Row],[Ganancia Bruta]]-(Tabla1[[#This Row],[Costo Unitario]]*Tabla1[[#This Row],[Cantidad Ordenada]])</f>
        <v>45</v>
      </c>
      <c r="M180">
        <f>Tabla1[[#This Row],[Precio Unitario]]*Tabla1[[#This Row],[Cantidad Ordenada]]</f>
        <v>120</v>
      </c>
      <c r="N180" s="1">
        <f>Tabla1[[#This Row],[Ganancia Neta ]]/Tabla1[[#This Row],[Total del pedido ]]</f>
        <v>0.375</v>
      </c>
      <c r="O180" s="2">
        <f>Tabla1[[#This Row],[Costo Unitario]]*Tabla1[[#This Row],[Cantidad Ordenada]]</f>
        <v>75</v>
      </c>
    </row>
    <row r="181" spans="1:15" x14ac:dyDescent="0.2">
      <c r="A181">
        <v>66</v>
      </c>
      <c r="B181">
        <v>18</v>
      </c>
      <c r="C181" t="s">
        <v>24</v>
      </c>
      <c r="D181" t="s">
        <v>48</v>
      </c>
      <c r="E181">
        <v>10</v>
      </c>
      <c r="F181">
        <v>18</v>
      </c>
      <c r="G181">
        <v>3</v>
      </c>
      <c r="H181" s="8">
        <v>55</v>
      </c>
      <c r="I181" s="7">
        <f>Tabla1[[#This Row],[Tiempo de Preparación]]/1440</f>
        <v>3.8194444444444448E-2</v>
      </c>
      <c r="J181" t="s">
        <v>8</v>
      </c>
      <c r="K181">
        <f>Tabla1[[#This Row],[Precio Unitario]]*Tabla1[[#This Row],[Cantidad Ordenada]]</f>
        <v>54</v>
      </c>
      <c r="L181">
        <f>Tabla1[[#This Row],[Ganancia Bruta]]-(Tabla1[[#This Row],[Costo Unitario]]*Tabla1[[#This Row],[Cantidad Ordenada]])</f>
        <v>24</v>
      </c>
      <c r="M181">
        <f>Tabla1[[#This Row],[Precio Unitario]]*Tabla1[[#This Row],[Cantidad Ordenada]]</f>
        <v>54</v>
      </c>
      <c r="N181" s="1">
        <f>Tabla1[[#This Row],[Ganancia Neta ]]/Tabla1[[#This Row],[Total del pedido ]]</f>
        <v>0.44444444444444442</v>
      </c>
      <c r="O181" s="2">
        <f>Tabla1[[#This Row],[Costo Unitario]]*Tabla1[[#This Row],[Cantidad Ordenada]]</f>
        <v>30</v>
      </c>
    </row>
    <row r="182" spans="1:15" x14ac:dyDescent="0.2">
      <c r="A182">
        <v>67</v>
      </c>
      <c r="B182">
        <v>2</v>
      </c>
      <c r="C182" t="s">
        <v>11</v>
      </c>
      <c r="D182" t="s">
        <v>35</v>
      </c>
      <c r="E182">
        <v>25</v>
      </c>
      <c r="F182">
        <v>40</v>
      </c>
      <c r="G182">
        <v>1</v>
      </c>
      <c r="H182" s="8">
        <v>22</v>
      </c>
      <c r="I182" s="7">
        <f>Tabla1[[#This Row],[Tiempo de Preparación]]/1440</f>
        <v>1.5277777777777777E-2</v>
      </c>
      <c r="J182" t="s">
        <v>6</v>
      </c>
      <c r="K182">
        <f>Tabla1[[#This Row],[Precio Unitario]]*Tabla1[[#This Row],[Cantidad Ordenada]]</f>
        <v>40</v>
      </c>
      <c r="L182">
        <f>Tabla1[[#This Row],[Ganancia Bruta]]-(Tabla1[[#This Row],[Costo Unitario]]*Tabla1[[#This Row],[Cantidad Ordenada]])</f>
        <v>15</v>
      </c>
      <c r="M182">
        <f>Tabla1[[#This Row],[Precio Unitario]]*Tabla1[[#This Row],[Cantidad Ordenada]]</f>
        <v>40</v>
      </c>
      <c r="N182" s="1">
        <f>Tabla1[[#This Row],[Ganancia Neta ]]/Tabla1[[#This Row],[Total del pedido ]]</f>
        <v>0.375</v>
      </c>
      <c r="O182" s="2">
        <f>Tabla1[[#This Row],[Costo Unitario]]*Tabla1[[#This Row],[Cantidad Ordenada]]</f>
        <v>25</v>
      </c>
    </row>
    <row r="183" spans="1:15" x14ac:dyDescent="0.2">
      <c r="A183">
        <v>67</v>
      </c>
      <c r="B183">
        <v>2</v>
      </c>
      <c r="C183" t="s">
        <v>12</v>
      </c>
      <c r="D183" t="s">
        <v>36</v>
      </c>
      <c r="E183">
        <v>22</v>
      </c>
      <c r="F183">
        <v>36</v>
      </c>
      <c r="G183">
        <v>3</v>
      </c>
      <c r="H183" s="8">
        <v>59</v>
      </c>
      <c r="I183" s="7">
        <f>Tabla1[[#This Row],[Tiempo de Preparación]]/1440</f>
        <v>4.0972222222222222E-2</v>
      </c>
      <c r="J183" t="s">
        <v>8</v>
      </c>
      <c r="K183">
        <f>Tabla1[[#This Row],[Precio Unitario]]*Tabla1[[#This Row],[Cantidad Ordenada]]</f>
        <v>108</v>
      </c>
      <c r="L183">
        <f>Tabla1[[#This Row],[Ganancia Bruta]]-(Tabla1[[#This Row],[Costo Unitario]]*Tabla1[[#This Row],[Cantidad Ordenada]])</f>
        <v>42</v>
      </c>
      <c r="M183">
        <f>Tabla1[[#This Row],[Precio Unitario]]*Tabla1[[#This Row],[Cantidad Ordenada]]</f>
        <v>108</v>
      </c>
      <c r="N183" s="1">
        <f>Tabla1[[#This Row],[Ganancia Neta ]]/Tabla1[[#This Row],[Total del pedido ]]</f>
        <v>0.3888888888888889</v>
      </c>
      <c r="O183" s="2">
        <f>Tabla1[[#This Row],[Costo Unitario]]*Tabla1[[#This Row],[Cantidad Ordenada]]</f>
        <v>66</v>
      </c>
    </row>
    <row r="184" spans="1:15" x14ac:dyDescent="0.2">
      <c r="A184">
        <v>67</v>
      </c>
      <c r="B184">
        <v>2</v>
      </c>
      <c r="C184" t="s">
        <v>25</v>
      </c>
      <c r="D184" t="s">
        <v>49</v>
      </c>
      <c r="E184">
        <v>15</v>
      </c>
      <c r="F184">
        <v>26</v>
      </c>
      <c r="G184">
        <v>3</v>
      </c>
      <c r="H184" s="8">
        <v>15</v>
      </c>
      <c r="I184" s="7">
        <f>Tabla1[[#This Row],[Tiempo de Preparación]]/1440</f>
        <v>1.0416666666666666E-2</v>
      </c>
      <c r="J184" t="s">
        <v>8</v>
      </c>
      <c r="K184">
        <f>Tabla1[[#This Row],[Precio Unitario]]*Tabla1[[#This Row],[Cantidad Ordenada]]</f>
        <v>78</v>
      </c>
      <c r="L184">
        <f>Tabla1[[#This Row],[Ganancia Bruta]]-(Tabla1[[#This Row],[Costo Unitario]]*Tabla1[[#This Row],[Cantidad Ordenada]])</f>
        <v>33</v>
      </c>
      <c r="M184">
        <f>Tabla1[[#This Row],[Precio Unitario]]*Tabla1[[#This Row],[Cantidad Ordenada]]</f>
        <v>78</v>
      </c>
      <c r="N184" s="1">
        <f>Tabla1[[#This Row],[Ganancia Neta ]]/Tabla1[[#This Row],[Total del pedido ]]</f>
        <v>0.42307692307692307</v>
      </c>
      <c r="O184" s="2">
        <f>Tabla1[[#This Row],[Costo Unitario]]*Tabla1[[#This Row],[Cantidad Ordenada]]</f>
        <v>45</v>
      </c>
    </row>
    <row r="185" spans="1:15" x14ac:dyDescent="0.2">
      <c r="A185">
        <v>67</v>
      </c>
      <c r="B185">
        <v>2</v>
      </c>
      <c r="C185" t="s">
        <v>7</v>
      </c>
      <c r="D185" t="s">
        <v>32</v>
      </c>
      <c r="E185">
        <v>18</v>
      </c>
      <c r="F185">
        <v>30</v>
      </c>
      <c r="G185">
        <v>1</v>
      </c>
      <c r="H185" s="8">
        <v>35</v>
      </c>
      <c r="I185" s="7">
        <f>Tabla1[[#This Row],[Tiempo de Preparación]]/1440</f>
        <v>2.4305555555555556E-2</v>
      </c>
      <c r="J185" t="s">
        <v>8</v>
      </c>
      <c r="K185">
        <f>Tabla1[[#This Row],[Precio Unitario]]*Tabla1[[#This Row],[Cantidad Ordenada]]</f>
        <v>30</v>
      </c>
      <c r="L185">
        <f>Tabla1[[#This Row],[Ganancia Bruta]]-(Tabla1[[#This Row],[Costo Unitario]]*Tabla1[[#This Row],[Cantidad Ordenada]])</f>
        <v>12</v>
      </c>
      <c r="M185">
        <f>Tabla1[[#This Row],[Precio Unitario]]*Tabla1[[#This Row],[Cantidad Ordenada]]</f>
        <v>30</v>
      </c>
      <c r="N185" s="1">
        <f>Tabla1[[#This Row],[Ganancia Neta ]]/Tabla1[[#This Row],[Total del pedido ]]</f>
        <v>0.4</v>
      </c>
      <c r="O185" s="2">
        <f>Tabla1[[#This Row],[Costo Unitario]]*Tabla1[[#This Row],[Cantidad Ordenada]]</f>
        <v>18</v>
      </c>
    </row>
    <row r="186" spans="1:15" x14ac:dyDescent="0.2">
      <c r="A186">
        <v>68</v>
      </c>
      <c r="B186">
        <v>8</v>
      </c>
      <c r="C186" t="s">
        <v>22</v>
      </c>
      <c r="D186" t="s">
        <v>46</v>
      </c>
      <c r="E186">
        <v>14</v>
      </c>
      <c r="F186">
        <v>23</v>
      </c>
      <c r="G186">
        <v>3</v>
      </c>
      <c r="H186" s="8">
        <v>43</v>
      </c>
      <c r="I186" s="7">
        <f>Tabla1[[#This Row],[Tiempo de Preparación]]/1440</f>
        <v>2.9861111111111113E-2</v>
      </c>
      <c r="J186" t="s">
        <v>6</v>
      </c>
      <c r="K186">
        <f>Tabla1[[#This Row],[Precio Unitario]]*Tabla1[[#This Row],[Cantidad Ordenada]]</f>
        <v>69</v>
      </c>
      <c r="L186">
        <f>Tabla1[[#This Row],[Ganancia Bruta]]-(Tabla1[[#This Row],[Costo Unitario]]*Tabla1[[#This Row],[Cantidad Ordenada]])</f>
        <v>27</v>
      </c>
      <c r="M186">
        <f>Tabla1[[#This Row],[Precio Unitario]]*Tabla1[[#This Row],[Cantidad Ordenada]]</f>
        <v>69</v>
      </c>
      <c r="N186" s="1">
        <f>Tabla1[[#This Row],[Ganancia Neta ]]/Tabla1[[#This Row],[Total del pedido ]]</f>
        <v>0.39130434782608697</v>
      </c>
      <c r="O186" s="2">
        <f>Tabla1[[#This Row],[Costo Unitario]]*Tabla1[[#This Row],[Cantidad Ordenada]]</f>
        <v>42</v>
      </c>
    </row>
    <row r="187" spans="1:15" x14ac:dyDescent="0.2">
      <c r="A187">
        <v>68</v>
      </c>
      <c r="B187">
        <v>8</v>
      </c>
      <c r="C187" t="s">
        <v>15</v>
      </c>
      <c r="D187" t="s">
        <v>39</v>
      </c>
      <c r="E187">
        <v>16</v>
      </c>
      <c r="F187">
        <v>28</v>
      </c>
      <c r="G187">
        <v>1</v>
      </c>
      <c r="H187" s="8">
        <v>19</v>
      </c>
      <c r="I187" s="7">
        <f>Tabla1[[#This Row],[Tiempo de Preparación]]/1440</f>
        <v>1.3194444444444444E-2</v>
      </c>
      <c r="J187" t="s">
        <v>8</v>
      </c>
      <c r="K187">
        <f>Tabla1[[#This Row],[Precio Unitario]]*Tabla1[[#This Row],[Cantidad Ordenada]]</f>
        <v>28</v>
      </c>
      <c r="L187">
        <f>Tabla1[[#This Row],[Ganancia Bruta]]-(Tabla1[[#This Row],[Costo Unitario]]*Tabla1[[#This Row],[Cantidad Ordenada]])</f>
        <v>12</v>
      </c>
      <c r="M187">
        <f>Tabla1[[#This Row],[Precio Unitario]]*Tabla1[[#This Row],[Cantidad Ordenada]]</f>
        <v>28</v>
      </c>
      <c r="N187" s="1">
        <f>Tabla1[[#This Row],[Ganancia Neta ]]/Tabla1[[#This Row],[Total del pedido ]]</f>
        <v>0.42857142857142855</v>
      </c>
      <c r="O187" s="2">
        <f>Tabla1[[#This Row],[Costo Unitario]]*Tabla1[[#This Row],[Cantidad Ordenada]]</f>
        <v>16</v>
      </c>
    </row>
    <row r="188" spans="1:15" x14ac:dyDescent="0.2">
      <c r="A188">
        <v>68</v>
      </c>
      <c r="B188">
        <v>8</v>
      </c>
      <c r="C188" t="s">
        <v>18</v>
      </c>
      <c r="D188" t="s">
        <v>42</v>
      </c>
      <c r="E188">
        <v>19</v>
      </c>
      <c r="F188">
        <v>32</v>
      </c>
      <c r="G188">
        <v>3</v>
      </c>
      <c r="H188" s="8">
        <v>57</v>
      </c>
      <c r="I188" s="7">
        <f>Tabla1[[#This Row],[Tiempo de Preparación]]/1440</f>
        <v>3.9583333333333331E-2</v>
      </c>
      <c r="J188" t="s">
        <v>8</v>
      </c>
      <c r="K188">
        <f>Tabla1[[#This Row],[Precio Unitario]]*Tabla1[[#This Row],[Cantidad Ordenada]]</f>
        <v>96</v>
      </c>
      <c r="L188">
        <f>Tabla1[[#This Row],[Ganancia Bruta]]-(Tabla1[[#This Row],[Costo Unitario]]*Tabla1[[#This Row],[Cantidad Ordenada]])</f>
        <v>39</v>
      </c>
      <c r="M188">
        <f>Tabla1[[#This Row],[Precio Unitario]]*Tabla1[[#This Row],[Cantidad Ordenada]]</f>
        <v>96</v>
      </c>
      <c r="N188" s="1">
        <f>Tabla1[[#This Row],[Ganancia Neta ]]/Tabla1[[#This Row],[Total del pedido ]]</f>
        <v>0.40625</v>
      </c>
      <c r="O188" s="2">
        <f>Tabla1[[#This Row],[Costo Unitario]]*Tabla1[[#This Row],[Cantidad Ordenada]]</f>
        <v>57</v>
      </c>
    </row>
    <row r="189" spans="1:15" x14ac:dyDescent="0.2">
      <c r="A189">
        <v>68</v>
      </c>
      <c r="B189">
        <v>8</v>
      </c>
      <c r="C189" t="s">
        <v>26</v>
      </c>
      <c r="D189" t="s">
        <v>50</v>
      </c>
      <c r="E189">
        <v>15</v>
      </c>
      <c r="F189">
        <v>25</v>
      </c>
      <c r="G189">
        <v>1</v>
      </c>
      <c r="H189" s="8">
        <v>26</v>
      </c>
      <c r="I189" s="7">
        <f>Tabla1[[#This Row],[Tiempo de Preparación]]/1440</f>
        <v>1.8055555555555554E-2</v>
      </c>
      <c r="J189" t="s">
        <v>8</v>
      </c>
      <c r="K189">
        <f>Tabla1[[#This Row],[Precio Unitario]]*Tabla1[[#This Row],[Cantidad Ordenada]]</f>
        <v>25</v>
      </c>
      <c r="L189">
        <f>Tabla1[[#This Row],[Ganancia Bruta]]-(Tabla1[[#This Row],[Costo Unitario]]*Tabla1[[#This Row],[Cantidad Ordenada]])</f>
        <v>10</v>
      </c>
      <c r="M189">
        <f>Tabla1[[#This Row],[Precio Unitario]]*Tabla1[[#This Row],[Cantidad Ordenada]]</f>
        <v>25</v>
      </c>
      <c r="N189" s="1">
        <f>Tabla1[[#This Row],[Ganancia Neta ]]/Tabla1[[#This Row],[Total del pedido ]]</f>
        <v>0.4</v>
      </c>
      <c r="O189" s="2">
        <f>Tabla1[[#This Row],[Costo Unitario]]*Tabla1[[#This Row],[Cantidad Ordenada]]</f>
        <v>15</v>
      </c>
    </row>
    <row r="190" spans="1:15" x14ac:dyDescent="0.2">
      <c r="A190">
        <v>69</v>
      </c>
      <c r="B190">
        <v>5</v>
      </c>
      <c r="C190" t="s">
        <v>23</v>
      </c>
      <c r="D190" t="s">
        <v>47</v>
      </c>
      <c r="E190">
        <v>13</v>
      </c>
      <c r="F190">
        <v>21</v>
      </c>
      <c r="G190">
        <v>3</v>
      </c>
      <c r="H190" s="8">
        <v>20</v>
      </c>
      <c r="I190" s="7">
        <f>Tabla1[[#This Row],[Tiempo de Preparación]]/1440</f>
        <v>1.3888888888888888E-2</v>
      </c>
      <c r="J190" t="s">
        <v>6</v>
      </c>
      <c r="K190">
        <f>Tabla1[[#This Row],[Precio Unitario]]*Tabla1[[#This Row],[Cantidad Ordenada]]</f>
        <v>63</v>
      </c>
      <c r="L190">
        <f>Tabla1[[#This Row],[Ganancia Bruta]]-(Tabla1[[#This Row],[Costo Unitario]]*Tabla1[[#This Row],[Cantidad Ordenada]])</f>
        <v>24</v>
      </c>
      <c r="M190">
        <f>Tabla1[[#This Row],[Precio Unitario]]*Tabla1[[#This Row],[Cantidad Ordenada]]</f>
        <v>63</v>
      </c>
      <c r="N190" s="1">
        <f>Tabla1[[#This Row],[Ganancia Neta ]]/Tabla1[[#This Row],[Total del pedido ]]</f>
        <v>0.38095238095238093</v>
      </c>
      <c r="O190" s="2">
        <f>Tabla1[[#This Row],[Costo Unitario]]*Tabla1[[#This Row],[Cantidad Ordenada]]</f>
        <v>39</v>
      </c>
    </row>
    <row r="191" spans="1:15" x14ac:dyDescent="0.2">
      <c r="A191">
        <v>69</v>
      </c>
      <c r="B191">
        <v>5</v>
      </c>
      <c r="C191" t="s">
        <v>5</v>
      </c>
      <c r="D191" t="s">
        <v>31</v>
      </c>
      <c r="E191">
        <v>14</v>
      </c>
      <c r="F191">
        <v>24</v>
      </c>
      <c r="G191">
        <v>3</v>
      </c>
      <c r="H191" s="8">
        <v>48</v>
      </c>
      <c r="I191" s="7">
        <f>Tabla1[[#This Row],[Tiempo de Preparación]]/1440</f>
        <v>3.3333333333333333E-2</v>
      </c>
      <c r="J191" t="s">
        <v>8</v>
      </c>
      <c r="K191">
        <f>Tabla1[[#This Row],[Precio Unitario]]*Tabla1[[#This Row],[Cantidad Ordenada]]</f>
        <v>72</v>
      </c>
      <c r="L191">
        <f>Tabla1[[#This Row],[Ganancia Bruta]]-(Tabla1[[#This Row],[Costo Unitario]]*Tabla1[[#This Row],[Cantidad Ordenada]])</f>
        <v>30</v>
      </c>
      <c r="M191">
        <f>Tabla1[[#This Row],[Precio Unitario]]*Tabla1[[#This Row],[Cantidad Ordenada]]</f>
        <v>72</v>
      </c>
      <c r="N191" s="1">
        <f>Tabla1[[#This Row],[Ganancia Neta ]]/Tabla1[[#This Row],[Total del pedido ]]</f>
        <v>0.41666666666666669</v>
      </c>
      <c r="O191" s="2">
        <f>Tabla1[[#This Row],[Costo Unitario]]*Tabla1[[#This Row],[Cantidad Ordenada]]</f>
        <v>42</v>
      </c>
    </row>
    <row r="192" spans="1:15" x14ac:dyDescent="0.2">
      <c r="A192">
        <v>69</v>
      </c>
      <c r="B192">
        <v>5</v>
      </c>
      <c r="C192" t="s">
        <v>14</v>
      </c>
      <c r="D192" t="s">
        <v>38</v>
      </c>
      <c r="E192">
        <v>20</v>
      </c>
      <c r="F192">
        <v>33</v>
      </c>
      <c r="G192">
        <v>3</v>
      </c>
      <c r="H192" s="8">
        <v>24</v>
      </c>
      <c r="I192" s="7">
        <f>Tabla1[[#This Row],[Tiempo de Preparación]]/1440</f>
        <v>1.6666666666666666E-2</v>
      </c>
      <c r="J192" t="s">
        <v>8</v>
      </c>
      <c r="K192">
        <f>Tabla1[[#This Row],[Precio Unitario]]*Tabla1[[#This Row],[Cantidad Ordenada]]</f>
        <v>99</v>
      </c>
      <c r="L192">
        <f>Tabla1[[#This Row],[Ganancia Bruta]]-(Tabla1[[#This Row],[Costo Unitario]]*Tabla1[[#This Row],[Cantidad Ordenada]])</f>
        <v>39</v>
      </c>
      <c r="M192">
        <f>Tabla1[[#This Row],[Precio Unitario]]*Tabla1[[#This Row],[Cantidad Ordenada]]</f>
        <v>99</v>
      </c>
      <c r="N192" s="1">
        <f>Tabla1[[#This Row],[Ganancia Neta ]]/Tabla1[[#This Row],[Total del pedido ]]</f>
        <v>0.39393939393939392</v>
      </c>
      <c r="O192" s="2">
        <f>Tabla1[[#This Row],[Costo Unitario]]*Tabla1[[#This Row],[Cantidad Ordenada]]</f>
        <v>60</v>
      </c>
    </row>
    <row r="193" spans="1:15" x14ac:dyDescent="0.2">
      <c r="A193">
        <v>70</v>
      </c>
      <c r="B193">
        <v>17</v>
      </c>
      <c r="C193" t="s">
        <v>26</v>
      </c>
      <c r="D193" t="s">
        <v>50</v>
      </c>
      <c r="E193">
        <v>15</v>
      </c>
      <c r="F193">
        <v>25</v>
      </c>
      <c r="G193">
        <v>2</v>
      </c>
      <c r="H193" s="8">
        <v>19</v>
      </c>
      <c r="I193" s="7">
        <f>Tabla1[[#This Row],[Tiempo de Preparación]]/1440</f>
        <v>1.3194444444444444E-2</v>
      </c>
      <c r="J193" t="s">
        <v>8</v>
      </c>
      <c r="K193">
        <f>Tabla1[[#This Row],[Precio Unitario]]*Tabla1[[#This Row],[Cantidad Ordenada]]</f>
        <v>50</v>
      </c>
      <c r="L193">
        <f>Tabla1[[#This Row],[Ganancia Bruta]]-(Tabla1[[#This Row],[Costo Unitario]]*Tabla1[[#This Row],[Cantidad Ordenada]])</f>
        <v>20</v>
      </c>
      <c r="M193">
        <f>Tabla1[[#This Row],[Precio Unitario]]*Tabla1[[#This Row],[Cantidad Ordenada]]</f>
        <v>50</v>
      </c>
      <c r="N193" s="1">
        <f>Tabla1[[#This Row],[Ganancia Neta ]]/Tabla1[[#This Row],[Total del pedido ]]</f>
        <v>0.4</v>
      </c>
      <c r="O193" s="2">
        <f>Tabla1[[#This Row],[Costo Unitario]]*Tabla1[[#This Row],[Cantidad Ordenada]]</f>
        <v>30</v>
      </c>
    </row>
    <row r="194" spans="1:15" x14ac:dyDescent="0.2">
      <c r="A194">
        <v>70</v>
      </c>
      <c r="B194">
        <v>17</v>
      </c>
      <c r="C194" t="s">
        <v>20</v>
      </c>
      <c r="D194" t="s">
        <v>44</v>
      </c>
      <c r="E194">
        <v>20</v>
      </c>
      <c r="F194">
        <v>34</v>
      </c>
      <c r="G194">
        <v>2</v>
      </c>
      <c r="H194" s="8">
        <v>21</v>
      </c>
      <c r="I194" s="7">
        <f>Tabla1[[#This Row],[Tiempo de Preparación]]/1440</f>
        <v>1.4583333333333334E-2</v>
      </c>
      <c r="J194" t="s">
        <v>8</v>
      </c>
      <c r="K194">
        <f>Tabla1[[#This Row],[Precio Unitario]]*Tabla1[[#This Row],[Cantidad Ordenada]]</f>
        <v>68</v>
      </c>
      <c r="L194">
        <f>Tabla1[[#This Row],[Ganancia Bruta]]-(Tabla1[[#This Row],[Costo Unitario]]*Tabla1[[#This Row],[Cantidad Ordenada]])</f>
        <v>28</v>
      </c>
      <c r="M194">
        <f>Tabla1[[#This Row],[Precio Unitario]]*Tabla1[[#This Row],[Cantidad Ordenada]]</f>
        <v>68</v>
      </c>
      <c r="N194" s="1">
        <f>Tabla1[[#This Row],[Ganancia Neta ]]/Tabla1[[#This Row],[Total del pedido ]]</f>
        <v>0.41176470588235292</v>
      </c>
      <c r="O194" s="2">
        <f>Tabla1[[#This Row],[Costo Unitario]]*Tabla1[[#This Row],[Cantidad Ordenada]]</f>
        <v>40</v>
      </c>
    </row>
    <row r="195" spans="1:15" x14ac:dyDescent="0.2">
      <c r="A195">
        <v>71</v>
      </c>
      <c r="B195">
        <v>18</v>
      </c>
      <c r="C195" t="s">
        <v>7</v>
      </c>
      <c r="D195" t="s">
        <v>32</v>
      </c>
      <c r="E195">
        <v>18</v>
      </c>
      <c r="F195">
        <v>30</v>
      </c>
      <c r="G195">
        <v>3</v>
      </c>
      <c r="H195" s="8">
        <v>20</v>
      </c>
      <c r="I195" s="7">
        <f>Tabla1[[#This Row],[Tiempo de Preparación]]/1440</f>
        <v>1.3888888888888888E-2</v>
      </c>
      <c r="J195" t="s">
        <v>8</v>
      </c>
      <c r="K195">
        <f>Tabla1[[#This Row],[Precio Unitario]]*Tabla1[[#This Row],[Cantidad Ordenada]]</f>
        <v>90</v>
      </c>
      <c r="L195">
        <f>Tabla1[[#This Row],[Ganancia Bruta]]-(Tabla1[[#This Row],[Costo Unitario]]*Tabla1[[#This Row],[Cantidad Ordenada]])</f>
        <v>36</v>
      </c>
      <c r="M195">
        <f>Tabla1[[#This Row],[Precio Unitario]]*Tabla1[[#This Row],[Cantidad Ordenada]]</f>
        <v>90</v>
      </c>
      <c r="N195" s="1">
        <f>Tabla1[[#This Row],[Ganancia Neta ]]/Tabla1[[#This Row],[Total del pedido ]]</f>
        <v>0.4</v>
      </c>
      <c r="O195" s="2">
        <f>Tabla1[[#This Row],[Costo Unitario]]*Tabla1[[#This Row],[Cantidad Ordenada]]</f>
        <v>54</v>
      </c>
    </row>
    <row r="196" spans="1:15" x14ac:dyDescent="0.2">
      <c r="A196">
        <v>71</v>
      </c>
      <c r="B196">
        <v>18</v>
      </c>
      <c r="C196" t="s">
        <v>22</v>
      </c>
      <c r="D196" t="s">
        <v>46</v>
      </c>
      <c r="E196">
        <v>14</v>
      </c>
      <c r="F196">
        <v>23</v>
      </c>
      <c r="G196">
        <v>2</v>
      </c>
      <c r="H196" s="8">
        <v>29</v>
      </c>
      <c r="I196" s="7">
        <f>Tabla1[[#This Row],[Tiempo de Preparación]]/1440</f>
        <v>2.013888888888889E-2</v>
      </c>
      <c r="J196" t="s">
        <v>8</v>
      </c>
      <c r="K196">
        <f>Tabla1[[#This Row],[Precio Unitario]]*Tabla1[[#This Row],[Cantidad Ordenada]]</f>
        <v>46</v>
      </c>
      <c r="L196">
        <f>Tabla1[[#This Row],[Ganancia Bruta]]-(Tabla1[[#This Row],[Costo Unitario]]*Tabla1[[#This Row],[Cantidad Ordenada]])</f>
        <v>18</v>
      </c>
      <c r="M196">
        <f>Tabla1[[#This Row],[Precio Unitario]]*Tabla1[[#This Row],[Cantidad Ordenada]]</f>
        <v>46</v>
      </c>
      <c r="N196" s="1">
        <f>Tabla1[[#This Row],[Ganancia Neta ]]/Tabla1[[#This Row],[Total del pedido ]]</f>
        <v>0.39130434782608697</v>
      </c>
      <c r="O196" s="2">
        <f>Tabla1[[#This Row],[Costo Unitario]]*Tabla1[[#This Row],[Cantidad Ordenada]]</f>
        <v>28</v>
      </c>
    </row>
    <row r="197" spans="1:15" x14ac:dyDescent="0.2">
      <c r="A197">
        <v>72</v>
      </c>
      <c r="B197">
        <v>17</v>
      </c>
      <c r="C197" t="s">
        <v>23</v>
      </c>
      <c r="D197" t="s">
        <v>47</v>
      </c>
      <c r="E197">
        <v>13</v>
      </c>
      <c r="F197">
        <v>21</v>
      </c>
      <c r="G197">
        <v>1</v>
      </c>
      <c r="H197" s="8">
        <v>17</v>
      </c>
      <c r="I197" s="7">
        <f>Tabla1[[#This Row],[Tiempo de Preparación]]/1440</f>
        <v>1.1805555555555555E-2</v>
      </c>
      <c r="J197" t="s">
        <v>8</v>
      </c>
      <c r="K197">
        <f>Tabla1[[#This Row],[Precio Unitario]]*Tabla1[[#This Row],[Cantidad Ordenada]]</f>
        <v>21</v>
      </c>
      <c r="L197">
        <f>Tabla1[[#This Row],[Ganancia Bruta]]-(Tabla1[[#This Row],[Costo Unitario]]*Tabla1[[#This Row],[Cantidad Ordenada]])</f>
        <v>8</v>
      </c>
      <c r="M197">
        <f>Tabla1[[#This Row],[Precio Unitario]]*Tabla1[[#This Row],[Cantidad Ordenada]]</f>
        <v>21</v>
      </c>
      <c r="N197" s="1">
        <f>Tabla1[[#This Row],[Ganancia Neta ]]/Tabla1[[#This Row],[Total del pedido ]]</f>
        <v>0.38095238095238093</v>
      </c>
      <c r="O197" s="2">
        <f>Tabla1[[#This Row],[Costo Unitario]]*Tabla1[[#This Row],[Cantidad Ordenada]]</f>
        <v>13</v>
      </c>
    </row>
    <row r="198" spans="1:15" x14ac:dyDescent="0.2">
      <c r="A198">
        <v>72</v>
      </c>
      <c r="B198">
        <v>17</v>
      </c>
      <c r="C198" t="s">
        <v>24</v>
      </c>
      <c r="D198" t="s">
        <v>48</v>
      </c>
      <c r="E198">
        <v>10</v>
      </c>
      <c r="F198">
        <v>18</v>
      </c>
      <c r="G198">
        <v>3</v>
      </c>
      <c r="H198" s="8">
        <v>37</v>
      </c>
      <c r="I198" s="7">
        <f>Tabla1[[#This Row],[Tiempo de Preparación]]/1440</f>
        <v>2.5694444444444443E-2</v>
      </c>
      <c r="J198" t="s">
        <v>8</v>
      </c>
      <c r="K198">
        <f>Tabla1[[#This Row],[Precio Unitario]]*Tabla1[[#This Row],[Cantidad Ordenada]]</f>
        <v>54</v>
      </c>
      <c r="L198">
        <f>Tabla1[[#This Row],[Ganancia Bruta]]-(Tabla1[[#This Row],[Costo Unitario]]*Tabla1[[#This Row],[Cantidad Ordenada]])</f>
        <v>24</v>
      </c>
      <c r="M198">
        <f>Tabla1[[#This Row],[Precio Unitario]]*Tabla1[[#This Row],[Cantidad Ordenada]]</f>
        <v>54</v>
      </c>
      <c r="N198" s="1">
        <f>Tabla1[[#This Row],[Ganancia Neta ]]/Tabla1[[#This Row],[Total del pedido ]]</f>
        <v>0.44444444444444442</v>
      </c>
      <c r="O198" s="2">
        <f>Tabla1[[#This Row],[Costo Unitario]]*Tabla1[[#This Row],[Cantidad Ordenada]]</f>
        <v>30</v>
      </c>
    </row>
    <row r="199" spans="1:15" x14ac:dyDescent="0.2">
      <c r="A199">
        <v>73</v>
      </c>
      <c r="B199">
        <v>1</v>
      </c>
      <c r="C199" t="s">
        <v>10</v>
      </c>
      <c r="D199" t="s">
        <v>34</v>
      </c>
      <c r="E199">
        <v>16</v>
      </c>
      <c r="F199">
        <v>27</v>
      </c>
      <c r="G199">
        <v>3</v>
      </c>
      <c r="H199" s="8">
        <v>20</v>
      </c>
      <c r="I199" s="7">
        <f>Tabla1[[#This Row],[Tiempo de Preparación]]/1440</f>
        <v>1.3888888888888888E-2</v>
      </c>
      <c r="J199" t="s">
        <v>6</v>
      </c>
      <c r="K199">
        <f>Tabla1[[#This Row],[Precio Unitario]]*Tabla1[[#This Row],[Cantidad Ordenada]]</f>
        <v>81</v>
      </c>
      <c r="L199">
        <f>Tabla1[[#This Row],[Ganancia Bruta]]-(Tabla1[[#This Row],[Costo Unitario]]*Tabla1[[#This Row],[Cantidad Ordenada]])</f>
        <v>33</v>
      </c>
      <c r="M199">
        <f>Tabla1[[#This Row],[Precio Unitario]]*Tabla1[[#This Row],[Cantidad Ordenada]]</f>
        <v>81</v>
      </c>
      <c r="N199" s="1">
        <f>Tabla1[[#This Row],[Ganancia Neta ]]/Tabla1[[#This Row],[Total del pedido ]]</f>
        <v>0.40740740740740738</v>
      </c>
      <c r="O199" s="2">
        <f>Tabla1[[#This Row],[Costo Unitario]]*Tabla1[[#This Row],[Cantidad Ordenada]]</f>
        <v>48</v>
      </c>
    </row>
    <row r="200" spans="1:15" x14ac:dyDescent="0.2">
      <c r="A200">
        <v>74</v>
      </c>
      <c r="B200">
        <v>19</v>
      </c>
      <c r="C200" t="s">
        <v>25</v>
      </c>
      <c r="D200" t="s">
        <v>49</v>
      </c>
      <c r="E200">
        <v>15</v>
      </c>
      <c r="F200">
        <v>26</v>
      </c>
      <c r="G200">
        <v>2</v>
      </c>
      <c r="H200" s="8">
        <v>39</v>
      </c>
      <c r="I200" s="7">
        <f>Tabla1[[#This Row],[Tiempo de Preparación]]/1440</f>
        <v>2.7083333333333334E-2</v>
      </c>
      <c r="J200" t="s">
        <v>8</v>
      </c>
      <c r="K200">
        <f>Tabla1[[#This Row],[Precio Unitario]]*Tabla1[[#This Row],[Cantidad Ordenada]]</f>
        <v>52</v>
      </c>
      <c r="L200">
        <f>Tabla1[[#This Row],[Ganancia Bruta]]-(Tabla1[[#This Row],[Costo Unitario]]*Tabla1[[#This Row],[Cantidad Ordenada]])</f>
        <v>22</v>
      </c>
      <c r="M200">
        <f>Tabla1[[#This Row],[Precio Unitario]]*Tabla1[[#This Row],[Cantidad Ordenada]]</f>
        <v>52</v>
      </c>
      <c r="N200" s="1">
        <f>Tabla1[[#This Row],[Ganancia Neta ]]/Tabla1[[#This Row],[Total del pedido ]]</f>
        <v>0.42307692307692307</v>
      </c>
      <c r="O200" s="2">
        <f>Tabla1[[#This Row],[Costo Unitario]]*Tabla1[[#This Row],[Cantidad Ordenada]]</f>
        <v>30</v>
      </c>
    </row>
    <row r="201" spans="1:15" x14ac:dyDescent="0.2">
      <c r="A201">
        <v>74</v>
      </c>
      <c r="B201">
        <v>19</v>
      </c>
      <c r="C201" t="s">
        <v>20</v>
      </c>
      <c r="D201" t="s">
        <v>44</v>
      </c>
      <c r="E201">
        <v>20</v>
      </c>
      <c r="F201">
        <v>34</v>
      </c>
      <c r="G201">
        <v>3</v>
      </c>
      <c r="H201" s="8">
        <v>37</v>
      </c>
      <c r="I201" s="7">
        <f>Tabla1[[#This Row],[Tiempo de Preparación]]/1440</f>
        <v>2.5694444444444443E-2</v>
      </c>
      <c r="J201" t="s">
        <v>6</v>
      </c>
      <c r="K201">
        <f>Tabla1[[#This Row],[Precio Unitario]]*Tabla1[[#This Row],[Cantidad Ordenada]]</f>
        <v>102</v>
      </c>
      <c r="L201">
        <f>Tabla1[[#This Row],[Ganancia Bruta]]-(Tabla1[[#This Row],[Costo Unitario]]*Tabla1[[#This Row],[Cantidad Ordenada]])</f>
        <v>42</v>
      </c>
      <c r="M201">
        <f>Tabla1[[#This Row],[Precio Unitario]]*Tabla1[[#This Row],[Cantidad Ordenada]]</f>
        <v>102</v>
      </c>
      <c r="N201" s="1">
        <f>Tabla1[[#This Row],[Ganancia Neta ]]/Tabla1[[#This Row],[Total del pedido ]]</f>
        <v>0.41176470588235292</v>
      </c>
      <c r="O201" s="2">
        <f>Tabla1[[#This Row],[Costo Unitario]]*Tabla1[[#This Row],[Cantidad Ordenada]]</f>
        <v>60</v>
      </c>
    </row>
    <row r="202" spans="1:15" x14ac:dyDescent="0.2">
      <c r="A202">
        <v>74</v>
      </c>
      <c r="B202">
        <v>19</v>
      </c>
      <c r="C202" t="s">
        <v>18</v>
      </c>
      <c r="D202" t="s">
        <v>42</v>
      </c>
      <c r="E202">
        <v>19</v>
      </c>
      <c r="F202">
        <v>32</v>
      </c>
      <c r="G202">
        <v>2</v>
      </c>
      <c r="H202" s="8">
        <v>24</v>
      </c>
      <c r="I202" s="7">
        <f>Tabla1[[#This Row],[Tiempo de Preparación]]/1440</f>
        <v>1.6666666666666666E-2</v>
      </c>
      <c r="J202" t="s">
        <v>8</v>
      </c>
      <c r="K202">
        <f>Tabla1[[#This Row],[Precio Unitario]]*Tabla1[[#This Row],[Cantidad Ordenada]]</f>
        <v>64</v>
      </c>
      <c r="L202">
        <f>Tabla1[[#This Row],[Ganancia Bruta]]-(Tabla1[[#This Row],[Costo Unitario]]*Tabla1[[#This Row],[Cantidad Ordenada]])</f>
        <v>26</v>
      </c>
      <c r="M202">
        <f>Tabla1[[#This Row],[Precio Unitario]]*Tabla1[[#This Row],[Cantidad Ordenada]]</f>
        <v>64</v>
      </c>
      <c r="N202" s="1">
        <f>Tabla1[[#This Row],[Ganancia Neta ]]/Tabla1[[#This Row],[Total del pedido ]]</f>
        <v>0.40625</v>
      </c>
      <c r="O202" s="2">
        <f>Tabla1[[#This Row],[Costo Unitario]]*Tabla1[[#This Row],[Cantidad Ordenada]]</f>
        <v>38</v>
      </c>
    </row>
    <row r="203" spans="1:15" x14ac:dyDescent="0.2">
      <c r="A203">
        <v>75</v>
      </c>
      <c r="B203">
        <v>19</v>
      </c>
      <c r="C203" t="s">
        <v>11</v>
      </c>
      <c r="D203" t="s">
        <v>35</v>
      </c>
      <c r="E203">
        <v>25</v>
      </c>
      <c r="F203">
        <v>40</v>
      </c>
      <c r="G203">
        <v>1</v>
      </c>
      <c r="H203" s="8">
        <v>35</v>
      </c>
      <c r="I203" s="7">
        <f>Tabla1[[#This Row],[Tiempo de Preparación]]/1440</f>
        <v>2.4305555555555556E-2</v>
      </c>
      <c r="J203" t="s">
        <v>6</v>
      </c>
      <c r="K203">
        <f>Tabla1[[#This Row],[Precio Unitario]]*Tabla1[[#This Row],[Cantidad Ordenada]]</f>
        <v>40</v>
      </c>
      <c r="L203">
        <f>Tabla1[[#This Row],[Ganancia Bruta]]-(Tabla1[[#This Row],[Costo Unitario]]*Tabla1[[#This Row],[Cantidad Ordenada]])</f>
        <v>15</v>
      </c>
      <c r="M203">
        <f>Tabla1[[#This Row],[Precio Unitario]]*Tabla1[[#This Row],[Cantidad Ordenada]]</f>
        <v>40</v>
      </c>
      <c r="N203" s="1">
        <f>Tabla1[[#This Row],[Ganancia Neta ]]/Tabla1[[#This Row],[Total del pedido ]]</f>
        <v>0.375</v>
      </c>
      <c r="O203" s="2">
        <f>Tabla1[[#This Row],[Costo Unitario]]*Tabla1[[#This Row],[Cantidad Ordenada]]</f>
        <v>25</v>
      </c>
    </row>
    <row r="204" spans="1:15" x14ac:dyDescent="0.2">
      <c r="A204">
        <v>75</v>
      </c>
      <c r="B204">
        <v>19</v>
      </c>
      <c r="C204" t="s">
        <v>22</v>
      </c>
      <c r="D204" t="s">
        <v>46</v>
      </c>
      <c r="E204">
        <v>14</v>
      </c>
      <c r="F204">
        <v>23</v>
      </c>
      <c r="G204">
        <v>3</v>
      </c>
      <c r="H204" s="8">
        <v>16</v>
      </c>
      <c r="I204" s="7">
        <f>Tabla1[[#This Row],[Tiempo de Preparación]]/1440</f>
        <v>1.1111111111111112E-2</v>
      </c>
      <c r="J204" t="s">
        <v>8</v>
      </c>
      <c r="K204">
        <f>Tabla1[[#This Row],[Precio Unitario]]*Tabla1[[#This Row],[Cantidad Ordenada]]</f>
        <v>69</v>
      </c>
      <c r="L204">
        <f>Tabla1[[#This Row],[Ganancia Bruta]]-(Tabla1[[#This Row],[Costo Unitario]]*Tabla1[[#This Row],[Cantidad Ordenada]])</f>
        <v>27</v>
      </c>
      <c r="M204">
        <f>Tabla1[[#This Row],[Precio Unitario]]*Tabla1[[#This Row],[Cantidad Ordenada]]</f>
        <v>69</v>
      </c>
      <c r="N204" s="1">
        <f>Tabla1[[#This Row],[Ganancia Neta ]]/Tabla1[[#This Row],[Total del pedido ]]</f>
        <v>0.39130434782608697</v>
      </c>
      <c r="O204" s="2">
        <f>Tabla1[[#This Row],[Costo Unitario]]*Tabla1[[#This Row],[Cantidad Ordenada]]</f>
        <v>42</v>
      </c>
    </row>
    <row r="205" spans="1:15" x14ac:dyDescent="0.2">
      <c r="A205">
        <v>76</v>
      </c>
      <c r="B205">
        <v>17</v>
      </c>
      <c r="C205" t="s">
        <v>7</v>
      </c>
      <c r="D205" t="s">
        <v>32</v>
      </c>
      <c r="E205">
        <v>18</v>
      </c>
      <c r="F205">
        <v>30</v>
      </c>
      <c r="G205">
        <v>3</v>
      </c>
      <c r="H205" s="8">
        <v>13</v>
      </c>
      <c r="I205" s="7">
        <f>Tabla1[[#This Row],[Tiempo de Preparación]]/1440</f>
        <v>9.0277777777777769E-3</v>
      </c>
      <c r="J205" t="s">
        <v>8</v>
      </c>
      <c r="K205">
        <f>Tabla1[[#This Row],[Precio Unitario]]*Tabla1[[#This Row],[Cantidad Ordenada]]</f>
        <v>90</v>
      </c>
      <c r="L205">
        <f>Tabla1[[#This Row],[Ganancia Bruta]]-(Tabla1[[#This Row],[Costo Unitario]]*Tabla1[[#This Row],[Cantidad Ordenada]])</f>
        <v>36</v>
      </c>
      <c r="M205">
        <f>Tabla1[[#This Row],[Precio Unitario]]*Tabla1[[#This Row],[Cantidad Ordenada]]</f>
        <v>90</v>
      </c>
      <c r="N205" s="1">
        <f>Tabla1[[#This Row],[Ganancia Neta ]]/Tabla1[[#This Row],[Total del pedido ]]</f>
        <v>0.4</v>
      </c>
      <c r="O205" s="2">
        <f>Tabla1[[#This Row],[Costo Unitario]]*Tabla1[[#This Row],[Cantidad Ordenada]]</f>
        <v>54</v>
      </c>
    </row>
    <row r="206" spans="1:15" x14ac:dyDescent="0.2">
      <c r="A206">
        <v>76</v>
      </c>
      <c r="B206">
        <v>17</v>
      </c>
      <c r="C206" t="s">
        <v>24</v>
      </c>
      <c r="D206" t="s">
        <v>48</v>
      </c>
      <c r="E206">
        <v>10</v>
      </c>
      <c r="F206">
        <v>18</v>
      </c>
      <c r="G206">
        <v>1</v>
      </c>
      <c r="H206" s="8">
        <v>34</v>
      </c>
      <c r="I206" s="7">
        <f>Tabla1[[#This Row],[Tiempo de Preparación]]/1440</f>
        <v>2.361111111111111E-2</v>
      </c>
      <c r="J206" t="s">
        <v>8</v>
      </c>
      <c r="K206">
        <f>Tabla1[[#This Row],[Precio Unitario]]*Tabla1[[#This Row],[Cantidad Ordenada]]</f>
        <v>18</v>
      </c>
      <c r="L206">
        <f>Tabla1[[#This Row],[Ganancia Bruta]]-(Tabla1[[#This Row],[Costo Unitario]]*Tabla1[[#This Row],[Cantidad Ordenada]])</f>
        <v>8</v>
      </c>
      <c r="M206">
        <f>Tabla1[[#This Row],[Precio Unitario]]*Tabla1[[#This Row],[Cantidad Ordenada]]</f>
        <v>18</v>
      </c>
      <c r="N206" s="1">
        <f>Tabla1[[#This Row],[Ganancia Neta ]]/Tabla1[[#This Row],[Total del pedido ]]</f>
        <v>0.44444444444444442</v>
      </c>
      <c r="O206" s="2">
        <f>Tabla1[[#This Row],[Costo Unitario]]*Tabla1[[#This Row],[Cantidad Ordenada]]</f>
        <v>10</v>
      </c>
    </row>
    <row r="207" spans="1:15" x14ac:dyDescent="0.2">
      <c r="A207">
        <v>76</v>
      </c>
      <c r="B207">
        <v>17</v>
      </c>
      <c r="C207" t="s">
        <v>5</v>
      </c>
      <c r="D207" t="s">
        <v>31</v>
      </c>
      <c r="E207">
        <v>14</v>
      </c>
      <c r="F207">
        <v>24</v>
      </c>
      <c r="G207">
        <v>1</v>
      </c>
      <c r="H207" s="8">
        <v>20</v>
      </c>
      <c r="I207" s="7">
        <f>Tabla1[[#This Row],[Tiempo de Preparación]]/1440</f>
        <v>1.3888888888888888E-2</v>
      </c>
      <c r="J207" t="s">
        <v>6</v>
      </c>
      <c r="K207">
        <f>Tabla1[[#This Row],[Precio Unitario]]*Tabla1[[#This Row],[Cantidad Ordenada]]</f>
        <v>24</v>
      </c>
      <c r="L207">
        <f>Tabla1[[#This Row],[Ganancia Bruta]]-(Tabla1[[#This Row],[Costo Unitario]]*Tabla1[[#This Row],[Cantidad Ordenada]])</f>
        <v>10</v>
      </c>
      <c r="M207">
        <f>Tabla1[[#This Row],[Precio Unitario]]*Tabla1[[#This Row],[Cantidad Ordenada]]</f>
        <v>24</v>
      </c>
      <c r="N207" s="1">
        <f>Tabla1[[#This Row],[Ganancia Neta ]]/Tabla1[[#This Row],[Total del pedido ]]</f>
        <v>0.41666666666666669</v>
      </c>
      <c r="O207" s="2">
        <f>Tabla1[[#This Row],[Costo Unitario]]*Tabla1[[#This Row],[Cantidad Ordenada]]</f>
        <v>14</v>
      </c>
    </row>
    <row r="208" spans="1:15" x14ac:dyDescent="0.2">
      <c r="A208">
        <v>76</v>
      </c>
      <c r="B208">
        <v>17</v>
      </c>
      <c r="C208" t="s">
        <v>25</v>
      </c>
      <c r="D208" t="s">
        <v>49</v>
      </c>
      <c r="E208">
        <v>15</v>
      </c>
      <c r="F208">
        <v>26</v>
      </c>
      <c r="G208">
        <v>1</v>
      </c>
      <c r="H208" s="8">
        <v>30</v>
      </c>
      <c r="I208" s="7">
        <f>Tabla1[[#This Row],[Tiempo de Preparación]]/1440</f>
        <v>2.0833333333333332E-2</v>
      </c>
      <c r="J208" t="s">
        <v>6</v>
      </c>
      <c r="K208">
        <f>Tabla1[[#This Row],[Precio Unitario]]*Tabla1[[#This Row],[Cantidad Ordenada]]</f>
        <v>26</v>
      </c>
      <c r="L208">
        <f>Tabla1[[#This Row],[Ganancia Bruta]]-(Tabla1[[#This Row],[Costo Unitario]]*Tabla1[[#This Row],[Cantidad Ordenada]])</f>
        <v>11</v>
      </c>
      <c r="M208">
        <f>Tabla1[[#This Row],[Precio Unitario]]*Tabla1[[#This Row],[Cantidad Ordenada]]</f>
        <v>26</v>
      </c>
      <c r="N208" s="1">
        <f>Tabla1[[#This Row],[Ganancia Neta ]]/Tabla1[[#This Row],[Total del pedido ]]</f>
        <v>0.42307692307692307</v>
      </c>
      <c r="O208" s="2">
        <f>Tabla1[[#This Row],[Costo Unitario]]*Tabla1[[#This Row],[Cantidad Ordenada]]</f>
        <v>15</v>
      </c>
    </row>
    <row r="209" spans="1:15" x14ac:dyDescent="0.2">
      <c r="A209">
        <v>77</v>
      </c>
      <c r="B209">
        <v>3</v>
      </c>
      <c r="C209" t="s">
        <v>24</v>
      </c>
      <c r="D209" t="s">
        <v>48</v>
      </c>
      <c r="E209">
        <v>10</v>
      </c>
      <c r="F209">
        <v>18</v>
      </c>
      <c r="G209">
        <v>1</v>
      </c>
      <c r="H209" s="8">
        <v>34</v>
      </c>
      <c r="I209" s="7">
        <f>Tabla1[[#This Row],[Tiempo de Preparación]]/1440</f>
        <v>2.361111111111111E-2</v>
      </c>
      <c r="J209" t="s">
        <v>8</v>
      </c>
      <c r="K209">
        <f>Tabla1[[#This Row],[Precio Unitario]]*Tabla1[[#This Row],[Cantidad Ordenada]]</f>
        <v>18</v>
      </c>
      <c r="L209">
        <f>Tabla1[[#This Row],[Ganancia Bruta]]-(Tabla1[[#This Row],[Costo Unitario]]*Tabla1[[#This Row],[Cantidad Ordenada]])</f>
        <v>8</v>
      </c>
      <c r="M209">
        <f>Tabla1[[#This Row],[Precio Unitario]]*Tabla1[[#This Row],[Cantidad Ordenada]]</f>
        <v>18</v>
      </c>
      <c r="N209" s="1">
        <f>Tabla1[[#This Row],[Ganancia Neta ]]/Tabla1[[#This Row],[Total del pedido ]]</f>
        <v>0.44444444444444442</v>
      </c>
      <c r="O209" s="2">
        <f>Tabla1[[#This Row],[Costo Unitario]]*Tabla1[[#This Row],[Cantidad Ordenada]]</f>
        <v>10</v>
      </c>
    </row>
    <row r="210" spans="1:15" x14ac:dyDescent="0.2">
      <c r="A210">
        <v>77</v>
      </c>
      <c r="B210">
        <v>3</v>
      </c>
      <c r="C210" t="s">
        <v>5</v>
      </c>
      <c r="D210" t="s">
        <v>31</v>
      </c>
      <c r="E210">
        <v>14</v>
      </c>
      <c r="F210">
        <v>24</v>
      </c>
      <c r="G210">
        <v>2</v>
      </c>
      <c r="H210" s="8">
        <v>55</v>
      </c>
      <c r="I210" s="7">
        <f>Tabla1[[#This Row],[Tiempo de Preparación]]/1440</f>
        <v>3.8194444444444448E-2</v>
      </c>
      <c r="J210" t="s">
        <v>6</v>
      </c>
      <c r="K210">
        <f>Tabla1[[#This Row],[Precio Unitario]]*Tabla1[[#This Row],[Cantidad Ordenada]]</f>
        <v>48</v>
      </c>
      <c r="L210">
        <f>Tabla1[[#This Row],[Ganancia Bruta]]-(Tabla1[[#This Row],[Costo Unitario]]*Tabla1[[#This Row],[Cantidad Ordenada]])</f>
        <v>20</v>
      </c>
      <c r="M210">
        <f>Tabla1[[#This Row],[Precio Unitario]]*Tabla1[[#This Row],[Cantidad Ordenada]]</f>
        <v>48</v>
      </c>
      <c r="N210" s="1">
        <f>Tabla1[[#This Row],[Ganancia Neta ]]/Tabla1[[#This Row],[Total del pedido ]]</f>
        <v>0.41666666666666669</v>
      </c>
      <c r="O210" s="2">
        <f>Tabla1[[#This Row],[Costo Unitario]]*Tabla1[[#This Row],[Cantidad Ordenada]]</f>
        <v>28</v>
      </c>
    </row>
    <row r="211" spans="1:15" x14ac:dyDescent="0.2">
      <c r="A211">
        <v>77</v>
      </c>
      <c r="B211">
        <v>3</v>
      </c>
      <c r="C211" t="s">
        <v>14</v>
      </c>
      <c r="D211" t="s">
        <v>38</v>
      </c>
      <c r="E211">
        <v>20</v>
      </c>
      <c r="F211">
        <v>33</v>
      </c>
      <c r="G211">
        <v>1</v>
      </c>
      <c r="H211" s="8">
        <v>8</v>
      </c>
      <c r="I211" s="7">
        <f>Tabla1[[#This Row],[Tiempo de Preparación]]/1440</f>
        <v>5.5555555555555558E-3</v>
      </c>
      <c r="J211" t="s">
        <v>8</v>
      </c>
      <c r="K211">
        <f>Tabla1[[#This Row],[Precio Unitario]]*Tabla1[[#This Row],[Cantidad Ordenada]]</f>
        <v>33</v>
      </c>
      <c r="L211">
        <f>Tabla1[[#This Row],[Ganancia Bruta]]-(Tabla1[[#This Row],[Costo Unitario]]*Tabla1[[#This Row],[Cantidad Ordenada]])</f>
        <v>13</v>
      </c>
      <c r="M211">
        <f>Tabla1[[#This Row],[Precio Unitario]]*Tabla1[[#This Row],[Cantidad Ordenada]]</f>
        <v>33</v>
      </c>
      <c r="N211" s="1">
        <f>Tabla1[[#This Row],[Ganancia Neta ]]/Tabla1[[#This Row],[Total del pedido ]]</f>
        <v>0.39393939393939392</v>
      </c>
      <c r="O211" s="2">
        <f>Tabla1[[#This Row],[Costo Unitario]]*Tabla1[[#This Row],[Cantidad Ordenada]]</f>
        <v>20</v>
      </c>
    </row>
    <row r="212" spans="1:15" x14ac:dyDescent="0.2">
      <c r="A212">
        <v>78</v>
      </c>
      <c r="B212">
        <v>7</v>
      </c>
      <c r="C212" t="s">
        <v>16</v>
      </c>
      <c r="D212" t="s">
        <v>40</v>
      </c>
      <c r="E212">
        <v>11</v>
      </c>
      <c r="F212">
        <v>19</v>
      </c>
      <c r="G212">
        <v>3</v>
      </c>
      <c r="H212" s="8">
        <v>54</v>
      </c>
      <c r="I212" s="7">
        <f>Tabla1[[#This Row],[Tiempo de Preparación]]/1440</f>
        <v>3.7499999999999999E-2</v>
      </c>
      <c r="J212" t="s">
        <v>8</v>
      </c>
      <c r="K212">
        <f>Tabla1[[#This Row],[Precio Unitario]]*Tabla1[[#This Row],[Cantidad Ordenada]]</f>
        <v>57</v>
      </c>
      <c r="L212">
        <f>Tabla1[[#This Row],[Ganancia Bruta]]-(Tabla1[[#This Row],[Costo Unitario]]*Tabla1[[#This Row],[Cantidad Ordenada]])</f>
        <v>24</v>
      </c>
      <c r="M212">
        <f>Tabla1[[#This Row],[Precio Unitario]]*Tabla1[[#This Row],[Cantidad Ordenada]]</f>
        <v>57</v>
      </c>
      <c r="N212" s="1">
        <f>Tabla1[[#This Row],[Ganancia Neta ]]/Tabla1[[#This Row],[Total del pedido ]]</f>
        <v>0.42105263157894735</v>
      </c>
      <c r="O212" s="2">
        <f>Tabla1[[#This Row],[Costo Unitario]]*Tabla1[[#This Row],[Cantidad Ordenada]]</f>
        <v>33</v>
      </c>
    </row>
    <row r="213" spans="1:15" x14ac:dyDescent="0.2">
      <c r="A213">
        <v>79</v>
      </c>
      <c r="B213">
        <v>16</v>
      </c>
      <c r="C213" t="s">
        <v>13</v>
      </c>
      <c r="D213" t="s">
        <v>37</v>
      </c>
      <c r="E213">
        <v>17</v>
      </c>
      <c r="F213">
        <v>29</v>
      </c>
      <c r="G213">
        <v>3</v>
      </c>
      <c r="H213" s="8">
        <v>14</v>
      </c>
      <c r="I213" s="7">
        <f>Tabla1[[#This Row],[Tiempo de Preparación]]/1440</f>
        <v>9.7222222222222224E-3</v>
      </c>
      <c r="J213" t="s">
        <v>6</v>
      </c>
      <c r="K213">
        <f>Tabla1[[#This Row],[Precio Unitario]]*Tabla1[[#This Row],[Cantidad Ordenada]]</f>
        <v>87</v>
      </c>
      <c r="L213">
        <f>Tabla1[[#This Row],[Ganancia Bruta]]-(Tabla1[[#This Row],[Costo Unitario]]*Tabla1[[#This Row],[Cantidad Ordenada]])</f>
        <v>36</v>
      </c>
      <c r="M213">
        <f>Tabla1[[#This Row],[Precio Unitario]]*Tabla1[[#This Row],[Cantidad Ordenada]]</f>
        <v>87</v>
      </c>
      <c r="N213" s="1">
        <f>Tabla1[[#This Row],[Ganancia Neta ]]/Tabla1[[#This Row],[Total del pedido ]]</f>
        <v>0.41379310344827586</v>
      </c>
      <c r="O213" s="2">
        <f>Tabla1[[#This Row],[Costo Unitario]]*Tabla1[[#This Row],[Cantidad Ordenada]]</f>
        <v>51</v>
      </c>
    </row>
    <row r="214" spans="1:15" x14ac:dyDescent="0.2">
      <c r="A214">
        <v>79</v>
      </c>
      <c r="B214">
        <v>16</v>
      </c>
      <c r="C214" t="s">
        <v>14</v>
      </c>
      <c r="D214" t="s">
        <v>38</v>
      </c>
      <c r="E214">
        <v>20</v>
      </c>
      <c r="F214">
        <v>33</v>
      </c>
      <c r="G214">
        <v>3</v>
      </c>
      <c r="H214" s="8">
        <v>14</v>
      </c>
      <c r="I214" s="7">
        <f>Tabla1[[#This Row],[Tiempo de Preparación]]/1440</f>
        <v>9.7222222222222224E-3</v>
      </c>
      <c r="J214" t="s">
        <v>8</v>
      </c>
      <c r="K214">
        <f>Tabla1[[#This Row],[Precio Unitario]]*Tabla1[[#This Row],[Cantidad Ordenada]]</f>
        <v>99</v>
      </c>
      <c r="L214">
        <f>Tabla1[[#This Row],[Ganancia Bruta]]-(Tabla1[[#This Row],[Costo Unitario]]*Tabla1[[#This Row],[Cantidad Ordenada]])</f>
        <v>39</v>
      </c>
      <c r="M214">
        <f>Tabla1[[#This Row],[Precio Unitario]]*Tabla1[[#This Row],[Cantidad Ordenada]]</f>
        <v>99</v>
      </c>
      <c r="N214" s="1">
        <f>Tabla1[[#This Row],[Ganancia Neta ]]/Tabla1[[#This Row],[Total del pedido ]]</f>
        <v>0.39393939393939392</v>
      </c>
      <c r="O214" s="2">
        <f>Tabla1[[#This Row],[Costo Unitario]]*Tabla1[[#This Row],[Cantidad Ordenada]]</f>
        <v>60</v>
      </c>
    </row>
    <row r="215" spans="1:15" x14ac:dyDescent="0.2">
      <c r="A215">
        <v>79</v>
      </c>
      <c r="B215">
        <v>16</v>
      </c>
      <c r="C215" t="s">
        <v>21</v>
      </c>
      <c r="D215" t="s">
        <v>45</v>
      </c>
      <c r="E215">
        <v>12</v>
      </c>
      <c r="F215">
        <v>20</v>
      </c>
      <c r="G215">
        <v>3</v>
      </c>
      <c r="H215" s="8">
        <v>25</v>
      </c>
      <c r="I215" s="7">
        <f>Tabla1[[#This Row],[Tiempo de Preparación]]/1440</f>
        <v>1.7361111111111112E-2</v>
      </c>
      <c r="J215" t="s">
        <v>6</v>
      </c>
      <c r="K215">
        <f>Tabla1[[#This Row],[Precio Unitario]]*Tabla1[[#This Row],[Cantidad Ordenada]]</f>
        <v>60</v>
      </c>
      <c r="L215">
        <f>Tabla1[[#This Row],[Ganancia Bruta]]-(Tabla1[[#This Row],[Costo Unitario]]*Tabla1[[#This Row],[Cantidad Ordenada]])</f>
        <v>24</v>
      </c>
      <c r="M215">
        <f>Tabla1[[#This Row],[Precio Unitario]]*Tabla1[[#This Row],[Cantidad Ordenada]]</f>
        <v>60</v>
      </c>
      <c r="N215" s="1">
        <f>Tabla1[[#This Row],[Ganancia Neta ]]/Tabla1[[#This Row],[Total del pedido ]]</f>
        <v>0.4</v>
      </c>
      <c r="O215" s="2">
        <f>Tabla1[[#This Row],[Costo Unitario]]*Tabla1[[#This Row],[Cantidad Ordenada]]</f>
        <v>36</v>
      </c>
    </row>
    <row r="216" spans="1:15" x14ac:dyDescent="0.2">
      <c r="A216">
        <v>79</v>
      </c>
      <c r="B216">
        <v>16</v>
      </c>
      <c r="C216" t="s">
        <v>23</v>
      </c>
      <c r="D216" t="s">
        <v>47</v>
      </c>
      <c r="E216">
        <v>13</v>
      </c>
      <c r="F216">
        <v>21</v>
      </c>
      <c r="G216">
        <v>3</v>
      </c>
      <c r="H216" s="8">
        <v>43</v>
      </c>
      <c r="I216" s="7">
        <f>Tabla1[[#This Row],[Tiempo de Preparación]]/1440</f>
        <v>2.9861111111111113E-2</v>
      </c>
      <c r="J216" t="s">
        <v>6</v>
      </c>
      <c r="K216">
        <f>Tabla1[[#This Row],[Precio Unitario]]*Tabla1[[#This Row],[Cantidad Ordenada]]</f>
        <v>63</v>
      </c>
      <c r="L216">
        <f>Tabla1[[#This Row],[Ganancia Bruta]]-(Tabla1[[#This Row],[Costo Unitario]]*Tabla1[[#This Row],[Cantidad Ordenada]])</f>
        <v>24</v>
      </c>
      <c r="M216">
        <f>Tabla1[[#This Row],[Precio Unitario]]*Tabla1[[#This Row],[Cantidad Ordenada]]</f>
        <v>63</v>
      </c>
      <c r="N216" s="1">
        <f>Tabla1[[#This Row],[Ganancia Neta ]]/Tabla1[[#This Row],[Total del pedido ]]</f>
        <v>0.38095238095238093</v>
      </c>
      <c r="O216" s="2">
        <f>Tabla1[[#This Row],[Costo Unitario]]*Tabla1[[#This Row],[Cantidad Ordenada]]</f>
        <v>39</v>
      </c>
    </row>
    <row r="217" spans="1:15" x14ac:dyDescent="0.2">
      <c r="A217">
        <v>80</v>
      </c>
      <c r="B217">
        <v>18</v>
      </c>
      <c r="C217" t="s">
        <v>19</v>
      </c>
      <c r="D217" t="s">
        <v>43</v>
      </c>
      <c r="E217">
        <v>13</v>
      </c>
      <c r="F217">
        <v>22</v>
      </c>
      <c r="G217">
        <v>2</v>
      </c>
      <c r="H217" s="8">
        <v>5</v>
      </c>
      <c r="I217" s="7">
        <f>Tabla1[[#This Row],[Tiempo de Preparación]]/1440</f>
        <v>3.472222222222222E-3</v>
      </c>
      <c r="J217" t="s">
        <v>6</v>
      </c>
      <c r="K217">
        <f>Tabla1[[#This Row],[Precio Unitario]]*Tabla1[[#This Row],[Cantidad Ordenada]]</f>
        <v>44</v>
      </c>
      <c r="L217">
        <f>Tabla1[[#This Row],[Ganancia Bruta]]-(Tabla1[[#This Row],[Costo Unitario]]*Tabla1[[#This Row],[Cantidad Ordenada]])</f>
        <v>18</v>
      </c>
      <c r="M217">
        <f>Tabla1[[#This Row],[Precio Unitario]]*Tabla1[[#This Row],[Cantidad Ordenada]]</f>
        <v>44</v>
      </c>
      <c r="N217" s="1">
        <f>Tabla1[[#This Row],[Ganancia Neta ]]/Tabla1[[#This Row],[Total del pedido ]]</f>
        <v>0.40909090909090912</v>
      </c>
      <c r="O217" s="2">
        <f>Tabla1[[#This Row],[Costo Unitario]]*Tabla1[[#This Row],[Cantidad Ordenada]]</f>
        <v>26</v>
      </c>
    </row>
    <row r="218" spans="1:15" x14ac:dyDescent="0.2">
      <c r="A218">
        <v>80</v>
      </c>
      <c r="B218">
        <v>18</v>
      </c>
      <c r="C218" t="s">
        <v>13</v>
      </c>
      <c r="D218" t="s">
        <v>37</v>
      </c>
      <c r="E218">
        <v>17</v>
      </c>
      <c r="F218">
        <v>29</v>
      </c>
      <c r="G218">
        <v>1</v>
      </c>
      <c r="H218" s="8">
        <v>34</v>
      </c>
      <c r="I218" s="7">
        <f>Tabla1[[#This Row],[Tiempo de Preparación]]/1440</f>
        <v>2.361111111111111E-2</v>
      </c>
      <c r="J218" t="s">
        <v>8</v>
      </c>
      <c r="K218">
        <f>Tabla1[[#This Row],[Precio Unitario]]*Tabla1[[#This Row],[Cantidad Ordenada]]</f>
        <v>29</v>
      </c>
      <c r="L218">
        <f>Tabla1[[#This Row],[Ganancia Bruta]]-(Tabla1[[#This Row],[Costo Unitario]]*Tabla1[[#This Row],[Cantidad Ordenada]])</f>
        <v>12</v>
      </c>
      <c r="M218">
        <f>Tabla1[[#This Row],[Precio Unitario]]*Tabla1[[#This Row],[Cantidad Ordenada]]</f>
        <v>29</v>
      </c>
      <c r="N218" s="1">
        <f>Tabla1[[#This Row],[Ganancia Neta ]]/Tabla1[[#This Row],[Total del pedido ]]</f>
        <v>0.41379310344827586</v>
      </c>
      <c r="O218" s="2">
        <f>Tabla1[[#This Row],[Costo Unitario]]*Tabla1[[#This Row],[Cantidad Ordenada]]</f>
        <v>17</v>
      </c>
    </row>
    <row r="219" spans="1:15" x14ac:dyDescent="0.2">
      <c r="A219">
        <v>80</v>
      </c>
      <c r="B219">
        <v>18</v>
      </c>
      <c r="C219" t="s">
        <v>5</v>
      </c>
      <c r="D219" t="s">
        <v>31</v>
      </c>
      <c r="E219">
        <v>14</v>
      </c>
      <c r="F219">
        <v>24</v>
      </c>
      <c r="G219">
        <v>2</v>
      </c>
      <c r="H219" s="8">
        <v>28</v>
      </c>
      <c r="I219" s="7">
        <f>Tabla1[[#This Row],[Tiempo de Preparación]]/1440</f>
        <v>1.9444444444444445E-2</v>
      </c>
      <c r="J219" t="s">
        <v>6</v>
      </c>
      <c r="K219">
        <f>Tabla1[[#This Row],[Precio Unitario]]*Tabla1[[#This Row],[Cantidad Ordenada]]</f>
        <v>48</v>
      </c>
      <c r="L219">
        <f>Tabla1[[#This Row],[Ganancia Bruta]]-(Tabla1[[#This Row],[Costo Unitario]]*Tabla1[[#This Row],[Cantidad Ordenada]])</f>
        <v>20</v>
      </c>
      <c r="M219">
        <f>Tabla1[[#This Row],[Precio Unitario]]*Tabla1[[#This Row],[Cantidad Ordenada]]</f>
        <v>48</v>
      </c>
      <c r="N219" s="1">
        <f>Tabla1[[#This Row],[Ganancia Neta ]]/Tabla1[[#This Row],[Total del pedido ]]</f>
        <v>0.41666666666666669</v>
      </c>
      <c r="O219" s="2">
        <f>Tabla1[[#This Row],[Costo Unitario]]*Tabla1[[#This Row],[Cantidad Ordenada]]</f>
        <v>28</v>
      </c>
    </row>
    <row r="220" spans="1:15" x14ac:dyDescent="0.2">
      <c r="A220">
        <v>81</v>
      </c>
      <c r="B220">
        <v>17</v>
      </c>
      <c r="C220" t="s">
        <v>9</v>
      </c>
      <c r="D220" t="s">
        <v>33</v>
      </c>
      <c r="E220">
        <v>19</v>
      </c>
      <c r="F220">
        <v>31</v>
      </c>
      <c r="G220">
        <v>2</v>
      </c>
      <c r="H220" s="8">
        <v>59</v>
      </c>
      <c r="I220" s="7">
        <f>Tabla1[[#This Row],[Tiempo de Preparación]]/1440</f>
        <v>4.0972222222222222E-2</v>
      </c>
      <c r="J220" t="s">
        <v>8</v>
      </c>
      <c r="K220">
        <f>Tabla1[[#This Row],[Precio Unitario]]*Tabla1[[#This Row],[Cantidad Ordenada]]</f>
        <v>62</v>
      </c>
      <c r="L220">
        <f>Tabla1[[#This Row],[Ganancia Bruta]]-(Tabla1[[#This Row],[Costo Unitario]]*Tabla1[[#This Row],[Cantidad Ordenada]])</f>
        <v>24</v>
      </c>
      <c r="M220">
        <f>Tabla1[[#This Row],[Precio Unitario]]*Tabla1[[#This Row],[Cantidad Ordenada]]</f>
        <v>62</v>
      </c>
      <c r="N220" s="1">
        <f>Tabla1[[#This Row],[Ganancia Neta ]]/Tabla1[[#This Row],[Total del pedido ]]</f>
        <v>0.38709677419354838</v>
      </c>
      <c r="O220" s="2">
        <f>Tabla1[[#This Row],[Costo Unitario]]*Tabla1[[#This Row],[Cantidad Ordenada]]</f>
        <v>38</v>
      </c>
    </row>
    <row r="221" spans="1:15" x14ac:dyDescent="0.2">
      <c r="A221">
        <v>82</v>
      </c>
      <c r="B221">
        <v>16</v>
      </c>
      <c r="C221" t="s">
        <v>26</v>
      </c>
      <c r="D221" t="s">
        <v>50</v>
      </c>
      <c r="E221">
        <v>15</v>
      </c>
      <c r="F221">
        <v>25</v>
      </c>
      <c r="G221">
        <v>2</v>
      </c>
      <c r="H221" s="8">
        <v>11</v>
      </c>
      <c r="I221" s="7">
        <f>Tabla1[[#This Row],[Tiempo de Preparación]]/1440</f>
        <v>7.6388888888888886E-3</v>
      </c>
      <c r="J221" t="s">
        <v>8</v>
      </c>
      <c r="K221">
        <f>Tabla1[[#This Row],[Precio Unitario]]*Tabla1[[#This Row],[Cantidad Ordenada]]</f>
        <v>50</v>
      </c>
      <c r="L221">
        <f>Tabla1[[#This Row],[Ganancia Bruta]]-(Tabla1[[#This Row],[Costo Unitario]]*Tabla1[[#This Row],[Cantidad Ordenada]])</f>
        <v>20</v>
      </c>
      <c r="M221">
        <f>Tabla1[[#This Row],[Precio Unitario]]*Tabla1[[#This Row],[Cantidad Ordenada]]</f>
        <v>50</v>
      </c>
      <c r="N221" s="1">
        <f>Tabla1[[#This Row],[Ganancia Neta ]]/Tabla1[[#This Row],[Total del pedido ]]</f>
        <v>0.4</v>
      </c>
      <c r="O221" s="2">
        <f>Tabla1[[#This Row],[Costo Unitario]]*Tabla1[[#This Row],[Cantidad Ordenada]]</f>
        <v>30</v>
      </c>
    </row>
    <row r="222" spans="1:15" x14ac:dyDescent="0.2">
      <c r="A222">
        <v>82</v>
      </c>
      <c r="B222">
        <v>16</v>
      </c>
      <c r="C222" t="s">
        <v>7</v>
      </c>
      <c r="D222" t="s">
        <v>32</v>
      </c>
      <c r="E222">
        <v>18</v>
      </c>
      <c r="F222">
        <v>30</v>
      </c>
      <c r="G222">
        <v>1</v>
      </c>
      <c r="H222" s="8">
        <v>8</v>
      </c>
      <c r="I222" s="7">
        <f>Tabla1[[#This Row],[Tiempo de Preparación]]/1440</f>
        <v>5.5555555555555558E-3</v>
      </c>
      <c r="J222" t="s">
        <v>8</v>
      </c>
      <c r="K222">
        <f>Tabla1[[#This Row],[Precio Unitario]]*Tabla1[[#This Row],[Cantidad Ordenada]]</f>
        <v>30</v>
      </c>
      <c r="L222">
        <f>Tabla1[[#This Row],[Ganancia Bruta]]-(Tabla1[[#This Row],[Costo Unitario]]*Tabla1[[#This Row],[Cantidad Ordenada]])</f>
        <v>12</v>
      </c>
      <c r="M222">
        <f>Tabla1[[#This Row],[Precio Unitario]]*Tabla1[[#This Row],[Cantidad Ordenada]]</f>
        <v>30</v>
      </c>
      <c r="N222" s="1">
        <f>Tabla1[[#This Row],[Ganancia Neta ]]/Tabla1[[#This Row],[Total del pedido ]]</f>
        <v>0.4</v>
      </c>
      <c r="O222" s="2">
        <f>Tabla1[[#This Row],[Costo Unitario]]*Tabla1[[#This Row],[Cantidad Ordenada]]</f>
        <v>18</v>
      </c>
    </row>
    <row r="223" spans="1:15" x14ac:dyDescent="0.2">
      <c r="A223">
        <v>83</v>
      </c>
      <c r="B223">
        <v>15</v>
      </c>
      <c r="C223" t="s">
        <v>10</v>
      </c>
      <c r="D223" t="s">
        <v>34</v>
      </c>
      <c r="E223">
        <v>16</v>
      </c>
      <c r="F223">
        <v>27</v>
      </c>
      <c r="G223">
        <v>2</v>
      </c>
      <c r="H223" s="8">
        <v>14</v>
      </c>
      <c r="I223" s="7">
        <f>Tabla1[[#This Row],[Tiempo de Preparación]]/1440</f>
        <v>9.7222222222222224E-3</v>
      </c>
      <c r="J223" t="s">
        <v>6</v>
      </c>
      <c r="K223">
        <f>Tabla1[[#This Row],[Precio Unitario]]*Tabla1[[#This Row],[Cantidad Ordenada]]</f>
        <v>54</v>
      </c>
      <c r="L223">
        <f>Tabla1[[#This Row],[Ganancia Bruta]]-(Tabla1[[#This Row],[Costo Unitario]]*Tabla1[[#This Row],[Cantidad Ordenada]])</f>
        <v>22</v>
      </c>
      <c r="M223">
        <f>Tabla1[[#This Row],[Precio Unitario]]*Tabla1[[#This Row],[Cantidad Ordenada]]</f>
        <v>54</v>
      </c>
      <c r="N223" s="1">
        <f>Tabla1[[#This Row],[Ganancia Neta ]]/Tabla1[[#This Row],[Total del pedido ]]</f>
        <v>0.40740740740740738</v>
      </c>
      <c r="O223" s="2">
        <f>Tabla1[[#This Row],[Costo Unitario]]*Tabla1[[#This Row],[Cantidad Ordenada]]</f>
        <v>32</v>
      </c>
    </row>
    <row r="224" spans="1:15" x14ac:dyDescent="0.2">
      <c r="A224">
        <v>83</v>
      </c>
      <c r="B224">
        <v>15</v>
      </c>
      <c r="C224" t="s">
        <v>21</v>
      </c>
      <c r="D224" t="s">
        <v>45</v>
      </c>
      <c r="E224">
        <v>12</v>
      </c>
      <c r="F224">
        <v>20</v>
      </c>
      <c r="G224">
        <v>1</v>
      </c>
      <c r="H224" s="8">
        <v>30</v>
      </c>
      <c r="I224" s="7">
        <f>Tabla1[[#This Row],[Tiempo de Preparación]]/1440</f>
        <v>2.0833333333333332E-2</v>
      </c>
      <c r="J224" t="s">
        <v>8</v>
      </c>
      <c r="K224">
        <f>Tabla1[[#This Row],[Precio Unitario]]*Tabla1[[#This Row],[Cantidad Ordenada]]</f>
        <v>20</v>
      </c>
      <c r="L224">
        <f>Tabla1[[#This Row],[Ganancia Bruta]]-(Tabla1[[#This Row],[Costo Unitario]]*Tabla1[[#This Row],[Cantidad Ordenada]])</f>
        <v>8</v>
      </c>
      <c r="M224">
        <f>Tabla1[[#This Row],[Precio Unitario]]*Tabla1[[#This Row],[Cantidad Ordenada]]</f>
        <v>20</v>
      </c>
      <c r="N224" s="1">
        <f>Tabla1[[#This Row],[Ganancia Neta ]]/Tabla1[[#This Row],[Total del pedido ]]</f>
        <v>0.4</v>
      </c>
      <c r="O224" s="2">
        <f>Tabla1[[#This Row],[Costo Unitario]]*Tabla1[[#This Row],[Cantidad Ordenada]]</f>
        <v>12</v>
      </c>
    </row>
    <row r="225" spans="1:15" x14ac:dyDescent="0.2">
      <c r="A225">
        <v>83</v>
      </c>
      <c r="B225">
        <v>15</v>
      </c>
      <c r="C225" t="s">
        <v>18</v>
      </c>
      <c r="D225" t="s">
        <v>42</v>
      </c>
      <c r="E225">
        <v>19</v>
      </c>
      <c r="F225">
        <v>32</v>
      </c>
      <c r="G225">
        <v>3</v>
      </c>
      <c r="H225" s="8">
        <v>50</v>
      </c>
      <c r="I225" s="7">
        <f>Tabla1[[#This Row],[Tiempo de Preparación]]/1440</f>
        <v>3.4722222222222224E-2</v>
      </c>
      <c r="J225" t="s">
        <v>6</v>
      </c>
      <c r="K225">
        <f>Tabla1[[#This Row],[Precio Unitario]]*Tabla1[[#This Row],[Cantidad Ordenada]]</f>
        <v>96</v>
      </c>
      <c r="L225">
        <f>Tabla1[[#This Row],[Ganancia Bruta]]-(Tabla1[[#This Row],[Costo Unitario]]*Tabla1[[#This Row],[Cantidad Ordenada]])</f>
        <v>39</v>
      </c>
      <c r="M225">
        <f>Tabla1[[#This Row],[Precio Unitario]]*Tabla1[[#This Row],[Cantidad Ordenada]]</f>
        <v>96</v>
      </c>
      <c r="N225" s="1">
        <f>Tabla1[[#This Row],[Ganancia Neta ]]/Tabla1[[#This Row],[Total del pedido ]]</f>
        <v>0.40625</v>
      </c>
      <c r="O225" s="2">
        <f>Tabla1[[#This Row],[Costo Unitario]]*Tabla1[[#This Row],[Cantidad Ordenada]]</f>
        <v>57</v>
      </c>
    </row>
    <row r="226" spans="1:15" x14ac:dyDescent="0.2">
      <c r="A226">
        <v>84</v>
      </c>
      <c r="B226">
        <v>19</v>
      </c>
      <c r="C226" t="s">
        <v>7</v>
      </c>
      <c r="D226" t="s">
        <v>32</v>
      </c>
      <c r="E226">
        <v>18</v>
      </c>
      <c r="F226">
        <v>30</v>
      </c>
      <c r="G226">
        <v>2</v>
      </c>
      <c r="H226" s="8">
        <v>10</v>
      </c>
      <c r="I226" s="7">
        <f>Tabla1[[#This Row],[Tiempo de Preparación]]/1440</f>
        <v>6.9444444444444441E-3</v>
      </c>
      <c r="J226" t="s">
        <v>8</v>
      </c>
      <c r="K226">
        <f>Tabla1[[#This Row],[Precio Unitario]]*Tabla1[[#This Row],[Cantidad Ordenada]]</f>
        <v>60</v>
      </c>
      <c r="L226">
        <f>Tabla1[[#This Row],[Ganancia Bruta]]-(Tabla1[[#This Row],[Costo Unitario]]*Tabla1[[#This Row],[Cantidad Ordenada]])</f>
        <v>24</v>
      </c>
      <c r="M226">
        <f>Tabla1[[#This Row],[Precio Unitario]]*Tabla1[[#This Row],[Cantidad Ordenada]]</f>
        <v>60</v>
      </c>
      <c r="N226" s="1">
        <f>Tabla1[[#This Row],[Ganancia Neta ]]/Tabla1[[#This Row],[Total del pedido ]]</f>
        <v>0.4</v>
      </c>
      <c r="O226" s="2">
        <f>Tabla1[[#This Row],[Costo Unitario]]*Tabla1[[#This Row],[Cantidad Ordenada]]</f>
        <v>36</v>
      </c>
    </row>
    <row r="227" spans="1:15" x14ac:dyDescent="0.2">
      <c r="A227">
        <v>85</v>
      </c>
      <c r="B227">
        <v>8</v>
      </c>
      <c r="C227" t="s">
        <v>15</v>
      </c>
      <c r="D227" t="s">
        <v>39</v>
      </c>
      <c r="E227">
        <v>16</v>
      </c>
      <c r="F227">
        <v>28</v>
      </c>
      <c r="G227">
        <v>3</v>
      </c>
      <c r="H227" s="8">
        <v>26</v>
      </c>
      <c r="I227" s="7">
        <f>Tabla1[[#This Row],[Tiempo de Preparación]]/1440</f>
        <v>1.8055555555555554E-2</v>
      </c>
      <c r="J227" t="s">
        <v>8</v>
      </c>
      <c r="K227">
        <f>Tabla1[[#This Row],[Precio Unitario]]*Tabla1[[#This Row],[Cantidad Ordenada]]</f>
        <v>84</v>
      </c>
      <c r="L227">
        <f>Tabla1[[#This Row],[Ganancia Bruta]]-(Tabla1[[#This Row],[Costo Unitario]]*Tabla1[[#This Row],[Cantidad Ordenada]])</f>
        <v>36</v>
      </c>
      <c r="M227">
        <f>Tabla1[[#This Row],[Precio Unitario]]*Tabla1[[#This Row],[Cantidad Ordenada]]</f>
        <v>84</v>
      </c>
      <c r="N227" s="1">
        <f>Tabla1[[#This Row],[Ganancia Neta ]]/Tabla1[[#This Row],[Total del pedido ]]</f>
        <v>0.42857142857142855</v>
      </c>
      <c r="O227" s="2">
        <f>Tabla1[[#This Row],[Costo Unitario]]*Tabla1[[#This Row],[Cantidad Ordenada]]</f>
        <v>48</v>
      </c>
    </row>
    <row r="228" spans="1:15" x14ac:dyDescent="0.2">
      <c r="A228">
        <v>85</v>
      </c>
      <c r="B228">
        <v>8</v>
      </c>
      <c r="C228" t="s">
        <v>12</v>
      </c>
      <c r="D228" t="s">
        <v>36</v>
      </c>
      <c r="E228">
        <v>22</v>
      </c>
      <c r="F228">
        <v>36</v>
      </c>
      <c r="G228">
        <v>2</v>
      </c>
      <c r="H228" s="8">
        <v>33</v>
      </c>
      <c r="I228" s="7">
        <f>Tabla1[[#This Row],[Tiempo de Preparación]]/1440</f>
        <v>2.2916666666666665E-2</v>
      </c>
      <c r="J228" t="s">
        <v>8</v>
      </c>
      <c r="K228">
        <f>Tabla1[[#This Row],[Precio Unitario]]*Tabla1[[#This Row],[Cantidad Ordenada]]</f>
        <v>72</v>
      </c>
      <c r="L228">
        <f>Tabla1[[#This Row],[Ganancia Bruta]]-(Tabla1[[#This Row],[Costo Unitario]]*Tabla1[[#This Row],[Cantidad Ordenada]])</f>
        <v>28</v>
      </c>
      <c r="M228">
        <f>Tabla1[[#This Row],[Precio Unitario]]*Tabla1[[#This Row],[Cantidad Ordenada]]</f>
        <v>72</v>
      </c>
      <c r="N228" s="1">
        <f>Tabla1[[#This Row],[Ganancia Neta ]]/Tabla1[[#This Row],[Total del pedido ]]</f>
        <v>0.3888888888888889</v>
      </c>
      <c r="O228" s="2">
        <f>Tabla1[[#This Row],[Costo Unitario]]*Tabla1[[#This Row],[Cantidad Ordenada]]</f>
        <v>44</v>
      </c>
    </row>
    <row r="229" spans="1:15" x14ac:dyDescent="0.2">
      <c r="A229">
        <v>85</v>
      </c>
      <c r="B229">
        <v>8</v>
      </c>
      <c r="C229" t="s">
        <v>21</v>
      </c>
      <c r="D229" t="s">
        <v>45</v>
      </c>
      <c r="E229">
        <v>12</v>
      </c>
      <c r="F229">
        <v>20</v>
      </c>
      <c r="G229">
        <v>1</v>
      </c>
      <c r="H229" s="8">
        <v>54</v>
      </c>
      <c r="I229" s="7">
        <f>Tabla1[[#This Row],[Tiempo de Preparación]]/1440</f>
        <v>3.7499999999999999E-2</v>
      </c>
      <c r="J229" t="s">
        <v>8</v>
      </c>
      <c r="K229">
        <f>Tabla1[[#This Row],[Precio Unitario]]*Tabla1[[#This Row],[Cantidad Ordenada]]</f>
        <v>20</v>
      </c>
      <c r="L229">
        <f>Tabla1[[#This Row],[Ganancia Bruta]]-(Tabla1[[#This Row],[Costo Unitario]]*Tabla1[[#This Row],[Cantidad Ordenada]])</f>
        <v>8</v>
      </c>
      <c r="M229">
        <f>Tabla1[[#This Row],[Precio Unitario]]*Tabla1[[#This Row],[Cantidad Ordenada]]</f>
        <v>20</v>
      </c>
      <c r="N229" s="1">
        <f>Tabla1[[#This Row],[Ganancia Neta ]]/Tabla1[[#This Row],[Total del pedido ]]</f>
        <v>0.4</v>
      </c>
      <c r="O229" s="2">
        <f>Tabla1[[#This Row],[Costo Unitario]]*Tabla1[[#This Row],[Cantidad Ordenada]]</f>
        <v>12</v>
      </c>
    </row>
    <row r="230" spans="1:15" x14ac:dyDescent="0.2">
      <c r="A230">
        <v>85</v>
      </c>
      <c r="B230">
        <v>8</v>
      </c>
      <c r="C230" t="s">
        <v>18</v>
      </c>
      <c r="D230" t="s">
        <v>42</v>
      </c>
      <c r="E230">
        <v>19</v>
      </c>
      <c r="F230">
        <v>32</v>
      </c>
      <c r="G230">
        <v>1</v>
      </c>
      <c r="H230" s="8">
        <v>29</v>
      </c>
      <c r="I230" s="7">
        <f>Tabla1[[#This Row],[Tiempo de Preparación]]/1440</f>
        <v>2.013888888888889E-2</v>
      </c>
      <c r="J230" t="s">
        <v>8</v>
      </c>
      <c r="K230">
        <f>Tabla1[[#This Row],[Precio Unitario]]*Tabla1[[#This Row],[Cantidad Ordenada]]</f>
        <v>32</v>
      </c>
      <c r="L230">
        <f>Tabla1[[#This Row],[Ganancia Bruta]]-(Tabla1[[#This Row],[Costo Unitario]]*Tabla1[[#This Row],[Cantidad Ordenada]])</f>
        <v>13</v>
      </c>
      <c r="M230">
        <f>Tabla1[[#This Row],[Precio Unitario]]*Tabla1[[#This Row],[Cantidad Ordenada]]</f>
        <v>32</v>
      </c>
      <c r="N230" s="1">
        <f>Tabla1[[#This Row],[Ganancia Neta ]]/Tabla1[[#This Row],[Total del pedido ]]</f>
        <v>0.40625</v>
      </c>
      <c r="O230" s="2">
        <f>Tabla1[[#This Row],[Costo Unitario]]*Tabla1[[#This Row],[Cantidad Ordenada]]</f>
        <v>19</v>
      </c>
    </row>
    <row r="231" spans="1:15" x14ac:dyDescent="0.2">
      <c r="A231">
        <v>86</v>
      </c>
      <c r="B231">
        <v>20</v>
      </c>
      <c r="C231" t="s">
        <v>26</v>
      </c>
      <c r="D231" t="s">
        <v>50</v>
      </c>
      <c r="E231">
        <v>15</v>
      </c>
      <c r="F231">
        <v>25</v>
      </c>
      <c r="G231">
        <v>2</v>
      </c>
      <c r="H231" s="8">
        <v>8</v>
      </c>
      <c r="I231" s="7">
        <f>Tabla1[[#This Row],[Tiempo de Preparación]]/1440</f>
        <v>5.5555555555555558E-3</v>
      </c>
      <c r="J231" t="s">
        <v>8</v>
      </c>
      <c r="K231">
        <f>Tabla1[[#This Row],[Precio Unitario]]*Tabla1[[#This Row],[Cantidad Ordenada]]</f>
        <v>50</v>
      </c>
      <c r="L231">
        <f>Tabla1[[#This Row],[Ganancia Bruta]]-(Tabla1[[#This Row],[Costo Unitario]]*Tabla1[[#This Row],[Cantidad Ordenada]])</f>
        <v>20</v>
      </c>
      <c r="M231">
        <f>Tabla1[[#This Row],[Precio Unitario]]*Tabla1[[#This Row],[Cantidad Ordenada]]</f>
        <v>50</v>
      </c>
      <c r="N231" s="1">
        <f>Tabla1[[#This Row],[Ganancia Neta ]]/Tabla1[[#This Row],[Total del pedido ]]</f>
        <v>0.4</v>
      </c>
      <c r="O231" s="2">
        <f>Tabla1[[#This Row],[Costo Unitario]]*Tabla1[[#This Row],[Cantidad Ordenada]]</f>
        <v>30</v>
      </c>
    </row>
    <row r="232" spans="1:15" x14ac:dyDescent="0.2">
      <c r="A232">
        <v>87</v>
      </c>
      <c r="B232">
        <v>3</v>
      </c>
      <c r="C232" t="s">
        <v>24</v>
      </c>
      <c r="D232" t="s">
        <v>48</v>
      </c>
      <c r="E232">
        <v>10</v>
      </c>
      <c r="F232">
        <v>18</v>
      </c>
      <c r="G232">
        <v>2</v>
      </c>
      <c r="H232" s="8">
        <v>55</v>
      </c>
      <c r="I232" s="7">
        <f>Tabla1[[#This Row],[Tiempo de Preparación]]/1440</f>
        <v>3.8194444444444448E-2</v>
      </c>
      <c r="J232" t="s">
        <v>6</v>
      </c>
      <c r="K232">
        <f>Tabla1[[#This Row],[Precio Unitario]]*Tabla1[[#This Row],[Cantidad Ordenada]]</f>
        <v>36</v>
      </c>
      <c r="L232">
        <f>Tabla1[[#This Row],[Ganancia Bruta]]-(Tabla1[[#This Row],[Costo Unitario]]*Tabla1[[#This Row],[Cantidad Ordenada]])</f>
        <v>16</v>
      </c>
      <c r="M232">
        <f>Tabla1[[#This Row],[Precio Unitario]]*Tabla1[[#This Row],[Cantidad Ordenada]]</f>
        <v>36</v>
      </c>
      <c r="N232" s="1">
        <f>Tabla1[[#This Row],[Ganancia Neta ]]/Tabla1[[#This Row],[Total del pedido ]]</f>
        <v>0.44444444444444442</v>
      </c>
      <c r="O232" s="2">
        <f>Tabla1[[#This Row],[Costo Unitario]]*Tabla1[[#This Row],[Cantidad Ordenada]]</f>
        <v>20</v>
      </c>
    </row>
    <row r="233" spans="1:15" x14ac:dyDescent="0.2">
      <c r="A233">
        <v>87</v>
      </c>
      <c r="B233">
        <v>3</v>
      </c>
      <c r="C233" t="s">
        <v>18</v>
      </c>
      <c r="D233" t="s">
        <v>42</v>
      </c>
      <c r="E233">
        <v>19</v>
      </c>
      <c r="F233">
        <v>32</v>
      </c>
      <c r="G233">
        <v>1</v>
      </c>
      <c r="H233" s="8">
        <v>5</v>
      </c>
      <c r="I233" s="7">
        <f>Tabla1[[#This Row],[Tiempo de Preparación]]/1440</f>
        <v>3.472222222222222E-3</v>
      </c>
      <c r="J233" t="s">
        <v>8</v>
      </c>
      <c r="K233">
        <f>Tabla1[[#This Row],[Precio Unitario]]*Tabla1[[#This Row],[Cantidad Ordenada]]</f>
        <v>32</v>
      </c>
      <c r="L233">
        <f>Tabla1[[#This Row],[Ganancia Bruta]]-(Tabla1[[#This Row],[Costo Unitario]]*Tabla1[[#This Row],[Cantidad Ordenada]])</f>
        <v>13</v>
      </c>
      <c r="M233">
        <f>Tabla1[[#This Row],[Precio Unitario]]*Tabla1[[#This Row],[Cantidad Ordenada]]</f>
        <v>32</v>
      </c>
      <c r="N233" s="1">
        <f>Tabla1[[#This Row],[Ganancia Neta ]]/Tabla1[[#This Row],[Total del pedido ]]</f>
        <v>0.40625</v>
      </c>
      <c r="O233" s="2">
        <f>Tabla1[[#This Row],[Costo Unitario]]*Tabla1[[#This Row],[Cantidad Ordenada]]</f>
        <v>19</v>
      </c>
    </row>
    <row r="234" spans="1:15" x14ac:dyDescent="0.2">
      <c r="A234">
        <v>87</v>
      </c>
      <c r="B234">
        <v>3</v>
      </c>
      <c r="C234" t="s">
        <v>9</v>
      </c>
      <c r="D234" t="s">
        <v>33</v>
      </c>
      <c r="E234">
        <v>19</v>
      </c>
      <c r="F234">
        <v>31</v>
      </c>
      <c r="G234">
        <v>1</v>
      </c>
      <c r="H234" s="8">
        <v>11</v>
      </c>
      <c r="I234" s="7">
        <f>Tabla1[[#This Row],[Tiempo de Preparación]]/1440</f>
        <v>7.6388888888888886E-3</v>
      </c>
      <c r="J234" t="s">
        <v>6</v>
      </c>
      <c r="K234">
        <f>Tabla1[[#This Row],[Precio Unitario]]*Tabla1[[#This Row],[Cantidad Ordenada]]</f>
        <v>31</v>
      </c>
      <c r="L234">
        <f>Tabla1[[#This Row],[Ganancia Bruta]]-(Tabla1[[#This Row],[Costo Unitario]]*Tabla1[[#This Row],[Cantidad Ordenada]])</f>
        <v>12</v>
      </c>
      <c r="M234">
        <f>Tabla1[[#This Row],[Precio Unitario]]*Tabla1[[#This Row],[Cantidad Ordenada]]</f>
        <v>31</v>
      </c>
      <c r="N234" s="1">
        <f>Tabla1[[#This Row],[Ganancia Neta ]]/Tabla1[[#This Row],[Total del pedido ]]</f>
        <v>0.38709677419354838</v>
      </c>
      <c r="O234" s="2">
        <f>Tabla1[[#This Row],[Costo Unitario]]*Tabla1[[#This Row],[Cantidad Ordenada]]</f>
        <v>19</v>
      </c>
    </row>
    <row r="235" spans="1:15" x14ac:dyDescent="0.2">
      <c r="A235">
        <v>88</v>
      </c>
      <c r="B235">
        <v>18</v>
      </c>
      <c r="C235" t="s">
        <v>11</v>
      </c>
      <c r="D235" t="s">
        <v>35</v>
      </c>
      <c r="E235">
        <v>25</v>
      </c>
      <c r="F235">
        <v>40</v>
      </c>
      <c r="G235">
        <v>1</v>
      </c>
      <c r="H235" s="8">
        <v>12</v>
      </c>
      <c r="I235" s="7">
        <f>Tabla1[[#This Row],[Tiempo de Preparación]]/1440</f>
        <v>8.3333333333333332E-3</v>
      </c>
      <c r="J235" t="s">
        <v>6</v>
      </c>
      <c r="K235">
        <f>Tabla1[[#This Row],[Precio Unitario]]*Tabla1[[#This Row],[Cantidad Ordenada]]</f>
        <v>40</v>
      </c>
      <c r="L235">
        <f>Tabla1[[#This Row],[Ganancia Bruta]]-(Tabla1[[#This Row],[Costo Unitario]]*Tabla1[[#This Row],[Cantidad Ordenada]])</f>
        <v>15</v>
      </c>
      <c r="M235">
        <f>Tabla1[[#This Row],[Precio Unitario]]*Tabla1[[#This Row],[Cantidad Ordenada]]</f>
        <v>40</v>
      </c>
      <c r="N235" s="1">
        <f>Tabla1[[#This Row],[Ganancia Neta ]]/Tabla1[[#This Row],[Total del pedido ]]</f>
        <v>0.375</v>
      </c>
      <c r="O235" s="2">
        <f>Tabla1[[#This Row],[Costo Unitario]]*Tabla1[[#This Row],[Cantidad Ordenada]]</f>
        <v>25</v>
      </c>
    </row>
    <row r="236" spans="1:15" x14ac:dyDescent="0.2">
      <c r="A236">
        <v>88</v>
      </c>
      <c r="B236">
        <v>18</v>
      </c>
      <c r="C236" t="s">
        <v>16</v>
      </c>
      <c r="D236" t="s">
        <v>40</v>
      </c>
      <c r="E236">
        <v>11</v>
      </c>
      <c r="F236">
        <v>19</v>
      </c>
      <c r="G236">
        <v>3</v>
      </c>
      <c r="H236" s="8">
        <v>46</v>
      </c>
      <c r="I236" s="7">
        <f>Tabla1[[#This Row],[Tiempo de Preparación]]/1440</f>
        <v>3.1944444444444442E-2</v>
      </c>
      <c r="J236" t="s">
        <v>8</v>
      </c>
      <c r="K236">
        <f>Tabla1[[#This Row],[Precio Unitario]]*Tabla1[[#This Row],[Cantidad Ordenada]]</f>
        <v>57</v>
      </c>
      <c r="L236">
        <f>Tabla1[[#This Row],[Ganancia Bruta]]-(Tabla1[[#This Row],[Costo Unitario]]*Tabla1[[#This Row],[Cantidad Ordenada]])</f>
        <v>24</v>
      </c>
      <c r="M236">
        <f>Tabla1[[#This Row],[Precio Unitario]]*Tabla1[[#This Row],[Cantidad Ordenada]]</f>
        <v>57</v>
      </c>
      <c r="N236" s="1">
        <f>Tabla1[[#This Row],[Ganancia Neta ]]/Tabla1[[#This Row],[Total del pedido ]]</f>
        <v>0.42105263157894735</v>
      </c>
      <c r="O236" s="2">
        <f>Tabla1[[#This Row],[Costo Unitario]]*Tabla1[[#This Row],[Cantidad Ordenada]]</f>
        <v>33</v>
      </c>
    </row>
    <row r="237" spans="1:15" x14ac:dyDescent="0.2">
      <c r="A237">
        <v>88</v>
      </c>
      <c r="B237">
        <v>18</v>
      </c>
      <c r="C237" t="s">
        <v>25</v>
      </c>
      <c r="D237" t="s">
        <v>49</v>
      </c>
      <c r="E237">
        <v>15</v>
      </c>
      <c r="F237">
        <v>26</v>
      </c>
      <c r="G237">
        <v>1</v>
      </c>
      <c r="H237" s="8">
        <v>59</v>
      </c>
      <c r="I237" s="7">
        <f>Tabla1[[#This Row],[Tiempo de Preparación]]/1440</f>
        <v>4.0972222222222222E-2</v>
      </c>
      <c r="J237" t="s">
        <v>6</v>
      </c>
      <c r="K237">
        <f>Tabla1[[#This Row],[Precio Unitario]]*Tabla1[[#This Row],[Cantidad Ordenada]]</f>
        <v>26</v>
      </c>
      <c r="L237">
        <f>Tabla1[[#This Row],[Ganancia Bruta]]-(Tabla1[[#This Row],[Costo Unitario]]*Tabla1[[#This Row],[Cantidad Ordenada]])</f>
        <v>11</v>
      </c>
      <c r="M237">
        <f>Tabla1[[#This Row],[Precio Unitario]]*Tabla1[[#This Row],[Cantidad Ordenada]]</f>
        <v>26</v>
      </c>
      <c r="N237" s="1">
        <f>Tabla1[[#This Row],[Ganancia Neta ]]/Tabla1[[#This Row],[Total del pedido ]]</f>
        <v>0.42307692307692307</v>
      </c>
      <c r="O237" s="2">
        <f>Tabla1[[#This Row],[Costo Unitario]]*Tabla1[[#This Row],[Cantidad Ordenada]]</f>
        <v>15</v>
      </c>
    </row>
    <row r="238" spans="1:15" x14ac:dyDescent="0.2">
      <c r="A238">
        <v>89</v>
      </c>
      <c r="B238">
        <v>11</v>
      </c>
      <c r="C238" t="s">
        <v>22</v>
      </c>
      <c r="D238" t="s">
        <v>46</v>
      </c>
      <c r="E238">
        <v>14</v>
      </c>
      <c r="F238">
        <v>23</v>
      </c>
      <c r="G238">
        <v>3</v>
      </c>
      <c r="H238" s="8">
        <v>44</v>
      </c>
      <c r="I238" s="7">
        <f>Tabla1[[#This Row],[Tiempo de Preparación]]/1440</f>
        <v>3.0555555555555555E-2</v>
      </c>
      <c r="J238" t="s">
        <v>8</v>
      </c>
      <c r="K238">
        <f>Tabla1[[#This Row],[Precio Unitario]]*Tabla1[[#This Row],[Cantidad Ordenada]]</f>
        <v>69</v>
      </c>
      <c r="L238">
        <f>Tabla1[[#This Row],[Ganancia Bruta]]-(Tabla1[[#This Row],[Costo Unitario]]*Tabla1[[#This Row],[Cantidad Ordenada]])</f>
        <v>27</v>
      </c>
      <c r="M238">
        <f>Tabla1[[#This Row],[Precio Unitario]]*Tabla1[[#This Row],[Cantidad Ordenada]]</f>
        <v>69</v>
      </c>
      <c r="N238" s="1">
        <f>Tabla1[[#This Row],[Ganancia Neta ]]/Tabla1[[#This Row],[Total del pedido ]]</f>
        <v>0.39130434782608697</v>
      </c>
      <c r="O238" s="2">
        <f>Tabla1[[#This Row],[Costo Unitario]]*Tabla1[[#This Row],[Cantidad Ordenada]]</f>
        <v>42</v>
      </c>
    </row>
    <row r="239" spans="1:15" x14ac:dyDescent="0.2">
      <c r="A239">
        <v>89</v>
      </c>
      <c r="B239">
        <v>11</v>
      </c>
      <c r="C239" t="s">
        <v>20</v>
      </c>
      <c r="D239" t="s">
        <v>44</v>
      </c>
      <c r="E239">
        <v>20</v>
      </c>
      <c r="F239">
        <v>34</v>
      </c>
      <c r="G239">
        <v>2</v>
      </c>
      <c r="H239" s="8">
        <v>58</v>
      </c>
      <c r="I239" s="7">
        <f>Tabla1[[#This Row],[Tiempo de Preparación]]/1440</f>
        <v>4.027777777777778E-2</v>
      </c>
      <c r="J239" t="s">
        <v>6</v>
      </c>
      <c r="K239">
        <f>Tabla1[[#This Row],[Precio Unitario]]*Tabla1[[#This Row],[Cantidad Ordenada]]</f>
        <v>68</v>
      </c>
      <c r="L239">
        <f>Tabla1[[#This Row],[Ganancia Bruta]]-(Tabla1[[#This Row],[Costo Unitario]]*Tabla1[[#This Row],[Cantidad Ordenada]])</f>
        <v>28</v>
      </c>
      <c r="M239">
        <f>Tabla1[[#This Row],[Precio Unitario]]*Tabla1[[#This Row],[Cantidad Ordenada]]</f>
        <v>68</v>
      </c>
      <c r="N239" s="1">
        <f>Tabla1[[#This Row],[Ganancia Neta ]]/Tabla1[[#This Row],[Total del pedido ]]</f>
        <v>0.41176470588235292</v>
      </c>
      <c r="O239" s="2">
        <f>Tabla1[[#This Row],[Costo Unitario]]*Tabla1[[#This Row],[Cantidad Ordenada]]</f>
        <v>40</v>
      </c>
    </row>
    <row r="240" spans="1:15" x14ac:dyDescent="0.2">
      <c r="A240">
        <v>89</v>
      </c>
      <c r="B240">
        <v>11</v>
      </c>
      <c r="C240" t="s">
        <v>19</v>
      </c>
      <c r="D240" t="s">
        <v>43</v>
      </c>
      <c r="E240">
        <v>13</v>
      </c>
      <c r="F240">
        <v>22</v>
      </c>
      <c r="G240">
        <v>1</v>
      </c>
      <c r="H240" s="8">
        <v>40</v>
      </c>
      <c r="I240" s="7">
        <f>Tabla1[[#This Row],[Tiempo de Preparación]]/1440</f>
        <v>2.7777777777777776E-2</v>
      </c>
      <c r="J240" t="s">
        <v>8</v>
      </c>
      <c r="K240">
        <f>Tabla1[[#This Row],[Precio Unitario]]*Tabla1[[#This Row],[Cantidad Ordenada]]</f>
        <v>22</v>
      </c>
      <c r="L240">
        <f>Tabla1[[#This Row],[Ganancia Bruta]]-(Tabla1[[#This Row],[Costo Unitario]]*Tabla1[[#This Row],[Cantidad Ordenada]])</f>
        <v>9</v>
      </c>
      <c r="M240">
        <f>Tabla1[[#This Row],[Precio Unitario]]*Tabla1[[#This Row],[Cantidad Ordenada]]</f>
        <v>22</v>
      </c>
      <c r="N240" s="1">
        <f>Tabla1[[#This Row],[Ganancia Neta ]]/Tabla1[[#This Row],[Total del pedido ]]</f>
        <v>0.40909090909090912</v>
      </c>
      <c r="O240" s="2">
        <f>Tabla1[[#This Row],[Costo Unitario]]*Tabla1[[#This Row],[Cantidad Ordenada]]</f>
        <v>13</v>
      </c>
    </row>
    <row r="241" spans="1:15" x14ac:dyDescent="0.2">
      <c r="A241">
        <v>90</v>
      </c>
      <c r="B241">
        <v>6</v>
      </c>
      <c r="C241" t="s">
        <v>20</v>
      </c>
      <c r="D241" t="s">
        <v>44</v>
      </c>
      <c r="E241">
        <v>20</v>
      </c>
      <c r="F241">
        <v>34</v>
      </c>
      <c r="G241">
        <v>1</v>
      </c>
      <c r="H241" s="8">
        <v>48</v>
      </c>
      <c r="I241" s="7">
        <f>Tabla1[[#This Row],[Tiempo de Preparación]]/1440</f>
        <v>3.3333333333333333E-2</v>
      </c>
      <c r="J241" t="s">
        <v>8</v>
      </c>
      <c r="K241">
        <f>Tabla1[[#This Row],[Precio Unitario]]*Tabla1[[#This Row],[Cantidad Ordenada]]</f>
        <v>34</v>
      </c>
      <c r="L241">
        <f>Tabla1[[#This Row],[Ganancia Bruta]]-(Tabla1[[#This Row],[Costo Unitario]]*Tabla1[[#This Row],[Cantidad Ordenada]])</f>
        <v>14</v>
      </c>
      <c r="M241">
        <f>Tabla1[[#This Row],[Precio Unitario]]*Tabla1[[#This Row],[Cantidad Ordenada]]</f>
        <v>34</v>
      </c>
      <c r="N241" s="1">
        <f>Tabla1[[#This Row],[Ganancia Neta ]]/Tabla1[[#This Row],[Total del pedido ]]</f>
        <v>0.41176470588235292</v>
      </c>
      <c r="O241" s="2">
        <f>Tabla1[[#This Row],[Costo Unitario]]*Tabla1[[#This Row],[Cantidad Ordenada]]</f>
        <v>20</v>
      </c>
    </row>
    <row r="242" spans="1:15" x14ac:dyDescent="0.2">
      <c r="A242">
        <v>91</v>
      </c>
      <c r="B242">
        <v>1</v>
      </c>
      <c r="C242" t="s">
        <v>17</v>
      </c>
      <c r="D242" t="s">
        <v>41</v>
      </c>
      <c r="E242">
        <v>21</v>
      </c>
      <c r="F242">
        <v>35</v>
      </c>
      <c r="G242">
        <v>3</v>
      </c>
      <c r="H242" s="8">
        <v>21</v>
      </c>
      <c r="I242" s="7">
        <f>Tabla1[[#This Row],[Tiempo de Preparación]]/1440</f>
        <v>1.4583333333333334E-2</v>
      </c>
      <c r="J242" t="s">
        <v>8</v>
      </c>
      <c r="K242">
        <f>Tabla1[[#This Row],[Precio Unitario]]*Tabla1[[#This Row],[Cantidad Ordenada]]</f>
        <v>105</v>
      </c>
      <c r="L242">
        <f>Tabla1[[#This Row],[Ganancia Bruta]]-(Tabla1[[#This Row],[Costo Unitario]]*Tabla1[[#This Row],[Cantidad Ordenada]])</f>
        <v>42</v>
      </c>
      <c r="M242">
        <f>Tabla1[[#This Row],[Precio Unitario]]*Tabla1[[#This Row],[Cantidad Ordenada]]</f>
        <v>105</v>
      </c>
      <c r="N242" s="1">
        <f>Tabla1[[#This Row],[Ganancia Neta ]]/Tabla1[[#This Row],[Total del pedido ]]</f>
        <v>0.4</v>
      </c>
      <c r="O242" s="2">
        <f>Tabla1[[#This Row],[Costo Unitario]]*Tabla1[[#This Row],[Cantidad Ordenada]]</f>
        <v>63</v>
      </c>
    </row>
    <row r="243" spans="1:15" x14ac:dyDescent="0.2">
      <c r="A243">
        <v>91</v>
      </c>
      <c r="B243">
        <v>1</v>
      </c>
      <c r="C243" t="s">
        <v>23</v>
      </c>
      <c r="D243" t="s">
        <v>47</v>
      </c>
      <c r="E243">
        <v>13</v>
      </c>
      <c r="F243">
        <v>21</v>
      </c>
      <c r="G243">
        <v>3</v>
      </c>
      <c r="H243" s="8">
        <v>52</v>
      </c>
      <c r="I243" s="7">
        <f>Tabla1[[#This Row],[Tiempo de Preparación]]/1440</f>
        <v>3.6111111111111108E-2</v>
      </c>
      <c r="J243" t="s">
        <v>6</v>
      </c>
      <c r="K243">
        <f>Tabla1[[#This Row],[Precio Unitario]]*Tabla1[[#This Row],[Cantidad Ordenada]]</f>
        <v>63</v>
      </c>
      <c r="L243">
        <f>Tabla1[[#This Row],[Ganancia Bruta]]-(Tabla1[[#This Row],[Costo Unitario]]*Tabla1[[#This Row],[Cantidad Ordenada]])</f>
        <v>24</v>
      </c>
      <c r="M243">
        <f>Tabla1[[#This Row],[Precio Unitario]]*Tabla1[[#This Row],[Cantidad Ordenada]]</f>
        <v>63</v>
      </c>
      <c r="N243" s="1">
        <f>Tabla1[[#This Row],[Ganancia Neta ]]/Tabla1[[#This Row],[Total del pedido ]]</f>
        <v>0.38095238095238093</v>
      </c>
      <c r="O243" s="2">
        <f>Tabla1[[#This Row],[Costo Unitario]]*Tabla1[[#This Row],[Cantidad Ordenada]]</f>
        <v>39</v>
      </c>
    </row>
    <row r="244" spans="1:15" x14ac:dyDescent="0.2">
      <c r="A244">
        <v>91</v>
      </c>
      <c r="B244">
        <v>1</v>
      </c>
      <c r="C244" t="s">
        <v>19</v>
      </c>
      <c r="D244" t="s">
        <v>43</v>
      </c>
      <c r="E244">
        <v>13</v>
      </c>
      <c r="F244">
        <v>22</v>
      </c>
      <c r="G244">
        <v>2</v>
      </c>
      <c r="H244" s="8">
        <v>11</v>
      </c>
      <c r="I244" s="7">
        <f>Tabla1[[#This Row],[Tiempo de Preparación]]/1440</f>
        <v>7.6388888888888886E-3</v>
      </c>
      <c r="J244" t="s">
        <v>6</v>
      </c>
      <c r="K244">
        <f>Tabla1[[#This Row],[Precio Unitario]]*Tabla1[[#This Row],[Cantidad Ordenada]]</f>
        <v>44</v>
      </c>
      <c r="L244">
        <f>Tabla1[[#This Row],[Ganancia Bruta]]-(Tabla1[[#This Row],[Costo Unitario]]*Tabla1[[#This Row],[Cantidad Ordenada]])</f>
        <v>18</v>
      </c>
      <c r="M244">
        <f>Tabla1[[#This Row],[Precio Unitario]]*Tabla1[[#This Row],[Cantidad Ordenada]]</f>
        <v>44</v>
      </c>
      <c r="N244" s="1">
        <f>Tabla1[[#This Row],[Ganancia Neta ]]/Tabla1[[#This Row],[Total del pedido ]]</f>
        <v>0.40909090909090912</v>
      </c>
      <c r="O244" s="2">
        <f>Tabla1[[#This Row],[Costo Unitario]]*Tabla1[[#This Row],[Cantidad Ordenada]]</f>
        <v>26</v>
      </c>
    </row>
    <row r="245" spans="1:15" x14ac:dyDescent="0.2">
      <c r="A245">
        <v>91</v>
      </c>
      <c r="B245">
        <v>1</v>
      </c>
      <c r="C245" t="s">
        <v>10</v>
      </c>
      <c r="D245" t="s">
        <v>34</v>
      </c>
      <c r="E245">
        <v>16</v>
      </c>
      <c r="F245">
        <v>27</v>
      </c>
      <c r="G245">
        <v>3</v>
      </c>
      <c r="H245" s="8">
        <v>48</v>
      </c>
      <c r="I245" s="7">
        <f>Tabla1[[#This Row],[Tiempo de Preparación]]/1440</f>
        <v>3.3333333333333333E-2</v>
      </c>
      <c r="J245" t="s">
        <v>6</v>
      </c>
      <c r="K245">
        <f>Tabla1[[#This Row],[Precio Unitario]]*Tabla1[[#This Row],[Cantidad Ordenada]]</f>
        <v>81</v>
      </c>
      <c r="L245">
        <f>Tabla1[[#This Row],[Ganancia Bruta]]-(Tabla1[[#This Row],[Costo Unitario]]*Tabla1[[#This Row],[Cantidad Ordenada]])</f>
        <v>33</v>
      </c>
      <c r="M245">
        <f>Tabla1[[#This Row],[Precio Unitario]]*Tabla1[[#This Row],[Cantidad Ordenada]]</f>
        <v>81</v>
      </c>
      <c r="N245" s="1">
        <f>Tabla1[[#This Row],[Ganancia Neta ]]/Tabla1[[#This Row],[Total del pedido ]]</f>
        <v>0.40740740740740738</v>
      </c>
      <c r="O245" s="2">
        <f>Tabla1[[#This Row],[Costo Unitario]]*Tabla1[[#This Row],[Cantidad Ordenada]]</f>
        <v>48</v>
      </c>
    </row>
    <row r="246" spans="1:15" x14ac:dyDescent="0.2">
      <c r="A246">
        <v>92</v>
      </c>
      <c r="B246">
        <v>6</v>
      </c>
      <c r="C246" t="s">
        <v>13</v>
      </c>
      <c r="D246" t="s">
        <v>37</v>
      </c>
      <c r="E246">
        <v>17</v>
      </c>
      <c r="F246">
        <v>29</v>
      </c>
      <c r="G246">
        <v>2</v>
      </c>
      <c r="H246" s="8">
        <v>36</v>
      </c>
      <c r="I246" s="7">
        <f>Tabla1[[#This Row],[Tiempo de Preparación]]/1440</f>
        <v>2.5000000000000001E-2</v>
      </c>
      <c r="J246" t="s">
        <v>6</v>
      </c>
      <c r="K246">
        <f>Tabla1[[#This Row],[Precio Unitario]]*Tabla1[[#This Row],[Cantidad Ordenada]]</f>
        <v>58</v>
      </c>
      <c r="L246">
        <f>Tabla1[[#This Row],[Ganancia Bruta]]-(Tabla1[[#This Row],[Costo Unitario]]*Tabla1[[#This Row],[Cantidad Ordenada]])</f>
        <v>24</v>
      </c>
      <c r="M246">
        <f>Tabla1[[#This Row],[Precio Unitario]]*Tabla1[[#This Row],[Cantidad Ordenada]]</f>
        <v>58</v>
      </c>
      <c r="N246" s="1">
        <f>Tabla1[[#This Row],[Ganancia Neta ]]/Tabla1[[#This Row],[Total del pedido ]]</f>
        <v>0.41379310344827586</v>
      </c>
      <c r="O246" s="2">
        <f>Tabla1[[#This Row],[Costo Unitario]]*Tabla1[[#This Row],[Cantidad Ordenada]]</f>
        <v>34</v>
      </c>
    </row>
    <row r="247" spans="1:15" x14ac:dyDescent="0.2">
      <c r="A247">
        <v>92</v>
      </c>
      <c r="B247">
        <v>6</v>
      </c>
      <c r="C247" t="s">
        <v>5</v>
      </c>
      <c r="D247" t="s">
        <v>31</v>
      </c>
      <c r="E247">
        <v>14</v>
      </c>
      <c r="F247">
        <v>24</v>
      </c>
      <c r="G247">
        <v>1</v>
      </c>
      <c r="H247" s="8">
        <v>6</v>
      </c>
      <c r="I247" s="7">
        <f>Tabla1[[#This Row],[Tiempo de Preparación]]/1440</f>
        <v>4.1666666666666666E-3</v>
      </c>
      <c r="J247" t="s">
        <v>8</v>
      </c>
      <c r="K247">
        <f>Tabla1[[#This Row],[Precio Unitario]]*Tabla1[[#This Row],[Cantidad Ordenada]]</f>
        <v>24</v>
      </c>
      <c r="L247">
        <f>Tabla1[[#This Row],[Ganancia Bruta]]-(Tabla1[[#This Row],[Costo Unitario]]*Tabla1[[#This Row],[Cantidad Ordenada]])</f>
        <v>10</v>
      </c>
      <c r="M247">
        <f>Tabla1[[#This Row],[Precio Unitario]]*Tabla1[[#This Row],[Cantidad Ordenada]]</f>
        <v>24</v>
      </c>
      <c r="N247" s="1">
        <f>Tabla1[[#This Row],[Ganancia Neta ]]/Tabla1[[#This Row],[Total del pedido ]]</f>
        <v>0.41666666666666669</v>
      </c>
      <c r="O247" s="2">
        <f>Tabla1[[#This Row],[Costo Unitario]]*Tabla1[[#This Row],[Cantidad Ordenada]]</f>
        <v>14</v>
      </c>
    </row>
    <row r="248" spans="1:15" x14ac:dyDescent="0.2">
      <c r="A248">
        <v>93</v>
      </c>
      <c r="B248">
        <v>2</v>
      </c>
      <c r="C248" t="s">
        <v>13</v>
      </c>
      <c r="D248" t="s">
        <v>37</v>
      </c>
      <c r="E248">
        <v>17</v>
      </c>
      <c r="F248">
        <v>29</v>
      </c>
      <c r="G248">
        <v>1</v>
      </c>
      <c r="H248" s="8">
        <v>18</v>
      </c>
      <c r="I248" s="7">
        <f>Tabla1[[#This Row],[Tiempo de Preparación]]/1440</f>
        <v>1.2500000000000001E-2</v>
      </c>
      <c r="J248" t="s">
        <v>8</v>
      </c>
      <c r="K248">
        <f>Tabla1[[#This Row],[Precio Unitario]]*Tabla1[[#This Row],[Cantidad Ordenada]]</f>
        <v>29</v>
      </c>
      <c r="L248">
        <f>Tabla1[[#This Row],[Ganancia Bruta]]-(Tabla1[[#This Row],[Costo Unitario]]*Tabla1[[#This Row],[Cantidad Ordenada]])</f>
        <v>12</v>
      </c>
      <c r="M248">
        <f>Tabla1[[#This Row],[Precio Unitario]]*Tabla1[[#This Row],[Cantidad Ordenada]]</f>
        <v>29</v>
      </c>
      <c r="N248" s="1">
        <f>Tabla1[[#This Row],[Ganancia Neta ]]/Tabla1[[#This Row],[Total del pedido ]]</f>
        <v>0.41379310344827586</v>
      </c>
      <c r="O248" s="2">
        <f>Tabla1[[#This Row],[Costo Unitario]]*Tabla1[[#This Row],[Cantidad Ordenada]]</f>
        <v>17</v>
      </c>
    </row>
    <row r="249" spans="1:15" x14ac:dyDescent="0.2">
      <c r="A249">
        <v>94</v>
      </c>
      <c r="B249">
        <v>12</v>
      </c>
      <c r="C249" t="s">
        <v>7</v>
      </c>
      <c r="D249" t="s">
        <v>32</v>
      </c>
      <c r="E249">
        <v>18</v>
      </c>
      <c r="F249">
        <v>30</v>
      </c>
      <c r="G249">
        <v>3</v>
      </c>
      <c r="H249" s="8">
        <v>19</v>
      </c>
      <c r="I249" s="7">
        <f>Tabla1[[#This Row],[Tiempo de Preparación]]/1440</f>
        <v>1.3194444444444444E-2</v>
      </c>
      <c r="J249" t="s">
        <v>8</v>
      </c>
      <c r="K249">
        <f>Tabla1[[#This Row],[Precio Unitario]]*Tabla1[[#This Row],[Cantidad Ordenada]]</f>
        <v>90</v>
      </c>
      <c r="L249">
        <f>Tabla1[[#This Row],[Ganancia Bruta]]-(Tabla1[[#This Row],[Costo Unitario]]*Tabla1[[#This Row],[Cantidad Ordenada]])</f>
        <v>36</v>
      </c>
      <c r="M249">
        <f>Tabla1[[#This Row],[Precio Unitario]]*Tabla1[[#This Row],[Cantidad Ordenada]]</f>
        <v>90</v>
      </c>
      <c r="N249" s="1">
        <f>Tabla1[[#This Row],[Ganancia Neta ]]/Tabla1[[#This Row],[Total del pedido ]]</f>
        <v>0.4</v>
      </c>
      <c r="O249" s="2">
        <f>Tabla1[[#This Row],[Costo Unitario]]*Tabla1[[#This Row],[Cantidad Ordenada]]</f>
        <v>54</v>
      </c>
    </row>
    <row r="250" spans="1:15" x14ac:dyDescent="0.2">
      <c r="A250">
        <v>94</v>
      </c>
      <c r="B250">
        <v>12</v>
      </c>
      <c r="C250" t="s">
        <v>18</v>
      </c>
      <c r="D250" t="s">
        <v>42</v>
      </c>
      <c r="E250">
        <v>19</v>
      </c>
      <c r="F250">
        <v>32</v>
      </c>
      <c r="G250">
        <v>2</v>
      </c>
      <c r="H250" s="8">
        <v>56</v>
      </c>
      <c r="I250" s="7">
        <f>Tabla1[[#This Row],[Tiempo de Preparación]]/1440</f>
        <v>3.888888888888889E-2</v>
      </c>
      <c r="J250" t="s">
        <v>8</v>
      </c>
      <c r="K250">
        <f>Tabla1[[#This Row],[Precio Unitario]]*Tabla1[[#This Row],[Cantidad Ordenada]]</f>
        <v>64</v>
      </c>
      <c r="L250">
        <f>Tabla1[[#This Row],[Ganancia Bruta]]-(Tabla1[[#This Row],[Costo Unitario]]*Tabla1[[#This Row],[Cantidad Ordenada]])</f>
        <v>26</v>
      </c>
      <c r="M250">
        <f>Tabla1[[#This Row],[Precio Unitario]]*Tabla1[[#This Row],[Cantidad Ordenada]]</f>
        <v>64</v>
      </c>
      <c r="N250" s="1">
        <f>Tabla1[[#This Row],[Ganancia Neta ]]/Tabla1[[#This Row],[Total del pedido ]]</f>
        <v>0.40625</v>
      </c>
      <c r="O250" s="2">
        <f>Tabla1[[#This Row],[Costo Unitario]]*Tabla1[[#This Row],[Cantidad Ordenada]]</f>
        <v>38</v>
      </c>
    </row>
    <row r="251" spans="1:15" x14ac:dyDescent="0.2">
      <c r="A251">
        <v>94</v>
      </c>
      <c r="B251">
        <v>12</v>
      </c>
      <c r="C251" t="s">
        <v>14</v>
      </c>
      <c r="D251" t="s">
        <v>38</v>
      </c>
      <c r="E251">
        <v>20</v>
      </c>
      <c r="F251">
        <v>33</v>
      </c>
      <c r="G251">
        <v>3</v>
      </c>
      <c r="H251" s="8">
        <v>54</v>
      </c>
      <c r="I251" s="7">
        <f>Tabla1[[#This Row],[Tiempo de Preparación]]/1440</f>
        <v>3.7499999999999999E-2</v>
      </c>
      <c r="J251" t="s">
        <v>8</v>
      </c>
      <c r="K251">
        <f>Tabla1[[#This Row],[Precio Unitario]]*Tabla1[[#This Row],[Cantidad Ordenada]]</f>
        <v>99</v>
      </c>
      <c r="L251">
        <f>Tabla1[[#This Row],[Ganancia Bruta]]-(Tabla1[[#This Row],[Costo Unitario]]*Tabla1[[#This Row],[Cantidad Ordenada]])</f>
        <v>39</v>
      </c>
      <c r="M251">
        <f>Tabla1[[#This Row],[Precio Unitario]]*Tabla1[[#This Row],[Cantidad Ordenada]]</f>
        <v>99</v>
      </c>
      <c r="N251" s="1">
        <f>Tabla1[[#This Row],[Ganancia Neta ]]/Tabla1[[#This Row],[Total del pedido ]]</f>
        <v>0.39393939393939392</v>
      </c>
      <c r="O251" s="2">
        <f>Tabla1[[#This Row],[Costo Unitario]]*Tabla1[[#This Row],[Cantidad Ordenada]]</f>
        <v>60</v>
      </c>
    </row>
    <row r="252" spans="1:15" x14ac:dyDescent="0.2">
      <c r="A252">
        <v>95</v>
      </c>
      <c r="B252">
        <v>12</v>
      </c>
      <c r="C252" t="s">
        <v>16</v>
      </c>
      <c r="D252" t="s">
        <v>40</v>
      </c>
      <c r="E252">
        <v>11</v>
      </c>
      <c r="F252">
        <v>19</v>
      </c>
      <c r="G252">
        <v>3</v>
      </c>
      <c r="H252" s="8">
        <v>19</v>
      </c>
      <c r="I252" s="7">
        <f>Tabla1[[#This Row],[Tiempo de Preparación]]/1440</f>
        <v>1.3194444444444444E-2</v>
      </c>
      <c r="J252" t="s">
        <v>8</v>
      </c>
      <c r="K252">
        <f>Tabla1[[#This Row],[Precio Unitario]]*Tabla1[[#This Row],[Cantidad Ordenada]]</f>
        <v>57</v>
      </c>
      <c r="L252">
        <f>Tabla1[[#This Row],[Ganancia Bruta]]-(Tabla1[[#This Row],[Costo Unitario]]*Tabla1[[#This Row],[Cantidad Ordenada]])</f>
        <v>24</v>
      </c>
      <c r="M252">
        <f>Tabla1[[#This Row],[Precio Unitario]]*Tabla1[[#This Row],[Cantidad Ordenada]]</f>
        <v>57</v>
      </c>
      <c r="N252" s="1">
        <f>Tabla1[[#This Row],[Ganancia Neta ]]/Tabla1[[#This Row],[Total del pedido ]]</f>
        <v>0.42105263157894735</v>
      </c>
      <c r="O252" s="2">
        <f>Tabla1[[#This Row],[Costo Unitario]]*Tabla1[[#This Row],[Cantidad Ordenada]]</f>
        <v>33</v>
      </c>
    </row>
    <row r="253" spans="1:15" x14ac:dyDescent="0.2">
      <c r="A253">
        <v>95</v>
      </c>
      <c r="B253">
        <v>12</v>
      </c>
      <c r="C253" t="s">
        <v>18</v>
      </c>
      <c r="D253" t="s">
        <v>42</v>
      </c>
      <c r="E253">
        <v>19</v>
      </c>
      <c r="F253">
        <v>32</v>
      </c>
      <c r="G253">
        <v>3</v>
      </c>
      <c r="H253" s="8">
        <v>22</v>
      </c>
      <c r="I253" s="7">
        <f>Tabla1[[#This Row],[Tiempo de Preparación]]/1440</f>
        <v>1.5277777777777777E-2</v>
      </c>
      <c r="J253" t="s">
        <v>8</v>
      </c>
      <c r="K253">
        <f>Tabla1[[#This Row],[Precio Unitario]]*Tabla1[[#This Row],[Cantidad Ordenada]]</f>
        <v>96</v>
      </c>
      <c r="L253">
        <f>Tabla1[[#This Row],[Ganancia Bruta]]-(Tabla1[[#This Row],[Costo Unitario]]*Tabla1[[#This Row],[Cantidad Ordenada]])</f>
        <v>39</v>
      </c>
      <c r="M253">
        <f>Tabla1[[#This Row],[Precio Unitario]]*Tabla1[[#This Row],[Cantidad Ordenada]]</f>
        <v>96</v>
      </c>
      <c r="N253" s="1">
        <f>Tabla1[[#This Row],[Ganancia Neta ]]/Tabla1[[#This Row],[Total del pedido ]]</f>
        <v>0.40625</v>
      </c>
      <c r="O253" s="2">
        <f>Tabla1[[#This Row],[Costo Unitario]]*Tabla1[[#This Row],[Cantidad Ordenada]]</f>
        <v>57</v>
      </c>
    </row>
    <row r="254" spans="1:15" x14ac:dyDescent="0.2">
      <c r="A254">
        <v>96</v>
      </c>
      <c r="B254">
        <v>16</v>
      </c>
      <c r="C254" t="s">
        <v>14</v>
      </c>
      <c r="D254" t="s">
        <v>38</v>
      </c>
      <c r="E254">
        <v>20</v>
      </c>
      <c r="F254">
        <v>33</v>
      </c>
      <c r="G254">
        <v>2</v>
      </c>
      <c r="H254" s="8">
        <v>47</v>
      </c>
      <c r="I254" s="7">
        <f>Tabla1[[#This Row],[Tiempo de Preparación]]/1440</f>
        <v>3.2638888888888891E-2</v>
      </c>
      <c r="J254" t="s">
        <v>6</v>
      </c>
      <c r="K254">
        <f>Tabla1[[#This Row],[Precio Unitario]]*Tabla1[[#This Row],[Cantidad Ordenada]]</f>
        <v>66</v>
      </c>
      <c r="L254">
        <f>Tabla1[[#This Row],[Ganancia Bruta]]-(Tabla1[[#This Row],[Costo Unitario]]*Tabla1[[#This Row],[Cantidad Ordenada]])</f>
        <v>26</v>
      </c>
      <c r="M254">
        <f>Tabla1[[#This Row],[Precio Unitario]]*Tabla1[[#This Row],[Cantidad Ordenada]]</f>
        <v>66</v>
      </c>
      <c r="N254" s="1">
        <f>Tabla1[[#This Row],[Ganancia Neta ]]/Tabla1[[#This Row],[Total del pedido ]]</f>
        <v>0.39393939393939392</v>
      </c>
      <c r="O254" s="2">
        <f>Tabla1[[#This Row],[Costo Unitario]]*Tabla1[[#This Row],[Cantidad Ordenada]]</f>
        <v>40</v>
      </c>
    </row>
    <row r="255" spans="1:15" x14ac:dyDescent="0.2">
      <c r="A255">
        <v>96</v>
      </c>
      <c r="B255">
        <v>16</v>
      </c>
      <c r="C255" t="s">
        <v>16</v>
      </c>
      <c r="D255" t="s">
        <v>40</v>
      </c>
      <c r="E255">
        <v>11</v>
      </c>
      <c r="F255">
        <v>19</v>
      </c>
      <c r="G255">
        <v>2</v>
      </c>
      <c r="H255" s="8">
        <v>10</v>
      </c>
      <c r="I255" s="7">
        <f>Tabla1[[#This Row],[Tiempo de Preparación]]/1440</f>
        <v>6.9444444444444441E-3</v>
      </c>
      <c r="J255" t="s">
        <v>6</v>
      </c>
      <c r="K255">
        <f>Tabla1[[#This Row],[Precio Unitario]]*Tabla1[[#This Row],[Cantidad Ordenada]]</f>
        <v>38</v>
      </c>
      <c r="L255">
        <f>Tabla1[[#This Row],[Ganancia Bruta]]-(Tabla1[[#This Row],[Costo Unitario]]*Tabla1[[#This Row],[Cantidad Ordenada]])</f>
        <v>16</v>
      </c>
      <c r="M255">
        <f>Tabla1[[#This Row],[Precio Unitario]]*Tabla1[[#This Row],[Cantidad Ordenada]]</f>
        <v>38</v>
      </c>
      <c r="N255" s="1">
        <f>Tabla1[[#This Row],[Ganancia Neta ]]/Tabla1[[#This Row],[Total del pedido ]]</f>
        <v>0.42105263157894735</v>
      </c>
      <c r="O255" s="2">
        <f>Tabla1[[#This Row],[Costo Unitario]]*Tabla1[[#This Row],[Cantidad Ordenada]]</f>
        <v>22</v>
      </c>
    </row>
    <row r="256" spans="1:15" x14ac:dyDescent="0.2">
      <c r="A256">
        <v>96</v>
      </c>
      <c r="B256">
        <v>16</v>
      </c>
      <c r="C256" t="s">
        <v>5</v>
      </c>
      <c r="D256" t="s">
        <v>31</v>
      </c>
      <c r="E256">
        <v>14</v>
      </c>
      <c r="F256">
        <v>24</v>
      </c>
      <c r="G256">
        <v>3</v>
      </c>
      <c r="H256" s="8">
        <v>19</v>
      </c>
      <c r="I256" s="7">
        <f>Tabla1[[#This Row],[Tiempo de Preparación]]/1440</f>
        <v>1.3194444444444444E-2</v>
      </c>
      <c r="J256" t="s">
        <v>8</v>
      </c>
      <c r="K256">
        <f>Tabla1[[#This Row],[Precio Unitario]]*Tabla1[[#This Row],[Cantidad Ordenada]]</f>
        <v>72</v>
      </c>
      <c r="L256">
        <f>Tabla1[[#This Row],[Ganancia Bruta]]-(Tabla1[[#This Row],[Costo Unitario]]*Tabla1[[#This Row],[Cantidad Ordenada]])</f>
        <v>30</v>
      </c>
      <c r="M256">
        <f>Tabla1[[#This Row],[Precio Unitario]]*Tabla1[[#This Row],[Cantidad Ordenada]]</f>
        <v>72</v>
      </c>
      <c r="N256" s="1">
        <f>Tabla1[[#This Row],[Ganancia Neta ]]/Tabla1[[#This Row],[Total del pedido ]]</f>
        <v>0.41666666666666669</v>
      </c>
      <c r="O256" s="2">
        <f>Tabla1[[#This Row],[Costo Unitario]]*Tabla1[[#This Row],[Cantidad Ordenada]]</f>
        <v>42</v>
      </c>
    </row>
    <row r="257" spans="1:15" x14ac:dyDescent="0.2">
      <c r="A257">
        <v>97</v>
      </c>
      <c r="B257">
        <v>14</v>
      </c>
      <c r="C257" t="s">
        <v>25</v>
      </c>
      <c r="D257" t="s">
        <v>49</v>
      </c>
      <c r="E257">
        <v>15</v>
      </c>
      <c r="F257">
        <v>26</v>
      </c>
      <c r="G257">
        <v>1</v>
      </c>
      <c r="H257" s="8">
        <v>17</v>
      </c>
      <c r="I257" s="7">
        <f>Tabla1[[#This Row],[Tiempo de Preparación]]/1440</f>
        <v>1.1805555555555555E-2</v>
      </c>
      <c r="J257" t="s">
        <v>8</v>
      </c>
      <c r="K257">
        <f>Tabla1[[#This Row],[Precio Unitario]]*Tabla1[[#This Row],[Cantidad Ordenada]]</f>
        <v>26</v>
      </c>
      <c r="L257">
        <f>Tabla1[[#This Row],[Ganancia Bruta]]-(Tabla1[[#This Row],[Costo Unitario]]*Tabla1[[#This Row],[Cantidad Ordenada]])</f>
        <v>11</v>
      </c>
      <c r="M257">
        <f>Tabla1[[#This Row],[Precio Unitario]]*Tabla1[[#This Row],[Cantidad Ordenada]]</f>
        <v>26</v>
      </c>
      <c r="N257" s="1">
        <f>Tabla1[[#This Row],[Ganancia Neta ]]/Tabla1[[#This Row],[Total del pedido ]]</f>
        <v>0.42307692307692307</v>
      </c>
      <c r="O257" s="2">
        <f>Tabla1[[#This Row],[Costo Unitario]]*Tabla1[[#This Row],[Cantidad Ordenada]]</f>
        <v>15</v>
      </c>
    </row>
    <row r="258" spans="1:15" x14ac:dyDescent="0.2">
      <c r="A258">
        <v>97</v>
      </c>
      <c r="B258">
        <v>14</v>
      </c>
      <c r="C258" t="s">
        <v>21</v>
      </c>
      <c r="D258" t="s">
        <v>45</v>
      </c>
      <c r="E258">
        <v>12</v>
      </c>
      <c r="F258">
        <v>20</v>
      </c>
      <c r="G258">
        <v>3</v>
      </c>
      <c r="H258" s="8">
        <v>5</v>
      </c>
      <c r="I258" s="7">
        <f>Tabla1[[#This Row],[Tiempo de Preparación]]/1440</f>
        <v>3.472222222222222E-3</v>
      </c>
      <c r="J258" t="s">
        <v>6</v>
      </c>
      <c r="K258">
        <f>Tabla1[[#This Row],[Precio Unitario]]*Tabla1[[#This Row],[Cantidad Ordenada]]</f>
        <v>60</v>
      </c>
      <c r="L258">
        <f>Tabla1[[#This Row],[Ganancia Bruta]]-(Tabla1[[#This Row],[Costo Unitario]]*Tabla1[[#This Row],[Cantidad Ordenada]])</f>
        <v>24</v>
      </c>
      <c r="M258">
        <f>Tabla1[[#This Row],[Precio Unitario]]*Tabla1[[#This Row],[Cantidad Ordenada]]</f>
        <v>60</v>
      </c>
      <c r="N258" s="1">
        <f>Tabla1[[#This Row],[Ganancia Neta ]]/Tabla1[[#This Row],[Total del pedido ]]</f>
        <v>0.4</v>
      </c>
      <c r="O258" s="2">
        <f>Tabla1[[#This Row],[Costo Unitario]]*Tabla1[[#This Row],[Cantidad Ordenada]]</f>
        <v>36</v>
      </c>
    </row>
    <row r="259" spans="1:15" x14ac:dyDescent="0.2">
      <c r="A259">
        <v>97</v>
      </c>
      <c r="B259">
        <v>14</v>
      </c>
      <c r="C259" t="s">
        <v>20</v>
      </c>
      <c r="D259" t="s">
        <v>44</v>
      </c>
      <c r="E259">
        <v>20</v>
      </c>
      <c r="F259">
        <v>34</v>
      </c>
      <c r="G259">
        <v>3</v>
      </c>
      <c r="H259" s="8">
        <v>57</v>
      </c>
      <c r="I259" s="7">
        <f>Tabla1[[#This Row],[Tiempo de Preparación]]/1440</f>
        <v>3.9583333333333331E-2</v>
      </c>
      <c r="J259" t="s">
        <v>6</v>
      </c>
      <c r="K259">
        <f>Tabla1[[#This Row],[Precio Unitario]]*Tabla1[[#This Row],[Cantidad Ordenada]]</f>
        <v>102</v>
      </c>
      <c r="L259">
        <f>Tabla1[[#This Row],[Ganancia Bruta]]-(Tabla1[[#This Row],[Costo Unitario]]*Tabla1[[#This Row],[Cantidad Ordenada]])</f>
        <v>42</v>
      </c>
      <c r="M259">
        <f>Tabla1[[#This Row],[Precio Unitario]]*Tabla1[[#This Row],[Cantidad Ordenada]]</f>
        <v>102</v>
      </c>
      <c r="N259" s="1">
        <f>Tabla1[[#This Row],[Ganancia Neta ]]/Tabla1[[#This Row],[Total del pedido ]]</f>
        <v>0.41176470588235292</v>
      </c>
      <c r="O259" s="2">
        <f>Tabla1[[#This Row],[Costo Unitario]]*Tabla1[[#This Row],[Cantidad Ordenada]]</f>
        <v>60</v>
      </c>
    </row>
    <row r="260" spans="1:15" x14ac:dyDescent="0.2">
      <c r="A260">
        <v>98</v>
      </c>
      <c r="B260">
        <v>7</v>
      </c>
      <c r="C260" t="s">
        <v>21</v>
      </c>
      <c r="D260" t="s">
        <v>45</v>
      </c>
      <c r="E260">
        <v>12</v>
      </c>
      <c r="F260">
        <v>20</v>
      </c>
      <c r="G260">
        <v>3</v>
      </c>
      <c r="H260" s="8">
        <v>56</v>
      </c>
      <c r="I260" s="7">
        <f>Tabla1[[#This Row],[Tiempo de Preparación]]/1440</f>
        <v>3.888888888888889E-2</v>
      </c>
      <c r="J260" t="s">
        <v>8</v>
      </c>
      <c r="K260">
        <f>Tabla1[[#This Row],[Precio Unitario]]*Tabla1[[#This Row],[Cantidad Ordenada]]</f>
        <v>60</v>
      </c>
      <c r="L260">
        <f>Tabla1[[#This Row],[Ganancia Bruta]]-(Tabla1[[#This Row],[Costo Unitario]]*Tabla1[[#This Row],[Cantidad Ordenada]])</f>
        <v>24</v>
      </c>
      <c r="M260">
        <f>Tabla1[[#This Row],[Precio Unitario]]*Tabla1[[#This Row],[Cantidad Ordenada]]</f>
        <v>60</v>
      </c>
      <c r="N260" s="1">
        <f>Tabla1[[#This Row],[Ganancia Neta ]]/Tabla1[[#This Row],[Total del pedido ]]</f>
        <v>0.4</v>
      </c>
      <c r="O260" s="2">
        <f>Tabla1[[#This Row],[Costo Unitario]]*Tabla1[[#This Row],[Cantidad Ordenada]]</f>
        <v>36</v>
      </c>
    </row>
    <row r="261" spans="1:15" x14ac:dyDescent="0.2">
      <c r="A261">
        <v>98</v>
      </c>
      <c r="B261">
        <v>7</v>
      </c>
      <c r="C261" t="s">
        <v>13</v>
      </c>
      <c r="D261" t="s">
        <v>37</v>
      </c>
      <c r="E261">
        <v>17</v>
      </c>
      <c r="F261">
        <v>29</v>
      </c>
      <c r="G261">
        <v>3</v>
      </c>
      <c r="H261" s="8">
        <v>33</v>
      </c>
      <c r="I261" s="7">
        <f>Tabla1[[#This Row],[Tiempo de Preparación]]/1440</f>
        <v>2.2916666666666665E-2</v>
      </c>
      <c r="J261" t="s">
        <v>8</v>
      </c>
      <c r="K261">
        <f>Tabla1[[#This Row],[Precio Unitario]]*Tabla1[[#This Row],[Cantidad Ordenada]]</f>
        <v>87</v>
      </c>
      <c r="L261">
        <f>Tabla1[[#This Row],[Ganancia Bruta]]-(Tabla1[[#This Row],[Costo Unitario]]*Tabla1[[#This Row],[Cantidad Ordenada]])</f>
        <v>36</v>
      </c>
      <c r="M261">
        <f>Tabla1[[#This Row],[Precio Unitario]]*Tabla1[[#This Row],[Cantidad Ordenada]]</f>
        <v>87</v>
      </c>
      <c r="N261" s="1">
        <f>Tabla1[[#This Row],[Ganancia Neta ]]/Tabla1[[#This Row],[Total del pedido ]]</f>
        <v>0.41379310344827586</v>
      </c>
      <c r="O261" s="2">
        <f>Tabla1[[#This Row],[Costo Unitario]]*Tabla1[[#This Row],[Cantidad Ordenada]]</f>
        <v>51</v>
      </c>
    </row>
    <row r="262" spans="1:15" x14ac:dyDescent="0.2">
      <c r="A262">
        <v>98</v>
      </c>
      <c r="B262">
        <v>7</v>
      </c>
      <c r="C262" t="s">
        <v>16</v>
      </c>
      <c r="D262" t="s">
        <v>40</v>
      </c>
      <c r="E262">
        <v>11</v>
      </c>
      <c r="F262">
        <v>19</v>
      </c>
      <c r="G262">
        <v>1</v>
      </c>
      <c r="H262" s="8">
        <v>51</v>
      </c>
      <c r="I262" s="7">
        <f>Tabla1[[#This Row],[Tiempo de Preparación]]/1440</f>
        <v>3.5416666666666666E-2</v>
      </c>
      <c r="J262" t="s">
        <v>8</v>
      </c>
      <c r="K262">
        <f>Tabla1[[#This Row],[Precio Unitario]]*Tabla1[[#This Row],[Cantidad Ordenada]]</f>
        <v>19</v>
      </c>
      <c r="L262">
        <f>Tabla1[[#This Row],[Ganancia Bruta]]-(Tabla1[[#This Row],[Costo Unitario]]*Tabla1[[#This Row],[Cantidad Ordenada]])</f>
        <v>8</v>
      </c>
      <c r="M262">
        <f>Tabla1[[#This Row],[Precio Unitario]]*Tabla1[[#This Row],[Cantidad Ordenada]]</f>
        <v>19</v>
      </c>
      <c r="N262" s="1">
        <f>Tabla1[[#This Row],[Ganancia Neta ]]/Tabla1[[#This Row],[Total del pedido ]]</f>
        <v>0.42105263157894735</v>
      </c>
      <c r="O262" s="2">
        <f>Tabla1[[#This Row],[Costo Unitario]]*Tabla1[[#This Row],[Cantidad Ordenada]]</f>
        <v>11</v>
      </c>
    </row>
    <row r="263" spans="1:15" x14ac:dyDescent="0.2">
      <c r="A263">
        <v>99</v>
      </c>
      <c r="B263">
        <v>2</v>
      </c>
      <c r="C263" t="s">
        <v>7</v>
      </c>
      <c r="D263" t="s">
        <v>32</v>
      </c>
      <c r="E263">
        <v>18</v>
      </c>
      <c r="F263">
        <v>30</v>
      </c>
      <c r="G263">
        <v>2</v>
      </c>
      <c r="H263" s="8">
        <v>27</v>
      </c>
      <c r="I263" s="7">
        <f>Tabla1[[#This Row],[Tiempo de Preparación]]/1440</f>
        <v>1.8749999999999999E-2</v>
      </c>
      <c r="J263" t="s">
        <v>8</v>
      </c>
      <c r="K263">
        <f>Tabla1[[#This Row],[Precio Unitario]]*Tabla1[[#This Row],[Cantidad Ordenada]]</f>
        <v>60</v>
      </c>
      <c r="L263">
        <f>Tabla1[[#This Row],[Ganancia Bruta]]-(Tabla1[[#This Row],[Costo Unitario]]*Tabla1[[#This Row],[Cantidad Ordenada]])</f>
        <v>24</v>
      </c>
      <c r="M263">
        <f>Tabla1[[#This Row],[Precio Unitario]]*Tabla1[[#This Row],[Cantidad Ordenada]]</f>
        <v>60</v>
      </c>
      <c r="N263" s="1">
        <f>Tabla1[[#This Row],[Ganancia Neta ]]/Tabla1[[#This Row],[Total del pedido ]]</f>
        <v>0.4</v>
      </c>
      <c r="O263" s="2">
        <f>Tabla1[[#This Row],[Costo Unitario]]*Tabla1[[#This Row],[Cantidad Ordenada]]</f>
        <v>36</v>
      </c>
    </row>
    <row r="264" spans="1:15" x14ac:dyDescent="0.2">
      <c r="A264">
        <v>99</v>
      </c>
      <c r="B264">
        <v>2</v>
      </c>
      <c r="C264" t="s">
        <v>9</v>
      </c>
      <c r="D264" t="s">
        <v>33</v>
      </c>
      <c r="E264">
        <v>19</v>
      </c>
      <c r="F264">
        <v>31</v>
      </c>
      <c r="G264">
        <v>1</v>
      </c>
      <c r="H264" s="8">
        <v>5</v>
      </c>
      <c r="I264" s="7">
        <f>Tabla1[[#This Row],[Tiempo de Preparación]]/1440</f>
        <v>3.472222222222222E-3</v>
      </c>
      <c r="J264" t="s">
        <v>8</v>
      </c>
      <c r="K264">
        <f>Tabla1[[#This Row],[Precio Unitario]]*Tabla1[[#This Row],[Cantidad Ordenada]]</f>
        <v>31</v>
      </c>
      <c r="L264">
        <f>Tabla1[[#This Row],[Ganancia Bruta]]-(Tabla1[[#This Row],[Costo Unitario]]*Tabla1[[#This Row],[Cantidad Ordenada]])</f>
        <v>12</v>
      </c>
      <c r="M264">
        <f>Tabla1[[#This Row],[Precio Unitario]]*Tabla1[[#This Row],[Cantidad Ordenada]]</f>
        <v>31</v>
      </c>
      <c r="N264" s="1">
        <f>Tabla1[[#This Row],[Ganancia Neta ]]/Tabla1[[#This Row],[Total del pedido ]]</f>
        <v>0.38709677419354838</v>
      </c>
      <c r="O264" s="2">
        <f>Tabla1[[#This Row],[Costo Unitario]]*Tabla1[[#This Row],[Cantidad Ordenada]]</f>
        <v>19</v>
      </c>
    </row>
    <row r="265" spans="1:15" x14ac:dyDescent="0.2">
      <c r="A265">
        <v>99</v>
      </c>
      <c r="B265">
        <v>2</v>
      </c>
      <c r="C265" t="s">
        <v>16</v>
      </c>
      <c r="D265" t="s">
        <v>40</v>
      </c>
      <c r="E265">
        <v>11</v>
      </c>
      <c r="F265">
        <v>19</v>
      </c>
      <c r="G265">
        <v>1</v>
      </c>
      <c r="H265" s="8">
        <v>9</v>
      </c>
      <c r="I265" s="7">
        <f>Tabla1[[#This Row],[Tiempo de Preparación]]/1440</f>
        <v>6.2500000000000003E-3</v>
      </c>
      <c r="J265" t="s">
        <v>6</v>
      </c>
      <c r="K265">
        <f>Tabla1[[#This Row],[Precio Unitario]]*Tabla1[[#This Row],[Cantidad Ordenada]]</f>
        <v>19</v>
      </c>
      <c r="L265">
        <f>Tabla1[[#This Row],[Ganancia Bruta]]-(Tabla1[[#This Row],[Costo Unitario]]*Tabla1[[#This Row],[Cantidad Ordenada]])</f>
        <v>8</v>
      </c>
      <c r="M265">
        <f>Tabla1[[#This Row],[Precio Unitario]]*Tabla1[[#This Row],[Cantidad Ordenada]]</f>
        <v>19</v>
      </c>
      <c r="N265" s="1">
        <f>Tabla1[[#This Row],[Ganancia Neta ]]/Tabla1[[#This Row],[Total del pedido ]]</f>
        <v>0.42105263157894735</v>
      </c>
      <c r="O265" s="2">
        <f>Tabla1[[#This Row],[Costo Unitario]]*Tabla1[[#This Row],[Cantidad Ordenada]]</f>
        <v>11</v>
      </c>
    </row>
    <row r="266" spans="1:15" x14ac:dyDescent="0.2">
      <c r="A266">
        <v>99</v>
      </c>
      <c r="B266">
        <v>2</v>
      </c>
      <c r="C266" t="s">
        <v>13</v>
      </c>
      <c r="D266" t="s">
        <v>37</v>
      </c>
      <c r="E266">
        <v>17</v>
      </c>
      <c r="F266">
        <v>29</v>
      </c>
      <c r="G266">
        <v>1</v>
      </c>
      <c r="H266" s="8">
        <v>45</v>
      </c>
      <c r="I266" s="7">
        <f>Tabla1[[#This Row],[Tiempo de Preparación]]/1440</f>
        <v>3.125E-2</v>
      </c>
      <c r="J266" t="s">
        <v>6</v>
      </c>
      <c r="K266">
        <f>Tabla1[[#This Row],[Precio Unitario]]*Tabla1[[#This Row],[Cantidad Ordenada]]</f>
        <v>29</v>
      </c>
      <c r="L266">
        <f>Tabla1[[#This Row],[Ganancia Bruta]]-(Tabla1[[#This Row],[Costo Unitario]]*Tabla1[[#This Row],[Cantidad Ordenada]])</f>
        <v>12</v>
      </c>
      <c r="M266">
        <f>Tabla1[[#This Row],[Precio Unitario]]*Tabla1[[#This Row],[Cantidad Ordenada]]</f>
        <v>29</v>
      </c>
      <c r="N266" s="1">
        <f>Tabla1[[#This Row],[Ganancia Neta ]]/Tabla1[[#This Row],[Total del pedido ]]</f>
        <v>0.41379310344827586</v>
      </c>
      <c r="O266" s="2">
        <f>Tabla1[[#This Row],[Costo Unitario]]*Tabla1[[#This Row],[Cantidad Ordenada]]</f>
        <v>17</v>
      </c>
    </row>
    <row r="267" spans="1:15" x14ac:dyDescent="0.2">
      <c r="A267">
        <v>100</v>
      </c>
      <c r="B267">
        <v>18</v>
      </c>
      <c r="C267" t="s">
        <v>5</v>
      </c>
      <c r="D267" t="s">
        <v>31</v>
      </c>
      <c r="E267">
        <v>14</v>
      </c>
      <c r="F267">
        <v>24</v>
      </c>
      <c r="G267">
        <v>3</v>
      </c>
      <c r="H267" s="8">
        <v>48</v>
      </c>
      <c r="I267" s="7">
        <f>Tabla1[[#This Row],[Tiempo de Preparación]]/1440</f>
        <v>3.3333333333333333E-2</v>
      </c>
      <c r="J267" t="s">
        <v>8</v>
      </c>
      <c r="K267">
        <f>Tabla1[[#This Row],[Precio Unitario]]*Tabla1[[#This Row],[Cantidad Ordenada]]</f>
        <v>72</v>
      </c>
      <c r="L267">
        <f>Tabla1[[#This Row],[Ganancia Bruta]]-(Tabla1[[#This Row],[Costo Unitario]]*Tabla1[[#This Row],[Cantidad Ordenada]])</f>
        <v>30</v>
      </c>
      <c r="M267">
        <f>Tabla1[[#This Row],[Precio Unitario]]*Tabla1[[#This Row],[Cantidad Ordenada]]</f>
        <v>72</v>
      </c>
      <c r="N267" s="1">
        <f>Tabla1[[#This Row],[Ganancia Neta ]]/Tabla1[[#This Row],[Total del pedido ]]</f>
        <v>0.41666666666666669</v>
      </c>
      <c r="O267" s="2">
        <f>Tabla1[[#This Row],[Costo Unitario]]*Tabla1[[#This Row],[Cantidad Ordenada]]</f>
        <v>42</v>
      </c>
    </row>
    <row r="268" spans="1:15" x14ac:dyDescent="0.2">
      <c r="A268">
        <v>100</v>
      </c>
      <c r="B268">
        <v>18</v>
      </c>
      <c r="C268" t="s">
        <v>19</v>
      </c>
      <c r="D268" t="s">
        <v>43</v>
      </c>
      <c r="E268">
        <v>13</v>
      </c>
      <c r="F268">
        <v>22</v>
      </c>
      <c r="G268">
        <v>2</v>
      </c>
      <c r="H268" s="8">
        <v>33</v>
      </c>
      <c r="I268" s="7">
        <f>Tabla1[[#This Row],[Tiempo de Preparación]]/1440</f>
        <v>2.2916666666666665E-2</v>
      </c>
      <c r="J268" t="s">
        <v>6</v>
      </c>
      <c r="K268">
        <f>Tabla1[[#This Row],[Precio Unitario]]*Tabla1[[#This Row],[Cantidad Ordenada]]</f>
        <v>44</v>
      </c>
      <c r="L268">
        <f>Tabla1[[#This Row],[Ganancia Bruta]]-(Tabla1[[#This Row],[Costo Unitario]]*Tabla1[[#This Row],[Cantidad Ordenada]])</f>
        <v>18</v>
      </c>
      <c r="M268">
        <f>Tabla1[[#This Row],[Precio Unitario]]*Tabla1[[#This Row],[Cantidad Ordenada]]</f>
        <v>44</v>
      </c>
      <c r="N268" s="1">
        <f>Tabla1[[#This Row],[Ganancia Neta ]]/Tabla1[[#This Row],[Total del pedido ]]</f>
        <v>0.40909090909090912</v>
      </c>
      <c r="O268" s="2">
        <f>Tabla1[[#This Row],[Costo Unitario]]*Tabla1[[#This Row],[Cantidad Ordenada]]</f>
        <v>26</v>
      </c>
    </row>
    <row r="269" spans="1:15" x14ac:dyDescent="0.2">
      <c r="A269">
        <v>100</v>
      </c>
      <c r="B269">
        <v>18</v>
      </c>
      <c r="C269" t="s">
        <v>26</v>
      </c>
      <c r="D269" t="s">
        <v>50</v>
      </c>
      <c r="E269">
        <v>15</v>
      </c>
      <c r="F269">
        <v>25</v>
      </c>
      <c r="G269">
        <v>2</v>
      </c>
      <c r="H269" s="8">
        <v>22</v>
      </c>
      <c r="I269" s="7">
        <f>Tabla1[[#This Row],[Tiempo de Preparación]]/1440</f>
        <v>1.5277777777777777E-2</v>
      </c>
      <c r="J269" t="s">
        <v>8</v>
      </c>
      <c r="K269">
        <f>Tabla1[[#This Row],[Precio Unitario]]*Tabla1[[#This Row],[Cantidad Ordenada]]</f>
        <v>50</v>
      </c>
      <c r="L269">
        <f>Tabla1[[#This Row],[Ganancia Bruta]]-(Tabla1[[#This Row],[Costo Unitario]]*Tabla1[[#This Row],[Cantidad Ordenada]])</f>
        <v>20</v>
      </c>
      <c r="M269">
        <f>Tabla1[[#This Row],[Precio Unitario]]*Tabla1[[#This Row],[Cantidad Ordenada]]</f>
        <v>50</v>
      </c>
      <c r="N269" s="1">
        <f>Tabla1[[#This Row],[Ganancia Neta ]]/Tabla1[[#This Row],[Total del pedido ]]</f>
        <v>0.4</v>
      </c>
      <c r="O269" s="2">
        <f>Tabla1[[#This Row],[Costo Unitario]]*Tabla1[[#This Row],[Cantidad Ordenada]]</f>
        <v>30</v>
      </c>
    </row>
    <row r="270" spans="1:15" x14ac:dyDescent="0.2">
      <c r="A270">
        <v>101</v>
      </c>
      <c r="B270">
        <v>1</v>
      </c>
      <c r="C270" t="s">
        <v>9</v>
      </c>
      <c r="D270" t="s">
        <v>33</v>
      </c>
      <c r="E270">
        <v>19</v>
      </c>
      <c r="F270">
        <v>31</v>
      </c>
      <c r="G270">
        <v>1</v>
      </c>
      <c r="H270" s="8">
        <v>24</v>
      </c>
      <c r="I270" s="7">
        <f>Tabla1[[#This Row],[Tiempo de Preparación]]/1440</f>
        <v>1.6666666666666666E-2</v>
      </c>
      <c r="J270" t="s">
        <v>8</v>
      </c>
      <c r="K270">
        <f>Tabla1[[#This Row],[Precio Unitario]]*Tabla1[[#This Row],[Cantidad Ordenada]]</f>
        <v>31</v>
      </c>
      <c r="L270">
        <f>Tabla1[[#This Row],[Ganancia Bruta]]-(Tabla1[[#This Row],[Costo Unitario]]*Tabla1[[#This Row],[Cantidad Ordenada]])</f>
        <v>12</v>
      </c>
      <c r="M270">
        <f>Tabla1[[#This Row],[Precio Unitario]]*Tabla1[[#This Row],[Cantidad Ordenada]]</f>
        <v>31</v>
      </c>
      <c r="N270" s="1">
        <f>Tabla1[[#This Row],[Ganancia Neta ]]/Tabla1[[#This Row],[Total del pedido ]]</f>
        <v>0.38709677419354838</v>
      </c>
      <c r="O270" s="2">
        <f>Tabla1[[#This Row],[Costo Unitario]]*Tabla1[[#This Row],[Cantidad Ordenada]]</f>
        <v>19</v>
      </c>
    </row>
    <row r="271" spans="1:15" x14ac:dyDescent="0.2">
      <c r="A271">
        <v>101</v>
      </c>
      <c r="B271">
        <v>1</v>
      </c>
      <c r="C271" t="s">
        <v>26</v>
      </c>
      <c r="D271" t="s">
        <v>50</v>
      </c>
      <c r="E271">
        <v>15</v>
      </c>
      <c r="F271">
        <v>25</v>
      </c>
      <c r="G271">
        <v>2</v>
      </c>
      <c r="H271" s="8">
        <v>41</v>
      </c>
      <c r="I271" s="7">
        <f>Tabla1[[#This Row],[Tiempo de Preparación]]/1440</f>
        <v>2.8472222222222222E-2</v>
      </c>
      <c r="J271" t="s">
        <v>8</v>
      </c>
      <c r="K271">
        <f>Tabla1[[#This Row],[Precio Unitario]]*Tabla1[[#This Row],[Cantidad Ordenada]]</f>
        <v>50</v>
      </c>
      <c r="L271">
        <f>Tabla1[[#This Row],[Ganancia Bruta]]-(Tabla1[[#This Row],[Costo Unitario]]*Tabla1[[#This Row],[Cantidad Ordenada]])</f>
        <v>20</v>
      </c>
      <c r="M271">
        <f>Tabla1[[#This Row],[Precio Unitario]]*Tabla1[[#This Row],[Cantidad Ordenada]]</f>
        <v>50</v>
      </c>
      <c r="N271" s="1">
        <f>Tabla1[[#This Row],[Ganancia Neta ]]/Tabla1[[#This Row],[Total del pedido ]]</f>
        <v>0.4</v>
      </c>
      <c r="O271" s="2">
        <f>Tabla1[[#This Row],[Costo Unitario]]*Tabla1[[#This Row],[Cantidad Ordenada]]</f>
        <v>30</v>
      </c>
    </row>
    <row r="272" spans="1:15" x14ac:dyDescent="0.2">
      <c r="A272">
        <v>101</v>
      </c>
      <c r="B272">
        <v>1</v>
      </c>
      <c r="C272" t="s">
        <v>19</v>
      </c>
      <c r="D272" t="s">
        <v>43</v>
      </c>
      <c r="E272">
        <v>13</v>
      </c>
      <c r="F272">
        <v>22</v>
      </c>
      <c r="G272">
        <v>1</v>
      </c>
      <c r="H272" s="8">
        <v>35</v>
      </c>
      <c r="I272" s="7">
        <f>Tabla1[[#This Row],[Tiempo de Preparación]]/1440</f>
        <v>2.4305555555555556E-2</v>
      </c>
      <c r="J272" t="s">
        <v>8</v>
      </c>
      <c r="K272">
        <f>Tabla1[[#This Row],[Precio Unitario]]*Tabla1[[#This Row],[Cantidad Ordenada]]</f>
        <v>22</v>
      </c>
      <c r="L272">
        <f>Tabla1[[#This Row],[Ganancia Bruta]]-(Tabla1[[#This Row],[Costo Unitario]]*Tabla1[[#This Row],[Cantidad Ordenada]])</f>
        <v>9</v>
      </c>
      <c r="M272">
        <f>Tabla1[[#This Row],[Precio Unitario]]*Tabla1[[#This Row],[Cantidad Ordenada]]</f>
        <v>22</v>
      </c>
      <c r="N272" s="1">
        <f>Tabla1[[#This Row],[Ganancia Neta ]]/Tabla1[[#This Row],[Total del pedido ]]</f>
        <v>0.40909090909090912</v>
      </c>
      <c r="O272" s="2">
        <f>Tabla1[[#This Row],[Costo Unitario]]*Tabla1[[#This Row],[Cantidad Ordenada]]</f>
        <v>13</v>
      </c>
    </row>
    <row r="273" spans="1:15" x14ac:dyDescent="0.2">
      <c r="A273">
        <v>101</v>
      </c>
      <c r="B273">
        <v>1</v>
      </c>
      <c r="C273" t="s">
        <v>17</v>
      </c>
      <c r="D273" t="s">
        <v>41</v>
      </c>
      <c r="E273">
        <v>21</v>
      </c>
      <c r="F273">
        <v>35</v>
      </c>
      <c r="G273">
        <v>1</v>
      </c>
      <c r="H273" s="8">
        <v>34</v>
      </c>
      <c r="I273" s="7">
        <f>Tabla1[[#This Row],[Tiempo de Preparación]]/1440</f>
        <v>2.361111111111111E-2</v>
      </c>
      <c r="J273" t="s">
        <v>8</v>
      </c>
      <c r="K273">
        <f>Tabla1[[#This Row],[Precio Unitario]]*Tabla1[[#This Row],[Cantidad Ordenada]]</f>
        <v>35</v>
      </c>
      <c r="L273">
        <f>Tabla1[[#This Row],[Ganancia Bruta]]-(Tabla1[[#This Row],[Costo Unitario]]*Tabla1[[#This Row],[Cantidad Ordenada]])</f>
        <v>14</v>
      </c>
      <c r="M273">
        <f>Tabla1[[#This Row],[Precio Unitario]]*Tabla1[[#This Row],[Cantidad Ordenada]]</f>
        <v>35</v>
      </c>
      <c r="N273" s="1">
        <f>Tabla1[[#This Row],[Ganancia Neta ]]/Tabla1[[#This Row],[Total del pedido ]]</f>
        <v>0.4</v>
      </c>
      <c r="O273" s="2">
        <f>Tabla1[[#This Row],[Costo Unitario]]*Tabla1[[#This Row],[Cantidad Ordenada]]</f>
        <v>21</v>
      </c>
    </row>
    <row r="274" spans="1:15" x14ac:dyDescent="0.2">
      <c r="A274">
        <v>102</v>
      </c>
      <c r="B274">
        <v>19</v>
      </c>
      <c r="C274" t="s">
        <v>15</v>
      </c>
      <c r="D274" t="s">
        <v>39</v>
      </c>
      <c r="E274">
        <v>16</v>
      </c>
      <c r="F274">
        <v>28</v>
      </c>
      <c r="G274">
        <v>3</v>
      </c>
      <c r="H274" s="8">
        <v>17</v>
      </c>
      <c r="I274" s="7">
        <f>Tabla1[[#This Row],[Tiempo de Preparación]]/1440</f>
        <v>1.1805555555555555E-2</v>
      </c>
      <c r="J274" t="s">
        <v>8</v>
      </c>
      <c r="K274">
        <f>Tabla1[[#This Row],[Precio Unitario]]*Tabla1[[#This Row],[Cantidad Ordenada]]</f>
        <v>84</v>
      </c>
      <c r="L274">
        <f>Tabla1[[#This Row],[Ganancia Bruta]]-(Tabla1[[#This Row],[Costo Unitario]]*Tabla1[[#This Row],[Cantidad Ordenada]])</f>
        <v>36</v>
      </c>
      <c r="M274">
        <f>Tabla1[[#This Row],[Precio Unitario]]*Tabla1[[#This Row],[Cantidad Ordenada]]</f>
        <v>84</v>
      </c>
      <c r="N274" s="1">
        <f>Tabla1[[#This Row],[Ganancia Neta ]]/Tabla1[[#This Row],[Total del pedido ]]</f>
        <v>0.42857142857142855</v>
      </c>
      <c r="O274" s="2">
        <f>Tabla1[[#This Row],[Costo Unitario]]*Tabla1[[#This Row],[Cantidad Ordenada]]</f>
        <v>48</v>
      </c>
    </row>
    <row r="275" spans="1:15" x14ac:dyDescent="0.2">
      <c r="A275">
        <v>102</v>
      </c>
      <c r="B275">
        <v>19</v>
      </c>
      <c r="C275" t="s">
        <v>13</v>
      </c>
      <c r="D275" t="s">
        <v>37</v>
      </c>
      <c r="E275">
        <v>17</v>
      </c>
      <c r="F275">
        <v>29</v>
      </c>
      <c r="G275">
        <v>3</v>
      </c>
      <c r="H275" s="8">
        <v>29</v>
      </c>
      <c r="I275" s="7">
        <f>Tabla1[[#This Row],[Tiempo de Preparación]]/1440</f>
        <v>2.013888888888889E-2</v>
      </c>
      <c r="J275" t="s">
        <v>6</v>
      </c>
      <c r="K275">
        <f>Tabla1[[#This Row],[Precio Unitario]]*Tabla1[[#This Row],[Cantidad Ordenada]]</f>
        <v>87</v>
      </c>
      <c r="L275">
        <f>Tabla1[[#This Row],[Ganancia Bruta]]-(Tabla1[[#This Row],[Costo Unitario]]*Tabla1[[#This Row],[Cantidad Ordenada]])</f>
        <v>36</v>
      </c>
      <c r="M275">
        <f>Tabla1[[#This Row],[Precio Unitario]]*Tabla1[[#This Row],[Cantidad Ordenada]]</f>
        <v>87</v>
      </c>
      <c r="N275" s="1">
        <f>Tabla1[[#This Row],[Ganancia Neta ]]/Tabla1[[#This Row],[Total del pedido ]]</f>
        <v>0.41379310344827586</v>
      </c>
      <c r="O275" s="2">
        <f>Tabla1[[#This Row],[Costo Unitario]]*Tabla1[[#This Row],[Cantidad Ordenada]]</f>
        <v>51</v>
      </c>
    </row>
    <row r="276" spans="1:15" x14ac:dyDescent="0.2">
      <c r="A276">
        <v>103</v>
      </c>
      <c r="B276">
        <v>13</v>
      </c>
      <c r="C276" t="s">
        <v>23</v>
      </c>
      <c r="D276" t="s">
        <v>47</v>
      </c>
      <c r="E276">
        <v>13</v>
      </c>
      <c r="F276">
        <v>21</v>
      </c>
      <c r="G276">
        <v>1</v>
      </c>
      <c r="H276" s="8">
        <v>57</v>
      </c>
      <c r="I276" s="7">
        <f>Tabla1[[#This Row],[Tiempo de Preparación]]/1440</f>
        <v>3.9583333333333331E-2</v>
      </c>
      <c r="J276" t="s">
        <v>8</v>
      </c>
      <c r="K276">
        <f>Tabla1[[#This Row],[Precio Unitario]]*Tabla1[[#This Row],[Cantidad Ordenada]]</f>
        <v>21</v>
      </c>
      <c r="L276">
        <f>Tabla1[[#This Row],[Ganancia Bruta]]-(Tabla1[[#This Row],[Costo Unitario]]*Tabla1[[#This Row],[Cantidad Ordenada]])</f>
        <v>8</v>
      </c>
      <c r="M276">
        <f>Tabla1[[#This Row],[Precio Unitario]]*Tabla1[[#This Row],[Cantidad Ordenada]]</f>
        <v>21</v>
      </c>
      <c r="N276" s="1">
        <f>Tabla1[[#This Row],[Ganancia Neta ]]/Tabla1[[#This Row],[Total del pedido ]]</f>
        <v>0.38095238095238093</v>
      </c>
      <c r="O276" s="2">
        <f>Tabla1[[#This Row],[Costo Unitario]]*Tabla1[[#This Row],[Cantidad Ordenada]]</f>
        <v>13</v>
      </c>
    </row>
    <row r="277" spans="1:15" x14ac:dyDescent="0.2">
      <c r="A277">
        <v>103</v>
      </c>
      <c r="B277">
        <v>13</v>
      </c>
      <c r="C277" t="s">
        <v>20</v>
      </c>
      <c r="D277" t="s">
        <v>44</v>
      </c>
      <c r="E277">
        <v>20</v>
      </c>
      <c r="F277">
        <v>34</v>
      </c>
      <c r="G277">
        <v>1</v>
      </c>
      <c r="H277" s="8">
        <v>9</v>
      </c>
      <c r="I277" s="7">
        <f>Tabla1[[#This Row],[Tiempo de Preparación]]/1440</f>
        <v>6.2500000000000003E-3</v>
      </c>
      <c r="J277" t="s">
        <v>6</v>
      </c>
      <c r="K277">
        <f>Tabla1[[#This Row],[Precio Unitario]]*Tabla1[[#This Row],[Cantidad Ordenada]]</f>
        <v>34</v>
      </c>
      <c r="L277">
        <f>Tabla1[[#This Row],[Ganancia Bruta]]-(Tabla1[[#This Row],[Costo Unitario]]*Tabla1[[#This Row],[Cantidad Ordenada]])</f>
        <v>14</v>
      </c>
      <c r="M277">
        <f>Tabla1[[#This Row],[Precio Unitario]]*Tabla1[[#This Row],[Cantidad Ordenada]]</f>
        <v>34</v>
      </c>
      <c r="N277" s="1">
        <f>Tabla1[[#This Row],[Ganancia Neta ]]/Tabla1[[#This Row],[Total del pedido ]]</f>
        <v>0.41176470588235292</v>
      </c>
      <c r="O277" s="2">
        <f>Tabla1[[#This Row],[Costo Unitario]]*Tabla1[[#This Row],[Cantidad Ordenada]]</f>
        <v>20</v>
      </c>
    </row>
    <row r="278" spans="1:15" x14ac:dyDescent="0.2">
      <c r="A278">
        <v>103</v>
      </c>
      <c r="B278">
        <v>13</v>
      </c>
      <c r="C278" t="s">
        <v>24</v>
      </c>
      <c r="D278" t="s">
        <v>48</v>
      </c>
      <c r="E278">
        <v>10</v>
      </c>
      <c r="F278">
        <v>18</v>
      </c>
      <c r="G278">
        <v>1</v>
      </c>
      <c r="H278" s="8">
        <v>33</v>
      </c>
      <c r="I278" s="7">
        <f>Tabla1[[#This Row],[Tiempo de Preparación]]/1440</f>
        <v>2.2916666666666665E-2</v>
      </c>
      <c r="J278" t="s">
        <v>8</v>
      </c>
      <c r="K278">
        <f>Tabla1[[#This Row],[Precio Unitario]]*Tabla1[[#This Row],[Cantidad Ordenada]]</f>
        <v>18</v>
      </c>
      <c r="L278">
        <f>Tabla1[[#This Row],[Ganancia Bruta]]-(Tabla1[[#This Row],[Costo Unitario]]*Tabla1[[#This Row],[Cantidad Ordenada]])</f>
        <v>8</v>
      </c>
      <c r="M278">
        <f>Tabla1[[#This Row],[Precio Unitario]]*Tabla1[[#This Row],[Cantidad Ordenada]]</f>
        <v>18</v>
      </c>
      <c r="N278" s="1">
        <f>Tabla1[[#This Row],[Ganancia Neta ]]/Tabla1[[#This Row],[Total del pedido ]]</f>
        <v>0.44444444444444442</v>
      </c>
      <c r="O278" s="2">
        <f>Tabla1[[#This Row],[Costo Unitario]]*Tabla1[[#This Row],[Cantidad Ordenada]]</f>
        <v>10</v>
      </c>
    </row>
    <row r="279" spans="1:15" x14ac:dyDescent="0.2">
      <c r="A279">
        <v>104</v>
      </c>
      <c r="B279">
        <v>14</v>
      </c>
      <c r="C279" t="s">
        <v>22</v>
      </c>
      <c r="D279" t="s">
        <v>46</v>
      </c>
      <c r="E279">
        <v>14</v>
      </c>
      <c r="F279">
        <v>23</v>
      </c>
      <c r="G279">
        <v>2</v>
      </c>
      <c r="H279" s="8">
        <v>43</v>
      </c>
      <c r="I279" s="7">
        <f>Tabla1[[#This Row],[Tiempo de Preparación]]/1440</f>
        <v>2.9861111111111113E-2</v>
      </c>
      <c r="J279" t="s">
        <v>8</v>
      </c>
      <c r="K279">
        <f>Tabla1[[#This Row],[Precio Unitario]]*Tabla1[[#This Row],[Cantidad Ordenada]]</f>
        <v>46</v>
      </c>
      <c r="L279">
        <f>Tabla1[[#This Row],[Ganancia Bruta]]-(Tabla1[[#This Row],[Costo Unitario]]*Tabla1[[#This Row],[Cantidad Ordenada]])</f>
        <v>18</v>
      </c>
      <c r="M279">
        <f>Tabla1[[#This Row],[Precio Unitario]]*Tabla1[[#This Row],[Cantidad Ordenada]]</f>
        <v>46</v>
      </c>
      <c r="N279" s="1">
        <f>Tabla1[[#This Row],[Ganancia Neta ]]/Tabla1[[#This Row],[Total del pedido ]]</f>
        <v>0.39130434782608697</v>
      </c>
      <c r="O279" s="2">
        <f>Tabla1[[#This Row],[Costo Unitario]]*Tabla1[[#This Row],[Cantidad Ordenada]]</f>
        <v>28</v>
      </c>
    </row>
    <row r="280" spans="1:15" x14ac:dyDescent="0.2">
      <c r="A280">
        <v>104</v>
      </c>
      <c r="B280">
        <v>14</v>
      </c>
      <c r="C280" t="s">
        <v>9</v>
      </c>
      <c r="D280" t="s">
        <v>33</v>
      </c>
      <c r="E280">
        <v>19</v>
      </c>
      <c r="F280">
        <v>31</v>
      </c>
      <c r="G280">
        <v>1</v>
      </c>
      <c r="H280" s="8">
        <v>12</v>
      </c>
      <c r="I280" s="7">
        <f>Tabla1[[#This Row],[Tiempo de Preparación]]/1440</f>
        <v>8.3333333333333332E-3</v>
      </c>
      <c r="J280" t="s">
        <v>6</v>
      </c>
      <c r="K280">
        <f>Tabla1[[#This Row],[Precio Unitario]]*Tabla1[[#This Row],[Cantidad Ordenada]]</f>
        <v>31</v>
      </c>
      <c r="L280">
        <f>Tabla1[[#This Row],[Ganancia Bruta]]-(Tabla1[[#This Row],[Costo Unitario]]*Tabla1[[#This Row],[Cantidad Ordenada]])</f>
        <v>12</v>
      </c>
      <c r="M280">
        <f>Tabla1[[#This Row],[Precio Unitario]]*Tabla1[[#This Row],[Cantidad Ordenada]]</f>
        <v>31</v>
      </c>
      <c r="N280" s="1">
        <f>Tabla1[[#This Row],[Ganancia Neta ]]/Tabla1[[#This Row],[Total del pedido ]]</f>
        <v>0.38709677419354838</v>
      </c>
      <c r="O280" s="2">
        <f>Tabla1[[#This Row],[Costo Unitario]]*Tabla1[[#This Row],[Cantidad Ordenada]]</f>
        <v>19</v>
      </c>
    </row>
    <row r="281" spans="1:15" x14ac:dyDescent="0.2">
      <c r="A281">
        <v>105</v>
      </c>
      <c r="B281">
        <v>14</v>
      </c>
      <c r="C281" t="s">
        <v>21</v>
      </c>
      <c r="D281" t="s">
        <v>45</v>
      </c>
      <c r="E281">
        <v>12</v>
      </c>
      <c r="F281">
        <v>20</v>
      </c>
      <c r="G281">
        <v>3</v>
      </c>
      <c r="H281" s="8">
        <v>9</v>
      </c>
      <c r="I281" s="7">
        <f>Tabla1[[#This Row],[Tiempo de Preparación]]/1440</f>
        <v>6.2500000000000003E-3</v>
      </c>
      <c r="J281" t="s">
        <v>6</v>
      </c>
      <c r="K281">
        <f>Tabla1[[#This Row],[Precio Unitario]]*Tabla1[[#This Row],[Cantidad Ordenada]]</f>
        <v>60</v>
      </c>
      <c r="L281">
        <f>Tabla1[[#This Row],[Ganancia Bruta]]-(Tabla1[[#This Row],[Costo Unitario]]*Tabla1[[#This Row],[Cantidad Ordenada]])</f>
        <v>24</v>
      </c>
      <c r="M281">
        <f>Tabla1[[#This Row],[Precio Unitario]]*Tabla1[[#This Row],[Cantidad Ordenada]]</f>
        <v>60</v>
      </c>
      <c r="N281" s="1">
        <f>Tabla1[[#This Row],[Ganancia Neta ]]/Tabla1[[#This Row],[Total del pedido ]]</f>
        <v>0.4</v>
      </c>
      <c r="O281" s="2">
        <f>Tabla1[[#This Row],[Costo Unitario]]*Tabla1[[#This Row],[Cantidad Ordenada]]</f>
        <v>36</v>
      </c>
    </row>
    <row r="282" spans="1:15" x14ac:dyDescent="0.2">
      <c r="A282">
        <v>105</v>
      </c>
      <c r="B282">
        <v>14</v>
      </c>
      <c r="C282" t="s">
        <v>10</v>
      </c>
      <c r="D282" t="s">
        <v>34</v>
      </c>
      <c r="E282">
        <v>16</v>
      </c>
      <c r="F282">
        <v>27</v>
      </c>
      <c r="G282">
        <v>3</v>
      </c>
      <c r="H282" s="8">
        <v>34</v>
      </c>
      <c r="I282" s="7">
        <f>Tabla1[[#This Row],[Tiempo de Preparación]]/1440</f>
        <v>2.361111111111111E-2</v>
      </c>
      <c r="J282" t="s">
        <v>6</v>
      </c>
      <c r="K282">
        <f>Tabla1[[#This Row],[Precio Unitario]]*Tabla1[[#This Row],[Cantidad Ordenada]]</f>
        <v>81</v>
      </c>
      <c r="L282">
        <f>Tabla1[[#This Row],[Ganancia Bruta]]-(Tabla1[[#This Row],[Costo Unitario]]*Tabla1[[#This Row],[Cantidad Ordenada]])</f>
        <v>33</v>
      </c>
      <c r="M282">
        <f>Tabla1[[#This Row],[Precio Unitario]]*Tabla1[[#This Row],[Cantidad Ordenada]]</f>
        <v>81</v>
      </c>
      <c r="N282" s="1">
        <f>Tabla1[[#This Row],[Ganancia Neta ]]/Tabla1[[#This Row],[Total del pedido ]]</f>
        <v>0.40740740740740738</v>
      </c>
      <c r="O282" s="2">
        <f>Tabla1[[#This Row],[Costo Unitario]]*Tabla1[[#This Row],[Cantidad Ordenada]]</f>
        <v>48</v>
      </c>
    </row>
    <row r="283" spans="1:15" x14ac:dyDescent="0.2">
      <c r="A283">
        <v>106</v>
      </c>
      <c r="B283">
        <v>15</v>
      </c>
      <c r="C283" t="s">
        <v>20</v>
      </c>
      <c r="D283" t="s">
        <v>44</v>
      </c>
      <c r="E283">
        <v>20</v>
      </c>
      <c r="F283">
        <v>34</v>
      </c>
      <c r="G283">
        <v>2</v>
      </c>
      <c r="H283" s="8">
        <v>29</v>
      </c>
      <c r="I283" s="7">
        <f>Tabla1[[#This Row],[Tiempo de Preparación]]/1440</f>
        <v>2.013888888888889E-2</v>
      </c>
      <c r="J283" t="s">
        <v>6</v>
      </c>
      <c r="K283">
        <f>Tabla1[[#This Row],[Precio Unitario]]*Tabla1[[#This Row],[Cantidad Ordenada]]</f>
        <v>68</v>
      </c>
      <c r="L283">
        <f>Tabla1[[#This Row],[Ganancia Bruta]]-(Tabla1[[#This Row],[Costo Unitario]]*Tabla1[[#This Row],[Cantidad Ordenada]])</f>
        <v>28</v>
      </c>
      <c r="M283">
        <f>Tabla1[[#This Row],[Precio Unitario]]*Tabla1[[#This Row],[Cantidad Ordenada]]</f>
        <v>68</v>
      </c>
      <c r="N283" s="1">
        <f>Tabla1[[#This Row],[Ganancia Neta ]]/Tabla1[[#This Row],[Total del pedido ]]</f>
        <v>0.41176470588235292</v>
      </c>
      <c r="O283" s="2">
        <f>Tabla1[[#This Row],[Costo Unitario]]*Tabla1[[#This Row],[Cantidad Ordenada]]</f>
        <v>40</v>
      </c>
    </row>
    <row r="284" spans="1:15" x14ac:dyDescent="0.2">
      <c r="A284">
        <v>107</v>
      </c>
      <c r="B284">
        <v>11</v>
      </c>
      <c r="C284" t="s">
        <v>18</v>
      </c>
      <c r="D284" t="s">
        <v>42</v>
      </c>
      <c r="E284">
        <v>19</v>
      </c>
      <c r="F284">
        <v>32</v>
      </c>
      <c r="G284">
        <v>2</v>
      </c>
      <c r="H284" s="8">
        <v>48</v>
      </c>
      <c r="I284" s="7">
        <f>Tabla1[[#This Row],[Tiempo de Preparación]]/1440</f>
        <v>3.3333333333333333E-2</v>
      </c>
      <c r="J284" t="s">
        <v>6</v>
      </c>
      <c r="K284">
        <f>Tabla1[[#This Row],[Precio Unitario]]*Tabla1[[#This Row],[Cantidad Ordenada]]</f>
        <v>64</v>
      </c>
      <c r="L284">
        <f>Tabla1[[#This Row],[Ganancia Bruta]]-(Tabla1[[#This Row],[Costo Unitario]]*Tabla1[[#This Row],[Cantidad Ordenada]])</f>
        <v>26</v>
      </c>
      <c r="M284">
        <f>Tabla1[[#This Row],[Precio Unitario]]*Tabla1[[#This Row],[Cantidad Ordenada]]</f>
        <v>64</v>
      </c>
      <c r="N284" s="1">
        <f>Tabla1[[#This Row],[Ganancia Neta ]]/Tabla1[[#This Row],[Total del pedido ]]</f>
        <v>0.40625</v>
      </c>
      <c r="O284" s="2">
        <f>Tabla1[[#This Row],[Costo Unitario]]*Tabla1[[#This Row],[Cantidad Ordenada]]</f>
        <v>38</v>
      </c>
    </row>
    <row r="285" spans="1:15" x14ac:dyDescent="0.2">
      <c r="A285">
        <v>107</v>
      </c>
      <c r="B285">
        <v>11</v>
      </c>
      <c r="C285" t="s">
        <v>13</v>
      </c>
      <c r="D285" t="s">
        <v>37</v>
      </c>
      <c r="E285">
        <v>17</v>
      </c>
      <c r="F285">
        <v>29</v>
      </c>
      <c r="G285">
        <v>3</v>
      </c>
      <c r="H285" s="8">
        <v>51</v>
      </c>
      <c r="I285" s="7">
        <f>Tabla1[[#This Row],[Tiempo de Preparación]]/1440</f>
        <v>3.5416666666666666E-2</v>
      </c>
      <c r="J285" t="s">
        <v>8</v>
      </c>
      <c r="K285">
        <f>Tabla1[[#This Row],[Precio Unitario]]*Tabla1[[#This Row],[Cantidad Ordenada]]</f>
        <v>87</v>
      </c>
      <c r="L285">
        <f>Tabla1[[#This Row],[Ganancia Bruta]]-(Tabla1[[#This Row],[Costo Unitario]]*Tabla1[[#This Row],[Cantidad Ordenada]])</f>
        <v>36</v>
      </c>
      <c r="M285">
        <f>Tabla1[[#This Row],[Precio Unitario]]*Tabla1[[#This Row],[Cantidad Ordenada]]</f>
        <v>87</v>
      </c>
      <c r="N285" s="1">
        <f>Tabla1[[#This Row],[Ganancia Neta ]]/Tabla1[[#This Row],[Total del pedido ]]</f>
        <v>0.41379310344827586</v>
      </c>
      <c r="O285" s="2">
        <f>Tabla1[[#This Row],[Costo Unitario]]*Tabla1[[#This Row],[Cantidad Ordenada]]</f>
        <v>51</v>
      </c>
    </row>
    <row r="286" spans="1:15" x14ac:dyDescent="0.2">
      <c r="A286">
        <v>107</v>
      </c>
      <c r="B286">
        <v>11</v>
      </c>
      <c r="C286" t="s">
        <v>20</v>
      </c>
      <c r="D286" t="s">
        <v>44</v>
      </c>
      <c r="E286">
        <v>20</v>
      </c>
      <c r="F286">
        <v>34</v>
      </c>
      <c r="G286">
        <v>3</v>
      </c>
      <c r="H286" s="8">
        <v>42</v>
      </c>
      <c r="I286" s="7">
        <f>Tabla1[[#This Row],[Tiempo de Preparación]]/1440</f>
        <v>2.9166666666666667E-2</v>
      </c>
      <c r="J286" t="s">
        <v>8</v>
      </c>
      <c r="K286">
        <f>Tabla1[[#This Row],[Precio Unitario]]*Tabla1[[#This Row],[Cantidad Ordenada]]</f>
        <v>102</v>
      </c>
      <c r="L286">
        <f>Tabla1[[#This Row],[Ganancia Bruta]]-(Tabla1[[#This Row],[Costo Unitario]]*Tabla1[[#This Row],[Cantidad Ordenada]])</f>
        <v>42</v>
      </c>
      <c r="M286">
        <f>Tabla1[[#This Row],[Precio Unitario]]*Tabla1[[#This Row],[Cantidad Ordenada]]</f>
        <v>102</v>
      </c>
      <c r="N286" s="1">
        <f>Tabla1[[#This Row],[Ganancia Neta ]]/Tabla1[[#This Row],[Total del pedido ]]</f>
        <v>0.41176470588235292</v>
      </c>
      <c r="O286" s="2">
        <f>Tabla1[[#This Row],[Costo Unitario]]*Tabla1[[#This Row],[Cantidad Ordenada]]</f>
        <v>60</v>
      </c>
    </row>
    <row r="287" spans="1:15" x14ac:dyDescent="0.2">
      <c r="A287">
        <v>108</v>
      </c>
      <c r="B287">
        <v>3</v>
      </c>
      <c r="C287" t="s">
        <v>13</v>
      </c>
      <c r="D287" t="s">
        <v>37</v>
      </c>
      <c r="E287">
        <v>17</v>
      </c>
      <c r="F287">
        <v>29</v>
      </c>
      <c r="G287">
        <v>2</v>
      </c>
      <c r="H287" s="8">
        <v>23</v>
      </c>
      <c r="I287" s="7">
        <f>Tabla1[[#This Row],[Tiempo de Preparación]]/1440</f>
        <v>1.5972222222222221E-2</v>
      </c>
      <c r="J287" t="s">
        <v>6</v>
      </c>
      <c r="K287">
        <f>Tabla1[[#This Row],[Precio Unitario]]*Tabla1[[#This Row],[Cantidad Ordenada]]</f>
        <v>58</v>
      </c>
      <c r="L287">
        <f>Tabla1[[#This Row],[Ganancia Bruta]]-(Tabla1[[#This Row],[Costo Unitario]]*Tabla1[[#This Row],[Cantidad Ordenada]])</f>
        <v>24</v>
      </c>
      <c r="M287">
        <f>Tabla1[[#This Row],[Precio Unitario]]*Tabla1[[#This Row],[Cantidad Ordenada]]</f>
        <v>58</v>
      </c>
      <c r="N287" s="1">
        <f>Tabla1[[#This Row],[Ganancia Neta ]]/Tabla1[[#This Row],[Total del pedido ]]</f>
        <v>0.41379310344827586</v>
      </c>
      <c r="O287" s="2">
        <f>Tabla1[[#This Row],[Costo Unitario]]*Tabla1[[#This Row],[Cantidad Ordenada]]</f>
        <v>34</v>
      </c>
    </row>
    <row r="288" spans="1:15" x14ac:dyDescent="0.2">
      <c r="A288">
        <v>108</v>
      </c>
      <c r="B288">
        <v>3</v>
      </c>
      <c r="C288" t="s">
        <v>24</v>
      </c>
      <c r="D288" t="s">
        <v>48</v>
      </c>
      <c r="E288">
        <v>10</v>
      </c>
      <c r="F288">
        <v>18</v>
      </c>
      <c r="G288">
        <v>1</v>
      </c>
      <c r="H288" s="8">
        <v>10</v>
      </c>
      <c r="I288" s="7">
        <f>Tabla1[[#This Row],[Tiempo de Preparación]]/1440</f>
        <v>6.9444444444444441E-3</v>
      </c>
      <c r="J288" t="s">
        <v>8</v>
      </c>
      <c r="K288">
        <f>Tabla1[[#This Row],[Precio Unitario]]*Tabla1[[#This Row],[Cantidad Ordenada]]</f>
        <v>18</v>
      </c>
      <c r="L288">
        <f>Tabla1[[#This Row],[Ganancia Bruta]]-(Tabla1[[#This Row],[Costo Unitario]]*Tabla1[[#This Row],[Cantidad Ordenada]])</f>
        <v>8</v>
      </c>
      <c r="M288">
        <f>Tabla1[[#This Row],[Precio Unitario]]*Tabla1[[#This Row],[Cantidad Ordenada]]</f>
        <v>18</v>
      </c>
      <c r="N288" s="1">
        <f>Tabla1[[#This Row],[Ganancia Neta ]]/Tabla1[[#This Row],[Total del pedido ]]</f>
        <v>0.44444444444444442</v>
      </c>
      <c r="O288" s="2">
        <f>Tabla1[[#This Row],[Costo Unitario]]*Tabla1[[#This Row],[Cantidad Ordenada]]</f>
        <v>10</v>
      </c>
    </row>
    <row r="289" spans="1:15" x14ac:dyDescent="0.2">
      <c r="A289">
        <v>108</v>
      </c>
      <c r="B289">
        <v>3</v>
      </c>
      <c r="C289" t="s">
        <v>21</v>
      </c>
      <c r="D289" t="s">
        <v>45</v>
      </c>
      <c r="E289">
        <v>12</v>
      </c>
      <c r="F289">
        <v>20</v>
      </c>
      <c r="G289">
        <v>1</v>
      </c>
      <c r="H289" s="8">
        <v>26</v>
      </c>
      <c r="I289" s="7">
        <f>Tabla1[[#This Row],[Tiempo de Preparación]]/1440</f>
        <v>1.8055555555555554E-2</v>
      </c>
      <c r="J289" t="s">
        <v>8</v>
      </c>
      <c r="K289">
        <f>Tabla1[[#This Row],[Precio Unitario]]*Tabla1[[#This Row],[Cantidad Ordenada]]</f>
        <v>20</v>
      </c>
      <c r="L289">
        <f>Tabla1[[#This Row],[Ganancia Bruta]]-(Tabla1[[#This Row],[Costo Unitario]]*Tabla1[[#This Row],[Cantidad Ordenada]])</f>
        <v>8</v>
      </c>
      <c r="M289">
        <f>Tabla1[[#This Row],[Precio Unitario]]*Tabla1[[#This Row],[Cantidad Ordenada]]</f>
        <v>20</v>
      </c>
      <c r="N289" s="1">
        <f>Tabla1[[#This Row],[Ganancia Neta ]]/Tabla1[[#This Row],[Total del pedido ]]</f>
        <v>0.4</v>
      </c>
      <c r="O289" s="2">
        <f>Tabla1[[#This Row],[Costo Unitario]]*Tabla1[[#This Row],[Cantidad Ordenada]]</f>
        <v>12</v>
      </c>
    </row>
    <row r="290" spans="1:15" x14ac:dyDescent="0.2">
      <c r="A290">
        <v>108</v>
      </c>
      <c r="B290">
        <v>3</v>
      </c>
      <c r="C290" t="s">
        <v>15</v>
      </c>
      <c r="D290" t="s">
        <v>39</v>
      </c>
      <c r="E290">
        <v>16</v>
      </c>
      <c r="F290">
        <v>28</v>
      </c>
      <c r="G290">
        <v>1</v>
      </c>
      <c r="H290" s="8">
        <v>56</v>
      </c>
      <c r="I290" s="7">
        <f>Tabla1[[#This Row],[Tiempo de Preparación]]/1440</f>
        <v>3.888888888888889E-2</v>
      </c>
      <c r="J290" t="s">
        <v>6</v>
      </c>
      <c r="K290">
        <f>Tabla1[[#This Row],[Precio Unitario]]*Tabla1[[#This Row],[Cantidad Ordenada]]</f>
        <v>28</v>
      </c>
      <c r="L290">
        <f>Tabla1[[#This Row],[Ganancia Bruta]]-(Tabla1[[#This Row],[Costo Unitario]]*Tabla1[[#This Row],[Cantidad Ordenada]])</f>
        <v>12</v>
      </c>
      <c r="M290">
        <f>Tabla1[[#This Row],[Precio Unitario]]*Tabla1[[#This Row],[Cantidad Ordenada]]</f>
        <v>28</v>
      </c>
      <c r="N290" s="1">
        <f>Tabla1[[#This Row],[Ganancia Neta ]]/Tabla1[[#This Row],[Total del pedido ]]</f>
        <v>0.42857142857142855</v>
      </c>
      <c r="O290" s="2">
        <f>Tabla1[[#This Row],[Costo Unitario]]*Tabla1[[#This Row],[Cantidad Ordenada]]</f>
        <v>16</v>
      </c>
    </row>
    <row r="291" spans="1:15" x14ac:dyDescent="0.2">
      <c r="A291">
        <v>109</v>
      </c>
      <c r="B291">
        <v>10</v>
      </c>
      <c r="C291" t="s">
        <v>20</v>
      </c>
      <c r="D291" t="s">
        <v>44</v>
      </c>
      <c r="E291">
        <v>20</v>
      </c>
      <c r="F291">
        <v>34</v>
      </c>
      <c r="G291">
        <v>3</v>
      </c>
      <c r="H291" s="8">
        <v>54</v>
      </c>
      <c r="I291" s="7">
        <f>Tabla1[[#This Row],[Tiempo de Preparación]]/1440</f>
        <v>3.7499999999999999E-2</v>
      </c>
      <c r="J291" t="s">
        <v>8</v>
      </c>
      <c r="K291">
        <f>Tabla1[[#This Row],[Precio Unitario]]*Tabla1[[#This Row],[Cantidad Ordenada]]</f>
        <v>102</v>
      </c>
      <c r="L291">
        <f>Tabla1[[#This Row],[Ganancia Bruta]]-(Tabla1[[#This Row],[Costo Unitario]]*Tabla1[[#This Row],[Cantidad Ordenada]])</f>
        <v>42</v>
      </c>
      <c r="M291">
        <f>Tabla1[[#This Row],[Precio Unitario]]*Tabla1[[#This Row],[Cantidad Ordenada]]</f>
        <v>102</v>
      </c>
      <c r="N291" s="1">
        <f>Tabla1[[#This Row],[Ganancia Neta ]]/Tabla1[[#This Row],[Total del pedido ]]</f>
        <v>0.41176470588235292</v>
      </c>
      <c r="O291" s="2">
        <f>Tabla1[[#This Row],[Costo Unitario]]*Tabla1[[#This Row],[Cantidad Ordenada]]</f>
        <v>60</v>
      </c>
    </row>
    <row r="292" spans="1:15" x14ac:dyDescent="0.2">
      <c r="A292">
        <v>109</v>
      </c>
      <c r="B292">
        <v>10</v>
      </c>
      <c r="C292" t="s">
        <v>22</v>
      </c>
      <c r="D292" t="s">
        <v>46</v>
      </c>
      <c r="E292">
        <v>14</v>
      </c>
      <c r="F292">
        <v>23</v>
      </c>
      <c r="G292">
        <v>1</v>
      </c>
      <c r="H292" s="8">
        <v>26</v>
      </c>
      <c r="I292" s="7">
        <f>Tabla1[[#This Row],[Tiempo de Preparación]]/1440</f>
        <v>1.8055555555555554E-2</v>
      </c>
      <c r="J292" t="s">
        <v>8</v>
      </c>
      <c r="K292">
        <f>Tabla1[[#This Row],[Precio Unitario]]*Tabla1[[#This Row],[Cantidad Ordenada]]</f>
        <v>23</v>
      </c>
      <c r="L292">
        <f>Tabla1[[#This Row],[Ganancia Bruta]]-(Tabla1[[#This Row],[Costo Unitario]]*Tabla1[[#This Row],[Cantidad Ordenada]])</f>
        <v>9</v>
      </c>
      <c r="M292">
        <f>Tabla1[[#This Row],[Precio Unitario]]*Tabla1[[#This Row],[Cantidad Ordenada]]</f>
        <v>23</v>
      </c>
      <c r="N292" s="1">
        <f>Tabla1[[#This Row],[Ganancia Neta ]]/Tabla1[[#This Row],[Total del pedido ]]</f>
        <v>0.39130434782608697</v>
      </c>
      <c r="O292" s="2">
        <f>Tabla1[[#This Row],[Costo Unitario]]*Tabla1[[#This Row],[Cantidad Ordenada]]</f>
        <v>14</v>
      </c>
    </row>
    <row r="293" spans="1:15" x14ac:dyDescent="0.2">
      <c r="A293">
        <v>109</v>
      </c>
      <c r="B293">
        <v>10</v>
      </c>
      <c r="C293" t="s">
        <v>19</v>
      </c>
      <c r="D293" t="s">
        <v>43</v>
      </c>
      <c r="E293">
        <v>13</v>
      </c>
      <c r="F293">
        <v>22</v>
      </c>
      <c r="G293">
        <v>2</v>
      </c>
      <c r="H293" s="8">
        <v>38</v>
      </c>
      <c r="I293" s="7">
        <f>Tabla1[[#This Row],[Tiempo de Preparación]]/1440</f>
        <v>2.6388888888888889E-2</v>
      </c>
      <c r="J293" t="s">
        <v>6</v>
      </c>
      <c r="K293">
        <f>Tabla1[[#This Row],[Precio Unitario]]*Tabla1[[#This Row],[Cantidad Ordenada]]</f>
        <v>44</v>
      </c>
      <c r="L293">
        <f>Tabla1[[#This Row],[Ganancia Bruta]]-(Tabla1[[#This Row],[Costo Unitario]]*Tabla1[[#This Row],[Cantidad Ordenada]])</f>
        <v>18</v>
      </c>
      <c r="M293">
        <f>Tabla1[[#This Row],[Precio Unitario]]*Tabla1[[#This Row],[Cantidad Ordenada]]</f>
        <v>44</v>
      </c>
      <c r="N293" s="1">
        <f>Tabla1[[#This Row],[Ganancia Neta ]]/Tabla1[[#This Row],[Total del pedido ]]</f>
        <v>0.40909090909090912</v>
      </c>
      <c r="O293" s="2">
        <f>Tabla1[[#This Row],[Costo Unitario]]*Tabla1[[#This Row],[Cantidad Ordenada]]</f>
        <v>26</v>
      </c>
    </row>
    <row r="294" spans="1:15" x14ac:dyDescent="0.2">
      <c r="A294">
        <v>110</v>
      </c>
      <c r="B294">
        <v>5</v>
      </c>
      <c r="C294" t="s">
        <v>13</v>
      </c>
      <c r="D294" t="s">
        <v>37</v>
      </c>
      <c r="E294">
        <v>17</v>
      </c>
      <c r="F294">
        <v>29</v>
      </c>
      <c r="G294">
        <v>2</v>
      </c>
      <c r="H294" s="8">
        <v>38</v>
      </c>
      <c r="I294" s="7">
        <f>Tabla1[[#This Row],[Tiempo de Preparación]]/1440</f>
        <v>2.6388888888888889E-2</v>
      </c>
      <c r="J294" t="s">
        <v>6</v>
      </c>
      <c r="K294">
        <f>Tabla1[[#This Row],[Precio Unitario]]*Tabla1[[#This Row],[Cantidad Ordenada]]</f>
        <v>58</v>
      </c>
      <c r="L294">
        <f>Tabla1[[#This Row],[Ganancia Bruta]]-(Tabla1[[#This Row],[Costo Unitario]]*Tabla1[[#This Row],[Cantidad Ordenada]])</f>
        <v>24</v>
      </c>
      <c r="M294">
        <f>Tabla1[[#This Row],[Precio Unitario]]*Tabla1[[#This Row],[Cantidad Ordenada]]</f>
        <v>58</v>
      </c>
      <c r="N294" s="1">
        <f>Tabla1[[#This Row],[Ganancia Neta ]]/Tabla1[[#This Row],[Total del pedido ]]</f>
        <v>0.41379310344827586</v>
      </c>
      <c r="O294" s="2">
        <f>Tabla1[[#This Row],[Costo Unitario]]*Tabla1[[#This Row],[Cantidad Ordenada]]</f>
        <v>34</v>
      </c>
    </row>
    <row r="295" spans="1:15" x14ac:dyDescent="0.2">
      <c r="A295">
        <v>110</v>
      </c>
      <c r="B295">
        <v>5</v>
      </c>
      <c r="C295" t="s">
        <v>25</v>
      </c>
      <c r="D295" t="s">
        <v>49</v>
      </c>
      <c r="E295">
        <v>15</v>
      </c>
      <c r="F295">
        <v>26</v>
      </c>
      <c r="G295">
        <v>3</v>
      </c>
      <c r="H295" s="8">
        <v>27</v>
      </c>
      <c r="I295" s="7">
        <f>Tabla1[[#This Row],[Tiempo de Preparación]]/1440</f>
        <v>1.8749999999999999E-2</v>
      </c>
      <c r="J295" t="s">
        <v>6</v>
      </c>
      <c r="K295">
        <f>Tabla1[[#This Row],[Precio Unitario]]*Tabla1[[#This Row],[Cantidad Ordenada]]</f>
        <v>78</v>
      </c>
      <c r="L295">
        <f>Tabla1[[#This Row],[Ganancia Bruta]]-(Tabla1[[#This Row],[Costo Unitario]]*Tabla1[[#This Row],[Cantidad Ordenada]])</f>
        <v>33</v>
      </c>
      <c r="M295">
        <f>Tabla1[[#This Row],[Precio Unitario]]*Tabla1[[#This Row],[Cantidad Ordenada]]</f>
        <v>78</v>
      </c>
      <c r="N295" s="1">
        <f>Tabla1[[#This Row],[Ganancia Neta ]]/Tabla1[[#This Row],[Total del pedido ]]</f>
        <v>0.42307692307692307</v>
      </c>
      <c r="O295" s="2">
        <f>Tabla1[[#This Row],[Costo Unitario]]*Tabla1[[#This Row],[Cantidad Ordenada]]</f>
        <v>45</v>
      </c>
    </row>
    <row r="296" spans="1:15" x14ac:dyDescent="0.2">
      <c r="A296">
        <v>110</v>
      </c>
      <c r="B296">
        <v>5</v>
      </c>
      <c r="C296" t="s">
        <v>10</v>
      </c>
      <c r="D296" t="s">
        <v>34</v>
      </c>
      <c r="E296">
        <v>16</v>
      </c>
      <c r="F296">
        <v>27</v>
      </c>
      <c r="G296">
        <v>1</v>
      </c>
      <c r="H296" s="8">
        <v>56</v>
      </c>
      <c r="I296" s="7">
        <f>Tabla1[[#This Row],[Tiempo de Preparación]]/1440</f>
        <v>3.888888888888889E-2</v>
      </c>
      <c r="J296" t="s">
        <v>8</v>
      </c>
      <c r="K296">
        <f>Tabla1[[#This Row],[Precio Unitario]]*Tabla1[[#This Row],[Cantidad Ordenada]]</f>
        <v>27</v>
      </c>
      <c r="L296">
        <f>Tabla1[[#This Row],[Ganancia Bruta]]-(Tabla1[[#This Row],[Costo Unitario]]*Tabla1[[#This Row],[Cantidad Ordenada]])</f>
        <v>11</v>
      </c>
      <c r="M296">
        <f>Tabla1[[#This Row],[Precio Unitario]]*Tabla1[[#This Row],[Cantidad Ordenada]]</f>
        <v>27</v>
      </c>
      <c r="N296" s="1">
        <f>Tabla1[[#This Row],[Ganancia Neta ]]/Tabla1[[#This Row],[Total del pedido ]]</f>
        <v>0.40740740740740738</v>
      </c>
      <c r="O296" s="2">
        <f>Tabla1[[#This Row],[Costo Unitario]]*Tabla1[[#This Row],[Cantidad Ordenada]]</f>
        <v>16</v>
      </c>
    </row>
    <row r="297" spans="1:15" x14ac:dyDescent="0.2">
      <c r="A297">
        <v>111</v>
      </c>
      <c r="B297">
        <v>3</v>
      </c>
      <c r="C297" t="s">
        <v>18</v>
      </c>
      <c r="D297" t="s">
        <v>42</v>
      </c>
      <c r="E297">
        <v>19</v>
      </c>
      <c r="F297">
        <v>32</v>
      </c>
      <c r="G297">
        <v>1</v>
      </c>
      <c r="H297" s="8">
        <v>47</v>
      </c>
      <c r="I297" s="7">
        <f>Tabla1[[#This Row],[Tiempo de Preparación]]/1440</f>
        <v>3.2638888888888891E-2</v>
      </c>
      <c r="J297" t="s">
        <v>8</v>
      </c>
      <c r="K297">
        <f>Tabla1[[#This Row],[Precio Unitario]]*Tabla1[[#This Row],[Cantidad Ordenada]]</f>
        <v>32</v>
      </c>
      <c r="L297">
        <f>Tabla1[[#This Row],[Ganancia Bruta]]-(Tabla1[[#This Row],[Costo Unitario]]*Tabla1[[#This Row],[Cantidad Ordenada]])</f>
        <v>13</v>
      </c>
      <c r="M297">
        <f>Tabla1[[#This Row],[Precio Unitario]]*Tabla1[[#This Row],[Cantidad Ordenada]]</f>
        <v>32</v>
      </c>
      <c r="N297" s="1">
        <f>Tabla1[[#This Row],[Ganancia Neta ]]/Tabla1[[#This Row],[Total del pedido ]]</f>
        <v>0.40625</v>
      </c>
      <c r="O297" s="2">
        <f>Tabla1[[#This Row],[Costo Unitario]]*Tabla1[[#This Row],[Cantidad Ordenada]]</f>
        <v>19</v>
      </c>
    </row>
    <row r="298" spans="1:15" x14ac:dyDescent="0.2">
      <c r="A298">
        <v>111</v>
      </c>
      <c r="B298">
        <v>3</v>
      </c>
      <c r="C298" t="s">
        <v>19</v>
      </c>
      <c r="D298" t="s">
        <v>43</v>
      </c>
      <c r="E298">
        <v>13</v>
      </c>
      <c r="F298">
        <v>22</v>
      </c>
      <c r="G298">
        <v>3</v>
      </c>
      <c r="H298" s="8">
        <v>5</v>
      </c>
      <c r="I298" s="7">
        <f>Tabla1[[#This Row],[Tiempo de Preparación]]/1440</f>
        <v>3.472222222222222E-3</v>
      </c>
      <c r="J298" t="s">
        <v>6</v>
      </c>
      <c r="K298">
        <f>Tabla1[[#This Row],[Precio Unitario]]*Tabla1[[#This Row],[Cantidad Ordenada]]</f>
        <v>66</v>
      </c>
      <c r="L298">
        <f>Tabla1[[#This Row],[Ganancia Bruta]]-(Tabla1[[#This Row],[Costo Unitario]]*Tabla1[[#This Row],[Cantidad Ordenada]])</f>
        <v>27</v>
      </c>
      <c r="M298">
        <f>Tabla1[[#This Row],[Precio Unitario]]*Tabla1[[#This Row],[Cantidad Ordenada]]</f>
        <v>66</v>
      </c>
      <c r="N298" s="1">
        <f>Tabla1[[#This Row],[Ganancia Neta ]]/Tabla1[[#This Row],[Total del pedido ]]</f>
        <v>0.40909090909090912</v>
      </c>
      <c r="O298" s="2">
        <f>Tabla1[[#This Row],[Costo Unitario]]*Tabla1[[#This Row],[Cantidad Ordenada]]</f>
        <v>39</v>
      </c>
    </row>
    <row r="299" spans="1:15" x14ac:dyDescent="0.2">
      <c r="A299">
        <v>111</v>
      </c>
      <c r="B299">
        <v>3</v>
      </c>
      <c r="C299" t="s">
        <v>5</v>
      </c>
      <c r="D299" t="s">
        <v>31</v>
      </c>
      <c r="E299">
        <v>14</v>
      </c>
      <c r="F299">
        <v>24</v>
      </c>
      <c r="G299">
        <v>2</v>
      </c>
      <c r="H299" s="8">
        <v>48</v>
      </c>
      <c r="I299" s="7">
        <f>Tabla1[[#This Row],[Tiempo de Preparación]]/1440</f>
        <v>3.3333333333333333E-2</v>
      </c>
      <c r="J299" t="s">
        <v>6</v>
      </c>
      <c r="K299">
        <f>Tabla1[[#This Row],[Precio Unitario]]*Tabla1[[#This Row],[Cantidad Ordenada]]</f>
        <v>48</v>
      </c>
      <c r="L299">
        <f>Tabla1[[#This Row],[Ganancia Bruta]]-(Tabla1[[#This Row],[Costo Unitario]]*Tabla1[[#This Row],[Cantidad Ordenada]])</f>
        <v>20</v>
      </c>
      <c r="M299">
        <f>Tabla1[[#This Row],[Precio Unitario]]*Tabla1[[#This Row],[Cantidad Ordenada]]</f>
        <v>48</v>
      </c>
      <c r="N299" s="1">
        <f>Tabla1[[#This Row],[Ganancia Neta ]]/Tabla1[[#This Row],[Total del pedido ]]</f>
        <v>0.41666666666666669</v>
      </c>
      <c r="O299" s="2">
        <f>Tabla1[[#This Row],[Costo Unitario]]*Tabla1[[#This Row],[Cantidad Ordenada]]</f>
        <v>28</v>
      </c>
    </row>
    <row r="300" spans="1:15" x14ac:dyDescent="0.2">
      <c r="A300">
        <v>111</v>
      </c>
      <c r="B300">
        <v>3</v>
      </c>
      <c r="C300" t="s">
        <v>13</v>
      </c>
      <c r="D300" t="s">
        <v>37</v>
      </c>
      <c r="E300">
        <v>17</v>
      </c>
      <c r="F300">
        <v>29</v>
      </c>
      <c r="G300">
        <v>2</v>
      </c>
      <c r="H300" s="8">
        <v>37</v>
      </c>
      <c r="I300" s="7">
        <f>Tabla1[[#This Row],[Tiempo de Preparación]]/1440</f>
        <v>2.5694444444444443E-2</v>
      </c>
      <c r="J300" t="s">
        <v>8</v>
      </c>
      <c r="K300">
        <f>Tabla1[[#This Row],[Precio Unitario]]*Tabla1[[#This Row],[Cantidad Ordenada]]</f>
        <v>58</v>
      </c>
      <c r="L300">
        <f>Tabla1[[#This Row],[Ganancia Bruta]]-(Tabla1[[#This Row],[Costo Unitario]]*Tabla1[[#This Row],[Cantidad Ordenada]])</f>
        <v>24</v>
      </c>
      <c r="M300">
        <f>Tabla1[[#This Row],[Precio Unitario]]*Tabla1[[#This Row],[Cantidad Ordenada]]</f>
        <v>58</v>
      </c>
      <c r="N300" s="1">
        <f>Tabla1[[#This Row],[Ganancia Neta ]]/Tabla1[[#This Row],[Total del pedido ]]</f>
        <v>0.41379310344827586</v>
      </c>
      <c r="O300" s="2">
        <f>Tabla1[[#This Row],[Costo Unitario]]*Tabla1[[#This Row],[Cantidad Ordenada]]</f>
        <v>34</v>
      </c>
    </row>
    <row r="301" spans="1:15" x14ac:dyDescent="0.2">
      <c r="A301">
        <v>112</v>
      </c>
      <c r="B301">
        <v>6</v>
      </c>
      <c r="C301" t="s">
        <v>21</v>
      </c>
      <c r="D301" t="s">
        <v>45</v>
      </c>
      <c r="E301">
        <v>12</v>
      </c>
      <c r="F301">
        <v>20</v>
      </c>
      <c r="G301">
        <v>1</v>
      </c>
      <c r="H301" s="8">
        <v>16</v>
      </c>
      <c r="I301" s="7">
        <f>Tabla1[[#This Row],[Tiempo de Preparación]]/1440</f>
        <v>1.1111111111111112E-2</v>
      </c>
      <c r="J301" t="s">
        <v>8</v>
      </c>
      <c r="K301">
        <f>Tabla1[[#This Row],[Precio Unitario]]*Tabla1[[#This Row],[Cantidad Ordenada]]</f>
        <v>20</v>
      </c>
      <c r="L301">
        <f>Tabla1[[#This Row],[Ganancia Bruta]]-(Tabla1[[#This Row],[Costo Unitario]]*Tabla1[[#This Row],[Cantidad Ordenada]])</f>
        <v>8</v>
      </c>
      <c r="M301">
        <f>Tabla1[[#This Row],[Precio Unitario]]*Tabla1[[#This Row],[Cantidad Ordenada]]</f>
        <v>20</v>
      </c>
      <c r="N301" s="1">
        <f>Tabla1[[#This Row],[Ganancia Neta ]]/Tabla1[[#This Row],[Total del pedido ]]</f>
        <v>0.4</v>
      </c>
      <c r="O301" s="2">
        <f>Tabla1[[#This Row],[Costo Unitario]]*Tabla1[[#This Row],[Cantidad Ordenada]]</f>
        <v>12</v>
      </c>
    </row>
    <row r="302" spans="1:15" x14ac:dyDescent="0.2">
      <c r="A302">
        <v>113</v>
      </c>
      <c r="B302">
        <v>4</v>
      </c>
      <c r="C302" t="s">
        <v>20</v>
      </c>
      <c r="D302" t="s">
        <v>44</v>
      </c>
      <c r="E302">
        <v>20</v>
      </c>
      <c r="F302">
        <v>34</v>
      </c>
      <c r="G302">
        <v>2</v>
      </c>
      <c r="H302" s="8">
        <v>51</v>
      </c>
      <c r="I302" s="7">
        <f>Tabla1[[#This Row],[Tiempo de Preparación]]/1440</f>
        <v>3.5416666666666666E-2</v>
      </c>
      <c r="J302" t="s">
        <v>6</v>
      </c>
      <c r="K302">
        <f>Tabla1[[#This Row],[Precio Unitario]]*Tabla1[[#This Row],[Cantidad Ordenada]]</f>
        <v>68</v>
      </c>
      <c r="L302">
        <f>Tabla1[[#This Row],[Ganancia Bruta]]-(Tabla1[[#This Row],[Costo Unitario]]*Tabla1[[#This Row],[Cantidad Ordenada]])</f>
        <v>28</v>
      </c>
      <c r="M302">
        <f>Tabla1[[#This Row],[Precio Unitario]]*Tabla1[[#This Row],[Cantidad Ordenada]]</f>
        <v>68</v>
      </c>
      <c r="N302" s="1">
        <f>Tabla1[[#This Row],[Ganancia Neta ]]/Tabla1[[#This Row],[Total del pedido ]]</f>
        <v>0.41176470588235292</v>
      </c>
      <c r="O302" s="2">
        <f>Tabla1[[#This Row],[Costo Unitario]]*Tabla1[[#This Row],[Cantidad Ordenada]]</f>
        <v>40</v>
      </c>
    </row>
    <row r="303" spans="1:15" x14ac:dyDescent="0.2">
      <c r="A303">
        <v>114</v>
      </c>
      <c r="B303">
        <v>7</v>
      </c>
      <c r="C303" t="s">
        <v>7</v>
      </c>
      <c r="D303" t="s">
        <v>32</v>
      </c>
      <c r="E303">
        <v>18</v>
      </c>
      <c r="F303">
        <v>30</v>
      </c>
      <c r="G303">
        <v>3</v>
      </c>
      <c r="H303" s="8">
        <v>36</v>
      </c>
      <c r="I303" s="7">
        <f>Tabla1[[#This Row],[Tiempo de Preparación]]/1440</f>
        <v>2.5000000000000001E-2</v>
      </c>
      <c r="J303" t="s">
        <v>6</v>
      </c>
      <c r="K303">
        <f>Tabla1[[#This Row],[Precio Unitario]]*Tabla1[[#This Row],[Cantidad Ordenada]]</f>
        <v>90</v>
      </c>
      <c r="L303">
        <f>Tabla1[[#This Row],[Ganancia Bruta]]-(Tabla1[[#This Row],[Costo Unitario]]*Tabla1[[#This Row],[Cantidad Ordenada]])</f>
        <v>36</v>
      </c>
      <c r="M303">
        <f>Tabla1[[#This Row],[Precio Unitario]]*Tabla1[[#This Row],[Cantidad Ordenada]]</f>
        <v>90</v>
      </c>
      <c r="N303" s="1">
        <f>Tabla1[[#This Row],[Ganancia Neta ]]/Tabla1[[#This Row],[Total del pedido ]]</f>
        <v>0.4</v>
      </c>
      <c r="O303" s="2">
        <f>Tabla1[[#This Row],[Costo Unitario]]*Tabla1[[#This Row],[Cantidad Ordenada]]</f>
        <v>54</v>
      </c>
    </row>
    <row r="304" spans="1:15" x14ac:dyDescent="0.2">
      <c r="A304">
        <v>114</v>
      </c>
      <c r="B304">
        <v>7</v>
      </c>
      <c r="C304" t="s">
        <v>13</v>
      </c>
      <c r="D304" t="s">
        <v>37</v>
      </c>
      <c r="E304">
        <v>17</v>
      </c>
      <c r="F304">
        <v>29</v>
      </c>
      <c r="G304">
        <v>3</v>
      </c>
      <c r="H304" s="8">
        <v>22</v>
      </c>
      <c r="I304" s="7">
        <f>Tabla1[[#This Row],[Tiempo de Preparación]]/1440</f>
        <v>1.5277777777777777E-2</v>
      </c>
      <c r="J304" t="s">
        <v>6</v>
      </c>
      <c r="K304">
        <f>Tabla1[[#This Row],[Precio Unitario]]*Tabla1[[#This Row],[Cantidad Ordenada]]</f>
        <v>87</v>
      </c>
      <c r="L304">
        <f>Tabla1[[#This Row],[Ganancia Bruta]]-(Tabla1[[#This Row],[Costo Unitario]]*Tabla1[[#This Row],[Cantidad Ordenada]])</f>
        <v>36</v>
      </c>
      <c r="M304">
        <f>Tabla1[[#This Row],[Precio Unitario]]*Tabla1[[#This Row],[Cantidad Ordenada]]</f>
        <v>87</v>
      </c>
      <c r="N304" s="1">
        <f>Tabla1[[#This Row],[Ganancia Neta ]]/Tabla1[[#This Row],[Total del pedido ]]</f>
        <v>0.41379310344827586</v>
      </c>
      <c r="O304" s="2">
        <f>Tabla1[[#This Row],[Costo Unitario]]*Tabla1[[#This Row],[Cantidad Ordenada]]</f>
        <v>51</v>
      </c>
    </row>
    <row r="305" spans="1:15" x14ac:dyDescent="0.2">
      <c r="A305">
        <v>114</v>
      </c>
      <c r="B305">
        <v>7</v>
      </c>
      <c r="C305" t="s">
        <v>24</v>
      </c>
      <c r="D305" t="s">
        <v>48</v>
      </c>
      <c r="E305">
        <v>10</v>
      </c>
      <c r="F305">
        <v>18</v>
      </c>
      <c r="G305">
        <v>3</v>
      </c>
      <c r="H305" s="8">
        <v>31</v>
      </c>
      <c r="I305" s="7">
        <f>Tabla1[[#This Row],[Tiempo de Preparación]]/1440</f>
        <v>2.1527777777777778E-2</v>
      </c>
      <c r="J305" t="s">
        <v>8</v>
      </c>
      <c r="K305">
        <f>Tabla1[[#This Row],[Precio Unitario]]*Tabla1[[#This Row],[Cantidad Ordenada]]</f>
        <v>54</v>
      </c>
      <c r="L305">
        <f>Tabla1[[#This Row],[Ganancia Bruta]]-(Tabla1[[#This Row],[Costo Unitario]]*Tabla1[[#This Row],[Cantidad Ordenada]])</f>
        <v>24</v>
      </c>
      <c r="M305">
        <f>Tabla1[[#This Row],[Precio Unitario]]*Tabla1[[#This Row],[Cantidad Ordenada]]</f>
        <v>54</v>
      </c>
      <c r="N305" s="1">
        <f>Tabla1[[#This Row],[Ganancia Neta ]]/Tabla1[[#This Row],[Total del pedido ]]</f>
        <v>0.44444444444444442</v>
      </c>
      <c r="O305" s="2">
        <f>Tabla1[[#This Row],[Costo Unitario]]*Tabla1[[#This Row],[Cantidad Ordenada]]</f>
        <v>30</v>
      </c>
    </row>
    <row r="306" spans="1:15" x14ac:dyDescent="0.2">
      <c r="A306">
        <v>114</v>
      </c>
      <c r="B306">
        <v>7</v>
      </c>
      <c r="C306" t="s">
        <v>19</v>
      </c>
      <c r="D306" t="s">
        <v>43</v>
      </c>
      <c r="E306">
        <v>13</v>
      </c>
      <c r="F306">
        <v>22</v>
      </c>
      <c r="G306">
        <v>1</v>
      </c>
      <c r="H306" s="8">
        <v>42</v>
      </c>
      <c r="I306" s="7">
        <f>Tabla1[[#This Row],[Tiempo de Preparación]]/1440</f>
        <v>2.9166666666666667E-2</v>
      </c>
      <c r="J306" t="s">
        <v>8</v>
      </c>
      <c r="K306">
        <f>Tabla1[[#This Row],[Precio Unitario]]*Tabla1[[#This Row],[Cantidad Ordenada]]</f>
        <v>22</v>
      </c>
      <c r="L306">
        <f>Tabla1[[#This Row],[Ganancia Bruta]]-(Tabla1[[#This Row],[Costo Unitario]]*Tabla1[[#This Row],[Cantidad Ordenada]])</f>
        <v>9</v>
      </c>
      <c r="M306">
        <f>Tabla1[[#This Row],[Precio Unitario]]*Tabla1[[#This Row],[Cantidad Ordenada]]</f>
        <v>22</v>
      </c>
      <c r="N306" s="1">
        <f>Tabla1[[#This Row],[Ganancia Neta ]]/Tabla1[[#This Row],[Total del pedido ]]</f>
        <v>0.40909090909090912</v>
      </c>
      <c r="O306" s="2">
        <f>Tabla1[[#This Row],[Costo Unitario]]*Tabla1[[#This Row],[Cantidad Ordenada]]</f>
        <v>13</v>
      </c>
    </row>
    <row r="307" spans="1:15" x14ac:dyDescent="0.2">
      <c r="A307">
        <v>115</v>
      </c>
      <c r="B307">
        <v>12</v>
      </c>
      <c r="C307" t="s">
        <v>10</v>
      </c>
      <c r="D307" t="s">
        <v>34</v>
      </c>
      <c r="E307">
        <v>16</v>
      </c>
      <c r="F307">
        <v>27</v>
      </c>
      <c r="G307">
        <v>3</v>
      </c>
      <c r="H307" s="8">
        <v>23</v>
      </c>
      <c r="I307" s="7">
        <f>Tabla1[[#This Row],[Tiempo de Preparación]]/1440</f>
        <v>1.5972222222222221E-2</v>
      </c>
      <c r="J307" t="s">
        <v>8</v>
      </c>
      <c r="K307">
        <f>Tabla1[[#This Row],[Precio Unitario]]*Tabla1[[#This Row],[Cantidad Ordenada]]</f>
        <v>81</v>
      </c>
      <c r="L307">
        <f>Tabla1[[#This Row],[Ganancia Bruta]]-(Tabla1[[#This Row],[Costo Unitario]]*Tabla1[[#This Row],[Cantidad Ordenada]])</f>
        <v>33</v>
      </c>
      <c r="M307">
        <f>Tabla1[[#This Row],[Precio Unitario]]*Tabla1[[#This Row],[Cantidad Ordenada]]</f>
        <v>81</v>
      </c>
      <c r="N307" s="1">
        <f>Tabla1[[#This Row],[Ganancia Neta ]]/Tabla1[[#This Row],[Total del pedido ]]</f>
        <v>0.40740740740740738</v>
      </c>
      <c r="O307" s="2">
        <f>Tabla1[[#This Row],[Costo Unitario]]*Tabla1[[#This Row],[Cantidad Ordenada]]</f>
        <v>48</v>
      </c>
    </row>
    <row r="308" spans="1:15" x14ac:dyDescent="0.2">
      <c r="A308">
        <v>115</v>
      </c>
      <c r="B308">
        <v>12</v>
      </c>
      <c r="C308" t="s">
        <v>7</v>
      </c>
      <c r="D308" t="s">
        <v>32</v>
      </c>
      <c r="E308">
        <v>18</v>
      </c>
      <c r="F308">
        <v>30</v>
      </c>
      <c r="G308">
        <v>2</v>
      </c>
      <c r="H308" s="8">
        <v>32</v>
      </c>
      <c r="I308" s="7">
        <f>Tabla1[[#This Row],[Tiempo de Preparación]]/1440</f>
        <v>2.2222222222222223E-2</v>
      </c>
      <c r="J308" t="s">
        <v>8</v>
      </c>
      <c r="K308">
        <f>Tabla1[[#This Row],[Precio Unitario]]*Tabla1[[#This Row],[Cantidad Ordenada]]</f>
        <v>60</v>
      </c>
      <c r="L308">
        <f>Tabla1[[#This Row],[Ganancia Bruta]]-(Tabla1[[#This Row],[Costo Unitario]]*Tabla1[[#This Row],[Cantidad Ordenada]])</f>
        <v>24</v>
      </c>
      <c r="M308">
        <f>Tabla1[[#This Row],[Precio Unitario]]*Tabla1[[#This Row],[Cantidad Ordenada]]</f>
        <v>60</v>
      </c>
      <c r="N308" s="1">
        <f>Tabla1[[#This Row],[Ganancia Neta ]]/Tabla1[[#This Row],[Total del pedido ]]</f>
        <v>0.4</v>
      </c>
      <c r="O308" s="2">
        <f>Tabla1[[#This Row],[Costo Unitario]]*Tabla1[[#This Row],[Cantidad Ordenada]]</f>
        <v>36</v>
      </c>
    </row>
    <row r="309" spans="1:15" x14ac:dyDescent="0.2">
      <c r="A309">
        <v>115</v>
      </c>
      <c r="B309">
        <v>12</v>
      </c>
      <c r="C309" t="s">
        <v>18</v>
      </c>
      <c r="D309" t="s">
        <v>42</v>
      </c>
      <c r="E309">
        <v>19</v>
      </c>
      <c r="F309">
        <v>32</v>
      </c>
      <c r="G309">
        <v>3</v>
      </c>
      <c r="H309" s="8">
        <v>43</v>
      </c>
      <c r="I309" s="7">
        <f>Tabla1[[#This Row],[Tiempo de Preparación]]/1440</f>
        <v>2.9861111111111113E-2</v>
      </c>
      <c r="J309" t="s">
        <v>8</v>
      </c>
      <c r="K309">
        <f>Tabla1[[#This Row],[Precio Unitario]]*Tabla1[[#This Row],[Cantidad Ordenada]]</f>
        <v>96</v>
      </c>
      <c r="L309">
        <f>Tabla1[[#This Row],[Ganancia Bruta]]-(Tabla1[[#This Row],[Costo Unitario]]*Tabla1[[#This Row],[Cantidad Ordenada]])</f>
        <v>39</v>
      </c>
      <c r="M309">
        <f>Tabla1[[#This Row],[Precio Unitario]]*Tabla1[[#This Row],[Cantidad Ordenada]]</f>
        <v>96</v>
      </c>
      <c r="N309" s="1">
        <f>Tabla1[[#This Row],[Ganancia Neta ]]/Tabla1[[#This Row],[Total del pedido ]]</f>
        <v>0.40625</v>
      </c>
      <c r="O309" s="2">
        <f>Tabla1[[#This Row],[Costo Unitario]]*Tabla1[[#This Row],[Cantidad Ordenada]]</f>
        <v>57</v>
      </c>
    </row>
    <row r="310" spans="1:15" x14ac:dyDescent="0.2">
      <c r="A310">
        <v>116</v>
      </c>
      <c r="B310">
        <v>8</v>
      </c>
      <c r="C310" t="s">
        <v>18</v>
      </c>
      <c r="D310" t="s">
        <v>42</v>
      </c>
      <c r="E310">
        <v>19</v>
      </c>
      <c r="F310">
        <v>32</v>
      </c>
      <c r="G310">
        <v>3</v>
      </c>
      <c r="H310" s="8">
        <v>54</v>
      </c>
      <c r="I310" s="7">
        <f>Tabla1[[#This Row],[Tiempo de Preparación]]/1440</f>
        <v>3.7499999999999999E-2</v>
      </c>
      <c r="J310" t="s">
        <v>8</v>
      </c>
      <c r="K310">
        <f>Tabla1[[#This Row],[Precio Unitario]]*Tabla1[[#This Row],[Cantidad Ordenada]]</f>
        <v>96</v>
      </c>
      <c r="L310">
        <f>Tabla1[[#This Row],[Ganancia Bruta]]-(Tabla1[[#This Row],[Costo Unitario]]*Tabla1[[#This Row],[Cantidad Ordenada]])</f>
        <v>39</v>
      </c>
      <c r="M310">
        <f>Tabla1[[#This Row],[Precio Unitario]]*Tabla1[[#This Row],[Cantidad Ordenada]]</f>
        <v>96</v>
      </c>
      <c r="N310" s="1">
        <f>Tabla1[[#This Row],[Ganancia Neta ]]/Tabla1[[#This Row],[Total del pedido ]]</f>
        <v>0.40625</v>
      </c>
      <c r="O310" s="2">
        <f>Tabla1[[#This Row],[Costo Unitario]]*Tabla1[[#This Row],[Cantidad Ordenada]]</f>
        <v>57</v>
      </c>
    </row>
    <row r="311" spans="1:15" x14ac:dyDescent="0.2">
      <c r="A311">
        <v>116</v>
      </c>
      <c r="B311">
        <v>8</v>
      </c>
      <c r="C311" t="s">
        <v>17</v>
      </c>
      <c r="D311" t="s">
        <v>41</v>
      </c>
      <c r="E311">
        <v>21</v>
      </c>
      <c r="F311">
        <v>35</v>
      </c>
      <c r="G311">
        <v>1</v>
      </c>
      <c r="H311" s="8">
        <v>21</v>
      </c>
      <c r="I311" s="7">
        <f>Tabla1[[#This Row],[Tiempo de Preparación]]/1440</f>
        <v>1.4583333333333334E-2</v>
      </c>
      <c r="J311" t="s">
        <v>6</v>
      </c>
      <c r="K311">
        <f>Tabla1[[#This Row],[Precio Unitario]]*Tabla1[[#This Row],[Cantidad Ordenada]]</f>
        <v>35</v>
      </c>
      <c r="L311">
        <f>Tabla1[[#This Row],[Ganancia Bruta]]-(Tabla1[[#This Row],[Costo Unitario]]*Tabla1[[#This Row],[Cantidad Ordenada]])</f>
        <v>14</v>
      </c>
      <c r="M311">
        <f>Tabla1[[#This Row],[Precio Unitario]]*Tabla1[[#This Row],[Cantidad Ordenada]]</f>
        <v>35</v>
      </c>
      <c r="N311" s="1">
        <f>Tabla1[[#This Row],[Ganancia Neta ]]/Tabla1[[#This Row],[Total del pedido ]]</f>
        <v>0.4</v>
      </c>
      <c r="O311" s="2">
        <f>Tabla1[[#This Row],[Costo Unitario]]*Tabla1[[#This Row],[Cantidad Ordenada]]</f>
        <v>21</v>
      </c>
    </row>
    <row r="312" spans="1:15" x14ac:dyDescent="0.2">
      <c r="A312">
        <v>116</v>
      </c>
      <c r="B312">
        <v>8</v>
      </c>
      <c r="C312" t="s">
        <v>12</v>
      </c>
      <c r="D312" t="s">
        <v>36</v>
      </c>
      <c r="E312">
        <v>22</v>
      </c>
      <c r="F312">
        <v>36</v>
      </c>
      <c r="G312">
        <v>1</v>
      </c>
      <c r="H312" s="8">
        <v>26</v>
      </c>
      <c r="I312" s="7">
        <f>Tabla1[[#This Row],[Tiempo de Preparación]]/1440</f>
        <v>1.8055555555555554E-2</v>
      </c>
      <c r="J312" t="s">
        <v>8</v>
      </c>
      <c r="K312">
        <f>Tabla1[[#This Row],[Precio Unitario]]*Tabla1[[#This Row],[Cantidad Ordenada]]</f>
        <v>36</v>
      </c>
      <c r="L312">
        <f>Tabla1[[#This Row],[Ganancia Bruta]]-(Tabla1[[#This Row],[Costo Unitario]]*Tabla1[[#This Row],[Cantidad Ordenada]])</f>
        <v>14</v>
      </c>
      <c r="M312">
        <f>Tabla1[[#This Row],[Precio Unitario]]*Tabla1[[#This Row],[Cantidad Ordenada]]</f>
        <v>36</v>
      </c>
      <c r="N312" s="1">
        <f>Tabla1[[#This Row],[Ganancia Neta ]]/Tabla1[[#This Row],[Total del pedido ]]</f>
        <v>0.3888888888888889</v>
      </c>
      <c r="O312" s="2">
        <f>Tabla1[[#This Row],[Costo Unitario]]*Tabla1[[#This Row],[Cantidad Ordenada]]</f>
        <v>22</v>
      </c>
    </row>
    <row r="313" spans="1:15" x14ac:dyDescent="0.2">
      <c r="A313">
        <v>116</v>
      </c>
      <c r="B313">
        <v>8</v>
      </c>
      <c r="C313" t="s">
        <v>20</v>
      </c>
      <c r="D313" t="s">
        <v>44</v>
      </c>
      <c r="E313">
        <v>20</v>
      </c>
      <c r="F313">
        <v>34</v>
      </c>
      <c r="G313">
        <v>3</v>
      </c>
      <c r="H313" s="8">
        <v>28</v>
      </c>
      <c r="I313" s="7">
        <f>Tabla1[[#This Row],[Tiempo de Preparación]]/1440</f>
        <v>1.9444444444444445E-2</v>
      </c>
      <c r="J313" t="s">
        <v>8</v>
      </c>
      <c r="K313">
        <f>Tabla1[[#This Row],[Precio Unitario]]*Tabla1[[#This Row],[Cantidad Ordenada]]</f>
        <v>102</v>
      </c>
      <c r="L313">
        <f>Tabla1[[#This Row],[Ganancia Bruta]]-(Tabla1[[#This Row],[Costo Unitario]]*Tabla1[[#This Row],[Cantidad Ordenada]])</f>
        <v>42</v>
      </c>
      <c r="M313">
        <f>Tabla1[[#This Row],[Precio Unitario]]*Tabla1[[#This Row],[Cantidad Ordenada]]</f>
        <v>102</v>
      </c>
      <c r="N313" s="1">
        <f>Tabla1[[#This Row],[Ganancia Neta ]]/Tabla1[[#This Row],[Total del pedido ]]</f>
        <v>0.41176470588235292</v>
      </c>
      <c r="O313" s="2">
        <f>Tabla1[[#This Row],[Costo Unitario]]*Tabla1[[#This Row],[Cantidad Ordenada]]</f>
        <v>60</v>
      </c>
    </row>
    <row r="314" spans="1:15" x14ac:dyDescent="0.2">
      <c r="A314">
        <v>117</v>
      </c>
      <c r="B314">
        <v>8</v>
      </c>
      <c r="C314" t="s">
        <v>17</v>
      </c>
      <c r="D314" t="s">
        <v>41</v>
      </c>
      <c r="E314">
        <v>21</v>
      </c>
      <c r="F314">
        <v>35</v>
      </c>
      <c r="G314">
        <v>2</v>
      </c>
      <c r="H314" s="8">
        <v>8</v>
      </c>
      <c r="I314" s="7">
        <f>Tabla1[[#This Row],[Tiempo de Preparación]]/1440</f>
        <v>5.5555555555555558E-3</v>
      </c>
      <c r="J314" t="s">
        <v>8</v>
      </c>
      <c r="K314">
        <f>Tabla1[[#This Row],[Precio Unitario]]*Tabla1[[#This Row],[Cantidad Ordenada]]</f>
        <v>70</v>
      </c>
      <c r="L314">
        <f>Tabla1[[#This Row],[Ganancia Bruta]]-(Tabla1[[#This Row],[Costo Unitario]]*Tabla1[[#This Row],[Cantidad Ordenada]])</f>
        <v>28</v>
      </c>
      <c r="M314">
        <f>Tabla1[[#This Row],[Precio Unitario]]*Tabla1[[#This Row],[Cantidad Ordenada]]</f>
        <v>70</v>
      </c>
      <c r="N314" s="1">
        <f>Tabla1[[#This Row],[Ganancia Neta ]]/Tabla1[[#This Row],[Total del pedido ]]</f>
        <v>0.4</v>
      </c>
      <c r="O314" s="2">
        <f>Tabla1[[#This Row],[Costo Unitario]]*Tabla1[[#This Row],[Cantidad Ordenada]]</f>
        <v>42</v>
      </c>
    </row>
    <row r="315" spans="1:15" x14ac:dyDescent="0.2">
      <c r="A315">
        <v>118</v>
      </c>
      <c r="B315">
        <v>13</v>
      </c>
      <c r="C315" t="s">
        <v>24</v>
      </c>
      <c r="D315" t="s">
        <v>48</v>
      </c>
      <c r="E315">
        <v>10</v>
      </c>
      <c r="F315">
        <v>18</v>
      </c>
      <c r="G315">
        <v>3</v>
      </c>
      <c r="H315" s="8">
        <v>39</v>
      </c>
      <c r="I315" s="7">
        <f>Tabla1[[#This Row],[Tiempo de Preparación]]/1440</f>
        <v>2.7083333333333334E-2</v>
      </c>
      <c r="J315" t="s">
        <v>6</v>
      </c>
      <c r="K315">
        <f>Tabla1[[#This Row],[Precio Unitario]]*Tabla1[[#This Row],[Cantidad Ordenada]]</f>
        <v>54</v>
      </c>
      <c r="L315">
        <f>Tabla1[[#This Row],[Ganancia Bruta]]-(Tabla1[[#This Row],[Costo Unitario]]*Tabla1[[#This Row],[Cantidad Ordenada]])</f>
        <v>24</v>
      </c>
      <c r="M315">
        <f>Tabla1[[#This Row],[Precio Unitario]]*Tabla1[[#This Row],[Cantidad Ordenada]]</f>
        <v>54</v>
      </c>
      <c r="N315" s="1">
        <f>Tabla1[[#This Row],[Ganancia Neta ]]/Tabla1[[#This Row],[Total del pedido ]]</f>
        <v>0.44444444444444442</v>
      </c>
      <c r="O315" s="2">
        <f>Tabla1[[#This Row],[Costo Unitario]]*Tabla1[[#This Row],[Cantidad Ordenada]]</f>
        <v>30</v>
      </c>
    </row>
    <row r="316" spans="1:15" x14ac:dyDescent="0.2">
      <c r="A316">
        <v>118</v>
      </c>
      <c r="B316">
        <v>13</v>
      </c>
      <c r="C316" t="s">
        <v>22</v>
      </c>
      <c r="D316" t="s">
        <v>46</v>
      </c>
      <c r="E316">
        <v>14</v>
      </c>
      <c r="F316">
        <v>23</v>
      </c>
      <c r="G316">
        <v>3</v>
      </c>
      <c r="H316" s="8">
        <v>22</v>
      </c>
      <c r="I316" s="7">
        <f>Tabla1[[#This Row],[Tiempo de Preparación]]/1440</f>
        <v>1.5277777777777777E-2</v>
      </c>
      <c r="J316" t="s">
        <v>8</v>
      </c>
      <c r="K316">
        <f>Tabla1[[#This Row],[Precio Unitario]]*Tabla1[[#This Row],[Cantidad Ordenada]]</f>
        <v>69</v>
      </c>
      <c r="L316">
        <f>Tabla1[[#This Row],[Ganancia Bruta]]-(Tabla1[[#This Row],[Costo Unitario]]*Tabla1[[#This Row],[Cantidad Ordenada]])</f>
        <v>27</v>
      </c>
      <c r="M316">
        <f>Tabla1[[#This Row],[Precio Unitario]]*Tabla1[[#This Row],[Cantidad Ordenada]]</f>
        <v>69</v>
      </c>
      <c r="N316" s="1">
        <f>Tabla1[[#This Row],[Ganancia Neta ]]/Tabla1[[#This Row],[Total del pedido ]]</f>
        <v>0.39130434782608697</v>
      </c>
      <c r="O316" s="2">
        <f>Tabla1[[#This Row],[Costo Unitario]]*Tabla1[[#This Row],[Cantidad Ordenada]]</f>
        <v>42</v>
      </c>
    </row>
    <row r="317" spans="1:15" x14ac:dyDescent="0.2">
      <c r="A317">
        <v>118</v>
      </c>
      <c r="B317">
        <v>13</v>
      </c>
      <c r="C317" t="s">
        <v>10</v>
      </c>
      <c r="D317" t="s">
        <v>34</v>
      </c>
      <c r="E317">
        <v>16</v>
      </c>
      <c r="F317">
        <v>27</v>
      </c>
      <c r="G317">
        <v>2</v>
      </c>
      <c r="H317" s="8">
        <v>52</v>
      </c>
      <c r="I317" s="7">
        <f>Tabla1[[#This Row],[Tiempo de Preparación]]/1440</f>
        <v>3.6111111111111108E-2</v>
      </c>
      <c r="J317" t="s">
        <v>8</v>
      </c>
      <c r="K317">
        <f>Tabla1[[#This Row],[Precio Unitario]]*Tabla1[[#This Row],[Cantidad Ordenada]]</f>
        <v>54</v>
      </c>
      <c r="L317">
        <f>Tabla1[[#This Row],[Ganancia Bruta]]-(Tabla1[[#This Row],[Costo Unitario]]*Tabla1[[#This Row],[Cantidad Ordenada]])</f>
        <v>22</v>
      </c>
      <c r="M317">
        <f>Tabla1[[#This Row],[Precio Unitario]]*Tabla1[[#This Row],[Cantidad Ordenada]]</f>
        <v>54</v>
      </c>
      <c r="N317" s="1">
        <f>Tabla1[[#This Row],[Ganancia Neta ]]/Tabla1[[#This Row],[Total del pedido ]]</f>
        <v>0.40740740740740738</v>
      </c>
      <c r="O317" s="2">
        <f>Tabla1[[#This Row],[Costo Unitario]]*Tabla1[[#This Row],[Cantidad Ordenada]]</f>
        <v>32</v>
      </c>
    </row>
    <row r="318" spans="1:15" x14ac:dyDescent="0.2">
      <c r="A318">
        <v>118</v>
      </c>
      <c r="B318">
        <v>13</v>
      </c>
      <c r="C318" t="s">
        <v>18</v>
      </c>
      <c r="D318" t="s">
        <v>42</v>
      </c>
      <c r="E318">
        <v>19</v>
      </c>
      <c r="F318">
        <v>32</v>
      </c>
      <c r="G318">
        <v>1</v>
      </c>
      <c r="H318" s="8">
        <v>23</v>
      </c>
      <c r="I318" s="7">
        <f>Tabla1[[#This Row],[Tiempo de Preparación]]/1440</f>
        <v>1.5972222222222221E-2</v>
      </c>
      <c r="J318" t="s">
        <v>8</v>
      </c>
      <c r="K318">
        <f>Tabla1[[#This Row],[Precio Unitario]]*Tabla1[[#This Row],[Cantidad Ordenada]]</f>
        <v>32</v>
      </c>
      <c r="L318">
        <f>Tabla1[[#This Row],[Ganancia Bruta]]-(Tabla1[[#This Row],[Costo Unitario]]*Tabla1[[#This Row],[Cantidad Ordenada]])</f>
        <v>13</v>
      </c>
      <c r="M318">
        <f>Tabla1[[#This Row],[Precio Unitario]]*Tabla1[[#This Row],[Cantidad Ordenada]]</f>
        <v>32</v>
      </c>
      <c r="N318" s="1">
        <f>Tabla1[[#This Row],[Ganancia Neta ]]/Tabla1[[#This Row],[Total del pedido ]]</f>
        <v>0.40625</v>
      </c>
      <c r="O318" s="2">
        <f>Tabla1[[#This Row],[Costo Unitario]]*Tabla1[[#This Row],[Cantidad Ordenada]]</f>
        <v>19</v>
      </c>
    </row>
    <row r="319" spans="1:15" x14ac:dyDescent="0.2">
      <c r="A319">
        <v>119</v>
      </c>
      <c r="B319">
        <v>17</v>
      </c>
      <c r="C319" t="s">
        <v>25</v>
      </c>
      <c r="D319" t="s">
        <v>49</v>
      </c>
      <c r="E319">
        <v>15</v>
      </c>
      <c r="F319">
        <v>26</v>
      </c>
      <c r="G319">
        <v>1</v>
      </c>
      <c r="H319" s="8">
        <v>7</v>
      </c>
      <c r="I319" s="7">
        <f>Tabla1[[#This Row],[Tiempo de Preparación]]/1440</f>
        <v>4.8611111111111112E-3</v>
      </c>
      <c r="J319" t="s">
        <v>6</v>
      </c>
      <c r="K319">
        <f>Tabla1[[#This Row],[Precio Unitario]]*Tabla1[[#This Row],[Cantidad Ordenada]]</f>
        <v>26</v>
      </c>
      <c r="L319">
        <f>Tabla1[[#This Row],[Ganancia Bruta]]-(Tabla1[[#This Row],[Costo Unitario]]*Tabla1[[#This Row],[Cantidad Ordenada]])</f>
        <v>11</v>
      </c>
      <c r="M319">
        <f>Tabla1[[#This Row],[Precio Unitario]]*Tabla1[[#This Row],[Cantidad Ordenada]]</f>
        <v>26</v>
      </c>
      <c r="N319" s="1">
        <f>Tabla1[[#This Row],[Ganancia Neta ]]/Tabla1[[#This Row],[Total del pedido ]]</f>
        <v>0.42307692307692307</v>
      </c>
      <c r="O319" s="2">
        <f>Tabla1[[#This Row],[Costo Unitario]]*Tabla1[[#This Row],[Cantidad Ordenada]]</f>
        <v>15</v>
      </c>
    </row>
    <row r="320" spans="1:15" x14ac:dyDescent="0.2">
      <c r="A320">
        <v>119</v>
      </c>
      <c r="B320">
        <v>17</v>
      </c>
      <c r="C320" t="s">
        <v>12</v>
      </c>
      <c r="D320" t="s">
        <v>36</v>
      </c>
      <c r="E320">
        <v>22</v>
      </c>
      <c r="F320">
        <v>36</v>
      </c>
      <c r="G320">
        <v>2</v>
      </c>
      <c r="H320" s="8">
        <v>13</v>
      </c>
      <c r="I320" s="7">
        <f>Tabla1[[#This Row],[Tiempo de Preparación]]/1440</f>
        <v>9.0277777777777769E-3</v>
      </c>
      <c r="J320" t="s">
        <v>8</v>
      </c>
      <c r="K320">
        <f>Tabla1[[#This Row],[Precio Unitario]]*Tabla1[[#This Row],[Cantidad Ordenada]]</f>
        <v>72</v>
      </c>
      <c r="L320">
        <f>Tabla1[[#This Row],[Ganancia Bruta]]-(Tabla1[[#This Row],[Costo Unitario]]*Tabla1[[#This Row],[Cantidad Ordenada]])</f>
        <v>28</v>
      </c>
      <c r="M320">
        <f>Tabla1[[#This Row],[Precio Unitario]]*Tabla1[[#This Row],[Cantidad Ordenada]]</f>
        <v>72</v>
      </c>
      <c r="N320" s="1">
        <f>Tabla1[[#This Row],[Ganancia Neta ]]/Tabla1[[#This Row],[Total del pedido ]]</f>
        <v>0.3888888888888889</v>
      </c>
      <c r="O320" s="2">
        <f>Tabla1[[#This Row],[Costo Unitario]]*Tabla1[[#This Row],[Cantidad Ordenada]]</f>
        <v>44</v>
      </c>
    </row>
    <row r="321" spans="1:15" x14ac:dyDescent="0.2">
      <c r="A321">
        <v>119</v>
      </c>
      <c r="B321">
        <v>17</v>
      </c>
      <c r="C321" t="s">
        <v>24</v>
      </c>
      <c r="D321" t="s">
        <v>48</v>
      </c>
      <c r="E321">
        <v>10</v>
      </c>
      <c r="F321">
        <v>18</v>
      </c>
      <c r="G321">
        <v>2</v>
      </c>
      <c r="H321" s="8">
        <v>34</v>
      </c>
      <c r="I321" s="7">
        <f>Tabla1[[#This Row],[Tiempo de Preparación]]/1440</f>
        <v>2.361111111111111E-2</v>
      </c>
      <c r="J321" t="s">
        <v>8</v>
      </c>
      <c r="K321">
        <f>Tabla1[[#This Row],[Precio Unitario]]*Tabla1[[#This Row],[Cantidad Ordenada]]</f>
        <v>36</v>
      </c>
      <c r="L321">
        <f>Tabla1[[#This Row],[Ganancia Bruta]]-(Tabla1[[#This Row],[Costo Unitario]]*Tabla1[[#This Row],[Cantidad Ordenada]])</f>
        <v>16</v>
      </c>
      <c r="M321">
        <f>Tabla1[[#This Row],[Precio Unitario]]*Tabla1[[#This Row],[Cantidad Ordenada]]</f>
        <v>36</v>
      </c>
      <c r="N321" s="1">
        <f>Tabla1[[#This Row],[Ganancia Neta ]]/Tabla1[[#This Row],[Total del pedido ]]</f>
        <v>0.44444444444444442</v>
      </c>
      <c r="O321" s="2">
        <f>Tabla1[[#This Row],[Costo Unitario]]*Tabla1[[#This Row],[Cantidad Ordenada]]</f>
        <v>20</v>
      </c>
    </row>
    <row r="322" spans="1:15" x14ac:dyDescent="0.2">
      <c r="A322">
        <v>120</v>
      </c>
      <c r="B322">
        <v>4</v>
      </c>
      <c r="C322" t="s">
        <v>9</v>
      </c>
      <c r="D322" t="s">
        <v>33</v>
      </c>
      <c r="E322">
        <v>19</v>
      </c>
      <c r="F322">
        <v>31</v>
      </c>
      <c r="G322">
        <v>3</v>
      </c>
      <c r="H322" s="8">
        <v>56</v>
      </c>
      <c r="I322" s="7">
        <f>Tabla1[[#This Row],[Tiempo de Preparación]]/1440</f>
        <v>3.888888888888889E-2</v>
      </c>
      <c r="J322" t="s">
        <v>8</v>
      </c>
      <c r="K322">
        <f>Tabla1[[#This Row],[Precio Unitario]]*Tabla1[[#This Row],[Cantidad Ordenada]]</f>
        <v>93</v>
      </c>
      <c r="L322">
        <f>Tabla1[[#This Row],[Ganancia Bruta]]-(Tabla1[[#This Row],[Costo Unitario]]*Tabla1[[#This Row],[Cantidad Ordenada]])</f>
        <v>36</v>
      </c>
      <c r="M322">
        <f>Tabla1[[#This Row],[Precio Unitario]]*Tabla1[[#This Row],[Cantidad Ordenada]]</f>
        <v>93</v>
      </c>
      <c r="N322" s="1">
        <f>Tabla1[[#This Row],[Ganancia Neta ]]/Tabla1[[#This Row],[Total del pedido ]]</f>
        <v>0.38709677419354838</v>
      </c>
      <c r="O322" s="2">
        <f>Tabla1[[#This Row],[Costo Unitario]]*Tabla1[[#This Row],[Cantidad Ordenada]]</f>
        <v>57</v>
      </c>
    </row>
    <row r="323" spans="1:15" x14ac:dyDescent="0.2">
      <c r="A323">
        <v>120</v>
      </c>
      <c r="B323">
        <v>4</v>
      </c>
      <c r="C323" t="s">
        <v>25</v>
      </c>
      <c r="D323" t="s">
        <v>49</v>
      </c>
      <c r="E323">
        <v>15</v>
      </c>
      <c r="F323">
        <v>26</v>
      </c>
      <c r="G323">
        <v>2</v>
      </c>
      <c r="H323" s="8">
        <v>41</v>
      </c>
      <c r="I323" s="7">
        <f>Tabla1[[#This Row],[Tiempo de Preparación]]/1440</f>
        <v>2.8472222222222222E-2</v>
      </c>
      <c r="J323" t="s">
        <v>8</v>
      </c>
      <c r="K323">
        <f>Tabla1[[#This Row],[Precio Unitario]]*Tabla1[[#This Row],[Cantidad Ordenada]]</f>
        <v>52</v>
      </c>
      <c r="L323">
        <f>Tabla1[[#This Row],[Ganancia Bruta]]-(Tabla1[[#This Row],[Costo Unitario]]*Tabla1[[#This Row],[Cantidad Ordenada]])</f>
        <v>22</v>
      </c>
      <c r="M323">
        <f>Tabla1[[#This Row],[Precio Unitario]]*Tabla1[[#This Row],[Cantidad Ordenada]]</f>
        <v>52</v>
      </c>
      <c r="N323" s="1">
        <f>Tabla1[[#This Row],[Ganancia Neta ]]/Tabla1[[#This Row],[Total del pedido ]]</f>
        <v>0.42307692307692307</v>
      </c>
      <c r="O323" s="2">
        <f>Tabla1[[#This Row],[Costo Unitario]]*Tabla1[[#This Row],[Cantidad Ordenada]]</f>
        <v>30</v>
      </c>
    </row>
    <row r="324" spans="1:15" x14ac:dyDescent="0.2">
      <c r="A324">
        <v>121</v>
      </c>
      <c r="B324">
        <v>5</v>
      </c>
      <c r="C324" t="s">
        <v>25</v>
      </c>
      <c r="D324" t="s">
        <v>49</v>
      </c>
      <c r="E324">
        <v>15</v>
      </c>
      <c r="F324">
        <v>26</v>
      </c>
      <c r="G324">
        <v>2</v>
      </c>
      <c r="H324" s="8">
        <v>38</v>
      </c>
      <c r="I324" s="7">
        <f>Tabla1[[#This Row],[Tiempo de Preparación]]/1440</f>
        <v>2.6388888888888889E-2</v>
      </c>
      <c r="J324" t="s">
        <v>6</v>
      </c>
      <c r="K324">
        <f>Tabla1[[#This Row],[Precio Unitario]]*Tabla1[[#This Row],[Cantidad Ordenada]]</f>
        <v>52</v>
      </c>
      <c r="L324">
        <f>Tabla1[[#This Row],[Ganancia Bruta]]-(Tabla1[[#This Row],[Costo Unitario]]*Tabla1[[#This Row],[Cantidad Ordenada]])</f>
        <v>22</v>
      </c>
      <c r="M324">
        <f>Tabla1[[#This Row],[Precio Unitario]]*Tabla1[[#This Row],[Cantidad Ordenada]]</f>
        <v>52</v>
      </c>
      <c r="N324" s="1">
        <f>Tabla1[[#This Row],[Ganancia Neta ]]/Tabla1[[#This Row],[Total del pedido ]]</f>
        <v>0.42307692307692307</v>
      </c>
      <c r="O324" s="2">
        <f>Tabla1[[#This Row],[Costo Unitario]]*Tabla1[[#This Row],[Cantidad Ordenada]]</f>
        <v>30</v>
      </c>
    </row>
    <row r="325" spans="1:15" x14ac:dyDescent="0.2">
      <c r="A325">
        <v>122</v>
      </c>
      <c r="B325">
        <v>6</v>
      </c>
      <c r="C325" t="s">
        <v>17</v>
      </c>
      <c r="D325" t="s">
        <v>41</v>
      </c>
      <c r="E325">
        <v>21</v>
      </c>
      <c r="F325">
        <v>35</v>
      </c>
      <c r="G325">
        <v>3</v>
      </c>
      <c r="H325" s="8">
        <v>32</v>
      </c>
      <c r="I325" s="7">
        <f>Tabla1[[#This Row],[Tiempo de Preparación]]/1440</f>
        <v>2.2222222222222223E-2</v>
      </c>
      <c r="J325" t="s">
        <v>6</v>
      </c>
      <c r="K325">
        <f>Tabla1[[#This Row],[Precio Unitario]]*Tabla1[[#This Row],[Cantidad Ordenada]]</f>
        <v>105</v>
      </c>
      <c r="L325">
        <f>Tabla1[[#This Row],[Ganancia Bruta]]-(Tabla1[[#This Row],[Costo Unitario]]*Tabla1[[#This Row],[Cantidad Ordenada]])</f>
        <v>42</v>
      </c>
      <c r="M325">
        <f>Tabla1[[#This Row],[Precio Unitario]]*Tabla1[[#This Row],[Cantidad Ordenada]]</f>
        <v>105</v>
      </c>
      <c r="N325" s="1">
        <f>Tabla1[[#This Row],[Ganancia Neta ]]/Tabla1[[#This Row],[Total del pedido ]]</f>
        <v>0.4</v>
      </c>
      <c r="O325" s="2">
        <f>Tabla1[[#This Row],[Costo Unitario]]*Tabla1[[#This Row],[Cantidad Ordenada]]</f>
        <v>63</v>
      </c>
    </row>
    <row r="326" spans="1:15" x14ac:dyDescent="0.2">
      <c r="A326">
        <v>123</v>
      </c>
      <c r="B326">
        <v>16</v>
      </c>
      <c r="C326" t="s">
        <v>5</v>
      </c>
      <c r="D326" t="s">
        <v>31</v>
      </c>
      <c r="E326">
        <v>14</v>
      </c>
      <c r="F326">
        <v>24</v>
      </c>
      <c r="G326">
        <v>1</v>
      </c>
      <c r="H326" s="8">
        <v>33</v>
      </c>
      <c r="I326" s="7">
        <f>Tabla1[[#This Row],[Tiempo de Preparación]]/1440</f>
        <v>2.2916666666666665E-2</v>
      </c>
      <c r="J326" t="s">
        <v>8</v>
      </c>
      <c r="K326">
        <f>Tabla1[[#This Row],[Precio Unitario]]*Tabla1[[#This Row],[Cantidad Ordenada]]</f>
        <v>24</v>
      </c>
      <c r="L326">
        <f>Tabla1[[#This Row],[Ganancia Bruta]]-(Tabla1[[#This Row],[Costo Unitario]]*Tabla1[[#This Row],[Cantidad Ordenada]])</f>
        <v>10</v>
      </c>
      <c r="M326">
        <f>Tabla1[[#This Row],[Precio Unitario]]*Tabla1[[#This Row],[Cantidad Ordenada]]</f>
        <v>24</v>
      </c>
      <c r="N326" s="1">
        <f>Tabla1[[#This Row],[Ganancia Neta ]]/Tabla1[[#This Row],[Total del pedido ]]</f>
        <v>0.41666666666666669</v>
      </c>
      <c r="O326" s="2">
        <f>Tabla1[[#This Row],[Costo Unitario]]*Tabla1[[#This Row],[Cantidad Ordenada]]</f>
        <v>14</v>
      </c>
    </row>
    <row r="327" spans="1:15" x14ac:dyDescent="0.2">
      <c r="A327">
        <v>124</v>
      </c>
      <c r="B327">
        <v>16</v>
      </c>
      <c r="C327" t="s">
        <v>21</v>
      </c>
      <c r="D327" t="s">
        <v>45</v>
      </c>
      <c r="E327">
        <v>12</v>
      </c>
      <c r="F327">
        <v>20</v>
      </c>
      <c r="G327">
        <v>2</v>
      </c>
      <c r="H327" s="8">
        <v>43</v>
      </c>
      <c r="I327" s="7">
        <f>Tabla1[[#This Row],[Tiempo de Preparación]]/1440</f>
        <v>2.9861111111111113E-2</v>
      </c>
      <c r="J327" t="s">
        <v>6</v>
      </c>
      <c r="K327">
        <f>Tabla1[[#This Row],[Precio Unitario]]*Tabla1[[#This Row],[Cantidad Ordenada]]</f>
        <v>40</v>
      </c>
      <c r="L327">
        <f>Tabla1[[#This Row],[Ganancia Bruta]]-(Tabla1[[#This Row],[Costo Unitario]]*Tabla1[[#This Row],[Cantidad Ordenada]])</f>
        <v>16</v>
      </c>
      <c r="M327">
        <f>Tabla1[[#This Row],[Precio Unitario]]*Tabla1[[#This Row],[Cantidad Ordenada]]</f>
        <v>40</v>
      </c>
      <c r="N327" s="1">
        <f>Tabla1[[#This Row],[Ganancia Neta ]]/Tabla1[[#This Row],[Total del pedido ]]</f>
        <v>0.4</v>
      </c>
      <c r="O327" s="2">
        <f>Tabla1[[#This Row],[Costo Unitario]]*Tabla1[[#This Row],[Cantidad Ordenada]]</f>
        <v>24</v>
      </c>
    </row>
    <row r="328" spans="1:15" x14ac:dyDescent="0.2">
      <c r="A328">
        <v>124</v>
      </c>
      <c r="B328">
        <v>16</v>
      </c>
      <c r="C328" t="s">
        <v>26</v>
      </c>
      <c r="D328" t="s">
        <v>50</v>
      </c>
      <c r="E328">
        <v>15</v>
      </c>
      <c r="F328">
        <v>25</v>
      </c>
      <c r="G328">
        <v>1</v>
      </c>
      <c r="H328" s="8">
        <v>27</v>
      </c>
      <c r="I328" s="7">
        <f>Tabla1[[#This Row],[Tiempo de Preparación]]/1440</f>
        <v>1.8749999999999999E-2</v>
      </c>
      <c r="J328" t="s">
        <v>8</v>
      </c>
      <c r="K328">
        <f>Tabla1[[#This Row],[Precio Unitario]]*Tabla1[[#This Row],[Cantidad Ordenada]]</f>
        <v>25</v>
      </c>
      <c r="L328">
        <f>Tabla1[[#This Row],[Ganancia Bruta]]-(Tabla1[[#This Row],[Costo Unitario]]*Tabla1[[#This Row],[Cantidad Ordenada]])</f>
        <v>10</v>
      </c>
      <c r="M328">
        <f>Tabla1[[#This Row],[Precio Unitario]]*Tabla1[[#This Row],[Cantidad Ordenada]]</f>
        <v>25</v>
      </c>
      <c r="N328" s="1">
        <f>Tabla1[[#This Row],[Ganancia Neta ]]/Tabla1[[#This Row],[Total del pedido ]]</f>
        <v>0.4</v>
      </c>
      <c r="O328" s="2">
        <f>Tabla1[[#This Row],[Costo Unitario]]*Tabla1[[#This Row],[Cantidad Ordenada]]</f>
        <v>15</v>
      </c>
    </row>
    <row r="329" spans="1:15" x14ac:dyDescent="0.2">
      <c r="A329">
        <v>124</v>
      </c>
      <c r="B329">
        <v>16</v>
      </c>
      <c r="C329" t="s">
        <v>14</v>
      </c>
      <c r="D329" t="s">
        <v>38</v>
      </c>
      <c r="E329">
        <v>20</v>
      </c>
      <c r="F329">
        <v>33</v>
      </c>
      <c r="G329">
        <v>3</v>
      </c>
      <c r="H329" s="8">
        <v>9</v>
      </c>
      <c r="I329" s="7">
        <f>Tabla1[[#This Row],[Tiempo de Preparación]]/1440</f>
        <v>6.2500000000000003E-3</v>
      </c>
      <c r="J329" t="s">
        <v>8</v>
      </c>
      <c r="K329">
        <f>Tabla1[[#This Row],[Precio Unitario]]*Tabla1[[#This Row],[Cantidad Ordenada]]</f>
        <v>99</v>
      </c>
      <c r="L329">
        <f>Tabla1[[#This Row],[Ganancia Bruta]]-(Tabla1[[#This Row],[Costo Unitario]]*Tabla1[[#This Row],[Cantidad Ordenada]])</f>
        <v>39</v>
      </c>
      <c r="M329">
        <f>Tabla1[[#This Row],[Precio Unitario]]*Tabla1[[#This Row],[Cantidad Ordenada]]</f>
        <v>99</v>
      </c>
      <c r="N329" s="1">
        <f>Tabla1[[#This Row],[Ganancia Neta ]]/Tabla1[[#This Row],[Total del pedido ]]</f>
        <v>0.39393939393939392</v>
      </c>
      <c r="O329" s="2">
        <f>Tabla1[[#This Row],[Costo Unitario]]*Tabla1[[#This Row],[Cantidad Ordenada]]</f>
        <v>60</v>
      </c>
    </row>
    <row r="330" spans="1:15" x14ac:dyDescent="0.2">
      <c r="A330">
        <v>124</v>
      </c>
      <c r="B330">
        <v>16</v>
      </c>
      <c r="C330" t="s">
        <v>13</v>
      </c>
      <c r="D330" t="s">
        <v>37</v>
      </c>
      <c r="E330">
        <v>17</v>
      </c>
      <c r="F330">
        <v>29</v>
      </c>
      <c r="G330">
        <v>2</v>
      </c>
      <c r="H330" s="8">
        <v>59</v>
      </c>
      <c r="I330" s="7">
        <f>Tabla1[[#This Row],[Tiempo de Preparación]]/1440</f>
        <v>4.0972222222222222E-2</v>
      </c>
      <c r="J330" t="s">
        <v>8</v>
      </c>
      <c r="K330">
        <f>Tabla1[[#This Row],[Precio Unitario]]*Tabla1[[#This Row],[Cantidad Ordenada]]</f>
        <v>58</v>
      </c>
      <c r="L330">
        <f>Tabla1[[#This Row],[Ganancia Bruta]]-(Tabla1[[#This Row],[Costo Unitario]]*Tabla1[[#This Row],[Cantidad Ordenada]])</f>
        <v>24</v>
      </c>
      <c r="M330">
        <f>Tabla1[[#This Row],[Precio Unitario]]*Tabla1[[#This Row],[Cantidad Ordenada]]</f>
        <v>58</v>
      </c>
      <c r="N330" s="1">
        <f>Tabla1[[#This Row],[Ganancia Neta ]]/Tabla1[[#This Row],[Total del pedido ]]</f>
        <v>0.41379310344827586</v>
      </c>
      <c r="O330" s="2">
        <f>Tabla1[[#This Row],[Costo Unitario]]*Tabla1[[#This Row],[Cantidad Ordenada]]</f>
        <v>34</v>
      </c>
    </row>
    <row r="331" spans="1:15" x14ac:dyDescent="0.2">
      <c r="A331">
        <v>125</v>
      </c>
      <c r="B331">
        <v>14</v>
      </c>
      <c r="C331" t="s">
        <v>15</v>
      </c>
      <c r="D331" t="s">
        <v>39</v>
      </c>
      <c r="E331">
        <v>16</v>
      </c>
      <c r="F331">
        <v>28</v>
      </c>
      <c r="G331">
        <v>2</v>
      </c>
      <c r="H331" s="8">
        <v>38</v>
      </c>
      <c r="I331" s="7">
        <f>Tabla1[[#This Row],[Tiempo de Preparación]]/1440</f>
        <v>2.6388888888888889E-2</v>
      </c>
      <c r="J331" t="s">
        <v>8</v>
      </c>
      <c r="K331">
        <f>Tabla1[[#This Row],[Precio Unitario]]*Tabla1[[#This Row],[Cantidad Ordenada]]</f>
        <v>56</v>
      </c>
      <c r="L331">
        <f>Tabla1[[#This Row],[Ganancia Bruta]]-(Tabla1[[#This Row],[Costo Unitario]]*Tabla1[[#This Row],[Cantidad Ordenada]])</f>
        <v>24</v>
      </c>
      <c r="M331">
        <f>Tabla1[[#This Row],[Precio Unitario]]*Tabla1[[#This Row],[Cantidad Ordenada]]</f>
        <v>56</v>
      </c>
      <c r="N331" s="1">
        <f>Tabla1[[#This Row],[Ganancia Neta ]]/Tabla1[[#This Row],[Total del pedido ]]</f>
        <v>0.42857142857142855</v>
      </c>
      <c r="O331" s="2">
        <f>Tabla1[[#This Row],[Costo Unitario]]*Tabla1[[#This Row],[Cantidad Ordenada]]</f>
        <v>32</v>
      </c>
    </row>
    <row r="332" spans="1:15" x14ac:dyDescent="0.2">
      <c r="A332">
        <v>125</v>
      </c>
      <c r="B332">
        <v>14</v>
      </c>
      <c r="C332" t="s">
        <v>20</v>
      </c>
      <c r="D332" t="s">
        <v>44</v>
      </c>
      <c r="E332">
        <v>20</v>
      </c>
      <c r="F332">
        <v>34</v>
      </c>
      <c r="G332">
        <v>2</v>
      </c>
      <c r="H332" s="8">
        <v>15</v>
      </c>
      <c r="I332" s="7">
        <f>Tabla1[[#This Row],[Tiempo de Preparación]]/1440</f>
        <v>1.0416666666666666E-2</v>
      </c>
      <c r="J332" t="s">
        <v>6</v>
      </c>
      <c r="K332">
        <f>Tabla1[[#This Row],[Precio Unitario]]*Tabla1[[#This Row],[Cantidad Ordenada]]</f>
        <v>68</v>
      </c>
      <c r="L332">
        <f>Tabla1[[#This Row],[Ganancia Bruta]]-(Tabla1[[#This Row],[Costo Unitario]]*Tabla1[[#This Row],[Cantidad Ordenada]])</f>
        <v>28</v>
      </c>
      <c r="M332">
        <f>Tabla1[[#This Row],[Precio Unitario]]*Tabla1[[#This Row],[Cantidad Ordenada]]</f>
        <v>68</v>
      </c>
      <c r="N332" s="1">
        <f>Tabla1[[#This Row],[Ganancia Neta ]]/Tabla1[[#This Row],[Total del pedido ]]</f>
        <v>0.41176470588235292</v>
      </c>
      <c r="O332" s="2">
        <f>Tabla1[[#This Row],[Costo Unitario]]*Tabla1[[#This Row],[Cantidad Ordenada]]</f>
        <v>40</v>
      </c>
    </row>
    <row r="333" spans="1:15" x14ac:dyDescent="0.2">
      <c r="A333">
        <v>125</v>
      </c>
      <c r="B333">
        <v>14</v>
      </c>
      <c r="C333" t="s">
        <v>21</v>
      </c>
      <c r="D333" t="s">
        <v>45</v>
      </c>
      <c r="E333">
        <v>12</v>
      </c>
      <c r="F333">
        <v>20</v>
      </c>
      <c r="G333">
        <v>3</v>
      </c>
      <c r="H333" s="8">
        <v>31</v>
      </c>
      <c r="I333" s="7">
        <f>Tabla1[[#This Row],[Tiempo de Preparación]]/1440</f>
        <v>2.1527777777777778E-2</v>
      </c>
      <c r="J333" t="s">
        <v>6</v>
      </c>
      <c r="K333">
        <f>Tabla1[[#This Row],[Precio Unitario]]*Tabla1[[#This Row],[Cantidad Ordenada]]</f>
        <v>60</v>
      </c>
      <c r="L333">
        <f>Tabla1[[#This Row],[Ganancia Bruta]]-(Tabla1[[#This Row],[Costo Unitario]]*Tabla1[[#This Row],[Cantidad Ordenada]])</f>
        <v>24</v>
      </c>
      <c r="M333">
        <f>Tabla1[[#This Row],[Precio Unitario]]*Tabla1[[#This Row],[Cantidad Ordenada]]</f>
        <v>60</v>
      </c>
      <c r="N333" s="1">
        <f>Tabla1[[#This Row],[Ganancia Neta ]]/Tabla1[[#This Row],[Total del pedido ]]</f>
        <v>0.4</v>
      </c>
      <c r="O333" s="2">
        <f>Tabla1[[#This Row],[Costo Unitario]]*Tabla1[[#This Row],[Cantidad Ordenada]]</f>
        <v>36</v>
      </c>
    </row>
    <row r="334" spans="1:15" x14ac:dyDescent="0.2">
      <c r="A334">
        <v>126</v>
      </c>
      <c r="B334">
        <v>18</v>
      </c>
      <c r="C334" t="s">
        <v>15</v>
      </c>
      <c r="D334" t="s">
        <v>39</v>
      </c>
      <c r="E334">
        <v>16</v>
      </c>
      <c r="F334">
        <v>28</v>
      </c>
      <c r="G334">
        <v>1</v>
      </c>
      <c r="H334" s="8">
        <v>19</v>
      </c>
      <c r="I334" s="7">
        <f>Tabla1[[#This Row],[Tiempo de Preparación]]/1440</f>
        <v>1.3194444444444444E-2</v>
      </c>
      <c r="J334" t="s">
        <v>8</v>
      </c>
      <c r="K334">
        <f>Tabla1[[#This Row],[Precio Unitario]]*Tabla1[[#This Row],[Cantidad Ordenada]]</f>
        <v>28</v>
      </c>
      <c r="L334">
        <f>Tabla1[[#This Row],[Ganancia Bruta]]-(Tabla1[[#This Row],[Costo Unitario]]*Tabla1[[#This Row],[Cantidad Ordenada]])</f>
        <v>12</v>
      </c>
      <c r="M334">
        <f>Tabla1[[#This Row],[Precio Unitario]]*Tabla1[[#This Row],[Cantidad Ordenada]]</f>
        <v>28</v>
      </c>
      <c r="N334" s="1">
        <f>Tabla1[[#This Row],[Ganancia Neta ]]/Tabla1[[#This Row],[Total del pedido ]]</f>
        <v>0.42857142857142855</v>
      </c>
      <c r="O334" s="2">
        <f>Tabla1[[#This Row],[Costo Unitario]]*Tabla1[[#This Row],[Cantidad Ordenada]]</f>
        <v>16</v>
      </c>
    </row>
    <row r="335" spans="1:15" x14ac:dyDescent="0.2">
      <c r="A335">
        <v>126</v>
      </c>
      <c r="B335">
        <v>18</v>
      </c>
      <c r="C335" t="s">
        <v>17</v>
      </c>
      <c r="D335" t="s">
        <v>41</v>
      </c>
      <c r="E335">
        <v>21</v>
      </c>
      <c r="F335">
        <v>35</v>
      </c>
      <c r="G335">
        <v>1</v>
      </c>
      <c r="H335" s="8">
        <v>40</v>
      </c>
      <c r="I335" s="7">
        <f>Tabla1[[#This Row],[Tiempo de Preparación]]/1440</f>
        <v>2.7777777777777776E-2</v>
      </c>
      <c r="J335" t="s">
        <v>8</v>
      </c>
      <c r="K335">
        <f>Tabla1[[#This Row],[Precio Unitario]]*Tabla1[[#This Row],[Cantidad Ordenada]]</f>
        <v>35</v>
      </c>
      <c r="L335">
        <f>Tabla1[[#This Row],[Ganancia Bruta]]-(Tabla1[[#This Row],[Costo Unitario]]*Tabla1[[#This Row],[Cantidad Ordenada]])</f>
        <v>14</v>
      </c>
      <c r="M335">
        <f>Tabla1[[#This Row],[Precio Unitario]]*Tabla1[[#This Row],[Cantidad Ordenada]]</f>
        <v>35</v>
      </c>
      <c r="N335" s="1">
        <f>Tabla1[[#This Row],[Ganancia Neta ]]/Tabla1[[#This Row],[Total del pedido ]]</f>
        <v>0.4</v>
      </c>
      <c r="O335" s="2">
        <f>Tabla1[[#This Row],[Costo Unitario]]*Tabla1[[#This Row],[Cantidad Ordenada]]</f>
        <v>21</v>
      </c>
    </row>
    <row r="336" spans="1:15" x14ac:dyDescent="0.2">
      <c r="A336">
        <v>126</v>
      </c>
      <c r="B336">
        <v>18</v>
      </c>
      <c r="C336" t="s">
        <v>5</v>
      </c>
      <c r="D336" t="s">
        <v>31</v>
      </c>
      <c r="E336">
        <v>14</v>
      </c>
      <c r="F336">
        <v>24</v>
      </c>
      <c r="G336">
        <v>3</v>
      </c>
      <c r="H336" s="8">
        <v>27</v>
      </c>
      <c r="I336" s="7">
        <f>Tabla1[[#This Row],[Tiempo de Preparación]]/1440</f>
        <v>1.8749999999999999E-2</v>
      </c>
      <c r="J336" t="s">
        <v>6</v>
      </c>
      <c r="K336">
        <f>Tabla1[[#This Row],[Precio Unitario]]*Tabla1[[#This Row],[Cantidad Ordenada]]</f>
        <v>72</v>
      </c>
      <c r="L336">
        <f>Tabla1[[#This Row],[Ganancia Bruta]]-(Tabla1[[#This Row],[Costo Unitario]]*Tabla1[[#This Row],[Cantidad Ordenada]])</f>
        <v>30</v>
      </c>
      <c r="M336">
        <f>Tabla1[[#This Row],[Precio Unitario]]*Tabla1[[#This Row],[Cantidad Ordenada]]</f>
        <v>72</v>
      </c>
      <c r="N336" s="1">
        <f>Tabla1[[#This Row],[Ganancia Neta ]]/Tabla1[[#This Row],[Total del pedido ]]</f>
        <v>0.41666666666666669</v>
      </c>
      <c r="O336" s="2">
        <f>Tabla1[[#This Row],[Costo Unitario]]*Tabla1[[#This Row],[Cantidad Ordenada]]</f>
        <v>42</v>
      </c>
    </row>
    <row r="337" spans="1:15" x14ac:dyDescent="0.2">
      <c r="A337">
        <v>126</v>
      </c>
      <c r="B337">
        <v>18</v>
      </c>
      <c r="C337" t="s">
        <v>7</v>
      </c>
      <c r="D337" t="s">
        <v>32</v>
      </c>
      <c r="E337">
        <v>18</v>
      </c>
      <c r="F337">
        <v>30</v>
      </c>
      <c r="G337">
        <v>1</v>
      </c>
      <c r="H337" s="8">
        <v>53</v>
      </c>
      <c r="I337" s="7">
        <f>Tabla1[[#This Row],[Tiempo de Preparación]]/1440</f>
        <v>3.6805555555555557E-2</v>
      </c>
      <c r="J337" t="s">
        <v>6</v>
      </c>
      <c r="K337">
        <f>Tabla1[[#This Row],[Precio Unitario]]*Tabla1[[#This Row],[Cantidad Ordenada]]</f>
        <v>30</v>
      </c>
      <c r="L337">
        <f>Tabla1[[#This Row],[Ganancia Bruta]]-(Tabla1[[#This Row],[Costo Unitario]]*Tabla1[[#This Row],[Cantidad Ordenada]])</f>
        <v>12</v>
      </c>
      <c r="M337">
        <f>Tabla1[[#This Row],[Precio Unitario]]*Tabla1[[#This Row],[Cantidad Ordenada]]</f>
        <v>30</v>
      </c>
      <c r="N337" s="1">
        <f>Tabla1[[#This Row],[Ganancia Neta ]]/Tabla1[[#This Row],[Total del pedido ]]</f>
        <v>0.4</v>
      </c>
      <c r="O337" s="2">
        <f>Tabla1[[#This Row],[Costo Unitario]]*Tabla1[[#This Row],[Cantidad Ordenada]]</f>
        <v>18</v>
      </c>
    </row>
    <row r="338" spans="1:15" x14ac:dyDescent="0.2">
      <c r="A338">
        <v>127</v>
      </c>
      <c r="B338">
        <v>6</v>
      </c>
      <c r="C338" t="s">
        <v>12</v>
      </c>
      <c r="D338" t="s">
        <v>36</v>
      </c>
      <c r="E338">
        <v>22</v>
      </c>
      <c r="F338">
        <v>36</v>
      </c>
      <c r="G338">
        <v>2</v>
      </c>
      <c r="H338" s="8">
        <v>30</v>
      </c>
      <c r="I338" s="7">
        <f>Tabla1[[#This Row],[Tiempo de Preparación]]/1440</f>
        <v>2.0833333333333332E-2</v>
      </c>
      <c r="J338" t="s">
        <v>8</v>
      </c>
      <c r="K338">
        <f>Tabla1[[#This Row],[Precio Unitario]]*Tabla1[[#This Row],[Cantidad Ordenada]]</f>
        <v>72</v>
      </c>
      <c r="L338">
        <f>Tabla1[[#This Row],[Ganancia Bruta]]-(Tabla1[[#This Row],[Costo Unitario]]*Tabla1[[#This Row],[Cantidad Ordenada]])</f>
        <v>28</v>
      </c>
      <c r="M338">
        <f>Tabla1[[#This Row],[Precio Unitario]]*Tabla1[[#This Row],[Cantidad Ordenada]]</f>
        <v>72</v>
      </c>
      <c r="N338" s="1">
        <f>Tabla1[[#This Row],[Ganancia Neta ]]/Tabla1[[#This Row],[Total del pedido ]]</f>
        <v>0.3888888888888889</v>
      </c>
      <c r="O338" s="2">
        <f>Tabla1[[#This Row],[Costo Unitario]]*Tabla1[[#This Row],[Cantidad Ordenada]]</f>
        <v>44</v>
      </c>
    </row>
    <row r="339" spans="1:15" x14ac:dyDescent="0.2">
      <c r="A339">
        <v>128</v>
      </c>
      <c r="B339">
        <v>2</v>
      </c>
      <c r="C339" t="s">
        <v>26</v>
      </c>
      <c r="D339" t="s">
        <v>50</v>
      </c>
      <c r="E339">
        <v>15</v>
      </c>
      <c r="F339">
        <v>25</v>
      </c>
      <c r="G339">
        <v>3</v>
      </c>
      <c r="H339" s="8">
        <v>53</v>
      </c>
      <c r="I339" s="7">
        <f>Tabla1[[#This Row],[Tiempo de Preparación]]/1440</f>
        <v>3.6805555555555557E-2</v>
      </c>
      <c r="J339" t="s">
        <v>6</v>
      </c>
      <c r="K339">
        <f>Tabla1[[#This Row],[Precio Unitario]]*Tabla1[[#This Row],[Cantidad Ordenada]]</f>
        <v>75</v>
      </c>
      <c r="L339">
        <f>Tabla1[[#This Row],[Ganancia Bruta]]-(Tabla1[[#This Row],[Costo Unitario]]*Tabla1[[#This Row],[Cantidad Ordenada]])</f>
        <v>30</v>
      </c>
      <c r="M339">
        <f>Tabla1[[#This Row],[Precio Unitario]]*Tabla1[[#This Row],[Cantidad Ordenada]]</f>
        <v>75</v>
      </c>
      <c r="N339" s="1">
        <f>Tabla1[[#This Row],[Ganancia Neta ]]/Tabla1[[#This Row],[Total del pedido ]]</f>
        <v>0.4</v>
      </c>
      <c r="O339" s="2">
        <f>Tabla1[[#This Row],[Costo Unitario]]*Tabla1[[#This Row],[Cantidad Ordenada]]</f>
        <v>45</v>
      </c>
    </row>
    <row r="340" spans="1:15" x14ac:dyDescent="0.2">
      <c r="A340">
        <v>128</v>
      </c>
      <c r="B340">
        <v>2</v>
      </c>
      <c r="C340" t="s">
        <v>24</v>
      </c>
      <c r="D340" t="s">
        <v>48</v>
      </c>
      <c r="E340">
        <v>10</v>
      </c>
      <c r="F340">
        <v>18</v>
      </c>
      <c r="G340">
        <v>3</v>
      </c>
      <c r="H340" s="8">
        <v>50</v>
      </c>
      <c r="I340" s="7">
        <f>Tabla1[[#This Row],[Tiempo de Preparación]]/1440</f>
        <v>3.4722222222222224E-2</v>
      </c>
      <c r="J340" t="s">
        <v>8</v>
      </c>
      <c r="K340">
        <f>Tabla1[[#This Row],[Precio Unitario]]*Tabla1[[#This Row],[Cantidad Ordenada]]</f>
        <v>54</v>
      </c>
      <c r="L340">
        <f>Tabla1[[#This Row],[Ganancia Bruta]]-(Tabla1[[#This Row],[Costo Unitario]]*Tabla1[[#This Row],[Cantidad Ordenada]])</f>
        <v>24</v>
      </c>
      <c r="M340">
        <f>Tabla1[[#This Row],[Precio Unitario]]*Tabla1[[#This Row],[Cantidad Ordenada]]</f>
        <v>54</v>
      </c>
      <c r="N340" s="1">
        <f>Tabla1[[#This Row],[Ganancia Neta ]]/Tabla1[[#This Row],[Total del pedido ]]</f>
        <v>0.44444444444444442</v>
      </c>
      <c r="O340" s="2">
        <f>Tabla1[[#This Row],[Costo Unitario]]*Tabla1[[#This Row],[Cantidad Ordenada]]</f>
        <v>30</v>
      </c>
    </row>
    <row r="341" spans="1:15" x14ac:dyDescent="0.2">
      <c r="A341">
        <v>128</v>
      </c>
      <c r="B341">
        <v>2</v>
      </c>
      <c r="C341" t="s">
        <v>5</v>
      </c>
      <c r="D341" t="s">
        <v>31</v>
      </c>
      <c r="E341">
        <v>14</v>
      </c>
      <c r="F341">
        <v>24</v>
      </c>
      <c r="G341">
        <v>2</v>
      </c>
      <c r="H341" s="8">
        <v>35</v>
      </c>
      <c r="I341" s="7">
        <f>Tabla1[[#This Row],[Tiempo de Preparación]]/1440</f>
        <v>2.4305555555555556E-2</v>
      </c>
      <c r="J341" t="s">
        <v>8</v>
      </c>
      <c r="K341">
        <f>Tabla1[[#This Row],[Precio Unitario]]*Tabla1[[#This Row],[Cantidad Ordenada]]</f>
        <v>48</v>
      </c>
      <c r="L341">
        <f>Tabla1[[#This Row],[Ganancia Bruta]]-(Tabla1[[#This Row],[Costo Unitario]]*Tabla1[[#This Row],[Cantidad Ordenada]])</f>
        <v>20</v>
      </c>
      <c r="M341">
        <f>Tabla1[[#This Row],[Precio Unitario]]*Tabla1[[#This Row],[Cantidad Ordenada]]</f>
        <v>48</v>
      </c>
      <c r="N341" s="1">
        <f>Tabla1[[#This Row],[Ganancia Neta ]]/Tabla1[[#This Row],[Total del pedido ]]</f>
        <v>0.41666666666666669</v>
      </c>
      <c r="O341" s="2">
        <f>Tabla1[[#This Row],[Costo Unitario]]*Tabla1[[#This Row],[Cantidad Ordenada]]</f>
        <v>28</v>
      </c>
    </row>
    <row r="342" spans="1:15" x14ac:dyDescent="0.2">
      <c r="A342">
        <v>128</v>
      </c>
      <c r="B342">
        <v>2</v>
      </c>
      <c r="C342" t="s">
        <v>9</v>
      </c>
      <c r="D342" t="s">
        <v>33</v>
      </c>
      <c r="E342">
        <v>19</v>
      </c>
      <c r="F342">
        <v>31</v>
      </c>
      <c r="G342">
        <v>2</v>
      </c>
      <c r="H342" s="8">
        <v>34</v>
      </c>
      <c r="I342" s="7">
        <f>Tabla1[[#This Row],[Tiempo de Preparación]]/1440</f>
        <v>2.361111111111111E-2</v>
      </c>
      <c r="J342" t="s">
        <v>8</v>
      </c>
      <c r="K342">
        <f>Tabla1[[#This Row],[Precio Unitario]]*Tabla1[[#This Row],[Cantidad Ordenada]]</f>
        <v>62</v>
      </c>
      <c r="L342">
        <f>Tabla1[[#This Row],[Ganancia Bruta]]-(Tabla1[[#This Row],[Costo Unitario]]*Tabla1[[#This Row],[Cantidad Ordenada]])</f>
        <v>24</v>
      </c>
      <c r="M342">
        <f>Tabla1[[#This Row],[Precio Unitario]]*Tabla1[[#This Row],[Cantidad Ordenada]]</f>
        <v>62</v>
      </c>
      <c r="N342" s="1">
        <f>Tabla1[[#This Row],[Ganancia Neta ]]/Tabla1[[#This Row],[Total del pedido ]]</f>
        <v>0.38709677419354838</v>
      </c>
      <c r="O342" s="2">
        <f>Tabla1[[#This Row],[Costo Unitario]]*Tabla1[[#This Row],[Cantidad Ordenada]]</f>
        <v>38</v>
      </c>
    </row>
    <row r="343" spans="1:15" x14ac:dyDescent="0.2">
      <c r="A343">
        <v>129</v>
      </c>
      <c r="B343">
        <v>16</v>
      </c>
      <c r="C343" t="s">
        <v>16</v>
      </c>
      <c r="D343" t="s">
        <v>40</v>
      </c>
      <c r="E343">
        <v>11</v>
      </c>
      <c r="F343">
        <v>19</v>
      </c>
      <c r="G343">
        <v>3</v>
      </c>
      <c r="H343" s="8">
        <v>6</v>
      </c>
      <c r="I343" s="7">
        <f>Tabla1[[#This Row],[Tiempo de Preparación]]/1440</f>
        <v>4.1666666666666666E-3</v>
      </c>
      <c r="J343" t="s">
        <v>8</v>
      </c>
      <c r="K343">
        <f>Tabla1[[#This Row],[Precio Unitario]]*Tabla1[[#This Row],[Cantidad Ordenada]]</f>
        <v>57</v>
      </c>
      <c r="L343">
        <f>Tabla1[[#This Row],[Ganancia Bruta]]-(Tabla1[[#This Row],[Costo Unitario]]*Tabla1[[#This Row],[Cantidad Ordenada]])</f>
        <v>24</v>
      </c>
      <c r="M343">
        <f>Tabla1[[#This Row],[Precio Unitario]]*Tabla1[[#This Row],[Cantidad Ordenada]]</f>
        <v>57</v>
      </c>
      <c r="N343" s="1">
        <f>Tabla1[[#This Row],[Ganancia Neta ]]/Tabla1[[#This Row],[Total del pedido ]]</f>
        <v>0.42105263157894735</v>
      </c>
      <c r="O343" s="2">
        <f>Tabla1[[#This Row],[Costo Unitario]]*Tabla1[[#This Row],[Cantidad Ordenada]]</f>
        <v>33</v>
      </c>
    </row>
    <row r="344" spans="1:15" x14ac:dyDescent="0.2">
      <c r="A344">
        <v>129</v>
      </c>
      <c r="B344">
        <v>16</v>
      </c>
      <c r="C344" t="s">
        <v>21</v>
      </c>
      <c r="D344" t="s">
        <v>45</v>
      </c>
      <c r="E344">
        <v>12</v>
      </c>
      <c r="F344">
        <v>20</v>
      </c>
      <c r="G344">
        <v>1</v>
      </c>
      <c r="H344" s="8">
        <v>24</v>
      </c>
      <c r="I344" s="7">
        <f>Tabla1[[#This Row],[Tiempo de Preparación]]/1440</f>
        <v>1.6666666666666666E-2</v>
      </c>
      <c r="J344" t="s">
        <v>6</v>
      </c>
      <c r="K344">
        <f>Tabla1[[#This Row],[Precio Unitario]]*Tabla1[[#This Row],[Cantidad Ordenada]]</f>
        <v>20</v>
      </c>
      <c r="L344">
        <f>Tabla1[[#This Row],[Ganancia Bruta]]-(Tabla1[[#This Row],[Costo Unitario]]*Tabla1[[#This Row],[Cantidad Ordenada]])</f>
        <v>8</v>
      </c>
      <c r="M344">
        <f>Tabla1[[#This Row],[Precio Unitario]]*Tabla1[[#This Row],[Cantidad Ordenada]]</f>
        <v>20</v>
      </c>
      <c r="N344" s="1">
        <f>Tabla1[[#This Row],[Ganancia Neta ]]/Tabla1[[#This Row],[Total del pedido ]]</f>
        <v>0.4</v>
      </c>
      <c r="O344" s="2">
        <f>Tabla1[[#This Row],[Costo Unitario]]*Tabla1[[#This Row],[Cantidad Ordenada]]</f>
        <v>12</v>
      </c>
    </row>
    <row r="345" spans="1:15" x14ac:dyDescent="0.2">
      <c r="A345">
        <v>129</v>
      </c>
      <c r="B345">
        <v>16</v>
      </c>
      <c r="C345" t="s">
        <v>13</v>
      </c>
      <c r="D345" t="s">
        <v>37</v>
      </c>
      <c r="E345">
        <v>17</v>
      </c>
      <c r="F345">
        <v>29</v>
      </c>
      <c r="G345">
        <v>1</v>
      </c>
      <c r="H345" s="8">
        <v>50</v>
      </c>
      <c r="I345" s="7">
        <f>Tabla1[[#This Row],[Tiempo de Preparación]]/1440</f>
        <v>3.4722222222222224E-2</v>
      </c>
      <c r="J345" t="s">
        <v>6</v>
      </c>
      <c r="K345">
        <f>Tabla1[[#This Row],[Precio Unitario]]*Tabla1[[#This Row],[Cantidad Ordenada]]</f>
        <v>29</v>
      </c>
      <c r="L345">
        <f>Tabla1[[#This Row],[Ganancia Bruta]]-(Tabla1[[#This Row],[Costo Unitario]]*Tabla1[[#This Row],[Cantidad Ordenada]])</f>
        <v>12</v>
      </c>
      <c r="M345">
        <f>Tabla1[[#This Row],[Precio Unitario]]*Tabla1[[#This Row],[Cantidad Ordenada]]</f>
        <v>29</v>
      </c>
      <c r="N345" s="1">
        <f>Tabla1[[#This Row],[Ganancia Neta ]]/Tabla1[[#This Row],[Total del pedido ]]</f>
        <v>0.41379310344827586</v>
      </c>
      <c r="O345" s="2">
        <f>Tabla1[[#This Row],[Costo Unitario]]*Tabla1[[#This Row],[Cantidad Ordenada]]</f>
        <v>17</v>
      </c>
    </row>
    <row r="346" spans="1:15" x14ac:dyDescent="0.2">
      <c r="A346">
        <v>130</v>
      </c>
      <c r="B346">
        <v>10</v>
      </c>
      <c r="C346" t="s">
        <v>17</v>
      </c>
      <c r="D346" t="s">
        <v>41</v>
      </c>
      <c r="E346">
        <v>21</v>
      </c>
      <c r="F346">
        <v>35</v>
      </c>
      <c r="G346">
        <v>1</v>
      </c>
      <c r="H346" s="8">
        <v>25</v>
      </c>
      <c r="I346" s="7">
        <f>Tabla1[[#This Row],[Tiempo de Preparación]]/1440</f>
        <v>1.7361111111111112E-2</v>
      </c>
      <c r="J346" t="s">
        <v>8</v>
      </c>
      <c r="K346">
        <f>Tabla1[[#This Row],[Precio Unitario]]*Tabla1[[#This Row],[Cantidad Ordenada]]</f>
        <v>35</v>
      </c>
      <c r="L346">
        <f>Tabla1[[#This Row],[Ganancia Bruta]]-(Tabla1[[#This Row],[Costo Unitario]]*Tabla1[[#This Row],[Cantidad Ordenada]])</f>
        <v>14</v>
      </c>
      <c r="M346">
        <f>Tabla1[[#This Row],[Precio Unitario]]*Tabla1[[#This Row],[Cantidad Ordenada]]</f>
        <v>35</v>
      </c>
      <c r="N346" s="1">
        <f>Tabla1[[#This Row],[Ganancia Neta ]]/Tabla1[[#This Row],[Total del pedido ]]</f>
        <v>0.4</v>
      </c>
      <c r="O346" s="2">
        <f>Tabla1[[#This Row],[Costo Unitario]]*Tabla1[[#This Row],[Cantidad Ordenada]]</f>
        <v>21</v>
      </c>
    </row>
    <row r="347" spans="1:15" x14ac:dyDescent="0.2">
      <c r="A347">
        <v>131</v>
      </c>
      <c r="B347">
        <v>7</v>
      </c>
      <c r="C347" t="s">
        <v>11</v>
      </c>
      <c r="D347" t="s">
        <v>35</v>
      </c>
      <c r="E347">
        <v>25</v>
      </c>
      <c r="F347">
        <v>40</v>
      </c>
      <c r="G347">
        <v>1</v>
      </c>
      <c r="H347" s="8">
        <v>43</v>
      </c>
      <c r="I347" s="7">
        <f>Tabla1[[#This Row],[Tiempo de Preparación]]/1440</f>
        <v>2.9861111111111113E-2</v>
      </c>
      <c r="J347" t="s">
        <v>8</v>
      </c>
      <c r="K347">
        <f>Tabla1[[#This Row],[Precio Unitario]]*Tabla1[[#This Row],[Cantidad Ordenada]]</f>
        <v>40</v>
      </c>
      <c r="L347">
        <f>Tabla1[[#This Row],[Ganancia Bruta]]-(Tabla1[[#This Row],[Costo Unitario]]*Tabla1[[#This Row],[Cantidad Ordenada]])</f>
        <v>15</v>
      </c>
      <c r="M347">
        <f>Tabla1[[#This Row],[Precio Unitario]]*Tabla1[[#This Row],[Cantidad Ordenada]]</f>
        <v>40</v>
      </c>
      <c r="N347" s="1">
        <f>Tabla1[[#This Row],[Ganancia Neta ]]/Tabla1[[#This Row],[Total del pedido ]]</f>
        <v>0.375</v>
      </c>
      <c r="O347" s="2">
        <f>Tabla1[[#This Row],[Costo Unitario]]*Tabla1[[#This Row],[Cantidad Ordenada]]</f>
        <v>25</v>
      </c>
    </row>
    <row r="348" spans="1:15" x14ac:dyDescent="0.2">
      <c r="A348">
        <v>131</v>
      </c>
      <c r="B348">
        <v>7</v>
      </c>
      <c r="C348" t="s">
        <v>24</v>
      </c>
      <c r="D348" t="s">
        <v>48</v>
      </c>
      <c r="E348">
        <v>10</v>
      </c>
      <c r="F348">
        <v>18</v>
      </c>
      <c r="G348">
        <v>3</v>
      </c>
      <c r="H348" s="8">
        <v>20</v>
      </c>
      <c r="I348" s="7">
        <f>Tabla1[[#This Row],[Tiempo de Preparación]]/1440</f>
        <v>1.3888888888888888E-2</v>
      </c>
      <c r="J348" t="s">
        <v>6</v>
      </c>
      <c r="K348">
        <f>Tabla1[[#This Row],[Precio Unitario]]*Tabla1[[#This Row],[Cantidad Ordenada]]</f>
        <v>54</v>
      </c>
      <c r="L348">
        <f>Tabla1[[#This Row],[Ganancia Bruta]]-(Tabla1[[#This Row],[Costo Unitario]]*Tabla1[[#This Row],[Cantidad Ordenada]])</f>
        <v>24</v>
      </c>
      <c r="M348">
        <f>Tabla1[[#This Row],[Precio Unitario]]*Tabla1[[#This Row],[Cantidad Ordenada]]</f>
        <v>54</v>
      </c>
      <c r="N348" s="1">
        <f>Tabla1[[#This Row],[Ganancia Neta ]]/Tabla1[[#This Row],[Total del pedido ]]</f>
        <v>0.44444444444444442</v>
      </c>
      <c r="O348" s="2">
        <f>Tabla1[[#This Row],[Costo Unitario]]*Tabla1[[#This Row],[Cantidad Ordenada]]</f>
        <v>30</v>
      </c>
    </row>
    <row r="349" spans="1:15" x14ac:dyDescent="0.2">
      <c r="A349">
        <v>131</v>
      </c>
      <c r="B349">
        <v>7</v>
      </c>
      <c r="C349" t="s">
        <v>23</v>
      </c>
      <c r="D349" t="s">
        <v>47</v>
      </c>
      <c r="E349">
        <v>13</v>
      </c>
      <c r="F349">
        <v>21</v>
      </c>
      <c r="G349">
        <v>3</v>
      </c>
      <c r="H349" s="8">
        <v>57</v>
      </c>
      <c r="I349" s="7">
        <f>Tabla1[[#This Row],[Tiempo de Preparación]]/1440</f>
        <v>3.9583333333333331E-2</v>
      </c>
      <c r="J349" t="s">
        <v>8</v>
      </c>
      <c r="K349">
        <f>Tabla1[[#This Row],[Precio Unitario]]*Tabla1[[#This Row],[Cantidad Ordenada]]</f>
        <v>63</v>
      </c>
      <c r="L349">
        <f>Tabla1[[#This Row],[Ganancia Bruta]]-(Tabla1[[#This Row],[Costo Unitario]]*Tabla1[[#This Row],[Cantidad Ordenada]])</f>
        <v>24</v>
      </c>
      <c r="M349">
        <f>Tabla1[[#This Row],[Precio Unitario]]*Tabla1[[#This Row],[Cantidad Ordenada]]</f>
        <v>63</v>
      </c>
      <c r="N349" s="1">
        <f>Tabla1[[#This Row],[Ganancia Neta ]]/Tabla1[[#This Row],[Total del pedido ]]</f>
        <v>0.38095238095238093</v>
      </c>
      <c r="O349" s="2">
        <f>Tabla1[[#This Row],[Costo Unitario]]*Tabla1[[#This Row],[Cantidad Ordenada]]</f>
        <v>39</v>
      </c>
    </row>
    <row r="350" spans="1:15" x14ac:dyDescent="0.2">
      <c r="A350">
        <v>132</v>
      </c>
      <c r="B350">
        <v>9</v>
      </c>
      <c r="C350" t="s">
        <v>22</v>
      </c>
      <c r="D350" t="s">
        <v>46</v>
      </c>
      <c r="E350">
        <v>14</v>
      </c>
      <c r="F350">
        <v>23</v>
      </c>
      <c r="G350">
        <v>1</v>
      </c>
      <c r="H350" s="8">
        <v>6</v>
      </c>
      <c r="I350" s="7">
        <f>Tabla1[[#This Row],[Tiempo de Preparación]]/1440</f>
        <v>4.1666666666666666E-3</v>
      </c>
      <c r="J350" t="s">
        <v>8</v>
      </c>
      <c r="K350">
        <f>Tabla1[[#This Row],[Precio Unitario]]*Tabla1[[#This Row],[Cantidad Ordenada]]</f>
        <v>23</v>
      </c>
      <c r="L350">
        <f>Tabla1[[#This Row],[Ganancia Bruta]]-(Tabla1[[#This Row],[Costo Unitario]]*Tabla1[[#This Row],[Cantidad Ordenada]])</f>
        <v>9</v>
      </c>
      <c r="M350">
        <f>Tabla1[[#This Row],[Precio Unitario]]*Tabla1[[#This Row],[Cantidad Ordenada]]</f>
        <v>23</v>
      </c>
      <c r="N350" s="1">
        <f>Tabla1[[#This Row],[Ganancia Neta ]]/Tabla1[[#This Row],[Total del pedido ]]</f>
        <v>0.39130434782608697</v>
      </c>
      <c r="O350" s="2">
        <f>Tabla1[[#This Row],[Costo Unitario]]*Tabla1[[#This Row],[Cantidad Ordenada]]</f>
        <v>14</v>
      </c>
    </row>
    <row r="351" spans="1:15" x14ac:dyDescent="0.2">
      <c r="A351">
        <v>132</v>
      </c>
      <c r="B351">
        <v>9</v>
      </c>
      <c r="C351" t="s">
        <v>12</v>
      </c>
      <c r="D351" t="s">
        <v>36</v>
      </c>
      <c r="E351">
        <v>22</v>
      </c>
      <c r="F351">
        <v>36</v>
      </c>
      <c r="G351">
        <v>1</v>
      </c>
      <c r="H351" s="8">
        <v>18</v>
      </c>
      <c r="I351" s="7">
        <f>Tabla1[[#This Row],[Tiempo de Preparación]]/1440</f>
        <v>1.2500000000000001E-2</v>
      </c>
      <c r="J351" t="s">
        <v>6</v>
      </c>
      <c r="K351">
        <f>Tabla1[[#This Row],[Precio Unitario]]*Tabla1[[#This Row],[Cantidad Ordenada]]</f>
        <v>36</v>
      </c>
      <c r="L351">
        <f>Tabla1[[#This Row],[Ganancia Bruta]]-(Tabla1[[#This Row],[Costo Unitario]]*Tabla1[[#This Row],[Cantidad Ordenada]])</f>
        <v>14</v>
      </c>
      <c r="M351">
        <f>Tabla1[[#This Row],[Precio Unitario]]*Tabla1[[#This Row],[Cantidad Ordenada]]</f>
        <v>36</v>
      </c>
      <c r="N351" s="1">
        <f>Tabla1[[#This Row],[Ganancia Neta ]]/Tabla1[[#This Row],[Total del pedido ]]</f>
        <v>0.3888888888888889</v>
      </c>
      <c r="O351" s="2">
        <f>Tabla1[[#This Row],[Costo Unitario]]*Tabla1[[#This Row],[Cantidad Ordenada]]</f>
        <v>22</v>
      </c>
    </row>
    <row r="352" spans="1:15" x14ac:dyDescent="0.2">
      <c r="A352">
        <v>132</v>
      </c>
      <c r="B352">
        <v>9</v>
      </c>
      <c r="C352" t="s">
        <v>23</v>
      </c>
      <c r="D352" t="s">
        <v>47</v>
      </c>
      <c r="E352">
        <v>13</v>
      </c>
      <c r="F352">
        <v>21</v>
      </c>
      <c r="G352">
        <v>2</v>
      </c>
      <c r="H352" s="8">
        <v>53</v>
      </c>
      <c r="I352" s="7">
        <f>Tabla1[[#This Row],[Tiempo de Preparación]]/1440</f>
        <v>3.6805555555555557E-2</v>
      </c>
      <c r="J352" t="s">
        <v>6</v>
      </c>
      <c r="K352">
        <f>Tabla1[[#This Row],[Precio Unitario]]*Tabla1[[#This Row],[Cantidad Ordenada]]</f>
        <v>42</v>
      </c>
      <c r="L352">
        <f>Tabla1[[#This Row],[Ganancia Bruta]]-(Tabla1[[#This Row],[Costo Unitario]]*Tabla1[[#This Row],[Cantidad Ordenada]])</f>
        <v>16</v>
      </c>
      <c r="M352">
        <f>Tabla1[[#This Row],[Precio Unitario]]*Tabla1[[#This Row],[Cantidad Ordenada]]</f>
        <v>42</v>
      </c>
      <c r="N352" s="1">
        <f>Tabla1[[#This Row],[Ganancia Neta ]]/Tabla1[[#This Row],[Total del pedido ]]</f>
        <v>0.38095238095238093</v>
      </c>
      <c r="O352" s="2">
        <f>Tabla1[[#This Row],[Costo Unitario]]*Tabla1[[#This Row],[Cantidad Ordenada]]</f>
        <v>26</v>
      </c>
    </row>
    <row r="353" spans="1:15" x14ac:dyDescent="0.2">
      <c r="A353">
        <v>132</v>
      </c>
      <c r="B353">
        <v>9</v>
      </c>
      <c r="C353" t="s">
        <v>17</v>
      </c>
      <c r="D353" t="s">
        <v>41</v>
      </c>
      <c r="E353">
        <v>21</v>
      </c>
      <c r="F353">
        <v>35</v>
      </c>
      <c r="G353">
        <v>3</v>
      </c>
      <c r="H353" s="8">
        <v>25</v>
      </c>
      <c r="I353" s="7">
        <f>Tabla1[[#This Row],[Tiempo de Preparación]]/1440</f>
        <v>1.7361111111111112E-2</v>
      </c>
      <c r="J353" t="s">
        <v>8</v>
      </c>
      <c r="K353">
        <f>Tabla1[[#This Row],[Precio Unitario]]*Tabla1[[#This Row],[Cantidad Ordenada]]</f>
        <v>105</v>
      </c>
      <c r="L353">
        <f>Tabla1[[#This Row],[Ganancia Bruta]]-(Tabla1[[#This Row],[Costo Unitario]]*Tabla1[[#This Row],[Cantidad Ordenada]])</f>
        <v>42</v>
      </c>
      <c r="M353">
        <f>Tabla1[[#This Row],[Precio Unitario]]*Tabla1[[#This Row],[Cantidad Ordenada]]</f>
        <v>105</v>
      </c>
      <c r="N353" s="1">
        <f>Tabla1[[#This Row],[Ganancia Neta ]]/Tabla1[[#This Row],[Total del pedido ]]</f>
        <v>0.4</v>
      </c>
      <c r="O353" s="2">
        <f>Tabla1[[#This Row],[Costo Unitario]]*Tabla1[[#This Row],[Cantidad Ordenada]]</f>
        <v>63</v>
      </c>
    </row>
    <row r="354" spans="1:15" x14ac:dyDescent="0.2">
      <c r="A354">
        <v>133</v>
      </c>
      <c r="B354">
        <v>20</v>
      </c>
      <c r="C354" t="s">
        <v>18</v>
      </c>
      <c r="D354" t="s">
        <v>42</v>
      </c>
      <c r="E354">
        <v>19</v>
      </c>
      <c r="F354">
        <v>32</v>
      </c>
      <c r="G354">
        <v>1</v>
      </c>
      <c r="H354" s="8">
        <v>5</v>
      </c>
      <c r="I354" s="7">
        <f>Tabla1[[#This Row],[Tiempo de Preparación]]/1440</f>
        <v>3.472222222222222E-3</v>
      </c>
      <c r="J354" t="s">
        <v>6</v>
      </c>
      <c r="K354">
        <f>Tabla1[[#This Row],[Precio Unitario]]*Tabla1[[#This Row],[Cantidad Ordenada]]</f>
        <v>32</v>
      </c>
      <c r="L354">
        <f>Tabla1[[#This Row],[Ganancia Bruta]]-(Tabla1[[#This Row],[Costo Unitario]]*Tabla1[[#This Row],[Cantidad Ordenada]])</f>
        <v>13</v>
      </c>
      <c r="M354">
        <f>Tabla1[[#This Row],[Precio Unitario]]*Tabla1[[#This Row],[Cantidad Ordenada]]</f>
        <v>32</v>
      </c>
      <c r="N354" s="1">
        <f>Tabla1[[#This Row],[Ganancia Neta ]]/Tabla1[[#This Row],[Total del pedido ]]</f>
        <v>0.40625</v>
      </c>
      <c r="O354" s="2">
        <f>Tabla1[[#This Row],[Costo Unitario]]*Tabla1[[#This Row],[Cantidad Ordenada]]</f>
        <v>19</v>
      </c>
    </row>
    <row r="355" spans="1:15" x14ac:dyDescent="0.2">
      <c r="A355">
        <v>133</v>
      </c>
      <c r="B355">
        <v>20</v>
      </c>
      <c r="C355" t="s">
        <v>20</v>
      </c>
      <c r="D355" t="s">
        <v>44</v>
      </c>
      <c r="E355">
        <v>20</v>
      </c>
      <c r="F355">
        <v>34</v>
      </c>
      <c r="G355">
        <v>1</v>
      </c>
      <c r="H355" s="8">
        <v>45</v>
      </c>
      <c r="I355" s="7">
        <f>Tabla1[[#This Row],[Tiempo de Preparación]]/1440</f>
        <v>3.125E-2</v>
      </c>
      <c r="J355" t="s">
        <v>8</v>
      </c>
      <c r="K355">
        <f>Tabla1[[#This Row],[Precio Unitario]]*Tabla1[[#This Row],[Cantidad Ordenada]]</f>
        <v>34</v>
      </c>
      <c r="L355">
        <f>Tabla1[[#This Row],[Ganancia Bruta]]-(Tabla1[[#This Row],[Costo Unitario]]*Tabla1[[#This Row],[Cantidad Ordenada]])</f>
        <v>14</v>
      </c>
      <c r="M355">
        <f>Tabla1[[#This Row],[Precio Unitario]]*Tabla1[[#This Row],[Cantidad Ordenada]]</f>
        <v>34</v>
      </c>
      <c r="N355" s="1">
        <f>Tabla1[[#This Row],[Ganancia Neta ]]/Tabla1[[#This Row],[Total del pedido ]]</f>
        <v>0.41176470588235292</v>
      </c>
      <c r="O355" s="2">
        <f>Tabla1[[#This Row],[Costo Unitario]]*Tabla1[[#This Row],[Cantidad Ordenada]]</f>
        <v>20</v>
      </c>
    </row>
    <row r="356" spans="1:15" x14ac:dyDescent="0.2">
      <c r="A356">
        <v>133</v>
      </c>
      <c r="B356">
        <v>20</v>
      </c>
      <c r="C356" t="s">
        <v>9</v>
      </c>
      <c r="D356" t="s">
        <v>33</v>
      </c>
      <c r="E356">
        <v>19</v>
      </c>
      <c r="F356">
        <v>31</v>
      </c>
      <c r="G356">
        <v>2</v>
      </c>
      <c r="H356" s="8">
        <v>46</v>
      </c>
      <c r="I356" s="7">
        <f>Tabla1[[#This Row],[Tiempo de Preparación]]/1440</f>
        <v>3.1944444444444442E-2</v>
      </c>
      <c r="J356" t="s">
        <v>6</v>
      </c>
      <c r="K356">
        <f>Tabla1[[#This Row],[Precio Unitario]]*Tabla1[[#This Row],[Cantidad Ordenada]]</f>
        <v>62</v>
      </c>
      <c r="L356">
        <f>Tabla1[[#This Row],[Ganancia Bruta]]-(Tabla1[[#This Row],[Costo Unitario]]*Tabla1[[#This Row],[Cantidad Ordenada]])</f>
        <v>24</v>
      </c>
      <c r="M356">
        <f>Tabla1[[#This Row],[Precio Unitario]]*Tabla1[[#This Row],[Cantidad Ordenada]]</f>
        <v>62</v>
      </c>
      <c r="N356" s="1">
        <f>Tabla1[[#This Row],[Ganancia Neta ]]/Tabla1[[#This Row],[Total del pedido ]]</f>
        <v>0.38709677419354838</v>
      </c>
      <c r="O356" s="2">
        <f>Tabla1[[#This Row],[Costo Unitario]]*Tabla1[[#This Row],[Cantidad Ordenada]]</f>
        <v>38</v>
      </c>
    </row>
    <row r="357" spans="1:15" x14ac:dyDescent="0.2">
      <c r="A357">
        <v>133</v>
      </c>
      <c r="B357">
        <v>20</v>
      </c>
      <c r="C357" t="s">
        <v>24</v>
      </c>
      <c r="D357" t="s">
        <v>48</v>
      </c>
      <c r="E357">
        <v>10</v>
      </c>
      <c r="F357">
        <v>18</v>
      </c>
      <c r="G357">
        <v>3</v>
      </c>
      <c r="H357" s="8">
        <v>11</v>
      </c>
      <c r="I357" s="7">
        <f>Tabla1[[#This Row],[Tiempo de Preparación]]/1440</f>
        <v>7.6388888888888886E-3</v>
      </c>
      <c r="J357" t="s">
        <v>6</v>
      </c>
      <c r="K357">
        <f>Tabla1[[#This Row],[Precio Unitario]]*Tabla1[[#This Row],[Cantidad Ordenada]]</f>
        <v>54</v>
      </c>
      <c r="L357">
        <f>Tabla1[[#This Row],[Ganancia Bruta]]-(Tabla1[[#This Row],[Costo Unitario]]*Tabla1[[#This Row],[Cantidad Ordenada]])</f>
        <v>24</v>
      </c>
      <c r="M357">
        <f>Tabla1[[#This Row],[Precio Unitario]]*Tabla1[[#This Row],[Cantidad Ordenada]]</f>
        <v>54</v>
      </c>
      <c r="N357" s="1">
        <f>Tabla1[[#This Row],[Ganancia Neta ]]/Tabla1[[#This Row],[Total del pedido ]]</f>
        <v>0.44444444444444442</v>
      </c>
      <c r="O357" s="2">
        <f>Tabla1[[#This Row],[Costo Unitario]]*Tabla1[[#This Row],[Cantidad Ordenada]]</f>
        <v>30</v>
      </c>
    </row>
    <row r="358" spans="1:15" x14ac:dyDescent="0.2">
      <c r="A358">
        <v>134</v>
      </c>
      <c r="B358">
        <v>3</v>
      </c>
      <c r="C358" t="s">
        <v>5</v>
      </c>
      <c r="D358" t="s">
        <v>31</v>
      </c>
      <c r="E358">
        <v>14</v>
      </c>
      <c r="F358">
        <v>24</v>
      </c>
      <c r="G358">
        <v>1</v>
      </c>
      <c r="H358" s="8">
        <v>19</v>
      </c>
      <c r="I358" s="7">
        <f>Tabla1[[#This Row],[Tiempo de Preparación]]/1440</f>
        <v>1.3194444444444444E-2</v>
      </c>
      <c r="J358" t="s">
        <v>6</v>
      </c>
      <c r="K358">
        <f>Tabla1[[#This Row],[Precio Unitario]]*Tabla1[[#This Row],[Cantidad Ordenada]]</f>
        <v>24</v>
      </c>
      <c r="L358">
        <f>Tabla1[[#This Row],[Ganancia Bruta]]-(Tabla1[[#This Row],[Costo Unitario]]*Tabla1[[#This Row],[Cantidad Ordenada]])</f>
        <v>10</v>
      </c>
      <c r="M358">
        <f>Tabla1[[#This Row],[Precio Unitario]]*Tabla1[[#This Row],[Cantidad Ordenada]]</f>
        <v>24</v>
      </c>
      <c r="N358" s="1">
        <f>Tabla1[[#This Row],[Ganancia Neta ]]/Tabla1[[#This Row],[Total del pedido ]]</f>
        <v>0.41666666666666669</v>
      </c>
      <c r="O358" s="2">
        <f>Tabla1[[#This Row],[Costo Unitario]]*Tabla1[[#This Row],[Cantidad Ordenada]]</f>
        <v>14</v>
      </c>
    </row>
    <row r="359" spans="1:15" x14ac:dyDescent="0.2">
      <c r="A359">
        <v>134</v>
      </c>
      <c r="B359">
        <v>3</v>
      </c>
      <c r="C359" t="s">
        <v>18</v>
      </c>
      <c r="D359" t="s">
        <v>42</v>
      </c>
      <c r="E359">
        <v>19</v>
      </c>
      <c r="F359">
        <v>32</v>
      </c>
      <c r="G359">
        <v>3</v>
      </c>
      <c r="H359" s="8">
        <v>29</v>
      </c>
      <c r="I359" s="7">
        <f>Tabla1[[#This Row],[Tiempo de Preparación]]/1440</f>
        <v>2.013888888888889E-2</v>
      </c>
      <c r="J359" t="s">
        <v>6</v>
      </c>
      <c r="K359">
        <f>Tabla1[[#This Row],[Precio Unitario]]*Tabla1[[#This Row],[Cantidad Ordenada]]</f>
        <v>96</v>
      </c>
      <c r="L359">
        <f>Tabla1[[#This Row],[Ganancia Bruta]]-(Tabla1[[#This Row],[Costo Unitario]]*Tabla1[[#This Row],[Cantidad Ordenada]])</f>
        <v>39</v>
      </c>
      <c r="M359">
        <f>Tabla1[[#This Row],[Precio Unitario]]*Tabla1[[#This Row],[Cantidad Ordenada]]</f>
        <v>96</v>
      </c>
      <c r="N359" s="1">
        <f>Tabla1[[#This Row],[Ganancia Neta ]]/Tabla1[[#This Row],[Total del pedido ]]</f>
        <v>0.40625</v>
      </c>
      <c r="O359" s="2">
        <f>Tabla1[[#This Row],[Costo Unitario]]*Tabla1[[#This Row],[Cantidad Ordenada]]</f>
        <v>57</v>
      </c>
    </row>
    <row r="360" spans="1:15" x14ac:dyDescent="0.2">
      <c r="A360">
        <v>135</v>
      </c>
      <c r="B360">
        <v>11</v>
      </c>
      <c r="C360" t="s">
        <v>9</v>
      </c>
      <c r="D360" t="s">
        <v>33</v>
      </c>
      <c r="E360">
        <v>19</v>
      </c>
      <c r="F360">
        <v>31</v>
      </c>
      <c r="G360">
        <v>3</v>
      </c>
      <c r="H360" s="8">
        <v>17</v>
      </c>
      <c r="I360" s="7">
        <f>Tabla1[[#This Row],[Tiempo de Preparación]]/1440</f>
        <v>1.1805555555555555E-2</v>
      </c>
      <c r="J360" t="s">
        <v>6</v>
      </c>
      <c r="K360">
        <f>Tabla1[[#This Row],[Precio Unitario]]*Tabla1[[#This Row],[Cantidad Ordenada]]</f>
        <v>93</v>
      </c>
      <c r="L360">
        <f>Tabla1[[#This Row],[Ganancia Bruta]]-(Tabla1[[#This Row],[Costo Unitario]]*Tabla1[[#This Row],[Cantidad Ordenada]])</f>
        <v>36</v>
      </c>
      <c r="M360">
        <f>Tabla1[[#This Row],[Precio Unitario]]*Tabla1[[#This Row],[Cantidad Ordenada]]</f>
        <v>93</v>
      </c>
      <c r="N360" s="1">
        <f>Tabla1[[#This Row],[Ganancia Neta ]]/Tabla1[[#This Row],[Total del pedido ]]</f>
        <v>0.38709677419354838</v>
      </c>
      <c r="O360" s="2">
        <f>Tabla1[[#This Row],[Costo Unitario]]*Tabla1[[#This Row],[Cantidad Ordenada]]</f>
        <v>57</v>
      </c>
    </row>
    <row r="361" spans="1:15" x14ac:dyDescent="0.2">
      <c r="A361">
        <v>135</v>
      </c>
      <c r="B361">
        <v>11</v>
      </c>
      <c r="C361" t="s">
        <v>11</v>
      </c>
      <c r="D361" t="s">
        <v>35</v>
      </c>
      <c r="E361">
        <v>25</v>
      </c>
      <c r="F361">
        <v>40</v>
      </c>
      <c r="G361">
        <v>2</v>
      </c>
      <c r="H361" s="8">
        <v>42</v>
      </c>
      <c r="I361" s="7">
        <f>Tabla1[[#This Row],[Tiempo de Preparación]]/1440</f>
        <v>2.9166666666666667E-2</v>
      </c>
      <c r="J361" t="s">
        <v>6</v>
      </c>
      <c r="K361">
        <f>Tabla1[[#This Row],[Precio Unitario]]*Tabla1[[#This Row],[Cantidad Ordenada]]</f>
        <v>80</v>
      </c>
      <c r="L361">
        <f>Tabla1[[#This Row],[Ganancia Bruta]]-(Tabla1[[#This Row],[Costo Unitario]]*Tabla1[[#This Row],[Cantidad Ordenada]])</f>
        <v>30</v>
      </c>
      <c r="M361">
        <f>Tabla1[[#This Row],[Precio Unitario]]*Tabla1[[#This Row],[Cantidad Ordenada]]</f>
        <v>80</v>
      </c>
      <c r="N361" s="1">
        <f>Tabla1[[#This Row],[Ganancia Neta ]]/Tabla1[[#This Row],[Total del pedido ]]</f>
        <v>0.375</v>
      </c>
      <c r="O361" s="2">
        <f>Tabla1[[#This Row],[Costo Unitario]]*Tabla1[[#This Row],[Cantidad Ordenada]]</f>
        <v>50</v>
      </c>
    </row>
    <row r="362" spans="1:15" x14ac:dyDescent="0.2">
      <c r="A362">
        <v>135</v>
      </c>
      <c r="B362">
        <v>11</v>
      </c>
      <c r="C362" t="s">
        <v>13</v>
      </c>
      <c r="D362" t="s">
        <v>37</v>
      </c>
      <c r="E362">
        <v>17</v>
      </c>
      <c r="F362">
        <v>29</v>
      </c>
      <c r="G362">
        <v>3</v>
      </c>
      <c r="H362" s="8">
        <v>29</v>
      </c>
      <c r="I362" s="7">
        <f>Tabla1[[#This Row],[Tiempo de Preparación]]/1440</f>
        <v>2.013888888888889E-2</v>
      </c>
      <c r="J362" t="s">
        <v>8</v>
      </c>
      <c r="K362">
        <f>Tabla1[[#This Row],[Precio Unitario]]*Tabla1[[#This Row],[Cantidad Ordenada]]</f>
        <v>87</v>
      </c>
      <c r="L362">
        <f>Tabla1[[#This Row],[Ganancia Bruta]]-(Tabla1[[#This Row],[Costo Unitario]]*Tabla1[[#This Row],[Cantidad Ordenada]])</f>
        <v>36</v>
      </c>
      <c r="M362">
        <f>Tabla1[[#This Row],[Precio Unitario]]*Tabla1[[#This Row],[Cantidad Ordenada]]</f>
        <v>87</v>
      </c>
      <c r="N362" s="1">
        <f>Tabla1[[#This Row],[Ganancia Neta ]]/Tabla1[[#This Row],[Total del pedido ]]</f>
        <v>0.41379310344827586</v>
      </c>
      <c r="O362" s="2">
        <f>Tabla1[[#This Row],[Costo Unitario]]*Tabla1[[#This Row],[Cantidad Ordenada]]</f>
        <v>51</v>
      </c>
    </row>
    <row r="363" spans="1:15" x14ac:dyDescent="0.2">
      <c r="A363">
        <v>136</v>
      </c>
      <c r="B363">
        <v>6</v>
      </c>
      <c r="C363" t="s">
        <v>11</v>
      </c>
      <c r="D363" t="s">
        <v>35</v>
      </c>
      <c r="E363">
        <v>25</v>
      </c>
      <c r="F363">
        <v>40</v>
      </c>
      <c r="G363">
        <v>2</v>
      </c>
      <c r="H363" s="8">
        <v>13</v>
      </c>
      <c r="I363" s="7">
        <f>Tabla1[[#This Row],[Tiempo de Preparación]]/1440</f>
        <v>9.0277777777777769E-3</v>
      </c>
      <c r="J363" t="s">
        <v>8</v>
      </c>
      <c r="K363">
        <f>Tabla1[[#This Row],[Precio Unitario]]*Tabla1[[#This Row],[Cantidad Ordenada]]</f>
        <v>80</v>
      </c>
      <c r="L363">
        <f>Tabla1[[#This Row],[Ganancia Bruta]]-(Tabla1[[#This Row],[Costo Unitario]]*Tabla1[[#This Row],[Cantidad Ordenada]])</f>
        <v>30</v>
      </c>
      <c r="M363">
        <f>Tabla1[[#This Row],[Precio Unitario]]*Tabla1[[#This Row],[Cantidad Ordenada]]</f>
        <v>80</v>
      </c>
      <c r="N363" s="1">
        <f>Tabla1[[#This Row],[Ganancia Neta ]]/Tabla1[[#This Row],[Total del pedido ]]</f>
        <v>0.375</v>
      </c>
      <c r="O363" s="2">
        <f>Tabla1[[#This Row],[Costo Unitario]]*Tabla1[[#This Row],[Cantidad Ordenada]]</f>
        <v>50</v>
      </c>
    </row>
    <row r="364" spans="1:15" x14ac:dyDescent="0.2">
      <c r="A364">
        <v>137</v>
      </c>
      <c r="B364">
        <v>13</v>
      </c>
      <c r="C364" t="s">
        <v>23</v>
      </c>
      <c r="D364" t="s">
        <v>47</v>
      </c>
      <c r="E364">
        <v>13</v>
      </c>
      <c r="F364">
        <v>21</v>
      </c>
      <c r="G364">
        <v>3</v>
      </c>
      <c r="H364" s="8">
        <v>41</v>
      </c>
      <c r="I364" s="7">
        <f>Tabla1[[#This Row],[Tiempo de Preparación]]/1440</f>
        <v>2.8472222222222222E-2</v>
      </c>
      <c r="J364" t="s">
        <v>8</v>
      </c>
      <c r="K364">
        <f>Tabla1[[#This Row],[Precio Unitario]]*Tabla1[[#This Row],[Cantidad Ordenada]]</f>
        <v>63</v>
      </c>
      <c r="L364">
        <f>Tabla1[[#This Row],[Ganancia Bruta]]-(Tabla1[[#This Row],[Costo Unitario]]*Tabla1[[#This Row],[Cantidad Ordenada]])</f>
        <v>24</v>
      </c>
      <c r="M364">
        <f>Tabla1[[#This Row],[Precio Unitario]]*Tabla1[[#This Row],[Cantidad Ordenada]]</f>
        <v>63</v>
      </c>
      <c r="N364" s="1">
        <f>Tabla1[[#This Row],[Ganancia Neta ]]/Tabla1[[#This Row],[Total del pedido ]]</f>
        <v>0.38095238095238093</v>
      </c>
      <c r="O364" s="2">
        <f>Tabla1[[#This Row],[Costo Unitario]]*Tabla1[[#This Row],[Cantidad Ordenada]]</f>
        <v>39</v>
      </c>
    </row>
    <row r="365" spans="1:15" x14ac:dyDescent="0.2">
      <c r="A365">
        <v>138</v>
      </c>
      <c r="B365">
        <v>6</v>
      </c>
      <c r="C365" t="s">
        <v>9</v>
      </c>
      <c r="D365" t="s">
        <v>33</v>
      </c>
      <c r="E365">
        <v>19</v>
      </c>
      <c r="F365">
        <v>31</v>
      </c>
      <c r="G365">
        <v>2</v>
      </c>
      <c r="H365" s="8">
        <v>40</v>
      </c>
      <c r="I365" s="7">
        <f>Tabla1[[#This Row],[Tiempo de Preparación]]/1440</f>
        <v>2.7777777777777776E-2</v>
      </c>
      <c r="J365" t="s">
        <v>6</v>
      </c>
      <c r="K365">
        <f>Tabla1[[#This Row],[Precio Unitario]]*Tabla1[[#This Row],[Cantidad Ordenada]]</f>
        <v>62</v>
      </c>
      <c r="L365">
        <f>Tabla1[[#This Row],[Ganancia Bruta]]-(Tabla1[[#This Row],[Costo Unitario]]*Tabla1[[#This Row],[Cantidad Ordenada]])</f>
        <v>24</v>
      </c>
      <c r="M365">
        <f>Tabla1[[#This Row],[Precio Unitario]]*Tabla1[[#This Row],[Cantidad Ordenada]]</f>
        <v>62</v>
      </c>
      <c r="N365" s="1">
        <f>Tabla1[[#This Row],[Ganancia Neta ]]/Tabla1[[#This Row],[Total del pedido ]]</f>
        <v>0.38709677419354838</v>
      </c>
      <c r="O365" s="2">
        <f>Tabla1[[#This Row],[Costo Unitario]]*Tabla1[[#This Row],[Cantidad Ordenada]]</f>
        <v>38</v>
      </c>
    </row>
    <row r="366" spans="1:15" x14ac:dyDescent="0.2">
      <c r="A366">
        <v>138</v>
      </c>
      <c r="B366">
        <v>6</v>
      </c>
      <c r="C366" t="s">
        <v>16</v>
      </c>
      <c r="D366" t="s">
        <v>40</v>
      </c>
      <c r="E366">
        <v>11</v>
      </c>
      <c r="F366">
        <v>19</v>
      </c>
      <c r="G366">
        <v>2</v>
      </c>
      <c r="H366" s="8">
        <v>6</v>
      </c>
      <c r="I366" s="7">
        <f>Tabla1[[#This Row],[Tiempo de Preparación]]/1440</f>
        <v>4.1666666666666666E-3</v>
      </c>
      <c r="J366" t="s">
        <v>6</v>
      </c>
      <c r="K366">
        <f>Tabla1[[#This Row],[Precio Unitario]]*Tabla1[[#This Row],[Cantidad Ordenada]]</f>
        <v>38</v>
      </c>
      <c r="L366">
        <f>Tabla1[[#This Row],[Ganancia Bruta]]-(Tabla1[[#This Row],[Costo Unitario]]*Tabla1[[#This Row],[Cantidad Ordenada]])</f>
        <v>16</v>
      </c>
      <c r="M366">
        <f>Tabla1[[#This Row],[Precio Unitario]]*Tabla1[[#This Row],[Cantidad Ordenada]]</f>
        <v>38</v>
      </c>
      <c r="N366" s="1">
        <f>Tabla1[[#This Row],[Ganancia Neta ]]/Tabla1[[#This Row],[Total del pedido ]]</f>
        <v>0.42105263157894735</v>
      </c>
      <c r="O366" s="2">
        <f>Tabla1[[#This Row],[Costo Unitario]]*Tabla1[[#This Row],[Cantidad Ordenada]]</f>
        <v>22</v>
      </c>
    </row>
    <row r="367" spans="1:15" x14ac:dyDescent="0.2">
      <c r="A367">
        <v>138</v>
      </c>
      <c r="B367">
        <v>6</v>
      </c>
      <c r="C367" t="s">
        <v>25</v>
      </c>
      <c r="D367" t="s">
        <v>49</v>
      </c>
      <c r="E367">
        <v>15</v>
      </c>
      <c r="F367">
        <v>26</v>
      </c>
      <c r="G367">
        <v>3</v>
      </c>
      <c r="H367" s="8">
        <v>7</v>
      </c>
      <c r="I367" s="7">
        <f>Tabla1[[#This Row],[Tiempo de Preparación]]/1440</f>
        <v>4.8611111111111112E-3</v>
      </c>
      <c r="J367" t="s">
        <v>8</v>
      </c>
      <c r="K367">
        <f>Tabla1[[#This Row],[Precio Unitario]]*Tabla1[[#This Row],[Cantidad Ordenada]]</f>
        <v>78</v>
      </c>
      <c r="L367">
        <f>Tabla1[[#This Row],[Ganancia Bruta]]-(Tabla1[[#This Row],[Costo Unitario]]*Tabla1[[#This Row],[Cantidad Ordenada]])</f>
        <v>33</v>
      </c>
      <c r="M367">
        <f>Tabla1[[#This Row],[Precio Unitario]]*Tabla1[[#This Row],[Cantidad Ordenada]]</f>
        <v>78</v>
      </c>
      <c r="N367" s="1">
        <f>Tabla1[[#This Row],[Ganancia Neta ]]/Tabla1[[#This Row],[Total del pedido ]]</f>
        <v>0.42307692307692307</v>
      </c>
      <c r="O367" s="2">
        <f>Tabla1[[#This Row],[Costo Unitario]]*Tabla1[[#This Row],[Cantidad Ordenada]]</f>
        <v>45</v>
      </c>
    </row>
    <row r="368" spans="1:15" x14ac:dyDescent="0.2">
      <c r="A368">
        <v>138</v>
      </c>
      <c r="B368">
        <v>6</v>
      </c>
      <c r="C368" t="s">
        <v>7</v>
      </c>
      <c r="D368" t="s">
        <v>32</v>
      </c>
      <c r="E368">
        <v>18</v>
      </c>
      <c r="F368">
        <v>30</v>
      </c>
      <c r="G368">
        <v>2</v>
      </c>
      <c r="H368" s="8">
        <v>44</v>
      </c>
      <c r="I368" s="7">
        <f>Tabla1[[#This Row],[Tiempo de Preparación]]/1440</f>
        <v>3.0555555555555555E-2</v>
      </c>
      <c r="J368" t="s">
        <v>8</v>
      </c>
      <c r="K368">
        <f>Tabla1[[#This Row],[Precio Unitario]]*Tabla1[[#This Row],[Cantidad Ordenada]]</f>
        <v>60</v>
      </c>
      <c r="L368">
        <f>Tabla1[[#This Row],[Ganancia Bruta]]-(Tabla1[[#This Row],[Costo Unitario]]*Tabla1[[#This Row],[Cantidad Ordenada]])</f>
        <v>24</v>
      </c>
      <c r="M368">
        <f>Tabla1[[#This Row],[Precio Unitario]]*Tabla1[[#This Row],[Cantidad Ordenada]]</f>
        <v>60</v>
      </c>
      <c r="N368" s="1">
        <f>Tabla1[[#This Row],[Ganancia Neta ]]/Tabla1[[#This Row],[Total del pedido ]]</f>
        <v>0.4</v>
      </c>
      <c r="O368" s="2">
        <f>Tabla1[[#This Row],[Costo Unitario]]*Tabla1[[#This Row],[Cantidad Ordenada]]</f>
        <v>36</v>
      </c>
    </row>
    <row r="369" spans="1:15" x14ac:dyDescent="0.2">
      <c r="A369">
        <v>139</v>
      </c>
      <c r="B369">
        <v>16</v>
      </c>
      <c r="C369" t="s">
        <v>17</v>
      </c>
      <c r="D369" t="s">
        <v>41</v>
      </c>
      <c r="E369">
        <v>21</v>
      </c>
      <c r="F369">
        <v>35</v>
      </c>
      <c r="G369">
        <v>1</v>
      </c>
      <c r="H369" s="8">
        <v>26</v>
      </c>
      <c r="I369" s="7">
        <f>Tabla1[[#This Row],[Tiempo de Preparación]]/1440</f>
        <v>1.8055555555555554E-2</v>
      </c>
      <c r="J369" t="s">
        <v>6</v>
      </c>
      <c r="K369">
        <f>Tabla1[[#This Row],[Precio Unitario]]*Tabla1[[#This Row],[Cantidad Ordenada]]</f>
        <v>35</v>
      </c>
      <c r="L369">
        <f>Tabla1[[#This Row],[Ganancia Bruta]]-(Tabla1[[#This Row],[Costo Unitario]]*Tabla1[[#This Row],[Cantidad Ordenada]])</f>
        <v>14</v>
      </c>
      <c r="M369">
        <f>Tabla1[[#This Row],[Precio Unitario]]*Tabla1[[#This Row],[Cantidad Ordenada]]</f>
        <v>35</v>
      </c>
      <c r="N369" s="1">
        <f>Tabla1[[#This Row],[Ganancia Neta ]]/Tabla1[[#This Row],[Total del pedido ]]</f>
        <v>0.4</v>
      </c>
      <c r="O369" s="2">
        <f>Tabla1[[#This Row],[Costo Unitario]]*Tabla1[[#This Row],[Cantidad Ordenada]]</f>
        <v>21</v>
      </c>
    </row>
    <row r="370" spans="1:15" x14ac:dyDescent="0.2">
      <c r="A370">
        <v>140</v>
      </c>
      <c r="B370">
        <v>11</v>
      </c>
      <c r="C370" t="s">
        <v>26</v>
      </c>
      <c r="D370" t="s">
        <v>50</v>
      </c>
      <c r="E370">
        <v>15</v>
      </c>
      <c r="F370">
        <v>25</v>
      </c>
      <c r="G370">
        <v>2</v>
      </c>
      <c r="H370" s="8">
        <v>35</v>
      </c>
      <c r="I370" s="7">
        <f>Tabla1[[#This Row],[Tiempo de Preparación]]/1440</f>
        <v>2.4305555555555556E-2</v>
      </c>
      <c r="J370" t="s">
        <v>6</v>
      </c>
      <c r="K370">
        <f>Tabla1[[#This Row],[Precio Unitario]]*Tabla1[[#This Row],[Cantidad Ordenada]]</f>
        <v>50</v>
      </c>
      <c r="L370">
        <f>Tabla1[[#This Row],[Ganancia Bruta]]-(Tabla1[[#This Row],[Costo Unitario]]*Tabla1[[#This Row],[Cantidad Ordenada]])</f>
        <v>20</v>
      </c>
      <c r="M370">
        <f>Tabla1[[#This Row],[Precio Unitario]]*Tabla1[[#This Row],[Cantidad Ordenada]]</f>
        <v>50</v>
      </c>
      <c r="N370" s="1">
        <f>Tabla1[[#This Row],[Ganancia Neta ]]/Tabla1[[#This Row],[Total del pedido ]]</f>
        <v>0.4</v>
      </c>
      <c r="O370" s="2">
        <f>Tabla1[[#This Row],[Costo Unitario]]*Tabla1[[#This Row],[Cantidad Ordenada]]</f>
        <v>30</v>
      </c>
    </row>
    <row r="371" spans="1:15" x14ac:dyDescent="0.2">
      <c r="A371">
        <v>140</v>
      </c>
      <c r="B371">
        <v>11</v>
      </c>
      <c r="C371" t="s">
        <v>17</v>
      </c>
      <c r="D371" t="s">
        <v>41</v>
      </c>
      <c r="E371">
        <v>21</v>
      </c>
      <c r="F371">
        <v>35</v>
      </c>
      <c r="G371">
        <v>3</v>
      </c>
      <c r="H371" s="8">
        <v>35</v>
      </c>
      <c r="I371" s="7">
        <f>Tabla1[[#This Row],[Tiempo de Preparación]]/1440</f>
        <v>2.4305555555555556E-2</v>
      </c>
      <c r="J371" t="s">
        <v>8</v>
      </c>
      <c r="K371">
        <f>Tabla1[[#This Row],[Precio Unitario]]*Tabla1[[#This Row],[Cantidad Ordenada]]</f>
        <v>105</v>
      </c>
      <c r="L371">
        <f>Tabla1[[#This Row],[Ganancia Bruta]]-(Tabla1[[#This Row],[Costo Unitario]]*Tabla1[[#This Row],[Cantidad Ordenada]])</f>
        <v>42</v>
      </c>
      <c r="M371">
        <f>Tabla1[[#This Row],[Precio Unitario]]*Tabla1[[#This Row],[Cantidad Ordenada]]</f>
        <v>105</v>
      </c>
      <c r="N371" s="1">
        <f>Tabla1[[#This Row],[Ganancia Neta ]]/Tabla1[[#This Row],[Total del pedido ]]</f>
        <v>0.4</v>
      </c>
      <c r="O371" s="2">
        <f>Tabla1[[#This Row],[Costo Unitario]]*Tabla1[[#This Row],[Cantidad Ordenada]]</f>
        <v>63</v>
      </c>
    </row>
    <row r="372" spans="1:15" x14ac:dyDescent="0.2">
      <c r="A372">
        <v>140</v>
      </c>
      <c r="B372">
        <v>11</v>
      </c>
      <c r="C372" t="s">
        <v>24</v>
      </c>
      <c r="D372" t="s">
        <v>48</v>
      </c>
      <c r="E372">
        <v>10</v>
      </c>
      <c r="F372">
        <v>18</v>
      </c>
      <c r="G372">
        <v>2</v>
      </c>
      <c r="H372" s="8">
        <v>48</v>
      </c>
      <c r="I372" s="7">
        <f>Tabla1[[#This Row],[Tiempo de Preparación]]/1440</f>
        <v>3.3333333333333333E-2</v>
      </c>
      <c r="J372" t="s">
        <v>8</v>
      </c>
      <c r="K372">
        <f>Tabla1[[#This Row],[Precio Unitario]]*Tabla1[[#This Row],[Cantidad Ordenada]]</f>
        <v>36</v>
      </c>
      <c r="L372">
        <f>Tabla1[[#This Row],[Ganancia Bruta]]-(Tabla1[[#This Row],[Costo Unitario]]*Tabla1[[#This Row],[Cantidad Ordenada]])</f>
        <v>16</v>
      </c>
      <c r="M372">
        <f>Tabla1[[#This Row],[Precio Unitario]]*Tabla1[[#This Row],[Cantidad Ordenada]]</f>
        <v>36</v>
      </c>
      <c r="N372" s="1">
        <f>Tabla1[[#This Row],[Ganancia Neta ]]/Tabla1[[#This Row],[Total del pedido ]]</f>
        <v>0.44444444444444442</v>
      </c>
      <c r="O372" s="2">
        <f>Tabla1[[#This Row],[Costo Unitario]]*Tabla1[[#This Row],[Cantidad Ordenada]]</f>
        <v>20</v>
      </c>
    </row>
    <row r="373" spans="1:15" x14ac:dyDescent="0.2">
      <c r="A373">
        <v>141</v>
      </c>
      <c r="B373">
        <v>4</v>
      </c>
      <c r="C373" t="s">
        <v>23</v>
      </c>
      <c r="D373" t="s">
        <v>47</v>
      </c>
      <c r="E373">
        <v>13</v>
      </c>
      <c r="F373">
        <v>21</v>
      </c>
      <c r="G373">
        <v>1</v>
      </c>
      <c r="H373" s="8">
        <v>28</v>
      </c>
      <c r="I373" s="7">
        <f>Tabla1[[#This Row],[Tiempo de Preparación]]/1440</f>
        <v>1.9444444444444445E-2</v>
      </c>
      <c r="J373" t="s">
        <v>8</v>
      </c>
      <c r="K373">
        <f>Tabla1[[#This Row],[Precio Unitario]]*Tabla1[[#This Row],[Cantidad Ordenada]]</f>
        <v>21</v>
      </c>
      <c r="L373">
        <f>Tabla1[[#This Row],[Ganancia Bruta]]-(Tabla1[[#This Row],[Costo Unitario]]*Tabla1[[#This Row],[Cantidad Ordenada]])</f>
        <v>8</v>
      </c>
      <c r="M373">
        <f>Tabla1[[#This Row],[Precio Unitario]]*Tabla1[[#This Row],[Cantidad Ordenada]]</f>
        <v>21</v>
      </c>
      <c r="N373" s="1">
        <f>Tabla1[[#This Row],[Ganancia Neta ]]/Tabla1[[#This Row],[Total del pedido ]]</f>
        <v>0.38095238095238093</v>
      </c>
      <c r="O373" s="2">
        <f>Tabla1[[#This Row],[Costo Unitario]]*Tabla1[[#This Row],[Cantidad Ordenada]]</f>
        <v>13</v>
      </c>
    </row>
    <row r="374" spans="1:15" x14ac:dyDescent="0.2">
      <c r="A374">
        <v>142</v>
      </c>
      <c r="B374">
        <v>14</v>
      </c>
      <c r="C374" t="s">
        <v>5</v>
      </c>
      <c r="D374" t="s">
        <v>31</v>
      </c>
      <c r="E374">
        <v>14</v>
      </c>
      <c r="F374">
        <v>24</v>
      </c>
      <c r="G374">
        <v>3</v>
      </c>
      <c r="H374" s="8">
        <v>37</v>
      </c>
      <c r="I374" s="7">
        <f>Tabla1[[#This Row],[Tiempo de Preparación]]/1440</f>
        <v>2.5694444444444443E-2</v>
      </c>
      <c r="J374" t="s">
        <v>6</v>
      </c>
      <c r="K374">
        <f>Tabla1[[#This Row],[Precio Unitario]]*Tabla1[[#This Row],[Cantidad Ordenada]]</f>
        <v>72</v>
      </c>
      <c r="L374">
        <f>Tabla1[[#This Row],[Ganancia Bruta]]-(Tabla1[[#This Row],[Costo Unitario]]*Tabla1[[#This Row],[Cantidad Ordenada]])</f>
        <v>30</v>
      </c>
      <c r="M374">
        <f>Tabla1[[#This Row],[Precio Unitario]]*Tabla1[[#This Row],[Cantidad Ordenada]]</f>
        <v>72</v>
      </c>
      <c r="N374" s="1">
        <f>Tabla1[[#This Row],[Ganancia Neta ]]/Tabla1[[#This Row],[Total del pedido ]]</f>
        <v>0.41666666666666669</v>
      </c>
      <c r="O374" s="2">
        <f>Tabla1[[#This Row],[Costo Unitario]]*Tabla1[[#This Row],[Cantidad Ordenada]]</f>
        <v>42</v>
      </c>
    </row>
    <row r="375" spans="1:15" x14ac:dyDescent="0.2">
      <c r="A375">
        <v>142</v>
      </c>
      <c r="B375">
        <v>14</v>
      </c>
      <c r="C375" t="s">
        <v>22</v>
      </c>
      <c r="D375" t="s">
        <v>46</v>
      </c>
      <c r="E375">
        <v>14</v>
      </c>
      <c r="F375">
        <v>23</v>
      </c>
      <c r="G375">
        <v>3</v>
      </c>
      <c r="H375" s="8">
        <v>11</v>
      </c>
      <c r="I375" s="7">
        <f>Tabla1[[#This Row],[Tiempo de Preparación]]/1440</f>
        <v>7.6388888888888886E-3</v>
      </c>
      <c r="J375" t="s">
        <v>8</v>
      </c>
      <c r="K375">
        <f>Tabla1[[#This Row],[Precio Unitario]]*Tabla1[[#This Row],[Cantidad Ordenada]]</f>
        <v>69</v>
      </c>
      <c r="L375">
        <f>Tabla1[[#This Row],[Ganancia Bruta]]-(Tabla1[[#This Row],[Costo Unitario]]*Tabla1[[#This Row],[Cantidad Ordenada]])</f>
        <v>27</v>
      </c>
      <c r="M375">
        <f>Tabla1[[#This Row],[Precio Unitario]]*Tabla1[[#This Row],[Cantidad Ordenada]]</f>
        <v>69</v>
      </c>
      <c r="N375" s="1">
        <f>Tabla1[[#This Row],[Ganancia Neta ]]/Tabla1[[#This Row],[Total del pedido ]]</f>
        <v>0.39130434782608697</v>
      </c>
      <c r="O375" s="2">
        <f>Tabla1[[#This Row],[Costo Unitario]]*Tabla1[[#This Row],[Cantidad Ordenada]]</f>
        <v>42</v>
      </c>
    </row>
    <row r="376" spans="1:15" x14ac:dyDescent="0.2">
      <c r="A376">
        <v>142</v>
      </c>
      <c r="B376">
        <v>14</v>
      </c>
      <c r="C376" t="s">
        <v>11</v>
      </c>
      <c r="D376" t="s">
        <v>35</v>
      </c>
      <c r="E376">
        <v>25</v>
      </c>
      <c r="F376">
        <v>40</v>
      </c>
      <c r="G376">
        <v>1</v>
      </c>
      <c r="H376" s="8">
        <v>22</v>
      </c>
      <c r="I376" s="7">
        <f>Tabla1[[#This Row],[Tiempo de Preparación]]/1440</f>
        <v>1.5277777777777777E-2</v>
      </c>
      <c r="J376" t="s">
        <v>6</v>
      </c>
      <c r="K376">
        <f>Tabla1[[#This Row],[Precio Unitario]]*Tabla1[[#This Row],[Cantidad Ordenada]]</f>
        <v>40</v>
      </c>
      <c r="L376">
        <f>Tabla1[[#This Row],[Ganancia Bruta]]-(Tabla1[[#This Row],[Costo Unitario]]*Tabla1[[#This Row],[Cantidad Ordenada]])</f>
        <v>15</v>
      </c>
      <c r="M376">
        <f>Tabla1[[#This Row],[Precio Unitario]]*Tabla1[[#This Row],[Cantidad Ordenada]]</f>
        <v>40</v>
      </c>
      <c r="N376" s="1">
        <f>Tabla1[[#This Row],[Ganancia Neta ]]/Tabla1[[#This Row],[Total del pedido ]]</f>
        <v>0.375</v>
      </c>
      <c r="O376" s="2">
        <f>Tabla1[[#This Row],[Costo Unitario]]*Tabla1[[#This Row],[Cantidad Ordenada]]</f>
        <v>25</v>
      </c>
    </row>
    <row r="377" spans="1:15" x14ac:dyDescent="0.2">
      <c r="A377">
        <v>143</v>
      </c>
      <c r="B377">
        <v>9</v>
      </c>
      <c r="C377" t="s">
        <v>26</v>
      </c>
      <c r="D377" t="s">
        <v>50</v>
      </c>
      <c r="E377">
        <v>15</v>
      </c>
      <c r="F377">
        <v>25</v>
      </c>
      <c r="G377">
        <v>2</v>
      </c>
      <c r="H377" s="8">
        <v>16</v>
      </c>
      <c r="I377" s="7">
        <f>Tabla1[[#This Row],[Tiempo de Preparación]]/1440</f>
        <v>1.1111111111111112E-2</v>
      </c>
      <c r="J377" t="s">
        <v>8</v>
      </c>
      <c r="K377">
        <f>Tabla1[[#This Row],[Precio Unitario]]*Tabla1[[#This Row],[Cantidad Ordenada]]</f>
        <v>50</v>
      </c>
      <c r="L377">
        <f>Tabla1[[#This Row],[Ganancia Bruta]]-(Tabla1[[#This Row],[Costo Unitario]]*Tabla1[[#This Row],[Cantidad Ordenada]])</f>
        <v>20</v>
      </c>
      <c r="M377">
        <f>Tabla1[[#This Row],[Precio Unitario]]*Tabla1[[#This Row],[Cantidad Ordenada]]</f>
        <v>50</v>
      </c>
      <c r="N377" s="1">
        <f>Tabla1[[#This Row],[Ganancia Neta ]]/Tabla1[[#This Row],[Total del pedido ]]</f>
        <v>0.4</v>
      </c>
      <c r="O377" s="2">
        <f>Tabla1[[#This Row],[Costo Unitario]]*Tabla1[[#This Row],[Cantidad Ordenada]]</f>
        <v>30</v>
      </c>
    </row>
    <row r="378" spans="1:15" x14ac:dyDescent="0.2">
      <c r="A378">
        <v>144</v>
      </c>
      <c r="B378">
        <v>18</v>
      </c>
      <c r="C378" t="s">
        <v>12</v>
      </c>
      <c r="D378" t="s">
        <v>36</v>
      </c>
      <c r="E378">
        <v>22</v>
      </c>
      <c r="F378">
        <v>36</v>
      </c>
      <c r="G378">
        <v>1</v>
      </c>
      <c r="H378" s="8">
        <v>27</v>
      </c>
      <c r="I378" s="7">
        <f>Tabla1[[#This Row],[Tiempo de Preparación]]/1440</f>
        <v>1.8749999999999999E-2</v>
      </c>
      <c r="J378" t="s">
        <v>8</v>
      </c>
      <c r="K378">
        <f>Tabla1[[#This Row],[Precio Unitario]]*Tabla1[[#This Row],[Cantidad Ordenada]]</f>
        <v>36</v>
      </c>
      <c r="L378">
        <f>Tabla1[[#This Row],[Ganancia Bruta]]-(Tabla1[[#This Row],[Costo Unitario]]*Tabla1[[#This Row],[Cantidad Ordenada]])</f>
        <v>14</v>
      </c>
      <c r="M378">
        <f>Tabla1[[#This Row],[Precio Unitario]]*Tabla1[[#This Row],[Cantidad Ordenada]]</f>
        <v>36</v>
      </c>
      <c r="N378" s="1">
        <f>Tabla1[[#This Row],[Ganancia Neta ]]/Tabla1[[#This Row],[Total del pedido ]]</f>
        <v>0.3888888888888889</v>
      </c>
      <c r="O378" s="2">
        <f>Tabla1[[#This Row],[Costo Unitario]]*Tabla1[[#This Row],[Cantidad Ordenada]]</f>
        <v>22</v>
      </c>
    </row>
    <row r="379" spans="1:15" x14ac:dyDescent="0.2">
      <c r="A379">
        <v>144</v>
      </c>
      <c r="B379">
        <v>18</v>
      </c>
      <c r="C379" t="s">
        <v>16</v>
      </c>
      <c r="D379" t="s">
        <v>40</v>
      </c>
      <c r="E379">
        <v>11</v>
      </c>
      <c r="F379">
        <v>19</v>
      </c>
      <c r="G379">
        <v>3</v>
      </c>
      <c r="H379" s="8">
        <v>51</v>
      </c>
      <c r="I379" s="7">
        <f>Tabla1[[#This Row],[Tiempo de Preparación]]/1440</f>
        <v>3.5416666666666666E-2</v>
      </c>
      <c r="J379" t="s">
        <v>6</v>
      </c>
      <c r="K379">
        <f>Tabla1[[#This Row],[Precio Unitario]]*Tabla1[[#This Row],[Cantidad Ordenada]]</f>
        <v>57</v>
      </c>
      <c r="L379">
        <f>Tabla1[[#This Row],[Ganancia Bruta]]-(Tabla1[[#This Row],[Costo Unitario]]*Tabla1[[#This Row],[Cantidad Ordenada]])</f>
        <v>24</v>
      </c>
      <c r="M379">
        <f>Tabla1[[#This Row],[Precio Unitario]]*Tabla1[[#This Row],[Cantidad Ordenada]]</f>
        <v>57</v>
      </c>
      <c r="N379" s="1">
        <f>Tabla1[[#This Row],[Ganancia Neta ]]/Tabla1[[#This Row],[Total del pedido ]]</f>
        <v>0.42105263157894735</v>
      </c>
      <c r="O379" s="2">
        <f>Tabla1[[#This Row],[Costo Unitario]]*Tabla1[[#This Row],[Cantidad Ordenada]]</f>
        <v>33</v>
      </c>
    </row>
    <row r="380" spans="1:15" x14ac:dyDescent="0.2">
      <c r="A380">
        <v>144</v>
      </c>
      <c r="B380">
        <v>18</v>
      </c>
      <c r="C380" t="s">
        <v>13</v>
      </c>
      <c r="D380" t="s">
        <v>37</v>
      </c>
      <c r="E380">
        <v>17</v>
      </c>
      <c r="F380">
        <v>29</v>
      </c>
      <c r="G380">
        <v>2</v>
      </c>
      <c r="H380" s="8">
        <v>38</v>
      </c>
      <c r="I380" s="7">
        <f>Tabla1[[#This Row],[Tiempo de Preparación]]/1440</f>
        <v>2.6388888888888889E-2</v>
      </c>
      <c r="J380" t="s">
        <v>6</v>
      </c>
      <c r="K380">
        <f>Tabla1[[#This Row],[Precio Unitario]]*Tabla1[[#This Row],[Cantidad Ordenada]]</f>
        <v>58</v>
      </c>
      <c r="L380">
        <f>Tabla1[[#This Row],[Ganancia Bruta]]-(Tabla1[[#This Row],[Costo Unitario]]*Tabla1[[#This Row],[Cantidad Ordenada]])</f>
        <v>24</v>
      </c>
      <c r="M380">
        <f>Tabla1[[#This Row],[Precio Unitario]]*Tabla1[[#This Row],[Cantidad Ordenada]]</f>
        <v>58</v>
      </c>
      <c r="N380" s="1">
        <f>Tabla1[[#This Row],[Ganancia Neta ]]/Tabla1[[#This Row],[Total del pedido ]]</f>
        <v>0.41379310344827586</v>
      </c>
      <c r="O380" s="2">
        <f>Tabla1[[#This Row],[Costo Unitario]]*Tabla1[[#This Row],[Cantidad Ordenada]]</f>
        <v>34</v>
      </c>
    </row>
    <row r="381" spans="1:15" x14ac:dyDescent="0.2">
      <c r="A381">
        <v>144</v>
      </c>
      <c r="B381">
        <v>18</v>
      </c>
      <c r="C381" t="s">
        <v>20</v>
      </c>
      <c r="D381" t="s">
        <v>44</v>
      </c>
      <c r="E381">
        <v>20</v>
      </c>
      <c r="F381">
        <v>34</v>
      </c>
      <c r="G381">
        <v>1</v>
      </c>
      <c r="H381" s="8">
        <v>34</v>
      </c>
      <c r="I381" s="7">
        <f>Tabla1[[#This Row],[Tiempo de Preparación]]/1440</f>
        <v>2.361111111111111E-2</v>
      </c>
      <c r="J381" t="s">
        <v>8</v>
      </c>
      <c r="K381">
        <f>Tabla1[[#This Row],[Precio Unitario]]*Tabla1[[#This Row],[Cantidad Ordenada]]</f>
        <v>34</v>
      </c>
      <c r="L381">
        <f>Tabla1[[#This Row],[Ganancia Bruta]]-(Tabla1[[#This Row],[Costo Unitario]]*Tabla1[[#This Row],[Cantidad Ordenada]])</f>
        <v>14</v>
      </c>
      <c r="M381">
        <f>Tabla1[[#This Row],[Precio Unitario]]*Tabla1[[#This Row],[Cantidad Ordenada]]</f>
        <v>34</v>
      </c>
      <c r="N381" s="1">
        <f>Tabla1[[#This Row],[Ganancia Neta ]]/Tabla1[[#This Row],[Total del pedido ]]</f>
        <v>0.41176470588235292</v>
      </c>
      <c r="O381" s="2">
        <f>Tabla1[[#This Row],[Costo Unitario]]*Tabla1[[#This Row],[Cantidad Ordenada]]</f>
        <v>20</v>
      </c>
    </row>
    <row r="382" spans="1:15" x14ac:dyDescent="0.2">
      <c r="A382">
        <v>145</v>
      </c>
      <c r="B382">
        <v>2</v>
      </c>
      <c r="C382" t="s">
        <v>19</v>
      </c>
      <c r="D382" t="s">
        <v>43</v>
      </c>
      <c r="E382">
        <v>13</v>
      </c>
      <c r="F382">
        <v>22</v>
      </c>
      <c r="G382">
        <v>3</v>
      </c>
      <c r="H382" s="8">
        <v>59</v>
      </c>
      <c r="I382" s="7">
        <f>Tabla1[[#This Row],[Tiempo de Preparación]]/1440</f>
        <v>4.0972222222222222E-2</v>
      </c>
      <c r="J382" t="s">
        <v>6</v>
      </c>
      <c r="K382">
        <f>Tabla1[[#This Row],[Precio Unitario]]*Tabla1[[#This Row],[Cantidad Ordenada]]</f>
        <v>66</v>
      </c>
      <c r="L382">
        <f>Tabla1[[#This Row],[Ganancia Bruta]]-(Tabla1[[#This Row],[Costo Unitario]]*Tabla1[[#This Row],[Cantidad Ordenada]])</f>
        <v>27</v>
      </c>
      <c r="M382">
        <f>Tabla1[[#This Row],[Precio Unitario]]*Tabla1[[#This Row],[Cantidad Ordenada]]</f>
        <v>66</v>
      </c>
      <c r="N382" s="1">
        <f>Tabla1[[#This Row],[Ganancia Neta ]]/Tabla1[[#This Row],[Total del pedido ]]</f>
        <v>0.40909090909090912</v>
      </c>
      <c r="O382" s="2">
        <f>Tabla1[[#This Row],[Costo Unitario]]*Tabla1[[#This Row],[Cantidad Ordenada]]</f>
        <v>39</v>
      </c>
    </row>
    <row r="383" spans="1:15" x14ac:dyDescent="0.2">
      <c r="A383">
        <v>145</v>
      </c>
      <c r="B383">
        <v>2</v>
      </c>
      <c r="C383" t="s">
        <v>7</v>
      </c>
      <c r="D383" t="s">
        <v>32</v>
      </c>
      <c r="E383">
        <v>18</v>
      </c>
      <c r="F383">
        <v>30</v>
      </c>
      <c r="G383">
        <v>2</v>
      </c>
      <c r="H383" s="8">
        <v>47</v>
      </c>
      <c r="I383" s="7">
        <f>Tabla1[[#This Row],[Tiempo de Preparación]]/1440</f>
        <v>3.2638888888888891E-2</v>
      </c>
      <c r="J383" t="s">
        <v>8</v>
      </c>
      <c r="K383">
        <f>Tabla1[[#This Row],[Precio Unitario]]*Tabla1[[#This Row],[Cantidad Ordenada]]</f>
        <v>60</v>
      </c>
      <c r="L383">
        <f>Tabla1[[#This Row],[Ganancia Bruta]]-(Tabla1[[#This Row],[Costo Unitario]]*Tabla1[[#This Row],[Cantidad Ordenada]])</f>
        <v>24</v>
      </c>
      <c r="M383">
        <f>Tabla1[[#This Row],[Precio Unitario]]*Tabla1[[#This Row],[Cantidad Ordenada]]</f>
        <v>60</v>
      </c>
      <c r="N383" s="1">
        <f>Tabla1[[#This Row],[Ganancia Neta ]]/Tabla1[[#This Row],[Total del pedido ]]</f>
        <v>0.4</v>
      </c>
      <c r="O383" s="2">
        <f>Tabla1[[#This Row],[Costo Unitario]]*Tabla1[[#This Row],[Cantidad Ordenada]]</f>
        <v>36</v>
      </c>
    </row>
    <row r="384" spans="1:15" x14ac:dyDescent="0.2">
      <c r="A384">
        <v>146</v>
      </c>
      <c r="B384">
        <v>8</v>
      </c>
      <c r="C384" t="s">
        <v>9</v>
      </c>
      <c r="D384" t="s">
        <v>33</v>
      </c>
      <c r="E384">
        <v>19</v>
      </c>
      <c r="F384">
        <v>31</v>
      </c>
      <c r="G384">
        <v>2</v>
      </c>
      <c r="H384" s="8">
        <v>47</v>
      </c>
      <c r="I384" s="7">
        <f>Tabla1[[#This Row],[Tiempo de Preparación]]/1440</f>
        <v>3.2638888888888891E-2</v>
      </c>
      <c r="J384" t="s">
        <v>8</v>
      </c>
      <c r="K384">
        <f>Tabla1[[#This Row],[Precio Unitario]]*Tabla1[[#This Row],[Cantidad Ordenada]]</f>
        <v>62</v>
      </c>
      <c r="L384">
        <f>Tabla1[[#This Row],[Ganancia Bruta]]-(Tabla1[[#This Row],[Costo Unitario]]*Tabla1[[#This Row],[Cantidad Ordenada]])</f>
        <v>24</v>
      </c>
      <c r="M384">
        <f>Tabla1[[#This Row],[Precio Unitario]]*Tabla1[[#This Row],[Cantidad Ordenada]]</f>
        <v>62</v>
      </c>
      <c r="N384" s="1">
        <f>Tabla1[[#This Row],[Ganancia Neta ]]/Tabla1[[#This Row],[Total del pedido ]]</f>
        <v>0.38709677419354838</v>
      </c>
      <c r="O384" s="2">
        <f>Tabla1[[#This Row],[Costo Unitario]]*Tabla1[[#This Row],[Cantidad Ordenada]]</f>
        <v>38</v>
      </c>
    </row>
    <row r="385" spans="1:15" x14ac:dyDescent="0.2">
      <c r="A385">
        <v>147</v>
      </c>
      <c r="B385">
        <v>5</v>
      </c>
      <c r="C385" t="s">
        <v>11</v>
      </c>
      <c r="D385" t="s">
        <v>35</v>
      </c>
      <c r="E385">
        <v>25</v>
      </c>
      <c r="F385">
        <v>40</v>
      </c>
      <c r="G385">
        <v>1</v>
      </c>
      <c r="H385" s="8">
        <v>13</v>
      </c>
      <c r="I385" s="7">
        <f>Tabla1[[#This Row],[Tiempo de Preparación]]/1440</f>
        <v>9.0277777777777769E-3</v>
      </c>
      <c r="J385" t="s">
        <v>8</v>
      </c>
      <c r="K385">
        <f>Tabla1[[#This Row],[Precio Unitario]]*Tabla1[[#This Row],[Cantidad Ordenada]]</f>
        <v>40</v>
      </c>
      <c r="L385">
        <f>Tabla1[[#This Row],[Ganancia Bruta]]-(Tabla1[[#This Row],[Costo Unitario]]*Tabla1[[#This Row],[Cantidad Ordenada]])</f>
        <v>15</v>
      </c>
      <c r="M385">
        <f>Tabla1[[#This Row],[Precio Unitario]]*Tabla1[[#This Row],[Cantidad Ordenada]]</f>
        <v>40</v>
      </c>
      <c r="N385" s="1">
        <f>Tabla1[[#This Row],[Ganancia Neta ]]/Tabla1[[#This Row],[Total del pedido ]]</f>
        <v>0.375</v>
      </c>
      <c r="O385" s="2">
        <f>Tabla1[[#This Row],[Costo Unitario]]*Tabla1[[#This Row],[Cantidad Ordenada]]</f>
        <v>25</v>
      </c>
    </row>
    <row r="386" spans="1:15" x14ac:dyDescent="0.2">
      <c r="A386">
        <v>147</v>
      </c>
      <c r="B386">
        <v>5</v>
      </c>
      <c r="C386" t="s">
        <v>19</v>
      </c>
      <c r="D386" t="s">
        <v>43</v>
      </c>
      <c r="E386">
        <v>13</v>
      </c>
      <c r="F386">
        <v>22</v>
      </c>
      <c r="G386">
        <v>2</v>
      </c>
      <c r="H386" s="8">
        <v>20</v>
      </c>
      <c r="I386" s="7">
        <f>Tabla1[[#This Row],[Tiempo de Preparación]]/1440</f>
        <v>1.3888888888888888E-2</v>
      </c>
      <c r="J386" t="s">
        <v>6</v>
      </c>
      <c r="K386">
        <f>Tabla1[[#This Row],[Precio Unitario]]*Tabla1[[#This Row],[Cantidad Ordenada]]</f>
        <v>44</v>
      </c>
      <c r="L386">
        <f>Tabla1[[#This Row],[Ganancia Bruta]]-(Tabla1[[#This Row],[Costo Unitario]]*Tabla1[[#This Row],[Cantidad Ordenada]])</f>
        <v>18</v>
      </c>
      <c r="M386">
        <f>Tabla1[[#This Row],[Precio Unitario]]*Tabla1[[#This Row],[Cantidad Ordenada]]</f>
        <v>44</v>
      </c>
      <c r="N386" s="1">
        <f>Tabla1[[#This Row],[Ganancia Neta ]]/Tabla1[[#This Row],[Total del pedido ]]</f>
        <v>0.40909090909090912</v>
      </c>
      <c r="O386" s="2">
        <f>Tabla1[[#This Row],[Costo Unitario]]*Tabla1[[#This Row],[Cantidad Ordenada]]</f>
        <v>26</v>
      </c>
    </row>
    <row r="387" spans="1:15" x14ac:dyDescent="0.2">
      <c r="A387">
        <v>148</v>
      </c>
      <c r="B387">
        <v>10</v>
      </c>
      <c r="C387" t="s">
        <v>13</v>
      </c>
      <c r="D387" t="s">
        <v>37</v>
      </c>
      <c r="E387">
        <v>17</v>
      </c>
      <c r="F387">
        <v>29</v>
      </c>
      <c r="G387">
        <v>2</v>
      </c>
      <c r="H387" s="8">
        <v>31</v>
      </c>
      <c r="I387" s="7">
        <f>Tabla1[[#This Row],[Tiempo de Preparación]]/1440</f>
        <v>2.1527777777777778E-2</v>
      </c>
      <c r="J387" t="s">
        <v>6</v>
      </c>
      <c r="K387">
        <f>Tabla1[[#This Row],[Precio Unitario]]*Tabla1[[#This Row],[Cantidad Ordenada]]</f>
        <v>58</v>
      </c>
      <c r="L387">
        <f>Tabla1[[#This Row],[Ganancia Bruta]]-(Tabla1[[#This Row],[Costo Unitario]]*Tabla1[[#This Row],[Cantidad Ordenada]])</f>
        <v>24</v>
      </c>
      <c r="M387">
        <f>Tabla1[[#This Row],[Precio Unitario]]*Tabla1[[#This Row],[Cantidad Ordenada]]</f>
        <v>58</v>
      </c>
      <c r="N387" s="1">
        <f>Tabla1[[#This Row],[Ganancia Neta ]]/Tabla1[[#This Row],[Total del pedido ]]</f>
        <v>0.41379310344827586</v>
      </c>
      <c r="O387" s="2">
        <f>Tabla1[[#This Row],[Costo Unitario]]*Tabla1[[#This Row],[Cantidad Ordenada]]</f>
        <v>34</v>
      </c>
    </row>
    <row r="388" spans="1:15" x14ac:dyDescent="0.2">
      <c r="A388">
        <v>148</v>
      </c>
      <c r="B388">
        <v>10</v>
      </c>
      <c r="C388" t="s">
        <v>20</v>
      </c>
      <c r="D388" t="s">
        <v>44</v>
      </c>
      <c r="E388">
        <v>20</v>
      </c>
      <c r="F388">
        <v>34</v>
      </c>
      <c r="G388">
        <v>2</v>
      </c>
      <c r="H388" s="8">
        <v>57</v>
      </c>
      <c r="I388" s="7">
        <f>Tabla1[[#This Row],[Tiempo de Preparación]]/1440</f>
        <v>3.9583333333333331E-2</v>
      </c>
      <c r="J388" t="s">
        <v>6</v>
      </c>
      <c r="K388">
        <f>Tabla1[[#This Row],[Precio Unitario]]*Tabla1[[#This Row],[Cantidad Ordenada]]</f>
        <v>68</v>
      </c>
      <c r="L388">
        <f>Tabla1[[#This Row],[Ganancia Bruta]]-(Tabla1[[#This Row],[Costo Unitario]]*Tabla1[[#This Row],[Cantidad Ordenada]])</f>
        <v>28</v>
      </c>
      <c r="M388">
        <f>Tabla1[[#This Row],[Precio Unitario]]*Tabla1[[#This Row],[Cantidad Ordenada]]</f>
        <v>68</v>
      </c>
      <c r="N388" s="1">
        <f>Tabla1[[#This Row],[Ganancia Neta ]]/Tabla1[[#This Row],[Total del pedido ]]</f>
        <v>0.41176470588235292</v>
      </c>
      <c r="O388" s="2">
        <f>Tabla1[[#This Row],[Costo Unitario]]*Tabla1[[#This Row],[Cantidad Ordenada]]</f>
        <v>40</v>
      </c>
    </row>
    <row r="389" spans="1:15" x14ac:dyDescent="0.2">
      <c r="A389">
        <v>148</v>
      </c>
      <c r="B389">
        <v>10</v>
      </c>
      <c r="C389" t="s">
        <v>21</v>
      </c>
      <c r="D389" t="s">
        <v>45</v>
      </c>
      <c r="E389">
        <v>12</v>
      </c>
      <c r="F389">
        <v>20</v>
      </c>
      <c r="G389">
        <v>3</v>
      </c>
      <c r="H389" s="8">
        <v>46</v>
      </c>
      <c r="I389" s="7">
        <f>Tabla1[[#This Row],[Tiempo de Preparación]]/1440</f>
        <v>3.1944444444444442E-2</v>
      </c>
      <c r="J389" t="s">
        <v>6</v>
      </c>
      <c r="K389">
        <f>Tabla1[[#This Row],[Precio Unitario]]*Tabla1[[#This Row],[Cantidad Ordenada]]</f>
        <v>60</v>
      </c>
      <c r="L389">
        <f>Tabla1[[#This Row],[Ganancia Bruta]]-(Tabla1[[#This Row],[Costo Unitario]]*Tabla1[[#This Row],[Cantidad Ordenada]])</f>
        <v>24</v>
      </c>
      <c r="M389">
        <f>Tabla1[[#This Row],[Precio Unitario]]*Tabla1[[#This Row],[Cantidad Ordenada]]</f>
        <v>60</v>
      </c>
      <c r="N389" s="1">
        <f>Tabla1[[#This Row],[Ganancia Neta ]]/Tabla1[[#This Row],[Total del pedido ]]</f>
        <v>0.4</v>
      </c>
      <c r="O389" s="2">
        <f>Tabla1[[#This Row],[Costo Unitario]]*Tabla1[[#This Row],[Cantidad Ordenada]]</f>
        <v>36</v>
      </c>
    </row>
    <row r="390" spans="1:15" x14ac:dyDescent="0.2">
      <c r="A390">
        <v>148</v>
      </c>
      <c r="B390">
        <v>10</v>
      </c>
      <c r="C390" t="s">
        <v>25</v>
      </c>
      <c r="D390" t="s">
        <v>49</v>
      </c>
      <c r="E390">
        <v>15</v>
      </c>
      <c r="F390">
        <v>26</v>
      </c>
      <c r="G390">
        <v>1</v>
      </c>
      <c r="H390" s="8">
        <v>25</v>
      </c>
      <c r="I390" s="7">
        <f>Tabla1[[#This Row],[Tiempo de Preparación]]/1440</f>
        <v>1.7361111111111112E-2</v>
      </c>
      <c r="J390" t="s">
        <v>6</v>
      </c>
      <c r="K390">
        <f>Tabla1[[#This Row],[Precio Unitario]]*Tabla1[[#This Row],[Cantidad Ordenada]]</f>
        <v>26</v>
      </c>
      <c r="L390">
        <f>Tabla1[[#This Row],[Ganancia Bruta]]-(Tabla1[[#This Row],[Costo Unitario]]*Tabla1[[#This Row],[Cantidad Ordenada]])</f>
        <v>11</v>
      </c>
      <c r="M390">
        <f>Tabla1[[#This Row],[Precio Unitario]]*Tabla1[[#This Row],[Cantidad Ordenada]]</f>
        <v>26</v>
      </c>
      <c r="N390" s="1">
        <f>Tabla1[[#This Row],[Ganancia Neta ]]/Tabla1[[#This Row],[Total del pedido ]]</f>
        <v>0.42307692307692307</v>
      </c>
      <c r="O390" s="2">
        <f>Tabla1[[#This Row],[Costo Unitario]]*Tabla1[[#This Row],[Cantidad Ordenada]]</f>
        <v>15</v>
      </c>
    </row>
    <row r="391" spans="1:15" x14ac:dyDescent="0.2">
      <c r="A391">
        <v>149</v>
      </c>
      <c r="B391">
        <v>18</v>
      </c>
      <c r="C391" t="s">
        <v>20</v>
      </c>
      <c r="D391" t="s">
        <v>44</v>
      </c>
      <c r="E391">
        <v>20</v>
      </c>
      <c r="F391">
        <v>34</v>
      </c>
      <c r="G391">
        <v>3</v>
      </c>
      <c r="H391" s="8">
        <v>28</v>
      </c>
      <c r="I391" s="7">
        <f>Tabla1[[#This Row],[Tiempo de Preparación]]/1440</f>
        <v>1.9444444444444445E-2</v>
      </c>
      <c r="J391" t="s">
        <v>8</v>
      </c>
      <c r="K391">
        <f>Tabla1[[#This Row],[Precio Unitario]]*Tabla1[[#This Row],[Cantidad Ordenada]]</f>
        <v>102</v>
      </c>
      <c r="L391">
        <f>Tabla1[[#This Row],[Ganancia Bruta]]-(Tabla1[[#This Row],[Costo Unitario]]*Tabla1[[#This Row],[Cantidad Ordenada]])</f>
        <v>42</v>
      </c>
      <c r="M391">
        <f>Tabla1[[#This Row],[Precio Unitario]]*Tabla1[[#This Row],[Cantidad Ordenada]]</f>
        <v>102</v>
      </c>
      <c r="N391" s="1">
        <f>Tabla1[[#This Row],[Ganancia Neta ]]/Tabla1[[#This Row],[Total del pedido ]]</f>
        <v>0.41176470588235292</v>
      </c>
      <c r="O391" s="2">
        <f>Tabla1[[#This Row],[Costo Unitario]]*Tabla1[[#This Row],[Cantidad Ordenada]]</f>
        <v>60</v>
      </c>
    </row>
    <row r="392" spans="1:15" x14ac:dyDescent="0.2">
      <c r="A392">
        <v>149</v>
      </c>
      <c r="B392">
        <v>18</v>
      </c>
      <c r="C392" t="s">
        <v>7</v>
      </c>
      <c r="D392" t="s">
        <v>32</v>
      </c>
      <c r="E392">
        <v>18</v>
      </c>
      <c r="F392">
        <v>30</v>
      </c>
      <c r="G392">
        <v>1</v>
      </c>
      <c r="H392" s="8">
        <v>38</v>
      </c>
      <c r="I392" s="7">
        <f>Tabla1[[#This Row],[Tiempo de Preparación]]/1440</f>
        <v>2.6388888888888889E-2</v>
      </c>
      <c r="J392" t="s">
        <v>8</v>
      </c>
      <c r="K392">
        <f>Tabla1[[#This Row],[Precio Unitario]]*Tabla1[[#This Row],[Cantidad Ordenada]]</f>
        <v>30</v>
      </c>
      <c r="L392">
        <f>Tabla1[[#This Row],[Ganancia Bruta]]-(Tabla1[[#This Row],[Costo Unitario]]*Tabla1[[#This Row],[Cantidad Ordenada]])</f>
        <v>12</v>
      </c>
      <c r="M392">
        <f>Tabla1[[#This Row],[Precio Unitario]]*Tabla1[[#This Row],[Cantidad Ordenada]]</f>
        <v>30</v>
      </c>
      <c r="N392" s="1">
        <f>Tabla1[[#This Row],[Ganancia Neta ]]/Tabla1[[#This Row],[Total del pedido ]]</f>
        <v>0.4</v>
      </c>
      <c r="O392" s="2">
        <f>Tabla1[[#This Row],[Costo Unitario]]*Tabla1[[#This Row],[Cantidad Ordenada]]</f>
        <v>18</v>
      </c>
    </row>
    <row r="393" spans="1:15" x14ac:dyDescent="0.2">
      <c r="A393">
        <v>149</v>
      </c>
      <c r="B393">
        <v>18</v>
      </c>
      <c r="C393" t="s">
        <v>24</v>
      </c>
      <c r="D393" t="s">
        <v>48</v>
      </c>
      <c r="E393">
        <v>10</v>
      </c>
      <c r="F393">
        <v>18</v>
      </c>
      <c r="G393">
        <v>2</v>
      </c>
      <c r="H393" s="8">
        <v>25</v>
      </c>
      <c r="I393" s="7">
        <f>Tabla1[[#This Row],[Tiempo de Preparación]]/1440</f>
        <v>1.7361111111111112E-2</v>
      </c>
      <c r="J393" t="s">
        <v>6</v>
      </c>
      <c r="K393">
        <f>Tabla1[[#This Row],[Precio Unitario]]*Tabla1[[#This Row],[Cantidad Ordenada]]</f>
        <v>36</v>
      </c>
      <c r="L393">
        <f>Tabla1[[#This Row],[Ganancia Bruta]]-(Tabla1[[#This Row],[Costo Unitario]]*Tabla1[[#This Row],[Cantidad Ordenada]])</f>
        <v>16</v>
      </c>
      <c r="M393">
        <f>Tabla1[[#This Row],[Precio Unitario]]*Tabla1[[#This Row],[Cantidad Ordenada]]</f>
        <v>36</v>
      </c>
      <c r="N393" s="1">
        <f>Tabla1[[#This Row],[Ganancia Neta ]]/Tabla1[[#This Row],[Total del pedido ]]</f>
        <v>0.44444444444444442</v>
      </c>
      <c r="O393" s="2">
        <f>Tabla1[[#This Row],[Costo Unitario]]*Tabla1[[#This Row],[Cantidad Ordenada]]</f>
        <v>20</v>
      </c>
    </row>
    <row r="394" spans="1:15" x14ac:dyDescent="0.2">
      <c r="A394">
        <v>149</v>
      </c>
      <c r="B394">
        <v>18</v>
      </c>
      <c r="C394" t="s">
        <v>13</v>
      </c>
      <c r="D394" t="s">
        <v>37</v>
      </c>
      <c r="E394">
        <v>17</v>
      </c>
      <c r="F394">
        <v>29</v>
      </c>
      <c r="G394">
        <v>2</v>
      </c>
      <c r="H394" s="8">
        <v>48</v>
      </c>
      <c r="I394" s="7">
        <f>Tabla1[[#This Row],[Tiempo de Preparación]]/1440</f>
        <v>3.3333333333333333E-2</v>
      </c>
      <c r="J394" t="s">
        <v>8</v>
      </c>
      <c r="K394">
        <f>Tabla1[[#This Row],[Precio Unitario]]*Tabla1[[#This Row],[Cantidad Ordenada]]</f>
        <v>58</v>
      </c>
      <c r="L394">
        <f>Tabla1[[#This Row],[Ganancia Bruta]]-(Tabla1[[#This Row],[Costo Unitario]]*Tabla1[[#This Row],[Cantidad Ordenada]])</f>
        <v>24</v>
      </c>
      <c r="M394">
        <f>Tabla1[[#This Row],[Precio Unitario]]*Tabla1[[#This Row],[Cantidad Ordenada]]</f>
        <v>58</v>
      </c>
      <c r="N394" s="1">
        <f>Tabla1[[#This Row],[Ganancia Neta ]]/Tabla1[[#This Row],[Total del pedido ]]</f>
        <v>0.41379310344827586</v>
      </c>
      <c r="O394" s="2">
        <f>Tabla1[[#This Row],[Costo Unitario]]*Tabla1[[#This Row],[Cantidad Ordenada]]</f>
        <v>34</v>
      </c>
    </row>
    <row r="395" spans="1:15" x14ac:dyDescent="0.2">
      <c r="A395">
        <v>150</v>
      </c>
      <c r="B395">
        <v>18</v>
      </c>
      <c r="C395" t="s">
        <v>19</v>
      </c>
      <c r="D395" t="s">
        <v>43</v>
      </c>
      <c r="E395">
        <v>13</v>
      </c>
      <c r="F395">
        <v>22</v>
      </c>
      <c r="G395">
        <v>2</v>
      </c>
      <c r="H395" s="8">
        <v>19</v>
      </c>
      <c r="I395" s="7">
        <f>Tabla1[[#This Row],[Tiempo de Preparación]]/1440</f>
        <v>1.3194444444444444E-2</v>
      </c>
      <c r="J395" t="s">
        <v>6</v>
      </c>
      <c r="K395">
        <f>Tabla1[[#This Row],[Precio Unitario]]*Tabla1[[#This Row],[Cantidad Ordenada]]</f>
        <v>44</v>
      </c>
      <c r="L395">
        <f>Tabla1[[#This Row],[Ganancia Bruta]]-(Tabla1[[#This Row],[Costo Unitario]]*Tabla1[[#This Row],[Cantidad Ordenada]])</f>
        <v>18</v>
      </c>
      <c r="M395">
        <f>Tabla1[[#This Row],[Precio Unitario]]*Tabla1[[#This Row],[Cantidad Ordenada]]</f>
        <v>44</v>
      </c>
      <c r="N395" s="1">
        <f>Tabla1[[#This Row],[Ganancia Neta ]]/Tabla1[[#This Row],[Total del pedido ]]</f>
        <v>0.40909090909090912</v>
      </c>
      <c r="O395" s="2">
        <f>Tabla1[[#This Row],[Costo Unitario]]*Tabla1[[#This Row],[Cantidad Ordenada]]</f>
        <v>26</v>
      </c>
    </row>
    <row r="396" spans="1:15" x14ac:dyDescent="0.2">
      <c r="A396">
        <v>150</v>
      </c>
      <c r="B396">
        <v>18</v>
      </c>
      <c r="C396" t="s">
        <v>14</v>
      </c>
      <c r="D396" t="s">
        <v>38</v>
      </c>
      <c r="E396">
        <v>20</v>
      </c>
      <c r="F396">
        <v>33</v>
      </c>
      <c r="G396">
        <v>2</v>
      </c>
      <c r="H396" s="8">
        <v>57</v>
      </c>
      <c r="I396" s="7">
        <f>Tabla1[[#This Row],[Tiempo de Preparación]]/1440</f>
        <v>3.9583333333333331E-2</v>
      </c>
      <c r="J396" t="s">
        <v>8</v>
      </c>
      <c r="K396">
        <f>Tabla1[[#This Row],[Precio Unitario]]*Tabla1[[#This Row],[Cantidad Ordenada]]</f>
        <v>66</v>
      </c>
      <c r="L396">
        <f>Tabla1[[#This Row],[Ganancia Bruta]]-(Tabla1[[#This Row],[Costo Unitario]]*Tabla1[[#This Row],[Cantidad Ordenada]])</f>
        <v>26</v>
      </c>
      <c r="M396">
        <f>Tabla1[[#This Row],[Precio Unitario]]*Tabla1[[#This Row],[Cantidad Ordenada]]</f>
        <v>66</v>
      </c>
      <c r="N396" s="1">
        <f>Tabla1[[#This Row],[Ganancia Neta ]]/Tabla1[[#This Row],[Total del pedido ]]</f>
        <v>0.39393939393939392</v>
      </c>
      <c r="O396" s="2">
        <f>Tabla1[[#This Row],[Costo Unitario]]*Tabla1[[#This Row],[Cantidad Ordenada]]</f>
        <v>40</v>
      </c>
    </row>
    <row r="397" spans="1:15" x14ac:dyDescent="0.2">
      <c r="A397">
        <v>150</v>
      </c>
      <c r="B397">
        <v>18</v>
      </c>
      <c r="C397" t="s">
        <v>21</v>
      </c>
      <c r="D397" t="s">
        <v>45</v>
      </c>
      <c r="E397">
        <v>12</v>
      </c>
      <c r="F397">
        <v>20</v>
      </c>
      <c r="G397">
        <v>2</v>
      </c>
      <c r="H397" s="8">
        <v>30</v>
      </c>
      <c r="I397" s="7">
        <f>Tabla1[[#This Row],[Tiempo de Preparación]]/1440</f>
        <v>2.0833333333333332E-2</v>
      </c>
      <c r="J397" t="s">
        <v>8</v>
      </c>
      <c r="K397">
        <f>Tabla1[[#This Row],[Precio Unitario]]*Tabla1[[#This Row],[Cantidad Ordenada]]</f>
        <v>40</v>
      </c>
      <c r="L397">
        <f>Tabla1[[#This Row],[Ganancia Bruta]]-(Tabla1[[#This Row],[Costo Unitario]]*Tabla1[[#This Row],[Cantidad Ordenada]])</f>
        <v>16</v>
      </c>
      <c r="M397">
        <f>Tabla1[[#This Row],[Precio Unitario]]*Tabla1[[#This Row],[Cantidad Ordenada]]</f>
        <v>40</v>
      </c>
      <c r="N397" s="1">
        <f>Tabla1[[#This Row],[Ganancia Neta ]]/Tabla1[[#This Row],[Total del pedido ]]</f>
        <v>0.4</v>
      </c>
      <c r="O397" s="2">
        <f>Tabla1[[#This Row],[Costo Unitario]]*Tabla1[[#This Row],[Cantidad Ordenada]]</f>
        <v>24</v>
      </c>
    </row>
    <row r="398" spans="1:15" x14ac:dyDescent="0.2">
      <c r="A398">
        <v>151</v>
      </c>
      <c r="B398">
        <v>6</v>
      </c>
      <c r="C398" t="s">
        <v>22</v>
      </c>
      <c r="D398" t="s">
        <v>46</v>
      </c>
      <c r="E398">
        <v>14</v>
      </c>
      <c r="F398">
        <v>23</v>
      </c>
      <c r="G398">
        <v>3</v>
      </c>
      <c r="H398" s="8">
        <v>13</v>
      </c>
      <c r="I398" s="7">
        <f>Tabla1[[#This Row],[Tiempo de Preparación]]/1440</f>
        <v>9.0277777777777769E-3</v>
      </c>
      <c r="J398" t="s">
        <v>6</v>
      </c>
      <c r="K398">
        <f>Tabla1[[#This Row],[Precio Unitario]]*Tabla1[[#This Row],[Cantidad Ordenada]]</f>
        <v>69</v>
      </c>
      <c r="L398">
        <f>Tabla1[[#This Row],[Ganancia Bruta]]-(Tabla1[[#This Row],[Costo Unitario]]*Tabla1[[#This Row],[Cantidad Ordenada]])</f>
        <v>27</v>
      </c>
      <c r="M398">
        <f>Tabla1[[#This Row],[Precio Unitario]]*Tabla1[[#This Row],[Cantidad Ordenada]]</f>
        <v>69</v>
      </c>
      <c r="N398" s="1">
        <f>Tabla1[[#This Row],[Ganancia Neta ]]/Tabla1[[#This Row],[Total del pedido ]]</f>
        <v>0.39130434782608697</v>
      </c>
      <c r="O398" s="2">
        <f>Tabla1[[#This Row],[Costo Unitario]]*Tabla1[[#This Row],[Cantidad Ordenada]]</f>
        <v>42</v>
      </c>
    </row>
    <row r="399" spans="1:15" x14ac:dyDescent="0.2">
      <c r="A399">
        <v>151</v>
      </c>
      <c r="B399">
        <v>6</v>
      </c>
      <c r="C399" t="s">
        <v>23</v>
      </c>
      <c r="D399" t="s">
        <v>47</v>
      </c>
      <c r="E399">
        <v>13</v>
      </c>
      <c r="F399">
        <v>21</v>
      </c>
      <c r="G399">
        <v>3</v>
      </c>
      <c r="H399" s="8">
        <v>6</v>
      </c>
      <c r="I399" s="7">
        <f>Tabla1[[#This Row],[Tiempo de Preparación]]/1440</f>
        <v>4.1666666666666666E-3</v>
      </c>
      <c r="J399" t="s">
        <v>6</v>
      </c>
      <c r="K399">
        <f>Tabla1[[#This Row],[Precio Unitario]]*Tabla1[[#This Row],[Cantidad Ordenada]]</f>
        <v>63</v>
      </c>
      <c r="L399">
        <f>Tabla1[[#This Row],[Ganancia Bruta]]-(Tabla1[[#This Row],[Costo Unitario]]*Tabla1[[#This Row],[Cantidad Ordenada]])</f>
        <v>24</v>
      </c>
      <c r="M399">
        <f>Tabla1[[#This Row],[Precio Unitario]]*Tabla1[[#This Row],[Cantidad Ordenada]]</f>
        <v>63</v>
      </c>
      <c r="N399" s="1">
        <f>Tabla1[[#This Row],[Ganancia Neta ]]/Tabla1[[#This Row],[Total del pedido ]]</f>
        <v>0.38095238095238093</v>
      </c>
      <c r="O399" s="2">
        <f>Tabla1[[#This Row],[Costo Unitario]]*Tabla1[[#This Row],[Cantidad Ordenada]]</f>
        <v>39</v>
      </c>
    </row>
    <row r="400" spans="1:15" x14ac:dyDescent="0.2">
      <c r="A400">
        <v>152</v>
      </c>
      <c r="B400">
        <v>5</v>
      </c>
      <c r="C400" t="s">
        <v>15</v>
      </c>
      <c r="D400" t="s">
        <v>39</v>
      </c>
      <c r="E400">
        <v>16</v>
      </c>
      <c r="F400">
        <v>28</v>
      </c>
      <c r="G400">
        <v>2</v>
      </c>
      <c r="H400" s="8">
        <v>12</v>
      </c>
      <c r="I400" s="7">
        <f>Tabla1[[#This Row],[Tiempo de Preparación]]/1440</f>
        <v>8.3333333333333332E-3</v>
      </c>
      <c r="J400" t="s">
        <v>6</v>
      </c>
      <c r="K400">
        <f>Tabla1[[#This Row],[Precio Unitario]]*Tabla1[[#This Row],[Cantidad Ordenada]]</f>
        <v>56</v>
      </c>
      <c r="L400">
        <f>Tabla1[[#This Row],[Ganancia Bruta]]-(Tabla1[[#This Row],[Costo Unitario]]*Tabla1[[#This Row],[Cantidad Ordenada]])</f>
        <v>24</v>
      </c>
      <c r="M400">
        <f>Tabla1[[#This Row],[Precio Unitario]]*Tabla1[[#This Row],[Cantidad Ordenada]]</f>
        <v>56</v>
      </c>
      <c r="N400" s="1">
        <f>Tabla1[[#This Row],[Ganancia Neta ]]/Tabla1[[#This Row],[Total del pedido ]]</f>
        <v>0.42857142857142855</v>
      </c>
      <c r="O400" s="2">
        <f>Tabla1[[#This Row],[Costo Unitario]]*Tabla1[[#This Row],[Cantidad Ordenada]]</f>
        <v>32</v>
      </c>
    </row>
    <row r="401" spans="1:15" x14ac:dyDescent="0.2">
      <c r="A401">
        <v>153</v>
      </c>
      <c r="B401">
        <v>10</v>
      </c>
      <c r="C401" t="s">
        <v>14</v>
      </c>
      <c r="D401" t="s">
        <v>38</v>
      </c>
      <c r="E401">
        <v>20</v>
      </c>
      <c r="F401">
        <v>33</v>
      </c>
      <c r="G401">
        <v>3</v>
      </c>
      <c r="H401" s="8">
        <v>10</v>
      </c>
      <c r="I401" s="7">
        <f>Tabla1[[#This Row],[Tiempo de Preparación]]/1440</f>
        <v>6.9444444444444441E-3</v>
      </c>
      <c r="J401" t="s">
        <v>8</v>
      </c>
      <c r="K401">
        <f>Tabla1[[#This Row],[Precio Unitario]]*Tabla1[[#This Row],[Cantidad Ordenada]]</f>
        <v>99</v>
      </c>
      <c r="L401">
        <f>Tabla1[[#This Row],[Ganancia Bruta]]-(Tabla1[[#This Row],[Costo Unitario]]*Tabla1[[#This Row],[Cantidad Ordenada]])</f>
        <v>39</v>
      </c>
      <c r="M401">
        <f>Tabla1[[#This Row],[Precio Unitario]]*Tabla1[[#This Row],[Cantidad Ordenada]]</f>
        <v>99</v>
      </c>
      <c r="N401" s="1">
        <f>Tabla1[[#This Row],[Ganancia Neta ]]/Tabla1[[#This Row],[Total del pedido ]]</f>
        <v>0.39393939393939392</v>
      </c>
      <c r="O401" s="2">
        <f>Tabla1[[#This Row],[Costo Unitario]]*Tabla1[[#This Row],[Cantidad Ordenada]]</f>
        <v>60</v>
      </c>
    </row>
    <row r="402" spans="1:15" x14ac:dyDescent="0.2">
      <c r="A402">
        <v>153</v>
      </c>
      <c r="B402">
        <v>10</v>
      </c>
      <c r="C402" t="s">
        <v>5</v>
      </c>
      <c r="D402" t="s">
        <v>31</v>
      </c>
      <c r="E402">
        <v>14</v>
      </c>
      <c r="F402">
        <v>24</v>
      </c>
      <c r="G402">
        <v>1</v>
      </c>
      <c r="H402" s="8">
        <v>53</v>
      </c>
      <c r="I402" s="7">
        <f>Tabla1[[#This Row],[Tiempo de Preparación]]/1440</f>
        <v>3.6805555555555557E-2</v>
      </c>
      <c r="J402" t="s">
        <v>8</v>
      </c>
      <c r="K402">
        <f>Tabla1[[#This Row],[Precio Unitario]]*Tabla1[[#This Row],[Cantidad Ordenada]]</f>
        <v>24</v>
      </c>
      <c r="L402">
        <f>Tabla1[[#This Row],[Ganancia Bruta]]-(Tabla1[[#This Row],[Costo Unitario]]*Tabla1[[#This Row],[Cantidad Ordenada]])</f>
        <v>10</v>
      </c>
      <c r="M402">
        <f>Tabla1[[#This Row],[Precio Unitario]]*Tabla1[[#This Row],[Cantidad Ordenada]]</f>
        <v>24</v>
      </c>
      <c r="N402" s="1">
        <f>Tabla1[[#This Row],[Ganancia Neta ]]/Tabla1[[#This Row],[Total del pedido ]]</f>
        <v>0.41666666666666669</v>
      </c>
      <c r="O402" s="2">
        <f>Tabla1[[#This Row],[Costo Unitario]]*Tabla1[[#This Row],[Cantidad Ordenada]]</f>
        <v>14</v>
      </c>
    </row>
    <row r="403" spans="1:15" x14ac:dyDescent="0.2">
      <c r="A403">
        <v>153</v>
      </c>
      <c r="B403">
        <v>10</v>
      </c>
      <c r="C403" t="s">
        <v>11</v>
      </c>
      <c r="D403" t="s">
        <v>35</v>
      </c>
      <c r="E403">
        <v>25</v>
      </c>
      <c r="F403">
        <v>40</v>
      </c>
      <c r="G403">
        <v>2</v>
      </c>
      <c r="H403" s="8">
        <v>26</v>
      </c>
      <c r="I403" s="7">
        <f>Tabla1[[#This Row],[Tiempo de Preparación]]/1440</f>
        <v>1.8055555555555554E-2</v>
      </c>
      <c r="J403" t="s">
        <v>6</v>
      </c>
      <c r="K403">
        <f>Tabla1[[#This Row],[Precio Unitario]]*Tabla1[[#This Row],[Cantidad Ordenada]]</f>
        <v>80</v>
      </c>
      <c r="L403">
        <f>Tabla1[[#This Row],[Ganancia Bruta]]-(Tabla1[[#This Row],[Costo Unitario]]*Tabla1[[#This Row],[Cantidad Ordenada]])</f>
        <v>30</v>
      </c>
      <c r="M403">
        <f>Tabla1[[#This Row],[Precio Unitario]]*Tabla1[[#This Row],[Cantidad Ordenada]]</f>
        <v>80</v>
      </c>
      <c r="N403" s="1">
        <f>Tabla1[[#This Row],[Ganancia Neta ]]/Tabla1[[#This Row],[Total del pedido ]]</f>
        <v>0.375</v>
      </c>
      <c r="O403" s="2">
        <f>Tabla1[[#This Row],[Costo Unitario]]*Tabla1[[#This Row],[Cantidad Ordenada]]</f>
        <v>50</v>
      </c>
    </row>
    <row r="404" spans="1:15" x14ac:dyDescent="0.2">
      <c r="A404">
        <v>154</v>
      </c>
      <c r="B404">
        <v>11</v>
      </c>
      <c r="C404" t="s">
        <v>12</v>
      </c>
      <c r="D404" t="s">
        <v>36</v>
      </c>
      <c r="E404">
        <v>22</v>
      </c>
      <c r="F404">
        <v>36</v>
      </c>
      <c r="G404">
        <v>3</v>
      </c>
      <c r="H404" s="8">
        <v>52</v>
      </c>
      <c r="I404" s="7">
        <f>Tabla1[[#This Row],[Tiempo de Preparación]]/1440</f>
        <v>3.6111111111111108E-2</v>
      </c>
      <c r="J404" t="s">
        <v>6</v>
      </c>
      <c r="K404">
        <f>Tabla1[[#This Row],[Precio Unitario]]*Tabla1[[#This Row],[Cantidad Ordenada]]</f>
        <v>108</v>
      </c>
      <c r="L404">
        <f>Tabla1[[#This Row],[Ganancia Bruta]]-(Tabla1[[#This Row],[Costo Unitario]]*Tabla1[[#This Row],[Cantidad Ordenada]])</f>
        <v>42</v>
      </c>
      <c r="M404">
        <f>Tabla1[[#This Row],[Precio Unitario]]*Tabla1[[#This Row],[Cantidad Ordenada]]</f>
        <v>108</v>
      </c>
      <c r="N404" s="1">
        <f>Tabla1[[#This Row],[Ganancia Neta ]]/Tabla1[[#This Row],[Total del pedido ]]</f>
        <v>0.3888888888888889</v>
      </c>
      <c r="O404" s="2">
        <f>Tabla1[[#This Row],[Costo Unitario]]*Tabla1[[#This Row],[Cantidad Ordenada]]</f>
        <v>66</v>
      </c>
    </row>
    <row r="405" spans="1:15" x14ac:dyDescent="0.2">
      <c r="A405">
        <v>154</v>
      </c>
      <c r="B405">
        <v>11</v>
      </c>
      <c r="C405" t="s">
        <v>24</v>
      </c>
      <c r="D405" t="s">
        <v>48</v>
      </c>
      <c r="E405">
        <v>10</v>
      </c>
      <c r="F405">
        <v>18</v>
      </c>
      <c r="G405">
        <v>2</v>
      </c>
      <c r="H405" s="8">
        <v>30</v>
      </c>
      <c r="I405" s="7">
        <f>Tabla1[[#This Row],[Tiempo de Preparación]]/1440</f>
        <v>2.0833333333333332E-2</v>
      </c>
      <c r="J405" t="s">
        <v>6</v>
      </c>
      <c r="K405">
        <f>Tabla1[[#This Row],[Precio Unitario]]*Tabla1[[#This Row],[Cantidad Ordenada]]</f>
        <v>36</v>
      </c>
      <c r="L405">
        <f>Tabla1[[#This Row],[Ganancia Bruta]]-(Tabla1[[#This Row],[Costo Unitario]]*Tabla1[[#This Row],[Cantidad Ordenada]])</f>
        <v>16</v>
      </c>
      <c r="M405">
        <f>Tabla1[[#This Row],[Precio Unitario]]*Tabla1[[#This Row],[Cantidad Ordenada]]</f>
        <v>36</v>
      </c>
      <c r="N405" s="1">
        <f>Tabla1[[#This Row],[Ganancia Neta ]]/Tabla1[[#This Row],[Total del pedido ]]</f>
        <v>0.44444444444444442</v>
      </c>
      <c r="O405" s="2">
        <f>Tabla1[[#This Row],[Costo Unitario]]*Tabla1[[#This Row],[Cantidad Ordenada]]</f>
        <v>20</v>
      </c>
    </row>
    <row r="406" spans="1:15" x14ac:dyDescent="0.2">
      <c r="A406">
        <v>155</v>
      </c>
      <c r="B406">
        <v>7</v>
      </c>
      <c r="C406" t="s">
        <v>10</v>
      </c>
      <c r="D406" t="s">
        <v>34</v>
      </c>
      <c r="E406">
        <v>16</v>
      </c>
      <c r="F406">
        <v>27</v>
      </c>
      <c r="G406">
        <v>2</v>
      </c>
      <c r="H406" s="8">
        <v>24</v>
      </c>
      <c r="I406" s="7">
        <f>Tabla1[[#This Row],[Tiempo de Preparación]]/1440</f>
        <v>1.6666666666666666E-2</v>
      </c>
      <c r="J406" t="s">
        <v>8</v>
      </c>
      <c r="K406">
        <f>Tabla1[[#This Row],[Precio Unitario]]*Tabla1[[#This Row],[Cantidad Ordenada]]</f>
        <v>54</v>
      </c>
      <c r="L406">
        <f>Tabla1[[#This Row],[Ganancia Bruta]]-(Tabla1[[#This Row],[Costo Unitario]]*Tabla1[[#This Row],[Cantidad Ordenada]])</f>
        <v>22</v>
      </c>
      <c r="M406">
        <f>Tabla1[[#This Row],[Precio Unitario]]*Tabla1[[#This Row],[Cantidad Ordenada]]</f>
        <v>54</v>
      </c>
      <c r="N406" s="1">
        <f>Tabla1[[#This Row],[Ganancia Neta ]]/Tabla1[[#This Row],[Total del pedido ]]</f>
        <v>0.40740740740740738</v>
      </c>
      <c r="O406" s="2">
        <f>Tabla1[[#This Row],[Costo Unitario]]*Tabla1[[#This Row],[Cantidad Ordenada]]</f>
        <v>32</v>
      </c>
    </row>
    <row r="407" spans="1:15" x14ac:dyDescent="0.2">
      <c r="A407">
        <v>155</v>
      </c>
      <c r="B407">
        <v>7</v>
      </c>
      <c r="C407" t="s">
        <v>9</v>
      </c>
      <c r="D407" t="s">
        <v>33</v>
      </c>
      <c r="E407">
        <v>19</v>
      </c>
      <c r="F407">
        <v>31</v>
      </c>
      <c r="G407">
        <v>2</v>
      </c>
      <c r="H407" s="8">
        <v>43</v>
      </c>
      <c r="I407" s="7">
        <f>Tabla1[[#This Row],[Tiempo de Preparación]]/1440</f>
        <v>2.9861111111111113E-2</v>
      </c>
      <c r="J407" t="s">
        <v>6</v>
      </c>
      <c r="K407">
        <f>Tabla1[[#This Row],[Precio Unitario]]*Tabla1[[#This Row],[Cantidad Ordenada]]</f>
        <v>62</v>
      </c>
      <c r="L407">
        <f>Tabla1[[#This Row],[Ganancia Bruta]]-(Tabla1[[#This Row],[Costo Unitario]]*Tabla1[[#This Row],[Cantidad Ordenada]])</f>
        <v>24</v>
      </c>
      <c r="M407">
        <f>Tabla1[[#This Row],[Precio Unitario]]*Tabla1[[#This Row],[Cantidad Ordenada]]</f>
        <v>62</v>
      </c>
      <c r="N407" s="1">
        <f>Tabla1[[#This Row],[Ganancia Neta ]]/Tabla1[[#This Row],[Total del pedido ]]</f>
        <v>0.38709677419354838</v>
      </c>
      <c r="O407" s="2">
        <f>Tabla1[[#This Row],[Costo Unitario]]*Tabla1[[#This Row],[Cantidad Ordenada]]</f>
        <v>38</v>
      </c>
    </row>
    <row r="408" spans="1:15" x14ac:dyDescent="0.2">
      <c r="A408">
        <v>155</v>
      </c>
      <c r="B408">
        <v>7</v>
      </c>
      <c r="C408" t="s">
        <v>21</v>
      </c>
      <c r="D408" t="s">
        <v>45</v>
      </c>
      <c r="E408">
        <v>12</v>
      </c>
      <c r="F408">
        <v>20</v>
      </c>
      <c r="G408">
        <v>1</v>
      </c>
      <c r="H408" s="8">
        <v>33</v>
      </c>
      <c r="I408" s="7">
        <f>Tabla1[[#This Row],[Tiempo de Preparación]]/1440</f>
        <v>2.2916666666666665E-2</v>
      </c>
      <c r="J408" t="s">
        <v>8</v>
      </c>
      <c r="K408">
        <f>Tabla1[[#This Row],[Precio Unitario]]*Tabla1[[#This Row],[Cantidad Ordenada]]</f>
        <v>20</v>
      </c>
      <c r="L408">
        <f>Tabla1[[#This Row],[Ganancia Bruta]]-(Tabla1[[#This Row],[Costo Unitario]]*Tabla1[[#This Row],[Cantidad Ordenada]])</f>
        <v>8</v>
      </c>
      <c r="M408">
        <f>Tabla1[[#This Row],[Precio Unitario]]*Tabla1[[#This Row],[Cantidad Ordenada]]</f>
        <v>20</v>
      </c>
      <c r="N408" s="1">
        <f>Tabla1[[#This Row],[Ganancia Neta ]]/Tabla1[[#This Row],[Total del pedido ]]</f>
        <v>0.4</v>
      </c>
      <c r="O408" s="2">
        <f>Tabla1[[#This Row],[Costo Unitario]]*Tabla1[[#This Row],[Cantidad Ordenada]]</f>
        <v>12</v>
      </c>
    </row>
    <row r="409" spans="1:15" x14ac:dyDescent="0.2">
      <c r="A409">
        <v>156</v>
      </c>
      <c r="B409">
        <v>6</v>
      </c>
      <c r="C409" t="s">
        <v>15</v>
      </c>
      <c r="D409" t="s">
        <v>39</v>
      </c>
      <c r="E409">
        <v>16</v>
      </c>
      <c r="F409">
        <v>28</v>
      </c>
      <c r="G409">
        <v>2</v>
      </c>
      <c r="H409" s="8">
        <v>6</v>
      </c>
      <c r="I409" s="7">
        <f>Tabla1[[#This Row],[Tiempo de Preparación]]/1440</f>
        <v>4.1666666666666666E-3</v>
      </c>
      <c r="J409" t="s">
        <v>6</v>
      </c>
      <c r="K409">
        <f>Tabla1[[#This Row],[Precio Unitario]]*Tabla1[[#This Row],[Cantidad Ordenada]]</f>
        <v>56</v>
      </c>
      <c r="L409">
        <f>Tabla1[[#This Row],[Ganancia Bruta]]-(Tabla1[[#This Row],[Costo Unitario]]*Tabla1[[#This Row],[Cantidad Ordenada]])</f>
        <v>24</v>
      </c>
      <c r="M409">
        <f>Tabla1[[#This Row],[Precio Unitario]]*Tabla1[[#This Row],[Cantidad Ordenada]]</f>
        <v>56</v>
      </c>
      <c r="N409" s="1">
        <f>Tabla1[[#This Row],[Ganancia Neta ]]/Tabla1[[#This Row],[Total del pedido ]]</f>
        <v>0.42857142857142855</v>
      </c>
      <c r="O409" s="2">
        <f>Tabla1[[#This Row],[Costo Unitario]]*Tabla1[[#This Row],[Cantidad Ordenada]]</f>
        <v>32</v>
      </c>
    </row>
    <row r="410" spans="1:15" x14ac:dyDescent="0.2">
      <c r="A410">
        <v>157</v>
      </c>
      <c r="B410">
        <v>13</v>
      </c>
      <c r="C410" t="s">
        <v>26</v>
      </c>
      <c r="D410" t="s">
        <v>50</v>
      </c>
      <c r="E410">
        <v>15</v>
      </c>
      <c r="F410">
        <v>25</v>
      </c>
      <c r="G410">
        <v>3</v>
      </c>
      <c r="H410" s="8">
        <v>48</v>
      </c>
      <c r="I410" s="7">
        <f>Tabla1[[#This Row],[Tiempo de Preparación]]/1440</f>
        <v>3.3333333333333333E-2</v>
      </c>
      <c r="J410" t="s">
        <v>8</v>
      </c>
      <c r="K410">
        <f>Tabla1[[#This Row],[Precio Unitario]]*Tabla1[[#This Row],[Cantidad Ordenada]]</f>
        <v>75</v>
      </c>
      <c r="L410">
        <f>Tabla1[[#This Row],[Ganancia Bruta]]-(Tabla1[[#This Row],[Costo Unitario]]*Tabla1[[#This Row],[Cantidad Ordenada]])</f>
        <v>30</v>
      </c>
      <c r="M410">
        <f>Tabla1[[#This Row],[Precio Unitario]]*Tabla1[[#This Row],[Cantidad Ordenada]]</f>
        <v>75</v>
      </c>
      <c r="N410" s="1">
        <f>Tabla1[[#This Row],[Ganancia Neta ]]/Tabla1[[#This Row],[Total del pedido ]]</f>
        <v>0.4</v>
      </c>
      <c r="O410" s="2">
        <f>Tabla1[[#This Row],[Costo Unitario]]*Tabla1[[#This Row],[Cantidad Ordenada]]</f>
        <v>45</v>
      </c>
    </row>
    <row r="411" spans="1:15" x14ac:dyDescent="0.2">
      <c r="A411">
        <v>157</v>
      </c>
      <c r="B411">
        <v>13</v>
      </c>
      <c r="C411" t="s">
        <v>15</v>
      </c>
      <c r="D411" t="s">
        <v>39</v>
      </c>
      <c r="E411">
        <v>16</v>
      </c>
      <c r="F411">
        <v>28</v>
      </c>
      <c r="G411">
        <v>1</v>
      </c>
      <c r="H411" s="8">
        <v>54</v>
      </c>
      <c r="I411" s="7">
        <f>Tabla1[[#This Row],[Tiempo de Preparación]]/1440</f>
        <v>3.7499999999999999E-2</v>
      </c>
      <c r="J411" t="s">
        <v>8</v>
      </c>
      <c r="K411">
        <f>Tabla1[[#This Row],[Precio Unitario]]*Tabla1[[#This Row],[Cantidad Ordenada]]</f>
        <v>28</v>
      </c>
      <c r="L411">
        <f>Tabla1[[#This Row],[Ganancia Bruta]]-(Tabla1[[#This Row],[Costo Unitario]]*Tabla1[[#This Row],[Cantidad Ordenada]])</f>
        <v>12</v>
      </c>
      <c r="M411">
        <f>Tabla1[[#This Row],[Precio Unitario]]*Tabla1[[#This Row],[Cantidad Ordenada]]</f>
        <v>28</v>
      </c>
      <c r="N411" s="1">
        <f>Tabla1[[#This Row],[Ganancia Neta ]]/Tabla1[[#This Row],[Total del pedido ]]</f>
        <v>0.42857142857142855</v>
      </c>
      <c r="O411" s="2">
        <f>Tabla1[[#This Row],[Costo Unitario]]*Tabla1[[#This Row],[Cantidad Ordenada]]</f>
        <v>16</v>
      </c>
    </row>
    <row r="412" spans="1:15" x14ac:dyDescent="0.2">
      <c r="A412">
        <v>157</v>
      </c>
      <c r="B412">
        <v>13</v>
      </c>
      <c r="C412" t="s">
        <v>7</v>
      </c>
      <c r="D412" t="s">
        <v>32</v>
      </c>
      <c r="E412">
        <v>18</v>
      </c>
      <c r="F412">
        <v>30</v>
      </c>
      <c r="G412">
        <v>2</v>
      </c>
      <c r="H412" s="8">
        <v>27</v>
      </c>
      <c r="I412" s="7">
        <f>Tabla1[[#This Row],[Tiempo de Preparación]]/1440</f>
        <v>1.8749999999999999E-2</v>
      </c>
      <c r="J412" t="s">
        <v>6</v>
      </c>
      <c r="K412">
        <f>Tabla1[[#This Row],[Precio Unitario]]*Tabla1[[#This Row],[Cantidad Ordenada]]</f>
        <v>60</v>
      </c>
      <c r="L412">
        <f>Tabla1[[#This Row],[Ganancia Bruta]]-(Tabla1[[#This Row],[Costo Unitario]]*Tabla1[[#This Row],[Cantidad Ordenada]])</f>
        <v>24</v>
      </c>
      <c r="M412">
        <f>Tabla1[[#This Row],[Precio Unitario]]*Tabla1[[#This Row],[Cantidad Ordenada]]</f>
        <v>60</v>
      </c>
      <c r="N412" s="1">
        <f>Tabla1[[#This Row],[Ganancia Neta ]]/Tabla1[[#This Row],[Total del pedido ]]</f>
        <v>0.4</v>
      </c>
      <c r="O412" s="2">
        <f>Tabla1[[#This Row],[Costo Unitario]]*Tabla1[[#This Row],[Cantidad Ordenada]]</f>
        <v>36</v>
      </c>
    </row>
    <row r="413" spans="1:15" x14ac:dyDescent="0.2">
      <c r="A413">
        <v>157</v>
      </c>
      <c r="B413">
        <v>13</v>
      </c>
      <c r="C413" t="s">
        <v>12</v>
      </c>
      <c r="D413" t="s">
        <v>36</v>
      </c>
      <c r="E413">
        <v>22</v>
      </c>
      <c r="F413">
        <v>36</v>
      </c>
      <c r="G413">
        <v>3</v>
      </c>
      <c r="H413" s="8">
        <v>21</v>
      </c>
      <c r="I413" s="7">
        <f>Tabla1[[#This Row],[Tiempo de Preparación]]/1440</f>
        <v>1.4583333333333334E-2</v>
      </c>
      <c r="J413" t="s">
        <v>6</v>
      </c>
      <c r="K413">
        <f>Tabla1[[#This Row],[Precio Unitario]]*Tabla1[[#This Row],[Cantidad Ordenada]]</f>
        <v>108</v>
      </c>
      <c r="L413">
        <f>Tabla1[[#This Row],[Ganancia Bruta]]-(Tabla1[[#This Row],[Costo Unitario]]*Tabla1[[#This Row],[Cantidad Ordenada]])</f>
        <v>42</v>
      </c>
      <c r="M413">
        <f>Tabla1[[#This Row],[Precio Unitario]]*Tabla1[[#This Row],[Cantidad Ordenada]]</f>
        <v>108</v>
      </c>
      <c r="N413" s="1">
        <f>Tabla1[[#This Row],[Ganancia Neta ]]/Tabla1[[#This Row],[Total del pedido ]]</f>
        <v>0.3888888888888889</v>
      </c>
      <c r="O413" s="2">
        <f>Tabla1[[#This Row],[Costo Unitario]]*Tabla1[[#This Row],[Cantidad Ordenada]]</f>
        <v>66</v>
      </c>
    </row>
    <row r="414" spans="1:15" x14ac:dyDescent="0.2">
      <c r="A414">
        <v>158</v>
      </c>
      <c r="B414">
        <v>5</v>
      </c>
      <c r="C414" t="s">
        <v>16</v>
      </c>
      <c r="D414" t="s">
        <v>40</v>
      </c>
      <c r="E414">
        <v>11</v>
      </c>
      <c r="F414">
        <v>19</v>
      </c>
      <c r="G414">
        <v>1</v>
      </c>
      <c r="H414" s="8">
        <v>57</v>
      </c>
      <c r="I414" s="7">
        <f>Tabla1[[#This Row],[Tiempo de Preparación]]/1440</f>
        <v>3.9583333333333331E-2</v>
      </c>
      <c r="J414" t="s">
        <v>6</v>
      </c>
      <c r="K414">
        <f>Tabla1[[#This Row],[Precio Unitario]]*Tabla1[[#This Row],[Cantidad Ordenada]]</f>
        <v>19</v>
      </c>
      <c r="L414">
        <f>Tabla1[[#This Row],[Ganancia Bruta]]-(Tabla1[[#This Row],[Costo Unitario]]*Tabla1[[#This Row],[Cantidad Ordenada]])</f>
        <v>8</v>
      </c>
      <c r="M414">
        <f>Tabla1[[#This Row],[Precio Unitario]]*Tabla1[[#This Row],[Cantidad Ordenada]]</f>
        <v>19</v>
      </c>
      <c r="N414" s="1">
        <f>Tabla1[[#This Row],[Ganancia Neta ]]/Tabla1[[#This Row],[Total del pedido ]]</f>
        <v>0.42105263157894735</v>
      </c>
      <c r="O414" s="2">
        <f>Tabla1[[#This Row],[Costo Unitario]]*Tabla1[[#This Row],[Cantidad Ordenada]]</f>
        <v>11</v>
      </c>
    </row>
    <row r="415" spans="1:15" x14ac:dyDescent="0.2">
      <c r="A415">
        <v>158</v>
      </c>
      <c r="B415">
        <v>5</v>
      </c>
      <c r="C415" t="s">
        <v>25</v>
      </c>
      <c r="D415" t="s">
        <v>49</v>
      </c>
      <c r="E415">
        <v>15</v>
      </c>
      <c r="F415">
        <v>26</v>
      </c>
      <c r="G415">
        <v>3</v>
      </c>
      <c r="H415" s="8">
        <v>55</v>
      </c>
      <c r="I415" s="7">
        <f>Tabla1[[#This Row],[Tiempo de Preparación]]/1440</f>
        <v>3.8194444444444448E-2</v>
      </c>
      <c r="J415" t="s">
        <v>6</v>
      </c>
      <c r="K415">
        <f>Tabla1[[#This Row],[Precio Unitario]]*Tabla1[[#This Row],[Cantidad Ordenada]]</f>
        <v>78</v>
      </c>
      <c r="L415">
        <f>Tabla1[[#This Row],[Ganancia Bruta]]-(Tabla1[[#This Row],[Costo Unitario]]*Tabla1[[#This Row],[Cantidad Ordenada]])</f>
        <v>33</v>
      </c>
      <c r="M415">
        <f>Tabla1[[#This Row],[Precio Unitario]]*Tabla1[[#This Row],[Cantidad Ordenada]]</f>
        <v>78</v>
      </c>
      <c r="N415" s="1">
        <f>Tabla1[[#This Row],[Ganancia Neta ]]/Tabla1[[#This Row],[Total del pedido ]]</f>
        <v>0.42307692307692307</v>
      </c>
      <c r="O415" s="2">
        <f>Tabla1[[#This Row],[Costo Unitario]]*Tabla1[[#This Row],[Cantidad Ordenada]]</f>
        <v>45</v>
      </c>
    </row>
    <row r="416" spans="1:15" x14ac:dyDescent="0.2">
      <c r="A416">
        <v>158</v>
      </c>
      <c r="B416">
        <v>5</v>
      </c>
      <c r="C416" t="s">
        <v>12</v>
      </c>
      <c r="D416" t="s">
        <v>36</v>
      </c>
      <c r="E416">
        <v>22</v>
      </c>
      <c r="F416">
        <v>36</v>
      </c>
      <c r="G416">
        <v>3</v>
      </c>
      <c r="H416" s="8">
        <v>7</v>
      </c>
      <c r="I416" s="7">
        <f>Tabla1[[#This Row],[Tiempo de Preparación]]/1440</f>
        <v>4.8611111111111112E-3</v>
      </c>
      <c r="J416" t="s">
        <v>6</v>
      </c>
      <c r="K416">
        <f>Tabla1[[#This Row],[Precio Unitario]]*Tabla1[[#This Row],[Cantidad Ordenada]]</f>
        <v>108</v>
      </c>
      <c r="L416">
        <f>Tabla1[[#This Row],[Ganancia Bruta]]-(Tabla1[[#This Row],[Costo Unitario]]*Tabla1[[#This Row],[Cantidad Ordenada]])</f>
        <v>42</v>
      </c>
      <c r="M416">
        <f>Tabla1[[#This Row],[Precio Unitario]]*Tabla1[[#This Row],[Cantidad Ordenada]]</f>
        <v>108</v>
      </c>
      <c r="N416" s="1">
        <f>Tabla1[[#This Row],[Ganancia Neta ]]/Tabla1[[#This Row],[Total del pedido ]]</f>
        <v>0.3888888888888889</v>
      </c>
      <c r="O416" s="2">
        <f>Tabla1[[#This Row],[Costo Unitario]]*Tabla1[[#This Row],[Cantidad Ordenada]]</f>
        <v>66</v>
      </c>
    </row>
    <row r="417" spans="1:15" x14ac:dyDescent="0.2">
      <c r="A417">
        <v>158</v>
      </c>
      <c r="B417">
        <v>5</v>
      </c>
      <c r="C417" t="s">
        <v>17</v>
      </c>
      <c r="D417" t="s">
        <v>41</v>
      </c>
      <c r="E417">
        <v>21</v>
      </c>
      <c r="F417">
        <v>35</v>
      </c>
      <c r="G417">
        <v>3</v>
      </c>
      <c r="H417" s="8">
        <v>16</v>
      </c>
      <c r="I417" s="7">
        <f>Tabla1[[#This Row],[Tiempo de Preparación]]/1440</f>
        <v>1.1111111111111112E-2</v>
      </c>
      <c r="J417" t="s">
        <v>8</v>
      </c>
      <c r="K417">
        <f>Tabla1[[#This Row],[Precio Unitario]]*Tabla1[[#This Row],[Cantidad Ordenada]]</f>
        <v>105</v>
      </c>
      <c r="L417">
        <f>Tabla1[[#This Row],[Ganancia Bruta]]-(Tabla1[[#This Row],[Costo Unitario]]*Tabla1[[#This Row],[Cantidad Ordenada]])</f>
        <v>42</v>
      </c>
      <c r="M417">
        <f>Tabla1[[#This Row],[Precio Unitario]]*Tabla1[[#This Row],[Cantidad Ordenada]]</f>
        <v>105</v>
      </c>
      <c r="N417" s="1">
        <f>Tabla1[[#This Row],[Ganancia Neta ]]/Tabla1[[#This Row],[Total del pedido ]]</f>
        <v>0.4</v>
      </c>
      <c r="O417" s="2">
        <f>Tabla1[[#This Row],[Costo Unitario]]*Tabla1[[#This Row],[Cantidad Ordenada]]</f>
        <v>63</v>
      </c>
    </row>
    <row r="418" spans="1:15" x14ac:dyDescent="0.2">
      <c r="A418">
        <v>159</v>
      </c>
      <c r="B418">
        <v>16</v>
      </c>
      <c r="C418" t="s">
        <v>13</v>
      </c>
      <c r="D418" t="s">
        <v>37</v>
      </c>
      <c r="E418">
        <v>17</v>
      </c>
      <c r="F418">
        <v>29</v>
      </c>
      <c r="G418">
        <v>3</v>
      </c>
      <c r="H418" s="8">
        <v>23</v>
      </c>
      <c r="I418" s="7">
        <f>Tabla1[[#This Row],[Tiempo de Preparación]]/1440</f>
        <v>1.5972222222222221E-2</v>
      </c>
      <c r="J418" t="s">
        <v>8</v>
      </c>
      <c r="K418">
        <f>Tabla1[[#This Row],[Precio Unitario]]*Tabla1[[#This Row],[Cantidad Ordenada]]</f>
        <v>87</v>
      </c>
      <c r="L418">
        <f>Tabla1[[#This Row],[Ganancia Bruta]]-(Tabla1[[#This Row],[Costo Unitario]]*Tabla1[[#This Row],[Cantidad Ordenada]])</f>
        <v>36</v>
      </c>
      <c r="M418">
        <f>Tabla1[[#This Row],[Precio Unitario]]*Tabla1[[#This Row],[Cantidad Ordenada]]</f>
        <v>87</v>
      </c>
      <c r="N418" s="1">
        <f>Tabla1[[#This Row],[Ganancia Neta ]]/Tabla1[[#This Row],[Total del pedido ]]</f>
        <v>0.41379310344827586</v>
      </c>
      <c r="O418" s="2">
        <f>Tabla1[[#This Row],[Costo Unitario]]*Tabla1[[#This Row],[Cantidad Ordenada]]</f>
        <v>51</v>
      </c>
    </row>
    <row r="419" spans="1:15" x14ac:dyDescent="0.2">
      <c r="A419">
        <v>159</v>
      </c>
      <c r="B419">
        <v>16</v>
      </c>
      <c r="C419" t="s">
        <v>9</v>
      </c>
      <c r="D419" t="s">
        <v>33</v>
      </c>
      <c r="E419">
        <v>19</v>
      </c>
      <c r="F419">
        <v>31</v>
      </c>
      <c r="G419">
        <v>1</v>
      </c>
      <c r="H419" s="8">
        <v>5</v>
      </c>
      <c r="I419" s="7">
        <f>Tabla1[[#This Row],[Tiempo de Preparación]]/1440</f>
        <v>3.472222222222222E-3</v>
      </c>
      <c r="J419" t="s">
        <v>6</v>
      </c>
      <c r="K419">
        <f>Tabla1[[#This Row],[Precio Unitario]]*Tabla1[[#This Row],[Cantidad Ordenada]]</f>
        <v>31</v>
      </c>
      <c r="L419">
        <f>Tabla1[[#This Row],[Ganancia Bruta]]-(Tabla1[[#This Row],[Costo Unitario]]*Tabla1[[#This Row],[Cantidad Ordenada]])</f>
        <v>12</v>
      </c>
      <c r="M419">
        <f>Tabla1[[#This Row],[Precio Unitario]]*Tabla1[[#This Row],[Cantidad Ordenada]]</f>
        <v>31</v>
      </c>
      <c r="N419" s="1">
        <f>Tabla1[[#This Row],[Ganancia Neta ]]/Tabla1[[#This Row],[Total del pedido ]]</f>
        <v>0.38709677419354838</v>
      </c>
      <c r="O419" s="2">
        <f>Tabla1[[#This Row],[Costo Unitario]]*Tabla1[[#This Row],[Cantidad Ordenada]]</f>
        <v>19</v>
      </c>
    </row>
    <row r="420" spans="1:15" x14ac:dyDescent="0.2">
      <c r="A420">
        <v>159</v>
      </c>
      <c r="B420">
        <v>16</v>
      </c>
      <c r="C420" t="s">
        <v>24</v>
      </c>
      <c r="D420" t="s">
        <v>48</v>
      </c>
      <c r="E420">
        <v>10</v>
      </c>
      <c r="F420">
        <v>18</v>
      </c>
      <c r="G420">
        <v>2</v>
      </c>
      <c r="H420" s="8">
        <v>6</v>
      </c>
      <c r="I420" s="7">
        <f>Tabla1[[#This Row],[Tiempo de Preparación]]/1440</f>
        <v>4.1666666666666666E-3</v>
      </c>
      <c r="J420" t="s">
        <v>6</v>
      </c>
      <c r="K420">
        <f>Tabla1[[#This Row],[Precio Unitario]]*Tabla1[[#This Row],[Cantidad Ordenada]]</f>
        <v>36</v>
      </c>
      <c r="L420">
        <f>Tabla1[[#This Row],[Ganancia Bruta]]-(Tabla1[[#This Row],[Costo Unitario]]*Tabla1[[#This Row],[Cantidad Ordenada]])</f>
        <v>16</v>
      </c>
      <c r="M420">
        <f>Tabla1[[#This Row],[Precio Unitario]]*Tabla1[[#This Row],[Cantidad Ordenada]]</f>
        <v>36</v>
      </c>
      <c r="N420" s="1">
        <f>Tabla1[[#This Row],[Ganancia Neta ]]/Tabla1[[#This Row],[Total del pedido ]]</f>
        <v>0.44444444444444442</v>
      </c>
      <c r="O420" s="2">
        <f>Tabla1[[#This Row],[Costo Unitario]]*Tabla1[[#This Row],[Cantidad Ordenada]]</f>
        <v>20</v>
      </c>
    </row>
    <row r="421" spans="1:15" x14ac:dyDescent="0.2">
      <c r="A421">
        <v>159</v>
      </c>
      <c r="B421">
        <v>16</v>
      </c>
      <c r="C421" t="s">
        <v>14</v>
      </c>
      <c r="D421" t="s">
        <v>38</v>
      </c>
      <c r="E421">
        <v>20</v>
      </c>
      <c r="F421">
        <v>33</v>
      </c>
      <c r="G421">
        <v>3</v>
      </c>
      <c r="H421" s="8">
        <v>40</v>
      </c>
      <c r="I421" s="7">
        <f>Tabla1[[#This Row],[Tiempo de Preparación]]/1440</f>
        <v>2.7777777777777776E-2</v>
      </c>
      <c r="J421" t="s">
        <v>6</v>
      </c>
      <c r="K421">
        <f>Tabla1[[#This Row],[Precio Unitario]]*Tabla1[[#This Row],[Cantidad Ordenada]]</f>
        <v>99</v>
      </c>
      <c r="L421">
        <f>Tabla1[[#This Row],[Ganancia Bruta]]-(Tabla1[[#This Row],[Costo Unitario]]*Tabla1[[#This Row],[Cantidad Ordenada]])</f>
        <v>39</v>
      </c>
      <c r="M421">
        <f>Tabla1[[#This Row],[Precio Unitario]]*Tabla1[[#This Row],[Cantidad Ordenada]]</f>
        <v>99</v>
      </c>
      <c r="N421" s="1">
        <f>Tabla1[[#This Row],[Ganancia Neta ]]/Tabla1[[#This Row],[Total del pedido ]]</f>
        <v>0.39393939393939392</v>
      </c>
      <c r="O421" s="2">
        <f>Tabla1[[#This Row],[Costo Unitario]]*Tabla1[[#This Row],[Cantidad Ordenada]]</f>
        <v>60</v>
      </c>
    </row>
    <row r="422" spans="1:15" x14ac:dyDescent="0.2">
      <c r="A422">
        <v>160</v>
      </c>
      <c r="B422">
        <v>19</v>
      </c>
      <c r="C422" t="s">
        <v>12</v>
      </c>
      <c r="D422" t="s">
        <v>36</v>
      </c>
      <c r="E422">
        <v>22</v>
      </c>
      <c r="F422">
        <v>36</v>
      </c>
      <c r="G422">
        <v>3</v>
      </c>
      <c r="H422" s="8">
        <v>20</v>
      </c>
      <c r="I422" s="7">
        <f>Tabla1[[#This Row],[Tiempo de Preparación]]/1440</f>
        <v>1.3888888888888888E-2</v>
      </c>
      <c r="J422" t="s">
        <v>6</v>
      </c>
      <c r="K422">
        <f>Tabla1[[#This Row],[Precio Unitario]]*Tabla1[[#This Row],[Cantidad Ordenada]]</f>
        <v>108</v>
      </c>
      <c r="L422">
        <f>Tabla1[[#This Row],[Ganancia Bruta]]-(Tabla1[[#This Row],[Costo Unitario]]*Tabla1[[#This Row],[Cantidad Ordenada]])</f>
        <v>42</v>
      </c>
      <c r="M422">
        <f>Tabla1[[#This Row],[Precio Unitario]]*Tabla1[[#This Row],[Cantidad Ordenada]]</f>
        <v>108</v>
      </c>
      <c r="N422" s="1">
        <f>Tabla1[[#This Row],[Ganancia Neta ]]/Tabla1[[#This Row],[Total del pedido ]]</f>
        <v>0.3888888888888889</v>
      </c>
      <c r="O422" s="2">
        <f>Tabla1[[#This Row],[Costo Unitario]]*Tabla1[[#This Row],[Cantidad Ordenada]]</f>
        <v>66</v>
      </c>
    </row>
    <row r="423" spans="1:15" x14ac:dyDescent="0.2">
      <c r="A423">
        <v>160</v>
      </c>
      <c r="B423">
        <v>19</v>
      </c>
      <c r="C423" t="s">
        <v>5</v>
      </c>
      <c r="D423" t="s">
        <v>31</v>
      </c>
      <c r="E423">
        <v>14</v>
      </c>
      <c r="F423">
        <v>24</v>
      </c>
      <c r="G423">
        <v>2</v>
      </c>
      <c r="H423" s="8">
        <v>47</v>
      </c>
      <c r="I423" s="7">
        <f>Tabla1[[#This Row],[Tiempo de Preparación]]/1440</f>
        <v>3.2638888888888891E-2</v>
      </c>
      <c r="J423" t="s">
        <v>6</v>
      </c>
      <c r="K423">
        <f>Tabla1[[#This Row],[Precio Unitario]]*Tabla1[[#This Row],[Cantidad Ordenada]]</f>
        <v>48</v>
      </c>
      <c r="L423">
        <f>Tabla1[[#This Row],[Ganancia Bruta]]-(Tabla1[[#This Row],[Costo Unitario]]*Tabla1[[#This Row],[Cantidad Ordenada]])</f>
        <v>20</v>
      </c>
      <c r="M423">
        <f>Tabla1[[#This Row],[Precio Unitario]]*Tabla1[[#This Row],[Cantidad Ordenada]]</f>
        <v>48</v>
      </c>
      <c r="N423" s="1">
        <f>Tabla1[[#This Row],[Ganancia Neta ]]/Tabla1[[#This Row],[Total del pedido ]]</f>
        <v>0.41666666666666669</v>
      </c>
      <c r="O423" s="2">
        <f>Tabla1[[#This Row],[Costo Unitario]]*Tabla1[[#This Row],[Cantidad Ordenada]]</f>
        <v>28</v>
      </c>
    </row>
    <row r="424" spans="1:15" x14ac:dyDescent="0.2">
      <c r="A424">
        <v>161</v>
      </c>
      <c r="B424">
        <v>13</v>
      </c>
      <c r="C424" t="s">
        <v>15</v>
      </c>
      <c r="D424" t="s">
        <v>39</v>
      </c>
      <c r="E424">
        <v>16</v>
      </c>
      <c r="F424">
        <v>28</v>
      </c>
      <c r="G424">
        <v>3</v>
      </c>
      <c r="H424" s="8">
        <v>57</v>
      </c>
      <c r="I424" s="7">
        <f>Tabla1[[#This Row],[Tiempo de Preparación]]/1440</f>
        <v>3.9583333333333331E-2</v>
      </c>
      <c r="J424" t="s">
        <v>6</v>
      </c>
      <c r="K424">
        <f>Tabla1[[#This Row],[Precio Unitario]]*Tabla1[[#This Row],[Cantidad Ordenada]]</f>
        <v>84</v>
      </c>
      <c r="L424">
        <f>Tabla1[[#This Row],[Ganancia Bruta]]-(Tabla1[[#This Row],[Costo Unitario]]*Tabla1[[#This Row],[Cantidad Ordenada]])</f>
        <v>36</v>
      </c>
      <c r="M424">
        <f>Tabla1[[#This Row],[Precio Unitario]]*Tabla1[[#This Row],[Cantidad Ordenada]]</f>
        <v>84</v>
      </c>
      <c r="N424" s="1">
        <f>Tabla1[[#This Row],[Ganancia Neta ]]/Tabla1[[#This Row],[Total del pedido ]]</f>
        <v>0.42857142857142855</v>
      </c>
      <c r="O424" s="2">
        <f>Tabla1[[#This Row],[Costo Unitario]]*Tabla1[[#This Row],[Cantidad Ordenada]]</f>
        <v>48</v>
      </c>
    </row>
    <row r="425" spans="1:15" x14ac:dyDescent="0.2">
      <c r="A425">
        <v>162</v>
      </c>
      <c r="B425">
        <v>14</v>
      </c>
      <c r="C425" t="s">
        <v>5</v>
      </c>
      <c r="D425" t="s">
        <v>31</v>
      </c>
      <c r="E425">
        <v>14</v>
      </c>
      <c r="F425">
        <v>24</v>
      </c>
      <c r="G425">
        <v>3</v>
      </c>
      <c r="H425" s="8">
        <v>25</v>
      </c>
      <c r="I425" s="7">
        <f>Tabla1[[#This Row],[Tiempo de Preparación]]/1440</f>
        <v>1.7361111111111112E-2</v>
      </c>
      <c r="J425" t="s">
        <v>6</v>
      </c>
      <c r="K425">
        <f>Tabla1[[#This Row],[Precio Unitario]]*Tabla1[[#This Row],[Cantidad Ordenada]]</f>
        <v>72</v>
      </c>
      <c r="L425">
        <f>Tabla1[[#This Row],[Ganancia Bruta]]-(Tabla1[[#This Row],[Costo Unitario]]*Tabla1[[#This Row],[Cantidad Ordenada]])</f>
        <v>30</v>
      </c>
      <c r="M425">
        <f>Tabla1[[#This Row],[Precio Unitario]]*Tabla1[[#This Row],[Cantidad Ordenada]]</f>
        <v>72</v>
      </c>
      <c r="N425" s="1">
        <f>Tabla1[[#This Row],[Ganancia Neta ]]/Tabla1[[#This Row],[Total del pedido ]]</f>
        <v>0.41666666666666669</v>
      </c>
      <c r="O425" s="2">
        <f>Tabla1[[#This Row],[Costo Unitario]]*Tabla1[[#This Row],[Cantidad Ordenada]]</f>
        <v>42</v>
      </c>
    </row>
    <row r="426" spans="1:15" x14ac:dyDescent="0.2">
      <c r="A426">
        <v>163</v>
      </c>
      <c r="B426">
        <v>6</v>
      </c>
      <c r="C426" t="s">
        <v>9</v>
      </c>
      <c r="D426" t="s">
        <v>33</v>
      </c>
      <c r="E426">
        <v>19</v>
      </c>
      <c r="F426">
        <v>31</v>
      </c>
      <c r="G426">
        <v>3</v>
      </c>
      <c r="H426" s="8">
        <v>8</v>
      </c>
      <c r="I426" s="7">
        <f>Tabla1[[#This Row],[Tiempo de Preparación]]/1440</f>
        <v>5.5555555555555558E-3</v>
      </c>
      <c r="J426" t="s">
        <v>8</v>
      </c>
      <c r="K426">
        <f>Tabla1[[#This Row],[Precio Unitario]]*Tabla1[[#This Row],[Cantidad Ordenada]]</f>
        <v>93</v>
      </c>
      <c r="L426">
        <f>Tabla1[[#This Row],[Ganancia Bruta]]-(Tabla1[[#This Row],[Costo Unitario]]*Tabla1[[#This Row],[Cantidad Ordenada]])</f>
        <v>36</v>
      </c>
      <c r="M426">
        <f>Tabla1[[#This Row],[Precio Unitario]]*Tabla1[[#This Row],[Cantidad Ordenada]]</f>
        <v>93</v>
      </c>
      <c r="N426" s="1">
        <f>Tabla1[[#This Row],[Ganancia Neta ]]/Tabla1[[#This Row],[Total del pedido ]]</f>
        <v>0.38709677419354838</v>
      </c>
      <c r="O426" s="2">
        <f>Tabla1[[#This Row],[Costo Unitario]]*Tabla1[[#This Row],[Cantidad Ordenada]]</f>
        <v>57</v>
      </c>
    </row>
    <row r="427" spans="1:15" x14ac:dyDescent="0.2">
      <c r="A427">
        <v>163</v>
      </c>
      <c r="B427">
        <v>6</v>
      </c>
      <c r="C427" t="s">
        <v>7</v>
      </c>
      <c r="D427" t="s">
        <v>32</v>
      </c>
      <c r="E427">
        <v>18</v>
      </c>
      <c r="F427">
        <v>30</v>
      </c>
      <c r="G427">
        <v>3</v>
      </c>
      <c r="H427" s="8">
        <v>16</v>
      </c>
      <c r="I427" s="7">
        <f>Tabla1[[#This Row],[Tiempo de Preparación]]/1440</f>
        <v>1.1111111111111112E-2</v>
      </c>
      <c r="J427" t="s">
        <v>8</v>
      </c>
      <c r="K427">
        <f>Tabla1[[#This Row],[Precio Unitario]]*Tabla1[[#This Row],[Cantidad Ordenada]]</f>
        <v>90</v>
      </c>
      <c r="L427">
        <f>Tabla1[[#This Row],[Ganancia Bruta]]-(Tabla1[[#This Row],[Costo Unitario]]*Tabla1[[#This Row],[Cantidad Ordenada]])</f>
        <v>36</v>
      </c>
      <c r="M427">
        <f>Tabla1[[#This Row],[Precio Unitario]]*Tabla1[[#This Row],[Cantidad Ordenada]]</f>
        <v>90</v>
      </c>
      <c r="N427" s="1">
        <f>Tabla1[[#This Row],[Ganancia Neta ]]/Tabla1[[#This Row],[Total del pedido ]]</f>
        <v>0.4</v>
      </c>
      <c r="O427" s="2">
        <f>Tabla1[[#This Row],[Costo Unitario]]*Tabla1[[#This Row],[Cantidad Ordenada]]</f>
        <v>54</v>
      </c>
    </row>
    <row r="428" spans="1:15" x14ac:dyDescent="0.2">
      <c r="A428">
        <v>163</v>
      </c>
      <c r="B428">
        <v>6</v>
      </c>
      <c r="C428" t="s">
        <v>14</v>
      </c>
      <c r="D428" t="s">
        <v>38</v>
      </c>
      <c r="E428">
        <v>20</v>
      </c>
      <c r="F428">
        <v>33</v>
      </c>
      <c r="G428">
        <v>2</v>
      </c>
      <c r="H428" s="8">
        <v>40</v>
      </c>
      <c r="I428" s="7">
        <f>Tabla1[[#This Row],[Tiempo de Preparación]]/1440</f>
        <v>2.7777777777777776E-2</v>
      </c>
      <c r="J428" t="s">
        <v>8</v>
      </c>
      <c r="K428">
        <f>Tabla1[[#This Row],[Precio Unitario]]*Tabla1[[#This Row],[Cantidad Ordenada]]</f>
        <v>66</v>
      </c>
      <c r="L428">
        <f>Tabla1[[#This Row],[Ganancia Bruta]]-(Tabla1[[#This Row],[Costo Unitario]]*Tabla1[[#This Row],[Cantidad Ordenada]])</f>
        <v>26</v>
      </c>
      <c r="M428">
        <f>Tabla1[[#This Row],[Precio Unitario]]*Tabla1[[#This Row],[Cantidad Ordenada]]</f>
        <v>66</v>
      </c>
      <c r="N428" s="1">
        <f>Tabla1[[#This Row],[Ganancia Neta ]]/Tabla1[[#This Row],[Total del pedido ]]</f>
        <v>0.39393939393939392</v>
      </c>
      <c r="O428" s="2">
        <f>Tabla1[[#This Row],[Costo Unitario]]*Tabla1[[#This Row],[Cantidad Ordenada]]</f>
        <v>40</v>
      </c>
    </row>
    <row r="429" spans="1:15" x14ac:dyDescent="0.2">
      <c r="A429">
        <v>163</v>
      </c>
      <c r="B429">
        <v>6</v>
      </c>
      <c r="C429" t="s">
        <v>19</v>
      </c>
      <c r="D429" t="s">
        <v>43</v>
      </c>
      <c r="E429">
        <v>13</v>
      </c>
      <c r="F429">
        <v>22</v>
      </c>
      <c r="G429">
        <v>1</v>
      </c>
      <c r="H429" s="8">
        <v>7</v>
      </c>
      <c r="I429" s="7">
        <f>Tabla1[[#This Row],[Tiempo de Preparación]]/1440</f>
        <v>4.8611111111111112E-3</v>
      </c>
      <c r="J429" t="s">
        <v>6</v>
      </c>
      <c r="K429">
        <f>Tabla1[[#This Row],[Precio Unitario]]*Tabla1[[#This Row],[Cantidad Ordenada]]</f>
        <v>22</v>
      </c>
      <c r="L429">
        <f>Tabla1[[#This Row],[Ganancia Bruta]]-(Tabla1[[#This Row],[Costo Unitario]]*Tabla1[[#This Row],[Cantidad Ordenada]])</f>
        <v>9</v>
      </c>
      <c r="M429">
        <f>Tabla1[[#This Row],[Precio Unitario]]*Tabla1[[#This Row],[Cantidad Ordenada]]</f>
        <v>22</v>
      </c>
      <c r="N429" s="1">
        <f>Tabla1[[#This Row],[Ganancia Neta ]]/Tabla1[[#This Row],[Total del pedido ]]</f>
        <v>0.40909090909090912</v>
      </c>
      <c r="O429" s="2">
        <f>Tabla1[[#This Row],[Costo Unitario]]*Tabla1[[#This Row],[Cantidad Ordenada]]</f>
        <v>13</v>
      </c>
    </row>
    <row r="430" spans="1:15" x14ac:dyDescent="0.2">
      <c r="A430">
        <v>164</v>
      </c>
      <c r="B430">
        <v>8</v>
      </c>
      <c r="C430" t="s">
        <v>19</v>
      </c>
      <c r="D430" t="s">
        <v>43</v>
      </c>
      <c r="E430">
        <v>13</v>
      </c>
      <c r="F430">
        <v>22</v>
      </c>
      <c r="G430">
        <v>1</v>
      </c>
      <c r="H430" s="8">
        <v>43</v>
      </c>
      <c r="I430" s="7">
        <f>Tabla1[[#This Row],[Tiempo de Preparación]]/1440</f>
        <v>2.9861111111111113E-2</v>
      </c>
      <c r="J430" t="s">
        <v>8</v>
      </c>
      <c r="K430">
        <f>Tabla1[[#This Row],[Precio Unitario]]*Tabla1[[#This Row],[Cantidad Ordenada]]</f>
        <v>22</v>
      </c>
      <c r="L430">
        <f>Tabla1[[#This Row],[Ganancia Bruta]]-(Tabla1[[#This Row],[Costo Unitario]]*Tabla1[[#This Row],[Cantidad Ordenada]])</f>
        <v>9</v>
      </c>
      <c r="M430">
        <f>Tabla1[[#This Row],[Precio Unitario]]*Tabla1[[#This Row],[Cantidad Ordenada]]</f>
        <v>22</v>
      </c>
      <c r="N430" s="1">
        <f>Tabla1[[#This Row],[Ganancia Neta ]]/Tabla1[[#This Row],[Total del pedido ]]</f>
        <v>0.40909090909090912</v>
      </c>
      <c r="O430" s="2">
        <f>Tabla1[[#This Row],[Costo Unitario]]*Tabla1[[#This Row],[Cantidad Ordenada]]</f>
        <v>13</v>
      </c>
    </row>
    <row r="431" spans="1:15" x14ac:dyDescent="0.2">
      <c r="A431">
        <v>164</v>
      </c>
      <c r="B431">
        <v>8</v>
      </c>
      <c r="C431" t="s">
        <v>12</v>
      </c>
      <c r="D431" t="s">
        <v>36</v>
      </c>
      <c r="E431">
        <v>22</v>
      </c>
      <c r="F431">
        <v>36</v>
      </c>
      <c r="G431">
        <v>1</v>
      </c>
      <c r="H431" s="8">
        <v>7</v>
      </c>
      <c r="I431" s="7">
        <f>Tabla1[[#This Row],[Tiempo de Preparación]]/1440</f>
        <v>4.8611111111111112E-3</v>
      </c>
      <c r="J431" t="s">
        <v>6</v>
      </c>
      <c r="K431">
        <f>Tabla1[[#This Row],[Precio Unitario]]*Tabla1[[#This Row],[Cantidad Ordenada]]</f>
        <v>36</v>
      </c>
      <c r="L431">
        <f>Tabla1[[#This Row],[Ganancia Bruta]]-(Tabla1[[#This Row],[Costo Unitario]]*Tabla1[[#This Row],[Cantidad Ordenada]])</f>
        <v>14</v>
      </c>
      <c r="M431">
        <f>Tabla1[[#This Row],[Precio Unitario]]*Tabla1[[#This Row],[Cantidad Ordenada]]</f>
        <v>36</v>
      </c>
      <c r="N431" s="1">
        <f>Tabla1[[#This Row],[Ganancia Neta ]]/Tabla1[[#This Row],[Total del pedido ]]</f>
        <v>0.3888888888888889</v>
      </c>
      <c r="O431" s="2">
        <f>Tabla1[[#This Row],[Costo Unitario]]*Tabla1[[#This Row],[Cantidad Ordenada]]</f>
        <v>22</v>
      </c>
    </row>
    <row r="432" spans="1:15" x14ac:dyDescent="0.2">
      <c r="A432">
        <v>164</v>
      </c>
      <c r="B432">
        <v>8</v>
      </c>
      <c r="C432" t="s">
        <v>18</v>
      </c>
      <c r="D432" t="s">
        <v>42</v>
      </c>
      <c r="E432">
        <v>19</v>
      </c>
      <c r="F432">
        <v>32</v>
      </c>
      <c r="G432">
        <v>2</v>
      </c>
      <c r="H432" s="8">
        <v>20</v>
      </c>
      <c r="I432" s="7">
        <f>Tabla1[[#This Row],[Tiempo de Preparación]]/1440</f>
        <v>1.3888888888888888E-2</v>
      </c>
      <c r="J432" t="s">
        <v>6</v>
      </c>
      <c r="K432">
        <f>Tabla1[[#This Row],[Precio Unitario]]*Tabla1[[#This Row],[Cantidad Ordenada]]</f>
        <v>64</v>
      </c>
      <c r="L432">
        <f>Tabla1[[#This Row],[Ganancia Bruta]]-(Tabla1[[#This Row],[Costo Unitario]]*Tabla1[[#This Row],[Cantidad Ordenada]])</f>
        <v>26</v>
      </c>
      <c r="M432">
        <f>Tabla1[[#This Row],[Precio Unitario]]*Tabla1[[#This Row],[Cantidad Ordenada]]</f>
        <v>64</v>
      </c>
      <c r="N432" s="1">
        <f>Tabla1[[#This Row],[Ganancia Neta ]]/Tabla1[[#This Row],[Total del pedido ]]</f>
        <v>0.40625</v>
      </c>
      <c r="O432" s="2">
        <f>Tabla1[[#This Row],[Costo Unitario]]*Tabla1[[#This Row],[Cantidad Ordenada]]</f>
        <v>38</v>
      </c>
    </row>
    <row r="433" spans="1:15" x14ac:dyDescent="0.2">
      <c r="A433">
        <v>164</v>
      </c>
      <c r="B433">
        <v>8</v>
      </c>
      <c r="C433" t="s">
        <v>5</v>
      </c>
      <c r="D433" t="s">
        <v>31</v>
      </c>
      <c r="E433">
        <v>14</v>
      </c>
      <c r="F433">
        <v>24</v>
      </c>
      <c r="G433">
        <v>2</v>
      </c>
      <c r="H433" s="8">
        <v>35</v>
      </c>
      <c r="I433" s="7">
        <f>Tabla1[[#This Row],[Tiempo de Preparación]]/1440</f>
        <v>2.4305555555555556E-2</v>
      </c>
      <c r="J433" t="s">
        <v>6</v>
      </c>
      <c r="K433">
        <f>Tabla1[[#This Row],[Precio Unitario]]*Tabla1[[#This Row],[Cantidad Ordenada]]</f>
        <v>48</v>
      </c>
      <c r="L433">
        <f>Tabla1[[#This Row],[Ganancia Bruta]]-(Tabla1[[#This Row],[Costo Unitario]]*Tabla1[[#This Row],[Cantidad Ordenada]])</f>
        <v>20</v>
      </c>
      <c r="M433">
        <f>Tabla1[[#This Row],[Precio Unitario]]*Tabla1[[#This Row],[Cantidad Ordenada]]</f>
        <v>48</v>
      </c>
      <c r="N433" s="1">
        <f>Tabla1[[#This Row],[Ganancia Neta ]]/Tabla1[[#This Row],[Total del pedido ]]</f>
        <v>0.41666666666666669</v>
      </c>
      <c r="O433" s="2">
        <f>Tabla1[[#This Row],[Costo Unitario]]*Tabla1[[#This Row],[Cantidad Ordenada]]</f>
        <v>28</v>
      </c>
    </row>
    <row r="434" spans="1:15" x14ac:dyDescent="0.2">
      <c r="A434">
        <v>165</v>
      </c>
      <c r="B434">
        <v>10</v>
      </c>
      <c r="C434" t="s">
        <v>5</v>
      </c>
      <c r="D434" t="s">
        <v>31</v>
      </c>
      <c r="E434">
        <v>14</v>
      </c>
      <c r="F434">
        <v>24</v>
      </c>
      <c r="G434">
        <v>2</v>
      </c>
      <c r="H434" s="8">
        <v>15</v>
      </c>
      <c r="I434" s="7">
        <f>Tabla1[[#This Row],[Tiempo de Preparación]]/1440</f>
        <v>1.0416666666666666E-2</v>
      </c>
      <c r="J434" t="s">
        <v>8</v>
      </c>
      <c r="K434">
        <f>Tabla1[[#This Row],[Precio Unitario]]*Tabla1[[#This Row],[Cantidad Ordenada]]</f>
        <v>48</v>
      </c>
      <c r="L434">
        <f>Tabla1[[#This Row],[Ganancia Bruta]]-(Tabla1[[#This Row],[Costo Unitario]]*Tabla1[[#This Row],[Cantidad Ordenada]])</f>
        <v>20</v>
      </c>
      <c r="M434">
        <f>Tabla1[[#This Row],[Precio Unitario]]*Tabla1[[#This Row],[Cantidad Ordenada]]</f>
        <v>48</v>
      </c>
      <c r="N434" s="1">
        <f>Tabla1[[#This Row],[Ganancia Neta ]]/Tabla1[[#This Row],[Total del pedido ]]</f>
        <v>0.41666666666666669</v>
      </c>
      <c r="O434" s="2">
        <f>Tabla1[[#This Row],[Costo Unitario]]*Tabla1[[#This Row],[Cantidad Ordenada]]</f>
        <v>28</v>
      </c>
    </row>
    <row r="435" spans="1:15" x14ac:dyDescent="0.2">
      <c r="A435">
        <v>165</v>
      </c>
      <c r="B435">
        <v>10</v>
      </c>
      <c r="C435" t="s">
        <v>23</v>
      </c>
      <c r="D435" t="s">
        <v>47</v>
      </c>
      <c r="E435">
        <v>13</v>
      </c>
      <c r="F435">
        <v>21</v>
      </c>
      <c r="G435">
        <v>2</v>
      </c>
      <c r="H435" s="8">
        <v>41</v>
      </c>
      <c r="I435" s="7">
        <f>Tabla1[[#This Row],[Tiempo de Preparación]]/1440</f>
        <v>2.8472222222222222E-2</v>
      </c>
      <c r="J435" t="s">
        <v>6</v>
      </c>
      <c r="K435">
        <f>Tabla1[[#This Row],[Precio Unitario]]*Tabla1[[#This Row],[Cantidad Ordenada]]</f>
        <v>42</v>
      </c>
      <c r="L435">
        <f>Tabla1[[#This Row],[Ganancia Bruta]]-(Tabla1[[#This Row],[Costo Unitario]]*Tabla1[[#This Row],[Cantidad Ordenada]])</f>
        <v>16</v>
      </c>
      <c r="M435">
        <f>Tabla1[[#This Row],[Precio Unitario]]*Tabla1[[#This Row],[Cantidad Ordenada]]</f>
        <v>42</v>
      </c>
      <c r="N435" s="1">
        <f>Tabla1[[#This Row],[Ganancia Neta ]]/Tabla1[[#This Row],[Total del pedido ]]</f>
        <v>0.38095238095238093</v>
      </c>
      <c r="O435" s="2">
        <f>Tabla1[[#This Row],[Costo Unitario]]*Tabla1[[#This Row],[Cantidad Ordenada]]</f>
        <v>26</v>
      </c>
    </row>
    <row r="436" spans="1:15" x14ac:dyDescent="0.2">
      <c r="A436">
        <v>166</v>
      </c>
      <c r="B436">
        <v>12</v>
      </c>
      <c r="C436" t="s">
        <v>22</v>
      </c>
      <c r="D436" t="s">
        <v>46</v>
      </c>
      <c r="E436">
        <v>14</v>
      </c>
      <c r="F436">
        <v>23</v>
      </c>
      <c r="G436">
        <v>2</v>
      </c>
      <c r="H436" s="8">
        <v>22</v>
      </c>
      <c r="I436" s="7">
        <f>Tabla1[[#This Row],[Tiempo de Preparación]]/1440</f>
        <v>1.5277777777777777E-2</v>
      </c>
      <c r="J436" t="s">
        <v>8</v>
      </c>
      <c r="K436">
        <f>Tabla1[[#This Row],[Precio Unitario]]*Tabla1[[#This Row],[Cantidad Ordenada]]</f>
        <v>46</v>
      </c>
      <c r="L436">
        <f>Tabla1[[#This Row],[Ganancia Bruta]]-(Tabla1[[#This Row],[Costo Unitario]]*Tabla1[[#This Row],[Cantidad Ordenada]])</f>
        <v>18</v>
      </c>
      <c r="M436">
        <f>Tabla1[[#This Row],[Precio Unitario]]*Tabla1[[#This Row],[Cantidad Ordenada]]</f>
        <v>46</v>
      </c>
      <c r="N436" s="1">
        <f>Tabla1[[#This Row],[Ganancia Neta ]]/Tabla1[[#This Row],[Total del pedido ]]</f>
        <v>0.39130434782608697</v>
      </c>
      <c r="O436" s="2">
        <f>Tabla1[[#This Row],[Costo Unitario]]*Tabla1[[#This Row],[Cantidad Ordenada]]</f>
        <v>28</v>
      </c>
    </row>
    <row r="437" spans="1:15" x14ac:dyDescent="0.2">
      <c r="A437">
        <v>167</v>
      </c>
      <c r="B437">
        <v>5</v>
      </c>
      <c r="C437" t="s">
        <v>16</v>
      </c>
      <c r="D437" t="s">
        <v>40</v>
      </c>
      <c r="E437">
        <v>11</v>
      </c>
      <c r="F437">
        <v>19</v>
      </c>
      <c r="G437">
        <v>1</v>
      </c>
      <c r="H437" s="8">
        <v>29</v>
      </c>
      <c r="I437" s="7">
        <f>Tabla1[[#This Row],[Tiempo de Preparación]]/1440</f>
        <v>2.013888888888889E-2</v>
      </c>
      <c r="J437" t="s">
        <v>6</v>
      </c>
      <c r="K437">
        <f>Tabla1[[#This Row],[Precio Unitario]]*Tabla1[[#This Row],[Cantidad Ordenada]]</f>
        <v>19</v>
      </c>
      <c r="L437">
        <f>Tabla1[[#This Row],[Ganancia Bruta]]-(Tabla1[[#This Row],[Costo Unitario]]*Tabla1[[#This Row],[Cantidad Ordenada]])</f>
        <v>8</v>
      </c>
      <c r="M437">
        <f>Tabla1[[#This Row],[Precio Unitario]]*Tabla1[[#This Row],[Cantidad Ordenada]]</f>
        <v>19</v>
      </c>
      <c r="N437" s="1">
        <f>Tabla1[[#This Row],[Ganancia Neta ]]/Tabla1[[#This Row],[Total del pedido ]]</f>
        <v>0.42105263157894735</v>
      </c>
      <c r="O437" s="2">
        <f>Tabla1[[#This Row],[Costo Unitario]]*Tabla1[[#This Row],[Cantidad Ordenada]]</f>
        <v>11</v>
      </c>
    </row>
    <row r="438" spans="1:15" x14ac:dyDescent="0.2">
      <c r="A438">
        <v>167</v>
      </c>
      <c r="B438">
        <v>5</v>
      </c>
      <c r="C438" t="s">
        <v>20</v>
      </c>
      <c r="D438" t="s">
        <v>44</v>
      </c>
      <c r="E438">
        <v>20</v>
      </c>
      <c r="F438">
        <v>34</v>
      </c>
      <c r="G438">
        <v>3</v>
      </c>
      <c r="H438" s="8">
        <v>11</v>
      </c>
      <c r="I438" s="7">
        <f>Tabla1[[#This Row],[Tiempo de Preparación]]/1440</f>
        <v>7.6388888888888886E-3</v>
      </c>
      <c r="J438" t="s">
        <v>6</v>
      </c>
      <c r="K438">
        <f>Tabla1[[#This Row],[Precio Unitario]]*Tabla1[[#This Row],[Cantidad Ordenada]]</f>
        <v>102</v>
      </c>
      <c r="L438">
        <f>Tabla1[[#This Row],[Ganancia Bruta]]-(Tabla1[[#This Row],[Costo Unitario]]*Tabla1[[#This Row],[Cantidad Ordenada]])</f>
        <v>42</v>
      </c>
      <c r="M438">
        <f>Tabla1[[#This Row],[Precio Unitario]]*Tabla1[[#This Row],[Cantidad Ordenada]]</f>
        <v>102</v>
      </c>
      <c r="N438" s="1">
        <f>Tabla1[[#This Row],[Ganancia Neta ]]/Tabla1[[#This Row],[Total del pedido ]]</f>
        <v>0.41176470588235292</v>
      </c>
      <c r="O438" s="2">
        <f>Tabla1[[#This Row],[Costo Unitario]]*Tabla1[[#This Row],[Cantidad Ordenada]]</f>
        <v>60</v>
      </c>
    </row>
    <row r="439" spans="1:15" x14ac:dyDescent="0.2">
      <c r="A439">
        <v>167</v>
      </c>
      <c r="B439">
        <v>5</v>
      </c>
      <c r="C439" t="s">
        <v>9</v>
      </c>
      <c r="D439" t="s">
        <v>33</v>
      </c>
      <c r="E439">
        <v>19</v>
      </c>
      <c r="F439">
        <v>31</v>
      </c>
      <c r="G439">
        <v>1</v>
      </c>
      <c r="H439" s="8">
        <v>36</v>
      </c>
      <c r="I439" s="7">
        <f>Tabla1[[#This Row],[Tiempo de Preparación]]/1440</f>
        <v>2.5000000000000001E-2</v>
      </c>
      <c r="J439" t="s">
        <v>8</v>
      </c>
      <c r="K439">
        <f>Tabla1[[#This Row],[Precio Unitario]]*Tabla1[[#This Row],[Cantidad Ordenada]]</f>
        <v>31</v>
      </c>
      <c r="L439">
        <f>Tabla1[[#This Row],[Ganancia Bruta]]-(Tabla1[[#This Row],[Costo Unitario]]*Tabla1[[#This Row],[Cantidad Ordenada]])</f>
        <v>12</v>
      </c>
      <c r="M439">
        <f>Tabla1[[#This Row],[Precio Unitario]]*Tabla1[[#This Row],[Cantidad Ordenada]]</f>
        <v>31</v>
      </c>
      <c r="N439" s="1">
        <f>Tabla1[[#This Row],[Ganancia Neta ]]/Tabla1[[#This Row],[Total del pedido ]]</f>
        <v>0.38709677419354838</v>
      </c>
      <c r="O439" s="2">
        <f>Tabla1[[#This Row],[Costo Unitario]]*Tabla1[[#This Row],[Cantidad Ordenada]]</f>
        <v>19</v>
      </c>
    </row>
    <row r="440" spans="1:15" x14ac:dyDescent="0.2">
      <c r="A440">
        <v>168</v>
      </c>
      <c r="B440">
        <v>17</v>
      </c>
      <c r="C440" t="s">
        <v>19</v>
      </c>
      <c r="D440" t="s">
        <v>43</v>
      </c>
      <c r="E440">
        <v>13</v>
      </c>
      <c r="F440">
        <v>22</v>
      </c>
      <c r="G440">
        <v>2</v>
      </c>
      <c r="H440" s="8">
        <v>7</v>
      </c>
      <c r="I440" s="7">
        <f>Tabla1[[#This Row],[Tiempo de Preparación]]/1440</f>
        <v>4.8611111111111112E-3</v>
      </c>
      <c r="J440" t="s">
        <v>8</v>
      </c>
      <c r="K440">
        <f>Tabla1[[#This Row],[Precio Unitario]]*Tabla1[[#This Row],[Cantidad Ordenada]]</f>
        <v>44</v>
      </c>
      <c r="L440">
        <f>Tabla1[[#This Row],[Ganancia Bruta]]-(Tabla1[[#This Row],[Costo Unitario]]*Tabla1[[#This Row],[Cantidad Ordenada]])</f>
        <v>18</v>
      </c>
      <c r="M440">
        <f>Tabla1[[#This Row],[Precio Unitario]]*Tabla1[[#This Row],[Cantidad Ordenada]]</f>
        <v>44</v>
      </c>
      <c r="N440" s="1">
        <f>Tabla1[[#This Row],[Ganancia Neta ]]/Tabla1[[#This Row],[Total del pedido ]]</f>
        <v>0.40909090909090912</v>
      </c>
      <c r="O440" s="2">
        <f>Tabla1[[#This Row],[Costo Unitario]]*Tabla1[[#This Row],[Cantidad Ordenada]]</f>
        <v>26</v>
      </c>
    </row>
    <row r="441" spans="1:15" x14ac:dyDescent="0.2">
      <c r="A441">
        <v>169</v>
      </c>
      <c r="B441">
        <v>19</v>
      </c>
      <c r="C441" t="s">
        <v>23</v>
      </c>
      <c r="D441" t="s">
        <v>47</v>
      </c>
      <c r="E441">
        <v>13</v>
      </c>
      <c r="F441">
        <v>21</v>
      </c>
      <c r="G441">
        <v>2</v>
      </c>
      <c r="H441" s="8">
        <v>44</v>
      </c>
      <c r="I441" s="7">
        <f>Tabla1[[#This Row],[Tiempo de Preparación]]/1440</f>
        <v>3.0555555555555555E-2</v>
      </c>
      <c r="J441" t="s">
        <v>8</v>
      </c>
      <c r="K441">
        <f>Tabla1[[#This Row],[Precio Unitario]]*Tabla1[[#This Row],[Cantidad Ordenada]]</f>
        <v>42</v>
      </c>
      <c r="L441">
        <f>Tabla1[[#This Row],[Ganancia Bruta]]-(Tabla1[[#This Row],[Costo Unitario]]*Tabla1[[#This Row],[Cantidad Ordenada]])</f>
        <v>16</v>
      </c>
      <c r="M441">
        <f>Tabla1[[#This Row],[Precio Unitario]]*Tabla1[[#This Row],[Cantidad Ordenada]]</f>
        <v>42</v>
      </c>
      <c r="N441" s="1">
        <f>Tabla1[[#This Row],[Ganancia Neta ]]/Tabla1[[#This Row],[Total del pedido ]]</f>
        <v>0.38095238095238093</v>
      </c>
      <c r="O441" s="2">
        <f>Tabla1[[#This Row],[Costo Unitario]]*Tabla1[[#This Row],[Cantidad Ordenada]]</f>
        <v>26</v>
      </c>
    </row>
    <row r="442" spans="1:15" x14ac:dyDescent="0.2">
      <c r="A442">
        <v>169</v>
      </c>
      <c r="B442">
        <v>19</v>
      </c>
      <c r="C442" t="s">
        <v>20</v>
      </c>
      <c r="D442" t="s">
        <v>44</v>
      </c>
      <c r="E442">
        <v>20</v>
      </c>
      <c r="F442">
        <v>34</v>
      </c>
      <c r="G442">
        <v>2</v>
      </c>
      <c r="H442" s="8">
        <v>59</v>
      </c>
      <c r="I442" s="7">
        <f>Tabla1[[#This Row],[Tiempo de Preparación]]/1440</f>
        <v>4.0972222222222222E-2</v>
      </c>
      <c r="J442" t="s">
        <v>8</v>
      </c>
      <c r="K442">
        <f>Tabla1[[#This Row],[Precio Unitario]]*Tabla1[[#This Row],[Cantidad Ordenada]]</f>
        <v>68</v>
      </c>
      <c r="L442">
        <f>Tabla1[[#This Row],[Ganancia Bruta]]-(Tabla1[[#This Row],[Costo Unitario]]*Tabla1[[#This Row],[Cantidad Ordenada]])</f>
        <v>28</v>
      </c>
      <c r="M442">
        <f>Tabla1[[#This Row],[Precio Unitario]]*Tabla1[[#This Row],[Cantidad Ordenada]]</f>
        <v>68</v>
      </c>
      <c r="N442" s="1">
        <f>Tabla1[[#This Row],[Ganancia Neta ]]/Tabla1[[#This Row],[Total del pedido ]]</f>
        <v>0.41176470588235292</v>
      </c>
      <c r="O442" s="2">
        <f>Tabla1[[#This Row],[Costo Unitario]]*Tabla1[[#This Row],[Cantidad Ordenada]]</f>
        <v>40</v>
      </c>
    </row>
    <row r="443" spans="1:15" x14ac:dyDescent="0.2">
      <c r="A443">
        <v>169</v>
      </c>
      <c r="B443">
        <v>19</v>
      </c>
      <c r="C443" t="s">
        <v>19</v>
      </c>
      <c r="D443" t="s">
        <v>43</v>
      </c>
      <c r="E443">
        <v>13</v>
      </c>
      <c r="F443">
        <v>22</v>
      </c>
      <c r="G443">
        <v>2</v>
      </c>
      <c r="H443" s="8">
        <v>7</v>
      </c>
      <c r="I443" s="7">
        <f>Tabla1[[#This Row],[Tiempo de Preparación]]/1440</f>
        <v>4.8611111111111112E-3</v>
      </c>
      <c r="J443" t="s">
        <v>6</v>
      </c>
      <c r="K443">
        <f>Tabla1[[#This Row],[Precio Unitario]]*Tabla1[[#This Row],[Cantidad Ordenada]]</f>
        <v>44</v>
      </c>
      <c r="L443">
        <f>Tabla1[[#This Row],[Ganancia Bruta]]-(Tabla1[[#This Row],[Costo Unitario]]*Tabla1[[#This Row],[Cantidad Ordenada]])</f>
        <v>18</v>
      </c>
      <c r="M443">
        <f>Tabla1[[#This Row],[Precio Unitario]]*Tabla1[[#This Row],[Cantidad Ordenada]]</f>
        <v>44</v>
      </c>
      <c r="N443" s="1">
        <f>Tabla1[[#This Row],[Ganancia Neta ]]/Tabla1[[#This Row],[Total del pedido ]]</f>
        <v>0.40909090909090912</v>
      </c>
      <c r="O443" s="2">
        <f>Tabla1[[#This Row],[Costo Unitario]]*Tabla1[[#This Row],[Cantidad Ordenada]]</f>
        <v>26</v>
      </c>
    </row>
    <row r="444" spans="1:15" x14ac:dyDescent="0.2">
      <c r="A444">
        <v>170</v>
      </c>
      <c r="B444">
        <v>12</v>
      </c>
      <c r="C444" t="s">
        <v>21</v>
      </c>
      <c r="D444" t="s">
        <v>45</v>
      </c>
      <c r="E444">
        <v>12</v>
      </c>
      <c r="F444">
        <v>20</v>
      </c>
      <c r="G444">
        <v>3</v>
      </c>
      <c r="H444" s="8">
        <v>16</v>
      </c>
      <c r="I444" s="7">
        <f>Tabla1[[#This Row],[Tiempo de Preparación]]/1440</f>
        <v>1.1111111111111112E-2</v>
      </c>
      <c r="J444" t="s">
        <v>6</v>
      </c>
      <c r="K444">
        <f>Tabla1[[#This Row],[Precio Unitario]]*Tabla1[[#This Row],[Cantidad Ordenada]]</f>
        <v>60</v>
      </c>
      <c r="L444">
        <f>Tabla1[[#This Row],[Ganancia Bruta]]-(Tabla1[[#This Row],[Costo Unitario]]*Tabla1[[#This Row],[Cantidad Ordenada]])</f>
        <v>24</v>
      </c>
      <c r="M444">
        <f>Tabla1[[#This Row],[Precio Unitario]]*Tabla1[[#This Row],[Cantidad Ordenada]]</f>
        <v>60</v>
      </c>
      <c r="N444" s="1">
        <f>Tabla1[[#This Row],[Ganancia Neta ]]/Tabla1[[#This Row],[Total del pedido ]]</f>
        <v>0.4</v>
      </c>
      <c r="O444" s="2">
        <f>Tabla1[[#This Row],[Costo Unitario]]*Tabla1[[#This Row],[Cantidad Ordenada]]</f>
        <v>36</v>
      </c>
    </row>
    <row r="445" spans="1:15" x14ac:dyDescent="0.2">
      <c r="A445">
        <v>170</v>
      </c>
      <c r="B445">
        <v>12</v>
      </c>
      <c r="C445" t="s">
        <v>13</v>
      </c>
      <c r="D445" t="s">
        <v>37</v>
      </c>
      <c r="E445">
        <v>17</v>
      </c>
      <c r="F445">
        <v>29</v>
      </c>
      <c r="G445">
        <v>3</v>
      </c>
      <c r="H445" s="8">
        <v>16</v>
      </c>
      <c r="I445" s="7">
        <f>Tabla1[[#This Row],[Tiempo de Preparación]]/1440</f>
        <v>1.1111111111111112E-2</v>
      </c>
      <c r="J445" t="s">
        <v>6</v>
      </c>
      <c r="K445">
        <f>Tabla1[[#This Row],[Precio Unitario]]*Tabla1[[#This Row],[Cantidad Ordenada]]</f>
        <v>87</v>
      </c>
      <c r="L445">
        <f>Tabla1[[#This Row],[Ganancia Bruta]]-(Tabla1[[#This Row],[Costo Unitario]]*Tabla1[[#This Row],[Cantidad Ordenada]])</f>
        <v>36</v>
      </c>
      <c r="M445">
        <f>Tabla1[[#This Row],[Precio Unitario]]*Tabla1[[#This Row],[Cantidad Ordenada]]</f>
        <v>87</v>
      </c>
      <c r="N445" s="1">
        <f>Tabla1[[#This Row],[Ganancia Neta ]]/Tabla1[[#This Row],[Total del pedido ]]</f>
        <v>0.41379310344827586</v>
      </c>
      <c r="O445" s="2">
        <f>Tabla1[[#This Row],[Costo Unitario]]*Tabla1[[#This Row],[Cantidad Ordenada]]</f>
        <v>51</v>
      </c>
    </row>
    <row r="446" spans="1:15" x14ac:dyDescent="0.2">
      <c r="A446">
        <v>170</v>
      </c>
      <c r="B446">
        <v>12</v>
      </c>
      <c r="C446" t="s">
        <v>12</v>
      </c>
      <c r="D446" t="s">
        <v>36</v>
      </c>
      <c r="E446">
        <v>22</v>
      </c>
      <c r="F446">
        <v>36</v>
      </c>
      <c r="G446">
        <v>1</v>
      </c>
      <c r="H446" s="8">
        <v>33</v>
      </c>
      <c r="I446" s="7">
        <f>Tabla1[[#This Row],[Tiempo de Preparación]]/1440</f>
        <v>2.2916666666666665E-2</v>
      </c>
      <c r="J446" t="s">
        <v>8</v>
      </c>
      <c r="K446">
        <f>Tabla1[[#This Row],[Precio Unitario]]*Tabla1[[#This Row],[Cantidad Ordenada]]</f>
        <v>36</v>
      </c>
      <c r="L446">
        <f>Tabla1[[#This Row],[Ganancia Bruta]]-(Tabla1[[#This Row],[Costo Unitario]]*Tabla1[[#This Row],[Cantidad Ordenada]])</f>
        <v>14</v>
      </c>
      <c r="M446">
        <f>Tabla1[[#This Row],[Precio Unitario]]*Tabla1[[#This Row],[Cantidad Ordenada]]</f>
        <v>36</v>
      </c>
      <c r="N446" s="1">
        <f>Tabla1[[#This Row],[Ganancia Neta ]]/Tabla1[[#This Row],[Total del pedido ]]</f>
        <v>0.3888888888888889</v>
      </c>
      <c r="O446" s="2">
        <f>Tabla1[[#This Row],[Costo Unitario]]*Tabla1[[#This Row],[Cantidad Ordenada]]</f>
        <v>22</v>
      </c>
    </row>
    <row r="447" spans="1:15" x14ac:dyDescent="0.2">
      <c r="A447">
        <v>170</v>
      </c>
      <c r="B447">
        <v>12</v>
      </c>
      <c r="C447" t="s">
        <v>7</v>
      </c>
      <c r="D447" t="s">
        <v>32</v>
      </c>
      <c r="E447">
        <v>18</v>
      </c>
      <c r="F447">
        <v>30</v>
      </c>
      <c r="G447">
        <v>2</v>
      </c>
      <c r="H447" s="8">
        <v>8</v>
      </c>
      <c r="I447" s="7">
        <f>Tabla1[[#This Row],[Tiempo de Preparación]]/1440</f>
        <v>5.5555555555555558E-3</v>
      </c>
      <c r="J447" t="s">
        <v>8</v>
      </c>
      <c r="K447">
        <f>Tabla1[[#This Row],[Precio Unitario]]*Tabla1[[#This Row],[Cantidad Ordenada]]</f>
        <v>60</v>
      </c>
      <c r="L447">
        <f>Tabla1[[#This Row],[Ganancia Bruta]]-(Tabla1[[#This Row],[Costo Unitario]]*Tabla1[[#This Row],[Cantidad Ordenada]])</f>
        <v>24</v>
      </c>
      <c r="M447">
        <f>Tabla1[[#This Row],[Precio Unitario]]*Tabla1[[#This Row],[Cantidad Ordenada]]</f>
        <v>60</v>
      </c>
      <c r="N447" s="1">
        <f>Tabla1[[#This Row],[Ganancia Neta ]]/Tabla1[[#This Row],[Total del pedido ]]</f>
        <v>0.4</v>
      </c>
      <c r="O447" s="2">
        <f>Tabla1[[#This Row],[Costo Unitario]]*Tabla1[[#This Row],[Cantidad Ordenada]]</f>
        <v>36</v>
      </c>
    </row>
    <row r="448" spans="1:15" x14ac:dyDescent="0.2">
      <c r="A448">
        <v>171</v>
      </c>
      <c r="B448">
        <v>16</v>
      </c>
      <c r="C448" t="s">
        <v>25</v>
      </c>
      <c r="D448" t="s">
        <v>49</v>
      </c>
      <c r="E448">
        <v>15</v>
      </c>
      <c r="F448">
        <v>26</v>
      </c>
      <c r="G448">
        <v>2</v>
      </c>
      <c r="H448" s="8">
        <v>29</v>
      </c>
      <c r="I448" s="7">
        <f>Tabla1[[#This Row],[Tiempo de Preparación]]/1440</f>
        <v>2.013888888888889E-2</v>
      </c>
      <c r="J448" t="s">
        <v>6</v>
      </c>
      <c r="K448">
        <f>Tabla1[[#This Row],[Precio Unitario]]*Tabla1[[#This Row],[Cantidad Ordenada]]</f>
        <v>52</v>
      </c>
      <c r="L448">
        <f>Tabla1[[#This Row],[Ganancia Bruta]]-(Tabla1[[#This Row],[Costo Unitario]]*Tabla1[[#This Row],[Cantidad Ordenada]])</f>
        <v>22</v>
      </c>
      <c r="M448">
        <f>Tabla1[[#This Row],[Precio Unitario]]*Tabla1[[#This Row],[Cantidad Ordenada]]</f>
        <v>52</v>
      </c>
      <c r="N448" s="1">
        <f>Tabla1[[#This Row],[Ganancia Neta ]]/Tabla1[[#This Row],[Total del pedido ]]</f>
        <v>0.42307692307692307</v>
      </c>
      <c r="O448" s="2">
        <f>Tabla1[[#This Row],[Costo Unitario]]*Tabla1[[#This Row],[Cantidad Ordenada]]</f>
        <v>30</v>
      </c>
    </row>
    <row r="449" spans="1:15" x14ac:dyDescent="0.2">
      <c r="A449">
        <v>171</v>
      </c>
      <c r="B449">
        <v>16</v>
      </c>
      <c r="C449" t="s">
        <v>13</v>
      </c>
      <c r="D449" t="s">
        <v>37</v>
      </c>
      <c r="E449">
        <v>17</v>
      </c>
      <c r="F449">
        <v>29</v>
      </c>
      <c r="G449">
        <v>3</v>
      </c>
      <c r="H449" s="8">
        <v>22</v>
      </c>
      <c r="I449" s="7">
        <f>Tabla1[[#This Row],[Tiempo de Preparación]]/1440</f>
        <v>1.5277777777777777E-2</v>
      </c>
      <c r="J449" t="s">
        <v>8</v>
      </c>
      <c r="K449">
        <f>Tabla1[[#This Row],[Precio Unitario]]*Tabla1[[#This Row],[Cantidad Ordenada]]</f>
        <v>87</v>
      </c>
      <c r="L449">
        <f>Tabla1[[#This Row],[Ganancia Bruta]]-(Tabla1[[#This Row],[Costo Unitario]]*Tabla1[[#This Row],[Cantidad Ordenada]])</f>
        <v>36</v>
      </c>
      <c r="M449">
        <f>Tabla1[[#This Row],[Precio Unitario]]*Tabla1[[#This Row],[Cantidad Ordenada]]</f>
        <v>87</v>
      </c>
      <c r="N449" s="1">
        <f>Tabla1[[#This Row],[Ganancia Neta ]]/Tabla1[[#This Row],[Total del pedido ]]</f>
        <v>0.41379310344827586</v>
      </c>
      <c r="O449" s="2">
        <f>Tabla1[[#This Row],[Costo Unitario]]*Tabla1[[#This Row],[Cantidad Ordenada]]</f>
        <v>51</v>
      </c>
    </row>
    <row r="450" spans="1:15" x14ac:dyDescent="0.2">
      <c r="A450">
        <v>172</v>
      </c>
      <c r="B450">
        <v>12</v>
      </c>
      <c r="C450" t="s">
        <v>20</v>
      </c>
      <c r="D450" t="s">
        <v>44</v>
      </c>
      <c r="E450">
        <v>20</v>
      </c>
      <c r="F450">
        <v>34</v>
      </c>
      <c r="G450">
        <v>2</v>
      </c>
      <c r="H450" s="8">
        <v>27</v>
      </c>
      <c r="I450" s="7">
        <f>Tabla1[[#This Row],[Tiempo de Preparación]]/1440</f>
        <v>1.8749999999999999E-2</v>
      </c>
      <c r="J450" t="s">
        <v>8</v>
      </c>
      <c r="K450">
        <f>Tabla1[[#This Row],[Precio Unitario]]*Tabla1[[#This Row],[Cantidad Ordenada]]</f>
        <v>68</v>
      </c>
      <c r="L450">
        <f>Tabla1[[#This Row],[Ganancia Bruta]]-(Tabla1[[#This Row],[Costo Unitario]]*Tabla1[[#This Row],[Cantidad Ordenada]])</f>
        <v>28</v>
      </c>
      <c r="M450">
        <f>Tabla1[[#This Row],[Precio Unitario]]*Tabla1[[#This Row],[Cantidad Ordenada]]</f>
        <v>68</v>
      </c>
      <c r="N450" s="1">
        <f>Tabla1[[#This Row],[Ganancia Neta ]]/Tabla1[[#This Row],[Total del pedido ]]</f>
        <v>0.41176470588235292</v>
      </c>
      <c r="O450" s="2">
        <f>Tabla1[[#This Row],[Costo Unitario]]*Tabla1[[#This Row],[Cantidad Ordenada]]</f>
        <v>40</v>
      </c>
    </row>
    <row r="451" spans="1:15" x14ac:dyDescent="0.2">
      <c r="A451">
        <v>173</v>
      </c>
      <c r="B451">
        <v>11</v>
      </c>
      <c r="C451" t="s">
        <v>10</v>
      </c>
      <c r="D451" t="s">
        <v>34</v>
      </c>
      <c r="E451">
        <v>16</v>
      </c>
      <c r="F451">
        <v>27</v>
      </c>
      <c r="G451">
        <v>3</v>
      </c>
      <c r="H451" s="8">
        <v>15</v>
      </c>
      <c r="I451" s="7">
        <f>Tabla1[[#This Row],[Tiempo de Preparación]]/1440</f>
        <v>1.0416666666666666E-2</v>
      </c>
      <c r="J451" t="s">
        <v>8</v>
      </c>
      <c r="K451">
        <f>Tabla1[[#This Row],[Precio Unitario]]*Tabla1[[#This Row],[Cantidad Ordenada]]</f>
        <v>81</v>
      </c>
      <c r="L451">
        <f>Tabla1[[#This Row],[Ganancia Bruta]]-(Tabla1[[#This Row],[Costo Unitario]]*Tabla1[[#This Row],[Cantidad Ordenada]])</f>
        <v>33</v>
      </c>
      <c r="M451">
        <f>Tabla1[[#This Row],[Precio Unitario]]*Tabla1[[#This Row],[Cantidad Ordenada]]</f>
        <v>81</v>
      </c>
      <c r="N451" s="1">
        <f>Tabla1[[#This Row],[Ganancia Neta ]]/Tabla1[[#This Row],[Total del pedido ]]</f>
        <v>0.40740740740740738</v>
      </c>
      <c r="O451" s="2">
        <f>Tabla1[[#This Row],[Costo Unitario]]*Tabla1[[#This Row],[Cantidad Ordenada]]</f>
        <v>48</v>
      </c>
    </row>
    <row r="452" spans="1:15" x14ac:dyDescent="0.2">
      <c r="A452">
        <v>173</v>
      </c>
      <c r="B452">
        <v>11</v>
      </c>
      <c r="C452" t="s">
        <v>18</v>
      </c>
      <c r="D452" t="s">
        <v>42</v>
      </c>
      <c r="E452">
        <v>19</v>
      </c>
      <c r="F452">
        <v>32</v>
      </c>
      <c r="G452">
        <v>3</v>
      </c>
      <c r="H452" s="8">
        <v>52</v>
      </c>
      <c r="I452" s="7">
        <f>Tabla1[[#This Row],[Tiempo de Preparación]]/1440</f>
        <v>3.6111111111111108E-2</v>
      </c>
      <c r="J452" t="s">
        <v>8</v>
      </c>
      <c r="K452">
        <f>Tabla1[[#This Row],[Precio Unitario]]*Tabla1[[#This Row],[Cantidad Ordenada]]</f>
        <v>96</v>
      </c>
      <c r="L452">
        <f>Tabla1[[#This Row],[Ganancia Bruta]]-(Tabla1[[#This Row],[Costo Unitario]]*Tabla1[[#This Row],[Cantidad Ordenada]])</f>
        <v>39</v>
      </c>
      <c r="M452">
        <f>Tabla1[[#This Row],[Precio Unitario]]*Tabla1[[#This Row],[Cantidad Ordenada]]</f>
        <v>96</v>
      </c>
      <c r="N452" s="1">
        <f>Tabla1[[#This Row],[Ganancia Neta ]]/Tabla1[[#This Row],[Total del pedido ]]</f>
        <v>0.40625</v>
      </c>
      <c r="O452" s="2">
        <f>Tabla1[[#This Row],[Costo Unitario]]*Tabla1[[#This Row],[Cantidad Ordenada]]</f>
        <v>57</v>
      </c>
    </row>
    <row r="453" spans="1:15" x14ac:dyDescent="0.2">
      <c r="A453">
        <v>174</v>
      </c>
      <c r="B453">
        <v>10</v>
      </c>
      <c r="C453" t="s">
        <v>7</v>
      </c>
      <c r="D453" t="s">
        <v>32</v>
      </c>
      <c r="E453">
        <v>18</v>
      </c>
      <c r="F453">
        <v>30</v>
      </c>
      <c r="G453">
        <v>2</v>
      </c>
      <c r="H453" s="8">
        <v>12</v>
      </c>
      <c r="I453" s="7">
        <f>Tabla1[[#This Row],[Tiempo de Preparación]]/1440</f>
        <v>8.3333333333333332E-3</v>
      </c>
      <c r="J453" t="s">
        <v>8</v>
      </c>
      <c r="K453">
        <f>Tabla1[[#This Row],[Precio Unitario]]*Tabla1[[#This Row],[Cantidad Ordenada]]</f>
        <v>60</v>
      </c>
      <c r="L453">
        <f>Tabla1[[#This Row],[Ganancia Bruta]]-(Tabla1[[#This Row],[Costo Unitario]]*Tabla1[[#This Row],[Cantidad Ordenada]])</f>
        <v>24</v>
      </c>
      <c r="M453">
        <f>Tabla1[[#This Row],[Precio Unitario]]*Tabla1[[#This Row],[Cantidad Ordenada]]</f>
        <v>60</v>
      </c>
      <c r="N453" s="1">
        <f>Tabla1[[#This Row],[Ganancia Neta ]]/Tabla1[[#This Row],[Total del pedido ]]</f>
        <v>0.4</v>
      </c>
      <c r="O453" s="2">
        <f>Tabla1[[#This Row],[Costo Unitario]]*Tabla1[[#This Row],[Cantidad Ordenada]]</f>
        <v>36</v>
      </c>
    </row>
    <row r="454" spans="1:15" x14ac:dyDescent="0.2">
      <c r="A454">
        <v>175</v>
      </c>
      <c r="B454">
        <v>14</v>
      </c>
      <c r="C454" t="s">
        <v>18</v>
      </c>
      <c r="D454" t="s">
        <v>42</v>
      </c>
      <c r="E454">
        <v>19</v>
      </c>
      <c r="F454">
        <v>32</v>
      </c>
      <c r="G454">
        <v>3</v>
      </c>
      <c r="H454" s="8">
        <v>9</v>
      </c>
      <c r="I454" s="7">
        <f>Tabla1[[#This Row],[Tiempo de Preparación]]/1440</f>
        <v>6.2500000000000003E-3</v>
      </c>
      <c r="J454" t="s">
        <v>8</v>
      </c>
      <c r="K454">
        <f>Tabla1[[#This Row],[Precio Unitario]]*Tabla1[[#This Row],[Cantidad Ordenada]]</f>
        <v>96</v>
      </c>
      <c r="L454">
        <f>Tabla1[[#This Row],[Ganancia Bruta]]-(Tabla1[[#This Row],[Costo Unitario]]*Tabla1[[#This Row],[Cantidad Ordenada]])</f>
        <v>39</v>
      </c>
      <c r="M454">
        <f>Tabla1[[#This Row],[Precio Unitario]]*Tabla1[[#This Row],[Cantidad Ordenada]]</f>
        <v>96</v>
      </c>
      <c r="N454" s="1">
        <f>Tabla1[[#This Row],[Ganancia Neta ]]/Tabla1[[#This Row],[Total del pedido ]]</f>
        <v>0.40625</v>
      </c>
      <c r="O454" s="2">
        <f>Tabla1[[#This Row],[Costo Unitario]]*Tabla1[[#This Row],[Cantidad Ordenada]]</f>
        <v>57</v>
      </c>
    </row>
    <row r="455" spans="1:15" x14ac:dyDescent="0.2">
      <c r="A455">
        <v>175</v>
      </c>
      <c r="B455">
        <v>14</v>
      </c>
      <c r="C455" t="s">
        <v>5</v>
      </c>
      <c r="D455" t="s">
        <v>31</v>
      </c>
      <c r="E455">
        <v>14</v>
      </c>
      <c r="F455">
        <v>24</v>
      </c>
      <c r="G455">
        <v>2</v>
      </c>
      <c r="H455" s="8">
        <v>38</v>
      </c>
      <c r="I455" s="7">
        <f>Tabla1[[#This Row],[Tiempo de Preparación]]/1440</f>
        <v>2.6388888888888889E-2</v>
      </c>
      <c r="J455" t="s">
        <v>6</v>
      </c>
      <c r="K455">
        <f>Tabla1[[#This Row],[Precio Unitario]]*Tabla1[[#This Row],[Cantidad Ordenada]]</f>
        <v>48</v>
      </c>
      <c r="L455">
        <f>Tabla1[[#This Row],[Ganancia Bruta]]-(Tabla1[[#This Row],[Costo Unitario]]*Tabla1[[#This Row],[Cantidad Ordenada]])</f>
        <v>20</v>
      </c>
      <c r="M455">
        <f>Tabla1[[#This Row],[Precio Unitario]]*Tabla1[[#This Row],[Cantidad Ordenada]]</f>
        <v>48</v>
      </c>
      <c r="N455" s="1">
        <f>Tabla1[[#This Row],[Ganancia Neta ]]/Tabla1[[#This Row],[Total del pedido ]]</f>
        <v>0.41666666666666669</v>
      </c>
      <c r="O455" s="2">
        <f>Tabla1[[#This Row],[Costo Unitario]]*Tabla1[[#This Row],[Cantidad Ordenada]]</f>
        <v>28</v>
      </c>
    </row>
    <row r="456" spans="1:15" x14ac:dyDescent="0.2">
      <c r="A456">
        <v>176</v>
      </c>
      <c r="B456">
        <v>20</v>
      </c>
      <c r="C456" t="s">
        <v>23</v>
      </c>
      <c r="D456" t="s">
        <v>47</v>
      </c>
      <c r="E456">
        <v>13</v>
      </c>
      <c r="F456">
        <v>21</v>
      </c>
      <c r="G456">
        <v>3</v>
      </c>
      <c r="H456" s="8">
        <v>48</v>
      </c>
      <c r="I456" s="7">
        <f>Tabla1[[#This Row],[Tiempo de Preparación]]/1440</f>
        <v>3.3333333333333333E-2</v>
      </c>
      <c r="J456" t="s">
        <v>8</v>
      </c>
      <c r="K456">
        <f>Tabla1[[#This Row],[Precio Unitario]]*Tabla1[[#This Row],[Cantidad Ordenada]]</f>
        <v>63</v>
      </c>
      <c r="L456">
        <f>Tabla1[[#This Row],[Ganancia Bruta]]-(Tabla1[[#This Row],[Costo Unitario]]*Tabla1[[#This Row],[Cantidad Ordenada]])</f>
        <v>24</v>
      </c>
      <c r="M456">
        <f>Tabla1[[#This Row],[Precio Unitario]]*Tabla1[[#This Row],[Cantidad Ordenada]]</f>
        <v>63</v>
      </c>
      <c r="N456" s="1">
        <f>Tabla1[[#This Row],[Ganancia Neta ]]/Tabla1[[#This Row],[Total del pedido ]]</f>
        <v>0.38095238095238093</v>
      </c>
      <c r="O456" s="2">
        <f>Tabla1[[#This Row],[Costo Unitario]]*Tabla1[[#This Row],[Cantidad Ordenada]]</f>
        <v>39</v>
      </c>
    </row>
    <row r="457" spans="1:15" x14ac:dyDescent="0.2">
      <c r="A457">
        <v>177</v>
      </c>
      <c r="B457">
        <v>4</v>
      </c>
      <c r="C457" t="s">
        <v>5</v>
      </c>
      <c r="D457" t="s">
        <v>31</v>
      </c>
      <c r="E457">
        <v>14</v>
      </c>
      <c r="F457">
        <v>24</v>
      </c>
      <c r="G457">
        <v>2</v>
      </c>
      <c r="H457" s="8">
        <v>10</v>
      </c>
      <c r="I457" s="7">
        <f>Tabla1[[#This Row],[Tiempo de Preparación]]/1440</f>
        <v>6.9444444444444441E-3</v>
      </c>
      <c r="J457" t="s">
        <v>8</v>
      </c>
      <c r="K457">
        <f>Tabla1[[#This Row],[Precio Unitario]]*Tabla1[[#This Row],[Cantidad Ordenada]]</f>
        <v>48</v>
      </c>
      <c r="L457">
        <f>Tabla1[[#This Row],[Ganancia Bruta]]-(Tabla1[[#This Row],[Costo Unitario]]*Tabla1[[#This Row],[Cantidad Ordenada]])</f>
        <v>20</v>
      </c>
      <c r="M457">
        <f>Tabla1[[#This Row],[Precio Unitario]]*Tabla1[[#This Row],[Cantidad Ordenada]]</f>
        <v>48</v>
      </c>
      <c r="N457" s="1">
        <f>Tabla1[[#This Row],[Ganancia Neta ]]/Tabla1[[#This Row],[Total del pedido ]]</f>
        <v>0.41666666666666669</v>
      </c>
      <c r="O457" s="2">
        <f>Tabla1[[#This Row],[Costo Unitario]]*Tabla1[[#This Row],[Cantidad Ordenada]]</f>
        <v>28</v>
      </c>
    </row>
    <row r="458" spans="1:15" x14ac:dyDescent="0.2">
      <c r="A458">
        <v>177</v>
      </c>
      <c r="B458">
        <v>4</v>
      </c>
      <c r="C458" t="s">
        <v>25</v>
      </c>
      <c r="D458" t="s">
        <v>49</v>
      </c>
      <c r="E458">
        <v>15</v>
      </c>
      <c r="F458">
        <v>26</v>
      </c>
      <c r="G458">
        <v>1</v>
      </c>
      <c r="H458" s="8">
        <v>40</v>
      </c>
      <c r="I458" s="7">
        <f>Tabla1[[#This Row],[Tiempo de Preparación]]/1440</f>
        <v>2.7777777777777776E-2</v>
      </c>
      <c r="J458" t="s">
        <v>6</v>
      </c>
      <c r="K458">
        <f>Tabla1[[#This Row],[Precio Unitario]]*Tabla1[[#This Row],[Cantidad Ordenada]]</f>
        <v>26</v>
      </c>
      <c r="L458">
        <f>Tabla1[[#This Row],[Ganancia Bruta]]-(Tabla1[[#This Row],[Costo Unitario]]*Tabla1[[#This Row],[Cantidad Ordenada]])</f>
        <v>11</v>
      </c>
      <c r="M458">
        <f>Tabla1[[#This Row],[Precio Unitario]]*Tabla1[[#This Row],[Cantidad Ordenada]]</f>
        <v>26</v>
      </c>
      <c r="N458" s="1">
        <f>Tabla1[[#This Row],[Ganancia Neta ]]/Tabla1[[#This Row],[Total del pedido ]]</f>
        <v>0.42307692307692307</v>
      </c>
      <c r="O458" s="2">
        <f>Tabla1[[#This Row],[Costo Unitario]]*Tabla1[[#This Row],[Cantidad Ordenada]]</f>
        <v>15</v>
      </c>
    </row>
    <row r="459" spans="1:15" x14ac:dyDescent="0.2">
      <c r="A459">
        <v>177</v>
      </c>
      <c r="B459">
        <v>4</v>
      </c>
      <c r="C459" t="s">
        <v>23</v>
      </c>
      <c r="D459" t="s">
        <v>47</v>
      </c>
      <c r="E459">
        <v>13</v>
      </c>
      <c r="F459">
        <v>21</v>
      </c>
      <c r="G459">
        <v>2</v>
      </c>
      <c r="H459" s="8">
        <v>45</v>
      </c>
      <c r="I459" s="7">
        <f>Tabla1[[#This Row],[Tiempo de Preparación]]/1440</f>
        <v>3.125E-2</v>
      </c>
      <c r="J459" t="s">
        <v>8</v>
      </c>
      <c r="K459">
        <f>Tabla1[[#This Row],[Precio Unitario]]*Tabla1[[#This Row],[Cantidad Ordenada]]</f>
        <v>42</v>
      </c>
      <c r="L459">
        <f>Tabla1[[#This Row],[Ganancia Bruta]]-(Tabla1[[#This Row],[Costo Unitario]]*Tabla1[[#This Row],[Cantidad Ordenada]])</f>
        <v>16</v>
      </c>
      <c r="M459">
        <f>Tabla1[[#This Row],[Precio Unitario]]*Tabla1[[#This Row],[Cantidad Ordenada]]</f>
        <v>42</v>
      </c>
      <c r="N459" s="1">
        <f>Tabla1[[#This Row],[Ganancia Neta ]]/Tabla1[[#This Row],[Total del pedido ]]</f>
        <v>0.38095238095238093</v>
      </c>
      <c r="O459" s="2">
        <f>Tabla1[[#This Row],[Costo Unitario]]*Tabla1[[#This Row],[Cantidad Ordenada]]</f>
        <v>26</v>
      </c>
    </row>
    <row r="460" spans="1:15" x14ac:dyDescent="0.2">
      <c r="A460">
        <v>177</v>
      </c>
      <c r="B460">
        <v>4</v>
      </c>
      <c r="C460" t="s">
        <v>16</v>
      </c>
      <c r="D460" t="s">
        <v>40</v>
      </c>
      <c r="E460">
        <v>11</v>
      </c>
      <c r="F460">
        <v>19</v>
      </c>
      <c r="G460">
        <v>3</v>
      </c>
      <c r="H460" s="8">
        <v>47</v>
      </c>
      <c r="I460" s="7">
        <f>Tabla1[[#This Row],[Tiempo de Preparación]]/1440</f>
        <v>3.2638888888888891E-2</v>
      </c>
      <c r="J460" t="s">
        <v>6</v>
      </c>
      <c r="K460">
        <f>Tabla1[[#This Row],[Precio Unitario]]*Tabla1[[#This Row],[Cantidad Ordenada]]</f>
        <v>57</v>
      </c>
      <c r="L460">
        <f>Tabla1[[#This Row],[Ganancia Bruta]]-(Tabla1[[#This Row],[Costo Unitario]]*Tabla1[[#This Row],[Cantidad Ordenada]])</f>
        <v>24</v>
      </c>
      <c r="M460">
        <f>Tabla1[[#This Row],[Precio Unitario]]*Tabla1[[#This Row],[Cantidad Ordenada]]</f>
        <v>57</v>
      </c>
      <c r="N460" s="1">
        <f>Tabla1[[#This Row],[Ganancia Neta ]]/Tabla1[[#This Row],[Total del pedido ]]</f>
        <v>0.42105263157894735</v>
      </c>
      <c r="O460" s="2">
        <f>Tabla1[[#This Row],[Costo Unitario]]*Tabla1[[#This Row],[Cantidad Ordenada]]</f>
        <v>33</v>
      </c>
    </row>
    <row r="461" spans="1:15" x14ac:dyDescent="0.2">
      <c r="A461">
        <v>178</v>
      </c>
      <c r="B461">
        <v>11</v>
      </c>
      <c r="C461" t="s">
        <v>7</v>
      </c>
      <c r="D461" t="s">
        <v>32</v>
      </c>
      <c r="E461">
        <v>18</v>
      </c>
      <c r="F461">
        <v>30</v>
      </c>
      <c r="G461">
        <v>1</v>
      </c>
      <c r="H461" s="8">
        <v>55</v>
      </c>
      <c r="I461" s="7">
        <f>Tabla1[[#This Row],[Tiempo de Preparación]]/1440</f>
        <v>3.8194444444444448E-2</v>
      </c>
      <c r="J461" t="s">
        <v>8</v>
      </c>
      <c r="K461">
        <f>Tabla1[[#This Row],[Precio Unitario]]*Tabla1[[#This Row],[Cantidad Ordenada]]</f>
        <v>30</v>
      </c>
      <c r="L461">
        <f>Tabla1[[#This Row],[Ganancia Bruta]]-(Tabla1[[#This Row],[Costo Unitario]]*Tabla1[[#This Row],[Cantidad Ordenada]])</f>
        <v>12</v>
      </c>
      <c r="M461">
        <f>Tabla1[[#This Row],[Precio Unitario]]*Tabla1[[#This Row],[Cantidad Ordenada]]</f>
        <v>30</v>
      </c>
      <c r="N461" s="1">
        <f>Tabla1[[#This Row],[Ganancia Neta ]]/Tabla1[[#This Row],[Total del pedido ]]</f>
        <v>0.4</v>
      </c>
      <c r="O461" s="2">
        <f>Tabla1[[#This Row],[Costo Unitario]]*Tabla1[[#This Row],[Cantidad Ordenada]]</f>
        <v>18</v>
      </c>
    </row>
    <row r="462" spans="1:15" x14ac:dyDescent="0.2">
      <c r="A462">
        <v>178</v>
      </c>
      <c r="B462">
        <v>11</v>
      </c>
      <c r="C462" t="s">
        <v>17</v>
      </c>
      <c r="D462" t="s">
        <v>41</v>
      </c>
      <c r="E462">
        <v>21</v>
      </c>
      <c r="F462">
        <v>35</v>
      </c>
      <c r="G462">
        <v>1</v>
      </c>
      <c r="H462" s="8">
        <v>16</v>
      </c>
      <c r="I462" s="7">
        <f>Tabla1[[#This Row],[Tiempo de Preparación]]/1440</f>
        <v>1.1111111111111112E-2</v>
      </c>
      <c r="J462" t="s">
        <v>8</v>
      </c>
      <c r="K462">
        <f>Tabla1[[#This Row],[Precio Unitario]]*Tabla1[[#This Row],[Cantidad Ordenada]]</f>
        <v>35</v>
      </c>
      <c r="L462">
        <f>Tabla1[[#This Row],[Ganancia Bruta]]-(Tabla1[[#This Row],[Costo Unitario]]*Tabla1[[#This Row],[Cantidad Ordenada]])</f>
        <v>14</v>
      </c>
      <c r="M462">
        <f>Tabla1[[#This Row],[Precio Unitario]]*Tabla1[[#This Row],[Cantidad Ordenada]]</f>
        <v>35</v>
      </c>
      <c r="N462" s="1">
        <f>Tabla1[[#This Row],[Ganancia Neta ]]/Tabla1[[#This Row],[Total del pedido ]]</f>
        <v>0.4</v>
      </c>
      <c r="O462" s="2">
        <f>Tabla1[[#This Row],[Costo Unitario]]*Tabla1[[#This Row],[Cantidad Ordenada]]</f>
        <v>21</v>
      </c>
    </row>
    <row r="463" spans="1:15" x14ac:dyDescent="0.2">
      <c r="A463">
        <v>178</v>
      </c>
      <c r="B463">
        <v>11</v>
      </c>
      <c r="C463" t="s">
        <v>19</v>
      </c>
      <c r="D463" t="s">
        <v>43</v>
      </c>
      <c r="E463">
        <v>13</v>
      </c>
      <c r="F463">
        <v>22</v>
      </c>
      <c r="G463">
        <v>2</v>
      </c>
      <c r="H463" s="8">
        <v>20</v>
      </c>
      <c r="I463" s="7">
        <f>Tabla1[[#This Row],[Tiempo de Preparación]]/1440</f>
        <v>1.3888888888888888E-2</v>
      </c>
      <c r="J463" t="s">
        <v>6</v>
      </c>
      <c r="K463">
        <f>Tabla1[[#This Row],[Precio Unitario]]*Tabla1[[#This Row],[Cantidad Ordenada]]</f>
        <v>44</v>
      </c>
      <c r="L463">
        <f>Tabla1[[#This Row],[Ganancia Bruta]]-(Tabla1[[#This Row],[Costo Unitario]]*Tabla1[[#This Row],[Cantidad Ordenada]])</f>
        <v>18</v>
      </c>
      <c r="M463">
        <f>Tabla1[[#This Row],[Precio Unitario]]*Tabla1[[#This Row],[Cantidad Ordenada]]</f>
        <v>44</v>
      </c>
      <c r="N463" s="1">
        <f>Tabla1[[#This Row],[Ganancia Neta ]]/Tabla1[[#This Row],[Total del pedido ]]</f>
        <v>0.40909090909090912</v>
      </c>
      <c r="O463" s="2">
        <f>Tabla1[[#This Row],[Costo Unitario]]*Tabla1[[#This Row],[Cantidad Ordenada]]</f>
        <v>26</v>
      </c>
    </row>
    <row r="464" spans="1:15" x14ac:dyDescent="0.2">
      <c r="A464">
        <v>178</v>
      </c>
      <c r="B464">
        <v>11</v>
      </c>
      <c r="C464" t="s">
        <v>14</v>
      </c>
      <c r="D464" t="s">
        <v>38</v>
      </c>
      <c r="E464">
        <v>20</v>
      </c>
      <c r="F464">
        <v>33</v>
      </c>
      <c r="G464">
        <v>3</v>
      </c>
      <c r="H464" s="8">
        <v>55</v>
      </c>
      <c r="I464" s="7">
        <f>Tabla1[[#This Row],[Tiempo de Preparación]]/1440</f>
        <v>3.8194444444444448E-2</v>
      </c>
      <c r="J464" t="s">
        <v>6</v>
      </c>
      <c r="K464">
        <f>Tabla1[[#This Row],[Precio Unitario]]*Tabla1[[#This Row],[Cantidad Ordenada]]</f>
        <v>99</v>
      </c>
      <c r="L464">
        <f>Tabla1[[#This Row],[Ganancia Bruta]]-(Tabla1[[#This Row],[Costo Unitario]]*Tabla1[[#This Row],[Cantidad Ordenada]])</f>
        <v>39</v>
      </c>
      <c r="M464">
        <f>Tabla1[[#This Row],[Precio Unitario]]*Tabla1[[#This Row],[Cantidad Ordenada]]</f>
        <v>99</v>
      </c>
      <c r="N464" s="1">
        <f>Tabla1[[#This Row],[Ganancia Neta ]]/Tabla1[[#This Row],[Total del pedido ]]</f>
        <v>0.39393939393939392</v>
      </c>
      <c r="O464" s="2">
        <f>Tabla1[[#This Row],[Costo Unitario]]*Tabla1[[#This Row],[Cantidad Ordenada]]</f>
        <v>60</v>
      </c>
    </row>
    <row r="465" spans="1:15" x14ac:dyDescent="0.2">
      <c r="A465">
        <v>179</v>
      </c>
      <c r="B465">
        <v>12</v>
      </c>
      <c r="C465" t="s">
        <v>9</v>
      </c>
      <c r="D465" t="s">
        <v>33</v>
      </c>
      <c r="E465">
        <v>19</v>
      </c>
      <c r="F465">
        <v>31</v>
      </c>
      <c r="G465">
        <v>2</v>
      </c>
      <c r="H465" s="8">
        <v>26</v>
      </c>
      <c r="I465" s="7">
        <f>Tabla1[[#This Row],[Tiempo de Preparación]]/1440</f>
        <v>1.8055555555555554E-2</v>
      </c>
      <c r="J465" t="s">
        <v>6</v>
      </c>
      <c r="K465">
        <f>Tabla1[[#This Row],[Precio Unitario]]*Tabla1[[#This Row],[Cantidad Ordenada]]</f>
        <v>62</v>
      </c>
      <c r="L465">
        <f>Tabla1[[#This Row],[Ganancia Bruta]]-(Tabla1[[#This Row],[Costo Unitario]]*Tabla1[[#This Row],[Cantidad Ordenada]])</f>
        <v>24</v>
      </c>
      <c r="M465">
        <f>Tabla1[[#This Row],[Precio Unitario]]*Tabla1[[#This Row],[Cantidad Ordenada]]</f>
        <v>62</v>
      </c>
      <c r="N465" s="1">
        <f>Tabla1[[#This Row],[Ganancia Neta ]]/Tabla1[[#This Row],[Total del pedido ]]</f>
        <v>0.38709677419354838</v>
      </c>
      <c r="O465" s="2">
        <f>Tabla1[[#This Row],[Costo Unitario]]*Tabla1[[#This Row],[Cantidad Ordenada]]</f>
        <v>38</v>
      </c>
    </row>
    <row r="466" spans="1:15" x14ac:dyDescent="0.2">
      <c r="A466">
        <v>180</v>
      </c>
      <c r="B466">
        <v>10</v>
      </c>
      <c r="C466" t="s">
        <v>13</v>
      </c>
      <c r="D466" t="s">
        <v>37</v>
      </c>
      <c r="E466">
        <v>17</v>
      </c>
      <c r="F466">
        <v>29</v>
      </c>
      <c r="G466">
        <v>1</v>
      </c>
      <c r="H466" s="8">
        <v>35</v>
      </c>
      <c r="I466" s="7">
        <f>Tabla1[[#This Row],[Tiempo de Preparación]]/1440</f>
        <v>2.4305555555555556E-2</v>
      </c>
      <c r="J466" t="s">
        <v>8</v>
      </c>
      <c r="K466">
        <f>Tabla1[[#This Row],[Precio Unitario]]*Tabla1[[#This Row],[Cantidad Ordenada]]</f>
        <v>29</v>
      </c>
      <c r="L466">
        <f>Tabla1[[#This Row],[Ganancia Bruta]]-(Tabla1[[#This Row],[Costo Unitario]]*Tabla1[[#This Row],[Cantidad Ordenada]])</f>
        <v>12</v>
      </c>
      <c r="M466">
        <f>Tabla1[[#This Row],[Precio Unitario]]*Tabla1[[#This Row],[Cantidad Ordenada]]</f>
        <v>29</v>
      </c>
      <c r="N466" s="1">
        <f>Tabla1[[#This Row],[Ganancia Neta ]]/Tabla1[[#This Row],[Total del pedido ]]</f>
        <v>0.41379310344827586</v>
      </c>
      <c r="O466" s="2">
        <f>Tabla1[[#This Row],[Costo Unitario]]*Tabla1[[#This Row],[Cantidad Ordenada]]</f>
        <v>17</v>
      </c>
    </row>
    <row r="467" spans="1:15" x14ac:dyDescent="0.2">
      <c r="A467">
        <v>180</v>
      </c>
      <c r="B467">
        <v>10</v>
      </c>
      <c r="C467" t="s">
        <v>7</v>
      </c>
      <c r="D467" t="s">
        <v>32</v>
      </c>
      <c r="E467">
        <v>18</v>
      </c>
      <c r="F467">
        <v>30</v>
      </c>
      <c r="G467">
        <v>3</v>
      </c>
      <c r="H467" s="8">
        <v>20</v>
      </c>
      <c r="I467" s="7">
        <f>Tabla1[[#This Row],[Tiempo de Preparación]]/1440</f>
        <v>1.3888888888888888E-2</v>
      </c>
      <c r="J467" t="s">
        <v>8</v>
      </c>
      <c r="K467">
        <f>Tabla1[[#This Row],[Precio Unitario]]*Tabla1[[#This Row],[Cantidad Ordenada]]</f>
        <v>90</v>
      </c>
      <c r="L467">
        <f>Tabla1[[#This Row],[Ganancia Bruta]]-(Tabla1[[#This Row],[Costo Unitario]]*Tabla1[[#This Row],[Cantidad Ordenada]])</f>
        <v>36</v>
      </c>
      <c r="M467">
        <f>Tabla1[[#This Row],[Precio Unitario]]*Tabla1[[#This Row],[Cantidad Ordenada]]</f>
        <v>90</v>
      </c>
      <c r="N467" s="1">
        <f>Tabla1[[#This Row],[Ganancia Neta ]]/Tabla1[[#This Row],[Total del pedido ]]</f>
        <v>0.4</v>
      </c>
      <c r="O467" s="2">
        <f>Tabla1[[#This Row],[Costo Unitario]]*Tabla1[[#This Row],[Cantidad Ordenada]]</f>
        <v>54</v>
      </c>
    </row>
    <row r="468" spans="1:15" x14ac:dyDescent="0.2">
      <c r="A468">
        <v>180</v>
      </c>
      <c r="B468">
        <v>10</v>
      </c>
      <c r="C468" t="s">
        <v>21</v>
      </c>
      <c r="D468" t="s">
        <v>45</v>
      </c>
      <c r="E468">
        <v>12</v>
      </c>
      <c r="F468">
        <v>20</v>
      </c>
      <c r="G468">
        <v>1</v>
      </c>
      <c r="H468" s="8">
        <v>50</v>
      </c>
      <c r="I468" s="7">
        <f>Tabla1[[#This Row],[Tiempo de Preparación]]/1440</f>
        <v>3.4722222222222224E-2</v>
      </c>
      <c r="J468" t="s">
        <v>6</v>
      </c>
      <c r="K468">
        <f>Tabla1[[#This Row],[Precio Unitario]]*Tabla1[[#This Row],[Cantidad Ordenada]]</f>
        <v>20</v>
      </c>
      <c r="L468">
        <f>Tabla1[[#This Row],[Ganancia Bruta]]-(Tabla1[[#This Row],[Costo Unitario]]*Tabla1[[#This Row],[Cantidad Ordenada]])</f>
        <v>8</v>
      </c>
      <c r="M468">
        <f>Tabla1[[#This Row],[Precio Unitario]]*Tabla1[[#This Row],[Cantidad Ordenada]]</f>
        <v>20</v>
      </c>
      <c r="N468" s="1">
        <f>Tabla1[[#This Row],[Ganancia Neta ]]/Tabla1[[#This Row],[Total del pedido ]]</f>
        <v>0.4</v>
      </c>
      <c r="O468" s="2">
        <f>Tabla1[[#This Row],[Costo Unitario]]*Tabla1[[#This Row],[Cantidad Ordenada]]</f>
        <v>12</v>
      </c>
    </row>
    <row r="469" spans="1:15" x14ac:dyDescent="0.2">
      <c r="A469">
        <v>180</v>
      </c>
      <c r="B469">
        <v>10</v>
      </c>
      <c r="C469" t="s">
        <v>10</v>
      </c>
      <c r="D469" t="s">
        <v>34</v>
      </c>
      <c r="E469">
        <v>16</v>
      </c>
      <c r="F469">
        <v>27</v>
      </c>
      <c r="G469">
        <v>1</v>
      </c>
      <c r="H469" s="8">
        <v>56</v>
      </c>
      <c r="I469" s="7">
        <f>Tabla1[[#This Row],[Tiempo de Preparación]]/1440</f>
        <v>3.888888888888889E-2</v>
      </c>
      <c r="J469" t="s">
        <v>6</v>
      </c>
      <c r="K469">
        <f>Tabla1[[#This Row],[Precio Unitario]]*Tabla1[[#This Row],[Cantidad Ordenada]]</f>
        <v>27</v>
      </c>
      <c r="L469">
        <f>Tabla1[[#This Row],[Ganancia Bruta]]-(Tabla1[[#This Row],[Costo Unitario]]*Tabla1[[#This Row],[Cantidad Ordenada]])</f>
        <v>11</v>
      </c>
      <c r="M469">
        <f>Tabla1[[#This Row],[Precio Unitario]]*Tabla1[[#This Row],[Cantidad Ordenada]]</f>
        <v>27</v>
      </c>
      <c r="N469" s="1">
        <f>Tabla1[[#This Row],[Ganancia Neta ]]/Tabla1[[#This Row],[Total del pedido ]]</f>
        <v>0.40740740740740738</v>
      </c>
      <c r="O469" s="2">
        <f>Tabla1[[#This Row],[Costo Unitario]]*Tabla1[[#This Row],[Cantidad Ordenada]]</f>
        <v>16</v>
      </c>
    </row>
    <row r="470" spans="1:15" x14ac:dyDescent="0.2">
      <c r="A470">
        <v>181</v>
      </c>
      <c r="B470">
        <v>15</v>
      </c>
      <c r="C470" t="s">
        <v>10</v>
      </c>
      <c r="D470" t="s">
        <v>34</v>
      </c>
      <c r="E470">
        <v>16</v>
      </c>
      <c r="F470">
        <v>27</v>
      </c>
      <c r="G470">
        <v>1</v>
      </c>
      <c r="H470" s="8">
        <v>55</v>
      </c>
      <c r="I470" s="7">
        <f>Tabla1[[#This Row],[Tiempo de Preparación]]/1440</f>
        <v>3.8194444444444448E-2</v>
      </c>
      <c r="J470" t="s">
        <v>8</v>
      </c>
      <c r="K470">
        <f>Tabla1[[#This Row],[Precio Unitario]]*Tabla1[[#This Row],[Cantidad Ordenada]]</f>
        <v>27</v>
      </c>
      <c r="L470">
        <f>Tabla1[[#This Row],[Ganancia Bruta]]-(Tabla1[[#This Row],[Costo Unitario]]*Tabla1[[#This Row],[Cantidad Ordenada]])</f>
        <v>11</v>
      </c>
      <c r="M470">
        <f>Tabla1[[#This Row],[Precio Unitario]]*Tabla1[[#This Row],[Cantidad Ordenada]]</f>
        <v>27</v>
      </c>
      <c r="N470" s="1">
        <f>Tabla1[[#This Row],[Ganancia Neta ]]/Tabla1[[#This Row],[Total del pedido ]]</f>
        <v>0.40740740740740738</v>
      </c>
      <c r="O470" s="2">
        <f>Tabla1[[#This Row],[Costo Unitario]]*Tabla1[[#This Row],[Cantidad Ordenada]]</f>
        <v>16</v>
      </c>
    </row>
    <row r="471" spans="1:15" x14ac:dyDescent="0.2">
      <c r="A471">
        <v>182</v>
      </c>
      <c r="B471">
        <v>18</v>
      </c>
      <c r="C471" t="s">
        <v>16</v>
      </c>
      <c r="D471" t="s">
        <v>40</v>
      </c>
      <c r="E471">
        <v>11</v>
      </c>
      <c r="F471">
        <v>19</v>
      </c>
      <c r="G471">
        <v>2</v>
      </c>
      <c r="H471" s="8">
        <v>11</v>
      </c>
      <c r="I471" s="7">
        <f>Tabla1[[#This Row],[Tiempo de Preparación]]/1440</f>
        <v>7.6388888888888886E-3</v>
      </c>
      <c r="J471" t="s">
        <v>8</v>
      </c>
      <c r="K471">
        <f>Tabla1[[#This Row],[Precio Unitario]]*Tabla1[[#This Row],[Cantidad Ordenada]]</f>
        <v>38</v>
      </c>
      <c r="L471">
        <f>Tabla1[[#This Row],[Ganancia Bruta]]-(Tabla1[[#This Row],[Costo Unitario]]*Tabla1[[#This Row],[Cantidad Ordenada]])</f>
        <v>16</v>
      </c>
      <c r="M471">
        <f>Tabla1[[#This Row],[Precio Unitario]]*Tabla1[[#This Row],[Cantidad Ordenada]]</f>
        <v>38</v>
      </c>
      <c r="N471" s="1">
        <f>Tabla1[[#This Row],[Ganancia Neta ]]/Tabla1[[#This Row],[Total del pedido ]]</f>
        <v>0.42105263157894735</v>
      </c>
      <c r="O471" s="2">
        <f>Tabla1[[#This Row],[Costo Unitario]]*Tabla1[[#This Row],[Cantidad Ordenada]]</f>
        <v>22</v>
      </c>
    </row>
    <row r="472" spans="1:15" x14ac:dyDescent="0.2">
      <c r="A472">
        <v>183</v>
      </c>
      <c r="B472">
        <v>18</v>
      </c>
      <c r="C472" t="s">
        <v>18</v>
      </c>
      <c r="D472" t="s">
        <v>42</v>
      </c>
      <c r="E472">
        <v>19</v>
      </c>
      <c r="F472">
        <v>32</v>
      </c>
      <c r="G472">
        <v>2</v>
      </c>
      <c r="H472" s="8">
        <v>52</v>
      </c>
      <c r="I472" s="7">
        <f>Tabla1[[#This Row],[Tiempo de Preparación]]/1440</f>
        <v>3.6111111111111108E-2</v>
      </c>
      <c r="J472" t="s">
        <v>6</v>
      </c>
      <c r="K472">
        <f>Tabla1[[#This Row],[Precio Unitario]]*Tabla1[[#This Row],[Cantidad Ordenada]]</f>
        <v>64</v>
      </c>
      <c r="L472">
        <f>Tabla1[[#This Row],[Ganancia Bruta]]-(Tabla1[[#This Row],[Costo Unitario]]*Tabla1[[#This Row],[Cantidad Ordenada]])</f>
        <v>26</v>
      </c>
      <c r="M472">
        <f>Tabla1[[#This Row],[Precio Unitario]]*Tabla1[[#This Row],[Cantidad Ordenada]]</f>
        <v>64</v>
      </c>
      <c r="N472" s="1">
        <f>Tabla1[[#This Row],[Ganancia Neta ]]/Tabla1[[#This Row],[Total del pedido ]]</f>
        <v>0.40625</v>
      </c>
      <c r="O472" s="2">
        <f>Tabla1[[#This Row],[Costo Unitario]]*Tabla1[[#This Row],[Cantidad Ordenada]]</f>
        <v>38</v>
      </c>
    </row>
    <row r="473" spans="1:15" x14ac:dyDescent="0.2">
      <c r="A473">
        <v>183</v>
      </c>
      <c r="B473">
        <v>18</v>
      </c>
      <c r="C473" t="s">
        <v>25</v>
      </c>
      <c r="D473" t="s">
        <v>49</v>
      </c>
      <c r="E473">
        <v>15</v>
      </c>
      <c r="F473">
        <v>26</v>
      </c>
      <c r="G473">
        <v>1</v>
      </c>
      <c r="H473" s="8">
        <v>10</v>
      </c>
      <c r="I473" s="7">
        <f>Tabla1[[#This Row],[Tiempo de Preparación]]/1440</f>
        <v>6.9444444444444441E-3</v>
      </c>
      <c r="J473" t="s">
        <v>6</v>
      </c>
      <c r="K473">
        <f>Tabla1[[#This Row],[Precio Unitario]]*Tabla1[[#This Row],[Cantidad Ordenada]]</f>
        <v>26</v>
      </c>
      <c r="L473">
        <f>Tabla1[[#This Row],[Ganancia Bruta]]-(Tabla1[[#This Row],[Costo Unitario]]*Tabla1[[#This Row],[Cantidad Ordenada]])</f>
        <v>11</v>
      </c>
      <c r="M473">
        <f>Tabla1[[#This Row],[Precio Unitario]]*Tabla1[[#This Row],[Cantidad Ordenada]]</f>
        <v>26</v>
      </c>
      <c r="N473" s="1">
        <f>Tabla1[[#This Row],[Ganancia Neta ]]/Tabla1[[#This Row],[Total del pedido ]]</f>
        <v>0.42307692307692307</v>
      </c>
      <c r="O473" s="2">
        <f>Tabla1[[#This Row],[Costo Unitario]]*Tabla1[[#This Row],[Cantidad Ordenada]]</f>
        <v>15</v>
      </c>
    </row>
    <row r="474" spans="1:15" x14ac:dyDescent="0.2">
      <c r="A474">
        <v>183</v>
      </c>
      <c r="B474">
        <v>18</v>
      </c>
      <c r="C474" t="s">
        <v>21</v>
      </c>
      <c r="D474" t="s">
        <v>45</v>
      </c>
      <c r="E474">
        <v>12</v>
      </c>
      <c r="F474">
        <v>20</v>
      </c>
      <c r="G474">
        <v>3</v>
      </c>
      <c r="H474" s="8">
        <v>58</v>
      </c>
      <c r="I474" s="7">
        <f>Tabla1[[#This Row],[Tiempo de Preparación]]/1440</f>
        <v>4.027777777777778E-2</v>
      </c>
      <c r="J474" t="s">
        <v>6</v>
      </c>
      <c r="K474">
        <f>Tabla1[[#This Row],[Precio Unitario]]*Tabla1[[#This Row],[Cantidad Ordenada]]</f>
        <v>60</v>
      </c>
      <c r="L474">
        <f>Tabla1[[#This Row],[Ganancia Bruta]]-(Tabla1[[#This Row],[Costo Unitario]]*Tabla1[[#This Row],[Cantidad Ordenada]])</f>
        <v>24</v>
      </c>
      <c r="M474">
        <f>Tabla1[[#This Row],[Precio Unitario]]*Tabla1[[#This Row],[Cantidad Ordenada]]</f>
        <v>60</v>
      </c>
      <c r="N474" s="1">
        <f>Tabla1[[#This Row],[Ganancia Neta ]]/Tabla1[[#This Row],[Total del pedido ]]</f>
        <v>0.4</v>
      </c>
      <c r="O474" s="2">
        <f>Tabla1[[#This Row],[Costo Unitario]]*Tabla1[[#This Row],[Cantidad Ordenada]]</f>
        <v>36</v>
      </c>
    </row>
    <row r="475" spans="1:15" x14ac:dyDescent="0.2">
      <c r="A475">
        <v>183</v>
      </c>
      <c r="B475">
        <v>18</v>
      </c>
      <c r="C475" t="s">
        <v>17</v>
      </c>
      <c r="D475" t="s">
        <v>41</v>
      </c>
      <c r="E475">
        <v>21</v>
      </c>
      <c r="F475">
        <v>35</v>
      </c>
      <c r="G475">
        <v>3</v>
      </c>
      <c r="H475" s="8">
        <v>46</v>
      </c>
      <c r="I475" s="7">
        <f>Tabla1[[#This Row],[Tiempo de Preparación]]/1440</f>
        <v>3.1944444444444442E-2</v>
      </c>
      <c r="J475" t="s">
        <v>6</v>
      </c>
      <c r="K475">
        <f>Tabla1[[#This Row],[Precio Unitario]]*Tabla1[[#This Row],[Cantidad Ordenada]]</f>
        <v>105</v>
      </c>
      <c r="L475">
        <f>Tabla1[[#This Row],[Ganancia Bruta]]-(Tabla1[[#This Row],[Costo Unitario]]*Tabla1[[#This Row],[Cantidad Ordenada]])</f>
        <v>42</v>
      </c>
      <c r="M475">
        <f>Tabla1[[#This Row],[Precio Unitario]]*Tabla1[[#This Row],[Cantidad Ordenada]]</f>
        <v>105</v>
      </c>
      <c r="N475" s="1">
        <f>Tabla1[[#This Row],[Ganancia Neta ]]/Tabla1[[#This Row],[Total del pedido ]]</f>
        <v>0.4</v>
      </c>
      <c r="O475" s="2">
        <f>Tabla1[[#This Row],[Costo Unitario]]*Tabla1[[#This Row],[Cantidad Ordenada]]</f>
        <v>63</v>
      </c>
    </row>
    <row r="476" spans="1:15" x14ac:dyDescent="0.2">
      <c r="A476">
        <v>184</v>
      </c>
      <c r="B476">
        <v>4</v>
      </c>
      <c r="C476" t="s">
        <v>15</v>
      </c>
      <c r="D476" t="s">
        <v>39</v>
      </c>
      <c r="E476">
        <v>16</v>
      </c>
      <c r="F476">
        <v>28</v>
      </c>
      <c r="G476">
        <v>3</v>
      </c>
      <c r="H476" s="8">
        <v>6</v>
      </c>
      <c r="I476" s="7">
        <f>Tabla1[[#This Row],[Tiempo de Preparación]]/1440</f>
        <v>4.1666666666666666E-3</v>
      </c>
      <c r="J476" t="s">
        <v>8</v>
      </c>
      <c r="K476">
        <f>Tabla1[[#This Row],[Precio Unitario]]*Tabla1[[#This Row],[Cantidad Ordenada]]</f>
        <v>84</v>
      </c>
      <c r="L476">
        <f>Tabla1[[#This Row],[Ganancia Bruta]]-(Tabla1[[#This Row],[Costo Unitario]]*Tabla1[[#This Row],[Cantidad Ordenada]])</f>
        <v>36</v>
      </c>
      <c r="M476">
        <f>Tabla1[[#This Row],[Precio Unitario]]*Tabla1[[#This Row],[Cantidad Ordenada]]</f>
        <v>84</v>
      </c>
      <c r="N476" s="1">
        <f>Tabla1[[#This Row],[Ganancia Neta ]]/Tabla1[[#This Row],[Total del pedido ]]</f>
        <v>0.42857142857142855</v>
      </c>
      <c r="O476" s="2">
        <f>Tabla1[[#This Row],[Costo Unitario]]*Tabla1[[#This Row],[Cantidad Ordenada]]</f>
        <v>48</v>
      </c>
    </row>
    <row r="477" spans="1:15" x14ac:dyDescent="0.2">
      <c r="A477">
        <v>184</v>
      </c>
      <c r="B477">
        <v>4</v>
      </c>
      <c r="C477" t="s">
        <v>10</v>
      </c>
      <c r="D477" t="s">
        <v>34</v>
      </c>
      <c r="E477">
        <v>16</v>
      </c>
      <c r="F477">
        <v>27</v>
      </c>
      <c r="G477">
        <v>3</v>
      </c>
      <c r="H477" s="8">
        <v>10</v>
      </c>
      <c r="I477" s="7">
        <f>Tabla1[[#This Row],[Tiempo de Preparación]]/1440</f>
        <v>6.9444444444444441E-3</v>
      </c>
      <c r="J477" t="s">
        <v>6</v>
      </c>
      <c r="K477">
        <f>Tabla1[[#This Row],[Precio Unitario]]*Tabla1[[#This Row],[Cantidad Ordenada]]</f>
        <v>81</v>
      </c>
      <c r="L477">
        <f>Tabla1[[#This Row],[Ganancia Bruta]]-(Tabla1[[#This Row],[Costo Unitario]]*Tabla1[[#This Row],[Cantidad Ordenada]])</f>
        <v>33</v>
      </c>
      <c r="M477">
        <f>Tabla1[[#This Row],[Precio Unitario]]*Tabla1[[#This Row],[Cantidad Ordenada]]</f>
        <v>81</v>
      </c>
      <c r="N477" s="1">
        <f>Tabla1[[#This Row],[Ganancia Neta ]]/Tabla1[[#This Row],[Total del pedido ]]</f>
        <v>0.40740740740740738</v>
      </c>
      <c r="O477" s="2">
        <f>Tabla1[[#This Row],[Costo Unitario]]*Tabla1[[#This Row],[Cantidad Ordenada]]</f>
        <v>48</v>
      </c>
    </row>
    <row r="478" spans="1:15" x14ac:dyDescent="0.2">
      <c r="A478">
        <v>184</v>
      </c>
      <c r="B478">
        <v>4</v>
      </c>
      <c r="C478" t="s">
        <v>21</v>
      </c>
      <c r="D478" t="s">
        <v>45</v>
      </c>
      <c r="E478">
        <v>12</v>
      </c>
      <c r="F478">
        <v>20</v>
      </c>
      <c r="G478">
        <v>2</v>
      </c>
      <c r="H478" s="8">
        <v>13</v>
      </c>
      <c r="I478" s="7">
        <f>Tabla1[[#This Row],[Tiempo de Preparación]]/1440</f>
        <v>9.0277777777777769E-3</v>
      </c>
      <c r="J478" t="s">
        <v>8</v>
      </c>
      <c r="K478">
        <f>Tabla1[[#This Row],[Precio Unitario]]*Tabla1[[#This Row],[Cantidad Ordenada]]</f>
        <v>40</v>
      </c>
      <c r="L478">
        <f>Tabla1[[#This Row],[Ganancia Bruta]]-(Tabla1[[#This Row],[Costo Unitario]]*Tabla1[[#This Row],[Cantidad Ordenada]])</f>
        <v>16</v>
      </c>
      <c r="M478">
        <f>Tabla1[[#This Row],[Precio Unitario]]*Tabla1[[#This Row],[Cantidad Ordenada]]</f>
        <v>40</v>
      </c>
      <c r="N478" s="1">
        <f>Tabla1[[#This Row],[Ganancia Neta ]]/Tabla1[[#This Row],[Total del pedido ]]</f>
        <v>0.4</v>
      </c>
      <c r="O478" s="2">
        <f>Tabla1[[#This Row],[Costo Unitario]]*Tabla1[[#This Row],[Cantidad Ordenada]]</f>
        <v>24</v>
      </c>
    </row>
    <row r="479" spans="1:15" x14ac:dyDescent="0.2">
      <c r="A479">
        <v>185</v>
      </c>
      <c r="B479">
        <v>16</v>
      </c>
      <c r="C479" t="s">
        <v>23</v>
      </c>
      <c r="D479" t="s">
        <v>47</v>
      </c>
      <c r="E479">
        <v>13</v>
      </c>
      <c r="F479">
        <v>21</v>
      </c>
      <c r="G479">
        <v>3</v>
      </c>
      <c r="H479" s="8">
        <v>34</v>
      </c>
      <c r="I479" s="7">
        <f>Tabla1[[#This Row],[Tiempo de Preparación]]/1440</f>
        <v>2.361111111111111E-2</v>
      </c>
      <c r="J479" t="s">
        <v>6</v>
      </c>
      <c r="K479">
        <f>Tabla1[[#This Row],[Precio Unitario]]*Tabla1[[#This Row],[Cantidad Ordenada]]</f>
        <v>63</v>
      </c>
      <c r="L479">
        <f>Tabla1[[#This Row],[Ganancia Bruta]]-(Tabla1[[#This Row],[Costo Unitario]]*Tabla1[[#This Row],[Cantidad Ordenada]])</f>
        <v>24</v>
      </c>
      <c r="M479">
        <f>Tabla1[[#This Row],[Precio Unitario]]*Tabla1[[#This Row],[Cantidad Ordenada]]</f>
        <v>63</v>
      </c>
      <c r="N479" s="1">
        <f>Tabla1[[#This Row],[Ganancia Neta ]]/Tabla1[[#This Row],[Total del pedido ]]</f>
        <v>0.38095238095238093</v>
      </c>
      <c r="O479" s="2">
        <f>Tabla1[[#This Row],[Costo Unitario]]*Tabla1[[#This Row],[Cantidad Ordenada]]</f>
        <v>39</v>
      </c>
    </row>
    <row r="480" spans="1:15" x14ac:dyDescent="0.2">
      <c r="A480">
        <v>185</v>
      </c>
      <c r="B480">
        <v>16</v>
      </c>
      <c r="C480" t="s">
        <v>15</v>
      </c>
      <c r="D480" t="s">
        <v>39</v>
      </c>
      <c r="E480">
        <v>16</v>
      </c>
      <c r="F480">
        <v>28</v>
      </c>
      <c r="G480">
        <v>1</v>
      </c>
      <c r="H480" s="8">
        <v>6</v>
      </c>
      <c r="I480" s="7">
        <f>Tabla1[[#This Row],[Tiempo de Preparación]]/1440</f>
        <v>4.1666666666666666E-3</v>
      </c>
      <c r="J480" t="s">
        <v>8</v>
      </c>
      <c r="K480">
        <f>Tabla1[[#This Row],[Precio Unitario]]*Tabla1[[#This Row],[Cantidad Ordenada]]</f>
        <v>28</v>
      </c>
      <c r="L480">
        <f>Tabla1[[#This Row],[Ganancia Bruta]]-(Tabla1[[#This Row],[Costo Unitario]]*Tabla1[[#This Row],[Cantidad Ordenada]])</f>
        <v>12</v>
      </c>
      <c r="M480">
        <f>Tabla1[[#This Row],[Precio Unitario]]*Tabla1[[#This Row],[Cantidad Ordenada]]</f>
        <v>28</v>
      </c>
      <c r="N480" s="1">
        <f>Tabla1[[#This Row],[Ganancia Neta ]]/Tabla1[[#This Row],[Total del pedido ]]</f>
        <v>0.42857142857142855</v>
      </c>
      <c r="O480" s="2">
        <f>Tabla1[[#This Row],[Costo Unitario]]*Tabla1[[#This Row],[Cantidad Ordenada]]</f>
        <v>16</v>
      </c>
    </row>
    <row r="481" spans="1:15" x14ac:dyDescent="0.2">
      <c r="A481">
        <v>186</v>
      </c>
      <c r="B481">
        <v>13</v>
      </c>
      <c r="C481" t="s">
        <v>10</v>
      </c>
      <c r="D481" t="s">
        <v>34</v>
      </c>
      <c r="E481">
        <v>16</v>
      </c>
      <c r="F481">
        <v>27</v>
      </c>
      <c r="G481">
        <v>3</v>
      </c>
      <c r="H481" s="8">
        <v>16</v>
      </c>
      <c r="I481" s="7">
        <f>Tabla1[[#This Row],[Tiempo de Preparación]]/1440</f>
        <v>1.1111111111111112E-2</v>
      </c>
      <c r="J481" t="s">
        <v>6</v>
      </c>
      <c r="K481">
        <f>Tabla1[[#This Row],[Precio Unitario]]*Tabla1[[#This Row],[Cantidad Ordenada]]</f>
        <v>81</v>
      </c>
      <c r="L481">
        <f>Tabla1[[#This Row],[Ganancia Bruta]]-(Tabla1[[#This Row],[Costo Unitario]]*Tabla1[[#This Row],[Cantidad Ordenada]])</f>
        <v>33</v>
      </c>
      <c r="M481">
        <f>Tabla1[[#This Row],[Precio Unitario]]*Tabla1[[#This Row],[Cantidad Ordenada]]</f>
        <v>81</v>
      </c>
      <c r="N481" s="1">
        <f>Tabla1[[#This Row],[Ganancia Neta ]]/Tabla1[[#This Row],[Total del pedido ]]</f>
        <v>0.40740740740740738</v>
      </c>
      <c r="O481" s="2">
        <f>Tabla1[[#This Row],[Costo Unitario]]*Tabla1[[#This Row],[Cantidad Ordenada]]</f>
        <v>48</v>
      </c>
    </row>
    <row r="482" spans="1:15" x14ac:dyDescent="0.2">
      <c r="A482">
        <v>186</v>
      </c>
      <c r="B482">
        <v>13</v>
      </c>
      <c r="C482" t="s">
        <v>18</v>
      </c>
      <c r="D482" t="s">
        <v>42</v>
      </c>
      <c r="E482">
        <v>19</v>
      </c>
      <c r="F482">
        <v>32</v>
      </c>
      <c r="G482">
        <v>3</v>
      </c>
      <c r="H482" s="8">
        <v>23</v>
      </c>
      <c r="I482" s="7">
        <f>Tabla1[[#This Row],[Tiempo de Preparación]]/1440</f>
        <v>1.5972222222222221E-2</v>
      </c>
      <c r="J482" t="s">
        <v>8</v>
      </c>
      <c r="K482">
        <f>Tabla1[[#This Row],[Precio Unitario]]*Tabla1[[#This Row],[Cantidad Ordenada]]</f>
        <v>96</v>
      </c>
      <c r="L482">
        <f>Tabla1[[#This Row],[Ganancia Bruta]]-(Tabla1[[#This Row],[Costo Unitario]]*Tabla1[[#This Row],[Cantidad Ordenada]])</f>
        <v>39</v>
      </c>
      <c r="M482">
        <f>Tabla1[[#This Row],[Precio Unitario]]*Tabla1[[#This Row],[Cantidad Ordenada]]</f>
        <v>96</v>
      </c>
      <c r="N482" s="1">
        <f>Tabla1[[#This Row],[Ganancia Neta ]]/Tabla1[[#This Row],[Total del pedido ]]</f>
        <v>0.40625</v>
      </c>
      <c r="O482" s="2">
        <f>Tabla1[[#This Row],[Costo Unitario]]*Tabla1[[#This Row],[Cantidad Ordenada]]</f>
        <v>57</v>
      </c>
    </row>
    <row r="483" spans="1:15" x14ac:dyDescent="0.2">
      <c r="A483">
        <v>186</v>
      </c>
      <c r="B483">
        <v>13</v>
      </c>
      <c r="C483" t="s">
        <v>9</v>
      </c>
      <c r="D483" t="s">
        <v>33</v>
      </c>
      <c r="E483">
        <v>19</v>
      </c>
      <c r="F483">
        <v>31</v>
      </c>
      <c r="G483">
        <v>3</v>
      </c>
      <c r="H483" s="8">
        <v>54</v>
      </c>
      <c r="I483" s="7">
        <f>Tabla1[[#This Row],[Tiempo de Preparación]]/1440</f>
        <v>3.7499999999999999E-2</v>
      </c>
      <c r="J483" t="s">
        <v>6</v>
      </c>
      <c r="K483">
        <f>Tabla1[[#This Row],[Precio Unitario]]*Tabla1[[#This Row],[Cantidad Ordenada]]</f>
        <v>93</v>
      </c>
      <c r="L483">
        <f>Tabla1[[#This Row],[Ganancia Bruta]]-(Tabla1[[#This Row],[Costo Unitario]]*Tabla1[[#This Row],[Cantidad Ordenada]])</f>
        <v>36</v>
      </c>
      <c r="M483">
        <f>Tabla1[[#This Row],[Precio Unitario]]*Tabla1[[#This Row],[Cantidad Ordenada]]</f>
        <v>93</v>
      </c>
      <c r="N483" s="1">
        <f>Tabla1[[#This Row],[Ganancia Neta ]]/Tabla1[[#This Row],[Total del pedido ]]</f>
        <v>0.38709677419354838</v>
      </c>
      <c r="O483" s="2">
        <f>Tabla1[[#This Row],[Costo Unitario]]*Tabla1[[#This Row],[Cantidad Ordenada]]</f>
        <v>57</v>
      </c>
    </row>
    <row r="484" spans="1:15" x14ac:dyDescent="0.2">
      <c r="A484">
        <v>187</v>
      </c>
      <c r="B484">
        <v>5</v>
      </c>
      <c r="C484" t="s">
        <v>20</v>
      </c>
      <c r="D484" t="s">
        <v>44</v>
      </c>
      <c r="E484">
        <v>20</v>
      </c>
      <c r="F484">
        <v>34</v>
      </c>
      <c r="G484">
        <v>2</v>
      </c>
      <c r="H484" s="8">
        <v>28</v>
      </c>
      <c r="I484" s="7">
        <f>Tabla1[[#This Row],[Tiempo de Preparación]]/1440</f>
        <v>1.9444444444444445E-2</v>
      </c>
      <c r="J484" t="s">
        <v>8</v>
      </c>
      <c r="K484">
        <f>Tabla1[[#This Row],[Precio Unitario]]*Tabla1[[#This Row],[Cantidad Ordenada]]</f>
        <v>68</v>
      </c>
      <c r="L484">
        <f>Tabla1[[#This Row],[Ganancia Bruta]]-(Tabla1[[#This Row],[Costo Unitario]]*Tabla1[[#This Row],[Cantidad Ordenada]])</f>
        <v>28</v>
      </c>
      <c r="M484">
        <f>Tabla1[[#This Row],[Precio Unitario]]*Tabla1[[#This Row],[Cantidad Ordenada]]</f>
        <v>68</v>
      </c>
      <c r="N484" s="1">
        <f>Tabla1[[#This Row],[Ganancia Neta ]]/Tabla1[[#This Row],[Total del pedido ]]</f>
        <v>0.41176470588235292</v>
      </c>
      <c r="O484" s="2">
        <f>Tabla1[[#This Row],[Costo Unitario]]*Tabla1[[#This Row],[Cantidad Ordenada]]</f>
        <v>40</v>
      </c>
    </row>
    <row r="485" spans="1:15" x14ac:dyDescent="0.2">
      <c r="A485">
        <v>187</v>
      </c>
      <c r="B485">
        <v>5</v>
      </c>
      <c r="C485" t="s">
        <v>25</v>
      </c>
      <c r="D485" t="s">
        <v>49</v>
      </c>
      <c r="E485">
        <v>15</v>
      </c>
      <c r="F485">
        <v>26</v>
      </c>
      <c r="G485">
        <v>1</v>
      </c>
      <c r="H485" s="8">
        <v>51</v>
      </c>
      <c r="I485" s="7">
        <f>Tabla1[[#This Row],[Tiempo de Preparación]]/1440</f>
        <v>3.5416666666666666E-2</v>
      </c>
      <c r="J485" t="s">
        <v>6</v>
      </c>
      <c r="K485">
        <f>Tabla1[[#This Row],[Precio Unitario]]*Tabla1[[#This Row],[Cantidad Ordenada]]</f>
        <v>26</v>
      </c>
      <c r="L485">
        <f>Tabla1[[#This Row],[Ganancia Bruta]]-(Tabla1[[#This Row],[Costo Unitario]]*Tabla1[[#This Row],[Cantidad Ordenada]])</f>
        <v>11</v>
      </c>
      <c r="M485">
        <f>Tabla1[[#This Row],[Precio Unitario]]*Tabla1[[#This Row],[Cantidad Ordenada]]</f>
        <v>26</v>
      </c>
      <c r="N485" s="1">
        <f>Tabla1[[#This Row],[Ganancia Neta ]]/Tabla1[[#This Row],[Total del pedido ]]</f>
        <v>0.42307692307692307</v>
      </c>
      <c r="O485" s="2">
        <f>Tabla1[[#This Row],[Costo Unitario]]*Tabla1[[#This Row],[Cantidad Ordenada]]</f>
        <v>15</v>
      </c>
    </row>
    <row r="486" spans="1:15" x14ac:dyDescent="0.2">
      <c r="A486">
        <v>187</v>
      </c>
      <c r="B486">
        <v>5</v>
      </c>
      <c r="C486" t="s">
        <v>13</v>
      </c>
      <c r="D486" t="s">
        <v>37</v>
      </c>
      <c r="E486">
        <v>17</v>
      </c>
      <c r="F486">
        <v>29</v>
      </c>
      <c r="G486">
        <v>3</v>
      </c>
      <c r="H486" s="8">
        <v>11</v>
      </c>
      <c r="I486" s="7">
        <f>Tabla1[[#This Row],[Tiempo de Preparación]]/1440</f>
        <v>7.6388888888888886E-3</v>
      </c>
      <c r="J486" t="s">
        <v>6</v>
      </c>
      <c r="K486">
        <f>Tabla1[[#This Row],[Precio Unitario]]*Tabla1[[#This Row],[Cantidad Ordenada]]</f>
        <v>87</v>
      </c>
      <c r="L486">
        <f>Tabla1[[#This Row],[Ganancia Bruta]]-(Tabla1[[#This Row],[Costo Unitario]]*Tabla1[[#This Row],[Cantidad Ordenada]])</f>
        <v>36</v>
      </c>
      <c r="M486">
        <f>Tabla1[[#This Row],[Precio Unitario]]*Tabla1[[#This Row],[Cantidad Ordenada]]</f>
        <v>87</v>
      </c>
      <c r="N486" s="1">
        <f>Tabla1[[#This Row],[Ganancia Neta ]]/Tabla1[[#This Row],[Total del pedido ]]</f>
        <v>0.41379310344827586</v>
      </c>
      <c r="O486" s="2">
        <f>Tabla1[[#This Row],[Costo Unitario]]*Tabla1[[#This Row],[Cantidad Ordenada]]</f>
        <v>51</v>
      </c>
    </row>
    <row r="487" spans="1:15" x14ac:dyDescent="0.2">
      <c r="A487">
        <v>187</v>
      </c>
      <c r="B487">
        <v>5</v>
      </c>
      <c r="C487" t="s">
        <v>10</v>
      </c>
      <c r="D487" t="s">
        <v>34</v>
      </c>
      <c r="E487">
        <v>16</v>
      </c>
      <c r="F487">
        <v>27</v>
      </c>
      <c r="G487">
        <v>1</v>
      </c>
      <c r="H487" s="8">
        <v>36</v>
      </c>
      <c r="I487" s="7">
        <f>Tabla1[[#This Row],[Tiempo de Preparación]]/1440</f>
        <v>2.5000000000000001E-2</v>
      </c>
      <c r="J487" t="s">
        <v>8</v>
      </c>
      <c r="K487">
        <f>Tabla1[[#This Row],[Precio Unitario]]*Tabla1[[#This Row],[Cantidad Ordenada]]</f>
        <v>27</v>
      </c>
      <c r="L487">
        <f>Tabla1[[#This Row],[Ganancia Bruta]]-(Tabla1[[#This Row],[Costo Unitario]]*Tabla1[[#This Row],[Cantidad Ordenada]])</f>
        <v>11</v>
      </c>
      <c r="M487">
        <f>Tabla1[[#This Row],[Precio Unitario]]*Tabla1[[#This Row],[Cantidad Ordenada]]</f>
        <v>27</v>
      </c>
      <c r="N487" s="1">
        <f>Tabla1[[#This Row],[Ganancia Neta ]]/Tabla1[[#This Row],[Total del pedido ]]</f>
        <v>0.40740740740740738</v>
      </c>
      <c r="O487" s="2">
        <f>Tabla1[[#This Row],[Costo Unitario]]*Tabla1[[#This Row],[Cantidad Ordenada]]</f>
        <v>16</v>
      </c>
    </row>
    <row r="488" spans="1:15" x14ac:dyDescent="0.2">
      <c r="A488">
        <v>188</v>
      </c>
      <c r="B488">
        <v>20</v>
      </c>
      <c r="C488" t="s">
        <v>9</v>
      </c>
      <c r="D488" t="s">
        <v>33</v>
      </c>
      <c r="E488">
        <v>19</v>
      </c>
      <c r="F488">
        <v>31</v>
      </c>
      <c r="G488">
        <v>1</v>
      </c>
      <c r="H488" s="8">
        <v>58</v>
      </c>
      <c r="I488" s="7">
        <f>Tabla1[[#This Row],[Tiempo de Preparación]]/1440</f>
        <v>4.027777777777778E-2</v>
      </c>
      <c r="J488" t="s">
        <v>6</v>
      </c>
      <c r="K488">
        <f>Tabla1[[#This Row],[Precio Unitario]]*Tabla1[[#This Row],[Cantidad Ordenada]]</f>
        <v>31</v>
      </c>
      <c r="L488">
        <f>Tabla1[[#This Row],[Ganancia Bruta]]-(Tabla1[[#This Row],[Costo Unitario]]*Tabla1[[#This Row],[Cantidad Ordenada]])</f>
        <v>12</v>
      </c>
      <c r="M488">
        <f>Tabla1[[#This Row],[Precio Unitario]]*Tabla1[[#This Row],[Cantidad Ordenada]]</f>
        <v>31</v>
      </c>
      <c r="N488" s="1">
        <f>Tabla1[[#This Row],[Ganancia Neta ]]/Tabla1[[#This Row],[Total del pedido ]]</f>
        <v>0.38709677419354838</v>
      </c>
      <c r="O488" s="2">
        <f>Tabla1[[#This Row],[Costo Unitario]]*Tabla1[[#This Row],[Cantidad Ordenada]]</f>
        <v>19</v>
      </c>
    </row>
    <row r="489" spans="1:15" x14ac:dyDescent="0.2">
      <c r="A489">
        <v>188</v>
      </c>
      <c r="B489">
        <v>20</v>
      </c>
      <c r="C489" t="s">
        <v>25</v>
      </c>
      <c r="D489" t="s">
        <v>49</v>
      </c>
      <c r="E489">
        <v>15</v>
      </c>
      <c r="F489">
        <v>26</v>
      </c>
      <c r="G489">
        <v>2</v>
      </c>
      <c r="H489" s="8">
        <v>47</v>
      </c>
      <c r="I489" s="7">
        <f>Tabla1[[#This Row],[Tiempo de Preparación]]/1440</f>
        <v>3.2638888888888891E-2</v>
      </c>
      <c r="J489" t="s">
        <v>6</v>
      </c>
      <c r="K489">
        <f>Tabla1[[#This Row],[Precio Unitario]]*Tabla1[[#This Row],[Cantidad Ordenada]]</f>
        <v>52</v>
      </c>
      <c r="L489">
        <f>Tabla1[[#This Row],[Ganancia Bruta]]-(Tabla1[[#This Row],[Costo Unitario]]*Tabla1[[#This Row],[Cantidad Ordenada]])</f>
        <v>22</v>
      </c>
      <c r="M489">
        <f>Tabla1[[#This Row],[Precio Unitario]]*Tabla1[[#This Row],[Cantidad Ordenada]]</f>
        <v>52</v>
      </c>
      <c r="N489" s="1">
        <f>Tabla1[[#This Row],[Ganancia Neta ]]/Tabla1[[#This Row],[Total del pedido ]]</f>
        <v>0.42307692307692307</v>
      </c>
      <c r="O489" s="2">
        <f>Tabla1[[#This Row],[Costo Unitario]]*Tabla1[[#This Row],[Cantidad Ordenada]]</f>
        <v>30</v>
      </c>
    </row>
    <row r="490" spans="1:15" x14ac:dyDescent="0.2">
      <c r="A490">
        <v>189</v>
      </c>
      <c r="B490">
        <v>11</v>
      </c>
      <c r="C490" t="s">
        <v>20</v>
      </c>
      <c r="D490" t="s">
        <v>44</v>
      </c>
      <c r="E490">
        <v>20</v>
      </c>
      <c r="F490">
        <v>34</v>
      </c>
      <c r="G490">
        <v>2</v>
      </c>
      <c r="H490" s="8">
        <v>42</v>
      </c>
      <c r="I490" s="7">
        <f>Tabla1[[#This Row],[Tiempo de Preparación]]/1440</f>
        <v>2.9166666666666667E-2</v>
      </c>
      <c r="J490" t="s">
        <v>8</v>
      </c>
      <c r="K490">
        <f>Tabla1[[#This Row],[Precio Unitario]]*Tabla1[[#This Row],[Cantidad Ordenada]]</f>
        <v>68</v>
      </c>
      <c r="L490">
        <f>Tabla1[[#This Row],[Ganancia Bruta]]-(Tabla1[[#This Row],[Costo Unitario]]*Tabla1[[#This Row],[Cantidad Ordenada]])</f>
        <v>28</v>
      </c>
      <c r="M490">
        <f>Tabla1[[#This Row],[Precio Unitario]]*Tabla1[[#This Row],[Cantidad Ordenada]]</f>
        <v>68</v>
      </c>
      <c r="N490" s="1">
        <f>Tabla1[[#This Row],[Ganancia Neta ]]/Tabla1[[#This Row],[Total del pedido ]]</f>
        <v>0.41176470588235292</v>
      </c>
      <c r="O490" s="2">
        <f>Tabla1[[#This Row],[Costo Unitario]]*Tabla1[[#This Row],[Cantidad Ordenada]]</f>
        <v>40</v>
      </c>
    </row>
    <row r="491" spans="1:15" x14ac:dyDescent="0.2">
      <c r="A491">
        <v>189</v>
      </c>
      <c r="B491">
        <v>11</v>
      </c>
      <c r="C491" t="s">
        <v>25</v>
      </c>
      <c r="D491" t="s">
        <v>49</v>
      </c>
      <c r="E491">
        <v>15</v>
      </c>
      <c r="F491">
        <v>26</v>
      </c>
      <c r="G491">
        <v>2</v>
      </c>
      <c r="H491" s="8">
        <v>22</v>
      </c>
      <c r="I491" s="7">
        <f>Tabla1[[#This Row],[Tiempo de Preparación]]/1440</f>
        <v>1.5277777777777777E-2</v>
      </c>
      <c r="J491" t="s">
        <v>8</v>
      </c>
      <c r="K491">
        <f>Tabla1[[#This Row],[Precio Unitario]]*Tabla1[[#This Row],[Cantidad Ordenada]]</f>
        <v>52</v>
      </c>
      <c r="L491">
        <f>Tabla1[[#This Row],[Ganancia Bruta]]-(Tabla1[[#This Row],[Costo Unitario]]*Tabla1[[#This Row],[Cantidad Ordenada]])</f>
        <v>22</v>
      </c>
      <c r="M491">
        <f>Tabla1[[#This Row],[Precio Unitario]]*Tabla1[[#This Row],[Cantidad Ordenada]]</f>
        <v>52</v>
      </c>
      <c r="N491" s="1">
        <f>Tabla1[[#This Row],[Ganancia Neta ]]/Tabla1[[#This Row],[Total del pedido ]]</f>
        <v>0.42307692307692307</v>
      </c>
      <c r="O491" s="2">
        <f>Tabla1[[#This Row],[Costo Unitario]]*Tabla1[[#This Row],[Cantidad Ordenada]]</f>
        <v>30</v>
      </c>
    </row>
    <row r="492" spans="1:15" x14ac:dyDescent="0.2">
      <c r="A492">
        <v>189</v>
      </c>
      <c r="B492">
        <v>11</v>
      </c>
      <c r="C492" t="s">
        <v>5</v>
      </c>
      <c r="D492" t="s">
        <v>31</v>
      </c>
      <c r="E492">
        <v>14</v>
      </c>
      <c r="F492">
        <v>24</v>
      </c>
      <c r="G492">
        <v>3</v>
      </c>
      <c r="H492" s="8">
        <v>53</v>
      </c>
      <c r="I492" s="7">
        <f>Tabla1[[#This Row],[Tiempo de Preparación]]/1440</f>
        <v>3.6805555555555557E-2</v>
      </c>
      <c r="J492" t="s">
        <v>8</v>
      </c>
      <c r="K492">
        <f>Tabla1[[#This Row],[Precio Unitario]]*Tabla1[[#This Row],[Cantidad Ordenada]]</f>
        <v>72</v>
      </c>
      <c r="L492">
        <f>Tabla1[[#This Row],[Ganancia Bruta]]-(Tabla1[[#This Row],[Costo Unitario]]*Tabla1[[#This Row],[Cantidad Ordenada]])</f>
        <v>30</v>
      </c>
      <c r="M492">
        <f>Tabla1[[#This Row],[Precio Unitario]]*Tabla1[[#This Row],[Cantidad Ordenada]]</f>
        <v>72</v>
      </c>
      <c r="N492" s="1">
        <f>Tabla1[[#This Row],[Ganancia Neta ]]/Tabla1[[#This Row],[Total del pedido ]]</f>
        <v>0.41666666666666669</v>
      </c>
      <c r="O492" s="2">
        <f>Tabla1[[#This Row],[Costo Unitario]]*Tabla1[[#This Row],[Cantidad Ordenada]]</f>
        <v>42</v>
      </c>
    </row>
    <row r="493" spans="1:15" x14ac:dyDescent="0.2">
      <c r="A493">
        <v>190</v>
      </c>
      <c r="B493">
        <v>5</v>
      </c>
      <c r="C493" t="s">
        <v>24</v>
      </c>
      <c r="D493" t="s">
        <v>48</v>
      </c>
      <c r="E493">
        <v>10</v>
      </c>
      <c r="F493">
        <v>18</v>
      </c>
      <c r="G493">
        <v>1</v>
      </c>
      <c r="H493" s="8">
        <v>39</v>
      </c>
      <c r="I493" s="7">
        <f>Tabla1[[#This Row],[Tiempo de Preparación]]/1440</f>
        <v>2.7083333333333334E-2</v>
      </c>
      <c r="J493" t="s">
        <v>6</v>
      </c>
      <c r="K493">
        <f>Tabla1[[#This Row],[Precio Unitario]]*Tabla1[[#This Row],[Cantidad Ordenada]]</f>
        <v>18</v>
      </c>
      <c r="L493">
        <f>Tabla1[[#This Row],[Ganancia Bruta]]-(Tabla1[[#This Row],[Costo Unitario]]*Tabla1[[#This Row],[Cantidad Ordenada]])</f>
        <v>8</v>
      </c>
      <c r="M493">
        <f>Tabla1[[#This Row],[Precio Unitario]]*Tabla1[[#This Row],[Cantidad Ordenada]]</f>
        <v>18</v>
      </c>
      <c r="N493" s="1">
        <f>Tabla1[[#This Row],[Ganancia Neta ]]/Tabla1[[#This Row],[Total del pedido ]]</f>
        <v>0.44444444444444442</v>
      </c>
      <c r="O493" s="2">
        <f>Tabla1[[#This Row],[Costo Unitario]]*Tabla1[[#This Row],[Cantidad Ordenada]]</f>
        <v>10</v>
      </c>
    </row>
    <row r="494" spans="1:15" x14ac:dyDescent="0.2">
      <c r="A494">
        <v>190</v>
      </c>
      <c r="B494">
        <v>5</v>
      </c>
      <c r="C494" t="s">
        <v>11</v>
      </c>
      <c r="D494" t="s">
        <v>35</v>
      </c>
      <c r="E494">
        <v>25</v>
      </c>
      <c r="F494">
        <v>40</v>
      </c>
      <c r="G494">
        <v>2</v>
      </c>
      <c r="H494" s="8">
        <v>45</v>
      </c>
      <c r="I494" s="7">
        <f>Tabla1[[#This Row],[Tiempo de Preparación]]/1440</f>
        <v>3.125E-2</v>
      </c>
      <c r="J494" t="s">
        <v>6</v>
      </c>
      <c r="K494">
        <f>Tabla1[[#This Row],[Precio Unitario]]*Tabla1[[#This Row],[Cantidad Ordenada]]</f>
        <v>80</v>
      </c>
      <c r="L494">
        <f>Tabla1[[#This Row],[Ganancia Bruta]]-(Tabla1[[#This Row],[Costo Unitario]]*Tabla1[[#This Row],[Cantidad Ordenada]])</f>
        <v>30</v>
      </c>
      <c r="M494">
        <f>Tabla1[[#This Row],[Precio Unitario]]*Tabla1[[#This Row],[Cantidad Ordenada]]</f>
        <v>80</v>
      </c>
      <c r="N494" s="1">
        <f>Tabla1[[#This Row],[Ganancia Neta ]]/Tabla1[[#This Row],[Total del pedido ]]</f>
        <v>0.375</v>
      </c>
      <c r="O494" s="2">
        <f>Tabla1[[#This Row],[Costo Unitario]]*Tabla1[[#This Row],[Cantidad Ordenada]]</f>
        <v>50</v>
      </c>
    </row>
    <row r="495" spans="1:15" x14ac:dyDescent="0.2">
      <c r="A495">
        <v>190</v>
      </c>
      <c r="B495">
        <v>5</v>
      </c>
      <c r="C495" t="s">
        <v>17</v>
      </c>
      <c r="D495" t="s">
        <v>41</v>
      </c>
      <c r="E495">
        <v>21</v>
      </c>
      <c r="F495">
        <v>35</v>
      </c>
      <c r="G495">
        <v>1</v>
      </c>
      <c r="H495" s="8">
        <v>11</v>
      </c>
      <c r="I495" s="7">
        <f>Tabla1[[#This Row],[Tiempo de Preparación]]/1440</f>
        <v>7.6388888888888886E-3</v>
      </c>
      <c r="J495" t="s">
        <v>8</v>
      </c>
      <c r="K495">
        <f>Tabla1[[#This Row],[Precio Unitario]]*Tabla1[[#This Row],[Cantidad Ordenada]]</f>
        <v>35</v>
      </c>
      <c r="L495">
        <f>Tabla1[[#This Row],[Ganancia Bruta]]-(Tabla1[[#This Row],[Costo Unitario]]*Tabla1[[#This Row],[Cantidad Ordenada]])</f>
        <v>14</v>
      </c>
      <c r="M495">
        <f>Tabla1[[#This Row],[Precio Unitario]]*Tabla1[[#This Row],[Cantidad Ordenada]]</f>
        <v>35</v>
      </c>
      <c r="N495" s="1">
        <f>Tabla1[[#This Row],[Ganancia Neta ]]/Tabla1[[#This Row],[Total del pedido ]]</f>
        <v>0.4</v>
      </c>
      <c r="O495" s="2">
        <f>Tabla1[[#This Row],[Costo Unitario]]*Tabla1[[#This Row],[Cantidad Ordenada]]</f>
        <v>21</v>
      </c>
    </row>
    <row r="496" spans="1:15" x14ac:dyDescent="0.2">
      <c r="A496">
        <v>190</v>
      </c>
      <c r="B496">
        <v>5</v>
      </c>
      <c r="C496" t="s">
        <v>22</v>
      </c>
      <c r="D496" t="s">
        <v>46</v>
      </c>
      <c r="E496">
        <v>14</v>
      </c>
      <c r="F496">
        <v>23</v>
      </c>
      <c r="G496">
        <v>3</v>
      </c>
      <c r="H496" s="8">
        <v>7</v>
      </c>
      <c r="I496" s="7">
        <f>Tabla1[[#This Row],[Tiempo de Preparación]]/1440</f>
        <v>4.8611111111111112E-3</v>
      </c>
      <c r="J496" t="s">
        <v>8</v>
      </c>
      <c r="K496">
        <f>Tabla1[[#This Row],[Precio Unitario]]*Tabla1[[#This Row],[Cantidad Ordenada]]</f>
        <v>69</v>
      </c>
      <c r="L496">
        <f>Tabla1[[#This Row],[Ganancia Bruta]]-(Tabla1[[#This Row],[Costo Unitario]]*Tabla1[[#This Row],[Cantidad Ordenada]])</f>
        <v>27</v>
      </c>
      <c r="M496">
        <f>Tabla1[[#This Row],[Precio Unitario]]*Tabla1[[#This Row],[Cantidad Ordenada]]</f>
        <v>69</v>
      </c>
      <c r="N496" s="1">
        <f>Tabla1[[#This Row],[Ganancia Neta ]]/Tabla1[[#This Row],[Total del pedido ]]</f>
        <v>0.39130434782608697</v>
      </c>
      <c r="O496" s="2">
        <f>Tabla1[[#This Row],[Costo Unitario]]*Tabla1[[#This Row],[Cantidad Ordenada]]</f>
        <v>42</v>
      </c>
    </row>
    <row r="497" spans="1:15" x14ac:dyDescent="0.2">
      <c r="A497">
        <v>191</v>
      </c>
      <c r="B497">
        <v>12</v>
      </c>
      <c r="C497" t="s">
        <v>26</v>
      </c>
      <c r="D497" t="s">
        <v>50</v>
      </c>
      <c r="E497">
        <v>15</v>
      </c>
      <c r="F497">
        <v>25</v>
      </c>
      <c r="G497">
        <v>3</v>
      </c>
      <c r="H497" s="8">
        <v>32</v>
      </c>
      <c r="I497" s="7">
        <f>Tabla1[[#This Row],[Tiempo de Preparación]]/1440</f>
        <v>2.2222222222222223E-2</v>
      </c>
      <c r="J497" t="s">
        <v>8</v>
      </c>
      <c r="K497">
        <f>Tabla1[[#This Row],[Precio Unitario]]*Tabla1[[#This Row],[Cantidad Ordenada]]</f>
        <v>75</v>
      </c>
      <c r="L497">
        <f>Tabla1[[#This Row],[Ganancia Bruta]]-(Tabla1[[#This Row],[Costo Unitario]]*Tabla1[[#This Row],[Cantidad Ordenada]])</f>
        <v>30</v>
      </c>
      <c r="M497">
        <f>Tabla1[[#This Row],[Precio Unitario]]*Tabla1[[#This Row],[Cantidad Ordenada]]</f>
        <v>75</v>
      </c>
      <c r="N497" s="1">
        <f>Tabla1[[#This Row],[Ganancia Neta ]]/Tabla1[[#This Row],[Total del pedido ]]</f>
        <v>0.4</v>
      </c>
      <c r="O497" s="2">
        <f>Tabla1[[#This Row],[Costo Unitario]]*Tabla1[[#This Row],[Cantidad Ordenada]]</f>
        <v>45</v>
      </c>
    </row>
    <row r="498" spans="1:15" x14ac:dyDescent="0.2">
      <c r="A498">
        <v>191</v>
      </c>
      <c r="B498">
        <v>12</v>
      </c>
      <c r="C498" t="s">
        <v>13</v>
      </c>
      <c r="D498" t="s">
        <v>37</v>
      </c>
      <c r="E498">
        <v>17</v>
      </c>
      <c r="F498">
        <v>29</v>
      </c>
      <c r="G498">
        <v>3</v>
      </c>
      <c r="H498" s="8">
        <v>55</v>
      </c>
      <c r="I498" s="7">
        <f>Tabla1[[#This Row],[Tiempo de Preparación]]/1440</f>
        <v>3.8194444444444448E-2</v>
      </c>
      <c r="J498" t="s">
        <v>6</v>
      </c>
      <c r="K498">
        <f>Tabla1[[#This Row],[Precio Unitario]]*Tabla1[[#This Row],[Cantidad Ordenada]]</f>
        <v>87</v>
      </c>
      <c r="L498">
        <f>Tabla1[[#This Row],[Ganancia Bruta]]-(Tabla1[[#This Row],[Costo Unitario]]*Tabla1[[#This Row],[Cantidad Ordenada]])</f>
        <v>36</v>
      </c>
      <c r="M498">
        <f>Tabla1[[#This Row],[Precio Unitario]]*Tabla1[[#This Row],[Cantidad Ordenada]]</f>
        <v>87</v>
      </c>
      <c r="N498" s="1">
        <f>Tabla1[[#This Row],[Ganancia Neta ]]/Tabla1[[#This Row],[Total del pedido ]]</f>
        <v>0.41379310344827586</v>
      </c>
      <c r="O498" s="2">
        <f>Tabla1[[#This Row],[Costo Unitario]]*Tabla1[[#This Row],[Cantidad Ordenada]]</f>
        <v>51</v>
      </c>
    </row>
    <row r="499" spans="1:15" x14ac:dyDescent="0.2">
      <c r="A499">
        <v>192</v>
      </c>
      <c r="B499">
        <v>17</v>
      </c>
      <c r="C499" t="s">
        <v>26</v>
      </c>
      <c r="D499" t="s">
        <v>50</v>
      </c>
      <c r="E499">
        <v>15</v>
      </c>
      <c r="F499">
        <v>25</v>
      </c>
      <c r="G499">
        <v>3</v>
      </c>
      <c r="H499" s="8">
        <v>26</v>
      </c>
      <c r="I499" s="7">
        <f>Tabla1[[#This Row],[Tiempo de Preparación]]/1440</f>
        <v>1.8055555555555554E-2</v>
      </c>
      <c r="J499" t="s">
        <v>6</v>
      </c>
      <c r="K499">
        <f>Tabla1[[#This Row],[Precio Unitario]]*Tabla1[[#This Row],[Cantidad Ordenada]]</f>
        <v>75</v>
      </c>
      <c r="L499">
        <f>Tabla1[[#This Row],[Ganancia Bruta]]-(Tabla1[[#This Row],[Costo Unitario]]*Tabla1[[#This Row],[Cantidad Ordenada]])</f>
        <v>30</v>
      </c>
      <c r="M499">
        <f>Tabla1[[#This Row],[Precio Unitario]]*Tabla1[[#This Row],[Cantidad Ordenada]]</f>
        <v>75</v>
      </c>
      <c r="N499" s="1">
        <f>Tabla1[[#This Row],[Ganancia Neta ]]/Tabla1[[#This Row],[Total del pedido ]]</f>
        <v>0.4</v>
      </c>
      <c r="O499" s="2">
        <f>Tabla1[[#This Row],[Costo Unitario]]*Tabla1[[#This Row],[Cantidad Ordenada]]</f>
        <v>45</v>
      </c>
    </row>
    <row r="500" spans="1:15" x14ac:dyDescent="0.2">
      <c r="A500">
        <v>193</v>
      </c>
      <c r="B500">
        <v>3</v>
      </c>
      <c r="C500" t="s">
        <v>25</v>
      </c>
      <c r="D500" t="s">
        <v>49</v>
      </c>
      <c r="E500">
        <v>15</v>
      </c>
      <c r="F500">
        <v>26</v>
      </c>
      <c r="G500">
        <v>2</v>
      </c>
      <c r="H500" s="8">
        <v>57</v>
      </c>
      <c r="I500" s="7">
        <f>Tabla1[[#This Row],[Tiempo de Preparación]]/1440</f>
        <v>3.9583333333333331E-2</v>
      </c>
      <c r="J500" t="s">
        <v>8</v>
      </c>
      <c r="K500">
        <f>Tabla1[[#This Row],[Precio Unitario]]*Tabla1[[#This Row],[Cantidad Ordenada]]</f>
        <v>52</v>
      </c>
      <c r="L500">
        <f>Tabla1[[#This Row],[Ganancia Bruta]]-(Tabla1[[#This Row],[Costo Unitario]]*Tabla1[[#This Row],[Cantidad Ordenada]])</f>
        <v>22</v>
      </c>
      <c r="M500">
        <f>Tabla1[[#This Row],[Precio Unitario]]*Tabla1[[#This Row],[Cantidad Ordenada]]</f>
        <v>52</v>
      </c>
      <c r="N500" s="1">
        <f>Tabla1[[#This Row],[Ganancia Neta ]]/Tabla1[[#This Row],[Total del pedido ]]</f>
        <v>0.42307692307692307</v>
      </c>
      <c r="O500" s="2">
        <f>Tabla1[[#This Row],[Costo Unitario]]*Tabla1[[#This Row],[Cantidad Ordenada]]</f>
        <v>30</v>
      </c>
    </row>
    <row r="501" spans="1:15" x14ac:dyDescent="0.2">
      <c r="A501">
        <v>193</v>
      </c>
      <c r="B501">
        <v>3</v>
      </c>
      <c r="C501" t="s">
        <v>12</v>
      </c>
      <c r="D501" t="s">
        <v>36</v>
      </c>
      <c r="E501">
        <v>22</v>
      </c>
      <c r="F501">
        <v>36</v>
      </c>
      <c r="G501">
        <v>2</v>
      </c>
      <c r="H501" s="8">
        <v>59</v>
      </c>
      <c r="I501" s="7">
        <f>Tabla1[[#This Row],[Tiempo de Preparación]]/1440</f>
        <v>4.0972222222222222E-2</v>
      </c>
      <c r="J501" t="s">
        <v>6</v>
      </c>
      <c r="K501">
        <f>Tabla1[[#This Row],[Precio Unitario]]*Tabla1[[#This Row],[Cantidad Ordenada]]</f>
        <v>72</v>
      </c>
      <c r="L501">
        <f>Tabla1[[#This Row],[Ganancia Bruta]]-(Tabla1[[#This Row],[Costo Unitario]]*Tabla1[[#This Row],[Cantidad Ordenada]])</f>
        <v>28</v>
      </c>
      <c r="M501">
        <f>Tabla1[[#This Row],[Precio Unitario]]*Tabla1[[#This Row],[Cantidad Ordenada]]</f>
        <v>72</v>
      </c>
      <c r="N501" s="1">
        <f>Tabla1[[#This Row],[Ganancia Neta ]]/Tabla1[[#This Row],[Total del pedido ]]</f>
        <v>0.3888888888888889</v>
      </c>
      <c r="O501" s="2">
        <f>Tabla1[[#This Row],[Costo Unitario]]*Tabla1[[#This Row],[Cantidad Ordenada]]</f>
        <v>44</v>
      </c>
    </row>
    <row r="502" spans="1:15" x14ac:dyDescent="0.2">
      <c r="A502">
        <v>193</v>
      </c>
      <c r="B502">
        <v>3</v>
      </c>
      <c r="C502" t="s">
        <v>10</v>
      </c>
      <c r="D502" t="s">
        <v>34</v>
      </c>
      <c r="E502">
        <v>16</v>
      </c>
      <c r="F502">
        <v>27</v>
      </c>
      <c r="G502">
        <v>1</v>
      </c>
      <c r="H502" s="8">
        <v>31</v>
      </c>
      <c r="I502" s="7">
        <f>Tabla1[[#This Row],[Tiempo de Preparación]]/1440</f>
        <v>2.1527777777777778E-2</v>
      </c>
      <c r="J502" t="s">
        <v>8</v>
      </c>
      <c r="K502">
        <f>Tabla1[[#This Row],[Precio Unitario]]*Tabla1[[#This Row],[Cantidad Ordenada]]</f>
        <v>27</v>
      </c>
      <c r="L502">
        <f>Tabla1[[#This Row],[Ganancia Bruta]]-(Tabla1[[#This Row],[Costo Unitario]]*Tabla1[[#This Row],[Cantidad Ordenada]])</f>
        <v>11</v>
      </c>
      <c r="M502">
        <f>Tabla1[[#This Row],[Precio Unitario]]*Tabla1[[#This Row],[Cantidad Ordenada]]</f>
        <v>27</v>
      </c>
      <c r="N502" s="1">
        <f>Tabla1[[#This Row],[Ganancia Neta ]]/Tabla1[[#This Row],[Total del pedido ]]</f>
        <v>0.40740740740740738</v>
      </c>
      <c r="O502" s="2">
        <f>Tabla1[[#This Row],[Costo Unitario]]*Tabla1[[#This Row],[Cantidad Ordenada]]</f>
        <v>16</v>
      </c>
    </row>
    <row r="503" spans="1:15" x14ac:dyDescent="0.2">
      <c r="A503">
        <v>193</v>
      </c>
      <c r="B503">
        <v>3</v>
      </c>
      <c r="C503" t="s">
        <v>22</v>
      </c>
      <c r="D503" t="s">
        <v>46</v>
      </c>
      <c r="E503">
        <v>14</v>
      </c>
      <c r="F503">
        <v>23</v>
      </c>
      <c r="G503">
        <v>3</v>
      </c>
      <c r="H503" s="8">
        <v>24</v>
      </c>
      <c r="I503" s="7">
        <f>Tabla1[[#This Row],[Tiempo de Preparación]]/1440</f>
        <v>1.6666666666666666E-2</v>
      </c>
      <c r="J503" t="s">
        <v>6</v>
      </c>
      <c r="K503">
        <f>Tabla1[[#This Row],[Precio Unitario]]*Tabla1[[#This Row],[Cantidad Ordenada]]</f>
        <v>69</v>
      </c>
      <c r="L503">
        <f>Tabla1[[#This Row],[Ganancia Bruta]]-(Tabla1[[#This Row],[Costo Unitario]]*Tabla1[[#This Row],[Cantidad Ordenada]])</f>
        <v>27</v>
      </c>
      <c r="M503">
        <f>Tabla1[[#This Row],[Precio Unitario]]*Tabla1[[#This Row],[Cantidad Ordenada]]</f>
        <v>69</v>
      </c>
      <c r="N503" s="1">
        <f>Tabla1[[#This Row],[Ganancia Neta ]]/Tabla1[[#This Row],[Total del pedido ]]</f>
        <v>0.39130434782608697</v>
      </c>
      <c r="O503" s="2">
        <f>Tabla1[[#This Row],[Costo Unitario]]*Tabla1[[#This Row],[Cantidad Ordenada]]</f>
        <v>42</v>
      </c>
    </row>
    <row r="504" spans="1:15" x14ac:dyDescent="0.2">
      <c r="A504">
        <v>194</v>
      </c>
      <c r="B504">
        <v>3</v>
      </c>
      <c r="C504" t="s">
        <v>14</v>
      </c>
      <c r="D504" t="s">
        <v>38</v>
      </c>
      <c r="E504">
        <v>20</v>
      </c>
      <c r="F504">
        <v>33</v>
      </c>
      <c r="G504">
        <v>2</v>
      </c>
      <c r="H504" s="8">
        <v>18</v>
      </c>
      <c r="I504" s="7">
        <f>Tabla1[[#This Row],[Tiempo de Preparación]]/1440</f>
        <v>1.2500000000000001E-2</v>
      </c>
      <c r="J504" t="s">
        <v>6</v>
      </c>
      <c r="K504">
        <f>Tabla1[[#This Row],[Precio Unitario]]*Tabla1[[#This Row],[Cantidad Ordenada]]</f>
        <v>66</v>
      </c>
      <c r="L504">
        <f>Tabla1[[#This Row],[Ganancia Bruta]]-(Tabla1[[#This Row],[Costo Unitario]]*Tabla1[[#This Row],[Cantidad Ordenada]])</f>
        <v>26</v>
      </c>
      <c r="M504">
        <f>Tabla1[[#This Row],[Precio Unitario]]*Tabla1[[#This Row],[Cantidad Ordenada]]</f>
        <v>66</v>
      </c>
      <c r="N504" s="1">
        <f>Tabla1[[#This Row],[Ganancia Neta ]]/Tabla1[[#This Row],[Total del pedido ]]</f>
        <v>0.39393939393939392</v>
      </c>
      <c r="O504" s="2">
        <f>Tabla1[[#This Row],[Costo Unitario]]*Tabla1[[#This Row],[Cantidad Ordenada]]</f>
        <v>40</v>
      </c>
    </row>
    <row r="505" spans="1:15" x14ac:dyDescent="0.2">
      <c r="A505">
        <v>194</v>
      </c>
      <c r="B505">
        <v>3</v>
      </c>
      <c r="C505" t="s">
        <v>7</v>
      </c>
      <c r="D505" t="s">
        <v>32</v>
      </c>
      <c r="E505">
        <v>18</v>
      </c>
      <c r="F505">
        <v>30</v>
      </c>
      <c r="G505">
        <v>1</v>
      </c>
      <c r="H505" s="8">
        <v>50</v>
      </c>
      <c r="I505" s="7">
        <f>Tabla1[[#This Row],[Tiempo de Preparación]]/1440</f>
        <v>3.4722222222222224E-2</v>
      </c>
      <c r="J505" t="s">
        <v>6</v>
      </c>
      <c r="K505">
        <f>Tabla1[[#This Row],[Precio Unitario]]*Tabla1[[#This Row],[Cantidad Ordenada]]</f>
        <v>30</v>
      </c>
      <c r="L505">
        <f>Tabla1[[#This Row],[Ganancia Bruta]]-(Tabla1[[#This Row],[Costo Unitario]]*Tabla1[[#This Row],[Cantidad Ordenada]])</f>
        <v>12</v>
      </c>
      <c r="M505">
        <f>Tabla1[[#This Row],[Precio Unitario]]*Tabla1[[#This Row],[Cantidad Ordenada]]</f>
        <v>30</v>
      </c>
      <c r="N505" s="1">
        <f>Tabla1[[#This Row],[Ganancia Neta ]]/Tabla1[[#This Row],[Total del pedido ]]</f>
        <v>0.4</v>
      </c>
      <c r="O505" s="2">
        <f>Tabla1[[#This Row],[Costo Unitario]]*Tabla1[[#This Row],[Cantidad Ordenada]]</f>
        <v>18</v>
      </c>
    </row>
    <row r="506" spans="1:15" x14ac:dyDescent="0.2">
      <c r="A506">
        <v>195</v>
      </c>
      <c r="B506">
        <v>2</v>
      </c>
      <c r="C506" t="s">
        <v>26</v>
      </c>
      <c r="D506" t="s">
        <v>50</v>
      </c>
      <c r="E506">
        <v>15</v>
      </c>
      <c r="F506">
        <v>25</v>
      </c>
      <c r="G506">
        <v>2</v>
      </c>
      <c r="H506" s="8">
        <v>51</v>
      </c>
      <c r="I506" s="7">
        <f>Tabla1[[#This Row],[Tiempo de Preparación]]/1440</f>
        <v>3.5416666666666666E-2</v>
      </c>
      <c r="J506" t="s">
        <v>6</v>
      </c>
      <c r="K506">
        <f>Tabla1[[#This Row],[Precio Unitario]]*Tabla1[[#This Row],[Cantidad Ordenada]]</f>
        <v>50</v>
      </c>
      <c r="L506">
        <f>Tabla1[[#This Row],[Ganancia Bruta]]-(Tabla1[[#This Row],[Costo Unitario]]*Tabla1[[#This Row],[Cantidad Ordenada]])</f>
        <v>20</v>
      </c>
      <c r="M506">
        <f>Tabla1[[#This Row],[Precio Unitario]]*Tabla1[[#This Row],[Cantidad Ordenada]]</f>
        <v>50</v>
      </c>
      <c r="N506" s="1">
        <f>Tabla1[[#This Row],[Ganancia Neta ]]/Tabla1[[#This Row],[Total del pedido ]]</f>
        <v>0.4</v>
      </c>
      <c r="O506" s="2">
        <f>Tabla1[[#This Row],[Costo Unitario]]*Tabla1[[#This Row],[Cantidad Ordenada]]</f>
        <v>30</v>
      </c>
    </row>
    <row r="507" spans="1:15" x14ac:dyDescent="0.2">
      <c r="A507">
        <v>196</v>
      </c>
      <c r="B507">
        <v>4</v>
      </c>
      <c r="C507" t="s">
        <v>21</v>
      </c>
      <c r="D507" t="s">
        <v>45</v>
      </c>
      <c r="E507">
        <v>12</v>
      </c>
      <c r="F507">
        <v>20</v>
      </c>
      <c r="G507">
        <v>3</v>
      </c>
      <c r="H507" s="8">
        <v>34</v>
      </c>
      <c r="I507" s="7">
        <f>Tabla1[[#This Row],[Tiempo de Preparación]]/1440</f>
        <v>2.361111111111111E-2</v>
      </c>
      <c r="J507" t="s">
        <v>8</v>
      </c>
      <c r="K507">
        <f>Tabla1[[#This Row],[Precio Unitario]]*Tabla1[[#This Row],[Cantidad Ordenada]]</f>
        <v>60</v>
      </c>
      <c r="L507">
        <f>Tabla1[[#This Row],[Ganancia Bruta]]-(Tabla1[[#This Row],[Costo Unitario]]*Tabla1[[#This Row],[Cantidad Ordenada]])</f>
        <v>24</v>
      </c>
      <c r="M507">
        <f>Tabla1[[#This Row],[Precio Unitario]]*Tabla1[[#This Row],[Cantidad Ordenada]]</f>
        <v>60</v>
      </c>
      <c r="N507" s="1">
        <f>Tabla1[[#This Row],[Ganancia Neta ]]/Tabla1[[#This Row],[Total del pedido ]]</f>
        <v>0.4</v>
      </c>
      <c r="O507" s="2">
        <f>Tabla1[[#This Row],[Costo Unitario]]*Tabla1[[#This Row],[Cantidad Ordenada]]</f>
        <v>36</v>
      </c>
    </row>
    <row r="508" spans="1:15" x14ac:dyDescent="0.2">
      <c r="A508">
        <v>196</v>
      </c>
      <c r="B508">
        <v>4</v>
      </c>
      <c r="C508" t="s">
        <v>22</v>
      </c>
      <c r="D508" t="s">
        <v>46</v>
      </c>
      <c r="E508">
        <v>14</v>
      </c>
      <c r="F508">
        <v>23</v>
      </c>
      <c r="G508">
        <v>2</v>
      </c>
      <c r="H508" s="8">
        <v>51</v>
      </c>
      <c r="I508" s="7">
        <f>Tabla1[[#This Row],[Tiempo de Preparación]]/1440</f>
        <v>3.5416666666666666E-2</v>
      </c>
      <c r="J508" t="s">
        <v>6</v>
      </c>
      <c r="K508">
        <f>Tabla1[[#This Row],[Precio Unitario]]*Tabla1[[#This Row],[Cantidad Ordenada]]</f>
        <v>46</v>
      </c>
      <c r="L508">
        <f>Tabla1[[#This Row],[Ganancia Bruta]]-(Tabla1[[#This Row],[Costo Unitario]]*Tabla1[[#This Row],[Cantidad Ordenada]])</f>
        <v>18</v>
      </c>
      <c r="M508">
        <f>Tabla1[[#This Row],[Precio Unitario]]*Tabla1[[#This Row],[Cantidad Ordenada]]</f>
        <v>46</v>
      </c>
      <c r="N508" s="1">
        <f>Tabla1[[#This Row],[Ganancia Neta ]]/Tabla1[[#This Row],[Total del pedido ]]</f>
        <v>0.39130434782608697</v>
      </c>
      <c r="O508" s="2">
        <f>Tabla1[[#This Row],[Costo Unitario]]*Tabla1[[#This Row],[Cantidad Ordenada]]</f>
        <v>28</v>
      </c>
    </row>
    <row r="509" spans="1:15" x14ac:dyDescent="0.2">
      <c r="A509">
        <v>196</v>
      </c>
      <c r="B509">
        <v>4</v>
      </c>
      <c r="C509" t="s">
        <v>13</v>
      </c>
      <c r="D509" t="s">
        <v>37</v>
      </c>
      <c r="E509">
        <v>17</v>
      </c>
      <c r="F509">
        <v>29</v>
      </c>
      <c r="G509">
        <v>1</v>
      </c>
      <c r="H509" s="8">
        <v>47</v>
      </c>
      <c r="I509" s="7">
        <f>Tabla1[[#This Row],[Tiempo de Preparación]]/1440</f>
        <v>3.2638888888888891E-2</v>
      </c>
      <c r="J509" t="s">
        <v>8</v>
      </c>
      <c r="K509">
        <f>Tabla1[[#This Row],[Precio Unitario]]*Tabla1[[#This Row],[Cantidad Ordenada]]</f>
        <v>29</v>
      </c>
      <c r="L509">
        <f>Tabla1[[#This Row],[Ganancia Bruta]]-(Tabla1[[#This Row],[Costo Unitario]]*Tabla1[[#This Row],[Cantidad Ordenada]])</f>
        <v>12</v>
      </c>
      <c r="M509">
        <f>Tabla1[[#This Row],[Precio Unitario]]*Tabla1[[#This Row],[Cantidad Ordenada]]</f>
        <v>29</v>
      </c>
      <c r="N509" s="1">
        <f>Tabla1[[#This Row],[Ganancia Neta ]]/Tabla1[[#This Row],[Total del pedido ]]</f>
        <v>0.41379310344827586</v>
      </c>
      <c r="O509" s="2">
        <f>Tabla1[[#This Row],[Costo Unitario]]*Tabla1[[#This Row],[Cantidad Ordenada]]</f>
        <v>17</v>
      </c>
    </row>
    <row r="510" spans="1:15" x14ac:dyDescent="0.2">
      <c r="A510">
        <v>196</v>
      </c>
      <c r="B510">
        <v>4</v>
      </c>
      <c r="C510" t="s">
        <v>15</v>
      </c>
      <c r="D510" t="s">
        <v>39</v>
      </c>
      <c r="E510">
        <v>16</v>
      </c>
      <c r="F510">
        <v>28</v>
      </c>
      <c r="G510">
        <v>2</v>
      </c>
      <c r="H510" s="8">
        <v>44</v>
      </c>
      <c r="I510" s="7">
        <f>Tabla1[[#This Row],[Tiempo de Preparación]]/1440</f>
        <v>3.0555555555555555E-2</v>
      </c>
      <c r="J510" t="s">
        <v>8</v>
      </c>
      <c r="K510">
        <f>Tabla1[[#This Row],[Precio Unitario]]*Tabla1[[#This Row],[Cantidad Ordenada]]</f>
        <v>56</v>
      </c>
      <c r="L510">
        <f>Tabla1[[#This Row],[Ganancia Bruta]]-(Tabla1[[#This Row],[Costo Unitario]]*Tabla1[[#This Row],[Cantidad Ordenada]])</f>
        <v>24</v>
      </c>
      <c r="M510">
        <f>Tabla1[[#This Row],[Precio Unitario]]*Tabla1[[#This Row],[Cantidad Ordenada]]</f>
        <v>56</v>
      </c>
      <c r="N510" s="1">
        <f>Tabla1[[#This Row],[Ganancia Neta ]]/Tabla1[[#This Row],[Total del pedido ]]</f>
        <v>0.42857142857142855</v>
      </c>
      <c r="O510" s="2">
        <f>Tabla1[[#This Row],[Costo Unitario]]*Tabla1[[#This Row],[Cantidad Ordenada]]</f>
        <v>32</v>
      </c>
    </row>
    <row r="511" spans="1:15" x14ac:dyDescent="0.2">
      <c r="A511">
        <v>197</v>
      </c>
      <c r="B511">
        <v>5</v>
      </c>
      <c r="C511" t="s">
        <v>20</v>
      </c>
      <c r="D511" t="s">
        <v>44</v>
      </c>
      <c r="E511">
        <v>20</v>
      </c>
      <c r="F511">
        <v>34</v>
      </c>
      <c r="G511">
        <v>3</v>
      </c>
      <c r="H511" s="8">
        <v>22</v>
      </c>
      <c r="I511" s="7">
        <f>Tabla1[[#This Row],[Tiempo de Preparación]]/1440</f>
        <v>1.5277777777777777E-2</v>
      </c>
      <c r="J511" t="s">
        <v>6</v>
      </c>
      <c r="K511">
        <f>Tabla1[[#This Row],[Precio Unitario]]*Tabla1[[#This Row],[Cantidad Ordenada]]</f>
        <v>102</v>
      </c>
      <c r="L511">
        <f>Tabla1[[#This Row],[Ganancia Bruta]]-(Tabla1[[#This Row],[Costo Unitario]]*Tabla1[[#This Row],[Cantidad Ordenada]])</f>
        <v>42</v>
      </c>
      <c r="M511">
        <f>Tabla1[[#This Row],[Precio Unitario]]*Tabla1[[#This Row],[Cantidad Ordenada]]</f>
        <v>102</v>
      </c>
      <c r="N511" s="1">
        <f>Tabla1[[#This Row],[Ganancia Neta ]]/Tabla1[[#This Row],[Total del pedido ]]</f>
        <v>0.41176470588235292</v>
      </c>
      <c r="O511" s="2">
        <f>Tabla1[[#This Row],[Costo Unitario]]*Tabla1[[#This Row],[Cantidad Ordenada]]</f>
        <v>60</v>
      </c>
    </row>
    <row r="512" spans="1:15" x14ac:dyDescent="0.2">
      <c r="A512">
        <v>197</v>
      </c>
      <c r="B512">
        <v>5</v>
      </c>
      <c r="C512" t="s">
        <v>10</v>
      </c>
      <c r="D512" t="s">
        <v>34</v>
      </c>
      <c r="E512">
        <v>16</v>
      </c>
      <c r="F512">
        <v>27</v>
      </c>
      <c r="G512">
        <v>1</v>
      </c>
      <c r="H512" s="8">
        <v>50</v>
      </c>
      <c r="I512" s="7">
        <f>Tabla1[[#This Row],[Tiempo de Preparación]]/1440</f>
        <v>3.4722222222222224E-2</v>
      </c>
      <c r="J512" t="s">
        <v>6</v>
      </c>
      <c r="K512">
        <f>Tabla1[[#This Row],[Precio Unitario]]*Tabla1[[#This Row],[Cantidad Ordenada]]</f>
        <v>27</v>
      </c>
      <c r="L512">
        <f>Tabla1[[#This Row],[Ganancia Bruta]]-(Tabla1[[#This Row],[Costo Unitario]]*Tabla1[[#This Row],[Cantidad Ordenada]])</f>
        <v>11</v>
      </c>
      <c r="M512">
        <f>Tabla1[[#This Row],[Precio Unitario]]*Tabla1[[#This Row],[Cantidad Ordenada]]</f>
        <v>27</v>
      </c>
      <c r="N512" s="1">
        <f>Tabla1[[#This Row],[Ganancia Neta ]]/Tabla1[[#This Row],[Total del pedido ]]</f>
        <v>0.40740740740740738</v>
      </c>
      <c r="O512" s="2">
        <f>Tabla1[[#This Row],[Costo Unitario]]*Tabla1[[#This Row],[Cantidad Ordenada]]</f>
        <v>16</v>
      </c>
    </row>
    <row r="513" spans="1:15" x14ac:dyDescent="0.2">
      <c r="A513">
        <v>198</v>
      </c>
      <c r="B513">
        <v>9</v>
      </c>
      <c r="C513" t="s">
        <v>10</v>
      </c>
      <c r="D513" t="s">
        <v>34</v>
      </c>
      <c r="E513">
        <v>16</v>
      </c>
      <c r="F513">
        <v>27</v>
      </c>
      <c r="G513">
        <v>2</v>
      </c>
      <c r="H513" s="8">
        <v>33</v>
      </c>
      <c r="I513" s="7">
        <f>Tabla1[[#This Row],[Tiempo de Preparación]]/1440</f>
        <v>2.2916666666666665E-2</v>
      </c>
      <c r="J513" t="s">
        <v>6</v>
      </c>
      <c r="K513">
        <f>Tabla1[[#This Row],[Precio Unitario]]*Tabla1[[#This Row],[Cantidad Ordenada]]</f>
        <v>54</v>
      </c>
      <c r="L513">
        <f>Tabla1[[#This Row],[Ganancia Bruta]]-(Tabla1[[#This Row],[Costo Unitario]]*Tabla1[[#This Row],[Cantidad Ordenada]])</f>
        <v>22</v>
      </c>
      <c r="M513">
        <f>Tabla1[[#This Row],[Precio Unitario]]*Tabla1[[#This Row],[Cantidad Ordenada]]</f>
        <v>54</v>
      </c>
      <c r="N513" s="1">
        <f>Tabla1[[#This Row],[Ganancia Neta ]]/Tabla1[[#This Row],[Total del pedido ]]</f>
        <v>0.40740740740740738</v>
      </c>
      <c r="O513" s="2">
        <f>Tabla1[[#This Row],[Costo Unitario]]*Tabla1[[#This Row],[Cantidad Ordenada]]</f>
        <v>32</v>
      </c>
    </row>
    <row r="514" spans="1:15" x14ac:dyDescent="0.2">
      <c r="A514">
        <v>199</v>
      </c>
      <c r="B514">
        <v>11</v>
      </c>
      <c r="C514" t="s">
        <v>13</v>
      </c>
      <c r="D514" t="s">
        <v>37</v>
      </c>
      <c r="E514">
        <v>17</v>
      </c>
      <c r="F514">
        <v>29</v>
      </c>
      <c r="G514">
        <v>3</v>
      </c>
      <c r="H514" s="8">
        <v>31</v>
      </c>
      <c r="I514" s="7">
        <f>Tabla1[[#This Row],[Tiempo de Preparación]]/1440</f>
        <v>2.1527777777777778E-2</v>
      </c>
      <c r="J514" t="s">
        <v>6</v>
      </c>
      <c r="K514">
        <f>Tabla1[[#This Row],[Precio Unitario]]*Tabla1[[#This Row],[Cantidad Ordenada]]</f>
        <v>87</v>
      </c>
      <c r="L514">
        <f>Tabla1[[#This Row],[Ganancia Bruta]]-(Tabla1[[#This Row],[Costo Unitario]]*Tabla1[[#This Row],[Cantidad Ordenada]])</f>
        <v>36</v>
      </c>
      <c r="M514">
        <f>Tabla1[[#This Row],[Precio Unitario]]*Tabla1[[#This Row],[Cantidad Ordenada]]</f>
        <v>87</v>
      </c>
      <c r="N514" s="1">
        <f>Tabla1[[#This Row],[Ganancia Neta ]]/Tabla1[[#This Row],[Total del pedido ]]</f>
        <v>0.41379310344827586</v>
      </c>
      <c r="O514" s="2">
        <f>Tabla1[[#This Row],[Costo Unitario]]*Tabla1[[#This Row],[Cantidad Ordenada]]</f>
        <v>51</v>
      </c>
    </row>
    <row r="515" spans="1:15" x14ac:dyDescent="0.2">
      <c r="A515">
        <v>199</v>
      </c>
      <c r="B515">
        <v>11</v>
      </c>
      <c r="C515" t="s">
        <v>17</v>
      </c>
      <c r="D515" t="s">
        <v>41</v>
      </c>
      <c r="E515">
        <v>21</v>
      </c>
      <c r="F515">
        <v>35</v>
      </c>
      <c r="G515">
        <v>3</v>
      </c>
      <c r="H515" s="8">
        <v>41</v>
      </c>
      <c r="I515" s="7">
        <f>Tabla1[[#This Row],[Tiempo de Preparación]]/1440</f>
        <v>2.8472222222222222E-2</v>
      </c>
      <c r="J515" t="s">
        <v>8</v>
      </c>
      <c r="K515">
        <f>Tabla1[[#This Row],[Precio Unitario]]*Tabla1[[#This Row],[Cantidad Ordenada]]</f>
        <v>105</v>
      </c>
      <c r="L515">
        <f>Tabla1[[#This Row],[Ganancia Bruta]]-(Tabla1[[#This Row],[Costo Unitario]]*Tabla1[[#This Row],[Cantidad Ordenada]])</f>
        <v>42</v>
      </c>
      <c r="M515">
        <f>Tabla1[[#This Row],[Precio Unitario]]*Tabla1[[#This Row],[Cantidad Ordenada]]</f>
        <v>105</v>
      </c>
      <c r="N515" s="1">
        <f>Tabla1[[#This Row],[Ganancia Neta ]]/Tabla1[[#This Row],[Total del pedido ]]</f>
        <v>0.4</v>
      </c>
      <c r="O515" s="2">
        <f>Tabla1[[#This Row],[Costo Unitario]]*Tabla1[[#This Row],[Cantidad Ordenada]]</f>
        <v>63</v>
      </c>
    </row>
    <row r="516" spans="1:15" x14ac:dyDescent="0.2">
      <c r="A516">
        <v>199</v>
      </c>
      <c r="B516">
        <v>11</v>
      </c>
      <c r="C516" t="s">
        <v>23</v>
      </c>
      <c r="D516" t="s">
        <v>47</v>
      </c>
      <c r="E516">
        <v>13</v>
      </c>
      <c r="F516">
        <v>21</v>
      </c>
      <c r="G516">
        <v>2</v>
      </c>
      <c r="H516" s="8">
        <v>18</v>
      </c>
      <c r="I516" s="7">
        <f>Tabla1[[#This Row],[Tiempo de Preparación]]/1440</f>
        <v>1.2500000000000001E-2</v>
      </c>
      <c r="J516" t="s">
        <v>8</v>
      </c>
      <c r="K516">
        <f>Tabla1[[#This Row],[Precio Unitario]]*Tabla1[[#This Row],[Cantidad Ordenada]]</f>
        <v>42</v>
      </c>
      <c r="L516">
        <f>Tabla1[[#This Row],[Ganancia Bruta]]-(Tabla1[[#This Row],[Costo Unitario]]*Tabla1[[#This Row],[Cantidad Ordenada]])</f>
        <v>16</v>
      </c>
      <c r="M516">
        <f>Tabla1[[#This Row],[Precio Unitario]]*Tabla1[[#This Row],[Cantidad Ordenada]]</f>
        <v>42</v>
      </c>
      <c r="N516" s="1">
        <f>Tabla1[[#This Row],[Ganancia Neta ]]/Tabla1[[#This Row],[Total del pedido ]]</f>
        <v>0.38095238095238093</v>
      </c>
      <c r="O516" s="2">
        <f>Tabla1[[#This Row],[Costo Unitario]]*Tabla1[[#This Row],[Cantidad Ordenada]]</f>
        <v>26</v>
      </c>
    </row>
    <row r="517" spans="1:15" x14ac:dyDescent="0.2">
      <c r="A517">
        <v>199</v>
      </c>
      <c r="B517">
        <v>11</v>
      </c>
      <c r="C517" t="s">
        <v>10</v>
      </c>
      <c r="D517" t="s">
        <v>34</v>
      </c>
      <c r="E517">
        <v>16</v>
      </c>
      <c r="F517">
        <v>27</v>
      </c>
      <c r="G517">
        <v>1</v>
      </c>
      <c r="H517" s="8">
        <v>52</v>
      </c>
      <c r="I517" s="7">
        <f>Tabla1[[#This Row],[Tiempo de Preparación]]/1440</f>
        <v>3.6111111111111108E-2</v>
      </c>
      <c r="J517" t="s">
        <v>8</v>
      </c>
      <c r="K517">
        <f>Tabla1[[#This Row],[Precio Unitario]]*Tabla1[[#This Row],[Cantidad Ordenada]]</f>
        <v>27</v>
      </c>
      <c r="L517">
        <f>Tabla1[[#This Row],[Ganancia Bruta]]-(Tabla1[[#This Row],[Costo Unitario]]*Tabla1[[#This Row],[Cantidad Ordenada]])</f>
        <v>11</v>
      </c>
      <c r="M517">
        <f>Tabla1[[#This Row],[Precio Unitario]]*Tabla1[[#This Row],[Cantidad Ordenada]]</f>
        <v>27</v>
      </c>
      <c r="N517" s="1">
        <f>Tabla1[[#This Row],[Ganancia Neta ]]/Tabla1[[#This Row],[Total del pedido ]]</f>
        <v>0.40740740740740738</v>
      </c>
      <c r="O517" s="2">
        <f>Tabla1[[#This Row],[Costo Unitario]]*Tabla1[[#This Row],[Cantidad Ordenada]]</f>
        <v>16</v>
      </c>
    </row>
    <row r="518" spans="1:15" x14ac:dyDescent="0.2">
      <c r="A518">
        <v>200</v>
      </c>
      <c r="B518">
        <v>11</v>
      </c>
      <c r="C518" t="s">
        <v>16</v>
      </c>
      <c r="D518" t="s">
        <v>40</v>
      </c>
      <c r="E518">
        <v>11</v>
      </c>
      <c r="F518">
        <v>19</v>
      </c>
      <c r="G518">
        <v>2</v>
      </c>
      <c r="H518" s="8">
        <v>39</v>
      </c>
      <c r="I518" s="7">
        <f>Tabla1[[#This Row],[Tiempo de Preparación]]/1440</f>
        <v>2.7083333333333334E-2</v>
      </c>
      <c r="J518" t="s">
        <v>6</v>
      </c>
      <c r="K518">
        <f>Tabla1[[#This Row],[Precio Unitario]]*Tabla1[[#This Row],[Cantidad Ordenada]]</f>
        <v>38</v>
      </c>
      <c r="L518">
        <f>Tabla1[[#This Row],[Ganancia Bruta]]-(Tabla1[[#This Row],[Costo Unitario]]*Tabla1[[#This Row],[Cantidad Ordenada]])</f>
        <v>16</v>
      </c>
      <c r="M518">
        <f>Tabla1[[#This Row],[Precio Unitario]]*Tabla1[[#This Row],[Cantidad Ordenada]]</f>
        <v>38</v>
      </c>
      <c r="N518" s="1">
        <f>Tabla1[[#This Row],[Ganancia Neta ]]/Tabla1[[#This Row],[Total del pedido ]]</f>
        <v>0.42105263157894735</v>
      </c>
      <c r="O518" s="2">
        <f>Tabla1[[#This Row],[Costo Unitario]]*Tabla1[[#This Row],[Cantidad Ordenada]]</f>
        <v>22</v>
      </c>
    </row>
    <row r="519" spans="1:15" x14ac:dyDescent="0.2">
      <c r="A519">
        <v>200</v>
      </c>
      <c r="B519">
        <v>11</v>
      </c>
      <c r="C519" t="s">
        <v>26</v>
      </c>
      <c r="D519" t="s">
        <v>50</v>
      </c>
      <c r="E519">
        <v>15</v>
      </c>
      <c r="F519">
        <v>25</v>
      </c>
      <c r="G519">
        <v>2</v>
      </c>
      <c r="H519" s="8">
        <v>28</v>
      </c>
      <c r="I519" s="7">
        <f>Tabla1[[#This Row],[Tiempo de Preparación]]/1440</f>
        <v>1.9444444444444445E-2</v>
      </c>
      <c r="J519" t="s">
        <v>8</v>
      </c>
      <c r="K519">
        <f>Tabla1[[#This Row],[Precio Unitario]]*Tabla1[[#This Row],[Cantidad Ordenada]]</f>
        <v>50</v>
      </c>
      <c r="L519">
        <f>Tabla1[[#This Row],[Ganancia Bruta]]-(Tabla1[[#This Row],[Costo Unitario]]*Tabla1[[#This Row],[Cantidad Ordenada]])</f>
        <v>20</v>
      </c>
      <c r="M519">
        <f>Tabla1[[#This Row],[Precio Unitario]]*Tabla1[[#This Row],[Cantidad Ordenada]]</f>
        <v>50</v>
      </c>
      <c r="N519" s="1">
        <f>Tabla1[[#This Row],[Ganancia Neta ]]/Tabla1[[#This Row],[Total del pedido ]]</f>
        <v>0.4</v>
      </c>
      <c r="O519" s="2">
        <f>Tabla1[[#This Row],[Costo Unitario]]*Tabla1[[#This Row],[Cantidad Ordenada]]</f>
        <v>30</v>
      </c>
    </row>
    <row r="520" spans="1:15" x14ac:dyDescent="0.2">
      <c r="A520">
        <v>201</v>
      </c>
      <c r="B520">
        <v>3</v>
      </c>
      <c r="C520" t="s">
        <v>5</v>
      </c>
      <c r="D520" t="s">
        <v>31</v>
      </c>
      <c r="E520">
        <v>14</v>
      </c>
      <c r="F520">
        <v>24</v>
      </c>
      <c r="G520">
        <v>3</v>
      </c>
      <c r="H520" s="8">
        <v>58</v>
      </c>
      <c r="I520" s="7">
        <f>Tabla1[[#This Row],[Tiempo de Preparación]]/1440</f>
        <v>4.027777777777778E-2</v>
      </c>
      <c r="J520" t="s">
        <v>8</v>
      </c>
      <c r="K520">
        <f>Tabla1[[#This Row],[Precio Unitario]]*Tabla1[[#This Row],[Cantidad Ordenada]]</f>
        <v>72</v>
      </c>
      <c r="L520">
        <f>Tabla1[[#This Row],[Ganancia Bruta]]-(Tabla1[[#This Row],[Costo Unitario]]*Tabla1[[#This Row],[Cantidad Ordenada]])</f>
        <v>30</v>
      </c>
      <c r="M520">
        <f>Tabla1[[#This Row],[Precio Unitario]]*Tabla1[[#This Row],[Cantidad Ordenada]]</f>
        <v>72</v>
      </c>
      <c r="N520" s="1">
        <f>Tabla1[[#This Row],[Ganancia Neta ]]/Tabla1[[#This Row],[Total del pedido ]]</f>
        <v>0.41666666666666669</v>
      </c>
      <c r="O520" s="2">
        <f>Tabla1[[#This Row],[Costo Unitario]]*Tabla1[[#This Row],[Cantidad Ordenada]]</f>
        <v>42</v>
      </c>
    </row>
    <row r="521" spans="1:15" x14ac:dyDescent="0.2">
      <c r="A521">
        <v>202</v>
      </c>
      <c r="B521">
        <v>16</v>
      </c>
      <c r="C521" t="s">
        <v>12</v>
      </c>
      <c r="D521" t="s">
        <v>36</v>
      </c>
      <c r="E521">
        <v>22</v>
      </c>
      <c r="F521">
        <v>36</v>
      </c>
      <c r="G521">
        <v>2</v>
      </c>
      <c r="H521" s="8">
        <v>46</v>
      </c>
      <c r="I521" s="7">
        <f>Tabla1[[#This Row],[Tiempo de Preparación]]/1440</f>
        <v>3.1944444444444442E-2</v>
      </c>
      <c r="J521" t="s">
        <v>8</v>
      </c>
      <c r="K521">
        <f>Tabla1[[#This Row],[Precio Unitario]]*Tabla1[[#This Row],[Cantidad Ordenada]]</f>
        <v>72</v>
      </c>
      <c r="L521">
        <f>Tabla1[[#This Row],[Ganancia Bruta]]-(Tabla1[[#This Row],[Costo Unitario]]*Tabla1[[#This Row],[Cantidad Ordenada]])</f>
        <v>28</v>
      </c>
      <c r="M521">
        <f>Tabla1[[#This Row],[Precio Unitario]]*Tabla1[[#This Row],[Cantidad Ordenada]]</f>
        <v>72</v>
      </c>
      <c r="N521" s="1">
        <f>Tabla1[[#This Row],[Ganancia Neta ]]/Tabla1[[#This Row],[Total del pedido ]]</f>
        <v>0.3888888888888889</v>
      </c>
      <c r="O521" s="2">
        <f>Tabla1[[#This Row],[Costo Unitario]]*Tabla1[[#This Row],[Cantidad Ordenada]]</f>
        <v>44</v>
      </c>
    </row>
    <row r="522" spans="1:15" x14ac:dyDescent="0.2">
      <c r="A522">
        <v>202</v>
      </c>
      <c r="B522">
        <v>16</v>
      </c>
      <c r="C522" t="s">
        <v>11</v>
      </c>
      <c r="D522" t="s">
        <v>35</v>
      </c>
      <c r="E522">
        <v>25</v>
      </c>
      <c r="F522">
        <v>40</v>
      </c>
      <c r="G522">
        <v>2</v>
      </c>
      <c r="H522" s="8">
        <v>47</v>
      </c>
      <c r="I522" s="7">
        <f>Tabla1[[#This Row],[Tiempo de Preparación]]/1440</f>
        <v>3.2638888888888891E-2</v>
      </c>
      <c r="J522" t="s">
        <v>6</v>
      </c>
      <c r="K522">
        <f>Tabla1[[#This Row],[Precio Unitario]]*Tabla1[[#This Row],[Cantidad Ordenada]]</f>
        <v>80</v>
      </c>
      <c r="L522">
        <f>Tabla1[[#This Row],[Ganancia Bruta]]-(Tabla1[[#This Row],[Costo Unitario]]*Tabla1[[#This Row],[Cantidad Ordenada]])</f>
        <v>30</v>
      </c>
      <c r="M522">
        <f>Tabla1[[#This Row],[Precio Unitario]]*Tabla1[[#This Row],[Cantidad Ordenada]]</f>
        <v>80</v>
      </c>
      <c r="N522" s="1">
        <f>Tabla1[[#This Row],[Ganancia Neta ]]/Tabla1[[#This Row],[Total del pedido ]]</f>
        <v>0.375</v>
      </c>
      <c r="O522" s="2">
        <f>Tabla1[[#This Row],[Costo Unitario]]*Tabla1[[#This Row],[Cantidad Ordenada]]</f>
        <v>50</v>
      </c>
    </row>
    <row r="523" spans="1:15" x14ac:dyDescent="0.2">
      <c r="A523">
        <v>202</v>
      </c>
      <c r="B523">
        <v>16</v>
      </c>
      <c r="C523" t="s">
        <v>5</v>
      </c>
      <c r="D523" t="s">
        <v>31</v>
      </c>
      <c r="E523">
        <v>14</v>
      </c>
      <c r="F523">
        <v>24</v>
      </c>
      <c r="G523">
        <v>1</v>
      </c>
      <c r="H523" s="8">
        <v>5</v>
      </c>
      <c r="I523" s="7">
        <f>Tabla1[[#This Row],[Tiempo de Preparación]]/1440</f>
        <v>3.472222222222222E-3</v>
      </c>
      <c r="J523" t="s">
        <v>6</v>
      </c>
      <c r="K523">
        <f>Tabla1[[#This Row],[Precio Unitario]]*Tabla1[[#This Row],[Cantidad Ordenada]]</f>
        <v>24</v>
      </c>
      <c r="L523">
        <f>Tabla1[[#This Row],[Ganancia Bruta]]-(Tabla1[[#This Row],[Costo Unitario]]*Tabla1[[#This Row],[Cantidad Ordenada]])</f>
        <v>10</v>
      </c>
      <c r="M523">
        <f>Tabla1[[#This Row],[Precio Unitario]]*Tabla1[[#This Row],[Cantidad Ordenada]]</f>
        <v>24</v>
      </c>
      <c r="N523" s="1">
        <f>Tabla1[[#This Row],[Ganancia Neta ]]/Tabla1[[#This Row],[Total del pedido ]]</f>
        <v>0.41666666666666669</v>
      </c>
      <c r="O523" s="2">
        <f>Tabla1[[#This Row],[Costo Unitario]]*Tabla1[[#This Row],[Cantidad Ordenada]]</f>
        <v>14</v>
      </c>
    </row>
    <row r="524" spans="1:15" x14ac:dyDescent="0.2">
      <c r="A524">
        <v>202</v>
      </c>
      <c r="B524">
        <v>16</v>
      </c>
      <c r="C524" t="s">
        <v>7</v>
      </c>
      <c r="D524" t="s">
        <v>32</v>
      </c>
      <c r="E524">
        <v>18</v>
      </c>
      <c r="F524">
        <v>30</v>
      </c>
      <c r="G524">
        <v>1</v>
      </c>
      <c r="H524" s="8">
        <v>58</v>
      </c>
      <c r="I524" s="7">
        <f>Tabla1[[#This Row],[Tiempo de Preparación]]/1440</f>
        <v>4.027777777777778E-2</v>
      </c>
      <c r="J524" t="s">
        <v>6</v>
      </c>
      <c r="K524">
        <f>Tabla1[[#This Row],[Precio Unitario]]*Tabla1[[#This Row],[Cantidad Ordenada]]</f>
        <v>30</v>
      </c>
      <c r="L524">
        <f>Tabla1[[#This Row],[Ganancia Bruta]]-(Tabla1[[#This Row],[Costo Unitario]]*Tabla1[[#This Row],[Cantidad Ordenada]])</f>
        <v>12</v>
      </c>
      <c r="M524">
        <f>Tabla1[[#This Row],[Precio Unitario]]*Tabla1[[#This Row],[Cantidad Ordenada]]</f>
        <v>30</v>
      </c>
      <c r="N524" s="1">
        <f>Tabla1[[#This Row],[Ganancia Neta ]]/Tabla1[[#This Row],[Total del pedido ]]</f>
        <v>0.4</v>
      </c>
      <c r="O524" s="2">
        <f>Tabla1[[#This Row],[Costo Unitario]]*Tabla1[[#This Row],[Cantidad Ordenada]]</f>
        <v>18</v>
      </c>
    </row>
    <row r="525" spans="1:15" x14ac:dyDescent="0.2">
      <c r="A525">
        <v>203</v>
      </c>
      <c r="B525">
        <v>5</v>
      </c>
      <c r="C525" t="s">
        <v>9</v>
      </c>
      <c r="D525" t="s">
        <v>33</v>
      </c>
      <c r="E525">
        <v>19</v>
      </c>
      <c r="F525">
        <v>31</v>
      </c>
      <c r="G525">
        <v>3</v>
      </c>
      <c r="H525" s="8">
        <v>51</v>
      </c>
      <c r="I525" s="7">
        <f>Tabla1[[#This Row],[Tiempo de Preparación]]/1440</f>
        <v>3.5416666666666666E-2</v>
      </c>
      <c r="J525" t="s">
        <v>6</v>
      </c>
      <c r="K525">
        <f>Tabla1[[#This Row],[Precio Unitario]]*Tabla1[[#This Row],[Cantidad Ordenada]]</f>
        <v>93</v>
      </c>
      <c r="L525">
        <f>Tabla1[[#This Row],[Ganancia Bruta]]-(Tabla1[[#This Row],[Costo Unitario]]*Tabla1[[#This Row],[Cantidad Ordenada]])</f>
        <v>36</v>
      </c>
      <c r="M525">
        <f>Tabla1[[#This Row],[Precio Unitario]]*Tabla1[[#This Row],[Cantidad Ordenada]]</f>
        <v>93</v>
      </c>
      <c r="N525" s="1">
        <f>Tabla1[[#This Row],[Ganancia Neta ]]/Tabla1[[#This Row],[Total del pedido ]]</f>
        <v>0.38709677419354838</v>
      </c>
      <c r="O525" s="2">
        <f>Tabla1[[#This Row],[Costo Unitario]]*Tabla1[[#This Row],[Cantidad Ordenada]]</f>
        <v>57</v>
      </c>
    </row>
    <row r="526" spans="1:15" x14ac:dyDescent="0.2">
      <c r="A526">
        <v>203</v>
      </c>
      <c r="B526">
        <v>5</v>
      </c>
      <c r="C526" t="s">
        <v>23</v>
      </c>
      <c r="D526" t="s">
        <v>47</v>
      </c>
      <c r="E526">
        <v>13</v>
      </c>
      <c r="F526">
        <v>21</v>
      </c>
      <c r="G526">
        <v>3</v>
      </c>
      <c r="H526" s="8">
        <v>34</v>
      </c>
      <c r="I526" s="7">
        <f>Tabla1[[#This Row],[Tiempo de Preparación]]/1440</f>
        <v>2.361111111111111E-2</v>
      </c>
      <c r="J526" t="s">
        <v>8</v>
      </c>
      <c r="K526">
        <f>Tabla1[[#This Row],[Precio Unitario]]*Tabla1[[#This Row],[Cantidad Ordenada]]</f>
        <v>63</v>
      </c>
      <c r="L526">
        <f>Tabla1[[#This Row],[Ganancia Bruta]]-(Tabla1[[#This Row],[Costo Unitario]]*Tabla1[[#This Row],[Cantidad Ordenada]])</f>
        <v>24</v>
      </c>
      <c r="M526">
        <f>Tabla1[[#This Row],[Precio Unitario]]*Tabla1[[#This Row],[Cantidad Ordenada]]</f>
        <v>63</v>
      </c>
      <c r="N526" s="1">
        <f>Tabla1[[#This Row],[Ganancia Neta ]]/Tabla1[[#This Row],[Total del pedido ]]</f>
        <v>0.38095238095238093</v>
      </c>
      <c r="O526" s="2">
        <f>Tabla1[[#This Row],[Costo Unitario]]*Tabla1[[#This Row],[Cantidad Ordenada]]</f>
        <v>39</v>
      </c>
    </row>
    <row r="527" spans="1:15" x14ac:dyDescent="0.2">
      <c r="A527">
        <v>204</v>
      </c>
      <c r="B527">
        <v>16</v>
      </c>
      <c r="C527" t="s">
        <v>5</v>
      </c>
      <c r="D527" t="s">
        <v>31</v>
      </c>
      <c r="E527">
        <v>14</v>
      </c>
      <c r="F527">
        <v>24</v>
      </c>
      <c r="G527">
        <v>2</v>
      </c>
      <c r="H527" s="8">
        <v>21</v>
      </c>
      <c r="I527" s="7">
        <f>Tabla1[[#This Row],[Tiempo de Preparación]]/1440</f>
        <v>1.4583333333333334E-2</v>
      </c>
      <c r="J527" t="s">
        <v>6</v>
      </c>
      <c r="K527">
        <f>Tabla1[[#This Row],[Precio Unitario]]*Tabla1[[#This Row],[Cantidad Ordenada]]</f>
        <v>48</v>
      </c>
      <c r="L527">
        <f>Tabla1[[#This Row],[Ganancia Bruta]]-(Tabla1[[#This Row],[Costo Unitario]]*Tabla1[[#This Row],[Cantidad Ordenada]])</f>
        <v>20</v>
      </c>
      <c r="M527">
        <f>Tabla1[[#This Row],[Precio Unitario]]*Tabla1[[#This Row],[Cantidad Ordenada]]</f>
        <v>48</v>
      </c>
      <c r="N527" s="1">
        <f>Tabla1[[#This Row],[Ganancia Neta ]]/Tabla1[[#This Row],[Total del pedido ]]</f>
        <v>0.41666666666666669</v>
      </c>
      <c r="O527" s="2">
        <f>Tabla1[[#This Row],[Costo Unitario]]*Tabla1[[#This Row],[Cantidad Ordenada]]</f>
        <v>28</v>
      </c>
    </row>
    <row r="528" spans="1:15" x14ac:dyDescent="0.2">
      <c r="A528">
        <v>205</v>
      </c>
      <c r="B528">
        <v>14</v>
      </c>
      <c r="C528" t="s">
        <v>18</v>
      </c>
      <c r="D528" t="s">
        <v>42</v>
      </c>
      <c r="E528">
        <v>19</v>
      </c>
      <c r="F528">
        <v>32</v>
      </c>
      <c r="G528">
        <v>1</v>
      </c>
      <c r="H528" s="8">
        <v>34</v>
      </c>
      <c r="I528" s="7">
        <f>Tabla1[[#This Row],[Tiempo de Preparación]]/1440</f>
        <v>2.361111111111111E-2</v>
      </c>
      <c r="J528" t="s">
        <v>6</v>
      </c>
      <c r="K528">
        <f>Tabla1[[#This Row],[Precio Unitario]]*Tabla1[[#This Row],[Cantidad Ordenada]]</f>
        <v>32</v>
      </c>
      <c r="L528">
        <f>Tabla1[[#This Row],[Ganancia Bruta]]-(Tabla1[[#This Row],[Costo Unitario]]*Tabla1[[#This Row],[Cantidad Ordenada]])</f>
        <v>13</v>
      </c>
      <c r="M528">
        <f>Tabla1[[#This Row],[Precio Unitario]]*Tabla1[[#This Row],[Cantidad Ordenada]]</f>
        <v>32</v>
      </c>
      <c r="N528" s="1">
        <f>Tabla1[[#This Row],[Ganancia Neta ]]/Tabla1[[#This Row],[Total del pedido ]]</f>
        <v>0.40625</v>
      </c>
      <c r="O528" s="2">
        <f>Tabla1[[#This Row],[Costo Unitario]]*Tabla1[[#This Row],[Cantidad Ordenada]]</f>
        <v>19</v>
      </c>
    </row>
    <row r="529" spans="1:15" x14ac:dyDescent="0.2">
      <c r="A529">
        <v>205</v>
      </c>
      <c r="B529">
        <v>14</v>
      </c>
      <c r="C529" t="s">
        <v>13</v>
      </c>
      <c r="D529" t="s">
        <v>37</v>
      </c>
      <c r="E529">
        <v>17</v>
      </c>
      <c r="F529">
        <v>29</v>
      </c>
      <c r="G529">
        <v>1</v>
      </c>
      <c r="H529" s="8">
        <v>52</v>
      </c>
      <c r="I529" s="7">
        <f>Tabla1[[#This Row],[Tiempo de Preparación]]/1440</f>
        <v>3.6111111111111108E-2</v>
      </c>
      <c r="J529" t="s">
        <v>8</v>
      </c>
      <c r="K529">
        <f>Tabla1[[#This Row],[Precio Unitario]]*Tabla1[[#This Row],[Cantidad Ordenada]]</f>
        <v>29</v>
      </c>
      <c r="L529">
        <f>Tabla1[[#This Row],[Ganancia Bruta]]-(Tabla1[[#This Row],[Costo Unitario]]*Tabla1[[#This Row],[Cantidad Ordenada]])</f>
        <v>12</v>
      </c>
      <c r="M529">
        <f>Tabla1[[#This Row],[Precio Unitario]]*Tabla1[[#This Row],[Cantidad Ordenada]]</f>
        <v>29</v>
      </c>
      <c r="N529" s="1">
        <f>Tabla1[[#This Row],[Ganancia Neta ]]/Tabla1[[#This Row],[Total del pedido ]]</f>
        <v>0.41379310344827586</v>
      </c>
      <c r="O529" s="2">
        <f>Tabla1[[#This Row],[Costo Unitario]]*Tabla1[[#This Row],[Cantidad Ordenada]]</f>
        <v>17</v>
      </c>
    </row>
    <row r="530" spans="1:15" x14ac:dyDescent="0.2">
      <c r="A530">
        <v>206</v>
      </c>
      <c r="B530">
        <v>4</v>
      </c>
      <c r="C530" t="s">
        <v>7</v>
      </c>
      <c r="D530" t="s">
        <v>32</v>
      </c>
      <c r="E530">
        <v>18</v>
      </c>
      <c r="F530">
        <v>30</v>
      </c>
      <c r="G530">
        <v>1</v>
      </c>
      <c r="H530" s="8">
        <v>58</v>
      </c>
      <c r="I530" s="7">
        <f>Tabla1[[#This Row],[Tiempo de Preparación]]/1440</f>
        <v>4.027777777777778E-2</v>
      </c>
      <c r="J530" t="s">
        <v>8</v>
      </c>
      <c r="K530">
        <f>Tabla1[[#This Row],[Precio Unitario]]*Tabla1[[#This Row],[Cantidad Ordenada]]</f>
        <v>30</v>
      </c>
      <c r="L530">
        <f>Tabla1[[#This Row],[Ganancia Bruta]]-(Tabla1[[#This Row],[Costo Unitario]]*Tabla1[[#This Row],[Cantidad Ordenada]])</f>
        <v>12</v>
      </c>
      <c r="M530">
        <f>Tabla1[[#This Row],[Precio Unitario]]*Tabla1[[#This Row],[Cantidad Ordenada]]</f>
        <v>30</v>
      </c>
      <c r="N530" s="1">
        <f>Tabla1[[#This Row],[Ganancia Neta ]]/Tabla1[[#This Row],[Total del pedido ]]</f>
        <v>0.4</v>
      </c>
      <c r="O530" s="2">
        <f>Tabla1[[#This Row],[Costo Unitario]]*Tabla1[[#This Row],[Cantidad Ordenada]]</f>
        <v>18</v>
      </c>
    </row>
    <row r="531" spans="1:15" x14ac:dyDescent="0.2">
      <c r="A531">
        <v>207</v>
      </c>
      <c r="B531">
        <v>20</v>
      </c>
      <c r="C531" t="s">
        <v>25</v>
      </c>
      <c r="D531" t="s">
        <v>49</v>
      </c>
      <c r="E531">
        <v>15</v>
      </c>
      <c r="F531">
        <v>26</v>
      </c>
      <c r="G531">
        <v>2</v>
      </c>
      <c r="H531" s="8">
        <v>37</v>
      </c>
      <c r="I531" s="7">
        <f>Tabla1[[#This Row],[Tiempo de Preparación]]/1440</f>
        <v>2.5694444444444443E-2</v>
      </c>
      <c r="J531" t="s">
        <v>6</v>
      </c>
      <c r="K531">
        <f>Tabla1[[#This Row],[Precio Unitario]]*Tabla1[[#This Row],[Cantidad Ordenada]]</f>
        <v>52</v>
      </c>
      <c r="L531">
        <f>Tabla1[[#This Row],[Ganancia Bruta]]-(Tabla1[[#This Row],[Costo Unitario]]*Tabla1[[#This Row],[Cantidad Ordenada]])</f>
        <v>22</v>
      </c>
      <c r="M531">
        <f>Tabla1[[#This Row],[Precio Unitario]]*Tabla1[[#This Row],[Cantidad Ordenada]]</f>
        <v>52</v>
      </c>
      <c r="N531" s="1">
        <f>Tabla1[[#This Row],[Ganancia Neta ]]/Tabla1[[#This Row],[Total del pedido ]]</f>
        <v>0.42307692307692307</v>
      </c>
      <c r="O531" s="2">
        <f>Tabla1[[#This Row],[Costo Unitario]]*Tabla1[[#This Row],[Cantidad Ordenada]]</f>
        <v>30</v>
      </c>
    </row>
    <row r="532" spans="1:15" x14ac:dyDescent="0.2">
      <c r="A532">
        <v>207</v>
      </c>
      <c r="B532">
        <v>20</v>
      </c>
      <c r="C532" t="s">
        <v>17</v>
      </c>
      <c r="D532" t="s">
        <v>41</v>
      </c>
      <c r="E532">
        <v>21</v>
      </c>
      <c r="F532">
        <v>35</v>
      </c>
      <c r="G532">
        <v>1</v>
      </c>
      <c r="H532" s="8">
        <v>55</v>
      </c>
      <c r="I532" s="7">
        <f>Tabla1[[#This Row],[Tiempo de Preparación]]/1440</f>
        <v>3.8194444444444448E-2</v>
      </c>
      <c r="J532" t="s">
        <v>8</v>
      </c>
      <c r="K532">
        <f>Tabla1[[#This Row],[Precio Unitario]]*Tabla1[[#This Row],[Cantidad Ordenada]]</f>
        <v>35</v>
      </c>
      <c r="L532">
        <f>Tabla1[[#This Row],[Ganancia Bruta]]-(Tabla1[[#This Row],[Costo Unitario]]*Tabla1[[#This Row],[Cantidad Ordenada]])</f>
        <v>14</v>
      </c>
      <c r="M532">
        <f>Tabla1[[#This Row],[Precio Unitario]]*Tabla1[[#This Row],[Cantidad Ordenada]]</f>
        <v>35</v>
      </c>
      <c r="N532" s="1">
        <f>Tabla1[[#This Row],[Ganancia Neta ]]/Tabla1[[#This Row],[Total del pedido ]]</f>
        <v>0.4</v>
      </c>
      <c r="O532" s="2">
        <f>Tabla1[[#This Row],[Costo Unitario]]*Tabla1[[#This Row],[Cantidad Ordenada]]</f>
        <v>21</v>
      </c>
    </row>
    <row r="533" spans="1:15" x14ac:dyDescent="0.2">
      <c r="A533">
        <v>207</v>
      </c>
      <c r="B533">
        <v>20</v>
      </c>
      <c r="C533" t="s">
        <v>9</v>
      </c>
      <c r="D533" t="s">
        <v>33</v>
      </c>
      <c r="E533">
        <v>19</v>
      </c>
      <c r="F533">
        <v>31</v>
      </c>
      <c r="G533">
        <v>3</v>
      </c>
      <c r="H533" s="8">
        <v>19</v>
      </c>
      <c r="I533" s="7">
        <f>Tabla1[[#This Row],[Tiempo de Preparación]]/1440</f>
        <v>1.3194444444444444E-2</v>
      </c>
      <c r="J533" t="s">
        <v>8</v>
      </c>
      <c r="K533">
        <f>Tabla1[[#This Row],[Precio Unitario]]*Tabla1[[#This Row],[Cantidad Ordenada]]</f>
        <v>93</v>
      </c>
      <c r="L533">
        <f>Tabla1[[#This Row],[Ganancia Bruta]]-(Tabla1[[#This Row],[Costo Unitario]]*Tabla1[[#This Row],[Cantidad Ordenada]])</f>
        <v>36</v>
      </c>
      <c r="M533">
        <f>Tabla1[[#This Row],[Precio Unitario]]*Tabla1[[#This Row],[Cantidad Ordenada]]</f>
        <v>93</v>
      </c>
      <c r="N533" s="1">
        <f>Tabla1[[#This Row],[Ganancia Neta ]]/Tabla1[[#This Row],[Total del pedido ]]</f>
        <v>0.38709677419354838</v>
      </c>
      <c r="O533" s="2">
        <f>Tabla1[[#This Row],[Costo Unitario]]*Tabla1[[#This Row],[Cantidad Ordenada]]</f>
        <v>57</v>
      </c>
    </row>
    <row r="534" spans="1:15" x14ac:dyDescent="0.2">
      <c r="A534">
        <v>208</v>
      </c>
      <c r="B534">
        <v>16</v>
      </c>
      <c r="C534" t="s">
        <v>18</v>
      </c>
      <c r="D534" t="s">
        <v>42</v>
      </c>
      <c r="E534">
        <v>19</v>
      </c>
      <c r="F534">
        <v>32</v>
      </c>
      <c r="G534">
        <v>1</v>
      </c>
      <c r="H534" s="8">
        <v>18</v>
      </c>
      <c r="I534" s="7">
        <f>Tabla1[[#This Row],[Tiempo de Preparación]]/1440</f>
        <v>1.2500000000000001E-2</v>
      </c>
      <c r="J534" t="s">
        <v>8</v>
      </c>
      <c r="K534">
        <f>Tabla1[[#This Row],[Precio Unitario]]*Tabla1[[#This Row],[Cantidad Ordenada]]</f>
        <v>32</v>
      </c>
      <c r="L534">
        <f>Tabla1[[#This Row],[Ganancia Bruta]]-(Tabla1[[#This Row],[Costo Unitario]]*Tabla1[[#This Row],[Cantidad Ordenada]])</f>
        <v>13</v>
      </c>
      <c r="M534">
        <f>Tabla1[[#This Row],[Precio Unitario]]*Tabla1[[#This Row],[Cantidad Ordenada]]</f>
        <v>32</v>
      </c>
      <c r="N534" s="1">
        <f>Tabla1[[#This Row],[Ganancia Neta ]]/Tabla1[[#This Row],[Total del pedido ]]</f>
        <v>0.40625</v>
      </c>
      <c r="O534" s="2">
        <f>Tabla1[[#This Row],[Costo Unitario]]*Tabla1[[#This Row],[Cantidad Ordenada]]</f>
        <v>19</v>
      </c>
    </row>
    <row r="535" spans="1:15" x14ac:dyDescent="0.2">
      <c r="A535">
        <v>208</v>
      </c>
      <c r="B535">
        <v>16</v>
      </c>
      <c r="C535" t="s">
        <v>12</v>
      </c>
      <c r="D535" t="s">
        <v>36</v>
      </c>
      <c r="E535">
        <v>22</v>
      </c>
      <c r="F535">
        <v>36</v>
      </c>
      <c r="G535">
        <v>3</v>
      </c>
      <c r="H535" s="8">
        <v>29</v>
      </c>
      <c r="I535" s="7">
        <f>Tabla1[[#This Row],[Tiempo de Preparación]]/1440</f>
        <v>2.013888888888889E-2</v>
      </c>
      <c r="J535" t="s">
        <v>8</v>
      </c>
      <c r="K535">
        <f>Tabla1[[#This Row],[Precio Unitario]]*Tabla1[[#This Row],[Cantidad Ordenada]]</f>
        <v>108</v>
      </c>
      <c r="L535">
        <f>Tabla1[[#This Row],[Ganancia Bruta]]-(Tabla1[[#This Row],[Costo Unitario]]*Tabla1[[#This Row],[Cantidad Ordenada]])</f>
        <v>42</v>
      </c>
      <c r="M535">
        <f>Tabla1[[#This Row],[Precio Unitario]]*Tabla1[[#This Row],[Cantidad Ordenada]]</f>
        <v>108</v>
      </c>
      <c r="N535" s="1">
        <f>Tabla1[[#This Row],[Ganancia Neta ]]/Tabla1[[#This Row],[Total del pedido ]]</f>
        <v>0.3888888888888889</v>
      </c>
      <c r="O535" s="2">
        <f>Tabla1[[#This Row],[Costo Unitario]]*Tabla1[[#This Row],[Cantidad Ordenada]]</f>
        <v>66</v>
      </c>
    </row>
    <row r="536" spans="1:15" x14ac:dyDescent="0.2">
      <c r="A536">
        <v>208</v>
      </c>
      <c r="B536">
        <v>16</v>
      </c>
      <c r="C536" t="s">
        <v>21</v>
      </c>
      <c r="D536" t="s">
        <v>45</v>
      </c>
      <c r="E536">
        <v>12</v>
      </c>
      <c r="F536">
        <v>20</v>
      </c>
      <c r="G536">
        <v>2</v>
      </c>
      <c r="H536" s="8">
        <v>53</v>
      </c>
      <c r="I536" s="7">
        <f>Tabla1[[#This Row],[Tiempo de Preparación]]/1440</f>
        <v>3.6805555555555557E-2</v>
      </c>
      <c r="J536" t="s">
        <v>6</v>
      </c>
      <c r="K536">
        <f>Tabla1[[#This Row],[Precio Unitario]]*Tabla1[[#This Row],[Cantidad Ordenada]]</f>
        <v>40</v>
      </c>
      <c r="L536">
        <f>Tabla1[[#This Row],[Ganancia Bruta]]-(Tabla1[[#This Row],[Costo Unitario]]*Tabla1[[#This Row],[Cantidad Ordenada]])</f>
        <v>16</v>
      </c>
      <c r="M536">
        <f>Tabla1[[#This Row],[Precio Unitario]]*Tabla1[[#This Row],[Cantidad Ordenada]]</f>
        <v>40</v>
      </c>
      <c r="N536" s="1">
        <f>Tabla1[[#This Row],[Ganancia Neta ]]/Tabla1[[#This Row],[Total del pedido ]]</f>
        <v>0.4</v>
      </c>
      <c r="O536" s="2">
        <f>Tabla1[[#This Row],[Costo Unitario]]*Tabla1[[#This Row],[Cantidad Ordenada]]</f>
        <v>24</v>
      </c>
    </row>
    <row r="537" spans="1:15" x14ac:dyDescent="0.2">
      <c r="A537">
        <v>209</v>
      </c>
      <c r="B537">
        <v>9</v>
      </c>
      <c r="C537" t="s">
        <v>22</v>
      </c>
      <c r="D537" t="s">
        <v>46</v>
      </c>
      <c r="E537">
        <v>14</v>
      </c>
      <c r="F537">
        <v>23</v>
      </c>
      <c r="G537">
        <v>3</v>
      </c>
      <c r="H537" s="8">
        <v>35</v>
      </c>
      <c r="I537" s="7">
        <f>Tabla1[[#This Row],[Tiempo de Preparación]]/1440</f>
        <v>2.4305555555555556E-2</v>
      </c>
      <c r="J537" t="s">
        <v>8</v>
      </c>
      <c r="K537">
        <f>Tabla1[[#This Row],[Precio Unitario]]*Tabla1[[#This Row],[Cantidad Ordenada]]</f>
        <v>69</v>
      </c>
      <c r="L537">
        <f>Tabla1[[#This Row],[Ganancia Bruta]]-(Tabla1[[#This Row],[Costo Unitario]]*Tabla1[[#This Row],[Cantidad Ordenada]])</f>
        <v>27</v>
      </c>
      <c r="M537">
        <f>Tabla1[[#This Row],[Precio Unitario]]*Tabla1[[#This Row],[Cantidad Ordenada]]</f>
        <v>69</v>
      </c>
      <c r="N537" s="1">
        <f>Tabla1[[#This Row],[Ganancia Neta ]]/Tabla1[[#This Row],[Total del pedido ]]</f>
        <v>0.39130434782608697</v>
      </c>
      <c r="O537" s="2">
        <f>Tabla1[[#This Row],[Costo Unitario]]*Tabla1[[#This Row],[Cantidad Ordenada]]</f>
        <v>42</v>
      </c>
    </row>
    <row r="538" spans="1:15" x14ac:dyDescent="0.2">
      <c r="A538">
        <v>209</v>
      </c>
      <c r="B538">
        <v>9</v>
      </c>
      <c r="C538" t="s">
        <v>20</v>
      </c>
      <c r="D538" t="s">
        <v>44</v>
      </c>
      <c r="E538">
        <v>20</v>
      </c>
      <c r="F538">
        <v>34</v>
      </c>
      <c r="G538">
        <v>2</v>
      </c>
      <c r="H538" s="8">
        <v>40</v>
      </c>
      <c r="I538" s="7">
        <f>Tabla1[[#This Row],[Tiempo de Preparación]]/1440</f>
        <v>2.7777777777777776E-2</v>
      </c>
      <c r="J538" t="s">
        <v>8</v>
      </c>
      <c r="K538">
        <f>Tabla1[[#This Row],[Precio Unitario]]*Tabla1[[#This Row],[Cantidad Ordenada]]</f>
        <v>68</v>
      </c>
      <c r="L538">
        <f>Tabla1[[#This Row],[Ganancia Bruta]]-(Tabla1[[#This Row],[Costo Unitario]]*Tabla1[[#This Row],[Cantidad Ordenada]])</f>
        <v>28</v>
      </c>
      <c r="M538">
        <f>Tabla1[[#This Row],[Precio Unitario]]*Tabla1[[#This Row],[Cantidad Ordenada]]</f>
        <v>68</v>
      </c>
      <c r="N538" s="1">
        <f>Tabla1[[#This Row],[Ganancia Neta ]]/Tabla1[[#This Row],[Total del pedido ]]</f>
        <v>0.41176470588235292</v>
      </c>
      <c r="O538" s="2">
        <f>Tabla1[[#This Row],[Costo Unitario]]*Tabla1[[#This Row],[Cantidad Ordenada]]</f>
        <v>40</v>
      </c>
    </row>
    <row r="539" spans="1:15" x14ac:dyDescent="0.2">
      <c r="A539">
        <v>209</v>
      </c>
      <c r="B539">
        <v>9</v>
      </c>
      <c r="C539" t="s">
        <v>26</v>
      </c>
      <c r="D539" t="s">
        <v>50</v>
      </c>
      <c r="E539">
        <v>15</v>
      </c>
      <c r="F539">
        <v>25</v>
      </c>
      <c r="G539">
        <v>1</v>
      </c>
      <c r="H539" s="8">
        <v>42</v>
      </c>
      <c r="I539" s="7">
        <f>Tabla1[[#This Row],[Tiempo de Preparación]]/1440</f>
        <v>2.9166666666666667E-2</v>
      </c>
      <c r="J539" t="s">
        <v>6</v>
      </c>
      <c r="K539">
        <f>Tabla1[[#This Row],[Precio Unitario]]*Tabla1[[#This Row],[Cantidad Ordenada]]</f>
        <v>25</v>
      </c>
      <c r="L539">
        <f>Tabla1[[#This Row],[Ganancia Bruta]]-(Tabla1[[#This Row],[Costo Unitario]]*Tabla1[[#This Row],[Cantidad Ordenada]])</f>
        <v>10</v>
      </c>
      <c r="M539">
        <f>Tabla1[[#This Row],[Precio Unitario]]*Tabla1[[#This Row],[Cantidad Ordenada]]</f>
        <v>25</v>
      </c>
      <c r="N539" s="1">
        <f>Tabla1[[#This Row],[Ganancia Neta ]]/Tabla1[[#This Row],[Total del pedido ]]</f>
        <v>0.4</v>
      </c>
      <c r="O539" s="2">
        <f>Tabla1[[#This Row],[Costo Unitario]]*Tabla1[[#This Row],[Cantidad Ordenada]]</f>
        <v>15</v>
      </c>
    </row>
    <row r="540" spans="1:15" x14ac:dyDescent="0.2">
      <c r="A540">
        <v>209</v>
      </c>
      <c r="B540">
        <v>9</v>
      </c>
      <c r="C540" t="s">
        <v>25</v>
      </c>
      <c r="D540" t="s">
        <v>49</v>
      </c>
      <c r="E540">
        <v>15</v>
      </c>
      <c r="F540">
        <v>26</v>
      </c>
      <c r="G540">
        <v>2</v>
      </c>
      <c r="H540" s="8">
        <v>54</v>
      </c>
      <c r="I540" s="7">
        <f>Tabla1[[#This Row],[Tiempo de Preparación]]/1440</f>
        <v>3.7499999999999999E-2</v>
      </c>
      <c r="J540" t="s">
        <v>6</v>
      </c>
      <c r="K540">
        <f>Tabla1[[#This Row],[Precio Unitario]]*Tabla1[[#This Row],[Cantidad Ordenada]]</f>
        <v>52</v>
      </c>
      <c r="L540">
        <f>Tabla1[[#This Row],[Ganancia Bruta]]-(Tabla1[[#This Row],[Costo Unitario]]*Tabla1[[#This Row],[Cantidad Ordenada]])</f>
        <v>22</v>
      </c>
      <c r="M540">
        <f>Tabla1[[#This Row],[Precio Unitario]]*Tabla1[[#This Row],[Cantidad Ordenada]]</f>
        <v>52</v>
      </c>
      <c r="N540" s="1">
        <f>Tabla1[[#This Row],[Ganancia Neta ]]/Tabla1[[#This Row],[Total del pedido ]]</f>
        <v>0.42307692307692307</v>
      </c>
      <c r="O540" s="2">
        <f>Tabla1[[#This Row],[Costo Unitario]]*Tabla1[[#This Row],[Cantidad Ordenada]]</f>
        <v>30</v>
      </c>
    </row>
    <row r="541" spans="1:15" x14ac:dyDescent="0.2">
      <c r="A541">
        <v>210</v>
      </c>
      <c r="B541">
        <v>10</v>
      </c>
      <c r="C541" t="s">
        <v>23</v>
      </c>
      <c r="D541" t="s">
        <v>47</v>
      </c>
      <c r="E541">
        <v>13</v>
      </c>
      <c r="F541">
        <v>21</v>
      </c>
      <c r="G541">
        <v>1</v>
      </c>
      <c r="H541" s="8">
        <v>28</v>
      </c>
      <c r="I541" s="7">
        <f>Tabla1[[#This Row],[Tiempo de Preparación]]/1440</f>
        <v>1.9444444444444445E-2</v>
      </c>
      <c r="J541" t="s">
        <v>8</v>
      </c>
      <c r="K541">
        <f>Tabla1[[#This Row],[Precio Unitario]]*Tabla1[[#This Row],[Cantidad Ordenada]]</f>
        <v>21</v>
      </c>
      <c r="L541">
        <f>Tabla1[[#This Row],[Ganancia Bruta]]-(Tabla1[[#This Row],[Costo Unitario]]*Tabla1[[#This Row],[Cantidad Ordenada]])</f>
        <v>8</v>
      </c>
      <c r="M541">
        <f>Tabla1[[#This Row],[Precio Unitario]]*Tabla1[[#This Row],[Cantidad Ordenada]]</f>
        <v>21</v>
      </c>
      <c r="N541" s="1">
        <f>Tabla1[[#This Row],[Ganancia Neta ]]/Tabla1[[#This Row],[Total del pedido ]]</f>
        <v>0.38095238095238093</v>
      </c>
      <c r="O541" s="2">
        <f>Tabla1[[#This Row],[Costo Unitario]]*Tabla1[[#This Row],[Cantidad Ordenada]]</f>
        <v>13</v>
      </c>
    </row>
    <row r="542" spans="1:15" x14ac:dyDescent="0.2">
      <c r="A542">
        <v>210</v>
      </c>
      <c r="B542">
        <v>10</v>
      </c>
      <c r="C542" t="s">
        <v>7</v>
      </c>
      <c r="D542" t="s">
        <v>32</v>
      </c>
      <c r="E542">
        <v>18</v>
      </c>
      <c r="F542">
        <v>30</v>
      </c>
      <c r="G542">
        <v>1</v>
      </c>
      <c r="H542" s="8">
        <v>50</v>
      </c>
      <c r="I542" s="7">
        <f>Tabla1[[#This Row],[Tiempo de Preparación]]/1440</f>
        <v>3.4722222222222224E-2</v>
      </c>
      <c r="J542" t="s">
        <v>6</v>
      </c>
      <c r="K542">
        <f>Tabla1[[#This Row],[Precio Unitario]]*Tabla1[[#This Row],[Cantidad Ordenada]]</f>
        <v>30</v>
      </c>
      <c r="L542">
        <f>Tabla1[[#This Row],[Ganancia Bruta]]-(Tabla1[[#This Row],[Costo Unitario]]*Tabla1[[#This Row],[Cantidad Ordenada]])</f>
        <v>12</v>
      </c>
      <c r="M542">
        <f>Tabla1[[#This Row],[Precio Unitario]]*Tabla1[[#This Row],[Cantidad Ordenada]]</f>
        <v>30</v>
      </c>
      <c r="N542" s="1">
        <f>Tabla1[[#This Row],[Ganancia Neta ]]/Tabla1[[#This Row],[Total del pedido ]]</f>
        <v>0.4</v>
      </c>
      <c r="O542" s="2">
        <f>Tabla1[[#This Row],[Costo Unitario]]*Tabla1[[#This Row],[Cantidad Ordenada]]</f>
        <v>18</v>
      </c>
    </row>
    <row r="543" spans="1:15" x14ac:dyDescent="0.2">
      <c r="A543">
        <v>210</v>
      </c>
      <c r="B543">
        <v>10</v>
      </c>
      <c r="C543" t="s">
        <v>5</v>
      </c>
      <c r="D543" t="s">
        <v>31</v>
      </c>
      <c r="E543">
        <v>14</v>
      </c>
      <c r="F543">
        <v>24</v>
      </c>
      <c r="G543">
        <v>1</v>
      </c>
      <c r="H543" s="8">
        <v>34</v>
      </c>
      <c r="I543" s="7">
        <f>Tabla1[[#This Row],[Tiempo de Preparación]]/1440</f>
        <v>2.361111111111111E-2</v>
      </c>
      <c r="J543" t="s">
        <v>6</v>
      </c>
      <c r="K543">
        <f>Tabla1[[#This Row],[Precio Unitario]]*Tabla1[[#This Row],[Cantidad Ordenada]]</f>
        <v>24</v>
      </c>
      <c r="L543">
        <f>Tabla1[[#This Row],[Ganancia Bruta]]-(Tabla1[[#This Row],[Costo Unitario]]*Tabla1[[#This Row],[Cantidad Ordenada]])</f>
        <v>10</v>
      </c>
      <c r="M543">
        <f>Tabla1[[#This Row],[Precio Unitario]]*Tabla1[[#This Row],[Cantidad Ordenada]]</f>
        <v>24</v>
      </c>
      <c r="N543" s="1">
        <f>Tabla1[[#This Row],[Ganancia Neta ]]/Tabla1[[#This Row],[Total del pedido ]]</f>
        <v>0.41666666666666669</v>
      </c>
      <c r="O543" s="2">
        <f>Tabla1[[#This Row],[Costo Unitario]]*Tabla1[[#This Row],[Cantidad Ordenada]]</f>
        <v>14</v>
      </c>
    </row>
    <row r="544" spans="1:15" x14ac:dyDescent="0.2">
      <c r="A544">
        <v>210</v>
      </c>
      <c r="B544">
        <v>10</v>
      </c>
      <c r="C544" t="s">
        <v>11</v>
      </c>
      <c r="D544" t="s">
        <v>35</v>
      </c>
      <c r="E544">
        <v>25</v>
      </c>
      <c r="F544">
        <v>40</v>
      </c>
      <c r="G544">
        <v>3</v>
      </c>
      <c r="H544" s="8">
        <v>46</v>
      </c>
      <c r="I544" s="7">
        <f>Tabla1[[#This Row],[Tiempo de Preparación]]/1440</f>
        <v>3.1944444444444442E-2</v>
      </c>
      <c r="J544" t="s">
        <v>6</v>
      </c>
      <c r="K544">
        <f>Tabla1[[#This Row],[Precio Unitario]]*Tabla1[[#This Row],[Cantidad Ordenada]]</f>
        <v>120</v>
      </c>
      <c r="L544">
        <f>Tabla1[[#This Row],[Ganancia Bruta]]-(Tabla1[[#This Row],[Costo Unitario]]*Tabla1[[#This Row],[Cantidad Ordenada]])</f>
        <v>45</v>
      </c>
      <c r="M544">
        <f>Tabla1[[#This Row],[Precio Unitario]]*Tabla1[[#This Row],[Cantidad Ordenada]]</f>
        <v>120</v>
      </c>
      <c r="N544" s="1">
        <f>Tabla1[[#This Row],[Ganancia Neta ]]/Tabla1[[#This Row],[Total del pedido ]]</f>
        <v>0.375</v>
      </c>
      <c r="O544" s="2">
        <f>Tabla1[[#This Row],[Costo Unitario]]*Tabla1[[#This Row],[Cantidad Ordenada]]</f>
        <v>75</v>
      </c>
    </row>
    <row r="545" spans="1:15" x14ac:dyDescent="0.2">
      <c r="A545">
        <v>211</v>
      </c>
      <c r="B545">
        <v>1</v>
      </c>
      <c r="C545" t="s">
        <v>23</v>
      </c>
      <c r="D545" t="s">
        <v>47</v>
      </c>
      <c r="E545">
        <v>13</v>
      </c>
      <c r="F545">
        <v>21</v>
      </c>
      <c r="G545">
        <v>3</v>
      </c>
      <c r="H545" s="8">
        <v>54</v>
      </c>
      <c r="I545" s="7">
        <f>Tabla1[[#This Row],[Tiempo de Preparación]]/1440</f>
        <v>3.7499999999999999E-2</v>
      </c>
      <c r="J545" t="s">
        <v>8</v>
      </c>
      <c r="K545">
        <f>Tabla1[[#This Row],[Precio Unitario]]*Tabla1[[#This Row],[Cantidad Ordenada]]</f>
        <v>63</v>
      </c>
      <c r="L545">
        <f>Tabla1[[#This Row],[Ganancia Bruta]]-(Tabla1[[#This Row],[Costo Unitario]]*Tabla1[[#This Row],[Cantidad Ordenada]])</f>
        <v>24</v>
      </c>
      <c r="M545">
        <f>Tabla1[[#This Row],[Precio Unitario]]*Tabla1[[#This Row],[Cantidad Ordenada]]</f>
        <v>63</v>
      </c>
      <c r="N545" s="1">
        <f>Tabla1[[#This Row],[Ganancia Neta ]]/Tabla1[[#This Row],[Total del pedido ]]</f>
        <v>0.38095238095238093</v>
      </c>
      <c r="O545" s="2">
        <f>Tabla1[[#This Row],[Costo Unitario]]*Tabla1[[#This Row],[Cantidad Ordenada]]</f>
        <v>39</v>
      </c>
    </row>
    <row r="546" spans="1:15" x14ac:dyDescent="0.2">
      <c r="A546">
        <v>211</v>
      </c>
      <c r="B546">
        <v>1</v>
      </c>
      <c r="C546" t="s">
        <v>24</v>
      </c>
      <c r="D546" t="s">
        <v>48</v>
      </c>
      <c r="E546">
        <v>10</v>
      </c>
      <c r="F546">
        <v>18</v>
      </c>
      <c r="G546">
        <v>2</v>
      </c>
      <c r="H546" s="8">
        <v>45</v>
      </c>
      <c r="I546" s="7">
        <f>Tabla1[[#This Row],[Tiempo de Preparación]]/1440</f>
        <v>3.125E-2</v>
      </c>
      <c r="J546" t="s">
        <v>6</v>
      </c>
      <c r="K546">
        <f>Tabla1[[#This Row],[Precio Unitario]]*Tabla1[[#This Row],[Cantidad Ordenada]]</f>
        <v>36</v>
      </c>
      <c r="L546">
        <f>Tabla1[[#This Row],[Ganancia Bruta]]-(Tabla1[[#This Row],[Costo Unitario]]*Tabla1[[#This Row],[Cantidad Ordenada]])</f>
        <v>16</v>
      </c>
      <c r="M546">
        <f>Tabla1[[#This Row],[Precio Unitario]]*Tabla1[[#This Row],[Cantidad Ordenada]]</f>
        <v>36</v>
      </c>
      <c r="N546" s="1">
        <f>Tabla1[[#This Row],[Ganancia Neta ]]/Tabla1[[#This Row],[Total del pedido ]]</f>
        <v>0.44444444444444442</v>
      </c>
      <c r="O546" s="2">
        <f>Tabla1[[#This Row],[Costo Unitario]]*Tabla1[[#This Row],[Cantidad Ordenada]]</f>
        <v>20</v>
      </c>
    </row>
    <row r="547" spans="1:15" x14ac:dyDescent="0.2">
      <c r="A547">
        <v>211</v>
      </c>
      <c r="B547">
        <v>1</v>
      </c>
      <c r="C547" t="s">
        <v>26</v>
      </c>
      <c r="D547" t="s">
        <v>50</v>
      </c>
      <c r="E547">
        <v>15</v>
      </c>
      <c r="F547">
        <v>25</v>
      </c>
      <c r="G547">
        <v>2</v>
      </c>
      <c r="H547" s="8">
        <v>9</v>
      </c>
      <c r="I547" s="7">
        <f>Tabla1[[#This Row],[Tiempo de Preparación]]/1440</f>
        <v>6.2500000000000003E-3</v>
      </c>
      <c r="J547" t="s">
        <v>6</v>
      </c>
      <c r="K547">
        <f>Tabla1[[#This Row],[Precio Unitario]]*Tabla1[[#This Row],[Cantidad Ordenada]]</f>
        <v>50</v>
      </c>
      <c r="L547">
        <f>Tabla1[[#This Row],[Ganancia Bruta]]-(Tabla1[[#This Row],[Costo Unitario]]*Tabla1[[#This Row],[Cantidad Ordenada]])</f>
        <v>20</v>
      </c>
      <c r="M547">
        <f>Tabla1[[#This Row],[Precio Unitario]]*Tabla1[[#This Row],[Cantidad Ordenada]]</f>
        <v>50</v>
      </c>
      <c r="N547" s="1">
        <f>Tabla1[[#This Row],[Ganancia Neta ]]/Tabla1[[#This Row],[Total del pedido ]]</f>
        <v>0.4</v>
      </c>
      <c r="O547" s="2">
        <f>Tabla1[[#This Row],[Costo Unitario]]*Tabla1[[#This Row],[Cantidad Ordenada]]</f>
        <v>30</v>
      </c>
    </row>
    <row r="548" spans="1:15" x14ac:dyDescent="0.2">
      <c r="A548">
        <v>211</v>
      </c>
      <c r="B548">
        <v>1</v>
      </c>
      <c r="C548" t="s">
        <v>21</v>
      </c>
      <c r="D548" t="s">
        <v>45</v>
      </c>
      <c r="E548">
        <v>12</v>
      </c>
      <c r="F548">
        <v>20</v>
      </c>
      <c r="G548">
        <v>1</v>
      </c>
      <c r="H548" s="8">
        <v>27</v>
      </c>
      <c r="I548" s="7">
        <f>Tabla1[[#This Row],[Tiempo de Preparación]]/1440</f>
        <v>1.8749999999999999E-2</v>
      </c>
      <c r="J548" t="s">
        <v>6</v>
      </c>
      <c r="K548">
        <f>Tabla1[[#This Row],[Precio Unitario]]*Tabla1[[#This Row],[Cantidad Ordenada]]</f>
        <v>20</v>
      </c>
      <c r="L548">
        <f>Tabla1[[#This Row],[Ganancia Bruta]]-(Tabla1[[#This Row],[Costo Unitario]]*Tabla1[[#This Row],[Cantidad Ordenada]])</f>
        <v>8</v>
      </c>
      <c r="M548">
        <f>Tabla1[[#This Row],[Precio Unitario]]*Tabla1[[#This Row],[Cantidad Ordenada]]</f>
        <v>20</v>
      </c>
      <c r="N548" s="1">
        <f>Tabla1[[#This Row],[Ganancia Neta ]]/Tabla1[[#This Row],[Total del pedido ]]</f>
        <v>0.4</v>
      </c>
      <c r="O548" s="2">
        <f>Tabla1[[#This Row],[Costo Unitario]]*Tabla1[[#This Row],[Cantidad Ordenada]]</f>
        <v>12</v>
      </c>
    </row>
    <row r="549" spans="1:15" x14ac:dyDescent="0.2">
      <c r="A549">
        <v>212</v>
      </c>
      <c r="B549">
        <v>14</v>
      </c>
      <c r="C549" t="s">
        <v>7</v>
      </c>
      <c r="D549" t="s">
        <v>32</v>
      </c>
      <c r="E549">
        <v>18</v>
      </c>
      <c r="F549">
        <v>30</v>
      </c>
      <c r="G549">
        <v>3</v>
      </c>
      <c r="H549" s="8">
        <v>35</v>
      </c>
      <c r="I549" s="7">
        <f>Tabla1[[#This Row],[Tiempo de Preparación]]/1440</f>
        <v>2.4305555555555556E-2</v>
      </c>
      <c r="J549" t="s">
        <v>8</v>
      </c>
      <c r="K549">
        <f>Tabla1[[#This Row],[Precio Unitario]]*Tabla1[[#This Row],[Cantidad Ordenada]]</f>
        <v>90</v>
      </c>
      <c r="L549">
        <f>Tabla1[[#This Row],[Ganancia Bruta]]-(Tabla1[[#This Row],[Costo Unitario]]*Tabla1[[#This Row],[Cantidad Ordenada]])</f>
        <v>36</v>
      </c>
      <c r="M549">
        <f>Tabla1[[#This Row],[Precio Unitario]]*Tabla1[[#This Row],[Cantidad Ordenada]]</f>
        <v>90</v>
      </c>
      <c r="N549" s="1">
        <f>Tabla1[[#This Row],[Ganancia Neta ]]/Tabla1[[#This Row],[Total del pedido ]]</f>
        <v>0.4</v>
      </c>
      <c r="O549" s="2">
        <f>Tabla1[[#This Row],[Costo Unitario]]*Tabla1[[#This Row],[Cantidad Ordenada]]</f>
        <v>54</v>
      </c>
    </row>
    <row r="550" spans="1:15" x14ac:dyDescent="0.2">
      <c r="A550">
        <v>212</v>
      </c>
      <c r="B550">
        <v>14</v>
      </c>
      <c r="C550" t="s">
        <v>25</v>
      </c>
      <c r="D550" t="s">
        <v>49</v>
      </c>
      <c r="E550">
        <v>15</v>
      </c>
      <c r="F550">
        <v>26</v>
      </c>
      <c r="G550">
        <v>3</v>
      </c>
      <c r="H550" s="8">
        <v>43</v>
      </c>
      <c r="I550" s="7">
        <f>Tabla1[[#This Row],[Tiempo de Preparación]]/1440</f>
        <v>2.9861111111111113E-2</v>
      </c>
      <c r="J550" t="s">
        <v>8</v>
      </c>
      <c r="K550">
        <f>Tabla1[[#This Row],[Precio Unitario]]*Tabla1[[#This Row],[Cantidad Ordenada]]</f>
        <v>78</v>
      </c>
      <c r="L550">
        <f>Tabla1[[#This Row],[Ganancia Bruta]]-(Tabla1[[#This Row],[Costo Unitario]]*Tabla1[[#This Row],[Cantidad Ordenada]])</f>
        <v>33</v>
      </c>
      <c r="M550">
        <f>Tabla1[[#This Row],[Precio Unitario]]*Tabla1[[#This Row],[Cantidad Ordenada]]</f>
        <v>78</v>
      </c>
      <c r="N550" s="1">
        <f>Tabla1[[#This Row],[Ganancia Neta ]]/Tabla1[[#This Row],[Total del pedido ]]</f>
        <v>0.42307692307692307</v>
      </c>
      <c r="O550" s="2">
        <f>Tabla1[[#This Row],[Costo Unitario]]*Tabla1[[#This Row],[Cantidad Ordenada]]</f>
        <v>45</v>
      </c>
    </row>
    <row r="551" spans="1:15" x14ac:dyDescent="0.2">
      <c r="A551">
        <v>212</v>
      </c>
      <c r="B551">
        <v>14</v>
      </c>
      <c r="C551" t="s">
        <v>23</v>
      </c>
      <c r="D551" t="s">
        <v>47</v>
      </c>
      <c r="E551">
        <v>13</v>
      </c>
      <c r="F551">
        <v>21</v>
      </c>
      <c r="G551">
        <v>1</v>
      </c>
      <c r="H551" s="8">
        <v>31</v>
      </c>
      <c r="I551" s="7">
        <f>Tabla1[[#This Row],[Tiempo de Preparación]]/1440</f>
        <v>2.1527777777777778E-2</v>
      </c>
      <c r="J551" t="s">
        <v>8</v>
      </c>
      <c r="K551">
        <f>Tabla1[[#This Row],[Precio Unitario]]*Tabla1[[#This Row],[Cantidad Ordenada]]</f>
        <v>21</v>
      </c>
      <c r="L551">
        <f>Tabla1[[#This Row],[Ganancia Bruta]]-(Tabla1[[#This Row],[Costo Unitario]]*Tabla1[[#This Row],[Cantidad Ordenada]])</f>
        <v>8</v>
      </c>
      <c r="M551">
        <f>Tabla1[[#This Row],[Precio Unitario]]*Tabla1[[#This Row],[Cantidad Ordenada]]</f>
        <v>21</v>
      </c>
      <c r="N551" s="1">
        <f>Tabla1[[#This Row],[Ganancia Neta ]]/Tabla1[[#This Row],[Total del pedido ]]</f>
        <v>0.38095238095238093</v>
      </c>
      <c r="O551" s="2">
        <f>Tabla1[[#This Row],[Costo Unitario]]*Tabla1[[#This Row],[Cantidad Ordenada]]</f>
        <v>13</v>
      </c>
    </row>
    <row r="552" spans="1:15" x14ac:dyDescent="0.2">
      <c r="A552">
        <v>212</v>
      </c>
      <c r="B552">
        <v>14</v>
      </c>
      <c r="C552" t="s">
        <v>15</v>
      </c>
      <c r="D552" t="s">
        <v>39</v>
      </c>
      <c r="E552">
        <v>16</v>
      </c>
      <c r="F552">
        <v>28</v>
      </c>
      <c r="G552">
        <v>2</v>
      </c>
      <c r="H552" s="8">
        <v>55</v>
      </c>
      <c r="I552" s="7">
        <f>Tabla1[[#This Row],[Tiempo de Preparación]]/1440</f>
        <v>3.8194444444444448E-2</v>
      </c>
      <c r="J552" t="s">
        <v>8</v>
      </c>
      <c r="K552">
        <f>Tabla1[[#This Row],[Precio Unitario]]*Tabla1[[#This Row],[Cantidad Ordenada]]</f>
        <v>56</v>
      </c>
      <c r="L552">
        <f>Tabla1[[#This Row],[Ganancia Bruta]]-(Tabla1[[#This Row],[Costo Unitario]]*Tabla1[[#This Row],[Cantidad Ordenada]])</f>
        <v>24</v>
      </c>
      <c r="M552">
        <f>Tabla1[[#This Row],[Precio Unitario]]*Tabla1[[#This Row],[Cantidad Ordenada]]</f>
        <v>56</v>
      </c>
      <c r="N552" s="1">
        <f>Tabla1[[#This Row],[Ganancia Neta ]]/Tabla1[[#This Row],[Total del pedido ]]</f>
        <v>0.42857142857142855</v>
      </c>
      <c r="O552" s="2">
        <f>Tabla1[[#This Row],[Costo Unitario]]*Tabla1[[#This Row],[Cantidad Ordenada]]</f>
        <v>32</v>
      </c>
    </row>
    <row r="553" spans="1:15" x14ac:dyDescent="0.2">
      <c r="A553">
        <v>213</v>
      </c>
      <c r="B553">
        <v>13</v>
      </c>
      <c r="C553" t="s">
        <v>10</v>
      </c>
      <c r="D553" t="s">
        <v>34</v>
      </c>
      <c r="E553">
        <v>16</v>
      </c>
      <c r="F553">
        <v>27</v>
      </c>
      <c r="G553">
        <v>1</v>
      </c>
      <c r="H553" s="8">
        <v>53</v>
      </c>
      <c r="I553" s="7">
        <f>Tabla1[[#This Row],[Tiempo de Preparación]]/1440</f>
        <v>3.6805555555555557E-2</v>
      </c>
      <c r="J553" t="s">
        <v>6</v>
      </c>
      <c r="K553">
        <f>Tabla1[[#This Row],[Precio Unitario]]*Tabla1[[#This Row],[Cantidad Ordenada]]</f>
        <v>27</v>
      </c>
      <c r="L553">
        <f>Tabla1[[#This Row],[Ganancia Bruta]]-(Tabla1[[#This Row],[Costo Unitario]]*Tabla1[[#This Row],[Cantidad Ordenada]])</f>
        <v>11</v>
      </c>
      <c r="M553">
        <f>Tabla1[[#This Row],[Precio Unitario]]*Tabla1[[#This Row],[Cantidad Ordenada]]</f>
        <v>27</v>
      </c>
      <c r="N553" s="1">
        <f>Tabla1[[#This Row],[Ganancia Neta ]]/Tabla1[[#This Row],[Total del pedido ]]</f>
        <v>0.40740740740740738</v>
      </c>
      <c r="O553" s="2">
        <f>Tabla1[[#This Row],[Costo Unitario]]*Tabla1[[#This Row],[Cantidad Ordenada]]</f>
        <v>16</v>
      </c>
    </row>
    <row r="554" spans="1:15" x14ac:dyDescent="0.2">
      <c r="A554">
        <v>213</v>
      </c>
      <c r="B554">
        <v>13</v>
      </c>
      <c r="C554" t="s">
        <v>7</v>
      </c>
      <c r="D554" t="s">
        <v>32</v>
      </c>
      <c r="E554">
        <v>18</v>
      </c>
      <c r="F554">
        <v>30</v>
      </c>
      <c r="G554">
        <v>2</v>
      </c>
      <c r="H554" s="8">
        <v>47</v>
      </c>
      <c r="I554" s="7">
        <f>Tabla1[[#This Row],[Tiempo de Preparación]]/1440</f>
        <v>3.2638888888888891E-2</v>
      </c>
      <c r="J554" t="s">
        <v>8</v>
      </c>
      <c r="K554">
        <f>Tabla1[[#This Row],[Precio Unitario]]*Tabla1[[#This Row],[Cantidad Ordenada]]</f>
        <v>60</v>
      </c>
      <c r="L554">
        <f>Tabla1[[#This Row],[Ganancia Bruta]]-(Tabla1[[#This Row],[Costo Unitario]]*Tabla1[[#This Row],[Cantidad Ordenada]])</f>
        <v>24</v>
      </c>
      <c r="M554">
        <f>Tabla1[[#This Row],[Precio Unitario]]*Tabla1[[#This Row],[Cantidad Ordenada]]</f>
        <v>60</v>
      </c>
      <c r="N554" s="1">
        <f>Tabla1[[#This Row],[Ganancia Neta ]]/Tabla1[[#This Row],[Total del pedido ]]</f>
        <v>0.4</v>
      </c>
      <c r="O554" s="2">
        <f>Tabla1[[#This Row],[Costo Unitario]]*Tabla1[[#This Row],[Cantidad Ordenada]]</f>
        <v>36</v>
      </c>
    </row>
    <row r="555" spans="1:15" x14ac:dyDescent="0.2">
      <c r="A555">
        <v>214</v>
      </c>
      <c r="B555">
        <v>2</v>
      </c>
      <c r="C555" t="s">
        <v>20</v>
      </c>
      <c r="D555" t="s">
        <v>44</v>
      </c>
      <c r="E555">
        <v>20</v>
      </c>
      <c r="F555">
        <v>34</v>
      </c>
      <c r="G555">
        <v>2</v>
      </c>
      <c r="H555" s="8">
        <v>14</v>
      </c>
      <c r="I555" s="7">
        <f>Tabla1[[#This Row],[Tiempo de Preparación]]/1440</f>
        <v>9.7222222222222224E-3</v>
      </c>
      <c r="J555" t="s">
        <v>6</v>
      </c>
      <c r="K555">
        <f>Tabla1[[#This Row],[Precio Unitario]]*Tabla1[[#This Row],[Cantidad Ordenada]]</f>
        <v>68</v>
      </c>
      <c r="L555">
        <f>Tabla1[[#This Row],[Ganancia Bruta]]-(Tabla1[[#This Row],[Costo Unitario]]*Tabla1[[#This Row],[Cantidad Ordenada]])</f>
        <v>28</v>
      </c>
      <c r="M555">
        <f>Tabla1[[#This Row],[Precio Unitario]]*Tabla1[[#This Row],[Cantidad Ordenada]]</f>
        <v>68</v>
      </c>
      <c r="N555" s="1">
        <f>Tabla1[[#This Row],[Ganancia Neta ]]/Tabla1[[#This Row],[Total del pedido ]]</f>
        <v>0.41176470588235292</v>
      </c>
      <c r="O555" s="2">
        <f>Tabla1[[#This Row],[Costo Unitario]]*Tabla1[[#This Row],[Cantidad Ordenada]]</f>
        <v>40</v>
      </c>
    </row>
    <row r="556" spans="1:15" x14ac:dyDescent="0.2">
      <c r="A556">
        <v>214</v>
      </c>
      <c r="B556">
        <v>2</v>
      </c>
      <c r="C556" t="s">
        <v>11</v>
      </c>
      <c r="D556" t="s">
        <v>35</v>
      </c>
      <c r="E556">
        <v>25</v>
      </c>
      <c r="F556">
        <v>40</v>
      </c>
      <c r="G556">
        <v>3</v>
      </c>
      <c r="H556" s="8">
        <v>12</v>
      </c>
      <c r="I556" s="7">
        <f>Tabla1[[#This Row],[Tiempo de Preparación]]/1440</f>
        <v>8.3333333333333332E-3</v>
      </c>
      <c r="J556" t="s">
        <v>8</v>
      </c>
      <c r="K556">
        <f>Tabla1[[#This Row],[Precio Unitario]]*Tabla1[[#This Row],[Cantidad Ordenada]]</f>
        <v>120</v>
      </c>
      <c r="L556">
        <f>Tabla1[[#This Row],[Ganancia Bruta]]-(Tabla1[[#This Row],[Costo Unitario]]*Tabla1[[#This Row],[Cantidad Ordenada]])</f>
        <v>45</v>
      </c>
      <c r="M556">
        <f>Tabla1[[#This Row],[Precio Unitario]]*Tabla1[[#This Row],[Cantidad Ordenada]]</f>
        <v>120</v>
      </c>
      <c r="N556" s="1">
        <f>Tabla1[[#This Row],[Ganancia Neta ]]/Tabla1[[#This Row],[Total del pedido ]]</f>
        <v>0.375</v>
      </c>
      <c r="O556" s="2">
        <f>Tabla1[[#This Row],[Costo Unitario]]*Tabla1[[#This Row],[Cantidad Ordenada]]</f>
        <v>75</v>
      </c>
    </row>
    <row r="557" spans="1:15" x14ac:dyDescent="0.2">
      <c r="A557">
        <v>214</v>
      </c>
      <c r="B557">
        <v>2</v>
      </c>
      <c r="C557" t="s">
        <v>21</v>
      </c>
      <c r="D557" t="s">
        <v>45</v>
      </c>
      <c r="E557">
        <v>12</v>
      </c>
      <c r="F557">
        <v>20</v>
      </c>
      <c r="G557">
        <v>2</v>
      </c>
      <c r="H557" s="8">
        <v>12</v>
      </c>
      <c r="I557" s="7">
        <f>Tabla1[[#This Row],[Tiempo de Preparación]]/1440</f>
        <v>8.3333333333333332E-3</v>
      </c>
      <c r="J557" t="s">
        <v>8</v>
      </c>
      <c r="K557">
        <f>Tabla1[[#This Row],[Precio Unitario]]*Tabla1[[#This Row],[Cantidad Ordenada]]</f>
        <v>40</v>
      </c>
      <c r="L557">
        <f>Tabla1[[#This Row],[Ganancia Bruta]]-(Tabla1[[#This Row],[Costo Unitario]]*Tabla1[[#This Row],[Cantidad Ordenada]])</f>
        <v>16</v>
      </c>
      <c r="M557">
        <f>Tabla1[[#This Row],[Precio Unitario]]*Tabla1[[#This Row],[Cantidad Ordenada]]</f>
        <v>40</v>
      </c>
      <c r="N557" s="1">
        <f>Tabla1[[#This Row],[Ganancia Neta ]]/Tabla1[[#This Row],[Total del pedido ]]</f>
        <v>0.4</v>
      </c>
      <c r="O557" s="2">
        <f>Tabla1[[#This Row],[Costo Unitario]]*Tabla1[[#This Row],[Cantidad Ordenada]]</f>
        <v>24</v>
      </c>
    </row>
    <row r="558" spans="1:15" x14ac:dyDescent="0.2">
      <c r="A558">
        <v>215</v>
      </c>
      <c r="B558">
        <v>6</v>
      </c>
      <c r="C558" t="s">
        <v>20</v>
      </c>
      <c r="D558" t="s">
        <v>44</v>
      </c>
      <c r="E558">
        <v>20</v>
      </c>
      <c r="F558">
        <v>34</v>
      </c>
      <c r="G558">
        <v>2</v>
      </c>
      <c r="H558" s="8">
        <v>12</v>
      </c>
      <c r="I558" s="7">
        <f>Tabla1[[#This Row],[Tiempo de Preparación]]/1440</f>
        <v>8.3333333333333332E-3</v>
      </c>
      <c r="J558" t="s">
        <v>6</v>
      </c>
      <c r="K558">
        <f>Tabla1[[#This Row],[Precio Unitario]]*Tabla1[[#This Row],[Cantidad Ordenada]]</f>
        <v>68</v>
      </c>
      <c r="L558">
        <f>Tabla1[[#This Row],[Ganancia Bruta]]-(Tabla1[[#This Row],[Costo Unitario]]*Tabla1[[#This Row],[Cantidad Ordenada]])</f>
        <v>28</v>
      </c>
      <c r="M558">
        <f>Tabla1[[#This Row],[Precio Unitario]]*Tabla1[[#This Row],[Cantidad Ordenada]]</f>
        <v>68</v>
      </c>
      <c r="N558" s="1">
        <f>Tabla1[[#This Row],[Ganancia Neta ]]/Tabla1[[#This Row],[Total del pedido ]]</f>
        <v>0.41176470588235292</v>
      </c>
      <c r="O558" s="2">
        <f>Tabla1[[#This Row],[Costo Unitario]]*Tabla1[[#This Row],[Cantidad Ordenada]]</f>
        <v>40</v>
      </c>
    </row>
    <row r="559" spans="1:15" x14ac:dyDescent="0.2">
      <c r="A559">
        <v>215</v>
      </c>
      <c r="B559">
        <v>6</v>
      </c>
      <c r="C559" t="s">
        <v>7</v>
      </c>
      <c r="D559" t="s">
        <v>32</v>
      </c>
      <c r="E559">
        <v>18</v>
      </c>
      <c r="F559">
        <v>30</v>
      </c>
      <c r="G559">
        <v>3</v>
      </c>
      <c r="H559" s="8">
        <v>34</v>
      </c>
      <c r="I559" s="7">
        <f>Tabla1[[#This Row],[Tiempo de Preparación]]/1440</f>
        <v>2.361111111111111E-2</v>
      </c>
      <c r="J559" t="s">
        <v>6</v>
      </c>
      <c r="K559">
        <f>Tabla1[[#This Row],[Precio Unitario]]*Tabla1[[#This Row],[Cantidad Ordenada]]</f>
        <v>90</v>
      </c>
      <c r="L559">
        <f>Tabla1[[#This Row],[Ganancia Bruta]]-(Tabla1[[#This Row],[Costo Unitario]]*Tabla1[[#This Row],[Cantidad Ordenada]])</f>
        <v>36</v>
      </c>
      <c r="M559">
        <f>Tabla1[[#This Row],[Precio Unitario]]*Tabla1[[#This Row],[Cantidad Ordenada]]</f>
        <v>90</v>
      </c>
      <c r="N559" s="1">
        <f>Tabla1[[#This Row],[Ganancia Neta ]]/Tabla1[[#This Row],[Total del pedido ]]</f>
        <v>0.4</v>
      </c>
      <c r="O559" s="2">
        <f>Tabla1[[#This Row],[Costo Unitario]]*Tabla1[[#This Row],[Cantidad Ordenada]]</f>
        <v>54</v>
      </c>
    </row>
    <row r="560" spans="1:15" x14ac:dyDescent="0.2">
      <c r="A560">
        <v>216</v>
      </c>
      <c r="B560">
        <v>17</v>
      </c>
      <c r="C560" t="s">
        <v>26</v>
      </c>
      <c r="D560" t="s">
        <v>50</v>
      </c>
      <c r="E560">
        <v>15</v>
      </c>
      <c r="F560">
        <v>25</v>
      </c>
      <c r="G560">
        <v>1</v>
      </c>
      <c r="H560" s="8">
        <v>42</v>
      </c>
      <c r="I560" s="7">
        <f>Tabla1[[#This Row],[Tiempo de Preparación]]/1440</f>
        <v>2.9166666666666667E-2</v>
      </c>
      <c r="J560" t="s">
        <v>6</v>
      </c>
      <c r="K560">
        <f>Tabla1[[#This Row],[Precio Unitario]]*Tabla1[[#This Row],[Cantidad Ordenada]]</f>
        <v>25</v>
      </c>
      <c r="L560">
        <f>Tabla1[[#This Row],[Ganancia Bruta]]-(Tabla1[[#This Row],[Costo Unitario]]*Tabla1[[#This Row],[Cantidad Ordenada]])</f>
        <v>10</v>
      </c>
      <c r="M560">
        <f>Tabla1[[#This Row],[Precio Unitario]]*Tabla1[[#This Row],[Cantidad Ordenada]]</f>
        <v>25</v>
      </c>
      <c r="N560" s="1">
        <f>Tabla1[[#This Row],[Ganancia Neta ]]/Tabla1[[#This Row],[Total del pedido ]]</f>
        <v>0.4</v>
      </c>
      <c r="O560" s="2">
        <f>Tabla1[[#This Row],[Costo Unitario]]*Tabla1[[#This Row],[Cantidad Ordenada]]</f>
        <v>15</v>
      </c>
    </row>
    <row r="561" spans="1:15" x14ac:dyDescent="0.2">
      <c r="A561">
        <v>216</v>
      </c>
      <c r="B561">
        <v>17</v>
      </c>
      <c r="C561" t="s">
        <v>23</v>
      </c>
      <c r="D561" t="s">
        <v>47</v>
      </c>
      <c r="E561">
        <v>13</v>
      </c>
      <c r="F561">
        <v>21</v>
      </c>
      <c r="G561">
        <v>3</v>
      </c>
      <c r="H561" s="8">
        <v>36</v>
      </c>
      <c r="I561" s="7">
        <f>Tabla1[[#This Row],[Tiempo de Preparación]]/1440</f>
        <v>2.5000000000000001E-2</v>
      </c>
      <c r="J561" t="s">
        <v>6</v>
      </c>
      <c r="K561">
        <f>Tabla1[[#This Row],[Precio Unitario]]*Tabla1[[#This Row],[Cantidad Ordenada]]</f>
        <v>63</v>
      </c>
      <c r="L561">
        <f>Tabla1[[#This Row],[Ganancia Bruta]]-(Tabla1[[#This Row],[Costo Unitario]]*Tabla1[[#This Row],[Cantidad Ordenada]])</f>
        <v>24</v>
      </c>
      <c r="M561">
        <f>Tabla1[[#This Row],[Precio Unitario]]*Tabla1[[#This Row],[Cantidad Ordenada]]</f>
        <v>63</v>
      </c>
      <c r="N561" s="1">
        <f>Tabla1[[#This Row],[Ganancia Neta ]]/Tabla1[[#This Row],[Total del pedido ]]</f>
        <v>0.38095238095238093</v>
      </c>
      <c r="O561" s="2">
        <f>Tabla1[[#This Row],[Costo Unitario]]*Tabla1[[#This Row],[Cantidad Ordenada]]</f>
        <v>39</v>
      </c>
    </row>
    <row r="562" spans="1:15" x14ac:dyDescent="0.2">
      <c r="A562">
        <v>216</v>
      </c>
      <c r="B562">
        <v>17</v>
      </c>
      <c r="C562" t="s">
        <v>10</v>
      </c>
      <c r="D562" t="s">
        <v>34</v>
      </c>
      <c r="E562">
        <v>16</v>
      </c>
      <c r="F562">
        <v>27</v>
      </c>
      <c r="G562">
        <v>2</v>
      </c>
      <c r="H562" s="8">
        <v>42</v>
      </c>
      <c r="I562" s="7">
        <f>Tabla1[[#This Row],[Tiempo de Preparación]]/1440</f>
        <v>2.9166666666666667E-2</v>
      </c>
      <c r="J562" t="s">
        <v>6</v>
      </c>
      <c r="K562">
        <f>Tabla1[[#This Row],[Precio Unitario]]*Tabla1[[#This Row],[Cantidad Ordenada]]</f>
        <v>54</v>
      </c>
      <c r="L562">
        <f>Tabla1[[#This Row],[Ganancia Bruta]]-(Tabla1[[#This Row],[Costo Unitario]]*Tabla1[[#This Row],[Cantidad Ordenada]])</f>
        <v>22</v>
      </c>
      <c r="M562">
        <f>Tabla1[[#This Row],[Precio Unitario]]*Tabla1[[#This Row],[Cantidad Ordenada]]</f>
        <v>54</v>
      </c>
      <c r="N562" s="1">
        <f>Tabla1[[#This Row],[Ganancia Neta ]]/Tabla1[[#This Row],[Total del pedido ]]</f>
        <v>0.40740740740740738</v>
      </c>
      <c r="O562" s="2">
        <f>Tabla1[[#This Row],[Costo Unitario]]*Tabla1[[#This Row],[Cantidad Ordenada]]</f>
        <v>32</v>
      </c>
    </row>
    <row r="563" spans="1:15" x14ac:dyDescent="0.2">
      <c r="A563">
        <v>217</v>
      </c>
      <c r="B563">
        <v>1</v>
      </c>
      <c r="C563" t="s">
        <v>18</v>
      </c>
      <c r="D563" t="s">
        <v>42</v>
      </c>
      <c r="E563">
        <v>19</v>
      </c>
      <c r="F563">
        <v>32</v>
      </c>
      <c r="G563">
        <v>3</v>
      </c>
      <c r="H563" s="8">
        <v>13</v>
      </c>
      <c r="I563" s="7">
        <f>Tabla1[[#This Row],[Tiempo de Preparación]]/1440</f>
        <v>9.0277777777777769E-3</v>
      </c>
      <c r="J563" t="s">
        <v>8</v>
      </c>
      <c r="K563">
        <f>Tabla1[[#This Row],[Precio Unitario]]*Tabla1[[#This Row],[Cantidad Ordenada]]</f>
        <v>96</v>
      </c>
      <c r="L563">
        <f>Tabla1[[#This Row],[Ganancia Bruta]]-(Tabla1[[#This Row],[Costo Unitario]]*Tabla1[[#This Row],[Cantidad Ordenada]])</f>
        <v>39</v>
      </c>
      <c r="M563">
        <f>Tabla1[[#This Row],[Precio Unitario]]*Tabla1[[#This Row],[Cantidad Ordenada]]</f>
        <v>96</v>
      </c>
      <c r="N563" s="1">
        <f>Tabla1[[#This Row],[Ganancia Neta ]]/Tabla1[[#This Row],[Total del pedido ]]</f>
        <v>0.40625</v>
      </c>
      <c r="O563" s="2">
        <f>Tabla1[[#This Row],[Costo Unitario]]*Tabla1[[#This Row],[Cantidad Ordenada]]</f>
        <v>57</v>
      </c>
    </row>
    <row r="564" spans="1:15" x14ac:dyDescent="0.2">
      <c r="A564">
        <v>218</v>
      </c>
      <c r="B564">
        <v>13</v>
      </c>
      <c r="C564" t="s">
        <v>16</v>
      </c>
      <c r="D564" t="s">
        <v>40</v>
      </c>
      <c r="E564">
        <v>11</v>
      </c>
      <c r="F564">
        <v>19</v>
      </c>
      <c r="G564">
        <v>3</v>
      </c>
      <c r="H564" s="8">
        <v>24</v>
      </c>
      <c r="I564" s="7">
        <f>Tabla1[[#This Row],[Tiempo de Preparación]]/1440</f>
        <v>1.6666666666666666E-2</v>
      </c>
      <c r="J564" t="s">
        <v>8</v>
      </c>
      <c r="K564">
        <f>Tabla1[[#This Row],[Precio Unitario]]*Tabla1[[#This Row],[Cantidad Ordenada]]</f>
        <v>57</v>
      </c>
      <c r="L564">
        <f>Tabla1[[#This Row],[Ganancia Bruta]]-(Tabla1[[#This Row],[Costo Unitario]]*Tabla1[[#This Row],[Cantidad Ordenada]])</f>
        <v>24</v>
      </c>
      <c r="M564">
        <f>Tabla1[[#This Row],[Precio Unitario]]*Tabla1[[#This Row],[Cantidad Ordenada]]</f>
        <v>57</v>
      </c>
      <c r="N564" s="1">
        <f>Tabla1[[#This Row],[Ganancia Neta ]]/Tabla1[[#This Row],[Total del pedido ]]</f>
        <v>0.42105263157894735</v>
      </c>
      <c r="O564" s="2">
        <f>Tabla1[[#This Row],[Costo Unitario]]*Tabla1[[#This Row],[Cantidad Ordenada]]</f>
        <v>33</v>
      </c>
    </row>
    <row r="565" spans="1:15" x14ac:dyDescent="0.2">
      <c r="A565">
        <v>218</v>
      </c>
      <c r="B565">
        <v>13</v>
      </c>
      <c r="C565" t="s">
        <v>10</v>
      </c>
      <c r="D565" t="s">
        <v>34</v>
      </c>
      <c r="E565">
        <v>16</v>
      </c>
      <c r="F565">
        <v>27</v>
      </c>
      <c r="G565">
        <v>3</v>
      </c>
      <c r="H565" s="8">
        <v>16</v>
      </c>
      <c r="I565" s="7">
        <f>Tabla1[[#This Row],[Tiempo de Preparación]]/1440</f>
        <v>1.1111111111111112E-2</v>
      </c>
      <c r="J565" t="s">
        <v>6</v>
      </c>
      <c r="K565">
        <f>Tabla1[[#This Row],[Precio Unitario]]*Tabla1[[#This Row],[Cantidad Ordenada]]</f>
        <v>81</v>
      </c>
      <c r="L565">
        <f>Tabla1[[#This Row],[Ganancia Bruta]]-(Tabla1[[#This Row],[Costo Unitario]]*Tabla1[[#This Row],[Cantidad Ordenada]])</f>
        <v>33</v>
      </c>
      <c r="M565">
        <f>Tabla1[[#This Row],[Precio Unitario]]*Tabla1[[#This Row],[Cantidad Ordenada]]</f>
        <v>81</v>
      </c>
      <c r="N565" s="1">
        <f>Tabla1[[#This Row],[Ganancia Neta ]]/Tabla1[[#This Row],[Total del pedido ]]</f>
        <v>0.40740740740740738</v>
      </c>
      <c r="O565" s="2">
        <f>Tabla1[[#This Row],[Costo Unitario]]*Tabla1[[#This Row],[Cantidad Ordenada]]</f>
        <v>48</v>
      </c>
    </row>
    <row r="566" spans="1:15" x14ac:dyDescent="0.2">
      <c r="A566">
        <v>218</v>
      </c>
      <c r="B566">
        <v>13</v>
      </c>
      <c r="C566" t="s">
        <v>22</v>
      </c>
      <c r="D566" t="s">
        <v>46</v>
      </c>
      <c r="E566">
        <v>14</v>
      </c>
      <c r="F566">
        <v>23</v>
      </c>
      <c r="G566">
        <v>2</v>
      </c>
      <c r="H566" s="8">
        <v>6</v>
      </c>
      <c r="I566" s="7">
        <f>Tabla1[[#This Row],[Tiempo de Preparación]]/1440</f>
        <v>4.1666666666666666E-3</v>
      </c>
      <c r="J566" t="s">
        <v>6</v>
      </c>
      <c r="K566">
        <f>Tabla1[[#This Row],[Precio Unitario]]*Tabla1[[#This Row],[Cantidad Ordenada]]</f>
        <v>46</v>
      </c>
      <c r="L566">
        <f>Tabla1[[#This Row],[Ganancia Bruta]]-(Tabla1[[#This Row],[Costo Unitario]]*Tabla1[[#This Row],[Cantidad Ordenada]])</f>
        <v>18</v>
      </c>
      <c r="M566">
        <f>Tabla1[[#This Row],[Precio Unitario]]*Tabla1[[#This Row],[Cantidad Ordenada]]</f>
        <v>46</v>
      </c>
      <c r="N566" s="1">
        <f>Tabla1[[#This Row],[Ganancia Neta ]]/Tabla1[[#This Row],[Total del pedido ]]</f>
        <v>0.39130434782608697</v>
      </c>
      <c r="O566" s="2">
        <f>Tabla1[[#This Row],[Costo Unitario]]*Tabla1[[#This Row],[Cantidad Ordenada]]</f>
        <v>28</v>
      </c>
    </row>
    <row r="567" spans="1:15" x14ac:dyDescent="0.2">
      <c r="A567">
        <v>219</v>
      </c>
      <c r="B567">
        <v>1</v>
      </c>
      <c r="C567" t="s">
        <v>22</v>
      </c>
      <c r="D567" t="s">
        <v>46</v>
      </c>
      <c r="E567">
        <v>14</v>
      </c>
      <c r="F567">
        <v>23</v>
      </c>
      <c r="G567">
        <v>2</v>
      </c>
      <c r="H567" s="8">
        <v>12</v>
      </c>
      <c r="I567" s="7">
        <f>Tabla1[[#This Row],[Tiempo de Preparación]]/1440</f>
        <v>8.3333333333333332E-3</v>
      </c>
      <c r="J567" t="s">
        <v>6</v>
      </c>
      <c r="K567">
        <f>Tabla1[[#This Row],[Precio Unitario]]*Tabla1[[#This Row],[Cantidad Ordenada]]</f>
        <v>46</v>
      </c>
      <c r="L567">
        <f>Tabla1[[#This Row],[Ganancia Bruta]]-(Tabla1[[#This Row],[Costo Unitario]]*Tabla1[[#This Row],[Cantidad Ordenada]])</f>
        <v>18</v>
      </c>
      <c r="M567">
        <f>Tabla1[[#This Row],[Precio Unitario]]*Tabla1[[#This Row],[Cantidad Ordenada]]</f>
        <v>46</v>
      </c>
      <c r="N567" s="1">
        <f>Tabla1[[#This Row],[Ganancia Neta ]]/Tabla1[[#This Row],[Total del pedido ]]</f>
        <v>0.39130434782608697</v>
      </c>
      <c r="O567" s="2">
        <f>Tabla1[[#This Row],[Costo Unitario]]*Tabla1[[#This Row],[Cantidad Ordenada]]</f>
        <v>28</v>
      </c>
    </row>
    <row r="568" spans="1:15" x14ac:dyDescent="0.2">
      <c r="A568">
        <v>219</v>
      </c>
      <c r="B568">
        <v>1</v>
      </c>
      <c r="C568" t="s">
        <v>9</v>
      </c>
      <c r="D568" t="s">
        <v>33</v>
      </c>
      <c r="E568">
        <v>19</v>
      </c>
      <c r="F568">
        <v>31</v>
      </c>
      <c r="G568">
        <v>3</v>
      </c>
      <c r="H568" s="8">
        <v>11</v>
      </c>
      <c r="I568" s="7">
        <f>Tabla1[[#This Row],[Tiempo de Preparación]]/1440</f>
        <v>7.6388888888888886E-3</v>
      </c>
      <c r="J568" t="s">
        <v>8</v>
      </c>
      <c r="K568">
        <f>Tabla1[[#This Row],[Precio Unitario]]*Tabla1[[#This Row],[Cantidad Ordenada]]</f>
        <v>93</v>
      </c>
      <c r="L568">
        <f>Tabla1[[#This Row],[Ganancia Bruta]]-(Tabla1[[#This Row],[Costo Unitario]]*Tabla1[[#This Row],[Cantidad Ordenada]])</f>
        <v>36</v>
      </c>
      <c r="M568">
        <f>Tabla1[[#This Row],[Precio Unitario]]*Tabla1[[#This Row],[Cantidad Ordenada]]</f>
        <v>93</v>
      </c>
      <c r="N568" s="1">
        <f>Tabla1[[#This Row],[Ganancia Neta ]]/Tabla1[[#This Row],[Total del pedido ]]</f>
        <v>0.38709677419354838</v>
      </c>
      <c r="O568" s="2">
        <f>Tabla1[[#This Row],[Costo Unitario]]*Tabla1[[#This Row],[Cantidad Ordenada]]</f>
        <v>57</v>
      </c>
    </row>
    <row r="569" spans="1:15" x14ac:dyDescent="0.2">
      <c r="A569">
        <v>220</v>
      </c>
      <c r="B569">
        <v>15</v>
      </c>
      <c r="C569" t="s">
        <v>5</v>
      </c>
      <c r="D569" t="s">
        <v>31</v>
      </c>
      <c r="E569">
        <v>14</v>
      </c>
      <c r="F569">
        <v>24</v>
      </c>
      <c r="G569">
        <v>1</v>
      </c>
      <c r="H569" s="8">
        <v>13</v>
      </c>
      <c r="I569" s="7">
        <f>Tabla1[[#This Row],[Tiempo de Preparación]]/1440</f>
        <v>9.0277777777777769E-3</v>
      </c>
      <c r="J569" t="s">
        <v>6</v>
      </c>
      <c r="K569">
        <f>Tabla1[[#This Row],[Precio Unitario]]*Tabla1[[#This Row],[Cantidad Ordenada]]</f>
        <v>24</v>
      </c>
      <c r="L569">
        <f>Tabla1[[#This Row],[Ganancia Bruta]]-(Tabla1[[#This Row],[Costo Unitario]]*Tabla1[[#This Row],[Cantidad Ordenada]])</f>
        <v>10</v>
      </c>
      <c r="M569">
        <f>Tabla1[[#This Row],[Precio Unitario]]*Tabla1[[#This Row],[Cantidad Ordenada]]</f>
        <v>24</v>
      </c>
      <c r="N569" s="1">
        <f>Tabla1[[#This Row],[Ganancia Neta ]]/Tabla1[[#This Row],[Total del pedido ]]</f>
        <v>0.41666666666666669</v>
      </c>
      <c r="O569" s="2">
        <f>Tabla1[[#This Row],[Costo Unitario]]*Tabla1[[#This Row],[Cantidad Ordenada]]</f>
        <v>14</v>
      </c>
    </row>
    <row r="570" spans="1:15" x14ac:dyDescent="0.2">
      <c r="A570">
        <v>221</v>
      </c>
      <c r="B570">
        <v>16</v>
      </c>
      <c r="C570" t="s">
        <v>18</v>
      </c>
      <c r="D570" t="s">
        <v>42</v>
      </c>
      <c r="E570">
        <v>19</v>
      </c>
      <c r="F570">
        <v>32</v>
      </c>
      <c r="G570">
        <v>3</v>
      </c>
      <c r="H570" s="8">
        <v>29</v>
      </c>
      <c r="I570" s="7">
        <f>Tabla1[[#This Row],[Tiempo de Preparación]]/1440</f>
        <v>2.013888888888889E-2</v>
      </c>
      <c r="J570" t="s">
        <v>6</v>
      </c>
      <c r="K570">
        <f>Tabla1[[#This Row],[Precio Unitario]]*Tabla1[[#This Row],[Cantidad Ordenada]]</f>
        <v>96</v>
      </c>
      <c r="L570">
        <f>Tabla1[[#This Row],[Ganancia Bruta]]-(Tabla1[[#This Row],[Costo Unitario]]*Tabla1[[#This Row],[Cantidad Ordenada]])</f>
        <v>39</v>
      </c>
      <c r="M570">
        <f>Tabla1[[#This Row],[Precio Unitario]]*Tabla1[[#This Row],[Cantidad Ordenada]]</f>
        <v>96</v>
      </c>
      <c r="N570" s="1">
        <f>Tabla1[[#This Row],[Ganancia Neta ]]/Tabla1[[#This Row],[Total del pedido ]]</f>
        <v>0.40625</v>
      </c>
      <c r="O570" s="2">
        <f>Tabla1[[#This Row],[Costo Unitario]]*Tabla1[[#This Row],[Cantidad Ordenada]]</f>
        <v>57</v>
      </c>
    </row>
    <row r="571" spans="1:15" x14ac:dyDescent="0.2">
      <c r="A571">
        <v>221</v>
      </c>
      <c r="B571">
        <v>16</v>
      </c>
      <c r="C571" t="s">
        <v>20</v>
      </c>
      <c r="D571" t="s">
        <v>44</v>
      </c>
      <c r="E571">
        <v>20</v>
      </c>
      <c r="F571">
        <v>34</v>
      </c>
      <c r="G571">
        <v>2</v>
      </c>
      <c r="H571" s="8">
        <v>54</v>
      </c>
      <c r="I571" s="7">
        <f>Tabla1[[#This Row],[Tiempo de Preparación]]/1440</f>
        <v>3.7499999999999999E-2</v>
      </c>
      <c r="J571" t="s">
        <v>8</v>
      </c>
      <c r="K571">
        <f>Tabla1[[#This Row],[Precio Unitario]]*Tabla1[[#This Row],[Cantidad Ordenada]]</f>
        <v>68</v>
      </c>
      <c r="L571">
        <f>Tabla1[[#This Row],[Ganancia Bruta]]-(Tabla1[[#This Row],[Costo Unitario]]*Tabla1[[#This Row],[Cantidad Ordenada]])</f>
        <v>28</v>
      </c>
      <c r="M571">
        <f>Tabla1[[#This Row],[Precio Unitario]]*Tabla1[[#This Row],[Cantidad Ordenada]]</f>
        <v>68</v>
      </c>
      <c r="N571" s="1">
        <f>Tabla1[[#This Row],[Ganancia Neta ]]/Tabla1[[#This Row],[Total del pedido ]]</f>
        <v>0.41176470588235292</v>
      </c>
      <c r="O571" s="2">
        <f>Tabla1[[#This Row],[Costo Unitario]]*Tabla1[[#This Row],[Cantidad Ordenada]]</f>
        <v>40</v>
      </c>
    </row>
    <row r="572" spans="1:15" x14ac:dyDescent="0.2">
      <c r="A572">
        <v>221</v>
      </c>
      <c r="B572">
        <v>16</v>
      </c>
      <c r="C572" t="s">
        <v>13</v>
      </c>
      <c r="D572" t="s">
        <v>37</v>
      </c>
      <c r="E572">
        <v>17</v>
      </c>
      <c r="F572">
        <v>29</v>
      </c>
      <c r="G572">
        <v>1</v>
      </c>
      <c r="H572" s="8">
        <v>25</v>
      </c>
      <c r="I572" s="7">
        <f>Tabla1[[#This Row],[Tiempo de Preparación]]/1440</f>
        <v>1.7361111111111112E-2</v>
      </c>
      <c r="J572" t="s">
        <v>6</v>
      </c>
      <c r="K572">
        <f>Tabla1[[#This Row],[Precio Unitario]]*Tabla1[[#This Row],[Cantidad Ordenada]]</f>
        <v>29</v>
      </c>
      <c r="L572">
        <f>Tabla1[[#This Row],[Ganancia Bruta]]-(Tabla1[[#This Row],[Costo Unitario]]*Tabla1[[#This Row],[Cantidad Ordenada]])</f>
        <v>12</v>
      </c>
      <c r="M572">
        <f>Tabla1[[#This Row],[Precio Unitario]]*Tabla1[[#This Row],[Cantidad Ordenada]]</f>
        <v>29</v>
      </c>
      <c r="N572" s="1">
        <f>Tabla1[[#This Row],[Ganancia Neta ]]/Tabla1[[#This Row],[Total del pedido ]]</f>
        <v>0.41379310344827586</v>
      </c>
      <c r="O572" s="2">
        <f>Tabla1[[#This Row],[Costo Unitario]]*Tabla1[[#This Row],[Cantidad Ordenada]]</f>
        <v>17</v>
      </c>
    </row>
    <row r="573" spans="1:15" x14ac:dyDescent="0.2">
      <c r="A573">
        <v>222</v>
      </c>
      <c r="B573">
        <v>3</v>
      </c>
      <c r="C573" t="s">
        <v>22</v>
      </c>
      <c r="D573" t="s">
        <v>46</v>
      </c>
      <c r="E573">
        <v>14</v>
      </c>
      <c r="F573">
        <v>23</v>
      </c>
      <c r="G573">
        <v>3</v>
      </c>
      <c r="H573" s="8">
        <v>29</v>
      </c>
      <c r="I573" s="7">
        <f>Tabla1[[#This Row],[Tiempo de Preparación]]/1440</f>
        <v>2.013888888888889E-2</v>
      </c>
      <c r="J573" t="s">
        <v>6</v>
      </c>
      <c r="K573">
        <f>Tabla1[[#This Row],[Precio Unitario]]*Tabla1[[#This Row],[Cantidad Ordenada]]</f>
        <v>69</v>
      </c>
      <c r="L573">
        <f>Tabla1[[#This Row],[Ganancia Bruta]]-(Tabla1[[#This Row],[Costo Unitario]]*Tabla1[[#This Row],[Cantidad Ordenada]])</f>
        <v>27</v>
      </c>
      <c r="M573">
        <f>Tabla1[[#This Row],[Precio Unitario]]*Tabla1[[#This Row],[Cantidad Ordenada]]</f>
        <v>69</v>
      </c>
      <c r="N573" s="1">
        <f>Tabla1[[#This Row],[Ganancia Neta ]]/Tabla1[[#This Row],[Total del pedido ]]</f>
        <v>0.39130434782608697</v>
      </c>
      <c r="O573" s="2">
        <f>Tabla1[[#This Row],[Costo Unitario]]*Tabla1[[#This Row],[Cantidad Ordenada]]</f>
        <v>42</v>
      </c>
    </row>
    <row r="574" spans="1:15" x14ac:dyDescent="0.2">
      <c r="A574">
        <v>222</v>
      </c>
      <c r="B574">
        <v>3</v>
      </c>
      <c r="C574" t="s">
        <v>15</v>
      </c>
      <c r="D574" t="s">
        <v>39</v>
      </c>
      <c r="E574">
        <v>16</v>
      </c>
      <c r="F574">
        <v>28</v>
      </c>
      <c r="G574">
        <v>1</v>
      </c>
      <c r="H574" s="8">
        <v>56</v>
      </c>
      <c r="I574" s="7">
        <f>Tabla1[[#This Row],[Tiempo de Preparación]]/1440</f>
        <v>3.888888888888889E-2</v>
      </c>
      <c r="J574" t="s">
        <v>6</v>
      </c>
      <c r="K574">
        <f>Tabla1[[#This Row],[Precio Unitario]]*Tabla1[[#This Row],[Cantidad Ordenada]]</f>
        <v>28</v>
      </c>
      <c r="L574">
        <f>Tabla1[[#This Row],[Ganancia Bruta]]-(Tabla1[[#This Row],[Costo Unitario]]*Tabla1[[#This Row],[Cantidad Ordenada]])</f>
        <v>12</v>
      </c>
      <c r="M574">
        <f>Tabla1[[#This Row],[Precio Unitario]]*Tabla1[[#This Row],[Cantidad Ordenada]]</f>
        <v>28</v>
      </c>
      <c r="N574" s="1">
        <f>Tabla1[[#This Row],[Ganancia Neta ]]/Tabla1[[#This Row],[Total del pedido ]]</f>
        <v>0.42857142857142855</v>
      </c>
      <c r="O574" s="2">
        <f>Tabla1[[#This Row],[Costo Unitario]]*Tabla1[[#This Row],[Cantidad Ordenada]]</f>
        <v>16</v>
      </c>
    </row>
    <row r="575" spans="1:15" x14ac:dyDescent="0.2">
      <c r="A575">
        <v>223</v>
      </c>
      <c r="B575">
        <v>19</v>
      </c>
      <c r="C575" t="s">
        <v>18</v>
      </c>
      <c r="D575" t="s">
        <v>42</v>
      </c>
      <c r="E575">
        <v>19</v>
      </c>
      <c r="F575">
        <v>32</v>
      </c>
      <c r="G575">
        <v>1</v>
      </c>
      <c r="H575" s="8">
        <v>53</v>
      </c>
      <c r="I575" s="7">
        <f>Tabla1[[#This Row],[Tiempo de Preparación]]/1440</f>
        <v>3.6805555555555557E-2</v>
      </c>
      <c r="J575" t="s">
        <v>6</v>
      </c>
      <c r="K575">
        <f>Tabla1[[#This Row],[Precio Unitario]]*Tabla1[[#This Row],[Cantidad Ordenada]]</f>
        <v>32</v>
      </c>
      <c r="L575">
        <f>Tabla1[[#This Row],[Ganancia Bruta]]-(Tabla1[[#This Row],[Costo Unitario]]*Tabla1[[#This Row],[Cantidad Ordenada]])</f>
        <v>13</v>
      </c>
      <c r="M575">
        <f>Tabla1[[#This Row],[Precio Unitario]]*Tabla1[[#This Row],[Cantidad Ordenada]]</f>
        <v>32</v>
      </c>
      <c r="N575" s="1">
        <f>Tabla1[[#This Row],[Ganancia Neta ]]/Tabla1[[#This Row],[Total del pedido ]]</f>
        <v>0.40625</v>
      </c>
      <c r="O575" s="2">
        <f>Tabla1[[#This Row],[Costo Unitario]]*Tabla1[[#This Row],[Cantidad Ordenada]]</f>
        <v>19</v>
      </c>
    </row>
    <row r="576" spans="1:15" x14ac:dyDescent="0.2">
      <c r="A576">
        <v>224</v>
      </c>
      <c r="B576">
        <v>7</v>
      </c>
      <c r="C576" t="s">
        <v>25</v>
      </c>
      <c r="D576" t="s">
        <v>49</v>
      </c>
      <c r="E576">
        <v>15</v>
      </c>
      <c r="F576">
        <v>26</v>
      </c>
      <c r="G576">
        <v>2</v>
      </c>
      <c r="H576" s="8">
        <v>20</v>
      </c>
      <c r="I576" s="7">
        <f>Tabla1[[#This Row],[Tiempo de Preparación]]/1440</f>
        <v>1.3888888888888888E-2</v>
      </c>
      <c r="J576" t="s">
        <v>6</v>
      </c>
      <c r="K576">
        <f>Tabla1[[#This Row],[Precio Unitario]]*Tabla1[[#This Row],[Cantidad Ordenada]]</f>
        <v>52</v>
      </c>
      <c r="L576">
        <f>Tabla1[[#This Row],[Ganancia Bruta]]-(Tabla1[[#This Row],[Costo Unitario]]*Tabla1[[#This Row],[Cantidad Ordenada]])</f>
        <v>22</v>
      </c>
      <c r="M576">
        <f>Tabla1[[#This Row],[Precio Unitario]]*Tabla1[[#This Row],[Cantidad Ordenada]]</f>
        <v>52</v>
      </c>
      <c r="N576" s="1">
        <f>Tabla1[[#This Row],[Ganancia Neta ]]/Tabla1[[#This Row],[Total del pedido ]]</f>
        <v>0.42307692307692307</v>
      </c>
      <c r="O576" s="2">
        <f>Tabla1[[#This Row],[Costo Unitario]]*Tabla1[[#This Row],[Cantidad Ordenada]]</f>
        <v>30</v>
      </c>
    </row>
    <row r="577" spans="1:15" x14ac:dyDescent="0.2">
      <c r="A577">
        <v>225</v>
      </c>
      <c r="B577">
        <v>19</v>
      </c>
      <c r="C577" t="s">
        <v>14</v>
      </c>
      <c r="D577" t="s">
        <v>38</v>
      </c>
      <c r="E577">
        <v>20</v>
      </c>
      <c r="F577">
        <v>33</v>
      </c>
      <c r="G577">
        <v>3</v>
      </c>
      <c r="H577" s="8">
        <v>56</v>
      </c>
      <c r="I577" s="7">
        <f>Tabla1[[#This Row],[Tiempo de Preparación]]/1440</f>
        <v>3.888888888888889E-2</v>
      </c>
      <c r="J577" t="s">
        <v>8</v>
      </c>
      <c r="K577">
        <f>Tabla1[[#This Row],[Precio Unitario]]*Tabla1[[#This Row],[Cantidad Ordenada]]</f>
        <v>99</v>
      </c>
      <c r="L577">
        <f>Tabla1[[#This Row],[Ganancia Bruta]]-(Tabla1[[#This Row],[Costo Unitario]]*Tabla1[[#This Row],[Cantidad Ordenada]])</f>
        <v>39</v>
      </c>
      <c r="M577">
        <f>Tabla1[[#This Row],[Precio Unitario]]*Tabla1[[#This Row],[Cantidad Ordenada]]</f>
        <v>99</v>
      </c>
      <c r="N577" s="1">
        <f>Tabla1[[#This Row],[Ganancia Neta ]]/Tabla1[[#This Row],[Total del pedido ]]</f>
        <v>0.39393939393939392</v>
      </c>
      <c r="O577" s="2">
        <f>Tabla1[[#This Row],[Costo Unitario]]*Tabla1[[#This Row],[Cantidad Ordenada]]</f>
        <v>60</v>
      </c>
    </row>
    <row r="578" spans="1:15" x14ac:dyDescent="0.2">
      <c r="A578">
        <v>225</v>
      </c>
      <c r="B578">
        <v>19</v>
      </c>
      <c r="C578" t="s">
        <v>22</v>
      </c>
      <c r="D578" t="s">
        <v>46</v>
      </c>
      <c r="E578">
        <v>14</v>
      </c>
      <c r="F578">
        <v>23</v>
      </c>
      <c r="G578">
        <v>3</v>
      </c>
      <c r="H578" s="8">
        <v>38</v>
      </c>
      <c r="I578" s="7">
        <f>Tabla1[[#This Row],[Tiempo de Preparación]]/1440</f>
        <v>2.6388888888888889E-2</v>
      </c>
      <c r="J578" t="s">
        <v>8</v>
      </c>
      <c r="K578">
        <f>Tabla1[[#This Row],[Precio Unitario]]*Tabla1[[#This Row],[Cantidad Ordenada]]</f>
        <v>69</v>
      </c>
      <c r="L578">
        <f>Tabla1[[#This Row],[Ganancia Bruta]]-(Tabla1[[#This Row],[Costo Unitario]]*Tabla1[[#This Row],[Cantidad Ordenada]])</f>
        <v>27</v>
      </c>
      <c r="M578">
        <f>Tabla1[[#This Row],[Precio Unitario]]*Tabla1[[#This Row],[Cantidad Ordenada]]</f>
        <v>69</v>
      </c>
      <c r="N578" s="1">
        <f>Tabla1[[#This Row],[Ganancia Neta ]]/Tabla1[[#This Row],[Total del pedido ]]</f>
        <v>0.39130434782608697</v>
      </c>
      <c r="O578" s="2">
        <f>Tabla1[[#This Row],[Costo Unitario]]*Tabla1[[#This Row],[Cantidad Ordenada]]</f>
        <v>42</v>
      </c>
    </row>
    <row r="579" spans="1:15" x14ac:dyDescent="0.2">
      <c r="A579">
        <v>226</v>
      </c>
      <c r="B579">
        <v>7</v>
      </c>
      <c r="C579" t="s">
        <v>21</v>
      </c>
      <c r="D579" t="s">
        <v>45</v>
      </c>
      <c r="E579">
        <v>12</v>
      </c>
      <c r="F579">
        <v>20</v>
      </c>
      <c r="G579">
        <v>2</v>
      </c>
      <c r="H579" s="8">
        <v>7</v>
      </c>
      <c r="I579" s="7">
        <f>Tabla1[[#This Row],[Tiempo de Preparación]]/1440</f>
        <v>4.8611111111111112E-3</v>
      </c>
      <c r="J579" t="s">
        <v>6</v>
      </c>
      <c r="K579">
        <f>Tabla1[[#This Row],[Precio Unitario]]*Tabla1[[#This Row],[Cantidad Ordenada]]</f>
        <v>40</v>
      </c>
      <c r="L579">
        <f>Tabla1[[#This Row],[Ganancia Bruta]]-(Tabla1[[#This Row],[Costo Unitario]]*Tabla1[[#This Row],[Cantidad Ordenada]])</f>
        <v>16</v>
      </c>
      <c r="M579">
        <f>Tabla1[[#This Row],[Precio Unitario]]*Tabla1[[#This Row],[Cantidad Ordenada]]</f>
        <v>40</v>
      </c>
      <c r="N579" s="1">
        <f>Tabla1[[#This Row],[Ganancia Neta ]]/Tabla1[[#This Row],[Total del pedido ]]</f>
        <v>0.4</v>
      </c>
      <c r="O579" s="2">
        <f>Tabla1[[#This Row],[Costo Unitario]]*Tabla1[[#This Row],[Cantidad Ordenada]]</f>
        <v>24</v>
      </c>
    </row>
    <row r="580" spans="1:15" x14ac:dyDescent="0.2">
      <c r="A580">
        <v>226</v>
      </c>
      <c r="B580">
        <v>7</v>
      </c>
      <c r="C580" t="s">
        <v>23</v>
      </c>
      <c r="D580" t="s">
        <v>47</v>
      </c>
      <c r="E580">
        <v>13</v>
      </c>
      <c r="F580">
        <v>21</v>
      </c>
      <c r="G580">
        <v>1</v>
      </c>
      <c r="H580" s="8">
        <v>29</v>
      </c>
      <c r="I580" s="7">
        <f>Tabla1[[#This Row],[Tiempo de Preparación]]/1440</f>
        <v>2.013888888888889E-2</v>
      </c>
      <c r="J580" t="s">
        <v>8</v>
      </c>
      <c r="K580">
        <f>Tabla1[[#This Row],[Precio Unitario]]*Tabla1[[#This Row],[Cantidad Ordenada]]</f>
        <v>21</v>
      </c>
      <c r="L580">
        <f>Tabla1[[#This Row],[Ganancia Bruta]]-(Tabla1[[#This Row],[Costo Unitario]]*Tabla1[[#This Row],[Cantidad Ordenada]])</f>
        <v>8</v>
      </c>
      <c r="M580">
        <f>Tabla1[[#This Row],[Precio Unitario]]*Tabla1[[#This Row],[Cantidad Ordenada]]</f>
        <v>21</v>
      </c>
      <c r="N580" s="1">
        <f>Tabla1[[#This Row],[Ganancia Neta ]]/Tabla1[[#This Row],[Total del pedido ]]</f>
        <v>0.38095238095238093</v>
      </c>
      <c r="O580" s="2">
        <f>Tabla1[[#This Row],[Costo Unitario]]*Tabla1[[#This Row],[Cantidad Ordenada]]</f>
        <v>13</v>
      </c>
    </row>
    <row r="581" spans="1:15" x14ac:dyDescent="0.2">
      <c r="A581">
        <v>226</v>
      </c>
      <c r="B581">
        <v>7</v>
      </c>
      <c r="C581" t="s">
        <v>10</v>
      </c>
      <c r="D581" t="s">
        <v>34</v>
      </c>
      <c r="E581">
        <v>16</v>
      </c>
      <c r="F581">
        <v>27</v>
      </c>
      <c r="G581">
        <v>3</v>
      </c>
      <c r="H581" s="8">
        <v>56</v>
      </c>
      <c r="I581" s="7">
        <f>Tabla1[[#This Row],[Tiempo de Preparación]]/1440</f>
        <v>3.888888888888889E-2</v>
      </c>
      <c r="J581" t="s">
        <v>6</v>
      </c>
      <c r="K581">
        <f>Tabla1[[#This Row],[Precio Unitario]]*Tabla1[[#This Row],[Cantidad Ordenada]]</f>
        <v>81</v>
      </c>
      <c r="L581">
        <f>Tabla1[[#This Row],[Ganancia Bruta]]-(Tabla1[[#This Row],[Costo Unitario]]*Tabla1[[#This Row],[Cantidad Ordenada]])</f>
        <v>33</v>
      </c>
      <c r="M581">
        <f>Tabla1[[#This Row],[Precio Unitario]]*Tabla1[[#This Row],[Cantidad Ordenada]]</f>
        <v>81</v>
      </c>
      <c r="N581" s="1">
        <f>Tabla1[[#This Row],[Ganancia Neta ]]/Tabla1[[#This Row],[Total del pedido ]]</f>
        <v>0.40740740740740738</v>
      </c>
      <c r="O581" s="2">
        <f>Tabla1[[#This Row],[Costo Unitario]]*Tabla1[[#This Row],[Cantidad Ordenada]]</f>
        <v>48</v>
      </c>
    </row>
    <row r="582" spans="1:15" x14ac:dyDescent="0.2">
      <c r="A582">
        <v>226</v>
      </c>
      <c r="B582">
        <v>7</v>
      </c>
      <c r="C582" t="s">
        <v>13</v>
      </c>
      <c r="D582" t="s">
        <v>37</v>
      </c>
      <c r="E582">
        <v>17</v>
      </c>
      <c r="F582">
        <v>29</v>
      </c>
      <c r="G582">
        <v>1</v>
      </c>
      <c r="H582" s="8">
        <v>54</v>
      </c>
      <c r="I582" s="7">
        <f>Tabla1[[#This Row],[Tiempo de Preparación]]/1440</f>
        <v>3.7499999999999999E-2</v>
      </c>
      <c r="J582" t="s">
        <v>8</v>
      </c>
      <c r="K582">
        <f>Tabla1[[#This Row],[Precio Unitario]]*Tabla1[[#This Row],[Cantidad Ordenada]]</f>
        <v>29</v>
      </c>
      <c r="L582">
        <f>Tabla1[[#This Row],[Ganancia Bruta]]-(Tabla1[[#This Row],[Costo Unitario]]*Tabla1[[#This Row],[Cantidad Ordenada]])</f>
        <v>12</v>
      </c>
      <c r="M582">
        <f>Tabla1[[#This Row],[Precio Unitario]]*Tabla1[[#This Row],[Cantidad Ordenada]]</f>
        <v>29</v>
      </c>
      <c r="N582" s="1">
        <f>Tabla1[[#This Row],[Ganancia Neta ]]/Tabla1[[#This Row],[Total del pedido ]]</f>
        <v>0.41379310344827586</v>
      </c>
      <c r="O582" s="2">
        <f>Tabla1[[#This Row],[Costo Unitario]]*Tabla1[[#This Row],[Cantidad Ordenada]]</f>
        <v>17</v>
      </c>
    </row>
    <row r="583" spans="1:15" x14ac:dyDescent="0.2">
      <c r="A583">
        <v>227</v>
      </c>
      <c r="B583">
        <v>17</v>
      </c>
      <c r="C583" t="s">
        <v>5</v>
      </c>
      <c r="D583" t="s">
        <v>31</v>
      </c>
      <c r="E583">
        <v>14</v>
      </c>
      <c r="F583">
        <v>24</v>
      </c>
      <c r="G583">
        <v>1</v>
      </c>
      <c r="H583" s="8">
        <v>58</v>
      </c>
      <c r="I583" s="7">
        <f>Tabla1[[#This Row],[Tiempo de Preparación]]/1440</f>
        <v>4.027777777777778E-2</v>
      </c>
      <c r="J583" t="s">
        <v>6</v>
      </c>
      <c r="K583">
        <f>Tabla1[[#This Row],[Precio Unitario]]*Tabla1[[#This Row],[Cantidad Ordenada]]</f>
        <v>24</v>
      </c>
      <c r="L583">
        <f>Tabla1[[#This Row],[Ganancia Bruta]]-(Tabla1[[#This Row],[Costo Unitario]]*Tabla1[[#This Row],[Cantidad Ordenada]])</f>
        <v>10</v>
      </c>
      <c r="M583">
        <f>Tabla1[[#This Row],[Precio Unitario]]*Tabla1[[#This Row],[Cantidad Ordenada]]</f>
        <v>24</v>
      </c>
      <c r="N583" s="1">
        <f>Tabla1[[#This Row],[Ganancia Neta ]]/Tabla1[[#This Row],[Total del pedido ]]</f>
        <v>0.41666666666666669</v>
      </c>
      <c r="O583" s="2">
        <f>Tabla1[[#This Row],[Costo Unitario]]*Tabla1[[#This Row],[Cantidad Ordenada]]</f>
        <v>14</v>
      </c>
    </row>
    <row r="584" spans="1:15" x14ac:dyDescent="0.2">
      <c r="A584">
        <v>227</v>
      </c>
      <c r="B584">
        <v>17</v>
      </c>
      <c r="C584" t="s">
        <v>9</v>
      </c>
      <c r="D584" t="s">
        <v>33</v>
      </c>
      <c r="E584">
        <v>19</v>
      </c>
      <c r="F584">
        <v>31</v>
      </c>
      <c r="G584">
        <v>3</v>
      </c>
      <c r="H584" s="8">
        <v>15</v>
      </c>
      <c r="I584" s="7">
        <f>Tabla1[[#This Row],[Tiempo de Preparación]]/1440</f>
        <v>1.0416666666666666E-2</v>
      </c>
      <c r="J584" t="s">
        <v>8</v>
      </c>
      <c r="K584">
        <f>Tabla1[[#This Row],[Precio Unitario]]*Tabla1[[#This Row],[Cantidad Ordenada]]</f>
        <v>93</v>
      </c>
      <c r="L584">
        <f>Tabla1[[#This Row],[Ganancia Bruta]]-(Tabla1[[#This Row],[Costo Unitario]]*Tabla1[[#This Row],[Cantidad Ordenada]])</f>
        <v>36</v>
      </c>
      <c r="M584">
        <f>Tabla1[[#This Row],[Precio Unitario]]*Tabla1[[#This Row],[Cantidad Ordenada]]</f>
        <v>93</v>
      </c>
      <c r="N584" s="1">
        <f>Tabla1[[#This Row],[Ganancia Neta ]]/Tabla1[[#This Row],[Total del pedido ]]</f>
        <v>0.38709677419354838</v>
      </c>
      <c r="O584" s="2">
        <f>Tabla1[[#This Row],[Costo Unitario]]*Tabla1[[#This Row],[Cantidad Ordenada]]</f>
        <v>57</v>
      </c>
    </row>
    <row r="585" spans="1:15" x14ac:dyDescent="0.2">
      <c r="A585">
        <v>227</v>
      </c>
      <c r="B585">
        <v>17</v>
      </c>
      <c r="C585" t="s">
        <v>15</v>
      </c>
      <c r="D585" t="s">
        <v>39</v>
      </c>
      <c r="E585">
        <v>16</v>
      </c>
      <c r="F585">
        <v>28</v>
      </c>
      <c r="G585">
        <v>1</v>
      </c>
      <c r="H585" s="8">
        <v>13</v>
      </c>
      <c r="I585" s="7">
        <f>Tabla1[[#This Row],[Tiempo de Preparación]]/1440</f>
        <v>9.0277777777777769E-3</v>
      </c>
      <c r="J585" t="s">
        <v>6</v>
      </c>
      <c r="K585">
        <f>Tabla1[[#This Row],[Precio Unitario]]*Tabla1[[#This Row],[Cantidad Ordenada]]</f>
        <v>28</v>
      </c>
      <c r="L585">
        <f>Tabla1[[#This Row],[Ganancia Bruta]]-(Tabla1[[#This Row],[Costo Unitario]]*Tabla1[[#This Row],[Cantidad Ordenada]])</f>
        <v>12</v>
      </c>
      <c r="M585">
        <f>Tabla1[[#This Row],[Precio Unitario]]*Tabla1[[#This Row],[Cantidad Ordenada]]</f>
        <v>28</v>
      </c>
      <c r="N585" s="1">
        <f>Tabla1[[#This Row],[Ganancia Neta ]]/Tabla1[[#This Row],[Total del pedido ]]</f>
        <v>0.42857142857142855</v>
      </c>
      <c r="O585" s="2">
        <f>Tabla1[[#This Row],[Costo Unitario]]*Tabla1[[#This Row],[Cantidad Ordenada]]</f>
        <v>16</v>
      </c>
    </row>
    <row r="586" spans="1:15" x14ac:dyDescent="0.2">
      <c r="A586">
        <v>227</v>
      </c>
      <c r="B586">
        <v>17</v>
      </c>
      <c r="C586" t="s">
        <v>14</v>
      </c>
      <c r="D586" t="s">
        <v>38</v>
      </c>
      <c r="E586">
        <v>20</v>
      </c>
      <c r="F586">
        <v>33</v>
      </c>
      <c r="G586">
        <v>2</v>
      </c>
      <c r="H586" s="8">
        <v>33</v>
      </c>
      <c r="I586" s="7">
        <f>Tabla1[[#This Row],[Tiempo de Preparación]]/1440</f>
        <v>2.2916666666666665E-2</v>
      </c>
      <c r="J586" t="s">
        <v>6</v>
      </c>
      <c r="K586">
        <f>Tabla1[[#This Row],[Precio Unitario]]*Tabla1[[#This Row],[Cantidad Ordenada]]</f>
        <v>66</v>
      </c>
      <c r="L586">
        <f>Tabla1[[#This Row],[Ganancia Bruta]]-(Tabla1[[#This Row],[Costo Unitario]]*Tabla1[[#This Row],[Cantidad Ordenada]])</f>
        <v>26</v>
      </c>
      <c r="M586">
        <f>Tabla1[[#This Row],[Precio Unitario]]*Tabla1[[#This Row],[Cantidad Ordenada]]</f>
        <v>66</v>
      </c>
      <c r="N586" s="1">
        <f>Tabla1[[#This Row],[Ganancia Neta ]]/Tabla1[[#This Row],[Total del pedido ]]</f>
        <v>0.39393939393939392</v>
      </c>
      <c r="O586" s="2">
        <f>Tabla1[[#This Row],[Costo Unitario]]*Tabla1[[#This Row],[Cantidad Ordenada]]</f>
        <v>40</v>
      </c>
    </row>
    <row r="587" spans="1:15" x14ac:dyDescent="0.2">
      <c r="A587">
        <v>228</v>
      </c>
      <c r="B587">
        <v>16</v>
      </c>
      <c r="C587" t="s">
        <v>22</v>
      </c>
      <c r="D587" t="s">
        <v>46</v>
      </c>
      <c r="E587">
        <v>14</v>
      </c>
      <c r="F587">
        <v>23</v>
      </c>
      <c r="G587">
        <v>3</v>
      </c>
      <c r="H587" s="8">
        <v>35</v>
      </c>
      <c r="I587" s="7">
        <f>Tabla1[[#This Row],[Tiempo de Preparación]]/1440</f>
        <v>2.4305555555555556E-2</v>
      </c>
      <c r="J587" t="s">
        <v>6</v>
      </c>
      <c r="K587">
        <f>Tabla1[[#This Row],[Precio Unitario]]*Tabla1[[#This Row],[Cantidad Ordenada]]</f>
        <v>69</v>
      </c>
      <c r="L587">
        <f>Tabla1[[#This Row],[Ganancia Bruta]]-(Tabla1[[#This Row],[Costo Unitario]]*Tabla1[[#This Row],[Cantidad Ordenada]])</f>
        <v>27</v>
      </c>
      <c r="M587">
        <f>Tabla1[[#This Row],[Precio Unitario]]*Tabla1[[#This Row],[Cantidad Ordenada]]</f>
        <v>69</v>
      </c>
      <c r="N587" s="1">
        <f>Tabla1[[#This Row],[Ganancia Neta ]]/Tabla1[[#This Row],[Total del pedido ]]</f>
        <v>0.39130434782608697</v>
      </c>
      <c r="O587" s="2">
        <f>Tabla1[[#This Row],[Costo Unitario]]*Tabla1[[#This Row],[Cantidad Ordenada]]</f>
        <v>42</v>
      </c>
    </row>
    <row r="588" spans="1:15" x14ac:dyDescent="0.2">
      <c r="A588">
        <v>229</v>
      </c>
      <c r="B588">
        <v>14</v>
      </c>
      <c r="C588" t="s">
        <v>26</v>
      </c>
      <c r="D588" t="s">
        <v>50</v>
      </c>
      <c r="E588">
        <v>15</v>
      </c>
      <c r="F588">
        <v>25</v>
      </c>
      <c r="G588">
        <v>1</v>
      </c>
      <c r="H588" s="8">
        <v>28</v>
      </c>
      <c r="I588" s="7">
        <f>Tabla1[[#This Row],[Tiempo de Preparación]]/1440</f>
        <v>1.9444444444444445E-2</v>
      </c>
      <c r="J588" t="s">
        <v>8</v>
      </c>
      <c r="K588">
        <f>Tabla1[[#This Row],[Precio Unitario]]*Tabla1[[#This Row],[Cantidad Ordenada]]</f>
        <v>25</v>
      </c>
      <c r="L588">
        <f>Tabla1[[#This Row],[Ganancia Bruta]]-(Tabla1[[#This Row],[Costo Unitario]]*Tabla1[[#This Row],[Cantidad Ordenada]])</f>
        <v>10</v>
      </c>
      <c r="M588">
        <f>Tabla1[[#This Row],[Precio Unitario]]*Tabla1[[#This Row],[Cantidad Ordenada]]</f>
        <v>25</v>
      </c>
      <c r="N588" s="1">
        <f>Tabla1[[#This Row],[Ganancia Neta ]]/Tabla1[[#This Row],[Total del pedido ]]</f>
        <v>0.4</v>
      </c>
      <c r="O588" s="2">
        <f>Tabla1[[#This Row],[Costo Unitario]]*Tabla1[[#This Row],[Cantidad Ordenada]]</f>
        <v>15</v>
      </c>
    </row>
    <row r="589" spans="1:15" x14ac:dyDescent="0.2">
      <c r="A589">
        <v>229</v>
      </c>
      <c r="B589">
        <v>14</v>
      </c>
      <c r="C589" t="s">
        <v>17</v>
      </c>
      <c r="D589" t="s">
        <v>41</v>
      </c>
      <c r="E589">
        <v>21</v>
      </c>
      <c r="F589">
        <v>35</v>
      </c>
      <c r="G589">
        <v>1</v>
      </c>
      <c r="H589" s="8">
        <v>43</v>
      </c>
      <c r="I589" s="7">
        <f>Tabla1[[#This Row],[Tiempo de Preparación]]/1440</f>
        <v>2.9861111111111113E-2</v>
      </c>
      <c r="J589" t="s">
        <v>6</v>
      </c>
      <c r="K589">
        <f>Tabla1[[#This Row],[Precio Unitario]]*Tabla1[[#This Row],[Cantidad Ordenada]]</f>
        <v>35</v>
      </c>
      <c r="L589">
        <f>Tabla1[[#This Row],[Ganancia Bruta]]-(Tabla1[[#This Row],[Costo Unitario]]*Tabla1[[#This Row],[Cantidad Ordenada]])</f>
        <v>14</v>
      </c>
      <c r="M589">
        <f>Tabla1[[#This Row],[Precio Unitario]]*Tabla1[[#This Row],[Cantidad Ordenada]]</f>
        <v>35</v>
      </c>
      <c r="N589" s="1">
        <f>Tabla1[[#This Row],[Ganancia Neta ]]/Tabla1[[#This Row],[Total del pedido ]]</f>
        <v>0.4</v>
      </c>
      <c r="O589" s="2">
        <f>Tabla1[[#This Row],[Costo Unitario]]*Tabla1[[#This Row],[Cantidad Ordenada]]</f>
        <v>21</v>
      </c>
    </row>
    <row r="590" spans="1:15" x14ac:dyDescent="0.2">
      <c r="A590">
        <v>229</v>
      </c>
      <c r="B590">
        <v>14</v>
      </c>
      <c r="C590" t="s">
        <v>12</v>
      </c>
      <c r="D590" t="s">
        <v>36</v>
      </c>
      <c r="E590">
        <v>22</v>
      </c>
      <c r="F590">
        <v>36</v>
      </c>
      <c r="G590">
        <v>1</v>
      </c>
      <c r="H590" s="8">
        <v>19</v>
      </c>
      <c r="I590" s="7">
        <f>Tabla1[[#This Row],[Tiempo de Preparación]]/1440</f>
        <v>1.3194444444444444E-2</v>
      </c>
      <c r="J590" t="s">
        <v>8</v>
      </c>
      <c r="K590">
        <f>Tabla1[[#This Row],[Precio Unitario]]*Tabla1[[#This Row],[Cantidad Ordenada]]</f>
        <v>36</v>
      </c>
      <c r="L590">
        <f>Tabla1[[#This Row],[Ganancia Bruta]]-(Tabla1[[#This Row],[Costo Unitario]]*Tabla1[[#This Row],[Cantidad Ordenada]])</f>
        <v>14</v>
      </c>
      <c r="M590">
        <f>Tabla1[[#This Row],[Precio Unitario]]*Tabla1[[#This Row],[Cantidad Ordenada]]</f>
        <v>36</v>
      </c>
      <c r="N590" s="1">
        <f>Tabla1[[#This Row],[Ganancia Neta ]]/Tabla1[[#This Row],[Total del pedido ]]</f>
        <v>0.3888888888888889</v>
      </c>
      <c r="O590" s="2">
        <f>Tabla1[[#This Row],[Costo Unitario]]*Tabla1[[#This Row],[Cantidad Ordenada]]</f>
        <v>22</v>
      </c>
    </row>
    <row r="591" spans="1:15" x14ac:dyDescent="0.2">
      <c r="A591">
        <v>229</v>
      </c>
      <c r="B591">
        <v>14</v>
      </c>
      <c r="C591" t="s">
        <v>15</v>
      </c>
      <c r="D591" t="s">
        <v>39</v>
      </c>
      <c r="E591">
        <v>16</v>
      </c>
      <c r="F591">
        <v>28</v>
      </c>
      <c r="G591">
        <v>1</v>
      </c>
      <c r="H591" s="8">
        <v>27</v>
      </c>
      <c r="I591" s="7">
        <f>Tabla1[[#This Row],[Tiempo de Preparación]]/1440</f>
        <v>1.8749999999999999E-2</v>
      </c>
      <c r="J591" t="s">
        <v>8</v>
      </c>
      <c r="K591">
        <f>Tabla1[[#This Row],[Precio Unitario]]*Tabla1[[#This Row],[Cantidad Ordenada]]</f>
        <v>28</v>
      </c>
      <c r="L591">
        <f>Tabla1[[#This Row],[Ganancia Bruta]]-(Tabla1[[#This Row],[Costo Unitario]]*Tabla1[[#This Row],[Cantidad Ordenada]])</f>
        <v>12</v>
      </c>
      <c r="M591">
        <f>Tabla1[[#This Row],[Precio Unitario]]*Tabla1[[#This Row],[Cantidad Ordenada]]</f>
        <v>28</v>
      </c>
      <c r="N591" s="1">
        <f>Tabla1[[#This Row],[Ganancia Neta ]]/Tabla1[[#This Row],[Total del pedido ]]</f>
        <v>0.42857142857142855</v>
      </c>
      <c r="O591" s="2">
        <f>Tabla1[[#This Row],[Costo Unitario]]*Tabla1[[#This Row],[Cantidad Ordenada]]</f>
        <v>16</v>
      </c>
    </row>
    <row r="592" spans="1:15" x14ac:dyDescent="0.2">
      <c r="A592">
        <v>230</v>
      </c>
      <c r="B592">
        <v>5</v>
      </c>
      <c r="C592" t="s">
        <v>18</v>
      </c>
      <c r="D592" t="s">
        <v>42</v>
      </c>
      <c r="E592">
        <v>19</v>
      </c>
      <c r="F592">
        <v>32</v>
      </c>
      <c r="G592">
        <v>3</v>
      </c>
      <c r="H592" s="8">
        <v>10</v>
      </c>
      <c r="I592" s="7">
        <f>Tabla1[[#This Row],[Tiempo de Preparación]]/1440</f>
        <v>6.9444444444444441E-3</v>
      </c>
      <c r="J592" t="s">
        <v>8</v>
      </c>
      <c r="K592">
        <f>Tabla1[[#This Row],[Precio Unitario]]*Tabla1[[#This Row],[Cantidad Ordenada]]</f>
        <v>96</v>
      </c>
      <c r="L592">
        <f>Tabla1[[#This Row],[Ganancia Bruta]]-(Tabla1[[#This Row],[Costo Unitario]]*Tabla1[[#This Row],[Cantidad Ordenada]])</f>
        <v>39</v>
      </c>
      <c r="M592">
        <f>Tabla1[[#This Row],[Precio Unitario]]*Tabla1[[#This Row],[Cantidad Ordenada]]</f>
        <v>96</v>
      </c>
      <c r="N592" s="1">
        <f>Tabla1[[#This Row],[Ganancia Neta ]]/Tabla1[[#This Row],[Total del pedido ]]</f>
        <v>0.40625</v>
      </c>
      <c r="O592" s="2">
        <f>Tabla1[[#This Row],[Costo Unitario]]*Tabla1[[#This Row],[Cantidad Ordenada]]</f>
        <v>57</v>
      </c>
    </row>
    <row r="593" spans="1:15" x14ac:dyDescent="0.2">
      <c r="A593">
        <v>230</v>
      </c>
      <c r="B593">
        <v>5</v>
      </c>
      <c r="C593" t="s">
        <v>15</v>
      </c>
      <c r="D593" t="s">
        <v>39</v>
      </c>
      <c r="E593">
        <v>16</v>
      </c>
      <c r="F593">
        <v>28</v>
      </c>
      <c r="G593">
        <v>2</v>
      </c>
      <c r="H593" s="8">
        <v>24</v>
      </c>
      <c r="I593" s="7">
        <f>Tabla1[[#This Row],[Tiempo de Preparación]]/1440</f>
        <v>1.6666666666666666E-2</v>
      </c>
      <c r="J593" t="s">
        <v>8</v>
      </c>
      <c r="K593">
        <f>Tabla1[[#This Row],[Precio Unitario]]*Tabla1[[#This Row],[Cantidad Ordenada]]</f>
        <v>56</v>
      </c>
      <c r="L593">
        <f>Tabla1[[#This Row],[Ganancia Bruta]]-(Tabla1[[#This Row],[Costo Unitario]]*Tabla1[[#This Row],[Cantidad Ordenada]])</f>
        <v>24</v>
      </c>
      <c r="M593">
        <f>Tabla1[[#This Row],[Precio Unitario]]*Tabla1[[#This Row],[Cantidad Ordenada]]</f>
        <v>56</v>
      </c>
      <c r="N593" s="1">
        <f>Tabla1[[#This Row],[Ganancia Neta ]]/Tabla1[[#This Row],[Total del pedido ]]</f>
        <v>0.42857142857142855</v>
      </c>
      <c r="O593" s="2">
        <f>Tabla1[[#This Row],[Costo Unitario]]*Tabla1[[#This Row],[Cantidad Ordenada]]</f>
        <v>32</v>
      </c>
    </row>
    <row r="594" spans="1:15" x14ac:dyDescent="0.2">
      <c r="A594">
        <v>230</v>
      </c>
      <c r="B594">
        <v>5</v>
      </c>
      <c r="C594" t="s">
        <v>9</v>
      </c>
      <c r="D594" t="s">
        <v>33</v>
      </c>
      <c r="E594">
        <v>19</v>
      </c>
      <c r="F594">
        <v>31</v>
      </c>
      <c r="G594">
        <v>2</v>
      </c>
      <c r="H594" s="8">
        <v>57</v>
      </c>
      <c r="I594" s="7">
        <f>Tabla1[[#This Row],[Tiempo de Preparación]]/1440</f>
        <v>3.9583333333333331E-2</v>
      </c>
      <c r="J594" t="s">
        <v>8</v>
      </c>
      <c r="K594">
        <f>Tabla1[[#This Row],[Precio Unitario]]*Tabla1[[#This Row],[Cantidad Ordenada]]</f>
        <v>62</v>
      </c>
      <c r="L594">
        <f>Tabla1[[#This Row],[Ganancia Bruta]]-(Tabla1[[#This Row],[Costo Unitario]]*Tabla1[[#This Row],[Cantidad Ordenada]])</f>
        <v>24</v>
      </c>
      <c r="M594">
        <f>Tabla1[[#This Row],[Precio Unitario]]*Tabla1[[#This Row],[Cantidad Ordenada]]</f>
        <v>62</v>
      </c>
      <c r="N594" s="1">
        <f>Tabla1[[#This Row],[Ganancia Neta ]]/Tabla1[[#This Row],[Total del pedido ]]</f>
        <v>0.38709677419354838</v>
      </c>
      <c r="O594" s="2">
        <f>Tabla1[[#This Row],[Costo Unitario]]*Tabla1[[#This Row],[Cantidad Ordenada]]</f>
        <v>38</v>
      </c>
    </row>
    <row r="595" spans="1:15" x14ac:dyDescent="0.2">
      <c r="A595">
        <v>231</v>
      </c>
      <c r="B595">
        <v>8</v>
      </c>
      <c r="C595" t="s">
        <v>23</v>
      </c>
      <c r="D595" t="s">
        <v>47</v>
      </c>
      <c r="E595">
        <v>13</v>
      </c>
      <c r="F595">
        <v>21</v>
      </c>
      <c r="G595">
        <v>2</v>
      </c>
      <c r="H595" s="8">
        <v>29</v>
      </c>
      <c r="I595" s="7">
        <f>Tabla1[[#This Row],[Tiempo de Preparación]]/1440</f>
        <v>2.013888888888889E-2</v>
      </c>
      <c r="J595" t="s">
        <v>8</v>
      </c>
      <c r="K595">
        <f>Tabla1[[#This Row],[Precio Unitario]]*Tabla1[[#This Row],[Cantidad Ordenada]]</f>
        <v>42</v>
      </c>
      <c r="L595">
        <f>Tabla1[[#This Row],[Ganancia Bruta]]-(Tabla1[[#This Row],[Costo Unitario]]*Tabla1[[#This Row],[Cantidad Ordenada]])</f>
        <v>16</v>
      </c>
      <c r="M595">
        <f>Tabla1[[#This Row],[Precio Unitario]]*Tabla1[[#This Row],[Cantidad Ordenada]]</f>
        <v>42</v>
      </c>
      <c r="N595" s="1">
        <f>Tabla1[[#This Row],[Ganancia Neta ]]/Tabla1[[#This Row],[Total del pedido ]]</f>
        <v>0.38095238095238093</v>
      </c>
      <c r="O595" s="2">
        <f>Tabla1[[#This Row],[Costo Unitario]]*Tabla1[[#This Row],[Cantidad Ordenada]]</f>
        <v>26</v>
      </c>
    </row>
    <row r="596" spans="1:15" x14ac:dyDescent="0.2">
      <c r="A596">
        <v>231</v>
      </c>
      <c r="B596">
        <v>8</v>
      </c>
      <c r="C596" t="s">
        <v>20</v>
      </c>
      <c r="D596" t="s">
        <v>44</v>
      </c>
      <c r="E596">
        <v>20</v>
      </c>
      <c r="F596">
        <v>34</v>
      </c>
      <c r="G596">
        <v>3</v>
      </c>
      <c r="H596" s="8">
        <v>17</v>
      </c>
      <c r="I596" s="7">
        <f>Tabla1[[#This Row],[Tiempo de Preparación]]/1440</f>
        <v>1.1805555555555555E-2</v>
      </c>
      <c r="J596" t="s">
        <v>8</v>
      </c>
      <c r="K596">
        <f>Tabla1[[#This Row],[Precio Unitario]]*Tabla1[[#This Row],[Cantidad Ordenada]]</f>
        <v>102</v>
      </c>
      <c r="L596">
        <f>Tabla1[[#This Row],[Ganancia Bruta]]-(Tabla1[[#This Row],[Costo Unitario]]*Tabla1[[#This Row],[Cantidad Ordenada]])</f>
        <v>42</v>
      </c>
      <c r="M596">
        <f>Tabla1[[#This Row],[Precio Unitario]]*Tabla1[[#This Row],[Cantidad Ordenada]]</f>
        <v>102</v>
      </c>
      <c r="N596" s="1">
        <f>Tabla1[[#This Row],[Ganancia Neta ]]/Tabla1[[#This Row],[Total del pedido ]]</f>
        <v>0.41176470588235292</v>
      </c>
      <c r="O596" s="2">
        <f>Tabla1[[#This Row],[Costo Unitario]]*Tabla1[[#This Row],[Cantidad Ordenada]]</f>
        <v>60</v>
      </c>
    </row>
    <row r="597" spans="1:15" x14ac:dyDescent="0.2">
      <c r="A597">
        <v>231</v>
      </c>
      <c r="B597">
        <v>8</v>
      </c>
      <c r="C597" t="s">
        <v>9</v>
      </c>
      <c r="D597" t="s">
        <v>33</v>
      </c>
      <c r="E597">
        <v>19</v>
      </c>
      <c r="F597">
        <v>31</v>
      </c>
      <c r="G597">
        <v>1</v>
      </c>
      <c r="H597" s="8">
        <v>53</v>
      </c>
      <c r="I597" s="7">
        <f>Tabla1[[#This Row],[Tiempo de Preparación]]/1440</f>
        <v>3.6805555555555557E-2</v>
      </c>
      <c r="J597" t="s">
        <v>8</v>
      </c>
      <c r="K597">
        <f>Tabla1[[#This Row],[Precio Unitario]]*Tabla1[[#This Row],[Cantidad Ordenada]]</f>
        <v>31</v>
      </c>
      <c r="L597">
        <f>Tabla1[[#This Row],[Ganancia Bruta]]-(Tabla1[[#This Row],[Costo Unitario]]*Tabla1[[#This Row],[Cantidad Ordenada]])</f>
        <v>12</v>
      </c>
      <c r="M597">
        <f>Tabla1[[#This Row],[Precio Unitario]]*Tabla1[[#This Row],[Cantidad Ordenada]]</f>
        <v>31</v>
      </c>
      <c r="N597" s="1">
        <f>Tabla1[[#This Row],[Ganancia Neta ]]/Tabla1[[#This Row],[Total del pedido ]]</f>
        <v>0.38709677419354838</v>
      </c>
      <c r="O597" s="2">
        <f>Tabla1[[#This Row],[Costo Unitario]]*Tabla1[[#This Row],[Cantidad Ordenada]]</f>
        <v>19</v>
      </c>
    </row>
    <row r="598" spans="1:15" x14ac:dyDescent="0.2">
      <c r="A598">
        <v>231</v>
      </c>
      <c r="B598">
        <v>8</v>
      </c>
      <c r="C598" t="s">
        <v>14</v>
      </c>
      <c r="D598" t="s">
        <v>38</v>
      </c>
      <c r="E598">
        <v>20</v>
      </c>
      <c r="F598">
        <v>33</v>
      </c>
      <c r="G598">
        <v>1</v>
      </c>
      <c r="H598" s="8">
        <v>51</v>
      </c>
      <c r="I598" s="7">
        <f>Tabla1[[#This Row],[Tiempo de Preparación]]/1440</f>
        <v>3.5416666666666666E-2</v>
      </c>
      <c r="J598" t="s">
        <v>6</v>
      </c>
      <c r="K598">
        <f>Tabla1[[#This Row],[Precio Unitario]]*Tabla1[[#This Row],[Cantidad Ordenada]]</f>
        <v>33</v>
      </c>
      <c r="L598">
        <f>Tabla1[[#This Row],[Ganancia Bruta]]-(Tabla1[[#This Row],[Costo Unitario]]*Tabla1[[#This Row],[Cantidad Ordenada]])</f>
        <v>13</v>
      </c>
      <c r="M598">
        <f>Tabla1[[#This Row],[Precio Unitario]]*Tabla1[[#This Row],[Cantidad Ordenada]]</f>
        <v>33</v>
      </c>
      <c r="N598" s="1">
        <f>Tabla1[[#This Row],[Ganancia Neta ]]/Tabla1[[#This Row],[Total del pedido ]]</f>
        <v>0.39393939393939392</v>
      </c>
      <c r="O598" s="2">
        <f>Tabla1[[#This Row],[Costo Unitario]]*Tabla1[[#This Row],[Cantidad Ordenada]]</f>
        <v>20</v>
      </c>
    </row>
    <row r="599" spans="1:15" x14ac:dyDescent="0.2">
      <c r="A599">
        <v>232</v>
      </c>
      <c r="B599">
        <v>2</v>
      </c>
      <c r="C599" t="s">
        <v>5</v>
      </c>
      <c r="D599" t="s">
        <v>31</v>
      </c>
      <c r="E599">
        <v>14</v>
      </c>
      <c r="F599">
        <v>24</v>
      </c>
      <c r="G599">
        <v>1</v>
      </c>
      <c r="H599" s="8">
        <v>50</v>
      </c>
      <c r="I599" s="7">
        <f>Tabla1[[#This Row],[Tiempo de Preparación]]/1440</f>
        <v>3.4722222222222224E-2</v>
      </c>
      <c r="J599" t="s">
        <v>8</v>
      </c>
      <c r="K599">
        <f>Tabla1[[#This Row],[Precio Unitario]]*Tabla1[[#This Row],[Cantidad Ordenada]]</f>
        <v>24</v>
      </c>
      <c r="L599">
        <f>Tabla1[[#This Row],[Ganancia Bruta]]-(Tabla1[[#This Row],[Costo Unitario]]*Tabla1[[#This Row],[Cantidad Ordenada]])</f>
        <v>10</v>
      </c>
      <c r="M599">
        <f>Tabla1[[#This Row],[Precio Unitario]]*Tabla1[[#This Row],[Cantidad Ordenada]]</f>
        <v>24</v>
      </c>
      <c r="N599" s="1">
        <f>Tabla1[[#This Row],[Ganancia Neta ]]/Tabla1[[#This Row],[Total del pedido ]]</f>
        <v>0.41666666666666669</v>
      </c>
      <c r="O599" s="2">
        <f>Tabla1[[#This Row],[Costo Unitario]]*Tabla1[[#This Row],[Cantidad Ordenada]]</f>
        <v>14</v>
      </c>
    </row>
    <row r="600" spans="1:15" x14ac:dyDescent="0.2">
      <c r="A600">
        <v>232</v>
      </c>
      <c r="B600">
        <v>2</v>
      </c>
      <c r="C600" t="s">
        <v>10</v>
      </c>
      <c r="D600" t="s">
        <v>34</v>
      </c>
      <c r="E600">
        <v>16</v>
      </c>
      <c r="F600">
        <v>27</v>
      </c>
      <c r="G600">
        <v>2</v>
      </c>
      <c r="H600" s="8">
        <v>30</v>
      </c>
      <c r="I600" s="7">
        <f>Tabla1[[#This Row],[Tiempo de Preparación]]/1440</f>
        <v>2.0833333333333332E-2</v>
      </c>
      <c r="J600" t="s">
        <v>8</v>
      </c>
      <c r="K600">
        <f>Tabla1[[#This Row],[Precio Unitario]]*Tabla1[[#This Row],[Cantidad Ordenada]]</f>
        <v>54</v>
      </c>
      <c r="L600">
        <f>Tabla1[[#This Row],[Ganancia Bruta]]-(Tabla1[[#This Row],[Costo Unitario]]*Tabla1[[#This Row],[Cantidad Ordenada]])</f>
        <v>22</v>
      </c>
      <c r="M600">
        <f>Tabla1[[#This Row],[Precio Unitario]]*Tabla1[[#This Row],[Cantidad Ordenada]]</f>
        <v>54</v>
      </c>
      <c r="N600" s="1">
        <f>Tabla1[[#This Row],[Ganancia Neta ]]/Tabla1[[#This Row],[Total del pedido ]]</f>
        <v>0.40740740740740738</v>
      </c>
      <c r="O600" s="2">
        <f>Tabla1[[#This Row],[Costo Unitario]]*Tabla1[[#This Row],[Cantidad Ordenada]]</f>
        <v>32</v>
      </c>
    </row>
    <row r="601" spans="1:15" x14ac:dyDescent="0.2">
      <c r="A601">
        <v>232</v>
      </c>
      <c r="B601">
        <v>2</v>
      </c>
      <c r="C601" t="s">
        <v>7</v>
      </c>
      <c r="D601" t="s">
        <v>32</v>
      </c>
      <c r="E601">
        <v>18</v>
      </c>
      <c r="F601">
        <v>30</v>
      </c>
      <c r="G601">
        <v>2</v>
      </c>
      <c r="H601" s="8">
        <v>40</v>
      </c>
      <c r="I601" s="7">
        <f>Tabla1[[#This Row],[Tiempo de Preparación]]/1440</f>
        <v>2.7777777777777776E-2</v>
      </c>
      <c r="J601" t="s">
        <v>8</v>
      </c>
      <c r="K601">
        <f>Tabla1[[#This Row],[Precio Unitario]]*Tabla1[[#This Row],[Cantidad Ordenada]]</f>
        <v>60</v>
      </c>
      <c r="L601">
        <f>Tabla1[[#This Row],[Ganancia Bruta]]-(Tabla1[[#This Row],[Costo Unitario]]*Tabla1[[#This Row],[Cantidad Ordenada]])</f>
        <v>24</v>
      </c>
      <c r="M601">
        <f>Tabla1[[#This Row],[Precio Unitario]]*Tabla1[[#This Row],[Cantidad Ordenada]]</f>
        <v>60</v>
      </c>
      <c r="N601" s="1">
        <f>Tabla1[[#This Row],[Ganancia Neta ]]/Tabla1[[#This Row],[Total del pedido ]]</f>
        <v>0.4</v>
      </c>
      <c r="O601" s="2">
        <f>Tabla1[[#This Row],[Costo Unitario]]*Tabla1[[#This Row],[Cantidad Ordenada]]</f>
        <v>36</v>
      </c>
    </row>
    <row r="602" spans="1:15" x14ac:dyDescent="0.2">
      <c r="A602">
        <v>232</v>
      </c>
      <c r="B602">
        <v>2</v>
      </c>
      <c r="C602" t="s">
        <v>25</v>
      </c>
      <c r="D602" t="s">
        <v>49</v>
      </c>
      <c r="E602">
        <v>15</v>
      </c>
      <c r="F602">
        <v>26</v>
      </c>
      <c r="G602">
        <v>2</v>
      </c>
      <c r="H602" s="8">
        <v>19</v>
      </c>
      <c r="I602" s="7">
        <f>Tabla1[[#This Row],[Tiempo de Preparación]]/1440</f>
        <v>1.3194444444444444E-2</v>
      </c>
      <c r="J602" t="s">
        <v>6</v>
      </c>
      <c r="K602">
        <f>Tabla1[[#This Row],[Precio Unitario]]*Tabla1[[#This Row],[Cantidad Ordenada]]</f>
        <v>52</v>
      </c>
      <c r="L602">
        <f>Tabla1[[#This Row],[Ganancia Bruta]]-(Tabla1[[#This Row],[Costo Unitario]]*Tabla1[[#This Row],[Cantidad Ordenada]])</f>
        <v>22</v>
      </c>
      <c r="M602">
        <f>Tabla1[[#This Row],[Precio Unitario]]*Tabla1[[#This Row],[Cantidad Ordenada]]</f>
        <v>52</v>
      </c>
      <c r="N602" s="1">
        <f>Tabla1[[#This Row],[Ganancia Neta ]]/Tabla1[[#This Row],[Total del pedido ]]</f>
        <v>0.42307692307692307</v>
      </c>
      <c r="O602" s="2">
        <f>Tabla1[[#This Row],[Costo Unitario]]*Tabla1[[#This Row],[Cantidad Ordenada]]</f>
        <v>30</v>
      </c>
    </row>
    <row r="603" spans="1:15" x14ac:dyDescent="0.2">
      <c r="A603">
        <v>233</v>
      </c>
      <c r="B603">
        <v>8</v>
      </c>
      <c r="C603" t="s">
        <v>16</v>
      </c>
      <c r="D603" t="s">
        <v>40</v>
      </c>
      <c r="E603">
        <v>11</v>
      </c>
      <c r="F603">
        <v>19</v>
      </c>
      <c r="G603">
        <v>2</v>
      </c>
      <c r="H603" s="8">
        <v>31</v>
      </c>
      <c r="I603" s="7">
        <f>Tabla1[[#This Row],[Tiempo de Preparación]]/1440</f>
        <v>2.1527777777777778E-2</v>
      </c>
      <c r="J603" t="s">
        <v>8</v>
      </c>
      <c r="K603">
        <f>Tabla1[[#This Row],[Precio Unitario]]*Tabla1[[#This Row],[Cantidad Ordenada]]</f>
        <v>38</v>
      </c>
      <c r="L603">
        <f>Tabla1[[#This Row],[Ganancia Bruta]]-(Tabla1[[#This Row],[Costo Unitario]]*Tabla1[[#This Row],[Cantidad Ordenada]])</f>
        <v>16</v>
      </c>
      <c r="M603">
        <f>Tabla1[[#This Row],[Precio Unitario]]*Tabla1[[#This Row],[Cantidad Ordenada]]</f>
        <v>38</v>
      </c>
      <c r="N603" s="1">
        <f>Tabla1[[#This Row],[Ganancia Neta ]]/Tabla1[[#This Row],[Total del pedido ]]</f>
        <v>0.42105263157894735</v>
      </c>
      <c r="O603" s="2">
        <f>Tabla1[[#This Row],[Costo Unitario]]*Tabla1[[#This Row],[Cantidad Ordenada]]</f>
        <v>22</v>
      </c>
    </row>
    <row r="604" spans="1:15" x14ac:dyDescent="0.2">
      <c r="A604">
        <v>234</v>
      </c>
      <c r="B604">
        <v>17</v>
      </c>
      <c r="C604" t="s">
        <v>7</v>
      </c>
      <c r="D604" t="s">
        <v>32</v>
      </c>
      <c r="E604">
        <v>18</v>
      </c>
      <c r="F604">
        <v>30</v>
      </c>
      <c r="G604">
        <v>2</v>
      </c>
      <c r="H604" s="8">
        <v>41</v>
      </c>
      <c r="I604" s="7">
        <f>Tabla1[[#This Row],[Tiempo de Preparación]]/1440</f>
        <v>2.8472222222222222E-2</v>
      </c>
      <c r="J604" t="s">
        <v>8</v>
      </c>
      <c r="K604">
        <f>Tabla1[[#This Row],[Precio Unitario]]*Tabla1[[#This Row],[Cantidad Ordenada]]</f>
        <v>60</v>
      </c>
      <c r="L604">
        <f>Tabla1[[#This Row],[Ganancia Bruta]]-(Tabla1[[#This Row],[Costo Unitario]]*Tabla1[[#This Row],[Cantidad Ordenada]])</f>
        <v>24</v>
      </c>
      <c r="M604">
        <f>Tabla1[[#This Row],[Precio Unitario]]*Tabla1[[#This Row],[Cantidad Ordenada]]</f>
        <v>60</v>
      </c>
      <c r="N604" s="1">
        <f>Tabla1[[#This Row],[Ganancia Neta ]]/Tabla1[[#This Row],[Total del pedido ]]</f>
        <v>0.4</v>
      </c>
      <c r="O604" s="2">
        <f>Tabla1[[#This Row],[Costo Unitario]]*Tabla1[[#This Row],[Cantidad Ordenada]]</f>
        <v>36</v>
      </c>
    </row>
    <row r="605" spans="1:15" x14ac:dyDescent="0.2">
      <c r="A605">
        <v>234</v>
      </c>
      <c r="B605">
        <v>17</v>
      </c>
      <c r="C605" t="s">
        <v>5</v>
      </c>
      <c r="D605" t="s">
        <v>31</v>
      </c>
      <c r="E605">
        <v>14</v>
      </c>
      <c r="F605">
        <v>24</v>
      </c>
      <c r="G605">
        <v>3</v>
      </c>
      <c r="H605" s="8">
        <v>35</v>
      </c>
      <c r="I605" s="7">
        <f>Tabla1[[#This Row],[Tiempo de Preparación]]/1440</f>
        <v>2.4305555555555556E-2</v>
      </c>
      <c r="J605" t="s">
        <v>6</v>
      </c>
      <c r="K605">
        <f>Tabla1[[#This Row],[Precio Unitario]]*Tabla1[[#This Row],[Cantidad Ordenada]]</f>
        <v>72</v>
      </c>
      <c r="L605">
        <f>Tabla1[[#This Row],[Ganancia Bruta]]-(Tabla1[[#This Row],[Costo Unitario]]*Tabla1[[#This Row],[Cantidad Ordenada]])</f>
        <v>30</v>
      </c>
      <c r="M605">
        <f>Tabla1[[#This Row],[Precio Unitario]]*Tabla1[[#This Row],[Cantidad Ordenada]]</f>
        <v>72</v>
      </c>
      <c r="N605" s="1">
        <f>Tabla1[[#This Row],[Ganancia Neta ]]/Tabla1[[#This Row],[Total del pedido ]]</f>
        <v>0.41666666666666669</v>
      </c>
      <c r="O605" s="2">
        <f>Tabla1[[#This Row],[Costo Unitario]]*Tabla1[[#This Row],[Cantidad Ordenada]]</f>
        <v>42</v>
      </c>
    </row>
    <row r="606" spans="1:15" x14ac:dyDescent="0.2">
      <c r="A606">
        <v>234</v>
      </c>
      <c r="B606">
        <v>17</v>
      </c>
      <c r="C606" t="s">
        <v>9</v>
      </c>
      <c r="D606" t="s">
        <v>33</v>
      </c>
      <c r="E606">
        <v>19</v>
      </c>
      <c r="F606">
        <v>31</v>
      </c>
      <c r="G606">
        <v>3</v>
      </c>
      <c r="H606" s="8">
        <v>23</v>
      </c>
      <c r="I606" s="7">
        <f>Tabla1[[#This Row],[Tiempo de Preparación]]/1440</f>
        <v>1.5972222222222221E-2</v>
      </c>
      <c r="J606" t="s">
        <v>8</v>
      </c>
      <c r="K606">
        <f>Tabla1[[#This Row],[Precio Unitario]]*Tabla1[[#This Row],[Cantidad Ordenada]]</f>
        <v>93</v>
      </c>
      <c r="L606">
        <f>Tabla1[[#This Row],[Ganancia Bruta]]-(Tabla1[[#This Row],[Costo Unitario]]*Tabla1[[#This Row],[Cantidad Ordenada]])</f>
        <v>36</v>
      </c>
      <c r="M606">
        <f>Tabla1[[#This Row],[Precio Unitario]]*Tabla1[[#This Row],[Cantidad Ordenada]]</f>
        <v>93</v>
      </c>
      <c r="N606" s="1">
        <f>Tabla1[[#This Row],[Ganancia Neta ]]/Tabla1[[#This Row],[Total del pedido ]]</f>
        <v>0.38709677419354838</v>
      </c>
      <c r="O606" s="2">
        <f>Tabla1[[#This Row],[Costo Unitario]]*Tabla1[[#This Row],[Cantidad Ordenada]]</f>
        <v>57</v>
      </c>
    </row>
    <row r="607" spans="1:15" x14ac:dyDescent="0.2">
      <c r="A607">
        <v>235</v>
      </c>
      <c r="B607">
        <v>13</v>
      </c>
      <c r="C607" t="s">
        <v>14</v>
      </c>
      <c r="D607" t="s">
        <v>38</v>
      </c>
      <c r="E607">
        <v>20</v>
      </c>
      <c r="F607">
        <v>33</v>
      </c>
      <c r="G607">
        <v>1</v>
      </c>
      <c r="H607" s="8">
        <v>25</v>
      </c>
      <c r="I607" s="7">
        <f>Tabla1[[#This Row],[Tiempo de Preparación]]/1440</f>
        <v>1.7361111111111112E-2</v>
      </c>
      <c r="J607" t="s">
        <v>6</v>
      </c>
      <c r="K607">
        <f>Tabla1[[#This Row],[Precio Unitario]]*Tabla1[[#This Row],[Cantidad Ordenada]]</f>
        <v>33</v>
      </c>
      <c r="L607">
        <f>Tabla1[[#This Row],[Ganancia Bruta]]-(Tabla1[[#This Row],[Costo Unitario]]*Tabla1[[#This Row],[Cantidad Ordenada]])</f>
        <v>13</v>
      </c>
      <c r="M607">
        <f>Tabla1[[#This Row],[Precio Unitario]]*Tabla1[[#This Row],[Cantidad Ordenada]]</f>
        <v>33</v>
      </c>
      <c r="N607" s="1">
        <f>Tabla1[[#This Row],[Ganancia Neta ]]/Tabla1[[#This Row],[Total del pedido ]]</f>
        <v>0.39393939393939392</v>
      </c>
      <c r="O607" s="2">
        <f>Tabla1[[#This Row],[Costo Unitario]]*Tabla1[[#This Row],[Cantidad Ordenada]]</f>
        <v>20</v>
      </c>
    </row>
    <row r="608" spans="1:15" x14ac:dyDescent="0.2">
      <c r="A608">
        <v>236</v>
      </c>
      <c r="B608">
        <v>12</v>
      </c>
      <c r="C608" t="s">
        <v>14</v>
      </c>
      <c r="D608" t="s">
        <v>38</v>
      </c>
      <c r="E608">
        <v>20</v>
      </c>
      <c r="F608">
        <v>33</v>
      </c>
      <c r="G608">
        <v>3</v>
      </c>
      <c r="H608" s="8">
        <v>21</v>
      </c>
      <c r="I608" s="7">
        <f>Tabla1[[#This Row],[Tiempo de Preparación]]/1440</f>
        <v>1.4583333333333334E-2</v>
      </c>
      <c r="J608" t="s">
        <v>6</v>
      </c>
      <c r="K608">
        <f>Tabla1[[#This Row],[Precio Unitario]]*Tabla1[[#This Row],[Cantidad Ordenada]]</f>
        <v>99</v>
      </c>
      <c r="L608">
        <f>Tabla1[[#This Row],[Ganancia Bruta]]-(Tabla1[[#This Row],[Costo Unitario]]*Tabla1[[#This Row],[Cantidad Ordenada]])</f>
        <v>39</v>
      </c>
      <c r="M608">
        <f>Tabla1[[#This Row],[Precio Unitario]]*Tabla1[[#This Row],[Cantidad Ordenada]]</f>
        <v>99</v>
      </c>
      <c r="N608" s="1">
        <f>Tabla1[[#This Row],[Ganancia Neta ]]/Tabla1[[#This Row],[Total del pedido ]]</f>
        <v>0.39393939393939392</v>
      </c>
      <c r="O608" s="2">
        <f>Tabla1[[#This Row],[Costo Unitario]]*Tabla1[[#This Row],[Cantidad Ordenada]]</f>
        <v>60</v>
      </c>
    </row>
    <row r="609" spans="1:15" x14ac:dyDescent="0.2">
      <c r="A609">
        <v>236</v>
      </c>
      <c r="B609">
        <v>12</v>
      </c>
      <c r="C609" t="s">
        <v>19</v>
      </c>
      <c r="D609" t="s">
        <v>43</v>
      </c>
      <c r="E609">
        <v>13</v>
      </c>
      <c r="F609">
        <v>22</v>
      </c>
      <c r="G609">
        <v>1</v>
      </c>
      <c r="H609" s="8">
        <v>7</v>
      </c>
      <c r="I609" s="7">
        <f>Tabla1[[#This Row],[Tiempo de Preparación]]/1440</f>
        <v>4.8611111111111112E-3</v>
      </c>
      <c r="J609" t="s">
        <v>6</v>
      </c>
      <c r="K609">
        <f>Tabla1[[#This Row],[Precio Unitario]]*Tabla1[[#This Row],[Cantidad Ordenada]]</f>
        <v>22</v>
      </c>
      <c r="L609">
        <f>Tabla1[[#This Row],[Ganancia Bruta]]-(Tabla1[[#This Row],[Costo Unitario]]*Tabla1[[#This Row],[Cantidad Ordenada]])</f>
        <v>9</v>
      </c>
      <c r="M609">
        <f>Tabla1[[#This Row],[Precio Unitario]]*Tabla1[[#This Row],[Cantidad Ordenada]]</f>
        <v>22</v>
      </c>
      <c r="N609" s="1">
        <f>Tabla1[[#This Row],[Ganancia Neta ]]/Tabla1[[#This Row],[Total del pedido ]]</f>
        <v>0.40909090909090912</v>
      </c>
      <c r="O609" s="2">
        <f>Tabla1[[#This Row],[Costo Unitario]]*Tabla1[[#This Row],[Cantidad Ordenada]]</f>
        <v>13</v>
      </c>
    </row>
    <row r="610" spans="1:15" x14ac:dyDescent="0.2">
      <c r="A610">
        <v>236</v>
      </c>
      <c r="B610">
        <v>12</v>
      </c>
      <c r="C610" t="s">
        <v>17</v>
      </c>
      <c r="D610" t="s">
        <v>41</v>
      </c>
      <c r="E610">
        <v>21</v>
      </c>
      <c r="F610">
        <v>35</v>
      </c>
      <c r="G610">
        <v>2</v>
      </c>
      <c r="H610" s="8">
        <v>43</v>
      </c>
      <c r="I610" s="7">
        <f>Tabla1[[#This Row],[Tiempo de Preparación]]/1440</f>
        <v>2.9861111111111113E-2</v>
      </c>
      <c r="J610" t="s">
        <v>8</v>
      </c>
      <c r="K610">
        <f>Tabla1[[#This Row],[Precio Unitario]]*Tabla1[[#This Row],[Cantidad Ordenada]]</f>
        <v>70</v>
      </c>
      <c r="L610">
        <f>Tabla1[[#This Row],[Ganancia Bruta]]-(Tabla1[[#This Row],[Costo Unitario]]*Tabla1[[#This Row],[Cantidad Ordenada]])</f>
        <v>28</v>
      </c>
      <c r="M610">
        <f>Tabla1[[#This Row],[Precio Unitario]]*Tabla1[[#This Row],[Cantidad Ordenada]]</f>
        <v>70</v>
      </c>
      <c r="N610" s="1">
        <f>Tabla1[[#This Row],[Ganancia Neta ]]/Tabla1[[#This Row],[Total del pedido ]]</f>
        <v>0.4</v>
      </c>
      <c r="O610" s="2">
        <f>Tabla1[[#This Row],[Costo Unitario]]*Tabla1[[#This Row],[Cantidad Ordenada]]</f>
        <v>42</v>
      </c>
    </row>
    <row r="611" spans="1:15" x14ac:dyDescent="0.2">
      <c r="A611">
        <v>236</v>
      </c>
      <c r="B611">
        <v>12</v>
      </c>
      <c r="C611" t="s">
        <v>18</v>
      </c>
      <c r="D611" t="s">
        <v>42</v>
      </c>
      <c r="E611">
        <v>19</v>
      </c>
      <c r="F611">
        <v>32</v>
      </c>
      <c r="G611">
        <v>2</v>
      </c>
      <c r="H611" s="8">
        <v>30</v>
      </c>
      <c r="I611" s="7">
        <f>Tabla1[[#This Row],[Tiempo de Preparación]]/1440</f>
        <v>2.0833333333333332E-2</v>
      </c>
      <c r="J611" t="s">
        <v>6</v>
      </c>
      <c r="K611">
        <f>Tabla1[[#This Row],[Precio Unitario]]*Tabla1[[#This Row],[Cantidad Ordenada]]</f>
        <v>64</v>
      </c>
      <c r="L611">
        <f>Tabla1[[#This Row],[Ganancia Bruta]]-(Tabla1[[#This Row],[Costo Unitario]]*Tabla1[[#This Row],[Cantidad Ordenada]])</f>
        <v>26</v>
      </c>
      <c r="M611">
        <f>Tabla1[[#This Row],[Precio Unitario]]*Tabla1[[#This Row],[Cantidad Ordenada]]</f>
        <v>64</v>
      </c>
      <c r="N611" s="1">
        <f>Tabla1[[#This Row],[Ganancia Neta ]]/Tabla1[[#This Row],[Total del pedido ]]</f>
        <v>0.40625</v>
      </c>
      <c r="O611" s="2">
        <f>Tabla1[[#This Row],[Costo Unitario]]*Tabla1[[#This Row],[Cantidad Ordenada]]</f>
        <v>38</v>
      </c>
    </row>
    <row r="612" spans="1:15" x14ac:dyDescent="0.2">
      <c r="A612">
        <v>237</v>
      </c>
      <c r="B612">
        <v>4</v>
      </c>
      <c r="C612" t="s">
        <v>22</v>
      </c>
      <c r="D612" t="s">
        <v>46</v>
      </c>
      <c r="E612">
        <v>14</v>
      </c>
      <c r="F612">
        <v>23</v>
      </c>
      <c r="G612">
        <v>2</v>
      </c>
      <c r="H612" s="8">
        <v>12</v>
      </c>
      <c r="I612" s="7">
        <f>Tabla1[[#This Row],[Tiempo de Preparación]]/1440</f>
        <v>8.3333333333333332E-3</v>
      </c>
      <c r="J612" t="s">
        <v>6</v>
      </c>
      <c r="K612">
        <f>Tabla1[[#This Row],[Precio Unitario]]*Tabla1[[#This Row],[Cantidad Ordenada]]</f>
        <v>46</v>
      </c>
      <c r="L612">
        <f>Tabla1[[#This Row],[Ganancia Bruta]]-(Tabla1[[#This Row],[Costo Unitario]]*Tabla1[[#This Row],[Cantidad Ordenada]])</f>
        <v>18</v>
      </c>
      <c r="M612">
        <f>Tabla1[[#This Row],[Precio Unitario]]*Tabla1[[#This Row],[Cantidad Ordenada]]</f>
        <v>46</v>
      </c>
      <c r="N612" s="1">
        <f>Tabla1[[#This Row],[Ganancia Neta ]]/Tabla1[[#This Row],[Total del pedido ]]</f>
        <v>0.39130434782608697</v>
      </c>
      <c r="O612" s="2">
        <f>Tabla1[[#This Row],[Costo Unitario]]*Tabla1[[#This Row],[Cantidad Ordenada]]</f>
        <v>28</v>
      </c>
    </row>
    <row r="613" spans="1:15" x14ac:dyDescent="0.2">
      <c r="A613">
        <v>237</v>
      </c>
      <c r="B613">
        <v>4</v>
      </c>
      <c r="C613" t="s">
        <v>7</v>
      </c>
      <c r="D613" t="s">
        <v>32</v>
      </c>
      <c r="E613">
        <v>18</v>
      </c>
      <c r="F613">
        <v>30</v>
      </c>
      <c r="G613">
        <v>2</v>
      </c>
      <c r="H613" s="8">
        <v>25</v>
      </c>
      <c r="I613" s="7">
        <f>Tabla1[[#This Row],[Tiempo de Preparación]]/1440</f>
        <v>1.7361111111111112E-2</v>
      </c>
      <c r="J613" t="s">
        <v>8</v>
      </c>
      <c r="K613">
        <f>Tabla1[[#This Row],[Precio Unitario]]*Tabla1[[#This Row],[Cantidad Ordenada]]</f>
        <v>60</v>
      </c>
      <c r="L613">
        <f>Tabla1[[#This Row],[Ganancia Bruta]]-(Tabla1[[#This Row],[Costo Unitario]]*Tabla1[[#This Row],[Cantidad Ordenada]])</f>
        <v>24</v>
      </c>
      <c r="M613">
        <f>Tabla1[[#This Row],[Precio Unitario]]*Tabla1[[#This Row],[Cantidad Ordenada]]</f>
        <v>60</v>
      </c>
      <c r="N613" s="1">
        <f>Tabla1[[#This Row],[Ganancia Neta ]]/Tabla1[[#This Row],[Total del pedido ]]</f>
        <v>0.4</v>
      </c>
      <c r="O613" s="2">
        <f>Tabla1[[#This Row],[Costo Unitario]]*Tabla1[[#This Row],[Cantidad Ordenada]]</f>
        <v>36</v>
      </c>
    </row>
    <row r="614" spans="1:15" x14ac:dyDescent="0.2">
      <c r="A614">
        <v>238</v>
      </c>
      <c r="B614">
        <v>13</v>
      </c>
      <c r="C614" t="s">
        <v>12</v>
      </c>
      <c r="D614" t="s">
        <v>36</v>
      </c>
      <c r="E614">
        <v>22</v>
      </c>
      <c r="F614">
        <v>36</v>
      </c>
      <c r="G614">
        <v>2</v>
      </c>
      <c r="H614" s="8">
        <v>45</v>
      </c>
      <c r="I614" s="7">
        <f>Tabla1[[#This Row],[Tiempo de Preparación]]/1440</f>
        <v>3.125E-2</v>
      </c>
      <c r="J614" t="s">
        <v>8</v>
      </c>
      <c r="K614">
        <f>Tabla1[[#This Row],[Precio Unitario]]*Tabla1[[#This Row],[Cantidad Ordenada]]</f>
        <v>72</v>
      </c>
      <c r="L614">
        <f>Tabla1[[#This Row],[Ganancia Bruta]]-(Tabla1[[#This Row],[Costo Unitario]]*Tabla1[[#This Row],[Cantidad Ordenada]])</f>
        <v>28</v>
      </c>
      <c r="M614">
        <f>Tabla1[[#This Row],[Precio Unitario]]*Tabla1[[#This Row],[Cantidad Ordenada]]</f>
        <v>72</v>
      </c>
      <c r="N614" s="1">
        <f>Tabla1[[#This Row],[Ganancia Neta ]]/Tabla1[[#This Row],[Total del pedido ]]</f>
        <v>0.3888888888888889</v>
      </c>
      <c r="O614" s="2">
        <f>Tabla1[[#This Row],[Costo Unitario]]*Tabla1[[#This Row],[Cantidad Ordenada]]</f>
        <v>44</v>
      </c>
    </row>
    <row r="615" spans="1:15" x14ac:dyDescent="0.2">
      <c r="A615">
        <v>239</v>
      </c>
      <c r="B615">
        <v>12</v>
      </c>
      <c r="C615" t="s">
        <v>25</v>
      </c>
      <c r="D615" t="s">
        <v>49</v>
      </c>
      <c r="E615">
        <v>15</v>
      </c>
      <c r="F615">
        <v>26</v>
      </c>
      <c r="G615">
        <v>1</v>
      </c>
      <c r="H615" s="8">
        <v>36</v>
      </c>
      <c r="I615" s="7">
        <f>Tabla1[[#This Row],[Tiempo de Preparación]]/1440</f>
        <v>2.5000000000000001E-2</v>
      </c>
      <c r="J615" t="s">
        <v>6</v>
      </c>
      <c r="K615">
        <f>Tabla1[[#This Row],[Precio Unitario]]*Tabla1[[#This Row],[Cantidad Ordenada]]</f>
        <v>26</v>
      </c>
      <c r="L615">
        <f>Tabla1[[#This Row],[Ganancia Bruta]]-(Tabla1[[#This Row],[Costo Unitario]]*Tabla1[[#This Row],[Cantidad Ordenada]])</f>
        <v>11</v>
      </c>
      <c r="M615">
        <f>Tabla1[[#This Row],[Precio Unitario]]*Tabla1[[#This Row],[Cantidad Ordenada]]</f>
        <v>26</v>
      </c>
      <c r="N615" s="1">
        <f>Tabla1[[#This Row],[Ganancia Neta ]]/Tabla1[[#This Row],[Total del pedido ]]</f>
        <v>0.42307692307692307</v>
      </c>
      <c r="O615" s="2">
        <f>Tabla1[[#This Row],[Costo Unitario]]*Tabla1[[#This Row],[Cantidad Ordenada]]</f>
        <v>15</v>
      </c>
    </row>
    <row r="616" spans="1:15" x14ac:dyDescent="0.2">
      <c r="A616">
        <v>239</v>
      </c>
      <c r="B616">
        <v>12</v>
      </c>
      <c r="C616" t="s">
        <v>5</v>
      </c>
      <c r="D616" t="s">
        <v>31</v>
      </c>
      <c r="E616">
        <v>14</v>
      </c>
      <c r="F616">
        <v>24</v>
      </c>
      <c r="G616">
        <v>2</v>
      </c>
      <c r="H616" s="8">
        <v>37</v>
      </c>
      <c r="I616" s="7">
        <f>Tabla1[[#This Row],[Tiempo de Preparación]]/1440</f>
        <v>2.5694444444444443E-2</v>
      </c>
      <c r="J616" t="s">
        <v>6</v>
      </c>
      <c r="K616">
        <f>Tabla1[[#This Row],[Precio Unitario]]*Tabla1[[#This Row],[Cantidad Ordenada]]</f>
        <v>48</v>
      </c>
      <c r="L616">
        <f>Tabla1[[#This Row],[Ganancia Bruta]]-(Tabla1[[#This Row],[Costo Unitario]]*Tabla1[[#This Row],[Cantidad Ordenada]])</f>
        <v>20</v>
      </c>
      <c r="M616">
        <f>Tabla1[[#This Row],[Precio Unitario]]*Tabla1[[#This Row],[Cantidad Ordenada]]</f>
        <v>48</v>
      </c>
      <c r="N616" s="1">
        <f>Tabla1[[#This Row],[Ganancia Neta ]]/Tabla1[[#This Row],[Total del pedido ]]</f>
        <v>0.41666666666666669</v>
      </c>
      <c r="O616" s="2">
        <f>Tabla1[[#This Row],[Costo Unitario]]*Tabla1[[#This Row],[Cantidad Ordenada]]</f>
        <v>28</v>
      </c>
    </row>
    <row r="617" spans="1:15" x14ac:dyDescent="0.2">
      <c r="A617">
        <v>240</v>
      </c>
      <c r="B617">
        <v>9</v>
      </c>
      <c r="C617" t="s">
        <v>9</v>
      </c>
      <c r="D617" t="s">
        <v>33</v>
      </c>
      <c r="E617">
        <v>19</v>
      </c>
      <c r="F617">
        <v>31</v>
      </c>
      <c r="G617">
        <v>3</v>
      </c>
      <c r="H617" s="8">
        <v>32</v>
      </c>
      <c r="I617" s="7">
        <f>Tabla1[[#This Row],[Tiempo de Preparación]]/1440</f>
        <v>2.2222222222222223E-2</v>
      </c>
      <c r="J617" t="s">
        <v>8</v>
      </c>
      <c r="K617">
        <f>Tabla1[[#This Row],[Precio Unitario]]*Tabla1[[#This Row],[Cantidad Ordenada]]</f>
        <v>93</v>
      </c>
      <c r="L617">
        <f>Tabla1[[#This Row],[Ganancia Bruta]]-(Tabla1[[#This Row],[Costo Unitario]]*Tabla1[[#This Row],[Cantidad Ordenada]])</f>
        <v>36</v>
      </c>
      <c r="M617">
        <f>Tabla1[[#This Row],[Precio Unitario]]*Tabla1[[#This Row],[Cantidad Ordenada]]</f>
        <v>93</v>
      </c>
      <c r="N617" s="1">
        <f>Tabla1[[#This Row],[Ganancia Neta ]]/Tabla1[[#This Row],[Total del pedido ]]</f>
        <v>0.38709677419354838</v>
      </c>
      <c r="O617" s="2">
        <f>Tabla1[[#This Row],[Costo Unitario]]*Tabla1[[#This Row],[Cantidad Ordenada]]</f>
        <v>57</v>
      </c>
    </row>
    <row r="618" spans="1:15" x14ac:dyDescent="0.2">
      <c r="A618">
        <v>240</v>
      </c>
      <c r="B618">
        <v>9</v>
      </c>
      <c r="C618" t="s">
        <v>22</v>
      </c>
      <c r="D618" t="s">
        <v>46</v>
      </c>
      <c r="E618">
        <v>14</v>
      </c>
      <c r="F618">
        <v>23</v>
      </c>
      <c r="G618">
        <v>3</v>
      </c>
      <c r="H618" s="8">
        <v>32</v>
      </c>
      <c r="I618" s="7">
        <f>Tabla1[[#This Row],[Tiempo de Preparación]]/1440</f>
        <v>2.2222222222222223E-2</v>
      </c>
      <c r="J618" t="s">
        <v>8</v>
      </c>
      <c r="K618">
        <f>Tabla1[[#This Row],[Precio Unitario]]*Tabla1[[#This Row],[Cantidad Ordenada]]</f>
        <v>69</v>
      </c>
      <c r="L618">
        <f>Tabla1[[#This Row],[Ganancia Bruta]]-(Tabla1[[#This Row],[Costo Unitario]]*Tabla1[[#This Row],[Cantidad Ordenada]])</f>
        <v>27</v>
      </c>
      <c r="M618">
        <f>Tabla1[[#This Row],[Precio Unitario]]*Tabla1[[#This Row],[Cantidad Ordenada]]</f>
        <v>69</v>
      </c>
      <c r="N618" s="1">
        <f>Tabla1[[#This Row],[Ganancia Neta ]]/Tabla1[[#This Row],[Total del pedido ]]</f>
        <v>0.39130434782608697</v>
      </c>
      <c r="O618" s="2">
        <f>Tabla1[[#This Row],[Costo Unitario]]*Tabla1[[#This Row],[Cantidad Ordenada]]</f>
        <v>42</v>
      </c>
    </row>
    <row r="619" spans="1:15" x14ac:dyDescent="0.2">
      <c r="A619">
        <v>240</v>
      </c>
      <c r="B619">
        <v>9</v>
      </c>
      <c r="C619" t="s">
        <v>24</v>
      </c>
      <c r="D619" t="s">
        <v>48</v>
      </c>
      <c r="E619">
        <v>10</v>
      </c>
      <c r="F619">
        <v>18</v>
      </c>
      <c r="G619">
        <v>2</v>
      </c>
      <c r="H619" s="8">
        <v>46</v>
      </c>
      <c r="I619" s="7">
        <f>Tabla1[[#This Row],[Tiempo de Preparación]]/1440</f>
        <v>3.1944444444444442E-2</v>
      </c>
      <c r="J619" t="s">
        <v>6</v>
      </c>
      <c r="K619">
        <f>Tabla1[[#This Row],[Precio Unitario]]*Tabla1[[#This Row],[Cantidad Ordenada]]</f>
        <v>36</v>
      </c>
      <c r="L619">
        <f>Tabla1[[#This Row],[Ganancia Bruta]]-(Tabla1[[#This Row],[Costo Unitario]]*Tabla1[[#This Row],[Cantidad Ordenada]])</f>
        <v>16</v>
      </c>
      <c r="M619">
        <f>Tabla1[[#This Row],[Precio Unitario]]*Tabla1[[#This Row],[Cantidad Ordenada]]</f>
        <v>36</v>
      </c>
      <c r="N619" s="1">
        <f>Tabla1[[#This Row],[Ganancia Neta ]]/Tabla1[[#This Row],[Total del pedido ]]</f>
        <v>0.44444444444444442</v>
      </c>
      <c r="O619" s="2">
        <f>Tabla1[[#This Row],[Costo Unitario]]*Tabla1[[#This Row],[Cantidad Ordenada]]</f>
        <v>20</v>
      </c>
    </row>
    <row r="620" spans="1:15" x14ac:dyDescent="0.2">
      <c r="A620">
        <v>240</v>
      </c>
      <c r="B620">
        <v>9</v>
      </c>
      <c r="C620" t="s">
        <v>18</v>
      </c>
      <c r="D620" t="s">
        <v>42</v>
      </c>
      <c r="E620">
        <v>19</v>
      </c>
      <c r="F620">
        <v>32</v>
      </c>
      <c r="G620">
        <v>3</v>
      </c>
      <c r="H620" s="8">
        <v>19</v>
      </c>
      <c r="I620" s="7">
        <f>Tabla1[[#This Row],[Tiempo de Preparación]]/1440</f>
        <v>1.3194444444444444E-2</v>
      </c>
      <c r="J620" t="s">
        <v>6</v>
      </c>
      <c r="K620">
        <f>Tabla1[[#This Row],[Precio Unitario]]*Tabla1[[#This Row],[Cantidad Ordenada]]</f>
        <v>96</v>
      </c>
      <c r="L620">
        <f>Tabla1[[#This Row],[Ganancia Bruta]]-(Tabla1[[#This Row],[Costo Unitario]]*Tabla1[[#This Row],[Cantidad Ordenada]])</f>
        <v>39</v>
      </c>
      <c r="M620">
        <f>Tabla1[[#This Row],[Precio Unitario]]*Tabla1[[#This Row],[Cantidad Ordenada]]</f>
        <v>96</v>
      </c>
      <c r="N620" s="1">
        <f>Tabla1[[#This Row],[Ganancia Neta ]]/Tabla1[[#This Row],[Total del pedido ]]</f>
        <v>0.40625</v>
      </c>
      <c r="O620" s="2">
        <f>Tabla1[[#This Row],[Costo Unitario]]*Tabla1[[#This Row],[Cantidad Ordenada]]</f>
        <v>57</v>
      </c>
    </row>
    <row r="621" spans="1:15" x14ac:dyDescent="0.2">
      <c r="A621">
        <v>241</v>
      </c>
      <c r="B621">
        <v>12</v>
      </c>
      <c r="C621" t="s">
        <v>24</v>
      </c>
      <c r="D621" t="s">
        <v>48</v>
      </c>
      <c r="E621">
        <v>10</v>
      </c>
      <c r="F621">
        <v>18</v>
      </c>
      <c r="G621">
        <v>1</v>
      </c>
      <c r="H621" s="8">
        <v>11</v>
      </c>
      <c r="I621" s="7">
        <f>Tabla1[[#This Row],[Tiempo de Preparación]]/1440</f>
        <v>7.6388888888888886E-3</v>
      </c>
      <c r="J621" t="s">
        <v>8</v>
      </c>
      <c r="K621">
        <f>Tabla1[[#This Row],[Precio Unitario]]*Tabla1[[#This Row],[Cantidad Ordenada]]</f>
        <v>18</v>
      </c>
      <c r="L621">
        <f>Tabla1[[#This Row],[Ganancia Bruta]]-(Tabla1[[#This Row],[Costo Unitario]]*Tabla1[[#This Row],[Cantidad Ordenada]])</f>
        <v>8</v>
      </c>
      <c r="M621">
        <f>Tabla1[[#This Row],[Precio Unitario]]*Tabla1[[#This Row],[Cantidad Ordenada]]</f>
        <v>18</v>
      </c>
      <c r="N621" s="1">
        <f>Tabla1[[#This Row],[Ganancia Neta ]]/Tabla1[[#This Row],[Total del pedido ]]</f>
        <v>0.44444444444444442</v>
      </c>
      <c r="O621" s="2">
        <f>Tabla1[[#This Row],[Costo Unitario]]*Tabla1[[#This Row],[Cantidad Ordenada]]</f>
        <v>10</v>
      </c>
    </row>
    <row r="622" spans="1:15" x14ac:dyDescent="0.2">
      <c r="A622">
        <v>242</v>
      </c>
      <c r="B622">
        <v>12</v>
      </c>
      <c r="C622" t="s">
        <v>25</v>
      </c>
      <c r="D622" t="s">
        <v>49</v>
      </c>
      <c r="E622">
        <v>15</v>
      </c>
      <c r="F622">
        <v>26</v>
      </c>
      <c r="G622">
        <v>1</v>
      </c>
      <c r="H622" s="8">
        <v>54</v>
      </c>
      <c r="I622" s="7">
        <f>Tabla1[[#This Row],[Tiempo de Preparación]]/1440</f>
        <v>3.7499999999999999E-2</v>
      </c>
      <c r="J622" t="s">
        <v>6</v>
      </c>
      <c r="K622">
        <f>Tabla1[[#This Row],[Precio Unitario]]*Tabla1[[#This Row],[Cantidad Ordenada]]</f>
        <v>26</v>
      </c>
      <c r="L622">
        <f>Tabla1[[#This Row],[Ganancia Bruta]]-(Tabla1[[#This Row],[Costo Unitario]]*Tabla1[[#This Row],[Cantidad Ordenada]])</f>
        <v>11</v>
      </c>
      <c r="M622">
        <f>Tabla1[[#This Row],[Precio Unitario]]*Tabla1[[#This Row],[Cantidad Ordenada]]</f>
        <v>26</v>
      </c>
      <c r="N622" s="1">
        <f>Tabla1[[#This Row],[Ganancia Neta ]]/Tabla1[[#This Row],[Total del pedido ]]</f>
        <v>0.42307692307692307</v>
      </c>
      <c r="O622" s="2">
        <f>Tabla1[[#This Row],[Costo Unitario]]*Tabla1[[#This Row],[Cantidad Ordenada]]</f>
        <v>15</v>
      </c>
    </row>
    <row r="623" spans="1:15" x14ac:dyDescent="0.2">
      <c r="A623">
        <v>242</v>
      </c>
      <c r="B623">
        <v>12</v>
      </c>
      <c r="C623" t="s">
        <v>26</v>
      </c>
      <c r="D623" t="s">
        <v>50</v>
      </c>
      <c r="E623">
        <v>15</v>
      </c>
      <c r="F623">
        <v>25</v>
      </c>
      <c r="G623">
        <v>3</v>
      </c>
      <c r="H623" s="8">
        <v>40</v>
      </c>
      <c r="I623" s="7">
        <f>Tabla1[[#This Row],[Tiempo de Preparación]]/1440</f>
        <v>2.7777777777777776E-2</v>
      </c>
      <c r="J623" t="s">
        <v>8</v>
      </c>
      <c r="K623">
        <f>Tabla1[[#This Row],[Precio Unitario]]*Tabla1[[#This Row],[Cantidad Ordenada]]</f>
        <v>75</v>
      </c>
      <c r="L623">
        <f>Tabla1[[#This Row],[Ganancia Bruta]]-(Tabla1[[#This Row],[Costo Unitario]]*Tabla1[[#This Row],[Cantidad Ordenada]])</f>
        <v>30</v>
      </c>
      <c r="M623">
        <f>Tabla1[[#This Row],[Precio Unitario]]*Tabla1[[#This Row],[Cantidad Ordenada]]</f>
        <v>75</v>
      </c>
      <c r="N623" s="1">
        <f>Tabla1[[#This Row],[Ganancia Neta ]]/Tabla1[[#This Row],[Total del pedido ]]</f>
        <v>0.4</v>
      </c>
      <c r="O623" s="2">
        <f>Tabla1[[#This Row],[Costo Unitario]]*Tabla1[[#This Row],[Cantidad Ordenada]]</f>
        <v>45</v>
      </c>
    </row>
    <row r="624" spans="1:15" x14ac:dyDescent="0.2">
      <c r="A624">
        <v>242</v>
      </c>
      <c r="B624">
        <v>12</v>
      </c>
      <c r="C624" t="s">
        <v>14</v>
      </c>
      <c r="D624" t="s">
        <v>38</v>
      </c>
      <c r="E624">
        <v>20</v>
      </c>
      <c r="F624">
        <v>33</v>
      </c>
      <c r="G624">
        <v>1</v>
      </c>
      <c r="H624" s="8">
        <v>5</v>
      </c>
      <c r="I624" s="7">
        <f>Tabla1[[#This Row],[Tiempo de Preparación]]/1440</f>
        <v>3.472222222222222E-3</v>
      </c>
      <c r="J624" t="s">
        <v>6</v>
      </c>
      <c r="K624">
        <f>Tabla1[[#This Row],[Precio Unitario]]*Tabla1[[#This Row],[Cantidad Ordenada]]</f>
        <v>33</v>
      </c>
      <c r="L624">
        <f>Tabla1[[#This Row],[Ganancia Bruta]]-(Tabla1[[#This Row],[Costo Unitario]]*Tabla1[[#This Row],[Cantidad Ordenada]])</f>
        <v>13</v>
      </c>
      <c r="M624">
        <f>Tabla1[[#This Row],[Precio Unitario]]*Tabla1[[#This Row],[Cantidad Ordenada]]</f>
        <v>33</v>
      </c>
      <c r="N624" s="1">
        <f>Tabla1[[#This Row],[Ganancia Neta ]]/Tabla1[[#This Row],[Total del pedido ]]</f>
        <v>0.39393939393939392</v>
      </c>
      <c r="O624" s="2">
        <f>Tabla1[[#This Row],[Costo Unitario]]*Tabla1[[#This Row],[Cantidad Ordenada]]</f>
        <v>20</v>
      </c>
    </row>
    <row r="625" spans="1:15" x14ac:dyDescent="0.2">
      <c r="A625">
        <v>243</v>
      </c>
      <c r="B625">
        <v>4</v>
      </c>
      <c r="C625" t="s">
        <v>11</v>
      </c>
      <c r="D625" t="s">
        <v>35</v>
      </c>
      <c r="E625">
        <v>25</v>
      </c>
      <c r="F625">
        <v>40</v>
      </c>
      <c r="G625">
        <v>3</v>
      </c>
      <c r="H625" s="8">
        <v>22</v>
      </c>
      <c r="I625" s="7">
        <f>Tabla1[[#This Row],[Tiempo de Preparación]]/1440</f>
        <v>1.5277777777777777E-2</v>
      </c>
      <c r="J625" t="s">
        <v>8</v>
      </c>
      <c r="K625">
        <f>Tabla1[[#This Row],[Precio Unitario]]*Tabla1[[#This Row],[Cantidad Ordenada]]</f>
        <v>120</v>
      </c>
      <c r="L625">
        <f>Tabla1[[#This Row],[Ganancia Bruta]]-(Tabla1[[#This Row],[Costo Unitario]]*Tabla1[[#This Row],[Cantidad Ordenada]])</f>
        <v>45</v>
      </c>
      <c r="M625">
        <f>Tabla1[[#This Row],[Precio Unitario]]*Tabla1[[#This Row],[Cantidad Ordenada]]</f>
        <v>120</v>
      </c>
      <c r="N625" s="1">
        <f>Tabla1[[#This Row],[Ganancia Neta ]]/Tabla1[[#This Row],[Total del pedido ]]</f>
        <v>0.375</v>
      </c>
      <c r="O625" s="2">
        <f>Tabla1[[#This Row],[Costo Unitario]]*Tabla1[[#This Row],[Cantidad Ordenada]]</f>
        <v>75</v>
      </c>
    </row>
    <row r="626" spans="1:15" x14ac:dyDescent="0.2">
      <c r="A626">
        <v>244</v>
      </c>
      <c r="B626">
        <v>17</v>
      </c>
      <c r="C626" t="s">
        <v>11</v>
      </c>
      <c r="D626" t="s">
        <v>35</v>
      </c>
      <c r="E626">
        <v>25</v>
      </c>
      <c r="F626">
        <v>40</v>
      </c>
      <c r="G626">
        <v>3</v>
      </c>
      <c r="H626" s="8">
        <v>30</v>
      </c>
      <c r="I626" s="7">
        <f>Tabla1[[#This Row],[Tiempo de Preparación]]/1440</f>
        <v>2.0833333333333332E-2</v>
      </c>
      <c r="J626" t="s">
        <v>6</v>
      </c>
      <c r="K626">
        <f>Tabla1[[#This Row],[Precio Unitario]]*Tabla1[[#This Row],[Cantidad Ordenada]]</f>
        <v>120</v>
      </c>
      <c r="L626">
        <f>Tabla1[[#This Row],[Ganancia Bruta]]-(Tabla1[[#This Row],[Costo Unitario]]*Tabla1[[#This Row],[Cantidad Ordenada]])</f>
        <v>45</v>
      </c>
      <c r="M626">
        <f>Tabla1[[#This Row],[Precio Unitario]]*Tabla1[[#This Row],[Cantidad Ordenada]]</f>
        <v>120</v>
      </c>
      <c r="N626" s="1">
        <f>Tabla1[[#This Row],[Ganancia Neta ]]/Tabla1[[#This Row],[Total del pedido ]]</f>
        <v>0.375</v>
      </c>
      <c r="O626" s="2">
        <f>Tabla1[[#This Row],[Costo Unitario]]*Tabla1[[#This Row],[Cantidad Ordenada]]</f>
        <v>75</v>
      </c>
    </row>
    <row r="627" spans="1:15" x14ac:dyDescent="0.2">
      <c r="A627">
        <v>244</v>
      </c>
      <c r="B627">
        <v>17</v>
      </c>
      <c r="C627" t="s">
        <v>16</v>
      </c>
      <c r="D627" t="s">
        <v>40</v>
      </c>
      <c r="E627">
        <v>11</v>
      </c>
      <c r="F627">
        <v>19</v>
      </c>
      <c r="G627">
        <v>2</v>
      </c>
      <c r="H627" s="8">
        <v>59</v>
      </c>
      <c r="I627" s="7">
        <f>Tabla1[[#This Row],[Tiempo de Preparación]]/1440</f>
        <v>4.0972222222222222E-2</v>
      </c>
      <c r="J627" t="s">
        <v>6</v>
      </c>
      <c r="K627">
        <f>Tabla1[[#This Row],[Precio Unitario]]*Tabla1[[#This Row],[Cantidad Ordenada]]</f>
        <v>38</v>
      </c>
      <c r="L627">
        <f>Tabla1[[#This Row],[Ganancia Bruta]]-(Tabla1[[#This Row],[Costo Unitario]]*Tabla1[[#This Row],[Cantidad Ordenada]])</f>
        <v>16</v>
      </c>
      <c r="M627">
        <f>Tabla1[[#This Row],[Precio Unitario]]*Tabla1[[#This Row],[Cantidad Ordenada]]</f>
        <v>38</v>
      </c>
      <c r="N627" s="1">
        <f>Tabla1[[#This Row],[Ganancia Neta ]]/Tabla1[[#This Row],[Total del pedido ]]</f>
        <v>0.42105263157894735</v>
      </c>
      <c r="O627" s="2">
        <f>Tabla1[[#This Row],[Costo Unitario]]*Tabla1[[#This Row],[Cantidad Ordenada]]</f>
        <v>22</v>
      </c>
    </row>
    <row r="628" spans="1:15" x14ac:dyDescent="0.2">
      <c r="A628">
        <v>245</v>
      </c>
      <c r="B628">
        <v>11</v>
      </c>
      <c r="C628" t="s">
        <v>24</v>
      </c>
      <c r="D628" t="s">
        <v>48</v>
      </c>
      <c r="E628">
        <v>10</v>
      </c>
      <c r="F628">
        <v>18</v>
      </c>
      <c r="G628">
        <v>3</v>
      </c>
      <c r="H628" s="8">
        <v>45</v>
      </c>
      <c r="I628" s="7">
        <f>Tabla1[[#This Row],[Tiempo de Preparación]]/1440</f>
        <v>3.125E-2</v>
      </c>
      <c r="J628" t="s">
        <v>8</v>
      </c>
      <c r="K628">
        <f>Tabla1[[#This Row],[Precio Unitario]]*Tabla1[[#This Row],[Cantidad Ordenada]]</f>
        <v>54</v>
      </c>
      <c r="L628">
        <f>Tabla1[[#This Row],[Ganancia Bruta]]-(Tabla1[[#This Row],[Costo Unitario]]*Tabla1[[#This Row],[Cantidad Ordenada]])</f>
        <v>24</v>
      </c>
      <c r="M628">
        <f>Tabla1[[#This Row],[Precio Unitario]]*Tabla1[[#This Row],[Cantidad Ordenada]]</f>
        <v>54</v>
      </c>
      <c r="N628" s="1">
        <f>Tabla1[[#This Row],[Ganancia Neta ]]/Tabla1[[#This Row],[Total del pedido ]]</f>
        <v>0.44444444444444442</v>
      </c>
      <c r="O628" s="2">
        <f>Tabla1[[#This Row],[Costo Unitario]]*Tabla1[[#This Row],[Cantidad Ordenada]]</f>
        <v>30</v>
      </c>
    </row>
    <row r="629" spans="1:15" x14ac:dyDescent="0.2">
      <c r="A629">
        <v>245</v>
      </c>
      <c r="B629">
        <v>11</v>
      </c>
      <c r="C629" t="s">
        <v>9</v>
      </c>
      <c r="D629" t="s">
        <v>33</v>
      </c>
      <c r="E629">
        <v>19</v>
      </c>
      <c r="F629">
        <v>31</v>
      </c>
      <c r="G629">
        <v>1</v>
      </c>
      <c r="H629" s="8">
        <v>23</v>
      </c>
      <c r="I629" s="7">
        <f>Tabla1[[#This Row],[Tiempo de Preparación]]/1440</f>
        <v>1.5972222222222221E-2</v>
      </c>
      <c r="J629" t="s">
        <v>6</v>
      </c>
      <c r="K629">
        <f>Tabla1[[#This Row],[Precio Unitario]]*Tabla1[[#This Row],[Cantidad Ordenada]]</f>
        <v>31</v>
      </c>
      <c r="L629">
        <f>Tabla1[[#This Row],[Ganancia Bruta]]-(Tabla1[[#This Row],[Costo Unitario]]*Tabla1[[#This Row],[Cantidad Ordenada]])</f>
        <v>12</v>
      </c>
      <c r="M629">
        <f>Tabla1[[#This Row],[Precio Unitario]]*Tabla1[[#This Row],[Cantidad Ordenada]]</f>
        <v>31</v>
      </c>
      <c r="N629" s="1">
        <f>Tabla1[[#This Row],[Ganancia Neta ]]/Tabla1[[#This Row],[Total del pedido ]]</f>
        <v>0.38709677419354838</v>
      </c>
      <c r="O629" s="2">
        <f>Tabla1[[#This Row],[Costo Unitario]]*Tabla1[[#This Row],[Cantidad Ordenada]]</f>
        <v>19</v>
      </c>
    </row>
    <row r="630" spans="1:15" x14ac:dyDescent="0.2">
      <c r="A630">
        <v>245</v>
      </c>
      <c r="B630">
        <v>11</v>
      </c>
      <c r="C630" t="s">
        <v>11</v>
      </c>
      <c r="D630" t="s">
        <v>35</v>
      </c>
      <c r="E630">
        <v>25</v>
      </c>
      <c r="F630">
        <v>40</v>
      </c>
      <c r="G630">
        <v>2</v>
      </c>
      <c r="H630" s="8">
        <v>23</v>
      </c>
      <c r="I630" s="7">
        <f>Tabla1[[#This Row],[Tiempo de Preparación]]/1440</f>
        <v>1.5972222222222221E-2</v>
      </c>
      <c r="J630" t="s">
        <v>6</v>
      </c>
      <c r="K630">
        <f>Tabla1[[#This Row],[Precio Unitario]]*Tabla1[[#This Row],[Cantidad Ordenada]]</f>
        <v>80</v>
      </c>
      <c r="L630">
        <f>Tabla1[[#This Row],[Ganancia Bruta]]-(Tabla1[[#This Row],[Costo Unitario]]*Tabla1[[#This Row],[Cantidad Ordenada]])</f>
        <v>30</v>
      </c>
      <c r="M630">
        <f>Tabla1[[#This Row],[Precio Unitario]]*Tabla1[[#This Row],[Cantidad Ordenada]]</f>
        <v>80</v>
      </c>
      <c r="N630" s="1">
        <f>Tabla1[[#This Row],[Ganancia Neta ]]/Tabla1[[#This Row],[Total del pedido ]]</f>
        <v>0.375</v>
      </c>
      <c r="O630" s="2">
        <f>Tabla1[[#This Row],[Costo Unitario]]*Tabla1[[#This Row],[Cantidad Ordenada]]</f>
        <v>50</v>
      </c>
    </row>
    <row r="631" spans="1:15" x14ac:dyDescent="0.2">
      <c r="A631">
        <v>245</v>
      </c>
      <c r="B631">
        <v>11</v>
      </c>
      <c r="C631" t="s">
        <v>12</v>
      </c>
      <c r="D631" t="s">
        <v>36</v>
      </c>
      <c r="E631">
        <v>22</v>
      </c>
      <c r="F631">
        <v>36</v>
      </c>
      <c r="G631">
        <v>3</v>
      </c>
      <c r="H631" s="8">
        <v>25</v>
      </c>
      <c r="I631" s="7">
        <f>Tabla1[[#This Row],[Tiempo de Preparación]]/1440</f>
        <v>1.7361111111111112E-2</v>
      </c>
      <c r="J631" t="s">
        <v>8</v>
      </c>
      <c r="K631">
        <f>Tabla1[[#This Row],[Precio Unitario]]*Tabla1[[#This Row],[Cantidad Ordenada]]</f>
        <v>108</v>
      </c>
      <c r="L631">
        <f>Tabla1[[#This Row],[Ganancia Bruta]]-(Tabla1[[#This Row],[Costo Unitario]]*Tabla1[[#This Row],[Cantidad Ordenada]])</f>
        <v>42</v>
      </c>
      <c r="M631">
        <f>Tabla1[[#This Row],[Precio Unitario]]*Tabla1[[#This Row],[Cantidad Ordenada]]</f>
        <v>108</v>
      </c>
      <c r="N631" s="1">
        <f>Tabla1[[#This Row],[Ganancia Neta ]]/Tabla1[[#This Row],[Total del pedido ]]</f>
        <v>0.3888888888888889</v>
      </c>
      <c r="O631" s="2">
        <f>Tabla1[[#This Row],[Costo Unitario]]*Tabla1[[#This Row],[Cantidad Ordenada]]</f>
        <v>66</v>
      </c>
    </row>
    <row r="632" spans="1:15" x14ac:dyDescent="0.2">
      <c r="A632">
        <v>246</v>
      </c>
      <c r="B632">
        <v>2</v>
      </c>
      <c r="C632" t="s">
        <v>10</v>
      </c>
      <c r="D632" t="s">
        <v>34</v>
      </c>
      <c r="E632">
        <v>16</v>
      </c>
      <c r="F632">
        <v>27</v>
      </c>
      <c r="G632">
        <v>3</v>
      </c>
      <c r="H632" s="8">
        <v>36</v>
      </c>
      <c r="I632" s="7">
        <f>Tabla1[[#This Row],[Tiempo de Preparación]]/1440</f>
        <v>2.5000000000000001E-2</v>
      </c>
      <c r="J632" t="s">
        <v>8</v>
      </c>
      <c r="K632">
        <f>Tabla1[[#This Row],[Precio Unitario]]*Tabla1[[#This Row],[Cantidad Ordenada]]</f>
        <v>81</v>
      </c>
      <c r="L632">
        <f>Tabla1[[#This Row],[Ganancia Bruta]]-(Tabla1[[#This Row],[Costo Unitario]]*Tabla1[[#This Row],[Cantidad Ordenada]])</f>
        <v>33</v>
      </c>
      <c r="M632">
        <f>Tabla1[[#This Row],[Precio Unitario]]*Tabla1[[#This Row],[Cantidad Ordenada]]</f>
        <v>81</v>
      </c>
      <c r="N632" s="1">
        <f>Tabla1[[#This Row],[Ganancia Neta ]]/Tabla1[[#This Row],[Total del pedido ]]</f>
        <v>0.40740740740740738</v>
      </c>
      <c r="O632" s="2">
        <f>Tabla1[[#This Row],[Costo Unitario]]*Tabla1[[#This Row],[Cantidad Ordenada]]</f>
        <v>48</v>
      </c>
    </row>
    <row r="633" spans="1:15" x14ac:dyDescent="0.2">
      <c r="A633">
        <v>246</v>
      </c>
      <c r="B633">
        <v>2</v>
      </c>
      <c r="C633" t="s">
        <v>5</v>
      </c>
      <c r="D633" t="s">
        <v>31</v>
      </c>
      <c r="E633">
        <v>14</v>
      </c>
      <c r="F633">
        <v>24</v>
      </c>
      <c r="G633">
        <v>2</v>
      </c>
      <c r="H633" s="8">
        <v>10</v>
      </c>
      <c r="I633" s="7">
        <f>Tabla1[[#This Row],[Tiempo de Preparación]]/1440</f>
        <v>6.9444444444444441E-3</v>
      </c>
      <c r="J633" t="s">
        <v>6</v>
      </c>
      <c r="K633">
        <f>Tabla1[[#This Row],[Precio Unitario]]*Tabla1[[#This Row],[Cantidad Ordenada]]</f>
        <v>48</v>
      </c>
      <c r="L633">
        <f>Tabla1[[#This Row],[Ganancia Bruta]]-(Tabla1[[#This Row],[Costo Unitario]]*Tabla1[[#This Row],[Cantidad Ordenada]])</f>
        <v>20</v>
      </c>
      <c r="M633">
        <f>Tabla1[[#This Row],[Precio Unitario]]*Tabla1[[#This Row],[Cantidad Ordenada]]</f>
        <v>48</v>
      </c>
      <c r="N633" s="1">
        <f>Tabla1[[#This Row],[Ganancia Neta ]]/Tabla1[[#This Row],[Total del pedido ]]</f>
        <v>0.41666666666666669</v>
      </c>
      <c r="O633" s="2">
        <f>Tabla1[[#This Row],[Costo Unitario]]*Tabla1[[#This Row],[Cantidad Ordenada]]</f>
        <v>28</v>
      </c>
    </row>
    <row r="634" spans="1:15" x14ac:dyDescent="0.2">
      <c r="A634">
        <v>246</v>
      </c>
      <c r="B634">
        <v>2</v>
      </c>
      <c r="C634" t="s">
        <v>17</v>
      </c>
      <c r="D634" t="s">
        <v>41</v>
      </c>
      <c r="E634">
        <v>21</v>
      </c>
      <c r="F634">
        <v>35</v>
      </c>
      <c r="G634">
        <v>3</v>
      </c>
      <c r="H634" s="8">
        <v>48</v>
      </c>
      <c r="I634" s="7">
        <f>Tabla1[[#This Row],[Tiempo de Preparación]]/1440</f>
        <v>3.3333333333333333E-2</v>
      </c>
      <c r="J634" t="s">
        <v>6</v>
      </c>
      <c r="K634">
        <f>Tabla1[[#This Row],[Precio Unitario]]*Tabla1[[#This Row],[Cantidad Ordenada]]</f>
        <v>105</v>
      </c>
      <c r="L634">
        <f>Tabla1[[#This Row],[Ganancia Bruta]]-(Tabla1[[#This Row],[Costo Unitario]]*Tabla1[[#This Row],[Cantidad Ordenada]])</f>
        <v>42</v>
      </c>
      <c r="M634">
        <f>Tabla1[[#This Row],[Precio Unitario]]*Tabla1[[#This Row],[Cantidad Ordenada]]</f>
        <v>105</v>
      </c>
      <c r="N634" s="1">
        <f>Tabla1[[#This Row],[Ganancia Neta ]]/Tabla1[[#This Row],[Total del pedido ]]</f>
        <v>0.4</v>
      </c>
      <c r="O634" s="2">
        <f>Tabla1[[#This Row],[Costo Unitario]]*Tabla1[[#This Row],[Cantidad Ordenada]]</f>
        <v>63</v>
      </c>
    </row>
    <row r="635" spans="1:15" x14ac:dyDescent="0.2">
      <c r="A635">
        <v>246</v>
      </c>
      <c r="B635">
        <v>2</v>
      </c>
      <c r="C635" t="s">
        <v>9</v>
      </c>
      <c r="D635" t="s">
        <v>33</v>
      </c>
      <c r="E635">
        <v>19</v>
      </c>
      <c r="F635">
        <v>31</v>
      </c>
      <c r="G635">
        <v>3</v>
      </c>
      <c r="H635" s="8">
        <v>52</v>
      </c>
      <c r="I635" s="7">
        <f>Tabla1[[#This Row],[Tiempo de Preparación]]/1440</f>
        <v>3.6111111111111108E-2</v>
      </c>
      <c r="J635" t="s">
        <v>6</v>
      </c>
      <c r="K635">
        <f>Tabla1[[#This Row],[Precio Unitario]]*Tabla1[[#This Row],[Cantidad Ordenada]]</f>
        <v>93</v>
      </c>
      <c r="L635">
        <f>Tabla1[[#This Row],[Ganancia Bruta]]-(Tabla1[[#This Row],[Costo Unitario]]*Tabla1[[#This Row],[Cantidad Ordenada]])</f>
        <v>36</v>
      </c>
      <c r="M635">
        <f>Tabla1[[#This Row],[Precio Unitario]]*Tabla1[[#This Row],[Cantidad Ordenada]]</f>
        <v>93</v>
      </c>
      <c r="N635" s="1">
        <f>Tabla1[[#This Row],[Ganancia Neta ]]/Tabla1[[#This Row],[Total del pedido ]]</f>
        <v>0.38709677419354838</v>
      </c>
      <c r="O635" s="2">
        <f>Tabla1[[#This Row],[Costo Unitario]]*Tabla1[[#This Row],[Cantidad Ordenada]]</f>
        <v>57</v>
      </c>
    </row>
    <row r="636" spans="1:15" x14ac:dyDescent="0.2">
      <c r="A636">
        <v>247</v>
      </c>
      <c r="B636">
        <v>11</v>
      </c>
      <c r="C636" t="s">
        <v>14</v>
      </c>
      <c r="D636" t="s">
        <v>38</v>
      </c>
      <c r="E636">
        <v>20</v>
      </c>
      <c r="F636">
        <v>33</v>
      </c>
      <c r="G636">
        <v>2</v>
      </c>
      <c r="H636" s="8">
        <v>59</v>
      </c>
      <c r="I636" s="7">
        <f>Tabla1[[#This Row],[Tiempo de Preparación]]/1440</f>
        <v>4.0972222222222222E-2</v>
      </c>
      <c r="J636" t="s">
        <v>8</v>
      </c>
      <c r="K636">
        <f>Tabla1[[#This Row],[Precio Unitario]]*Tabla1[[#This Row],[Cantidad Ordenada]]</f>
        <v>66</v>
      </c>
      <c r="L636">
        <f>Tabla1[[#This Row],[Ganancia Bruta]]-(Tabla1[[#This Row],[Costo Unitario]]*Tabla1[[#This Row],[Cantidad Ordenada]])</f>
        <v>26</v>
      </c>
      <c r="M636">
        <f>Tabla1[[#This Row],[Precio Unitario]]*Tabla1[[#This Row],[Cantidad Ordenada]]</f>
        <v>66</v>
      </c>
      <c r="N636" s="1">
        <f>Tabla1[[#This Row],[Ganancia Neta ]]/Tabla1[[#This Row],[Total del pedido ]]</f>
        <v>0.39393939393939392</v>
      </c>
      <c r="O636" s="2">
        <f>Tabla1[[#This Row],[Costo Unitario]]*Tabla1[[#This Row],[Cantidad Ordenada]]</f>
        <v>40</v>
      </c>
    </row>
    <row r="637" spans="1:15" x14ac:dyDescent="0.2">
      <c r="A637">
        <v>248</v>
      </c>
      <c r="B637">
        <v>12</v>
      </c>
      <c r="C637" t="s">
        <v>20</v>
      </c>
      <c r="D637" t="s">
        <v>44</v>
      </c>
      <c r="E637">
        <v>20</v>
      </c>
      <c r="F637">
        <v>34</v>
      </c>
      <c r="G637">
        <v>1</v>
      </c>
      <c r="H637" s="8">
        <v>32</v>
      </c>
      <c r="I637" s="7">
        <f>Tabla1[[#This Row],[Tiempo de Preparación]]/1440</f>
        <v>2.2222222222222223E-2</v>
      </c>
      <c r="J637" t="s">
        <v>8</v>
      </c>
      <c r="K637">
        <f>Tabla1[[#This Row],[Precio Unitario]]*Tabla1[[#This Row],[Cantidad Ordenada]]</f>
        <v>34</v>
      </c>
      <c r="L637">
        <f>Tabla1[[#This Row],[Ganancia Bruta]]-(Tabla1[[#This Row],[Costo Unitario]]*Tabla1[[#This Row],[Cantidad Ordenada]])</f>
        <v>14</v>
      </c>
      <c r="M637">
        <f>Tabla1[[#This Row],[Precio Unitario]]*Tabla1[[#This Row],[Cantidad Ordenada]]</f>
        <v>34</v>
      </c>
      <c r="N637" s="1">
        <f>Tabla1[[#This Row],[Ganancia Neta ]]/Tabla1[[#This Row],[Total del pedido ]]</f>
        <v>0.41176470588235292</v>
      </c>
      <c r="O637" s="2">
        <f>Tabla1[[#This Row],[Costo Unitario]]*Tabla1[[#This Row],[Cantidad Ordenada]]</f>
        <v>20</v>
      </c>
    </row>
    <row r="638" spans="1:15" x14ac:dyDescent="0.2">
      <c r="A638">
        <v>248</v>
      </c>
      <c r="B638">
        <v>12</v>
      </c>
      <c r="C638" t="s">
        <v>13</v>
      </c>
      <c r="D638" t="s">
        <v>37</v>
      </c>
      <c r="E638">
        <v>17</v>
      </c>
      <c r="F638">
        <v>29</v>
      </c>
      <c r="G638">
        <v>3</v>
      </c>
      <c r="H638" s="8">
        <v>51</v>
      </c>
      <c r="I638" s="7">
        <f>Tabla1[[#This Row],[Tiempo de Preparación]]/1440</f>
        <v>3.5416666666666666E-2</v>
      </c>
      <c r="J638" t="s">
        <v>8</v>
      </c>
      <c r="K638">
        <f>Tabla1[[#This Row],[Precio Unitario]]*Tabla1[[#This Row],[Cantidad Ordenada]]</f>
        <v>87</v>
      </c>
      <c r="L638">
        <f>Tabla1[[#This Row],[Ganancia Bruta]]-(Tabla1[[#This Row],[Costo Unitario]]*Tabla1[[#This Row],[Cantidad Ordenada]])</f>
        <v>36</v>
      </c>
      <c r="M638">
        <f>Tabla1[[#This Row],[Precio Unitario]]*Tabla1[[#This Row],[Cantidad Ordenada]]</f>
        <v>87</v>
      </c>
      <c r="N638" s="1">
        <f>Tabla1[[#This Row],[Ganancia Neta ]]/Tabla1[[#This Row],[Total del pedido ]]</f>
        <v>0.41379310344827586</v>
      </c>
      <c r="O638" s="2">
        <f>Tabla1[[#This Row],[Costo Unitario]]*Tabla1[[#This Row],[Cantidad Ordenada]]</f>
        <v>51</v>
      </c>
    </row>
    <row r="639" spans="1:15" x14ac:dyDescent="0.2">
      <c r="A639">
        <v>248</v>
      </c>
      <c r="B639">
        <v>12</v>
      </c>
      <c r="C639" t="s">
        <v>10</v>
      </c>
      <c r="D639" t="s">
        <v>34</v>
      </c>
      <c r="E639">
        <v>16</v>
      </c>
      <c r="F639">
        <v>27</v>
      </c>
      <c r="G639">
        <v>2</v>
      </c>
      <c r="H639" s="8">
        <v>6</v>
      </c>
      <c r="I639" s="7">
        <f>Tabla1[[#This Row],[Tiempo de Preparación]]/1440</f>
        <v>4.1666666666666666E-3</v>
      </c>
      <c r="J639" t="s">
        <v>8</v>
      </c>
      <c r="K639">
        <f>Tabla1[[#This Row],[Precio Unitario]]*Tabla1[[#This Row],[Cantidad Ordenada]]</f>
        <v>54</v>
      </c>
      <c r="L639">
        <f>Tabla1[[#This Row],[Ganancia Bruta]]-(Tabla1[[#This Row],[Costo Unitario]]*Tabla1[[#This Row],[Cantidad Ordenada]])</f>
        <v>22</v>
      </c>
      <c r="M639">
        <f>Tabla1[[#This Row],[Precio Unitario]]*Tabla1[[#This Row],[Cantidad Ordenada]]</f>
        <v>54</v>
      </c>
      <c r="N639" s="1">
        <f>Tabla1[[#This Row],[Ganancia Neta ]]/Tabla1[[#This Row],[Total del pedido ]]</f>
        <v>0.40740740740740738</v>
      </c>
      <c r="O639" s="2">
        <f>Tabla1[[#This Row],[Costo Unitario]]*Tabla1[[#This Row],[Cantidad Ordenada]]</f>
        <v>32</v>
      </c>
    </row>
    <row r="640" spans="1:15" x14ac:dyDescent="0.2">
      <c r="A640">
        <v>248</v>
      </c>
      <c r="B640">
        <v>12</v>
      </c>
      <c r="C640" t="s">
        <v>26</v>
      </c>
      <c r="D640" t="s">
        <v>50</v>
      </c>
      <c r="E640">
        <v>15</v>
      </c>
      <c r="F640">
        <v>25</v>
      </c>
      <c r="G640">
        <v>2</v>
      </c>
      <c r="H640" s="8">
        <v>31</v>
      </c>
      <c r="I640" s="7">
        <f>Tabla1[[#This Row],[Tiempo de Preparación]]/1440</f>
        <v>2.1527777777777778E-2</v>
      </c>
      <c r="J640" t="s">
        <v>6</v>
      </c>
      <c r="K640">
        <f>Tabla1[[#This Row],[Precio Unitario]]*Tabla1[[#This Row],[Cantidad Ordenada]]</f>
        <v>50</v>
      </c>
      <c r="L640">
        <f>Tabla1[[#This Row],[Ganancia Bruta]]-(Tabla1[[#This Row],[Costo Unitario]]*Tabla1[[#This Row],[Cantidad Ordenada]])</f>
        <v>20</v>
      </c>
      <c r="M640">
        <f>Tabla1[[#This Row],[Precio Unitario]]*Tabla1[[#This Row],[Cantidad Ordenada]]</f>
        <v>50</v>
      </c>
      <c r="N640" s="1">
        <f>Tabla1[[#This Row],[Ganancia Neta ]]/Tabla1[[#This Row],[Total del pedido ]]</f>
        <v>0.4</v>
      </c>
      <c r="O640" s="2">
        <f>Tabla1[[#This Row],[Costo Unitario]]*Tabla1[[#This Row],[Cantidad Ordenada]]</f>
        <v>30</v>
      </c>
    </row>
    <row r="641" spans="1:15" x14ac:dyDescent="0.2">
      <c r="A641">
        <v>249</v>
      </c>
      <c r="B641">
        <v>8</v>
      </c>
      <c r="C641" t="s">
        <v>19</v>
      </c>
      <c r="D641" t="s">
        <v>43</v>
      </c>
      <c r="E641">
        <v>13</v>
      </c>
      <c r="F641">
        <v>22</v>
      </c>
      <c r="G641">
        <v>2</v>
      </c>
      <c r="H641" s="8">
        <v>51</v>
      </c>
      <c r="I641" s="7">
        <f>Tabla1[[#This Row],[Tiempo de Preparación]]/1440</f>
        <v>3.5416666666666666E-2</v>
      </c>
      <c r="J641" t="s">
        <v>8</v>
      </c>
      <c r="K641">
        <f>Tabla1[[#This Row],[Precio Unitario]]*Tabla1[[#This Row],[Cantidad Ordenada]]</f>
        <v>44</v>
      </c>
      <c r="L641">
        <f>Tabla1[[#This Row],[Ganancia Bruta]]-(Tabla1[[#This Row],[Costo Unitario]]*Tabla1[[#This Row],[Cantidad Ordenada]])</f>
        <v>18</v>
      </c>
      <c r="M641">
        <f>Tabla1[[#This Row],[Precio Unitario]]*Tabla1[[#This Row],[Cantidad Ordenada]]</f>
        <v>44</v>
      </c>
      <c r="N641" s="1">
        <f>Tabla1[[#This Row],[Ganancia Neta ]]/Tabla1[[#This Row],[Total del pedido ]]</f>
        <v>0.40909090909090912</v>
      </c>
      <c r="O641" s="2">
        <f>Tabla1[[#This Row],[Costo Unitario]]*Tabla1[[#This Row],[Cantidad Ordenada]]</f>
        <v>26</v>
      </c>
    </row>
    <row r="642" spans="1:15" x14ac:dyDescent="0.2">
      <c r="A642">
        <v>249</v>
      </c>
      <c r="B642">
        <v>8</v>
      </c>
      <c r="C642" t="s">
        <v>24</v>
      </c>
      <c r="D642" t="s">
        <v>48</v>
      </c>
      <c r="E642">
        <v>10</v>
      </c>
      <c r="F642">
        <v>18</v>
      </c>
      <c r="G642">
        <v>2</v>
      </c>
      <c r="H642" s="8">
        <v>58</v>
      </c>
      <c r="I642" s="7">
        <f>Tabla1[[#This Row],[Tiempo de Preparación]]/1440</f>
        <v>4.027777777777778E-2</v>
      </c>
      <c r="J642" t="s">
        <v>6</v>
      </c>
      <c r="K642">
        <f>Tabla1[[#This Row],[Precio Unitario]]*Tabla1[[#This Row],[Cantidad Ordenada]]</f>
        <v>36</v>
      </c>
      <c r="L642">
        <f>Tabla1[[#This Row],[Ganancia Bruta]]-(Tabla1[[#This Row],[Costo Unitario]]*Tabla1[[#This Row],[Cantidad Ordenada]])</f>
        <v>16</v>
      </c>
      <c r="M642">
        <f>Tabla1[[#This Row],[Precio Unitario]]*Tabla1[[#This Row],[Cantidad Ordenada]]</f>
        <v>36</v>
      </c>
      <c r="N642" s="1">
        <f>Tabla1[[#This Row],[Ganancia Neta ]]/Tabla1[[#This Row],[Total del pedido ]]</f>
        <v>0.44444444444444442</v>
      </c>
      <c r="O642" s="2">
        <f>Tabla1[[#This Row],[Costo Unitario]]*Tabla1[[#This Row],[Cantidad Ordenada]]</f>
        <v>20</v>
      </c>
    </row>
    <row r="643" spans="1:15" x14ac:dyDescent="0.2">
      <c r="A643">
        <v>250</v>
      </c>
      <c r="B643">
        <v>8</v>
      </c>
      <c r="C643" t="s">
        <v>21</v>
      </c>
      <c r="D643" t="s">
        <v>45</v>
      </c>
      <c r="E643">
        <v>12</v>
      </c>
      <c r="F643">
        <v>20</v>
      </c>
      <c r="G643">
        <v>1</v>
      </c>
      <c r="H643" s="8">
        <v>29</v>
      </c>
      <c r="I643" s="7">
        <f>Tabla1[[#This Row],[Tiempo de Preparación]]/1440</f>
        <v>2.013888888888889E-2</v>
      </c>
      <c r="J643" t="s">
        <v>8</v>
      </c>
      <c r="K643">
        <f>Tabla1[[#This Row],[Precio Unitario]]*Tabla1[[#This Row],[Cantidad Ordenada]]</f>
        <v>20</v>
      </c>
      <c r="L643">
        <f>Tabla1[[#This Row],[Ganancia Bruta]]-(Tabla1[[#This Row],[Costo Unitario]]*Tabla1[[#This Row],[Cantidad Ordenada]])</f>
        <v>8</v>
      </c>
      <c r="M643">
        <f>Tabla1[[#This Row],[Precio Unitario]]*Tabla1[[#This Row],[Cantidad Ordenada]]</f>
        <v>20</v>
      </c>
      <c r="N643" s="1">
        <f>Tabla1[[#This Row],[Ganancia Neta ]]/Tabla1[[#This Row],[Total del pedido ]]</f>
        <v>0.4</v>
      </c>
      <c r="O643" s="2">
        <f>Tabla1[[#This Row],[Costo Unitario]]*Tabla1[[#This Row],[Cantidad Ordenada]]</f>
        <v>12</v>
      </c>
    </row>
    <row r="644" spans="1:15" x14ac:dyDescent="0.2">
      <c r="A644">
        <v>251</v>
      </c>
      <c r="B644">
        <v>12</v>
      </c>
      <c r="C644" t="s">
        <v>25</v>
      </c>
      <c r="D644" t="s">
        <v>49</v>
      </c>
      <c r="E644">
        <v>15</v>
      </c>
      <c r="F644">
        <v>26</v>
      </c>
      <c r="G644">
        <v>1</v>
      </c>
      <c r="H644" s="8">
        <v>25</v>
      </c>
      <c r="I644" s="7">
        <f>Tabla1[[#This Row],[Tiempo de Preparación]]/1440</f>
        <v>1.7361111111111112E-2</v>
      </c>
      <c r="J644" t="s">
        <v>8</v>
      </c>
      <c r="K644">
        <f>Tabla1[[#This Row],[Precio Unitario]]*Tabla1[[#This Row],[Cantidad Ordenada]]</f>
        <v>26</v>
      </c>
      <c r="L644">
        <f>Tabla1[[#This Row],[Ganancia Bruta]]-(Tabla1[[#This Row],[Costo Unitario]]*Tabla1[[#This Row],[Cantidad Ordenada]])</f>
        <v>11</v>
      </c>
      <c r="M644">
        <f>Tabla1[[#This Row],[Precio Unitario]]*Tabla1[[#This Row],[Cantidad Ordenada]]</f>
        <v>26</v>
      </c>
      <c r="N644" s="1">
        <f>Tabla1[[#This Row],[Ganancia Neta ]]/Tabla1[[#This Row],[Total del pedido ]]</f>
        <v>0.42307692307692307</v>
      </c>
      <c r="O644" s="2">
        <f>Tabla1[[#This Row],[Costo Unitario]]*Tabla1[[#This Row],[Cantidad Ordenada]]</f>
        <v>15</v>
      </c>
    </row>
    <row r="645" spans="1:15" x14ac:dyDescent="0.2">
      <c r="A645">
        <v>251</v>
      </c>
      <c r="B645">
        <v>12</v>
      </c>
      <c r="C645" t="s">
        <v>19</v>
      </c>
      <c r="D645" t="s">
        <v>43</v>
      </c>
      <c r="E645">
        <v>13</v>
      </c>
      <c r="F645">
        <v>22</v>
      </c>
      <c r="G645">
        <v>1</v>
      </c>
      <c r="H645" s="8">
        <v>34</v>
      </c>
      <c r="I645" s="7">
        <f>Tabla1[[#This Row],[Tiempo de Preparación]]/1440</f>
        <v>2.361111111111111E-2</v>
      </c>
      <c r="J645" t="s">
        <v>6</v>
      </c>
      <c r="K645">
        <f>Tabla1[[#This Row],[Precio Unitario]]*Tabla1[[#This Row],[Cantidad Ordenada]]</f>
        <v>22</v>
      </c>
      <c r="L645">
        <f>Tabla1[[#This Row],[Ganancia Bruta]]-(Tabla1[[#This Row],[Costo Unitario]]*Tabla1[[#This Row],[Cantidad Ordenada]])</f>
        <v>9</v>
      </c>
      <c r="M645">
        <f>Tabla1[[#This Row],[Precio Unitario]]*Tabla1[[#This Row],[Cantidad Ordenada]]</f>
        <v>22</v>
      </c>
      <c r="N645" s="1">
        <f>Tabla1[[#This Row],[Ganancia Neta ]]/Tabla1[[#This Row],[Total del pedido ]]</f>
        <v>0.40909090909090912</v>
      </c>
      <c r="O645" s="2">
        <f>Tabla1[[#This Row],[Costo Unitario]]*Tabla1[[#This Row],[Cantidad Ordenada]]</f>
        <v>13</v>
      </c>
    </row>
    <row r="646" spans="1:15" x14ac:dyDescent="0.2">
      <c r="A646">
        <v>251</v>
      </c>
      <c r="B646">
        <v>12</v>
      </c>
      <c r="C646" t="s">
        <v>22</v>
      </c>
      <c r="D646" t="s">
        <v>46</v>
      </c>
      <c r="E646">
        <v>14</v>
      </c>
      <c r="F646">
        <v>23</v>
      </c>
      <c r="G646">
        <v>1</v>
      </c>
      <c r="H646" s="8">
        <v>23</v>
      </c>
      <c r="I646" s="7">
        <f>Tabla1[[#This Row],[Tiempo de Preparación]]/1440</f>
        <v>1.5972222222222221E-2</v>
      </c>
      <c r="J646" t="s">
        <v>8</v>
      </c>
      <c r="K646">
        <f>Tabla1[[#This Row],[Precio Unitario]]*Tabla1[[#This Row],[Cantidad Ordenada]]</f>
        <v>23</v>
      </c>
      <c r="L646">
        <f>Tabla1[[#This Row],[Ganancia Bruta]]-(Tabla1[[#This Row],[Costo Unitario]]*Tabla1[[#This Row],[Cantidad Ordenada]])</f>
        <v>9</v>
      </c>
      <c r="M646">
        <f>Tabla1[[#This Row],[Precio Unitario]]*Tabla1[[#This Row],[Cantidad Ordenada]]</f>
        <v>23</v>
      </c>
      <c r="N646" s="1">
        <f>Tabla1[[#This Row],[Ganancia Neta ]]/Tabla1[[#This Row],[Total del pedido ]]</f>
        <v>0.39130434782608697</v>
      </c>
      <c r="O646" s="2">
        <f>Tabla1[[#This Row],[Costo Unitario]]*Tabla1[[#This Row],[Cantidad Ordenada]]</f>
        <v>14</v>
      </c>
    </row>
    <row r="647" spans="1:15" x14ac:dyDescent="0.2">
      <c r="A647">
        <v>251</v>
      </c>
      <c r="B647">
        <v>12</v>
      </c>
      <c r="C647" t="s">
        <v>16</v>
      </c>
      <c r="D647" t="s">
        <v>40</v>
      </c>
      <c r="E647">
        <v>11</v>
      </c>
      <c r="F647">
        <v>19</v>
      </c>
      <c r="G647">
        <v>2</v>
      </c>
      <c r="H647" s="8">
        <v>40</v>
      </c>
      <c r="I647" s="7">
        <f>Tabla1[[#This Row],[Tiempo de Preparación]]/1440</f>
        <v>2.7777777777777776E-2</v>
      </c>
      <c r="J647" t="s">
        <v>8</v>
      </c>
      <c r="K647">
        <f>Tabla1[[#This Row],[Precio Unitario]]*Tabla1[[#This Row],[Cantidad Ordenada]]</f>
        <v>38</v>
      </c>
      <c r="L647">
        <f>Tabla1[[#This Row],[Ganancia Bruta]]-(Tabla1[[#This Row],[Costo Unitario]]*Tabla1[[#This Row],[Cantidad Ordenada]])</f>
        <v>16</v>
      </c>
      <c r="M647">
        <f>Tabla1[[#This Row],[Precio Unitario]]*Tabla1[[#This Row],[Cantidad Ordenada]]</f>
        <v>38</v>
      </c>
      <c r="N647" s="1">
        <f>Tabla1[[#This Row],[Ganancia Neta ]]/Tabla1[[#This Row],[Total del pedido ]]</f>
        <v>0.42105263157894735</v>
      </c>
      <c r="O647" s="2">
        <f>Tabla1[[#This Row],[Costo Unitario]]*Tabla1[[#This Row],[Cantidad Ordenada]]</f>
        <v>22</v>
      </c>
    </row>
    <row r="648" spans="1:15" x14ac:dyDescent="0.2">
      <c r="A648">
        <v>252</v>
      </c>
      <c r="B648">
        <v>4</v>
      </c>
      <c r="C648" t="s">
        <v>26</v>
      </c>
      <c r="D648" t="s">
        <v>50</v>
      </c>
      <c r="E648">
        <v>15</v>
      </c>
      <c r="F648">
        <v>25</v>
      </c>
      <c r="G648">
        <v>2</v>
      </c>
      <c r="H648" s="8">
        <v>53</v>
      </c>
      <c r="I648" s="7">
        <f>Tabla1[[#This Row],[Tiempo de Preparación]]/1440</f>
        <v>3.6805555555555557E-2</v>
      </c>
      <c r="J648" t="s">
        <v>8</v>
      </c>
      <c r="K648">
        <f>Tabla1[[#This Row],[Precio Unitario]]*Tabla1[[#This Row],[Cantidad Ordenada]]</f>
        <v>50</v>
      </c>
      <c r="L648">
        <f>Tabla1[[#This Row],[Ganancia Bruta]]-(Tabla1[[#This Row],[Costo Unitario]]*Tabla1[[#This Row],[Cantidad Ordenada]])</f>
        <v>20</v>
      </c>
      <c r="M648">
        <f>Tabla1[[#This Row],[Precio Unitario]]*Tabla1[[#This Row],[Cantidad Ordenada]]</f>
        <v>50</v>
      </c>
      <c r="N648" s="1">
        <f>Tabla1[[#This Row],[Ganancia Neta ]]/Tabla1[[#This Row],[Total del pedido ]]</f>
        <v>0.4</v>
      </c>
      <c r="O648" s="2">
        <f>Tabla1[[#This Row],[Costo Unitario]]*Tabla1[[#This Row],[Cantidad Ordenada]]</f>
        <v>30</v>
      </c>
    </row>
    <row r="649" spans="1:15" x14ac:dyDescent="0.2">
      <c r="A649">
        <v>252</v>
      </c>
      <c r="B649">
        <v>4</v>
      </c>
      <c r="C649" t="s">
        <v>25</v>
      </c>
      <c r="D649" t="s">
        <v>49</v>
      </c>
      <c r="E649">
        <v>15</v>
      </c>
      <c r="F649">
        <v>26</v>
      </c>
      <c r="G649">
        <v>2</v>
      </c>
      <c r="H649" s="8">
        <v>31</v>
      </c>
      <c r="I649" s="7">
        <f>Tabla1[[#This Row],[Tiempo de Preparación]]/1440</f>
        <v>2.1527777777777778E-2</v>
      </c>
      <c r="J649" t="s">
        <v>6</v>
      </c>
      <c r="K649">
        <f>Tabla1[[#This Row],[Precio Unitario]]*Tabla1[[#This Row],[Cantidad Ordenada]]</f>
        <v>52</v>
      </c>
      <c r="L649">
        <f>Tabla1[[#This Row],[Ganancia Bruta]]-(Tabla1[[#This Row],[Costo Unitario]]*Tabla1[[#This Row],[Cantidad Ordenada]])</f>
        <v>22</v>
      </c>
      <c r="M649">
        <f>Tabla1[[#This Row],[Precio Unitario]]*Tabla1[[#This Row],[Cantidad Ordenada]]</f>
        <v>52</v>
      </c>
      <c r="N649" s="1">
        <f>Tabla1[[#This Row],[Ganancia Neta ]]/Tabla1[[#This Row],[Total del pedido ]]</f>
        <v>0.42307692307692307</v>
      </c>
      <c r="O649" s="2">
        <f>Tabla1[[#This Row],[Costo Unitario]]*Tabla1[[#This Row],[Cantidad Ordenada]]</f>
        <v>30</v>
      </c>
    </row>
    <row r="650" spans="1:15" x14ac:dyDescent="0.2">
      <c r="A650">
        <v>253</v>
      </c>
      <c r="B650">
        <v>8</v>
      </c>
      <c r="C650" t="s">
        <v>26</v>
      </c>
      <c r="D650" t="s">
        <v>50</v>
      </c>
      <c r="E650">
        <v>15</v>
      </c>
      <c r="F650">
        <v>25</v>
      </c>
      <c r="G650">
        <v>1</v>
      </c>
      <c r="H650" s="8">
        <v>18</v>
      </c>
      <c r="I650" s="7">
        <f>Tabla1[[#This Row],[Tiempo de Preparación]]/1440</f>
        <v>1.2500000000000001E-2</v>
      </c>
      <c r="J650" t="s">
        <v>6</v>
      </c>
      <c r="K650">
        <f>Tabla1[[#This Row],[Precio Unitario]]*Tabla1[[#This Row],[Cantidad Ordenada]]</f>
        <v>25</v>
      </c>
      <c r="L650">
        <f>Tabla1[[#This Row],[Ganancia Bruta]]-(Tabla1[[#This Row],[Costo Unitario]]*Tabla1[[#This Row],[Cantidad Ordenada]])</f>
        <v>10</v>
      </c>
      <c r="M650">
        <f>Tabla1[[#This Row],[Precio Unitario]]*Tabla1[[#This Row],[Cantidad Ordenada]]</f>
        <v>25</v>
      </c>
      <c r="N650" s="1">
        <f>Tabla1[[#This Row],[Ganancia Neta ]]/Tabla1[[#This Row],[Total del pedido ]]</f>
        <v>0.4</v>
      </c>
      <c r="O650" s="2">
        <f>Tabla1[[#This Row],[Costo Unitario]]*Tabla1[[#This Row],[Cantidad Ordenada]]</f>
        <v>15</v>
      </c>
    </row>
    <row r="651" spans="1:15" x14ac:dyDescent="0.2">
      <c r="A651">
        <v>253</v>
      </c>
      <c r="B651">
        <v>8</v>
      </c>
      <c r="C651" t="s">
        <v>23</v>
      </c>
      <c r="D651" t="s">
        <v>47</v>
      </c>
      <c r="E651">
        <v>13</v>
      </c>
      <c r="F651">
        <v>21</v>
      </c>
      <c r="G651">
        <v>2</v>
      </c>
      <c r="H651" s="8">
        <v>8</v>
      </c>
      <c r="I651" s="7">
        <f>Tabla1[[#This Row],[Tiempo de Preparación]]/1440</f>
        <v>5.5555555555555558E-3</v>
      </c>
      <c r="J651" t="s">
        <v>6</v>
      </c>
      <c r="K651">
        <f>Tabla1[[#This Row],[Precio Unitario]]*Tabla1[[#This Row],[Cantidad Ordenada]]</f>
        <v>42</v>
      </c>
      <c r="L651">
        <f>Tabla1[[#This Row],[Ganancia Bruta]]-(Tabla1[[#This Row],[Costo Unitario]]*Tabla1[[#This Row],[Cantidad Ordenada]])</f>
        <v>16</v>
      </c>
      <c r="M651">
        <f>Tabla1[[#This Row],[Precio Unitario]]*Tabla1[[#This Row],[Cantidad Ordenada]]</f>
        <v>42</v>
      </c>
      <c r="N651" s="1">
        <f>Tabla1[[#This Row],[Ganancia Neta ]]/Tabla1[[#This Row],[Total del pedido ]]</f>
        <v>0.38095238095238093</v>
      </c>
      <c r="O651" s="2">
        <f>Tabla1[[#This Row],[Costo Unitario]]*Tabla1[[#This Row],[Cantidad Ordenada]]</f>
        <v>26</v>
      </c>
    </row>
    <row r="652" spans="1:15" x14ac:dyDescent="0.2">
      <c r="A652">
        <v>253</v>
      </c>
      <c r="B652">
        <v>8</v>
      </c>
      <c r="C652" t="s">
        <v>13</v>
      </c>
      <c r="D652" t="s">
        <v>37</v>
      </c>
      <c r="E652">
        <v>17</v>
      </c>
      <c r="F652">
        <v>29</v>
      </c>
      <c r="G652">
        <v>3</v>
      </c>
      <c r="H652" s="8">
        <v>29</v>
      </c>
      <c r="I652" s="7">
        <f>Tabla1[[#This Row],[Tiempo de Preparación]]/1440</f>
        <v>2.013888888888889E-2</v>
      </c>
      <c r="J652" t="s">
        <v>8</v>
      </c>
      <c r="K652">
        <f>Tabla1[[#This Row],[Precio Unitario]]*Tabla1[[#This Row],[Cantidad Ordenada]]</f>
        <v>87</v>
      </c>
      <c r="L652">
        <f>Tabla1[[#This Row],[Ganancia Bruta]]-(Tabla1[[#This Row],[Costo Unitario]]*Tabla1[[#This Row],[Cantidad Ordenada]])</f>
        <v>36</v>
      </c>
      <c r="M652">
        <f>Tabla1[[#This Row],[Precio Unitario]]*Tabla1[[#This Row],[Cantidad Ordenada]]</f>
        <v>87</v>
      </c>
      <c r="N652" s="1">
        <f>Tabla1[[#This Row],[Ganancia Neta ]]/Tabla1[[#This Row],[Total del pedido ]]</f>
        <v>0.41379310344827586</v>
      </c>
      <c r="O652" s="2">
        <f>Tabla1[[#This Row],[Costo Unitario]]*Tabla1[[#This Row],[Cantidad Ordenada]]</f>
        <v>51</v>
      </c>
    </row>
    <row r="653" spans="1:15" x14ac:dyDescent="0.2">
      <c r="A653">
        <v>254</v>
      </c>
      <c r="B653">
        <v>10</v>
      </c>
      <c r="C653" t="s">
        <v>9</v>
      </c>
      <c r="D653" t="s">
        <v>33</v>
      </c>
      <c r="E653">
        <v>19</v>
      </c>
      <c r="F653">
        <v>31</v>
      </c>
      <c r="G653">
        <v>3</v>
      </c>
      <c r="H653" s="8">
        <v>33</v>
      </c>
      <c r="I653" s="7">
        <f>Tabla1[[#This Row],[Tiempo de Preparación]]/1440</f>
        <v>2.2916666666666665E-2</v>
      </c>
      <c r="J653" t="s">
        <v>6</v>
      </c>
      <c r="K653">
        <f>Tabla1[[#This Row],[Precio Unitario]]*Tabla1[[#This Row],[Cantidad Ordenada]]</f>
        <v>93</v>
      </c>
      <c r="L653">
        <f>Tabla1[[#This Row],[Ganancia Bruta]]-(Tabla1[[#This Row],[Costo Unitario]]*Tabla1[[#This Row],[Cantidad Ordenada]])</f>
        <v>36</v>
      </c>
      <c r="M653">
        <f>Tabla1[[#This Row],[Precio Unitario]]*Tabla1[[#This Row],[Cantidad Ordenada]]</f>
        <v>93</v>
      </c>
      <c r="N653" s="1">
        <f>Tabla1[[#This Row],[Ganancia Neta ]]/Tabla1[[#This Row],[Total del pedido ]]</f>
        <v>0.38709677419354838</v>
      </c>
      <c r="O653" s="2">
        <f>Tabla1[[#This Row],[Costo Unitario]]*Tabla1[[#This Row],[Cantidad Ordenada]]</f>
        <v>57</v>
      </c>
    </row>
    <row r="654" spans="1:15" x14ac:dyDescent="0.2">
      <c r="A654">
        <v>254</v>
      </c>
      <c r="B654">
        <v>10</v>
      </c>
      <c r="C654" t="s">
        <v>25</v>
      </c>
      <c r="D654" t="s">
        <v>49</v>
      </c>
      <c r="E654">
        <v>15</v>
      </c>
      <c r="F654">
        <v>26</v>
      </c>
      <c r="G654">
        <v>2</v>
      </c>
      <c r="H654" s="8">
        <v>10</v>
      </c>
      <c r="I654" s="7">
        <f>Tabla1[[#This Row],[Tiempo de Preparación]]/1440</f>
        <v>6.9444444444444441E-3</v>
      </c>
      <c r="J654" t="s">
        <v>8</v>
      </c>
      <c r="K654">
        <f>Tabla1[[#This Row],[Precio Unitario]]*Tabla1[[#This Row],[Cantidad Ordenada]]</f>
        <v>52</v>
      </c>
      <c r="L654">
        <f>Tabla1[[#This Row],[Ganancia Bruta]]-(Tabla1[[#This Row],[Costo Unitario]]*Tabla1[[#This Row],[Cantidad Ordenada]])</f>
        <v>22</v>
      </c>
      <c r="M654">
        <f>Tabla1[[#This Row],[Precio Unitario]]*Tabla1[[#This Row],[Cantidad Ordenada]]</f>
        <v>52</v>
      </c>
      <c r="N654" s="1">
        <f>Tabla1[[#This Row],[Ganancia Neta ]]/Tabla1[[#This Row],[Total del pedido ]]</f>
        <v>0.42307692307692307</v>
      </c>
      <c r="O654" s="2">
        <f>Tabla1[[#This Row],[Costo Unitario]]*Tabla1[[#This Row],[Cantidad Ordenada]]</f>
        <v>30</v>
      </c>
    </row>
    <row r="655" spans="1:15" x14ac:dyDescent="0.2">
      <c r="A655">
        <v>254</v>
      </c>
      <c r="B655">
        <v>10</v>
      </c>
      <c r="C655" t="s">
        <v>20</v>
      </c>
      <c r="D655" t="s">
        <v>44</v>
      </c>
      <c r="E655">
        <v>20</v>
      </c>
      <c r="F655">
        <v>34</v>
      </c>
      <c r="G655">
        <v>2</v>
      </c>
      <c r="H655" s="8">
        <v>56</v>
      </c>
      <c r="I655" s="7">
        <f>Tabla1[[#This Row],[Tiempo de Preparación]]/1440</f>
        <v>3.888888888888889E-2</v>
      </c>
      <c r="J655" t="s">
        <v>6</v>
      </c>
      <c r="K655">
        <f>Tabla1[[#This Row],[Precio Unitario]]*Tabla1[[#This Row],[Cantidad Ordenada]]</f>
        <v>68</v>
      </c>
      <c r="L655">
        <f>Tabla1[[#This Row],[Ganancia Bruta]]-(Tabla1[[#This Row],[Costo Unitario]]*Tabla1[[#This Row],[Cantidad Ordenada]])</f>
        <v>28</v>
      </c>
      <c r="M655">
        <f>Tabla1[[#This Row],[Precio Unitario]]*Tabla1[[#This Row],[Cantidad Ordenada]]</f>
        <v>68</v>
      </c>
      <c r="N655" s="1">
        <f>Tabla1[[#This Row],[Ganancia Neta ]]/Tabla1[[#This Row],[Total del pedido ]]</f>
        <v>0.41176470588235292</v>
      </c>
      <c r="O655" s="2">
        <f>Tabla1[[#This Row],[Costo Unitario]]*Tabla1[[#This Row],[Cantidad Ordenada]]</f>
        <v>40</v>
      </c>
    </row>
    <row r="656" spans="1:15" x14ac:dyDescent="0.2">
      <c r="A656">
        <v>254</v>
      </c>
      <c r="B656">
        <v>10</v>
      </c>
      <c r="C656" t="s">
        <v>15</v>
      </c>
      <c r="D656" t="s">
        <v>39</v>
      </c>
      <c r="E656">
        <v>16</v>
      </c>
      <c r="F656">
        <v>28</v>
      </c>
      <c r="G656">
        <v>3</v>
      </c>
      <c r="H656" s="8">
        <v>42</v>
      </c>
      <c r="I656" s="7">
        <f>Tabla1[[#This Row],[Tiempo de Preparación]]/1440</f>
        <v>2.9166666666666667E-2</v>
      </c>
      <c r="J656" t="s">
        <v>8</v>
      </c>
      <c r="K656">
        <f>Tabla1[[#This Row],[Precio Unitario]]*Tabla1[[#This Row],[Cantidad Ordenada]]</f>
        <v>84</v>
      </c>
      <c r="L656">
        <f>Tabla1[[#This Row],[Ganancia Bruta]]-(Tabla1[[#This Row],[Costo Unitario]]*Tabla1[[#This Row],[Cantidad Ordenada]])</f>
        <v>36</v>
      </c>
      <c r="M656">
        <f>Tabla1[[#This Row],[Precio Unitario]]*Tabla1[[#This Row],[Cantidad Ordenada]]</f>
        <v>84</v>
      </c>
      <c r="N656" s="1">
        <f>Tabla1[[#This Row],[Ganancia Neta ]]/Tabla1[[#This Row],[Total del pedido ]]</f>
        <v>0.42857142857142855</v>
      </c>
      <c r="O656" s="2">
        <f>Tabla1[[#This Row],[Costo Unitario]]*Tabla1[[#This Row],[Cantidad Ordenada]]</f>
        <v>48</v>
      </c>
    </row>
    <row r="657" spans="1:15" x14ac:dyDescent="0.2">
      <c r="A657">
        <v>255</v>
      </c>
      <c r="B657">
        <v>8</v>
      </c>
      <c r="C657" t="s">
        <v>26</v>
      </c>
      <c r="D657" t="s">
        <v>50</v>
      </c>
      <c r="E657">
        <v>15</v>
      </c>
      <c r="F657">
        <v>25</v>
      </c>
      <c r="G657">
        <v>1</v>
      </c>
      <c r="H657" s="8">
        <v>37</v>
      </c>
      <c r="I657" s="7">
        <f>Tabla1[[#This Row],[Tiempo de Preparación]]/1440</f>
        <v>2.5694444444444443E-2</v>
      </c>
      <c r="J657" t="s">
        <v>6</v>
      </c>
      <c r="K657">
        <f>Tabla1[[#This Row],[Precio Unitario]]*Tabla1[[#This Row],[Cantidad Ordenada]]</f>
        <v>25</v>
      </c>
      <c r="L657">
        <f>Tabla1[[#This Row],[Ganancia Bruta]]-(Tabla1[[#This Row],[Costo Unitario]]*Tabla1[[#This Row],[Cantidad Ordenada]])</f>
        <v>10</v>
      </c>
      <c r="M657">
        <f>Tabla1[[#This Row],[Precio Unitario]]*Tabla1[[#This Row],[Cantidad Ordenada]]</f>
        <v>25</v>
      </c>
      <c r="N657" s="1">
        <f>Tabla1[[#This Row],[Ganancia Neta ]]/Tabla1[[#This Row],[Total del pedido ]]</f>
        <v>0.4</v>
      </c>
      <c r="O657" s="2">
        <f>Tabla1[[#This Row],[Costo Unitario]]*Tabla1[[#This Row],[Cantidad Ordenada]]</f>
        <v>15</v>
      </c>
    </row>
    <row r="658" spans="1:15" x14ac:dyDescent="0.2">
      <c r="A658">
        <v>256</v>
      </c>
      <c r="B658">
        <v>5</v>
      </c>
      <c r="C658" t="s">
        <v>23</v>
      </c>
      <c r="D658" t="s">
        <v>47</v>
      </c>
      <c r="E658">
        <v>13</v>
      </c>
      <c r="F658">
        <v>21</v>
      </c>
      <c r="G658">
        <v>1</v>
      </c>
      <c r="H658" s="8">
        <v>16</v>
      </c>
      <c r="I658" s="7">
        <f>Tabla1[[#This Row],[Tiempo de Preparación]]/1440</f>
        <v>1.1111111111111112E-2</v>
      </c>
      <c r="J658" t="s">
        <v>6</v>
      </c>
      <c r="K658">
        <f>Tabla1[[#This Row],[Precio Unitario]]*Tabla1[[#This Row],[Cantidad Ordenada]]</f>
        <v>21</v>
      </c>
      <c r="L658">
        <f>Tabla1[[#This Row],[Ganancia Bruta]]-(Tabla1[[#This Row],[Costo Unitario]]*Tabla1[[#This Row],[Cantidad Ordenada]])</f>
        <v>8</v>
      </c>
      <c r="M658">
        <f>Tabla1[[#This Row],[Precio Unitario]]*Tabla1[[#This Row],[Cantidad Ordenada]]</f>
        <v>21</v>
      </c>
      <c r="N658" s="1">
        <f>Tabla1[[#This Row],[Ganancia Neta ]]/Tabla1[[#This Row],[Total del pedido ]]</f>
        <v>0.38095238095238093</v>
      </c>
      <c r="O658" s="2">
        <f>Tabla1[[#This Row],[Costo Unitario]]*Tabla1[[#This Row],[Cantidad Ordenada]]</f>
        <v>13</v>
      </c>
    </row>
    <row r="659" spans="1:15" x14ac:dyDescent="0.2">
      <c r="A659">
        <v>257</v>
      </c>
      <c r="B659">
        <v>12</v>
      </c>
      <c r="C659" t="s">
        <v>22</v>
      </c>
      <c r="D659" t="s">
        <v>46</v>
      </c>
      <c r="E659">
        <v>14</v>
      </c>
      <c r="F659">
        <v>23</v>
      </c>
      <c r="G659">
        <v>2</v>
      </c>
      <c r="H659" s="8">
        <v>28</v>
      </c>
      <c r="I659" s="7">
        <f>Tabla1[[#This Row],[Tiempo de Preparación]]/1440</f>
        <v>1.9444444444444445E-2</v>
      </c>
      <c r="J659" t="s">
        <v>8</v>
      </c>
      <c r="K659">
        <f>Tabla1[[#This Row],[Precio Unitario]]*Tabla1[[#This Row],[Cantidad Ordenada]]</f>
        <v>46</v>
      </c>
      <c r="L659">
        <f>Tabla1[[#This Row],[Ganancia Bruta]]-(Tabla1[[#This Row],[Costo Unitario]]*Tabla1[[#This Row],[Cantidad Ordenada]])</f>
        <v>18</v>
      </c>
      <c r="M659">
        <f>Tabla1[[#This Row],[Precio Unitario]]*Tabla1[[#This Row],[Cantidad Ordenada]]</f>
        <v>46</v>
      </c>
      <c r="N659" s="1">
        <f>Tabla1[[#This Row],[Ganancia Neta ]]/Tabla1[[#This Row],[Total del pedido ]]</f>
        <v>0.39130434782608697</v>
      </c>
      <c r="O659" s="2">
        <f>Tabla1[[#This Row],[Costo Unitario]]*Tabla1[[#This Row],[Cantidad Ordenada]]</f>
        <v>28</v>
      </c>
    </row>
    <row r="660" spans="1:15" x14ac:dyDescent="0.2">
      <c r="A660">
        <v>258</v>
      </c>
      <c r="B660">
        <v>12</v>
      </c>
      <c r="C660" t="s">
        <v>26</v>
      </c>
      <c r="D660" t="s">
        <v>50</v>
      </c>
      <c r="E660">
        <v>15</v>
      </c>
      <c r="F660">
        <v>25</v>
      </c>
      <c r="G660">
        <v>1</v>
      </c>
      <c r="H660" s="8">
        <v>59</v>
      </c>
      <c r="I660" s="7">
        <f>Tabla1[[#This Row],[Tiempo de Preparación]]/1440</f>
        <v>4.0972222222222222E-2</v>
      </c>
      <c r="J660" t="s">
        <v>6</v>
      </c>
      <c r="K660">
        <f>Tabla1[[#This Row],[Precio Unitario]]*Tabla1[[#This Row],[Cantidad Ordenada]]</f>
        <v>25</v>
      </c>
      <c r="L660">
        <f>Tabla1[[#This Row],[Ganancia Bruta]]-(Tabla1[[#This Row],[Costo Unitario]]*Tabla1[[#This Row],[Cantidad Ordenada]])</f>
        <v>10</v>
      </c>
      <c r="M660">
        <f>Tabla1[[#This Row],[Precio Unitario]]*Tabla1[[#This Row],[Cantidad Ordenada]]</f>
        <v>25</v>
      </c>
      <c r="N660" s="1">
        <f>Tabla1[[#This Row],[Ganancia Neta ]]/Tabla1[[#This Row],[Total del pedido ]]</f>
        <v>0.4</v>
      </c>
      <c r="O660" s="2">
        <f>Tabla1[[#This Row],[Costo Unitario]]*Tabla1[[#This Row],[Cantidad Ordenada]]</f>
        <v>15</v>
      </c>
    </row>
    <row r="661" spans="1:15" x14ac:dyDescent="0.2">
      <c r="A661">
        <v>258</v>
      </c>
      <c r="B661">
        <v>12</v>
      </c>
      <c r="C661" t="s">
        <v>21</v>
      </c>
      <c r="D661" t="s">
        <v>45</v>
      </c>
      <c r="E661">
        <v>12</v>
      </c>
      <c r="F661">
        <v>20</v>
      </c>
      <c r="G661">
        <v>1</v>
      </c>
      <c r="H661" s="8">
        <v>31</v>
      </c>
      <c r="I661" s="7">
        <f>Tabla1[[#This Row],[Tiempo de Preparación]]/1440</f>
        <v>2.1527777777777778E-2</v>
      </c>
      <c r="J661" t="s">
        <v>6</v>
      </c>
      <c r="K661">
        <f>Tabla1[[#This Row],[Precio Unitario]]*Tabla1[[#This Row],[Cantidad Ordenada]]</f>
        <v>20</v>
      </c>
      <c r="L661">
        <f>Tabla1[[#This Row],[Ganancia Bruta]]-(Tabla1[[#This Row],[Costo Unitario]]*Tabla1[[#This Row],[Cantidad Ordenada]])</f>
        <v>8</v>
      </c>
      <c r="M661">
        <f>Tabla1[[#This Row],[Precio Unitario]]*Tabla1[[#This Row],[Cantidad Ordenada]]</f>
        <v>20</v>
      </c>
      <c r="N661" s="1">
        <f>Tabla1[[#This Row],[Ganancia Neta ]]/Tabla1[[#This Row],[Total del pedido ]]</f>
        <v>0.4</v>
      </c>
      <c r="O661" s="2">
        <f>Tabla1[[#This Row],[Costo Unitario]]*Tabla1[[#This Row],[Cantidad Ordenada]]</f>
        <v>12</v>
      </c>
    </row>
    <row r="662" spans="1:15" x14ac:dyDescent="0.2">
      <c r="A662">
        <v>258</v>
      </c>
      <c r="B662">
        <v>12</v>
      </c>
      <c r="C662" t="s">
        <v>18</v>
      </c>
      <c r="D662" t="s">
        <v>42</v>
      </c>
      <c r="E662">
        <v>19</v>
      </c>
      <c r="F662">
        <v>32</v>
      </c>
      <c r="G662">
        <v>1</v>
      </c>
      <c r="H662" s="8">
        <v>5</v>
      </c>
      <c r="I662" s="7">
        <f>Tabla1[[#This Row],[Tiempo de Preparación]]/1440</f>
        <v>3.472222222222222E-3</v>
      </c>
      <c r="J662" t="s">
        <v>6</v>
      </c>
      <c r="K662">
        <f>Tabla1[[#This Row],[Precio Unitario]]*Tabla1[[#This Row],[Cantidad Ordenada]]</f>
        <v>32</v>
      </c>
      <c r="L662">
        <f>Tabla1[[#This Row],[Ganancia Bruta]]-(Tabla1[[#This Row],[Costo Unitario]]*Tabla1[[#This Row],[Cantidad Ordenada]])</f>
        <v>13</v>
      </c>
      <c r="M662">
        <f>Tabla1[[#This Row],[Precio Unitario]]*Tabla1[[#This Row],[Cantidad Ordenada]]</f>
        <v>32</v>
      </c>
      <c r="N662" s="1">
        <f>Tabla1[[#This Row],[Ganancia Neta ]]/Tabla1[[#This Row],[Total del pedido ]]</f>
        <v>0.40625</v>
      </c>
      <c r="O662" s="2">
        <f>Tabla1[[#This Row],[Costo Unitario]]*Tabla1[[#This Row],[Cantidad Ordenada]]</f>
        <v>19</v>
      </c>
    </row>
    <row r="663" spans="1:15" x14ac:dyDescent="0.2">
      <c r="A663">
        <v>258</v>
      </c>
      <c r="B663">
        <v>12</v>
      </c>
      <c r="C663" t="s">
        <v>11</v>
      </c>
      <c r="D663" t="s">
        <v>35</v>
      </c>
      <c r="E663">
        <v>25</v>
      </c>
      <c r="F663">
        <v>40</v>
      </c>
      <c r="G663">
        <v>1</v>
      </c>
      <c r="H663" s="8">
        <v>10</v>
      </c>
      <c r="I663" s="7">
        <f>Tabla1[[#This Row],[Tiempo de Preparación]]/1440</f>
        <v>6.9444444444444441E-3</v>
      </c>
      <c r="J663" t="s">
        <v>6</v>
      </c>
      <c r="K663">
        <f>Tabla1[[#This Row],[Precio Unitario]]*Tabla1[[#This Row],[Cantidad Ordenada]]</f>
        <v>40</v>
      </c>
      <c r="L663">
        <f>Tabla1[[#This Row],[Ganancia Bruta]]-(Tabla1[[#This Row],[Costo Unitario]]*Tabla1[[#This Row],[Cantidad Ordenada]])</f>
        <v>15</v>
      </c>
      <c r="M663">
        <f>Tabla1[[#This Row],[Precio Unitario]]*Tabla1[[#This Row],[Cantidad Ordenada]]</f>
        <v>40</v>
      </c>
      <c r="N663" s="1">
        <f>Tabla1[[#This Row],[Ganancia Neta ]]/Tabla1[[#This Row],[Total del pedido ]]</f>
        <v>0.375</v>
      </c>
      <c r="O663" s="2">
        <f>Tabla1[[#This Row],[Costo Unitario]]*Tabla1[[#This Row],[Cantidad Ordenada]]</f>
        <v>25</v>
      </c>
    </row>
    <row r="664" spans="1:15" x14ac:dyDescent="0.2">
      <c r="A664">
        <v>259</v>
      </c>
      <c r="B664">
        <v>10</v>
      </c>
      <c r="C664" t="s">
        <v>10</v>
      </c>
      <c r="D664" t="s">
        <v>34</v>
      </c>
      <c r="E664">
        <v>16</v>
      </c>
      <c r="F664">
        <v>27</v>
      </c>
      <c r="G664">
        <v>3</v>
      </c>
      <c r="H664" s="8">
        <v>11</v>
      </c>
      <c r="I664" s="7">
        <f>Tabla1[[#This Row],[Tiempo de Preparación]]/1440</f>
        <v>7.6388888888888886E-3</v>
      </c>
      <c r="J664" t="s">
        <v>8</v>
      </c>
      <c r="K664">
        <f>Tabla1[[#This Row],[Precio Unitario]]*Tabla1[[#This Row],[Cantidad Ordenada]]</f>
        <v>81</v>
      </c>
      <c r="L664">
        <f>Tabla1[[#This Row],[Ganancia Bruta]]-(Tabla1[[#This Row],[Costo Unitario]]*Tabla1[[#This Row],[Cantidad Ordenada]])</f>
        <v>33</v>
      </c>
      <c r="M664">
        <f>Tabla1[[#This Row],[Precio Unitario]]*Tabla1[[#This Row],[Cantidad Ordenada]]</f>
        <v>81</v>
      </c>
      <c r="N664" s="1">
        <f>Tabla1[[#This Row],[Ganancia Neta ]]/Tabla1[[#This Row],[Total del pedido ]]</f>
        <v>0.40740740740740738</v>
      </c>
      <c r="O664" s="2">
        <f>Tabla1[[#This Row],[Costo Unitario]]*Tabla1[[#This Row],[Cantidad Ordenada]]</f>
        <v>48</v>
      </c>
    </row>
    <row r="665" spans="1:15" x14ac:dyDescent="0.2">
      <c r="A665">
        <v>260</v>
      </c>
      <c r="B665">
        <v>20</v>
      </c>
      <c r="C665" t="s">
        <v>22</v>
      </c>
      <c r="D665" t="s">
        <v>46</v>
      </c>
      <c r="E665">
        <v>14</v>
      </c>
      <c r="F665">
        <v>23</v>
      </c>
      <c r="G665">
        <v>3</v>
      </c>
      <c r="H665" s="8">
        <v>49</v>
      </c>
      <c r="I665" s="7">
        <f>Tabla1[[#This Row],[Tiempo de Preparación]]/1440</f>
        <v>3.4027777777777775E-2</v>
      </c>
      <c r="J665" t="s">
        <v>8</v>
      </c>
      <c r="K665">
        <f>Tabla1[[#This Row],[Precio Unitario]]*Tabla1[[#This Row],[Cantidad Ordenada]]</f>
        <v>69</v>
      </c>
      <c r="L665">
        <f>Tabla1[[#This Row],[Ganancia Bruta]]-(Tabla1[[#This Row],[Costo Unitario]]*Tabla1[[#This Row],[Cantidad Ordenada]])</f>
        <v>27</v>
      </c>
      <c r="M665">
        <f>Tabla1[[#This Row],[Precio Unitario]]*Tabla1[[#This Row],[Cantidad Ordenada]]</f>
        <v>69</v>
      </c>
      <c r="N665" s="1">
        <f>Tabla1[[#This Row],[Ganancia Neta ]]/Tabla1[[#This Row],[Total del pedido ]]</f>
        <v>0.39130434782608697</v>
      </c>
      <c r="O665" s="2">
        <f>Tabla1[[#This Row],[Costo Unitario]]*Tabla1[[#This Row],[Cantidad Ordenada]]</f>
        <v>42</v>
      </c>
    </row>
    <row r="666" spans="1:15" x14ac:dyDescent="0.2">
      <c r="A666">
        <v>261</v>
      </c>
      <c r="B666">
        <v>8</v>
      </c>
      <c r="C666" t="s">
        <v>18</v>
      </c>
      <c r="D666" t="s">
        <v>42</v>
      </c>
      <c r="E666">
        <v>19</v>
      </c>
      <c r="F666">
        <v>32</v>
      </c>
      <c r="G666">
        <v>3</v>
      </c>
      <c r="H666" s="8">
        <v>19</v>
      </c>
      <c r="I666" s="7">
        <f>Tabla1[[#This Row],[Tiempo de Preparación]]/1440</f>
        <v>1.3194444444444444E-2</v>
      </c>
      <c r="J666" t="s">
        <v>8</v>
      </c>
      <c r="K666">
        <f>Tabla1[[#This Row],[Precio Unitario]]*Tabla1[[#This Row],[Cantidad Ordenada]]</f>
        <v>96</v>
      </c>
      <c r="L666">
        <f>Tabla1[[#This Row],[Ganancia Bruta]]-(Tabla1[[#This Row],[Costo Unitario]]*Tabla1[[#This Row],[Cantidad Ordenada]])</f>
        <v>39</v>
      </c>
      <c r="M666">
        <f>Tabla1[[#This Row],[Precio Unitario]]*Tabla1[[#This Row],[Cantidad Ordenada]]</f>
        <v>96</v>
      </c>
      <c r="N666" s="1">
        <f>Tabla1[[#This Row],[Ganancia Neta ]]/Tabla1[[#This Row],[Total del pedido ]]</f>
        <v>0.40625</v>
      </c>
      <c r="O666" s="2">
        <f>Tabla1[[#This Row],[Costo Unitario]]*Tabla1[[#This Row],[Cantidad Ordenada]]</f>
        <v>57</v>
      </c>
    </row>
    <row r="667" spans="1:15" x14ac:dyDescent="0.2">
      <c r="A667">
        <v>261</v>
      </c>
      <c r="B667">
        <v>8</v>
      </c>
      <c r="C667" t="s">
        <v>13</v>
      </c>
      <c r="D667" t="s">
        <v>37</v>
      </c>
      <c r="E667">
        <v>17</v>
      </c>
      <c r="F667">
        <v>29</v>
      </c>
      <c r="G667">
        <v>2</v>
      </c>
      <c r="H667" s="8">
        <v>36</v>
      </c>
      <c r="I667" s="7">
        <f>Tabla1[[#This Row],[Tiempo de Preparación]]/1440</f>
        <v>2.5000000000000001E-2</v>
      </c>
      <c r="J667" t="s">
        <v>8</v>
      </c>
      <c r="K667">
        <f>Tabla1[[#This Row],[Precio Unitario]]*Tabla1[[#This Row],[Cantidad Ordenada]]</f>
        <v>58</v>
      </c>
      <c r="L667">
        <f>Tabla1[[#This Row],[Ganancia Bruta]]-(Tabla1[[#This Row],[Costo Unitario]]*Tabla1[[#This Row],[Cantidad Ordenada]])</f>
        <v>24</v>
      </c>
      <c r="M667">
        <f>Tabla1[[#This Row],[Precio Unitario]]*Tabla1[[#This Row],[Cantidad Ordenada]]</f>
        <v>58</v>
      </c>
      <c r="N667" s="1">
        <f>Tabla1[[#This Row],[Ganancia Neta ]]/Tabla1[[#This Row],[Total del pedido ]]</f>
        <v>0.41379310344827586</v>
      </c>
      <c r="O667" s="2">
        <f>Tabla1[[#This Row],[Costo Unitario]]*Tabla1[[#This Row],[Cantidad Ordenada]]</f>
        <v>34</v>
      </c>
    </row>
    <row r="668" spans="1:15" x14ac:dyDescent="0.2">
      <c r="A668">
        <v>262</v>
      </c>
      <c r="B668">
        <v>18</v>
      </c>
      <c r="C668" t="s">
        <v>19</v>
      </c>
      <c r="D668" t="s">
        <v>43</v>
      </c>
      <c r="E668">
        <v>13</v>
      </c>
      <c r="F668">
        <v>22</v>
      </c>
      <c r="G668">
        <v>1</v>
      </c>
      <c r="H668" s="8">
        <v>28</v>
      </c>
      <c r="I668" s="7">
        <f>Tabla1[[#This Row],[Tiempo de Preparación]]/1440</f>
        <v>1.9444444444444445E-2</v>
      </c>
      <c r="J668" t="s">
        <v>8</v>
      </c>
      <c r="K668">
        <f>Tabla1[[#This Row],[Precio Unitario]]*Tabla1[[#This Row],[Cantidad Ordenada]]</f>
        <v>22</v>
      </c>
      <c r="L668">
        <f>Tabla1[[#This Row],[Ganancia Bruta]]-(Tabla1[[#This Row],[Costo Unitario]]*Tabla1[[#This Row],[Cantidad Ordenada]])</f>
        <v>9</v>
      </c>
      <c r="M668">
        <f>Tabla1[[#This Row],[Precio Unitario]]*Tabla1[[#This Row],[Cantidad Ordenada]]</f>
        <v>22</v>
      </c>
      <c r="N668" s="1">
        <f>Tabla1[[#This Row],[Ganancia Neta ]]/Tabla1[[#This Row],[Total del pedido ]]</f>
        <v>0.40909090909090912</v>
      </c>
      <c r="O668" s="2">
        <f>Tabla1[[#This Row],[Costo Unitario]]*Tabla1[[#This Row],[Cantidad Ordenada]]</f>
        <v>13</v>
      </c>
    </row>
    <row r="669" spans="1:15" x14ac:dyDescent="0.2">
      <c r="A669">
        <v>262</v>
      </c>
      <c r="B669">
        <v>18</v>
      </c>
      <c r="C669" t="s">
        <v>9</v>
      </c>
      <c r="D669" t="s">
        <v>33</v>
      </c>
      <c r="E669">
        <v>19</v>
      </c>
      <c r="F669">
        <v>31</v>
      </c>
      <c r="G669">
        <v>3</v>
      </c>
      <c r="H669" s="8">
        <v>20</v>
      </c>
      <c r="I669" s="7">
        <f>Tabla1[[#This Row],[Tiempo de Preparación]]/1440</f>
        <v>1.3888888888888888E-2</v>
      </c>
      <c r="J669" t="s">
        <v>8</v>
      </c>
      <c r="K669">
        <f>Tabla1[[#This Row],[Precio Unitario]]*Tabla1[[#This Row],[Cantidad Ordenada]]</f>
        <v>93</v>
      </c>
      <c r="L669">
        <f>Tabla1[[#This Row],[Ganancia Bruta]]-(Tabla1[[#This Row],[Costo Unitario]]*Tabla1[[#This Row],[Cantidad Ordenada]])</f>
        <v>36</v>
      </c>
      <c r="M669">
        <f>Tabla1[[#This Row],[Precio Unitario]]*Tabla1[[#This Row],[Cantidad Ordenada]]</f>
        <v>93</v>
      </c>
      <c r="N669" s="1">
        <f>Tabla1[[#This Row],[Ganancia Neta ]]/Tabla1[[#This Row],[Total del pedido ]]</f>
        <v>0.38709677419354838</v>
      </c>
      <c r="O669" s="2">
        <f>Tabla1[[#This Row],[Costo Unitario]]*Tabla1[[#This Row],[Cantidad Ordenada]]</f>
        <v>57</v>
      </c>
    </row>
    <row r="670" spans="1:15" x14ac:dyDescent="0.2">
      <c r="A670">
        <v>263</v>
      </c>
      <c r="B670">
        <v>5</v>
      </c>
      <c r="C670" t="s">
        <v>18</v>
      </c>
      <c r="D670" t="s">
        <v>42</v>
      </c>
      <c r="E670">
        <v>19</v>
      </c>
      <c r="F670">
        <v>32</v>
      </c>
      <c r="G670">
        <v>1</v>
      </c>
      <c r="H670" s="8">
        <v>37</v>
      </c>
      <c r="I670" s="7">
        <f>Tabla1[[#This Row],[Tiempo de Preparación]]/1440</f>
        <v>2.5694444444444443E-2</v>
      </c>
      <c r="J670" t="s">
        <v>8</v>
      </c>
      <c r="K670">
        <f>Tabla1[[#This Row],[Precio Unitario]]*Tabla1[[#This Row],[Cantidad Ordenada]]</f>
        <v>32</v>
      </c>
      <c r="L670">
        <f>Tabla1[[#This Row],[Ganancia Bruta]]-(Tabla1[[#This Row],[Costo Unitario]]*Tabla1[[#This Row],[Cantidad Ordenada]])</f>
        <v>13</v>
      </c>
      <c r="M670">
        <f>Tabla1[[#This Row],[Precio Unitario]]*Tabla1[[#This Row],[Cantidad Ordenada]]</f>
        <v>32</v>
      </c>
      <c r="N670" s="1">
        <f>Tabla1[[#This Row],[Ganancia Neta ]]/Tabla1[[#This Row],[Total del pedido ]]</f>
        <v>0.40625</v>
      </c>
      <c r="O670" s="2">
        <f>Tabla1[[#This Row],[Costo Unitario]]*Tabla1[[#This Row],[Cantidad Ordenada]]</f>
        <v>19</v>
      </c>
    </row>
    <row r="671" spans="1:15" x14ac:dyDescent="0.2">
      <c r="A671">
        <v>263</v>
      </c>
      <c r="B671">
        <v>5</v>
      </c>
      <c r="C671" t="s">
        <v>17</v>
      </c>
      <c r="D671" t="s">
        <v>41</v>
      </c>
      <c r="E671">
        <v>21</v>
      </c>
      <c r="F671">
        <v>35</v>
      </c>
      <c r="G671">
        <v>1</v>
      </c>
      <c r="H671" s="8">
        <v>30</v>
      </c>
      <c r="I671" s="7">
        <f>Tabla1[[#This Row],[Tiempo de Preparación]]/1440</f>
        <v>2.0833333333333332E-2</v>
      </c>
      <c r="J671" t="s">
        <v>8</v>
      </c>
      <c r="K671">
        <f>Tabla1[[#This Row],[Precio Unitario]]*Tabla1[[#This Row],[Cantidad Ordenada]]</f>
        <v>35</v>
      </c>
      <c r="L671">
        <f>Tabla1[[#This Row],[Ganancia Bruta]]-(Tabla1[[#This Row],[Costo Unitario]]*Tabla1[[#This Row],[Cantidad Ordenada]])</f>
        <v>14</v>
      </c>
      <c r="M671">
        <f>Tabla1[[#This Row],[Precio Unitario]]*Tabla1[[#This Row],[Cantidad Ordenada]]</f>
        <v>35</v>
      </c>
      <c r="N671" s="1">
        <f>Tabla1[[#This Row],[Ganancia Neta ]]/Tabla1[[#This Row],[Total del pedido ]]</f>
        <v>0.4</v>
      </c>
      <c r="O671" s="2">
        <f>Tabla1[[#This Row],[Costo Unitario]]*Tabla1[[#This Row],[Cantidad Ordenada]]</f>
        <v>21</v>
      </c>
    </row>
    <row r="672" spans="1:15" x14ac:dyDescent="0.2">
      <c r="A672">
        <v>263</v>
      </c>
      <c r="B672">
        <v>5</v>
      </c>
      <c r="C672" t="s">
        <v>7</v>
      </c>
      <c r="D672" t="s">
        <v>32</v>
      </c>
      <c r="E672">
        <v>18</v>
      </c>
      <c r="F672">
        <v>30</v>
      </c>
      <c r="G672">
        <v>1</v>
      </c>
      <c r="H672" s="8">
        <v>42</v>
      </c>
      <c r="I672" s="7">
        <f>Tabla1[[#This Row],[Tiempo de Preparación]]/1440</f>
        <v>2.9166666666666667E-2</v>
      </c>
      <c r="J672" t="s">
        <v>6</v>
      </c>
      <c r="K672">
        <f>Tabla1[[#This Row],[Precio Unitario]]*Tabla1[[#This Row],[Cantidad Ordenada]]</f>
        <v>30</v>
      </c>
      <c r="L672">
        <f>Tabla1[[#This Row],[Ganancia Bruta]]-(Tabla1[[#This Row],[Costo Unitario]]*Tabla1[[#This Row],[Cantidad Ordenada]])</f>
        <v>12</v>
      </c>
      <c r="M672">
        <f>Tabla1[[#This Row],[Precio Unitario]]*Tabla1[[#This Row],[Cantidad Ordenada]]</f>
        <v>30</v>
      </c>
      <c r="N672" s="1">
        <f>Tabla1[[#This Row],[Ganancia Neta ]]/Tabla1[[#This Row],[Total del pedido ]]</f>
        <v>0.4</v>
      </c>
      <c r="O672" s="2">
        <f>Tabla1[[#This Row],[Costo Unitario]]*Tabla1[[#This Row],[Cantidad Ordenada]]</f>
        <v>18</v>
      </c>
    </row>
    <row r="673" spans="1:15" x14ac:dyDescent="0.2">
      <c r="A673">
        <v>263</v>
      </c>
      <c r="B673">
        <v>5</v>
      </c>
      <c r="C673" t="s">
        <v>5</v>
      </c>
      <c r="D673" t="s">
        <v>31</v>
      </c>
      <c r="E673">
        <v>14</v>
      </c>
      <c r="F673">
        <v>24</v>
      </c>
      <c r="G673">
        <v>1</v>
      </c>
      <c r="H673" s="8">
        <v>40</v>
      </c>
      <c r="I673" s="7">
        <f>Tabla1[[#This Row],[Tiempo de Preparación]]/1440</f>
        <v>2.7777777777777776E-2</v>
      </c>
      <c r="J673" t="s">
        <v>8</v>
      </c>
      <c r="K673">
        <f>Tabla1[[#This Row],[Precio Unitario]]*Tabla1[[#This Row],[Cantidad Ordenada]]</f>
        <v>24</v>
      </c>
      <c r="L673">
        <f>Tabla1[[#This Row],[Ganancia Bruta]]-(Tabla1[[#This Row],[Costo Unitario]]*Tabla1[[#This Row],[Cantidad Ordenada]])</f>
        <v>10</v>
      </c>
      <c r="M673">
        <f>Tabla1[[#This Row],[Precio Unitario]]*Tabla1[[#This Row],[Cantidad Ordenada]]</f>
        <v>24</v>
      </c>
      <c r="N673" s="1">
        <f>Tabla1[[#This Row],[Ganancia Neta ]]/Tabla1[[#This Row],[Total del pedido ]]</f>
        <v>0.41666666666666669</v>
      </c>
      <c r="O673" s="2">
        <f>Tabla1[[#This Row],[Costo Unitario]]*Tabla1[[#This Row],[Cantidad Ordenada]]</f>
        <v>14</v>
      </c>
    </row>
    <row r="674" spans="1:15" x14ac:dyDescent="0.2">
      <c r="A674">
        <v>264</v>
      </c>
      <c r="B674">
        <v>2</v>
      </c>
      <c r="C674" t="s">
        <v>17</v>
      </c>
      <c r="D674" t="s">
        <v>41</v>
      </c>
      <c r="E674">
        <v>21</v>
      </c>
      <c r="F674">
        <v>35</v>
      </c>
      <c r="G674">
        <v>2</v>
      </c>
      <c r="H674" s="8">
        <v>39</v>
      </c>
      <c r="I674" s="7">
        <f>Tabla1[[#This Row],[Tiempo de Preparación]]/1440</f>
        <v>2.7083333333333334E-2</v>
      </c>
      <c r="J674" t="s">
        <v>8</v>
      </c>
      <c r="K674">
        <f>Tabla1[[#This Row],[Precio Unitario]]*Tabla1[[#This Row],[Cantidad Ordenada]]</f>
        <v>70</v>
      </c>
      <c r="L674">
        <f>Tabla1[[#This Row],[Ganancia Bruta]]-(Tabla1[[#This Row],[Costo Unitario]]*Tabla1[[#This Row],[Cantidad Ordenada]])</f>
        <v>28</v>
      </c>
      <c r="M674">
        <f>Tabla1[[#This Row],[Precio Unitario]]*Tabla1[[#This Row],[Cantidad Ordenada]]</f>
        <v>70</v>
      </c>
      <c r="N674" s="1">
        <f>Tabla1[[#This Row],[Ganancia Neta ]]/Tabla1[[#This Row],[Total del pedido ]]</f>
        <v>0.4</v>
      </c>
      <c r="O674" s="2">
        <f>Tabla1[[#This Row],[Costo Unitario]]*Tabla1[[#This Row],[Cantidad Ordenada]]</f>
        <v>42</v>
      </c>
    </row>
    <row r="675" spans="1:15" x14ac:dyDescent="0.2">
      <c r="A675">
        <v>264</v>
      </c>
      <c r="B675">
        <v>2</v>
      </c>
      <c r="C675" t="s">
        <v>18</v>
      </c>
      <c r="D675" t="s">
        <v>42</v>
      </c>
      <c r="E675">
        <v>19</v>
      </c>
      <c r="F675">
        <v>32</v>
      </c>
      <c r="G675">
        <v>1</v>
      </c>
      <c r="H675" s="8">
        <v>27</v>
      </c>
      <c r="I675" s="7">
        <f>Tabla1[[#This Row],[Tiempo de Preparación]]/1440</f>
        <v>1.8749999999999999E-2</v>
      </c>
      <c r="J675" t="s">
        <v>8</v>
      </c>
      <c r="K675">
        <f>Tabla1[[#This Row],[Precio Unitario]]*Tabla1[[#This Row],[Cantidad Ordenada]]</f>
        <v>32</v>
      </c>
      <c r="L675">
        <f>Tabla1[[#This Row],[Ganancia Bruta]]-(Tabla1[[#This Row],[Costo Unitario]]*Tabla1[[#This Row],[Cantidad Ordenada]])</f>
        <v>13</v>
      </c>
      <c r="M675">
        <f>Tabla1[[#This Row],[Precio Unitario]]*Tabla1[[#This Row],[Cantidad Ordenada]]</f>
        <v>32</v>
      </c>
      <c r="N675" s="1">
        <f>Tabla1[[#This Row],[Ganancia Neta ]]/Tabla1[[#This Row],[Total del pedido ]]</f>
        <v>0.40625</v>
      </c>
      <c r="O675" s="2">
        <f>Tabla1[[#This Row],[Costo Unitario]]*Tabla1[[#This Row],[Cantidad Ordenada]]</f>
        <v>19</v>
      </c>
    </row>
    <row r="676" spans="1:15" x14ac:dyDescent="0.2">
      <c r="A676">
        <v>264</v>
      </c>
      <c r="B676">
        <v>2</v>
      </c>
      <c r="C676" t="s">
        <v>7</v>
      </c>
      <c r="D676" t="s">
        <v>32</v>
      </c>
      <c r="E676">
        <v>18</v>
      </c>
      <c r="F676">
        <v>30</v>
      </c>
      <c r="G676">
        <v>1</v>
      </c>
      <c r="H676" s="8">
        <v>37</v>
      </c>
      <c r="I676" s="7">
        <f>Tabla1[[#This Row],[Tiempo de Preparación]]/1440</f>
        <v>2.5694444444444443E-2</v>
      </c>
      <c r="J676" t="s">
        <v>6</v>
      </c>
      <c r="K676">
        <f>Tabla1[[#This Row],[Precio Unitario]]*Tabla1[[#This Row],[Cantidad Ordenada]]</f>
        <v>30</v>
      </c>
      <c r="L676">
        <f>Tabla1[[#This Row],[Ganancia Bruta]]-(Tabla1[[#This Row],[Costo Unitario]]*Tabla1[[#This Row],[Cantidad Ordenada]])</f>
        <v>12</v>
      </c>
      <c r="M676">
        <f>Tabla1[[#This Row],[Precio Unitario]]*Tabla1[[#This Row],[Cantidad Ordenada]]</f>
        <v>30</v>
      </c>
      <c r="N676" s="1">
        <f>Tabla1[[#This Row],[Ganancia Neta ]]/Tabla1[[#This Row],[Total del pedido ]]</f>
        <v>0.4</v>
      </c>
      <c r="O676" s="2">
        <f>Tabla1[[#This Row],[Costo Unitario]]*Tabla1[[#This Row],[Cantidad Ordenada]]</f>
        <v>18</v>
      </c>
    </row>
    <row r="677" spans="1:15" x14ac:dyDescent="0.2">
      <c r="A677">
        <v>264</v>
      </c>
      <c r="B677">
        <v>2</v>
      </c>
      <c r="C677" t="s">
        <v>26</v>
      </c>
      <c r="D677" t="s">
        <v>50</v>
      </c>
      <c r="E677">
        <v>15</v>
      </c>
      <c r="F677">
        <v>25</v>
      </c>
      <c r="G677">
        <v>2</v>
      </c>
      <c r="H677" s="8">
        <v>14</v>
      </c>
      <c r="I677" s="7">
        <f>Tabla1[[#This Row],[Tiempo de Preparación]]/1440</f>
        <v>9.7222222222222224E-3</v>
      </c>
      <c r="J677" t="s">
        <v>6</v>
      </c>
      <c r="K677">
        <f>Tabla1[[#This Row],[Precio Unitario]]*Tabla1[[#This Row],[Cantidad Ordenada]]</f>
        <v>50</v>
      </c>
      <c r="L677">
        <f>Tabla1[[#This Row],[Ganancia Bruta]]-(Tabla1[[#This Row],[Costo Unitario]]*Tabla1[[#This Row],[Cantidad Ordenada]])</f>
        <v>20</v>
      </c>
      <c r="M677">
        <f>Tabla1[[#This Row],[Precio Unitario]]*Tabla1[[#This Row],[Cantidad Ordenada]]</f>
        <v>50</v>
      </c>
      <c r="N677" s="1">
        <f>Tabla1[[#This Row],[Ganancia Neta ]]/Tabla1[[#This Row],[Total del pedido ]]</f>
        <v>0.4</v>
      </c>
      <c r="O677" s="2">
        <f>Tabla1[[#This Row],[Costo Unitario]]*Tabla1[[#This Row],[Cantidad Ordenada]]</f>
        <v>30</v>
      </c>
    </row>
    <row r="678" spans="1:15" x14ac:dyDescent="0.2">
      <c r="A678">
        <v>265</v>
      </c>
      <c r="B678">
        <v>6</v>
      </c>
      <c r="C678" t="s">
        <v>22</v>
      </c>
      <c r="D678" t="s">
        <v>46</v>
      </c>
      <c r="E678">
        <v>14</v>
      </c>
      <c r="F678">
        <v>23</v>
      </c>
      <c r="G678">
        <v>1</v>
      </c>
      <c r="H678" s="8">
        <v>12</v>
      </c>
      <c r="I678" s="7">
        <f>Tabla1[[#This Row],[Tiempo de Preparación]]/1440</f>
        <v>8.3333333333333332E-3</v>
      </c>
      <c r="J678" t="s">
        <v>6</v>
      </c>
      <c r="K678">
        <f>Tabla1[[#This Row],[Precio Unitario]]*Tabla1[[#This Row],[Cantidad Ordenada]]</f>
        <v>23</v>
      </c>
      <c r="L678">
        <f>Tabla1[[#This Row],[Ganancia Bruta]]-(Tabla1[[#This Row],[Costo Unitario]]*Tabla1[[#This Row],[Cantidad Ordenada]])</f>
        <v>9</v>
      </c>
      <c r="M678">
        <f>Tabla1[[#This Row],[Precio Unitario]]*Tabla1[[#This Row],[Cantidad Ordenada]]</f>
        <v>23</v>
      </c>
      <c r="N678" s="1">
        <f>Tabla1[[#This Row],[Ganancia Neta ]]/Tabla1[[#This Row],[Total del pedido ]]</f>
        <v>0.39130434782608697</v>
      </c>
      <c r="O678" s="2">
        <f>Tabla1[[#This Row],[Costo Unitario]]*Tabla1[[#This Row],[Cantidad Ordenada]]</f>
        <v>14</v>
      </c>
    </row>
    <row r="679" spans="1:15" x14ac:dyDescent="0.2">
      <c r="A679">
        <v>265</v>
      </c>
      <c r="B679">
        <v>6</v>
      </c>
      <c r="C679" t="s">
        <v>9</v>
      </c>
      <c r="D679" t="s">
        <v>33</v>
      </c>
      <c r="E679">
        <v>19</v>
      </c>
      <c r="F679">
        <v>31</v>
      </c>
      <c r="G679">
        <v>1</v>
      </c>
      <c r="H679" s="8">
        <v>17</v>
      </c>
      <c r="I679" s="7">
        <f>Tabla1[[#This Row],[Tiempo de Preparación]]/1440</f>
        <v>1.1805555555555555E-2</v>
      </c>
      <c r="J679" t="s">
        <v>8</v>
      </c>
      <c r="K679">
        <f>Tabla1[[#This Row],[Precio Unitario]]*Tabla1[[#This Row],[Cantidad Ordenada]]</f>
        <v>31</v>
      </c>
      <c r="L679">
        <f>Tabla1[[#This Row],[Ganancia Bruta]]-(Tabla1[[#This Row],[Costo Unitario]]*Tabla1[[#This Row],[Cantidad Ordenada]])</f>
        <v>12</v>
      </c>
      <c r="M679">
        <f>Tabla1[[#This Row],[Precio Unitario]]*Tabla1[[#This Row],[Cantidad Ordenada]]</f>
        <v>31</v>
      </c>
      <c r="N679" s="1">
        <f>Tabla1[[#This Row],[Ganancia Neta ]]/Tabla1[[#This Row],[Total del pedido ]]</f>
        <v>0.38709677419354838</v>
      </c>
      <c r="O679" s="2">
        <f>Tabla1[[#This Row],[Costo Unitario]]*Tabla1[[#This Row],[Cantidad Ordenada]]</f>
        <v>19</v>
      </c>
    </row>
    <row r="680" spans="1:15" x14ac:dyDescent="0.2">
      <c r="A680">
        <v>265</v>
      </c>
      <c r="B680">
        <v>6</v>
      </c>
      <c r="C680" t="s">
        <v>10</v>
      </c>
      <c r="D680" t="s">
        <v>34</v>
      </c>
      <c r="E680">
        <v>16</v>
      </c>
      <c r="F680">
        <v>27</v>
      </c>
      <c r="G680">
        <v>1</v>
      </c>
      <c r="H680" s="8">
        <v>56</v>
      </c>
      <c r="I680" s="7">
        <f>Tabla1[[#This Row],[Tiempo de Preparación]]/1440</f>
        <v>3.888888888888889E-2</v>
      </c>
      <c r="J680" t="s">
        <v>6</v>
      </c>
      <c r="K680">
        <f>Tabla1[[#This Row],[Precio Unitario]]*Tabla1[[#This Row],[Cantidad Ordenada]]</f>
        <v>27</v>
      </c>
      <c r="L680">
        <f>Tabla1[[#This Row],[Ganancia Bruta]]-(Tabla1[[#This Row],[Costo Unitario]]*Tabla1[[#This Row],[Cantidad Ordenada]])</f>
        <v>11</v>
      </c>
      <c r="M680">
        <f>Tabla1[[#This Row],[Precio Unitario]]*Tabla1[[#This Row],[Cantidad Ordenada]]</f>
        <v>27</v>
      </c>
      <c r="N680" s="1">
        <f>Tabla1[[#This Row],[Ganancia Neta ]]/Tabla1[[#This Row],[Total del pedido ]]</f>
        <v>0.40740740740740738</v>
      </c>
      <c r="O680" s="2">
        <f>Tabla1[[#This Row],[Costo Unitario]]*Tabla1[[#This Row],[Cantidad Ordenada]]</f>
        <v>16</v>
      </c>
    </row>
    <row r="681" spans="1:15" x14ac:dyDescent="0.2">
      <c r="A681">
        <v>265</v>
      </c>
      <c r="B681">
        <v>6</v>
      </c>
      <c r="C681" t="s">
        <v>7</v>
      </c>
      <c r="D681" t="s">
        <v>32</v>
      </c>
      <c r="E681">
        <v>18</v>
      </c>
      <c r="F681">
        <v>30</v>
      </c>
      <c r="G681">
        <v>3</v>
      </c>
      <c r="H681" s="8">
        <v>50</v>
      </c>
      <c r="I681" s="7">
        <f>Tabla1[[#This Row],[Tiempo de Preparación]]/1440</f>
        <v>3.4722222222222224E-2</v>
      </c>
      <c r="J681" t="s">
        <v>8</v>
      </c>
      <c r="K681">
        <f>Tabla1[[#This Row],[Precio Unitario]]*Tabla1[[#This Row],[Cantidad Ordenada]]</f>
        <v>90</v>
      </c>
      <c r="L681">
        <f>Tabla1[[#This Row],[Ganancia Bruta]]-(Tabla1[[#This Row],[Costo Unitario]]*Tabla1[[#This Row],[Cantidad Ordenada]])</f>
        <v>36</v>
      </c>
      <c r="M681">
        <f>Tabla1[[#This Row],[Precio Unitario]]*Tabla1[[#This Row],[Cantidad Ordenada]]</f>
        <v>90</v>
      </c>
      <c r="N681" s="1">
        <f>Tabla1[[#This Row],[Ganancia Neta ]]/Tabla1[[#This Row],[Total del pedido ]]</f>
        <v>0.4</v>
      </c>
      <c r="O681" s="2">
        <f>Tabla1[[#This Row],[Costo Unitario]]*Tabla1[[#This Row],[Cantidad Ordenada]]</f>
        <v>54</v>
      </c>
    </row>
    <row r="682" spans="1:15" x14ac:dyDescent="0.2">
      <c r="A682">
        <v>266</v>
      </c>
      <c r="B682">
        <v>4</v>
      </c>
      <c r="C682" t="s">
        <v>5</v>
      </c>
      <c r="D682" t="s">
        <v>31</v>
      </c>
      <c r="E682">
        <v>14</v>
      </c>
      <c r="F682">
        <v>24</v>
      </c>
      <c r="G682">
        <v>1</v>
      </c>
      <c r="H682" s="8">
        <v>53</v>
      </c>
      <c r="I682" s="7">
        <f>Tabla1[[#This Row],[Tiempo de Preparación]]/1440</f>
        <v>3.6805555555555557E-2</v>
      </c>
      <c r="J682" t="s">
        <v>6</v>
      </c>
      <c r="K682">
        <f>Tabla1[[#This Row],[Precio Unitario]]*Tabla1[[#This Row],[Cantidad Ordenada]]</f>
        <v>24</v>
      </c>
      <c r="L682">
        <f>Tabla1[[#This Row],[Ganancia Bruta]]-(Tabla1[[#This Row],[Costo Unitario]]*Tabla1[[#This Row],[Cantidad Ordenada]])</f>
        <v>10</v>
      </c>
      <c r="M682">
        <f>Tabla1[[#This Row],[Precio Unitario]]*Tabla1[[#This Row],[Cantidad Ordenada]]</f>
        <v>24</v>
      </c>
      <c r="N682" s="1">
        <f>Tabla1[[#This Row],[Ganancia Neta ]]/Tabla1[[#This Row],[Total del pedido ]]</f>
        <v>0.41666666666666669</v>
      </c>
      <c r="O682" s="2">
        <f>Tabla1[[#This Row],[Costo Unitario]]*Tabla1[[#This Row],[Cantidad Ordenada]]</f>
        <v>14</v>
      </c>
    </row>
    <row r="683" spans="1:15" x14ac:dyDescent="0.2">
      <c r="A683">
        <v>266</v>
      </c>
      <c r="B683">
        <v>4</v>
      </c>
      <c r="C683" t="s">
        <v>26</v>
      </c>
      <c r="D683" t="s">
        <v>50</v>
      </c>
      <c r="E683">
        <v>15</v>
      </c>
      <c r="F683">
        <v>25</v>
      </c>
      <c r="G683">
        <v>3</v>
      </c>
      <c r="H683" s="8">
        <v>53</v>
      </c>
      <c r="I683" s="7">
        <f>Tabla1[[#This Row],[Tiempo de Preparación]]/1440</f>
        <v>3.6805555555555557E-2</v>
      </c>
      <c r="J683" t="s">
        <v>6</v>
      </c>
      <c r="K683">
        <f>Tabla1[[#This Row],[Precio Unitario]]*Tabla1[[#This Row],[Cantidad Ordenada]]</f>
        <v>75</v>
      </c>
      <c r="L683">
        <f>Tabla1[[#This Row],[Ganancia Bruta]]-(Tabla1[[#This Row],[Costo Unitario]]*Tabla1[[#This Row],[Cantidad Ordenada]])</f>
        <v>30</v>
      </c>
      <c r="M683">
        <f>Tabla1[[#This Row],[Precio Unitario]]*Tabla1[[#This Row],[Cantidad Ordenada]]</f>
        <v>75</v>
      </c>
      <c r="N683" s="1">
        <f>Tabla1[[#This Row],[Ganancia Neta ]]/Tabla1[[#This Row],[Total del pedido ]]</f>
        <v>0.4</v>
      </c>
      <c r="O683" s="2">
        <f>Tabla1[[#This Row],[Costo Unitario]]*Tabla1[[#This Row],[Cantidad Ordenada]]</f>
        <v>45</v>
      </c>
    </row>
    <row r="684" spans="1:15" x14ac:dyDescent="0.2">
      <c r="A684">
        <v>267</v>
      </c>
      <c r="B684">
        <v>7</v>
      </c>
      <c r="C684" t="s">
        <v>18</v>
      </c>
      <c r="D684" t="s">
        <v>42</v>
      </c>
      <c r="E684">
        <v>19</v>
      </c>
      <c r="F684">
        <v>32</v>
      </c>
      <c r="G684">
        <v>1</v>
      </c>
      <c r="H684" s="8">
        <v>45</v>
      </c>
      <c r="I684" s="7">
        <f>Tabla1[[#This Row],[Tiempo de Preparación]]/1440</f>
        <v>3.125E-2</v>
      </c>
      <c r="J684" t="s">
        <v>8</v>
      </c>
      <c r="K684">
        <f>Tabla1[[#This Row],[Precio Unitario]]*Tabla1[[#This Row],[Cantidad Ordenada]]</f>
        <v>32</v>
      </c>
      <c r="L684">
        <f>Tabla1[[#This Row],[Ganancia Bruta]]-(Tabla1[[#This Row],[Costo Unitario]]*Tabla1[[#This Row],[Cantidad Ordenada]])</f>
        <v>13</v>
      </c>
      <c r="M684">
        <f>Tabla1[[#This Row],[Precio Unitario]]*Tabla1[[#This Row],[Cantidad Ordenada]]</f>
        <v>32</v>
      </c>
      <c r="N684" s="1">
        <f>Tabla1[[#This Row],[Ganancia Neta ]]/Tabla1[[#This Row],[Total del pedido ]]</f>
        <v>0.40625</v>
      </c>
      <c r="O684" s="2">
        <f>Tabla1[[#This Row],[Costo Unitario]]*Tabla1[[#This Row],[Cantidad Ordenada]]</f>
        <v>19</v>
      </c>
    </row>
    <row r="685" spans="1:15" x14ac:dyDescent="0.2">
      <c r="A685">
        <v>267</v>
      </c>
      <c r="B685">
        <v>7</v>
      </c>
      <c r="C685" t="s">
        <v>15</v>
      </c>
      <c r="D685" t="s">
        <v>39</v>
      </c>
      <c r="E685">
        <v>16</v>
      </c>
      <c r="F685">
        <v>28</v>
      </c>
      <c r="G685">
        <v>2</v>
      </c>
      <c r="H685" s="8">
        <v>23</v>
      </c>
      <c r="I685" s="7">
        <f>Tabla1[[#This Row],[Tiempo de Preparación]]/1440</f>
        <v>1.5972222222222221E-2</v>
      </c>
      <c r="J685" t="s">
        <v>6</v>
      </c>
      <c r="K685">
        <f>Tabla1[[#This Row],[Precio Unitario]]*Tabla1[[#This Row],[Cantidad Ordenada]]</f>
        <v>56</v>
      </c>
      <c r="L685">
        <f>Tabla1[[#This Row],[Ganancia Bruta]]-(Tabla1[[#This Row],[Costo Unitario]]*Tabla1[[#This Row],[Cantidad Ordenada]])</f>
        <v>24</v>
      </c>
      <c r="M685">
        <f>Tabla1[[#This Row],[Precio Unitario]]*Tabla1[[#This Row],[Cantidad Ordenada]]</f>
        <v>56</v>
      </c>
      <c r="N685" s="1">
        <f>Tabla1[[#This Row],[Ganancia Neta ]]/Tabla1[[#This Row],[Total del pedido ]]</f>
        <v>0.42857142857142855</v>
      </c>
      <c r="O685" s="2">
        <f>Tabla1[[#This Row],[Costo Unitario]]*Tabla1[[#This Row],[Cantidad Ordenada]]</f>
        <v>32</v>
      </c>
    </row>
    <row r="686" spans="1:15" x14ac:dyDescent="0.2">
      <c r="A686">
        <v>267</v>
      </c>
      <c r="B686">
        <v>7</v>
      </c>
      <c r="C686" t="s">
        <v>7</v>
      </c>
      <c r="D686" t="s">
        <v>32</v>
      </c>
      <c r="E686">
        <v>18</v>
      </c>
      <c r="F686">
        <v>30</v>
      </c>
      <c r="G686">
        <v>1</v>
      </c>
      <c r="H686" s="8">
        <v>28</v>
      </c>
      <c r="I686" s="7">
        <f>Tabla1[[#This Row],[Tiempo de Preparación]]/1440</f>
        <v>1.9444444444444445E-2</v>
      </c>
      <c r="J686" t="s">
        <v>8</v>
      </c>
      <c r="K686">
        <f>Tabla1[[#This Row],[Precio Unitario]]*Tabla1[[#This Row],[Cantidad Ordenada]]</f>
        <v>30</v>
      </c>
      <c r="L686">
        <f>Tabla1[[#This Row],[Ganancia Bruta]]-(Tabla1[[#This Row],[Costo Unitario]]*Tabla1[[#This Row],[Cantidad Ordenada]])</f>
        <v>12</v>
      </c>
      <c r="M686">
        <f>Tabla1[[#This Row],[Precio Unitario]]*Tabla1[[#This Row],[Cantidad Ordenada]]</f>
        <v>30</v>
      </c>
      <c r="N686" s="1">
        <f>Tabla1[[#This Row],[Ganancia Neta ]]/Tabla1[[#This Row],[Total del pedido ]]</f>
        <v>0.4</v>
      </c>
      <c r="O686" s="2">
        <f>Tabla1[[#This Row],[Costo Unitario]]*Tabla1[[#This Row],[Cantidad Ordenada]]</f>
        <v>18</v>
      </c>
    </row>
    <row r="687" spans="1:15" x14ac:dyDescent="0.2">
      <c r="A687">
        <v>268</v>
      </c>
      <c r="B687">
        <v>14</v>
      </c>
      <c r="C687" t="s">
        <v>5</v>
      </c>
      <c r="D687" t="s">
        <v>31</v>
      </c>
      <c r="E687">
        <v>14</v>
      </c>
      <c r="F687">
        <v>24</v>
      </c>
      <c r="G687">
        <v>1</v>
      </c>
      <c r="H687" s="8">
        <v>39</v>
      </c>
      <c r="I687" s="7">
        <f>Tabla1[[#This Row],[Tiempo de Preparación]]/1440</f>
        <v>2.7083333333333334E-2</v>
      </c>
      <c r="J687" t="s">
        <v>8</v>
      </c>
      <c r="K687">
        <f>Tabla1[[#This Row],[Precio Unitario]]*Tabla1[[#This Row],[Cantidad Ordenada]]</f>
        <v>24</v>
      </c>
      <c r="L687">
        <f>Tabla1[[#This Row],[Ganancia Bruta]]-(Tabla1[[#This Row],[Costo Unitario]]*Tabla1[[#This Row],[Cantidad Ordenada]])</f>
        <v>10</v>
      </c>
      <c r="M687">
        <f>Tabla1[[#This Row],[Precio Unitario]]*Tabla1[[#This Row],[Cantidad Ordenada]]</f>
        <v>24</v>
      </c>
      <c r="N687" s="1">
        <f>Tabla1[[#This Row],[Ganancia Neta ]]/Tabla1[[#This Row],[Total del pedido ]]</f>
        <v>0.41666666666666669</v>
      </c>
      <c r="O687" s="2">
        <f>Tabla1[[#This Row],[Costo Unitario]]*Tabla1[[#This Row],[Cantidad Ordenada]]</f>
        <v>14</v>
      </c>
    </row>
    <row r="688" spans="1:15" x14ac:dyDescent="0.2">
      <c r="A688">
        <v>268</v>
      </c>
      <c r="B688">
        <v>14</v>
      </c>
      <c r="C688" t="s">
        <v>19</v>
      </c>
      <c r="D688" t="s">
        <v>43</v>
      </c>
      <c r="E688">
        <v>13</v>
      </c>
      <c r="F688">
        <v>22</v>
      </c>
      <c r="G688">
        <v>2</v>
      </c>
      <c r="H688" s="8">
        <v>44</v>
      </c>
      <c r="I688" s="7">
        <f>Tabla1[[#This Row],[Tiempo de Preparación]]/1440</f>
        <v>3.0555555555555555E-2</v>
      </c>
      <c r="J688" t="s">
        <v>8</v>
      </c>
      <c r="K688">
        <f>Tabla1[[#This Row],[Precio Unitario]]*Tabla1[[#This Row],[Cantidad Ordenada]]</f>
        <v>44</v>
      </c>
      <c r="L688">
        <f>Tabla1[[#This Row],[Ganancia Bruta]]-(Tabla1[[#This Row],[Costo Unitario]]*Tabla1[[#This Row],[Cantidad Ordenada]])</f>
        <v>18</v>
      </c>
      <c r="M688">
        <f>Tabla1[[#This Row],[Precio Unitario]]*Tabla1[[#This Row],[Cantidad Ordenada]]</f>
        <v>44</v>
      </c>
      <c r="N688" s="1">
        <f>Tabla1[[#This Row],[Ganancia Neta ]]/Tabla1[[#This Row],[Total del pedido ]]</f>
        <v>0.40909090909090912</v>
      </c>
      <c r="O688" s="2">
        <f>Tabla1[[#This Row],[Costo Unitario]]*Tabla1[[#This Row],[Cantidad Ordenada]]</f>
        <v>26</v>
      </c>
    </row>
    <row r="689" spans="1:15" x14ac:dyDescent="0.2">
      <c r="A689">
        <v>269</v>
      </c>
      <c r="B689">
        <v>11</v>
      </c>
      <c r="C689" t="s">
        <v>12</v>
      </c>
      <c r="D689" t="s">
        <v>36</v>
      </c>
      <c r="E689">
        <v>22</v>
      </c>
      <c r="F689">
        <v>36</v>
      </c>
      <c r="G689">
        <v>3</v>
      </c>
      <c r="H689" s="8">
        <v>13</v>
      </c>
      <c r="I689" s="7">
        <f>Tabla1[[#This Row],[Tiempo de Preparación]]/1440</f>
        <v>9.0277777777777769E-3</v>
      </c>
      <c r="J689" t="s">
        <v>6</v>
      </c>
      <c r="K689">
        <f>Tabla1[[#This Row],[Precio Unitario]]*Tabla1[[#This Row],[Cantidad Ordenada]]</f>
        <v>108</v>
      </c>
      <c r="L689">
        <f>Tabla1[[#This Row],[Ganancia Bruta]]-(Tabla1[[#This Row],[Costo Unitario]]*Tabla1[[#This Row],[Cantidad Ordenada]])</f>
        <v>42</v>
      </c>
      <c r="M689">
        <f>Tabla1[[#This Row],[Precio Unitario]]*Tabla1[[#This Row],[Cantidad Ordenada]]</f>
        <v>108</v>
      </c>
      <c r="N689" s="1">
        <f>Tabla1[[#This Row],[Ganancia Neta ]]/Tabla1[[#This Row],[Total del pedido ]]</f>
        <v>0.3888888888888889</v>
      </c>
      <c r="O689" s="2">
        <f>Tabla1[[#This Row],[Costo Unitario]]*Tabla1[[#This Row],[Cantidad Ordenada]]</f>
        <v>66</v>
      </c>
    </row>
    <row r="690" spans="1:15" x14ac:dyDescent="0.2">
      <c r="A690">
        <v>269</v>
      </c>
      <c r="B690">
        <v>11</v>
      </c>
      <c r="C690" t="s">
        <v>11</v>
      </c>
      <c r="D690" t="s">
        <v>35</v>
      </c>
      <c r="E690">
        <v>25</v>
      </c>
      <c r="F690">
        <v>40</v>
      </c>
      <c r="G690">
        <v>1</v>
      </c>
      <c r="H690" s="8">
        <v>58</v>
      </c>
      <c r="I690" s="7">
        <f>Tabla1[[#This Row],[Tiempo de Preparación]]/1440</f>
        <v>4.027777777777778E-2</v>
      </c>
      <c r="J690" t="s">
        <v>8</v>
      </c>
      <c r="K690">
        <f>Tabla1[[#This Row],[Precio Unitario]]*Tabla1[[#This Row],[Cantidad Ordenada]]</f>
        <v>40</v>
      </c>
      <c r="L690">
        <f>Tabla1[[#This Row],[Ganancia Bruta]]-(Tabla1[[#This Row],[Costo Unitario]]*Tabla1[[#This Row],[Cantidad Ordenada]])</f>
        <v>15</v>
      </c>
      <c r="M690">
        <f>Tabla1[[#This Row],[Precio Unitario]]*Tabla1[[#This Row],[Cantidad Ordenada]]</f>
        <v>40</v>
      </c>
      <c r="N690" s="1">
        <f>Tabla1[[#This Row],[Ganancia Neta ]]/Tabla1[[#This Row],[Total del pedido ]]</f>
        <v>0.375</v>
      </c>
      <c r="O690" s="2">
        <f>Tabla1[[#This Row],[Costo Unitario]]*Tabla1[[#This Row],[Cantidad Ordenada]]</f>
        <v>25</v>
      </c>
    </row>
    <row r="691" spans="1:15" x14ac:dyDescent="0.2">
      <c r="A691">
        <v>269</v>
      </c>
      <c r="B691">
        <v>11</v>
      </c>
      <c r="C691" t="s">
        <v>20</v>
      </c>
      <c r="D691" t="s">
        <v>44</v>
      </c>
      <c r="E691">
        <v>20</v>
      </c>
      <c r="F691">
        <v>34</v>
      </c>
      <c r="G691">
        <v>3</v>
      </c>
      <c r="H691" s="8">
        <v>30</v>
      </c>
      <c r="I691" s="7">
        <f>Tabla1[[#This Row],[Tiempo de Preparación]]/1440</f>
        <v>2.0833333333333332E-2</v>
      </c>
      <c r="J691" t="s">
        <v>8</v>
      </c>
      <c r="K691">
        <f>Tabla1[[#This Row],[Precio Unitario]]*Tabla1[[#This Row],[Cantidad Ordenada]]</f>
        <v>102</v>
      </c>
      <c r="L691">
        <f>Tabla1[[#This Row],[Ganancia Bruta]]-(Tabla1[[#This Row],[Costo Unitario]]*Tabla1[[#This Row],[Cantidad Ordenada]])</f>
        <v>42</v>
      </c>
      <c r="M691">
        <f>Tabla1[[#This Row],[Precio Unitario]]*Tabla1[[#This Row],[Cantidad Ordenada]]</f>
        <v>102</v>
      </c>
      <c r="N691" s="1">
        <f>Tabla1[[#This Row],[Ganancia Neta ]]/Tabla1[[#This Row],[Total del pedido ]]</f>
        <v>0.41176470588235292</v>
      </c>
      <c r="O691" s="2">
        <f>Tabla1[[#This Row],[Costo Unitario]]*Tabla1[[#This Row],[Cantidad Ordenada]]</f>
        <v>60</v>
      </c>
    </row>
    <row r="692" spans="1:15" x14ac:dyDescent="0.2">
      <c r="A692">
        <v>270</v>
      </c>
      <c r="B692">
        <v>10</v>
      </c>
      <c r="C692" t="s">
        <v>20</v>
      </c>
      <c r="D692" t="s">
        <v>44</v>
      </c>
      <c r="E692">
        <v>20</v>
      </c>
      <c r="F692">
        <v>34</v>
      </c>
      <c r="G692">
        <v>3</v>
      </c>
      <c r="H692" s="8">
        <v>26</v>
      </c>
      <c r="I692" s="7">
        <f>Tabla1[[#This Row],[Tiempo de Preparación]]/1440</f>
        <v>1.8055555555555554E-2</v>
      </c>
      <c r="J692" t="s">
        <v>6</v>
      </c>
      <c r="K692">
        <f>Tabla1[[#This Row],[Precio Unitario]]*Tabla1[[#This Row],[Cantidad Ordenada]]</f>
        <v>102</v>
      </c>
      <c r="L692">
        <f>Tabla1[[#This Row],[Ganancia Bruta]]-(Tabla1[[#This Row],[Costo Unitario]]*Tabla1[[#This Row],[Cantidad Ordenada]])</f>
        <v>42</v>
      </c>
      <c r="M692">
        <f>Tabla1[[#This Row],[Precio Unitario]]*Tabla1[[#This Row],[Cantidad Ordenada]]</f>
        <v>102</v>
      </c>
      <c r="N692" s="1">
        <f>Tabla1[[#This Row],[Ganancia Neta ]]/Tabla1[[#This Row],[Total del pedido ]]</f>
        <v>0.41176470588235292</v>
      </c>
      <c r="O692" s="2">
        <f>Tabla1[[#This Row],[Costo Unitario]]*Tabla1[[#This Row],[Cantidad Ordenada]]</f>
        <v>60</v>
      </c>
    </row>
    <row r="693" spans="1:15" x14ac:dyDescent="0.2">
      <c r="A693">
        <v>271</v>
      </c>
      <c r="B693">
        <v>3</v>
      </c>
      <c r="C693" t="s">
        <v>19</v>
      </c>
      <c r="D693" t="s">
        <v>43</v>
      </c>
      <c r="E693">
        <v>13</v>
      </c>
      <c r="F693">
        <v>22</v>
      </c>
      <c r="G693">
        <v>2</v>
      </c>
      <c r="H693" s="8">
        <v>55</v>
      </c>
      <c r="I693" s="7">
        <f>Tabla1[[#This Row],[Tiempo de Preparación]]/1440</f>
        <v>3.8194444444444448E-2</v>
      </c>
      <c r="J693" t="s">
        <v>8</v>
      </c>
      <c r="K693">
        <f>Tabla1[[#This Row],[Precio Unitario]]*Tabla1[[#This Row],[Cantidad Ordenada]]</f>
        <v>44</v>
      </c>
      <c r="L693">
        <f>Tabla1[[#This Row],[Ganancia Bruta]]-(Tabla1[[#This Row],[Costo Unitario]]*Tabla1[[#This Row],[Cantidad Ordenada]])</f>
        <v>18</v>
      </c>
      <c r="M693">
        <f>Tabla1[[#This Row],[Precio Unitario]]*Tabla1[[#This Row],[Cantidad Ordenada]]</f>
        <v>44</v>
      </c>
      <c r="N693" s="1">
        <f>Tabla1[[#This Row],[Ganancia Neta ]]/Tabla1[[#This Row],[Total del pedido ]]</f>
        <v>0.40909090909090912</v>
      </c>
      <c r="O693" s="2">
        <f>Tabla1[[#This Row],[Costo Unitario]]*Tabla1[[#This Row],[Cantidad Ordenada]]</f>
        <v>26</v>
      </c>
    </row>
    <row r="694" spans="1:15" x14ac:dyDescent="0.2">
      <c r="A694">
        <v>272</v>
      </c>
      <c r="B694">
        <v>7</v>
      </c>
      <c r="C694" t="s">
        <v>5</v>
      </c>
      <c r="D694" t="s">
        <v>31</v>
      </c>
      <c r="E694">
        <v>14</v>
      </c>
      <c r="F694">
        <v>24</v>
      </c>
      <c r="G694">
        <v>2</v>
      </c>
      <c r="H694" s="8">
        <v>36</v>
      </c>
      <c r="I694" s="7">
        <f>Tabla1[[#This Row],[Tiempo de Preparación]]/1440</f>
        <v>2.5000000000000001E-2</v>
      </c>
      <c r="J694" t="s">
        <v>6</v>
      </c>
      <c r="K694">
        <f>Tabla1[[#This Row],[Precio Unitario]]*Tabla1[[#This Row],[Cantidad Ordenada]]</f>
        <v>48</v>
      </c>
      <c r="L694">
        <f>Tabla1[[#This Row],[Ganancia Bruta]]-(Tabla1[[#This Row],[Costo Unitario]]*Tabla1[[#This Row],[Cantidad Ordenada]])</f>
        <v>20</v>
      </c>
      <c r="M694">
        <f>Tabla1[[#This Row],[Precio Unitario]]*Tabla1[[#This Row],[Cantidad Ordenada]]</f>
        <v>48</v>
      </c>
      <c r="N694" s="1">
        <f>Tabla1[[#This Row],[Ganancia Neta ]]/Tabla1[[#This Row],[Total del pedido ]]</f>
        <v>0.41666666666666669</v>
      </c>
      <c r="O694" s="2">
        <f>Tabla1[[#This Row],[Costo Unitario]]*Tabla1[[#This Row],[Cantidad Ordenada]]</f>
        <v>28</v>
      </c>
    </row>
    <row r="695" spans="1:15" x14ac:dyDescent="0.2">
      <c r="A695">
        <v>272</v>
      </c>
      <c r="B695">
        <v>7</v>
      </c>
      <c r="C695" t="s">
        <v>17</v>
      </c>
      <c r="D695" t="s">
        <v>41</v>
      </c>
      <c r="E695">
        <v>21</v>
      </c>
      <c r="F695">
        <v>35</v>
      </c>
      <c r="G695">
        <v>1</v>
      </c>
      <c r="H695" s="8">
        <v>47</v>
      </c>
      <c r="I695" s="7">
        <f>Tabla1[[#This Row],[Tiempo de Preparación]]/1440</f>
        <v>3.2638888888888891E-2</v>
      </c>
      <c r="J695" t="s">
        <v>8</v>
      </c>
      <c r="K695">
        <f>Tabla1[[#This Row],[Precio Unitario]]*Tabla1[[#This Row],[Cantidad Ordenada]]</f>
        <v>35</v>
      </c>
      <c r="L695">
        <f>Tabla1[[#This Row],[Ganancia Bruta]]-(Tabla1[[#This Row],[Costo Unitario]]*Tabla1[[#This Row],[Cantidad Ordenada]])</f>
        <v>14</v>
      </c>
      <c r="M695">
        <f>Tabla1[[#This Row],[Precio Unitario]]*Tabla1[[#This Row],[Cantidad Ordenada]]</f>
        <v>35</v>
      </c>
      <c r="N695" s="1">
        <f>Tabla1[[#This Row],[Ganancia Neta ]]/Tabla1[[#This Row],[Total del pedido ]]</f>
        <v>0.4</v>
      </c>
      <c r="O695" s="2">
        <f>Tabla1[[#This Row],[Costo Unitario]]*Tabla1[[#This Row],[Cantidad Ordenada]]</f>
        <v>21</v>
      </c>
    </row>
    <row r="696" spans="1:15" x14ac:dyDescent="0.2">
      <c r="A696">
        <v>273</v>
      </c>
      <c r="B696">
        <v>20</v>
      </c>
      <c r="C696" t="s">
        <v>18</v>
      </c>
      <c r="D696" t="s">
        <v>42</v>
      </c>
      <c r="E696">
        <v>19</v>
      </c>
      <c r="F696">
        <v>32</v>
      </c>
      <c r="G696">
        <v>1</v>
      </c>
      <c r="H696" s="8">
        <v>22</v>
      </c>
      <c r="I696" s="7">
        <f>Tabla1[[#This Row],[Tiempo de Preparación]]/1440</f>
        <v>1.5277777777777777E-2</v>
      </c>
      <c r="J696" t="s">
        <v>8</v>
      </c>
      <c r="K696">
        <f>Tabla1[[#This Row],[Precio Unitario]]*Tabla1[[#This Row],[Cantidad Ordenada]]</f>
        <v>32</v>
      </c>
      <c r="L696">
        <f>Tabla1[[#This Row],[Ganancia Bruta]]-(Tabla1[[#This Row],[Costo Unitario]]*Tabla1[[#This Row],[Cantidad Ordenada]])</f>
        <v>13</v>
      </c>
      <c r="M696">
        <f>Tabla1[[#This Row],[Precio Unitario]]*Tabla1[[#This Row],[Cantidad Ordenada]]</f>
        <v>32</v>
      </c>
      <c r="N696" s="1">
        <f>Tabla1[[#This Row],[Ganancia Neta ]]/Tabla1[[#This Row],[Total del pedido ]]</f>
        <v>0.40625</v>
      </c>
      <c r="O696" s="2">
        <f>Tabla1[[#This Row],[Costo Unitario]]*Tabla1[[#This Row],[Cantidad Ordenada]]</f>
        <v>19</v>
      </c>
    </row>
    <row r="697" spans="1:15" x14ac:dyDescent="0.2">
      <c r="A697">
        <v>273</v>
      </c>
      <c r="B697">
        <v>20</v>
      </c>
      <c r="C697" t="s">
        <v>19</v>
      </c>
      <c r="D697" t="s">
        <v>43</v>
      </c>
      <c r="E697">
        <v>13</v>
      </c>
      <c r="F697">
        <v>22</v>
      </c>
      <c r="G697">
        <v>3</v>
      </c>
      <c r="H697" s="8">
        <v>40</v>
      </c>
      <c r="I697" s="7">
        <f>Tabla1[[#This Row],[Tiempo de Preparación]]/1440</f>
        <v>2.7777777777777776E-2</v>
      </c>
      <c r="J697" t="s">
        <v>6</v>
      </c>
      <c r="K697">
        <f>Tabla1[[#This Row],[Precio Unitario]]*Tabla1[[#This Row],[Cantidad Ordenada]]</f>
        <v>66</v>
      </c>
      <c r="L697">
        <f>Tabla1[[#This Row],[Ganancia Bruta]]-(Tabla1[[#This Row],[Costo Unitario]]*Tabla1[[#This Row],[Cantidad Ordenada]])</f>
        <v>27</v>
      </c>
      <c r="M697">
        <f>Tabla1[[#This Row],[Precio Unitario]]*Tabla1[[#This Row],[Cantidad Ordenada]]</f>
        <v>66</v>
      </c>
      <c r="N697" s="1">
        <f>Tabla1[[#This Row],[Ganancia Neta ]]/Tabla1[[#This Row],[Total del pedido ]]</f>
        <v>0.40909090909090912</v>
      </c>
      <c r="O697" s="2">
        <f>Tabla1[[#This Row],[Costo Unitario]]*Tabla1[[#This Row],[Cantidad Ordenada]]</f>
        <v>39</v>
      </c>
    </row>
    <row r="698" spans="1:15" x14ac:dyDescent="0.2">
      <c r="A698">
        <v>273</v>
      </c>
      <c r="B698">
        <v>20</v>
      </c>
      <c r="C698" t="s">
        <v>26</v>
      </c>
      <c r="D698" t="s">
        <v>50</v>
      </c>
      <c r="E698">
        <v>15</v>
      </c>
      <c r="F698">
        <v>25</v>
      </c>
      <c r="G698">
        <v>1</v>
      </c>
      <c r="H698" s="8">
        <v>5</v>
      </c>
      <c r="I698" s="7">
        <f>Tabla1[[#This Row],[Tiempo de Preparación]]/1440</f>
        <v>3.472222222222222E-3</v>
      </c>
      <c r="J698" t="s">
        <v>8</v>
      </c>
      <c r="K698">
        <f>Tabla1[[#This Row],[Precio Unitario]]*Tabla1[[#This Row],[Cantidad Ordenada]]</f>
        <v>25</v>
      </c>
      <c r="L698">
        <f>Tabla1[[#This Row],[Ganancia Bruta]]-(Tabla1[[#This Row],[Costo Unitario]]*Tabla1[[#This Row],[Cantidad Ordenada]])</f>
        <v>10</v>
      </c>
      <c r="M698">
        <f>Tabla1[[#This Row],[Precio Unitario]]*Tabla1[[#This Row],[Cantidad Ordenada]]</f>
        <v>25</v>
      </c>
      <c r="N698" s="1">
        <f>Tabla1[[#This Row],[Ganancia Neta ]]/Tabla1[[#This Row],[Total del pedido ]]</f>
        <v>0.4</v>
      </c>
      <c r="O698" s="2">
        <f>Tabla1[[#This Row],[Costo Unitario]]*Tabla1[[#This Row],[Cantidad Ordenada]]</f>
        <v>15</v>
      </c>
    </row>
    <row r="699" spans="1:15" x14ac:dyDescent="0.2">
      <c r="A699">
        <v>274</v>
      </c>
      <c r="B699">
        <v>7</v>
      </c>
      <c r="C699" t="s">
        <v>25</v>
      </c>
      <c r="D699" t="s">
        <v>49</v>
      </c>
      <c r="E699">
        <v>15</v>
      </c>
      <c r="F699">
        <v>26</v>
      </c>
      <c r="G699">
        <v>3</v>
      </c>
      <c r="H699" s="8">
        <v>33</v>
      </c>
      <c r="I699" s="7">
        <f>Tabla1[[#This Row],[Tiempo de Preparación]]/1440</f>
        <v>2.2916666666666665E-2</v>
      </c>
      <c r="J699" t="s">
        <v>6</v>
      </c>
      <c r="K699">
        <f>Tabla1[[#This Row],[Precio Unitario]]*Tabla1[[#This Row],[Cantidad Ordenada]]</f>
        <v>78</v>
      </c>
      <c r="L699">
        <f>Tabla1[[#This Row],[Ganancia Bruta]]-(Tabla1[[#This Row],[Costo Unitario]]*Tabla1[[#This Row],[Cantidad Ordenada]])</f>
        <v>33</v>
      </c>
      <c r="M699">
        <f>Tabla1[[#This Row],[Precio Unitario]]*Tabla1[[#This Row],[Cantidad Ordenada]]</f>
        <v>78</v>
      </c>
      <c r="N699" s="1">
        <f>Tabla1[[#This Row],[Ganancia Neta ]]/Tabla1[[#This Row],[Total del pedido ]]</f>
        <v>0.42307692307692307</v>
      </c>
      <c r="O699" s="2">
        <f>Tabla1[[#This Row],[Costo Unitario]]*Tabla1[[#This Row],[Cantidad Ordenada]]</f>
        <v>45</v>
      </c>
    </row>
    <row r="700" spans="1:15" x14ac:dyDescent="0.2">
      <c r="A700">
        <v>274</v>
      </c>
      <c r="B700">
        <v>7</v>
      </c>
      <c r="C700" t="s">
        <v>16</v>
      </c>
      <c r="D700" t="s">
        <v>40</v>
      </c>
      <c r="E700">
        <v>11</v>
      </c>
      <c r="F700">
        <v>19</v>
      </c>
      <c r="G700">
        <v>2</v>
      </c>
      <c r="H700" s="8">
        <v>42</v>
      </c>
      <c r="I700" s="7">
        <f>Tabla1[[#This Row],[Tiempo de Preparación]]/1440</f>
        <v>2.9166666666666667E-2</v>
      </c>
      <c r="J700" t="s">
        <v>8</v>
      </c>
      <c r="K700">
        <f>Tabla1[[#This Row],[Precio Unitario]]*Tabla1[[#This Row],[Cantidad Ordenada]]</f>
        <v>38</v>
      </c>
      <c r="L700">
        <f>Tabla1[[#This Row],[Ganancia Bruta]]-(Tabla1[[#This Row],[Costo Unitario]]*Tabla1[[#This Row],[Cantidad Ordenada]])</f>
        <v>16</v>
      </c>
      <c r="M700">
        <f>Tabla1[[#This Row],[Precio Unitario]]*Tabla1[[#This Row],[Cantidad Ordenada]]</f>
        <v>38</v>
      </c>
      <c r="N700" s="1">
        <f>Tabla1[[#This Row],[Ganancia Neta ]]/Tabla1[[#This Row],[Total del pedido ]]</f>
        <v>0.42105263157894735</v>
      </c>
      <c r="O700" s="2">
        <f>Tabla1[[#This Row],[Costo Unitario]]*Tabla1[[#This Row],[Cantidad Ordenada]]</f>
        <v>22</v>
      </c>
    </row>
    <row r="701" spans="1:15" x14ac:dyDescent="0.2">
      <c r="A701">
        <v>275</v>
      </c>
      <c r="B701">
        <v>5</v>
      </c>
      <c r="C701" t="s">
        <v>14</v>
      </c>
      <c r="D701" t="s">
        <v>38</v>
      </c>
      <c r="E701">
        <v>20</v>
      </c>
      <c r="F701">
        <v>33</v>
      </c>
      <c r="G701">
        <v>1</v>
      </c>
      <c r="H701" s="8">
        <v>32</v>
      </c>
      <c r="I701" s="7">
        <f>Tabla1[[#This Row],[Tiempo de Preparación]]/1440</f>
        <v>2.2222222222222223E-2</v>
      </c>
      <c r="J701" t="s">
        <v>8</v>
      </c>
      <c r="K701">
        <f>Tabla1[[#This Row],[Precio Unitario]]*Tabla1[[#This Row],[Cantidad Ordenada]]</f>
        <v>33</v>
      </c>
      <c r="L701">
        <f>Tabla1[[#This Row],[Ganancia Bruta]]-(Tabla1[[#This Row],[Costo Unitario]]*Tabla1[[#This Row],[Cantidad Ordenada]])</f>
        <v>13</v>
      </c>
      <c r="M701">
        <f>Tabla1[[#This Row],[Precio Unitario]]*Tabla1[[#This Row],[Cantidad Ordenada]]</f>
        <v>33</v>
      </c>
      <c r="N701" s="1">
        <f>Tabla1[[#This Row],[Ganancia Neta ]]/Tabla1[[#This Row],[Total del pedido ]]</f>
        <v>0.39393939393939392</v>
      </c>
      <c r="O701" s="2">
        <f>Tabla1[[#This Row],[Costo Unitario]]*Tabla1[[#This Row],[Cantidad Ordenada]]</f>
        <v>20</v>
      </c>
    </row>
    <row r="702" spans="1:15" x14ac:dyDescent="0.2">
      <c r="A702">
        <v>275</v>
      </c>
      <c r="B702">
        <v>5</v>
      </c>
      <c r="C702" t="s">
        <v>9</v>
      </c>
      <c r="D702" t="s">
        <v>33</v>
      </c>
      <c r="E702">
        <v>19</v>
      </c>
      <c r="F702">
        <v>31</v>
      </c>
      <c r="G702">
        <v>2</v>
      </c>
      <c r="H702" s="8">
        <v>32</v>
      </c>
      <c r="I702" s="7">
        <f>Tabla1[[#This Row],[Tiempo de Preparación]]/1440</f>
        <v>2.2222222222222223E-2</v>
      </c>
      <c r="J702" t="s">
        <v>6</v>
      </c>
      <c r="K702">
        <f>Tabla1[[#This Row],[Precio Unitario]]*Tabla1[[#This Row],[Cantidad Ordenada]]</f>
        <v>62</v>
      </c>
      <c r="L702">
        <f>Tabla1[[#This Row],[Ganancia Bruta]]-(Tabla1[[#This Row],[Costo Unitario]]*Tabla1[[#This Row],[Cantidad Ordenada]])</f>
        <v>24</v>
      </c>
      <c r="M702">
        <f>Tabla1[[#This Row],[Precio Unitario]]*Tabla1[[#This Row],[Cantidad Ordenada]]</f>
        <v>62</v>
      </c>
      <c r="N702" s="1">
        <f>Tabla1[[#This Row],[Ganancia Neta ]]/Tabla1[[#This Row],[Total del pedido ]]</f>
        <v>0.38709677419354838</v>
      </c>
      <c r="O702" s="2">
        <f>Tabla1[[#This Row],[Costo Unitario]]*Tabla1[[#This Row],[Cantidad Ordenada]]</f>
        <v>38</v>
      </c>
    </row>
    <row r="703" spans="1:15" x14ac:dyDescent="0.2">
      <c r="A703">
        <v>275</v>
      </c>
      <c r="B703">
        <v>5</v>
      </c>
      <c r="C703" t="s">
        <v>25</v>
      </c>
      <c r="D703" t="s">
        <v>49</v>
      </c>
      <c r="E703">
        <v>15</v>
      </c>
      <c r="F703">
        <v>26</v>
      </c>
      <c r="G703">
        <v>1</v>
      </c>
      <c r="H703" s="8">
        <v>58</v>
      </c>
      <c r="I703" s="7">
        <f>Tabla1[[#This Row],[Tiempo de Preparación]]/1440</f>
        <v>4.027777777777778E-2</v>
      </c>
      <c r="J703" t="s">
        <v>6</v>
      </c>
      <c r="K703">
        <f>Tabla1[[#This Row],[Precio Unitario]]*Tabla1[[#This Row],[Cantidad Ordenada]]</f>
        <v>26</v>
      </c>
      <c r="L703">
        <f>Tabla1[[#This Row],[Ganancia Bruta]]-(Tabla1[[#This Row],[Costo Unitario]]*Tabla1[[#This Row],[Cantidad Ordenada]])</f>
        <v>11</v>
      </c>
      <c r="M703">
        <f>Tabla1[[#This Row],[Precio Unitario]]*Tabla1[[#This Row],[Cantidad Ordenada]]</f>
        <v>26</v>
      </c>
      <c r="N703" s="1">
        <f>Tabla1[[#This Row],[Ganancia Neta ]]/Tabla1[[#This Row],[Total del pedido ]]</f>
        <v>0.42307692307692307</v>
      </c>
      <c r="O703" s="2">
        <f>Tabla1[[#This Row],[Costo Unitario]]*Tabla1[[#This Row],[Cantidad Ordenada]]</f>
        <v>15</v>
      </c>
    </row>
    <row r="704" spans="1:15" x14ac:dyDescent="0.2">
      <c r="A704">
        <v>276</v>
      </c>
      <c r="B704">
        <v>15</v>
      </c>
      <c r="C704" t="s">
        <v>19</v>
      </c>
      <c r="D704" t="s">
        <v>43</v>
      </c>
      <c r="E704">
        <v>13</v>
      </c>
      <c r="F704">
        <v>22</v>
      </c>
      <c r="G704">
        <v>2</v>
      </c>
      <c r="H704" s="8">
        <v>49</v>
      </c>
      <c r="I704" s="7">
        <f>Tabla1[[#This Row],[Tiempo de Preparación]]/1440</f>
        <v>3.4027777777777775E-2</v>
      </c>
      <c r="J704" t="s">
        <v>6</v>
      </c>
      <c r="K704">
        <f>Tabla1[[#This Row],[Precio Unitario]]*Tabla1[[#This Row],[Cantidad Ordenada]]</f>
        <v>44</v>
      </c>
      <c r="L704">
        <f>Tabla1[[#This Row],[Ganancia Bruta]]-(Tabla1[[#This Row],[Costo Unitario]]*Tabla1[[#This Row],[Cantidad Ordenada]])</f>
        <v>18</v>
      </c>
      <c r="M704">
        <f>Tabla1[[#This Row],[Precio Unitario]]*Tabla1[[#This Row],[Cantidad Ordenada]]</f>
        <v>44</v>
      </c>
      <c r="N704" s="1">
        <f>Tabla1[[#This Row],[Ganancia Neta ]]/Tabla1[[#This Row],[Total del pedido ]]</f>
        <v>0.40909090909090912</v>
      </c>
      <c r="O704" s="2">
        <f>Tabla1[[#This Row],[Costo Unitario]]*Tabla1[[#This Row],[Cantidad Ordenada]]</f>
        <v>26</v>
      </c>
    </row>
    <row r="705" spans="1:15" x14ac:dyDescent="0.2">
      <c r="A705">
        <v>276</v>
      </c>
      <c r="B705">
        <v>15</v>
      </c>
      <c r="C705" t="s">
        <v>25</v>
      </c>
      <c r="D705" t="s">
        <v>49</v>
      </c>
      <c r="E705">
        <v>15</v>
      </c>
      <c r="F705">
        <v>26</v>
      </c>
      <c r="G705">
        <v>1</v>
      </c>
      <c r="H705" s="8">
        <v>36</v>
      </c>
      <c r="I705" s="7">
        <f>Tabla1[[#This Row],[Tiempo de Preparación]]/1440</f>
        <v>2.5000000000000001E-2</v>
      </c>
      <c r="J705" t="s">
        <v>8</v>
      </c>
      <c r="K705">
        <f>Tabla1[[#This Row],[Precio Unitario]]*Tabla1[[#This Row],[Cantidad Ordenada]]</f>
        <v>26</v>
      </c>
      <c r="L705">
        <f>Tabla1[[#This Row],[Ganancia Bruta]]-(Tabla1[[#This Row],[Costo Unitario]]*Tabla1[[#This Row],[Cantidad Ordenada]])</f>
        <v>11</v>
      </c>
      <c r="M705">
        <f>Tabla1[[#This Row],[Precio Unitario]]*Tabla1[[#This Row],[Cantidad Ordenada]]</f>
        <v>26</v>
      </c>
      <c r="N705" s="1">
        <f>Tabla1[[#This Row],[Ganancia Neta ]]/Tabla1[[#This Row],[Total del pedido ]]</f>
        <v>0.42307692307692307</v>
      </c>
      <c r="O705" s="2">
        <f>Tabla1[[#This Row],[Costo Unitario]]*Tabla1[[#This Row],[Cantidad Ordenada]]</f>
        <v>15</v>
      </c>
    </row>
    <row r="706" spans="1:15" x14ac:dyDescent="0.2">
      <c r="A706">
        <v>277</v>
      </c>
      <c r="B706">
        <v>4</v>
      </c>
      <c r="C706" t="s">
        <v>9</v>
      </c>
      <c r="D706" t="s">
        <v>33</v>
      </c>
      <c r="E706">
        <v>19</v>
      </c>
      <c r="F706">
        <v>31</v>
      </c>
      <c r="G706">
        <v>3</v>
      </c>
      <c r="H706" s="8">
        <v>29</v>
      </c>
      <c r="I706" s="7">
        <f>Tabla1[[#This Row],[Tiempo de Preparación]]/1440</f>
        <v>2.013888888888889E-2</v>
      </c>
      <c r="J706" t="s">
        <v>6</v>
      </c>
      <c r="K706">
        <f>Tabla1[[#This Row],[Precio Unitario]]*Tabla1[[#This Row],[Cantidad Ordenada]]</f>
        <v>93</v>
      </c>
      <c r="L706">
        <f>Tabla1[[#This Row],[Ganancia Bruta]]-(Tabla1[[#This Row],[Costo Unitario]]*Tabla1[[#This Row],[Cantidad Ordenada]])</f>
        <v>36</v>
      </c>
      <c r="M706">
        <f>Tabla1[[#This Row],[Precio Unitario]]*Tabla1[[#This Row],[Cantidad Ordenada]]</f>
        <v>93</v>
      </c>
      <c r="N706" s="1">
        <f>Tabla1[[#This Row],[Ganancia Neta ]]/Tabla1[[#This Row],[Total del pedido ]]</f>
        <v>0.38709677419354838</v>
      </c>
      <c r="O706" s="2">
        <f>Tabla1[[#This Row],[Costo Unitario]]*Tabla1[[#This Row],[Cantidad Ordenada]]</f>
        <v>57</v>
      </c>
    </row>
    <row r="707" spans="1:15" x14ac:dyDescent="0.2">
      <c r="A707">
        <v>278</v>
      </c>
      <c r="B707">
        <v>5</v>
      </c>
      <c r="C707" t="s">
        <v>9</v>
      </c>
      <c r="D707" t="s">
        <v>33</v>
      </c>
      <c r="E707">
        <v>19</v>
      </c>
      <c r="F707">
        <v>31</v>
      </c>
      <c r="G707">
        <v>3</v>
      </c>
      <c r="H707" s="8">
        <v>33</v>
      </c>
      <c r="I707" s="7">
        <f>Tabla1[[#This Row],[Tiempo de Preparación]]/1440</f>
        <v>2.2916666666666665E-2</v>
      </c>
      <c r="J707" t="s">
        <v>6</v>
      </c>
      <c r="K707">
        <f>Tabla1[[#This Row],[Precio Unitario]]*Tabla1[[#This Row],[Cantidad Ordenada]]</f>
        <v>93</v>
      </c>
      <c r="L707">
        <f>Tabla1[[#This Row],[Ganancia Bruta]]-(Tabla1[[#This Row],[Costo Unitario]]*Tabla1[[#This Row],[Cantidad Ordenada]])</f>
        <v>36</v>
      </c>
      <c r="M707">
        <f>Tabla1[[#This Row],[Precio Unitario]]*Tabla1[[#This Row],[Cantidad Ordenada]]</f>
        <v>93</v>
      </c>
      <c r="N707" s="1">
        <f>Tabla1[[#This Row],[Ganancia Neta ]]/Tabla1[[#This Row],[Total del pedido ]]</f>
        <v>0.38709677419354838</v>
      </c>
      <c r="O707" s="2">
        <f>Tabla1[[#This Row],[Costo Unitario]]*Tabla1[[#This Row],[Cantidad Ordenada]]</f>
        <v>57</v>
      </c>
    </row>
    <row r="708" spans="1:15" x14ac:dyDescent="0.2">
      <c r="A708">
        <v>278</v>
      </c>
      <c r="B708">
        <v>5</v>
      </c>
      <c r="C708" t="s">
        <v>5</v>
      </c>
      <c r="D708" t="s">
        <v>31</v>
      </c>
      <c r="E708">
        <v>14</v>
      </c>
      <c r="F708">
        <v>24</v>
      </c>
      <c r="G708">
        <v>2</v>
      </c>
      <c r="H708" s="8">
        <v>28</v>
      </c>
      <c r="I708" s="7">
        <f>Tabla1[[#This Row],[Tiempo de Preparación]]/1440</f>
        <v>1.9444444444444445E-2</v>
      </c>
      <c r="J708" t="s">
        <v>8</v>
      </c>
      <c r="K708">
        <f>Tabla1[[#This Row],[Precio Unitario]]*Tabla1[[#This Row],[Cantidad Ordenada]]</f>
        <v>48</v>
      </c>
      <c r="L708">
        <f>Tabla1[[#This Row],[Ganancia Bruta]]-(Tabla1[[#This Row],[Costo Unitario]]*Tabla1[[#This Row],[Cantidad Ordenada]])</f>
        <v>20</v>
      </c>
      <c r="M708">
        <f>Tabla1[[#This Row],[Precio Unitario]]*Tabla1[[#This Row],[Cantidad Ordenada]]</f>
        <v>48</v>
      </c>
      <c r="N708" s="1">
        <f>Tabla1[[#This Row],[Ganancia Neta ]]/Tabla1[[#This Row],[Total del pedido ]]</f>
        <v>0.41666666666666669</v>
      </c>
      <c r="O708" s="2">
        <f>Tabla1[[#This Row],[Costo Unitario]]*Tabla1[[#This Row],[Cantidad Ordenada]]</f>
        <v>28</v>
      </c>
    </row>
    <row r="709" spans="1:15" x14ac:dyDescent="0.2">
      <c r="A709">
        <v>279</v>
      </c>
      <c r="B709">
        <v>11</v>
      </c>
      <c r="C709" t="s">
        <v>11</v>
      </c>
      <c r="D709" t="s">
        <v>35</v>
      </c>
      <c r="E709">
        <v>25</v>
      </c>
      <c r="F709">
        <v>40</v>
      </c>
      <c r="G709">
        <v>3</v>
      </c>
      <c r="H709" s="8">
        <v>48</v>
      </c>
      <c r="I709" s="7">
        <f>Tabla1[[#This Row],[Tiempo de Preparación]]/1440</f>
        <v>3.3333333333333333E-2</v>
      </c>
      <c r="J709" t="s">
        <v>8</v>
      </c>
      <c r="K709">
        <f>Tabla1[[#This Row],[Precio Unitario]]*Tabla1[[#This Row],[Cantidad Ordenada]]</f>
        <v>120</v>
      </c>
      <c r="L709">
        <f>Tabla1[[#This Row],[Ganancia Bruta]]-(Tabla1[[#This Row],[Costo Unitario]]*Tabla1[[#This Row],[Cantidad Ordenada]])</f>
        <v>45</v>
      </c>
      <c r="M709">
        <f>Tabla1[[#This Row],[Precio Unitario]]*Tabla1[[#This Row],[Cantidad Ordenada]]</f>
        <v>120</v>
      </c>
      <c r="N709" s="1">
        <f>Tabla1[[#This Row],[Ganancia Neta ]]/Tabla1[[#This Row],[Total del pedido ]]</f>
        <v>0.375</v>
      </c>
      <c r="O709" s="2">
        <f>Tabla1[[#This Row],[Costo Unitario]]*Tabla1[[#This Row],[Cantidad Ordenada]]</f>
        <v>75</v>
      </c>
    </row>
    <row r="710" spans="1:15" x14ac:dyDescent="0.2">
      <c r="A710">
        <v>279</v>
      </c>
      <c r="B710">
        <v>11</v>
      </c>
      <c r="C710" t="s">
        <v>17</v>
      </c>
      <c r="D710" t="s">
        <v>41</v>
      </c>
      <c r="E710">
        <v>21</v>
      </c>
      <c r="F710">
        <v>35</v>
      </c>
      <c r="G710">
        <v>1</v>
      </c>
      <c r="H710" s="8">
        <v>28</v>
      </c>
      <c r="I710" s="7">
        <f>Tabla1[[#This Row],[Tiempo de Preparación]]/1440</f>
        <v>1.9444444444444445E-2</v>
      </c>
      <c r="J710" t="s">
        <v>6</v>
      </c>
      <c r="K710">
        <f>Tabla1[[#This Row],[Precio Unitario]]*Tabla1[[#This Row],[Cantidad Ordenada]]</f>
        <v>35</v>
      </c>
      <c r="L710">
        <f>Tabla1[[#This Row],[Ganancia Bruta]]-(Tabla1[[#This Row],[Costo Unitario]]*Tabla1[[#This Row],[Cantidad Ordenada]])</f>
        <v>14</v>
      </c>
      <c r="M710">
        <f>Tabla1[[#This Row],[Precio Unitario]]*Tabla1[[#This Row],[Cantidad Ordenada]]</f>
        <v>35</v>
      </c>
      <c r="N710" s="1">
        <f>Tabla1[[#This Row],[Ganancia Neta ]]/Tabla1[[#This Row],[Total del pedido ]]</f>
        <v>0.4</v>
      </c>
      <c r="O710" s="2">
        <f>Tabla1[[#This Row],[Costo Unitario]]*Tabla1[[#This Row],[Cantidad Ordenada]]</f>
        <v>21</v>
      </c>
    </row>
    <row r="711" spans="1:15" x14ac:dyDescent="0.2">
      <c r="A711">
        <v>279</v>
      </c>
      <c r="B711">
        <v>11</v>
      </c>
      <c r="C711" t="s">
        <v>24</v>
      </c>
      <c r="D711" t="s">
        <v>48</v>
      </c>
      <c r="E711">
        <v>10</v>
      </c>
      <c r="F711">
        <v>18</v>
      </c>
      <c r="G711">
        <v>1</v>
      </c>
      <c r="H711" s="8">
        <v>58</v>
      </c>
      <c r="I711" s="7">
        <f>Tabla1[[#This Row],[Tiempo de Preparación]]/1440</f>
        <v>4.027777777777778E-2</v>
      </c>
      <c r="J711" t="s">
        <v>6</v>
      </c>
      <c r="K711">
        <f>Tabla1[[#This Row],[Precio Unitario]]*Tabla1[[#This Row],[Cantidad Ordenada]]</f>
        <v>18</v>
      </c>
      <c r="L711">
        <f>Tabla1[[#This Row],[Ganancia Bruta]]-(Tabla1[[#This Row],[Costo Unitario]]*Tabla1[[#This Row],[Cantidad Ordenada]])</f>
        <v>8</v>
      </c>
      <c r="M711">
        <f>Tabla1[[#This Row],[Precio Unitario]]*Tabla1[[#This Row],[Cantidad Ordenada]]</f>
        <v>18</v>
      </c>
      <c r="N711" s="1">
        <f>Tabla1[[#This Row],[Ganancia Neta ]]/Tabla1[[#This Row],[Total del pedido ]]</f>
        <v>0.44444444444444442</v>
      </c>
      <c r="O711" s="2">
        <f>Tabla1[[#This Row],[Costo Unitario]]*Tabla1[[#This Row],[Cantidad Ordenada]]</f>
        <v>10</v>
      </c>
    </row>
    <row r="712" spans="1:15" x14ac:dyDescent="0.2">
      <c r="A712">
        <v>279</v>
      </c>
      <c r="B712">
        <v>11</v>
      </c>
      <c r="C712" t="s">
        <v>15</v>
      </c>
      <c r="D712" t="s">
        <v>39</v>
      </c>
      <c r="E712">
        <v>16</v>
      </c>
      <c r="F712">
        <v>28</v>
      </c>
      <c r="G712">
        <v>1</v>
      </c>
      <c r="H712" s="8">
        <v>8</v>
      </c>
      <c r="I712" s="7">
        <f>Tabla1[[#This Row],[Tiempo de Preparación]]/1440</f>
        <v>5.5555555555555558E-3</v>
      </c>
      <c r="J712" t="s">
        <v>6</v>
      </c>
      <c r="K712">
        <f>Tabla1[[#This Row],[Precio Unitario]]*Tabla1[[#This Row],[Cantidad Ordenada]]</f>
        <v>28</v>
      </c>
      <c r="L712">
        <f>Tabla1[[#This Row],[Ganancia Bruta]]-(Tabla1[[#This Row],[Costo Unitario]]*Tabla1[[#This Row],[Cantidad Ordenada]])</f>
        <v>12</v>
      </c>
      <c r="M712">
        <f>Tabla1[[#This Row],[Precio Unitario]]*Tabla1[[#This Row],[Cantidad Ordenada]]</f>
        <v>28</v>
      </c>
      <c r="N712" s="1">
        <f>Tabla1[[#This Row],[Ganancia Neta ]]/Tabla1[[#This Row],[Total del pedido ]]</f>
        <v>0.42857142857142855</v>
      </c>
      <c r="O712" s="2">
        <f>Tabla1[[#This Row],[Costo Unitario]]*Tabla1[[#This Row],[Cantidad Ordenada]]</f>
        <v>16</v>
      </c>
    </row>
    <row r="713" spans="1:15" x14ac:dyDescent="0.2">
      <c r="A713">
        <v>280</v>
      </c>
      <c r="B713">
        <v>14</v>
      </c>
      <c r="C713" t="s">
        <v>5</v>
      </c>
      <c r="D713" t="s">
        <v>31</v>
      </c>
      <c r="E713">
        <v>14</v>
      </c>
      <c r="F713">
        <v>24</v>
      </c>
      <c r="G713">
        <v>2</v>
      </c>
      <c r="H713" s="8">
        <v>52</v>
      </c>
      <c r="I713" s="7">
        <f>Tabla1[[#This Row],[Tiempo de Preparación]]/1440</f>
        <v>3.6111111111111108E-2</v>
      </c>
      <c r="J713" t="s">
        <v>6</v>
      </c>
      <c r="K713">
        <f>Tabla1[[#This Row],[Precio Unitario]]*Tabla1[[#This Row],[Cantidad Ordenada]]</f>
        <v>48</v>
      </c>
      <c r="L713">
        <f>Tabla1[[#This Row],[Ganancia Bruta]]-(Tabla1[[#This Row],[Costo Unitario]]*Tabla1[[#This Row],[Cantidad Ordenada]])</f>
        <v>20</v>
      </c>
      <c r="M713">
        <f>Tabla1[[#This Row],[Precio Unitario]]*Tabla1[[#This Row],[Cantidad Ordenada]]</f>
        <v>48</v>
      </c>
      <c r="N713" s="1">
        <f>Tabla1[[#This Row],[Ganancia Neta ]]/Tabla1[[#This Row],[Total del pedido ]]</f>
        <v>0.41666666666666669</v>
      </c>
      <c r="O713" s="2">
        <f>Tabla1[[#This Row],[Costo Unitario]]*Tabla1[[#This Row],[Cantidad Ordenada]]</f>
        <v>28</v>
      </c>
    </row>
    <row r="714" spans="1:15" x14ac:dyDescent="0.2">
      <c r="A714">
        <v>280</v>
      </c>
      <c r="B714">
        <v>14</v>
      </c>
      <c r="C714" t="s">
        <v>22</v>
      </c>
      <c r="D714" t="s">
        <v>46</v>
      </c>
      <c r="E714">
        <v>14</v>
      </c>
      <c r="F714">
        <v>23</v>
      </c>
      <c r="G714">
        <v>3</v>
      </c>
      <c r="H714" s="8">
        <v>34</v>
      </c>
      <c r="I714" s="7">
        <f>Tabla1[[#This Row],[Tiempo de Preparación]]/1440</f>
        <v>2.361111111111111E-2</v>
      </c>
      <c r="J714" t="s">
        <v>6</v>
      </c>
      <c r="K714">
        <f>Tabla1[[#This Row],[Precio Unitario]]*Tabla1[[#This Row],[Cantidad Ordenada]]</f>
        <v>69</v>
      </c>
      <c r="L714">
        <f>Tabla1[[#This Row],[Ganancia Bruta]]-(Tabla1[[#This Row],[Costo Unitario]]*Tabla1[[#This Row],[Cantidad Ordenada]])</f>
        <v>27</v>
      </c>
      <c r="M714">
        <f>Tabla1[[#This Row],[Precio Unitario]]*Tabla1[[#This Row],[Cantidad Ordenada]]</f>
        <v>69</v>
      </c>
      <c r="N714" s="1">
        <f>Tabla1[[#This Row],[Ganancia Neta ]]/Tabla1[[#This Row],[Total del pedido ]]</f>
        <v>0.39130434782608697</v>
      </c>
      <c r="O714" s="2">
        <f>Tabla1[[#This Row],[Costo Unitario]]*Tabla1[[#This Row],[Cantidad Ordenada]]</f>
        <v>42</v>
      </c>
    </row>
    <row r="715" spans="1:15" x14ac:dyDescent="0.2">
      <c r="A715">
        <v>281</v>
      </c>
      <c r="B715">
        <v>18</v>
      </c>
      <c r="C715" t="s">
        <v>14</v>
      </c>
      <c r="D715" t="s">
        <v>38</v>
      </c>
      <c r="E715">
        <v>20</v>
      </c>
      <c r="F715">
        <v>33</v>
      </c>
      <c r="G715">
        <v>2</v>
      </c>
      <c r="H715" s="8">
        <v>9</v>
      </c>
      <c r="I715" s="7">
        <f>Tabla1[[#This Row],[Tiempo de Preparación]]/1440</f>
        <v>6.2500000000000003E-3</v>
      </c>
      <c r="J715" t="s">
        <v>8</v>
      </c>
      <c r="K715">
        <f>Tabla1[[#This Row],[Precio Unitario]]*Tabla1[[#This Row],[Cantidad Ordenada]]</f>
        <v>66</v>
      </c>
      <c r="L715">
        <f>Tabla1[[#This Row],[Ganancia Bruta]]-(Tabla1[[#This Row],[Costo Unitario]]*Tabla1[[#This Row],[Cantidad Ordenada]])</f>
        <v>26</v>
      </c>
      <c r="M715">
        <f>Tabla1[[#This Row],[Precio Unitario]]*Tabla1[[#This Row],[Cantidad Ordenada]]</f>
        <v>66</v>
      </c>
      <c r="N715" s="1">
        <f>Tabla1[[#This Row],[Ganancia Neta ]]/Tabla1[[#This Row],[Total del pedido ]]</f>
        <v>0.39393939393939392</v>
      </c>
      <c r="O715" s="2">
        <f>Tabla1[[#This Row],[Costo Unitario]]*Tabla1[[#This Row],[Cantidad Ordenada]]</f>
        <v>40</v>
      </c>
    </row>
    <row r="716" spans="1:15" x14ac:dyDescent="0.2">
      <c r="A716">
        <v>282</v>
      </c>
      <c r="B716">
        <v>6</v>
      </c>
      <c r="C716" t="s">
        <v>24</v>
      </c>
      <c r="D716" t="s">
        <v>48</v>
      </c>
      <c r="E716">
        <v>10</v>
      </c>
      <c r="F716">
        <v>18</v>
      </c>
      <c r="G716">
        <v>3</v>
      </c>
      <c r="H716" s="8">
        <v>57</v>
      </c>
      <c r="I716" s="7">
        <f>Tabla1[[#This Row],[Tiempo de Preparación]]/1440</f>
        <v>3.9583333333333331E-2</v>
      </c>
      <c r="J716" t="s">
        <v>8</v>
      </c>
      <c r="K716">
        <f>Tabla1[[#This Row],[Precio Unitario]]*Tabla1[[#This Row],[Cantidad Ordenada]]</f>
        <v>54</v>
      </c>
      <c r="L716">
        <f>Tabla1[[#This Row],[Ganancia Bruta]]-(Tabla1[[#This Row],[Costo Unitario]]*Tabla1[[#This Row],[Cantidad Ordenada]])</f>
        <v>24</v>
      </c>
      <c r="M716">
        <f>Tabla1[[#This Row],[Precio Unitario]]*Tabla1[[#This Row],[Cantidad Ordenada]]</f>
        <v>54</v>
      </c>
      <c r="N716" s="1">
        <f>Tabla1[[#This Row],[Ganancia Neta ]]/Tabla1[[#This Row],[Total del pedido ]]</f>
        <v>0.44444444444444442</v>
      </c>
      <c r="O716" s="2">
        <f>Tabla1[[#This Row],[Costo Unitario]]*Tabla1[[#This Row],[Cantidad Ordenada]]</f>
        <v>30</v>
      </c>
    </row>
    <row r="717" spans="1:15" x14ac:dyDescent="0.2">
      <c r="A717">
        <v>282</v>
      </c>
      <c r="B717">
        <v>6</v>
      </c>
      <c r="C717" t="s">
        <v>21</v>
      </c>
      <c r="D717" t="s">
        <v>45</v>
      </c>
      <c r="E717">
        <v>12</v>
      </c>
      <c r="F717">
        <v>20</v>
      </c>
      <c r="G717">
        <v>1</v>
      </c>
      <c r="H717" s="8">
        <v>57</v>
      </c>
      <c r="I717" s="7">
        <f>Tabla1[[#This Row],[Tiempo de Preparación]]/1440</f>
        <v>3.9583333333333331E-2</v>
      </c>
      <c r="J717" t="s">
        <v>8</v>
      </c>
      <c r="K717">
        <f>Tabla1[[#This Row],[Precio Unitario]]*Tabla1[[#This Row],[Cantidad Ordenada]]</f>
        <v>20</v>
      </c>
      <c r="L717">
        <f>Tabla1[[#This Row],[Ganancia Bruta]]-(Tabla1[[#This Row],[Costo Unitario]]*Tabla1[[#This Row],[Cantidad Ordenada]])</f>
        <v>8</v>
      </c>
      <c r="M717">
        <f>Tabla1[[#This Row],[Precio Unitario]]*Tabla1[[#This Row],[Cantidad Ordenada]]</f>
        <v>20</v>
      </c>
      <c r="N717" s="1">
        <f>Tabla1[[#This Row],[Ganancia Neta ]]/Tabla1[[#This Row],[Total del pedido ]]</f>
        <v>0.4</v>
      </c>
      <c r="O717" s="2">
        <f>Tabla1[[#This Row],[Costo Unitario]]*Tabla1[[#This Row],[Cantidad Ordenada]]</f>
        <v>12</v>
      </c>
    </row>
    <row r="718" spans="1:15" x14ac:dyDescent="0.2">
      <c r="A718">
        <v>283</v>
      </c>
      <c r="B718">
        <v>19</v>
      </c>
      <c r="C718" t="s">
        <v>25</v>
      </c>
      <c r="D718" t="s">
        <v>49</v>
      </c>
      <c r="E718">
        <v>15</v>
      </c>
      <c r="F718">
        <v>26</v>
      </c>
      <c r="G718">
        <v>3</v>
      </c>
      <c r="H718" s="8">
        <v>6</v>
      </c>
      <c r="I718" s="7">
        <f>Tabla1[[#This Row],[Tiempo de Preparación]]/1440</f>
        <v>4.1666666666666666E-3</v>
      </c>
      <c r="J718" t="s">
        <v>6</v>
      </c>
      <c r="K718">
        <f>Tabla1[[#This Row],[Precio Unitario]]*Tabla1[[#This Row],[Cantidad Ordenada]]</f>
        <v>78</v>
      </c>
      <c r="L718">
        <f>Tabla1[[#This Row],[Ganancia Bruta]]-(Tabla1[[#This Row],[Costo Unitario]]*Tabla1[[#This Row],[Cantidad Ordenada]])</f>
        <v>33</v>
      </c>
      <c r="M718">
        <f>Tabla1[[#This Row],[Precio Unitario]]*Tabla1[[#This Row],[Cantidad Ordenada]]</f>
        <v>78</v>
      </c>
      <c r="N718" s="1">
        <f>Tabla1[[#This Row],[Ganancia Neta ]]/Tabla1[[#This Row],[Total del pedido ]]</f>
        <v>0.42307692307692307</v>
      </c>
      <c r="O718" s="2">
        <f>Tabla1[[#This Row],[Costo Unitario]]*Tabla1[[#This Row],[Cantidad Ordenada]]</f>
        <v>45</v>
      </c>
    </row>
    <row r="719" spans="1:15" x14ac:dyDescent="0.2">
      <c r="A719">
        <v>284</v>
      </c>
      <c r="B719">
        <v>11</v>
      </c>
      <c r="C719" t="s">
        <v>21</v>
      </c>
      <c r="D719" t="s">
        <v>45</v>
      </c>
      <c r="E719">
        <v>12</v>
      </c>
      <c r="F719">
        <v>20</v>
      </c>
      <c r="G719">
        <v>3</v>
      </c>
      <c r="H719" s="8">
        <v>45</v>
      </c>
      <c r="I719" s="7">
        <f>Tabla1[[#This Row],[Tiempo de Preparación]]/1440</f>
        <v>3.125E-2</v>
      </c>
      <c r="J719" t="s">
        <v>6</v>
      </c>
      <c r="K719">
        <f>Tabla1[[#This Row],[Precio Unitario]]*Tabla1[[#This Row],[Cantidad Ordenada]]</f>
        <v>60</v>
      </c>
      <c r="L719">
        <f>Tabla1[[#This Row],[Ganancia Bruta]]-(Tabla1[[#This Row],[Costo Unitario]]*Tabla1[[#This Row],[Cantidad Ordenada]])</f>
        <v>24</v>
      </c>
      <c r="M719">
        <f>Tabla1[[#This Row],[Precio Unitario]]*Tabla1[[#This Row],[Cantidad Ordenada]]</f>
        <v>60</v>
      </c>
      <c r="N719" s="1">
        <f>Tabla1[[#This Row],[Ganancia Neta ]]/Tabla1[[#This Row],[Total del pedido ]]</f>
        <v>0.4</v>
      </c>
      <c r="O719" s="2">
        <f>Tabla1[[#This Row],[Costo Unitario]]*Tabla1[[#This Row],[Cantidad Ordenada]]</f>
        <v>36</v>
      </c>
    </row>
    <row r="720" spans="1:15" x14ac:dyDescent="0.2">
      <c r="A720">
        <v>284</v>
      </c>
      <c r="B720">
        <v>11</v>
      </c>
      <c r="C720" t="s">
        <v>10</v>
      </c>
      <c r="D720" t="s">
        <v>34</v>
      </c>
      <c r="E720">
        <v>16</v>
      </c>
      <c r="F720">
        <v>27</v>
      </c>
      <c r="G720">
        <v>1</v>
      </c>
      <c r="H720" s="8">
        <v>59</v>
      </c>
      <c r="I720" s="7">
        <f>Tabla1[[#This Row],[Tiempo de Preparación]]/1440</f>
        <v>4.0972222222222222E-2</v>
      </c>
      <c r="J720" t="s">
        <v>6</v>
      </c>
      <c r="K720">
        <f>Tabla1[[#This Row],[Precio Unitario]]*Tabla1[[#This Row],[Cantidad Ordenada]]</f>
        <v>27</v>
      </c>
      <c r="L720">
        <f>Tabla1[[#This Row],[Ganancia Bruta]]-(Tabla1[[#This Row],[Costo Unitario]]*Tabla1[[#This Row],[Cantidad Ordenada]])</f>
        <v>11</v>
      </c>
      <c r="M720">
        <f>Tabla1[[#This Row],[Precio Unitario]]*Tabla1[[#This Row],[Cantidad Ordenada]]</f>
        <v>27</v>
      </c>
      <c r="N720" s="1">
        <f>Tabla1[[#This Row],[Ganancia Neta ]]/Tabla1[[#This Row],[Total del pedido ]]</f>
        <v>0.40740740740740738</v>
      </c>
      <c r="O720" s="2">
        <f>Tabla1[[#This Row],[Costo Unitario]]*Tabla1[[#This Row],[Cantidad Ordenada]]</f>
        <v>16</v>
      </c>
    </row>
    <row r="721" spans="1:15" x14ac:dyDescent="0.2">
      <c r="A721">
        <v>284</v>
      </c>
      <c r="B721">
        <v>11</v>
      </c>
      <c r="C721" t="s">
        <v>16</v>
      </c>
      <c r="D721" t="s">
        <v>40</v>
      </c>
      <c r="E721">
        <v>11</v>
      </c>
      <c r="F721">
        <v>19</v>
      </c>
      <c r="G721">
        <v>2</v>
      </c>
      <c r="H721" s="8">
        <v>41</v>
      </c>
      <c r="I721" s="7">
        <f>Tabla1[[#This Row],[Tiempo de Preparación]]/1440</f>
        <v>2.8472222222222222E-2</v>
      </c>
      <c r="J721" t="s">
        <v>6</v>
      </c>
      <c r="K721">
        <f>Tabla1[[#This Row],[Precio Unitario]]*Tabla1[[#This Row],[Cantidad Ordenada]]</f>
        <v>38</v>
      </c>
      <c r="L721">
        <f>Tabla1[[#This Row],[Ganancia Bruta]]-(Tabla1[[#This Row],[Costo Unitario]]*Tabla1[[#This Row],[Cantidad Ordenada]])</f>
        <v>16</v>
      </c>
      <c r="M721">
        <f>Tabla1[[#This Row],[Precio Unitario]]*Tabla1[[#This Row],[Cantidad Ordenada]]</f>
        <v>38</v>
      </c>
      <c r="N721" s="1">
        <f>Tabla1[[#This Row],[Ganancia Neta ]]/Tabla1[[#This Row],[Total del pedido ]]</f>
        <v>0.42105263157894735</v>
      </c>
      <c r="O721" s="2">
        <f>Tabla1[[#This Row],[Costo Unitario]]*Tabla1[[#This Row],[Cantidad Ordenada]]</f>
        <v>22</v>
      </c>
    </row>
    <row r="722" spans="1:15" x14ac:dyDescent="0.2">
      <c r="A722">
        <v>284</v>
      </c>
      <c r="B722">
        <v>11</v>
      </c>
      <c r="C722" t="s">
        <v>14</v>
      </c>
      <c r="D722" t="s">
        <v>38</v>
      </c>
      <c r="E722">
        <v>20</v>
      </c>
      <c r="F722">
        <v>33</v>
      </c>
      <c r="G722">
        <v>1</v>
      </c>
      <c r="H722" s="8">
        <v>50</v>
      </c>
      <c r="I722" s="7">
        <f>Tabla1[[#This Row],[Tiempo de Preparación]]/1440</f>
        <v>3.4722222222222224E-2</v>
      </c>
      <c r="J722" t="s">
        <v>8</v>
      </c>
      <c r="K722">
        <f>Tabla1[[#This Row],[Precio Unitario]]*Tabla1[[#This Row],[Cantidad Ordenada]]</f>
        <v>33</v>
      </c>
      <c r="L722">
        <f>Tabla1[[#This Row],[Ganancia Bruta]]-(Tabla1[[#This Row],[Costo Unitario]]*Tabla1[[#This Row],[Cantidad Ordenada]])</f>
        <v>13</v>
      </c>
      <c r="M722">
        <f>Tabla1[[#This Row],[Precio Unitario]]*Tabla1[[#This Row],[Cantidad Ordenada]]</f>
        <v>33</v>
      </c>
      <c r="N722" s="1">
        <f>Tabla1[[#This Row],[Ganancia Neta ]]/Tabla1[[#This Row],[Total del pedido ]]</f>
        <v>0.39393939393939392</v>
      </c>
      <c r="O722" s="2">
        <f>Tabla1[[#This Row],[Costo Unitario]]*Tabla1[[#This Row],[Cantidad Ordenada]]</f>
        <v>20</v>
      </c>
    </row>
    <row r="723" spans="1:15" x14ac:dyDescent="0.2">
      <c r="A723">
        <v>285</v>
      </c>
      <c r="B723">
        <v>18</v>
      </c>
      <c r="C723" t="s">
        <v>23</v>
      </c>
      <c r="D723" t="s">
        <v>47</v>
      </c>
      <c r="E723">
        <v>13</v>
      </c>
      <c r="F723">
        <v>21</v>
      </c>
      <c r="G723">
        <v>2</v>
      </c>
      <c r="H723" s="8">
        <v>12</v>
      </c>
      <c r="I723" s="7">
        <f>Tabla1[[#This Row],[Tiempo de Preparación]]/1440</f>
        <v>8.3333333333333332E-3</v>
      </c>
      <c r="J723" t="s">
        <v>8</v>
      </c>
      <c r="K723">
        <f>Tabla1[[#This Row],[Precio Unitario]]*Tabla1[[#This Row],[Cantidad Ordenada]]</f>
        <v>42</v>
      </c>
      <c r="L723">
        <f>Tabla1[[#This Row],[Ganancia Bruta]]-(Tabla1[[#This Row],[Costo Unitario]]*Tabla1[[#This Row],[Cantidad Ordenada]])</f>
        <v>16</v>
      </c>
      <c r="M723">
        <f>Tabla1[[#This Row],[Precio Unitario]]*Tabla1[[#This Row],[Cantidad Ordenada]]</f>
        <v>42</v>
      </c>
      <c r="N723" s="1">
        <f>Tabla1[[#This Row],[Ganancia Neta ]]/Tabla1[[#This Row],[Total del pedido ]]</f>
        <v>0.38095238095238093</v>
      </c>
      <c r="O723" s="2">
        <f>Tabla1[[#This Row],[Costo Unitario]]*Tabla1[[#This Row],[Cantidad Ordenada]]</f>
        <v>26</v>
      </c>
    </row>
    <row r="724" spans="1:15" x14ac:dyDescent="0.2">
      <c r="A724">
        <v>286</v>
      </c>
      <c r="B724">
        <v>15</v>
      </c>
      <c r="C724" t="s">
        <v>20</v>
      </c>
      <c r="D724" t="s">
        <v>44</v>
      </c>
      <c r="E724">
        <v>20</v>
      </c>
      <c r="F724">
        <v>34</v>
      </c>
      <c r="G724">
        <v>2</v>
      </c>
      <c r="H724" s="8">
        <v>25</v>
      </c>
      <c r="I724" s="7">
        <f>Tabla1[[#This Row],[Tiempo de Preparación]]/1440</f>
        <v>1.7361111111111112E-2</v>
      </c>
      <c r="J724" t="s">
        <v>6</v>
      </c>
      <c r="K724">
        <f>Tabla1[[#This Row],[Precio Unitario]]*Tabla1[[#This Row],[Cantidad Ordenada]]</f>
        <v>68</v>
      </c>
      <c r="L724">
        <f>Tabla1[[#This Row],[Ganancia Bruta]]-(Tabla1[[#This Row],[Costo Unitario]]*Tabla1[[#This Row],[Cantidad Ordenada]])</f>
        <v>28</v>
      </c>
      <c r="M724">
        <f>Tabla1[[#This Row],[Precio Unitario]]*Tabla1[[#This Row],[Cantidad Ordenada]]</f>
        <v>68</v>
      </c>
      <c r="N724" s="1">
        <f>Tabla1[[#This Row],[Ganancia Neta ]]/Tabla1[[#This Row],[Total del pedido ]]</f>
        <v>0.41176470588235292</v>
      </c>
      <c r="O724" s="2">
        <f>Tabla1[[#This Row],[Costo Unitario]]*Tabla1[[#This Row],[Cantidad Ordenada]]</f>
        <v>40</v>
      </c>
    </row>
    <row r="725" spans="1:15" x14ac:dyDescent="0.2">
      <c r="A725">
        <v>287</v>
      </c>
      <c r="B725">
        <v>20</v>
      </c>
      <c r="C725" t="s">
        <v>18</v>
      </c>
      <c r="D725" t="s">
        <v>42</v>
      </c>
      <c r="E725">
        <v>19</v>
      </c>
      <c r="F725">
        <v>32</v>
      </c>
      <c r="G725">
        <v>3</v>
      </c>
      <c r="H725" s="8">
        <v>46</v>
      </c>
      <c r="I725" s="7">
        <f>Tabla1[[#This Row],[Tiempo de Preparación]]/1440</f>
        <v>3.1944444444444442E-2</v>
      </c>
      <c r="J725" t="s">
        <v>6</v>
      </c>
      <c r="K725">
        <f>Tabla1[[#This Row],[Precio Unitario]]*Tabla1[[#This Row],[Cantidad Ordenada]]</f>
        <v>96</v>
      </c>
      <c r="L725">
        <f>Tabla1[[#This Row],[Ganancia Bruta]]-(Tabla1[[#This Row],[Costo Unitario]]*Tabla1[[#This Row],[Cantidad Ordenada]])</f>
        <v>39</v>
      </c>
      <c r="M725">
        <f>Tabla1[[#This Row],[Precio Unitario]]*Tabla1[[#This Row],[Cantidad Ordenada]]</f>
        <v>96</v>
      </c>
      <c r="N725" s="1">
        <f>Tabla1[[#This Row],[Ganancia Neta ]]/Tabla1[[#This Row],[Total del pedido ]]</f>
        <v>0.40625</v>
      </c>
      <c r="O725" s="2">
        <f>Tabla1[[#This Row],[Costo Unitario]]*Tabla1[[#This Row],[Cantidad Ordenada]]</f>
        <v>57</v>
      </c>
    </row>
    <row r="726" spans="1:15" x14ac:dyDescent="0.2">
      <c r="A726">
        <v>287</v>
      </c>
      <c r="B726">
        <v>20</v>
      </c>
      <c r="C726" t="s">
        <v>22</v>
      </c>
      <c r="D726" t="s">
        <v>46</v>
      </c>
      <c r="E726">
        <v>14</v>
      </c>
      <c r="F726">
        <v>23</v>
      </c>
      <c r="G726">
        <v>2</v>
      </c>
      <c r="H726" s="8">
        <v>58</v>
      </c>
      <c r="I726" s="7">
        <f>Tabla1[[#This Row],[Tiempo de Preparación]]/1440</f>
        <v>4.027777777777778E-2</v>
      </c>
      <c r="J726" t="s">
        <v>6</v>
      </c>
      <c r="K726">
        <f>Tabla1[[#This Row],[Precio Unitario]]*Tabla1[[#This Row],[Cantidad Ordenada]]</f>
        <v>46</v>
      </c>
      <c r="L726">
        <f>Tabla1[[#This Row],[Ganancia Bruta]]-(Tabla1[[#This Row],[Costo Unitario]]*Tabla1[[#This Row],[Cantidad Ordenada]])</f>
        <v>18</v>
      </c>
      <c r="M726">
        <f>Tabla1[[#This Row],[Precio Unitario]]*Tabla1[[#This Row],[Cantidad Ordenada]]</f>
        <v>46</v>
      </c>
      <c r="N726" s="1">
        <f>Tabla1[[#This Row],[Ganancia Neta ]]/Tabla1[[#This Row],[Total del pedido ]]</f>
        <v>0.39130434782608697</v>
      </c>
      <c r="O726" s="2">
        <f>Tabla1[[#This Row],[Costo Unitario]]*Tabla1[[#This Row],[Cantidad Ordenada]]</f>
        <v>28</v>
      </c>
    </row>
    <row r="727" spans="1:15" x14ac:dyDescent="0.2">
      <c r="A727">
        <v>287</v>
      </c>
      <c r="B727">
        <v>20</v>
      </c>
      <c r="C727" t="s">
        <v>7</v>
      </c>
      <c r="D727" t="s">
        <v>32</v>
      </c>
      <c r="E727">
        <v>18</v>
      </c>
      <c r="F727">
        <v>30</v>
      </c>
      <c r="G727">
        <v>2</v>
      </c>
      <c r="H727" s="8">
        <v>17</v>
      </c>
      <c r="I727" s="7">
        <f>Tabla1[[#This Row],[Tiempo de Preparación]]/1440</f>
        <v>1.1805555555555555E-2</v>
      </c>
      <c r="J727" t="s">
        <v>8</v>
      </c>
      <c r="K727">
        <f>Tabla1[[#This Row],[Precio Unitario]]*Tabla1[[#This Row],[Cantidad Ordenada]]</f>
        <v>60</v>
      </c>
      <c r="L727">
        <f>Tabla1[[#This Row],[Ganancia Bruta]]-(Tabla1[[#This Row],[Costo Unitario]]*Tabla1[[#This Row],[Cantidad Ordenada]])</f>
        <v>24</v>
      </c>
      <c r="M727">
        <f>Tabla1[[#This Row],[Precio Unitario]]*Tabla1[[#This Row],[Cantidad Ordenada]]</f>
        <v>60</v>
      </c>
      <c r="N727" s="1">
        <f>Tabla1[[#This Row],[Ganancia Neta ]]/Tabla1[[#This Row],[Total del pedido ]]</f>
        <v>0.4</v>
      </c>
      <c r="O727" s="2">
        <f>Tabla1[[#This Row],[Costo Unitario]]*Tabla1[[#This Row],[Cantidad Ordenada]]</f>
        <v>36</v>
      </c>
    </row>
    <row r="728" spans="1:15" x14ac:dyDescent="0.2">
      <c r="A728">
        <v>288</v>
      </c>
      <c r="B728">
        <v>15</v>
      </c>
      <c r="C728" t="s">
        <v>5</v>
      </c>
      <c r="D728" t="s">
        <v>31</v>
      </c>
      <c r="E728">
        <v>14</v>
      </c>
      <c r="F728">
        <v>24</v>
      </c>
      <c r="G728">
        <v>2</v>
      </c>
      <c r="H728" s="8">
        <v>6</v>
      </c>
      <c r="I728" s="7">
        <f>Tabla1[[#This Row],[Tiempo de Preparación]]/1440</f>
        <v>4.1666666666666666E-3</v>
      </c>
      <c r="J728" t="s">
        <v>8</v>
      </c>
      <c r="K728">
        <f>Tabla1[[#This Row],[Precio Unitario]]*Tabla1[[#This Row],[Cantidad Ordenada]]</f>
        <v>48</v>
      </c>
      <c r="L728">
        <f>Tabla1[[#This Row],[Ganancia Bruta]]-(Tabla1[[#This Row],[Costo Unitario]]*Tabla1[[#This Row],[Cantidad Ordenada]])</f>
        <v>20</v>
      </c>
      <c r="M728">
        <f>Tabla1[[#This Row],[Precio Unitario]]*Tabla1[[#This Row],[Cantidad Ordenada]]</f>
        <v>48</v>
      </c>
      <c r="N728" s="1">
        <f>Tabla1[[#This Row],[Ganancia Neta ]]/Tabla1[[#This Row],[Total del pedido ]]</f>
        <v>0.41666666666666669</v>
      </c>
      <c r="O728" s="2">
        <f>Tabla1[[#This Row],[Costo Unitario]]*Tabla1[[#This Row],[Cantidad Ordenada]]</f>
        <v>28</v>
      </c>
    </row>
    <row r="729" spans="1:15" x14ac:dyDescent="0.2">
      <c r="A729">
        <v>288</v>
      </c>
      <c r="B729">
        <v>15</v>
      </c>
      <c r="C729" t="s">
        <v>16</v>
      </c>
      <c r="D729" t="s">
        <v>40</v>
      </c>
      <c r="E729">
        <v>11</v>
      </c>
      <c r="F729">
        <v>19</v>
      </c>
      <c r="G729">
        <v>2</v>
      </c>
      <c r="H729" s="8">
        <v>32</v>
      </c>
      <c r="I729" s="7">
        <f>Tabla1[[#This Row],[Tiempo de Preparación]]/1440</f>
        <v>2.2222222222222223E-2</v>
      </c>
      <c r="J729" t="s">
        <v>6</v>
      </c>
      <c r="K729">
        <f>Tabla1[[#This Row],[Precio Unitario]]*Tabla1[[#This Row],[Cantidad Ordenada]]</f>
        <v>38</v>
      </c>
      <c r="L729">
        <f>Tabla1[[#This Row],[Ganancia Bruta]]-(Tabla1[[#This Row],[Costo Unitario]]*Tabla1[[#This Row],[Cantidad Ordenada]])</f>
        <v>16</v>
      </c>
      <c r="M729">
        <f>Tabla1[[#This Row],[Precio Unitario]]*Tabla1[[#This Row],[Cantidad Ordenada]]</f>
        <v>38</v>
      </c>
      <c r="N729" s="1">
        <f>Tabla1[[#This Row],[Ganancia Neta ]]/Tabla1[[#This Row],[Total del pedido ]]</f>
        <v>0.42105263157894735</v>
      </c>
      <c r="O729" s="2">
        <f>Tabla1[[#This Row],[Costo Unitario]]*Tabla1[[#This Row],[Cantidad Ordenada]]</f>
        <v>22</v>
      </c>
    </row>
    <row r="730" spans="1:15" x14ac:dyDescent="0.2">
      <c r="A730">
        <v>289</v>
      </c>
      <c r="B730">
        <v>15</v>
      </c>
      <c r="C730" t="s">
        <v>21</v>
      </c>
      <c r="D730" t="s">
        <v>45</v>
      </c>
      <c r="E730">
        <v>12</v>
      </c>
      <c r="F730">
        <v>20</v>
      </c>
      <c r="G730">
        <v>3</v>
      </c>
      <c r="H730" s="8">
        <v>20</v>
      </c>
      <c r="I730" s="7">
        <f>Tabla1[[#This Row],[Tiempo de Preparación]]/1440</f>
        <v>1.3888888888888888E-2</v>
      </c>
      <c r="J730" t="s">
        <v>6</v>
      </c>
      <c r="K730">
        <f>Tabla1[[#This Row],[Precio Unitario]]*Tabla1[[#This Row],[Cantidad Ordenada]]</f>
        <v>60</v>
      </c>
      <c r="L730">
        <f>Tabla1[[#This Row],[Ganancia Bruta]]-(Tabla1[[#This Row],[Costo Unitario]]*Tabla1[[#This Row],[Cantidad Ordenada]])</f>
        <v>24</v>
      </c>
      <c r="M730">
        <f>Tabla1[[#This Row],[Precio Unitario]]*Tabla1[[#This Row],[Cantidad Ordenada]]</f>
        <v>60</v>
      </c>
      <c r="N730" s="1">
        <f>Tabla1[[#This Row],[Ganancia Neta ]]/Tabla1[[#This Row],[Total del pedido ]]</f>
        <v>0.4</v>
      </c>
      <c r="O730" s="2">
        <f>Tabla1[[#This Row],[Costo Unitario]]*Tabla1[[#This Row],[Cantidad Ordenada]]</f>
        <v>36</v>
      </c>
    </row>
    <row r="731" spans="1:15" x14ac:dyDescent="0.2">
      <c r="A731">
        <v>289</v>
      </c>
      <c r="B731">
        <v>15</v>
      </c>
      <c r="C731" t="s">
        <v>25</v>
      </c>
      <c r="D731" t="s">
        <v>49</v>
      </c>
      <c r="E731">
        <v>15</v>
      </c>
      <c r="F731">
        <v>26</v>
      </c>
      <c r="G731">
        <v>3</v>
      </c>
      <c r="H731" s="8">
        <v>48</v>
      </c>
      <c r="I731" s="7">
        <f>Tabla1[[#This Row],[Tiempo de Preparación]]/1440</f>
        <v>3.3333333333333333E-2</v>
      </c>
      <c r="J731" t="s">
        <v>8</v>
      </c>
      <c r="K731">
        <f>Tabla1[[#This Row],[Precio Unitario]]*Tabla1[[#This Row],[Cantidad Ordenada]]</f>
        <v>78</v>
      </c>
      <c r="L731">
        <f>Tabla1[[#This Row],[Ganancia Bruta]]-(Tabla1[[#This Row],[Costo Unitario]]*Tabla1[[#This Row],[Cantidad Ordenada]])</f>
        <v>33</v>
      </c>
      <c r="M731">
        <f>Tabla1[[#This Row],[Precio Unitario]]*Tabla1[[#This Row],[Cantidad Ordenada]]</f>
        <v>78</v>
      </c>
      <c r="N731" s="1">
        <f>Tabla1[[#This Row],[Ganancia Neta ]]/Tabla1[[#This Row],[Total del pedido ]]</f>
        <v>0.42307692307692307</v>
      </c>
      <c r="O731" s="2">
        <f>Tabla1[[#This Row],[Costo Unitario]]*Tabla1[[#This Row],[Cantidad Ordenada]]</f>
        <v>45</v>
      </c>
    </row>
    <row r="732" spans="1:15" x14ac:dyDescent="0.2">
      <c r="A732">
        <v>290</v>
      </c>
      <c r="B732">
        <v>19</v>
      </c>
      <c r="C732" t="s">
        <v>11</v>
      </c>
      <c r="D732" t="s">
        <v>35</v>
      </c>
      <c r="E732">
        <v>25</v>
      </c>
      <c r="F732">
        <v>40</v>
      </c>
      <c r="G732">
        <v>1</v>
      </c>
      <c r="H732" s="8">
        <v>57</v>
      </c>
      <c r="I732" s="7">
        <f>Tabla1[[#This Row],[Tiempo de Preparación]]/1440</f>
        <v>3.9583333333333331E-2</v>
      </c>
      <c r="J732" t="s">
        <v>6</v>
      </c>
      <c r="K732">
        <f>Tabla1[[#This Row],[Precio Unitario]]*Tabla1[[#This Row],[Cantidad Ordenada]]</f>
        <v>40</v>
      </c>
      <c r="L732">
        <f>Tabla1[[#This Row],[Ganancia Bruta]]-(Tabla1[[#This Row],[Costo Unitario]]*Tabla1[[#This Row],[Cantidad Ordenada]])</f>
        <v>15</v>
      </c>
      <c r="M732">
        <f>Tabla1[[#This Row],[Precio Unitario]]*Tabla1[[#This Row],[Cantidad Ordenada]]</f>
        <v>40</v>
      </c>
      <c r="N732" s="1">
        <f>Tabla1[[#This Row],[Ganancia Neta ]]/Tabla1[[#This Row],[Total del pedido ]]</f>
        <v>0.375</v>
      </c>
      <c r="O732" s="2">
        <f>Tabla1[[#This Row],[Costo Unitario]]*Tabla1[[#This Row],[Cantidad Ordenada]]</f>
        <v>25</v>
      </c>
    </row>
    <row r="733" spans="1:15" x14ac:dyDescent="0.2">
      <c r="A733">
        <v>291</v>
      </c>
      <c r="B733">
        <v>2</v>
      </c>
      <c r="C733" t="s">
        <v>20</v>
      </c>
      <c r="D733" t="s">
        <v>44</v>
      </c>
      <c r="E733">
        <v>20</v>
      </c>
      <c r="F733">
        <v>34</v>
      </c>
      <c r="G733">
        <v>2</v>
      </c>
      <c r="H733" s="8">
        <v>28</v>
      </c>
      <c r="I733" s="7">
        <f>Tabla1[[#This Row],[Tiempo de Preparación]]/1440</f>
        <v>1.9444444444444445E-2</v>
      </c>
      <c r="J733" t="s">
        <v>8</v>
      </c>
      <c r="K733">
        <f>Tabla1[[#This Row],[Precio Unitario]]*Tabla1[[#This Row],[Cantidad Ordenada]]</f>
        <v>68</v>
      </c>
      <c r="L733">
        <f>Tabla1[[#This Row],[Ganancia Bruta]]-(Tabla1[[#This Row],[Costo Unitario]]*Tabla1[[#This Row],[Cantidad Ordenada]])</f>
        <v>28</v>
      </c>
      <c r="M733">
        <f>Tabla1[[#This Row],[Precio Unitario]]*Tabla1[[#This Row],[Cantidad Ordenada]]</f>
        <v>68</v>
      </c>
      <c r="N733" s="1">
        <f>Tabla1[[#This Row],[Ganancia Neta ]]/Tabla1[[#This Row],[Total del pedido ]]</f>
        <v>0.41176470588235292</v>
      </c>
      <c r="O733" s="2">
        <f>Tabla1[[#This Row],[Costo Unitario]]*Tabla1[[#This Row],[Cantidad Ordenada]]</f>
        <v>40</v>
      </c>
    </row>
    <row r="734" spans="1:15" x14ac:dyDescent="0.2">
      <c r="A734">
        <v>291</v>
      </c>
      <c r="B734">
        <v>2</v>
      </c>
      <c r="C734" t="s">
        <v>26</v>
      </c>
      <c r="D734" t="s">
        <v>50</v>
      </c>
      <c r="E734">
        <v>15</v>
      </c>
      <c r="F734">
        <v>25</v>
      </c>
      <c r="G734">
        <v>1</v>
      </c>
      <c r="H734" s="8">
        <v>41</v>
      </c>
      <c r="I734" s="7">
        <f>Tabla1[[#This Row],[Tiempo de Preparación]]/1440</f>
        <v>2.8472222222222222E-2</v>
      </c>
      <c r="J734" t="s">
        <v>6</v>
      </c>
      <c r="K734">
        <f>Tabla1[[#This Row],[Precio Unitario]]*Tabla1[[#This Row],[Cantidad Ordenada]]</f>
        <v>25</v>
      </c>
      <c r="L734">
        <f>Tabla1[[#This Row],[Ganancia Bruta]]-(Tabla1[[#This Row],[Costo Unitario]]*Tabla1[[#This Row],[Cantidad Ordenada]])</f>
        <v>10</v>
      </c>
      <c r="M734">
        <f>Tabla1[[#This Row],[Precio Unitario]]*Tabla1[[#This Row],[Cantidad Ordenada]]</f>
        <v>25</v>
      </c>
      <c r="N734" s="1">
        <f>Tabla1[[#This Row],[Ganancia Neta ]]/Tabla1[[#This Row],[Total del pedido ]]</f>
        <v>0.4</v>
      </c>
      <c r="O734" s="2">
        <f>Tabla1[[#This Row],[Costo Unitario]]*Tabla1[[#This Row],[Cantidad Ordenada]]</f>
        <v>15</v>
      </c>
    </row>
    <row r="735" spans="1:15" x14ac:dyDescent="0.2">
      <c r="A735">
        <v>291</v>
      </c>
      <c r="B735">
        <v>2</v>
      </c>
      <c r="C735" t="s">
        <v>17</v>
      </c>
      <c r="D735" t="s">
        <v>41</v>
      </c>
      <c r="E735">
        <v>21</v>
      </c>
      <c r="F735">
        <v>35</v>
      </c>
      <c r="G735">
        <v>3</v>
      </c>
      <c r="H735" s="8">
        <v>12</v>
      </c>
      <c r="I735" s="7">
        <f>Tabla1[[#This Row],[Tiempo de Preparación]]/1440</f>
        <v>8.3333333333333332E-3</v>
      </c>
      <c r="J735" t="s">
        <v>8</v>
      </c>
      <c r="K735">
        <f>Tabla1[[#This Row],[Precio Unitario]]*Tabla1[[#This Row],[Cantidad Ordenada]]</f>
        <v>105</v>
      </c>
      <c r="L735">
        <f>Tabla1[[#This Row],[Ganancia Bruta]]-(Tabla1[[#This Row],[Costo Unitario]]*Tabla1[[#This Row],[Cantidad Ordenada]])</f>
        <v>42</v>
      </c>
      <c r="M735">
        <f>Tabla1[[#This Row],[Precio Unitario]]*Tabla1[[#This Row],[Cantidad Ordenada]]</f>
        <v>105</v>
      </c>
      <c r="N735" s="1">
        <f>Tabla1[[#This Row],[Ganancia Neta ]]/Tabla1[[#This Row],[Total del pedido ]]</f>
        <v>0.4</v>
      </c>
      <c r="O735" s="2">
        <f>Tabla1[[#This Row],[Costo Unitario]]*Tabla1[[#This Row],[Cantidad Ordenada]]</f>
        <v>63</v>
      </c>
    </row>
    <row r="736" spans="1:15" x14ac:dyDescent="0.2">
      <c r="A736">
        <v>291</v>
      </c>
      <c r="B736">
        <v>2</v>
      </c>
      <c r="C736" t="s">
        <v>9</v>
      </c>
      <c r="D736" t="s">
        <v>33</v>
      </c>
      <c r="E736">
        <v>19</v>
      </c>
      <c r="F736">
        <v>31</v>
      </c>
      <c r="G736">
        <v>2</v>
      </c>
      <c r="H736" s="8">
        <v>14</v>
      </c>
      <c r="I736" s="7">
        <f>Tabla1[[#This Row],[Tiempo de Preparación]]/1440</f>
        <v>9.7222222222222224E-3</v>
      </c>
      <c r="J736" t="s">
        <v>6</v>
      </c>
      <c r="K736">
        <f>Tabla1[[#This Row],[Precio Unitario]]*Tabla1[[#This Row],[Cantidad Ordenada]]</f>
        <v>62</v>
      </c>
      <c r="L736">
        <f>Tabla1[[#This Row],[Ganancia Bruta]]-(Tabla1[[#This Row],[Costo Unitario]]*Tabla1[[#This Row],[Cantidad Ordenada]])</f>
        <v>24</v>
      </c>
      <c r="M736">
        <f>Tabla1[[#This Row],[Precio Unitario]]*Tabla1[[#This Row],[Cantidad Ordenada]]</f>
        <v>62</v>
      </c>
      <c r="N736" s="1">
        <f>Tabla1[[#This Row],[Ganancia Neta ]]/Tabla1[[#This Row],[Total del pedido ]]</f>
        <v>0.38709677419354838</v>
      </c>
      <c r="O736" s="2">
        <f>Tabla1[[#This Row],[Costo Unitario]]*Tabla1[[#This Row],[Cantidad Ordenada]]</f>
        <v>38</v>
      </c>
    </row>
    <row r="737" spans="1:15" x14ac:dyDescent="0.2">
      <c r="A737">
        <v>292</v>
      </c>
      <c r="B737">
        <v>10</v>
      </c>
      <c r="C737" t="s">
        <v>15</v>
      </c>
      <c r="D737" t="s">
        <v>39</v>
      </c>
      <c r="E737">
        <v>16</v>
      </c>
      <c r="F737">
        <v>28</v>
      </c>
      <c r="G737">
        <v>3</v>
      </c>
      <c r="H737" s="8">
        <v>23</v>
      </c>
      <c r="I737" s="7">
        <f>Tabla1[[#This Row],[Tiempo de Preparación]]/1440</f>
        <v>1.5972222222222221E-2</v>
      </c>
      <c r="J737" t="s">
        <v>8</v>
      </c>
      <c r="K737">
        <f>Tabla1[[#This Row],[Precio Unitario]]*Tabla1[[#This Row],[Cantidad Ordenada]]</f>
        <v>84</v>
      </c>
      <c r="L737">
        <f>Tabla1[[#This Row],[Ganancia Bruta]]-(Tabla1[[#This Row],[Costo Unitario]]*Tabla1[[#This Row],[Cantidad Ordenada]])</f>
        <v>36</v>
      </c>
      <c r="M737">
        <f>Tabla1[[#This Row],[Precio Unitario]]*Tabla1[[#This Row],[Cantidad Ordenada]]</f>
        <v>84</v>
      </c>
      <c r="N737" s="1">
        <f>Tabla1[[#This Row],[Ganancia Neta ]]/Tabla1[[#This Row],[Total del pedido ]]</f>
        <v>0.42857142857142855</v>
      </c>
      <c r="O737" s="2">
        <f>Tabla1[[#This Row],[Costo Unitario]]*Tabla1[[#This Row],[Cantidad Ordenada]]</f>
        <v>48</v>
      </c>
    </row>
    <row r="738" spans="1:15" x14ac:dyDescent="0.2">
      <c r="A738">
        <v>293</v>
      </c>
      <c r="B738">
        <v>16</v>
      </c>
      <c r="C738" t="s">
        <v>15</v>
      </c>
      <c r="D738" t="s">
        <v>39</v>
      </c>
      <c r="E738">
        <v>16</v>
      </c>
      <c r="F738">
        <v>28</v>
      </c>
      <c r="G738">
        <v>3</v>
      </c>
      <c r="H738" s="8">
        <v>44</v>
      </c>
      <c r="I738" s="7">
        <f>Tabla1[[#This Row],[Tiempo de Preparación]]/1440</f>
        <v>3.0555555555555555E-2</v>
      </c>
      <c r="J738" t="s">
        <v>6</v>
      </c>
      <c r="K738">
        <f>Tabla1[[#This Row],[Precio Unitario]]*Tabla1[[#This Row],[Cantidad Ordenada]]</f>
        <v>84</v>
      </c>
      <c r="L738">
        <f>Tabla1[[#This Row],[Ganancia Bruta]]-(Tabla1[[#This Row],[Costo Unitario]]*Tabla1[[#This Row],[Cantidad Ordenada]])</f>
        <v>36</v>
      </c>
      <c r="M738">
        <f>Tabla1[[#This Row],[Precio Unitario]]*Tabla1[[#This Row],[Cantidad Ordenada]]</f>
        <v>84</v>
      </c>
      <c r="N738" s="1">
        <f>Tabla1[[#This Row],[Ganancia Neta ]]/Tabla1[[#This Row],[Total del pedido ]]</f>
        <v>0.42857142857142855</v>
      </c>
      <c r="O738" s="2">
        <f>Tabla1[[#This Row],[Costo Unitario]]*Tabla1[[#This Row],[Cantidad Ordenada]]</f>
        <v>48</v>
      </c>
    </row>
    <row r="739" spans="1:15" x14ac:dyDescent="0.2">
      <c r="A739">
        <v>293</v>
      </c>
      <c r="B739">
        <v>16</v>
      </c>
      <c r="C739" t="s">
        <v>7</v>
      </c>
      <c r="D739" t="s">
        <v>32</v>
      </c>
      <c r="E739">
        <v>18</v>
      </c>
      <c r="F739">
        <v>30</v>
      </c>
      <c r="G739">
        <v>2</v>
      </c>
      <c r="H739" s="8">
        <v>29</v>
      </c>
      <c r="I739" s="7">
        <f>Tabla1[[#This Row],[Tiempo de Preparación]]/1440</f>
        <v>2.013888888888889E-2</v>
      </c>
      <c r="J739" t="s">
        <v>6</v>
      </c>
      <c r="K739">
        <f>Tabla1[[#This Row],[Precio Unitario]]*Tabla1[[#This Row],[Cantidad Ordenada]]</f>
        <v>60</v>
      </c>
      <c r="L739">
        <f>Tabla1[[#This Row],[Ganancia Bruta]]-(Tabla1[[#This Row],[Costo Unitario]]*Tabla1[[#This Row],[Cantidad Ordenada]])</f>
        <v>24</v>
      </c>
      <c r="M739">
        <f>Tabla1[[#This Row],[Precio Unitario]]*Tabla1[[#This Row],[Cantidad Ordenada]]</f>
        <v>60</v>
      </c>
      <c r="N739" s="1">
        <f>Tabla1[[#This Row],[Ganancia Neta ]]/Tabla1[[#This Row],[Total del pedido ]]</f>
        <v>0.4</v>
      </c>
      <c r="O739" s="2">
        <f>Tabla1[[#This Row],[Costo Unitario]]*Tabla1[[#This Row],[Cantidad Ordenada]]</f>
        <v>36</v>
      </c>
    </row>
    <row r="740" spans="1:15" x14ac:dyDescent="0.2">
      <c r="A740">
        <v>293</v>
      </c>
      <c r="B740">
        <v>16</v>
      </c>
      <c r="C740" t="s">
        <v>12</v>
      </c>
      <c r="D740" t="s">
        <v>36</v>
      </c>
      <c r="E740">
        <v>22</v>
      </c>
      <c r="F740">
        <v>36</v>
      </c>
      <c r="G740">
        <v>2</v>
      </c>
      <c r="H740" s="8">
        <v>47</v>
      </c>
      <c r="I740" s="7">
        <f>Tabla1[[#This Row],[Tiempo de Preparación]]/1440</f>
        <v>3.2638888888888891E-2</v>
      </c>
      <c r="J740" t="s">
        <v>6</v>
      </c>
      <c r="K740">
        <f>Tabla1[[#This Row],[Precio Unitario]]*Tabla1[[#This Row],[Cantidad Ordenada]]</f>
        <v>72</v>
      </c>
      <c r="L740">
        <f>Tabla1[[#This Row],[Ganancia Bruta]]-(Tabla1[[#This Row],[Costo Unitario]]*Tabla1[[#This Row],[Cantidad Ordenada]])</f>
        <v>28</v>
      </c>
      <c r="M740">
        <f>Tabla1[[#This Row],[Precio Unitario]]*Tabla1[[#This Row],[Cantidad Ordenada]]</f>
        <v>72</v>
      </c>
      <c r="N740" s="1">
        <f>Tabla1[[#This Row],[Ganancia Neta ]]/Tabla1[[#This Row],[Total del pedido ]]</f>
        <v>0.3888888888888889</v>
      </c>
      <c r="O740" s="2">
        <f>Tabla1[[#This Row],[Costo Unitario]]*Tabla1[[#This Row],[Cantidad Ordenada]]</f>
        <v>44</v>
      </c>
    </row>
    <row r="741" spans="1:15" x14ac:dyDescent="0.2">
      <c r="A741">
        <v>294</v>
      </c>
      <c r="B741">
        <v>17</v>
      </c>
      <c r="C741" t="s">
        <v>9</v>
      </c>
      <c r="D741" t="s">
        <v>33</v>
      </c>
      <c r="E741">
        <v>19</v>
      </c>
      <c r="F741">
        <v>31</v>
      </c>
      <c r="G741">
        <v>2</v>
      </c>
      <c r="H741" s="8">
        <v>31</v>
      </c>
      <c r="I741" s="7">
        <f>Tabla1[[#This Row],[Tiempo de Preparación]]/1440</f>
        <v>2.1527777777777778E-2</v>
      </c>
      <c r="J741" t="s">
        <v>8</v>
      </c>
      <c r="K741">
        <f>Tabla1[[#This Row],[Precio Unitario]]*Tabla1[[#This Row],[Cantidad Ordenada]]</f>
        <v>62</v>
      </c>
      <c r="L741">
        <f>Tabla1[[#This Row],[Ganancia Bruta]]-(Tabla1[[#This Row],[Costo Unitario]]*Tabla1[[#This Row],[Cantidad Ordenada]])</f>
        <v>24</v>
      </c>
      <c r="M741">
        <f>Tabla1[[#This Row],[Precio Unitario]]*Tabla1[[#This Row],[Cantidad Ordenada]]</f>
        <v>62</v>
      </c>
      <c r="N741" s="1">
        <f>Tabla1[[#This Row],[Ganancia Neta ]]/Tabla1[[#This Row],[Total del pedido ]]</f>
        <v>0.38709677419354838</v>
      </c>
      <c r="O741" s="2">
        <f>Tabla1[[#This Row],[Costo Unitario]]*Tabla1[[#This Row],[Cantidad Ordenada]]</f>
        <v>38</v>
      </c>
    </row>
    <row r="742" spans="1:15" x14ac:dyDescent="0.2">
      <c r="A742">
        <v>294</v>
      </c>
      <c r="B742">
        <v>17</v>
      </c>
      <c r="C742" t="s">
        <v>12</v>
      </c>
      <c r="D742" t="s">
        <v>36</v>
      </c>
      <c r="E742">
        <v>22</v>
      </c>
      <c r="F742">
        <v>36</v>
      </c>
      <c r="G742">
        <v>3</v>
      </c>
      <c r="H742" s="8">
        <v>13</v>
      </c>
      <c r="I742" s="7">
        <f>Tabla1[[#This Row],[Tiempo de Preparación]]/1440</f>
        <v>9.0277777777777769E-3</v>
      </c>
      <c r="J742" t="s">
        <v>6</v>
      </c>
      <c r="K742">
        <f>Tabla1[[#This Row],[Precio Unitario]]*Tabla1[[#This Row],[Cantidad Ordenada]]</f>
        <v>108</v>
      </c>
      <c r="L742">
        <f>Tabla1[[#This Row],[Ganancia Bruta]]-(Tabla1[[#This Row],[Costo Unitario]]*Tabla1[[#This Row],[Cantidad Ordenada]])</f>
        <v>42</v>
      </c>
      <c r="M742">
        <f>Tabla1[[#This Row],[Precio Unitario]]*Tabla1[[#This Row],[Cantidad Ordenada]]</f>
        <v>108</v>
      </c>
      <c r="N742" s="1">
        <f>Tabla1[[#This Row],[Ganancia Neta ]]/Tabla1[[#This Row],[Total del pedido ]]</f>
        <v>0.3888888888888889</v>
      </c>
      <c r="O742" s="2">
        <f>Tabla1[[#This Row],[Costo Unitario]]*Tabla1[[#This Row],[Cantidad Ordenada]]</f>
        <v>66</v>
      </c>
    </row>
    <row r="743" spans="1:15" x14ac:dyDescent="0.2">
      <c r="A743">
        <v>294</v>
      </c>
      <c r="B743">
        <v>17</v>
      </c>
      <c r="C743" t="s">
        <v>24</v>
      </c>
      <c r="D743" t="s">
        <v>48</v>
      </c>
      <c r="E743">
        <v>10</v>
      </c>
      <c r="F743">
        <v>18</v>
      </c>
      <c r="G743">
        <v>3</v>
      </c>
      <c r="H743" s="8">
        <v>33</v>
      </c>
      <c r="I743" s="7">
        <f>Tabla1[[#This Row],[Tiempo de Preparación]]/1440</f>
        <v>2.2916666666666665E-2</v>
      </c>
      <c r="J743" t="s">
        <v>6</v>
      </c>
      <c r="K743">
        <f>Tabla1[[#This Row],[Precio Unitario]]*Tabla1[[#This Row],[Cantidad Ordenada]]</f>
        <v>54</v>
      </c>
      <c r="L743">
        <f>Tabla1[[#This Row],[Ganancia Bruta]]-(Tabla1[[#This Row],[Costo Unitario]]*Tabla1[[#This Row],[Cantidad Ordenada]])</f>
        <v>24</v>
      </c>
      <c r="M743">
        <f>Tabla1[[#This Row],[Precio Unitario]]*Tabla1[[#This Row],[Cantidad Ordenada]]</f>
        <v>54</v>
      </c>
      <c r="N743" s="1">
        <f>Tabla1[[#This Row],[Ganancia Neta ]]/Tabla1[[#This Row],[Total del pedido ]]</f>
        <v>0.44444444444444442</v>
      </c>
      <c r="O743" s="2">
        <f>Tabla1[[#This Row],[Costo Unitario]]*Tabla1[[#This Row],[Cantidad Ordenada]]</f>
        <v>30</v>
      </c>
    </row>
    <row r="744" spans="1:15" x14ac:dyDescent="0.2">
      <c r="A744">
        <v>294</v>
      </c>
      <c r="B744">
        <v>17</v>
      </c>
      <c r="C744" t="s">
        <v>20</v>
      </c>
      <c r="D744" t="s">
        <v>44</v>
      </c>
      <c r="E744">
        <v>20</v>
      </c>
      <c r="F744">
        <v>34</v>
      </c>
      <c r="G744">
        <v>3</v>
      </c>
      <c r="H744" s="8">
        <v>9</v>
      </c>
      <c r="I744" s="7">
        <f>Tabla1[[#This Row],[Tiempo de Preparación]]/1440</f>
        <v>6.2500000000000003E-3</v>
      </c>
      <c r="J744" t="s">
        <v>8</v>
      </c>
      <c r="K744">
        <f>Tabla1[[#This Row],[Precio Unitario]]*Tabla1[[#This Row],[Cantidad Ordenada]]</f>
        <v>102</v>
      </c>
      <c r="L744">
        <f>Tabla1[[#This Row],[Ganancia Bruta]]-(Tabla1[[#This Row],[Costo Unitario]]*Tabla1[[#This Row],[Cantidad Ordenada]])</f>
        <v>42</v>
      </c>
      <c r="M744">
        <f>Tabla1[[#This Row],[Precio Unitario]]*Tabla1[[#This Row],[Cantidad Ordenada]]</f>
        <v>102</v>
      </c>
      <c r="N744" s="1">
        <f>Tabla1[[#This Row],[Ganancia Neta ]]/Tabla1[[#This Row],[Total del pedido ]]</f>
        <v>0.41176470588235292</v>
      </c>
      <c r="O744" s="2">
        <f>Tabla1[[#This Row],[Costo Unitario]]*Tabla1[[#This Row],[Cantidad Ordenada]]</f>
        <v>60</v>
      </c>
    </row>
    <row r="745" spans="1:15" x14ac:dyDescent="0.2">
      <c r="A745">
        <v>295</v>
      </c>
      <c r="B745">
        <v>3</v>
      </c>
      <c r="C745" t="s">
        <v>18</v>
      </c>
      <c r="D745" t="s">
        <v>42</v>
      </c>
      <c r="E745">
        <v>19</v>
      </c>
      <c r="F745">
        <v>32</v>
      </c>
      <c r="G745">
        <v>1</v>
      </c>
      <c r="H745" s="8">
        <v>44</v>
      </c>
      <c r="I745" s="7">
        <f>Tabla1[[#This Row],[Tiempo de Preparación]]/1440</f>
        <v>3.0555555555555555E-2</v>
      </c>
      <c r="J745" t="s">
        <v>8</v>
      </c>
      <c r="K745">
        <f>Tabla1[[#This Row],[Precio Unitario]]*Tabla1[[#This Row],[Cantidad Ordenada]]</f>
        <v>32</v>
      </c>
      <c r="L745">
        <f>Tabla1[[#This Row],[Ganancia Bruta]]-(Tabla1[[#This Row],[Costo Unitario]]*Tabla1[[#This Row],[Cantidad Ordenada]])</f>
        <v>13</v>
      </c>
      <c r="M745">
        <f>Tabla1[[#This Row],[Precio Unitario]]*Tabla1[[#This Row],[Cantidad Ordenada]]</f>
        <v>32</v>
      </c>
      <c r="N745" s="1">
        <f>Tabla1[[#This Row],[Ganancia Neta ]]/Tabla1[[#This Row],[Total del pedido ]]</f>
        <v>0.40625</v>
      </c>
      <c r="O745" s="2">
        <f>Tabla1[[#This Row],[Costo Unitario]]*Tabla1[[#This Row],[Cantidad Ordenada]]</f>
        <v>19</v>
      </c>
    </row>
    <row r="746" spans="1:15" x14ac:dyDescent="0.2">
      <c r="A746">
        <v>295</v>
      </c>
      <c r="B746">
        <v>3</v>
      </c>
      <c r="C746" t="s">
        <v>7</v>
      </c>
      <c r="D746" t="s">
        <v>32</v>
      </c>
      <c r="E746">
        <v>18</v>
      </c>
      <c r="F746">
        <v>30</v>
      </c>
      <c r="G746">
        <v>3</v>
      </c>
      <c r="H746" s="8">
        <v>35</v>
      </c>
      <c r="I746" s="7">
        <f>Tabla1[[#This Row],[Tiempo de Preparación]]/1440</f>
        <v>2.4305555555555556E-2</v>
      </c>
      <c r="J746" t="s">
        <v>6</v>
      </c>
      <c r="K746">
        <f>Tabla1[[#This Row],[Precio Unitario]]*Tabla1[[#This Row],[Cantidad Ordenada]]</f>
        <v>90</v>
      </c>
      <c r="L746">
        <f>Tabla1[[#This Row],[Ganancia Bruta]]-(Tabla1[[#This Row],[Costo Unitario]]*Tabla1[[#This Row],[Cantidad Ordenada]])</f>
        <v>36</v>
      </c>
      <c r="M746">
        <f>Tabla1[[#This Row],[Precio Unitario]]*Tabla1[[#This Row],[Cantidad Ordenada]]</f>
        <v>90</v>
      </c>
      <c r="N746" s="1">
        <f>Tabla1[[#This Row],[Ganancia Neta ]]/Tabla1[[#This Row],[Total del pedido ]]</f>
        <v>0.4</v>
      </c>
      <c r="O746" s="2">
        <f>Tabla1[[#This Row],[Costo Unitario]]*Tabla1[[#This Row],[Cantidad Ordenada]]</f>
        <v>54</v>
      </c>
    </row>
    <row r="747" spans="1:15" x14ac:dyDescent="0.2">
      <c r="A747">
        <v>295</v>
      </c>
      <c r="B747">
        <v>3</v>
      </c>
      <c r="C747" t="s">
        <v>9</v>
      </c>
      <c r="D747" t="s">
        <v>33</v>
      </c>
      <c r="E747">
        <v>19</v>
      </c>
      <c r="F747">
        <v>31</v>
      </c>
      <c r="G747">
        <v>2</v>
      </c>
      <c r="H747" s="8">
        <v>39</v>
      </c>
      <c r="I747" s="7">
        <f>Tabla1[[#This Row],[Tiempo de Preparación]]/1440</f>
        <v>2.7083333333333334E-2</v>
      </c>
      <c r="J747" t="s">
        <v>8</v>
      </c>
      <c r="K747">
        <f>Tabla1[[#This Row],[Precio Unitario]]*Tabla1[[#This Row],[Cantidad Ordenada]]</f>
        <v>62</v>
      </c>
      <c r="L747">
        <f>Tabla1[[#This Row],[Ganancia Bruta]]-(Tabla1[[#This Row],[Costo Unitario]]*Tabla1[[#This Row],[Cantidad Ordenada]])</f>
        <v>24</v>
      </c>
      <c r="M747">
        <f>Tabla1[[#This Row],[Precio Unitario]]*Tabla1[[#This Row],[Cantidad Ordenada]]</f>
        <v>62</v>
      </c>
      <c r="N747" s="1">
        <f>Tabla1[[#This Row],[Ganancia Neta ]]/Tabla1[[#This Row],[Total del pedido ]]</f>
        <v>0.38709677419354838</v>
      </c>
      <c r="O747" s="2">
        <f>Tabla1[[#This Row],[Costo Unitario]]*Tabla1[[#This Row],[Cantidad Ordenada]]</f>
        <v>38</v>
      </c>
    </row>
    <row r="748" spans="1:15" x14ac:dyDescent="0.2">
      <c r="A748">
        <v>295</v>
      </c>
      <c r="B748">
        <v>3</v>
      </c>
      <c r="C748" t="s">
        <v>23</v>
      </c>
      <c r="D748" t="s">
        <v>47</v>
      </c>
      <c r="E748">
        <v>13</v>
      </c>
      <c r="F748">
        <v>21</v>
      </c>
      <c r="G748">
        <v>3</v>
      </c>
      <c r="H748" s="8">
        <v>59</v>
      </c>
      <c r="I748" s="7">
        <f>Tabla1[[#This Row],[Tiempo de Preparación]]/1440</f>
        <v>4.0972222222222222E-2</v>
      </c>
      <c r="J748" t="s">
        <v>6</v>
      </c>
      <c r="K748">
        <f>Tabla1[[#This Row],[Precio Unitario]]*Tabla1[[#This Row],[Cantidad Ordenada]]</f>
        <v>63</v>
      </c>
      <c r="L748">
        <f>Tabla1[[#This Row],[Ganancia Bruta]]-(Tabla1[[#This Row],[Costo Unitario]]*Tabla1[[#This Row],[Cantidad Ordenada]])</f>
        <v>24</v>
      </c>
      <c r="M748">
        <f>Tabla1[[#This Row],[Precio Unitario]]*Tabla1[[#This Row],[Cantidad Ordenada]]</f>
        <v>63</v>
      </c>
      <c r="N748" s="1">
        <f>Tabla1[[#This Row],[Ganancia Neta ]]/Tabla1[[#This Row],[Total del pedido ]]</f>
        <v>0.38095238095238093</v>
      </c>
      <c r="O748" s="2">
        <f>Tabla1[[#This Row],[Costo Unitario]]*Tabla1[[#This Row],[Cantidad Ordenada]]</f>
        <v>39</v>
      </c>
    </row>
    <row r="749" spans="1:15" x14ac:dyDescent="0.2">
      <c r="A749">
        <v>296</v>
      </c>
      <c r="B749">
        <v>14</v>
      </c>
      <c r="C749" t="s">
        <v>22</v>
      </c>
      <c r="D749" t="s">
        <v>46</v>
      </c>
      <c r="E749">
        <v>14</v>
      </c>
      <c r="F749">
        <v>23</v>
      </c>
      <c r="G749">
        <v>1</v>
      </c>
      <c r="H749" s="8">
        <v>20</v>
      </c>
      <c r="I749" s="7">
        <f>Tabla1[[#This Row],[Tiempo de Preparación]]/1440</f>
        <v>1.3888888888888888E-2</v>
      </c>
      <c r="J749" t="s">
        <v>6</v>
      </c>
      <c r="K749">
        <f>Tabla1[[#This Row],[Precio Unitario]]*Tabla1[[#This Row],[Cantidad Ordenada]]</f>
        <v>23</v>
      </c>
      <c r="L749">
        <f>Tabla1[[#This Row],[Ganancia Bruta]]-(Tabla1[[#This Row],[Costo Unitario]]*Tabla1[[#This Row],[Cantidad Ordenada]])</f>
        <v>9</v>
      </c>
      <c r="M749">
        <f>Tabla1[[#This Row],[Precio Unitario]]*Tabla1[[#This Row],[Cantidad Ordenada]]</f>
        <v>23</v>
      </c>
      <c r="N749" s="1">
        <f>Tabla1[[#This Row],[Ganancia Neta ]]/Tabla1[[#This Row],[Total del pedido ]]</f>
        <v>0.39130434782608697</v>
      </c>
      <c r="O749" s="2">
        <f>Tabla1[[#This Row],[Costo Unitario]]*Tabla1[[#This Row],[Cantidad Ordenada]]</f>
        <v>14</v>
      </c>
    </row>
    <row r="750" spans="1:15" x14ac:dyDescent="0.2">
      <c r="A750">
        <v>296</v>
      </c>
      <c r="B750">
        <v>14</v>
      </c>
      <c r="C750" t="s">
        <v>12</v>
      </c>
      <c r="D750" t="s">
        <v>36</v>
      </c>
      <c r="E750">
        <v>22</v>
      </c>
      <c r="F750">
        <v>36</v>
      </c>
      <c r="G750">
        <v>1</v>
      </c>
      <c r="H750" s="8">
        <v>26</v>
      </c>
      <c r="I750" s="7">
        <f>Tabla1[[#This Row],[Tiempo de Preparación]]/1440</f>
        <v>1.8055555555555554E-2</v>
      </c>
      <c r="J750" t="s">
        <v>8</v>
      </c>
      <c r="K750">
        <f>Tabla1[[#This Row],[Precio Unitario]]*Tabla1[[#This Row],[Cantidad Ordenada]]</f>
        <v>36</v>
      </c>
      <c r="L750">
        <f>Tabla1[[#This Row],[Ganancia Bruta]]-(Tabla1[[#This Row],[Costo Unitario]]*Tabla1[[#This Row],[Cantidad Ordenada]])</f>
        <v>14</v>
      </c>
      <c r="M750">
        <f>Tabla1[[#This Row],[Precio Unitario]]*Tabla1[[#This Row],[Cantidad Ordenada]]</f>
        <v>36</v>
      </c>
      <c r="N750" s="1">
        <f>Tabla1[[#This Row],[Ganancia Neta ]]/Tabla1[[#This Row],[Total del pedido ]]</f>
        <v>0.3888888888888889</v>
      </c>
      <c r="O750" s="2">
        <f>Tabla1[[#This Row],[Costo Unitario]]*Tabla1[[#This Row],[Cantidad Ordenada]]</f>
        <v>22</v>
      </c>
    </row>
    <row r="751" spans="1:15" x14ac:dyDescent="0.2">
      <c r="A751">
        <v>297</v>
      </c>
      <c r="B751">
        <v>4</v>
      </c>
      <c r="C751" t="s">
        <v>13</v>
      </c>
      <c r="D751" t="s">
        <v>37</v>
      </c>
      <c r="E751">
        <v>17</v>
      </c>
      <c r="F751">
        <v>29</v>
      </c>
      <c r="G751">
        <v>2</v>
      </c>
      <c r="H751" s="8">
        <v>59</v>
      </c>
      <c r="I751" s="7">
        <f>Tabla1[[#This Row],[Tiempo de Preparación]]/1440</f>
        <v>4.0972222222222222E-2</v>
      </c>
      <c r="J751" t="s">
        <v>8</v>
      </c>
      <c r="K751">
        <f>Tabla1[[#This Row],[Precio Unitario]]*Tabla1[[#This Row],[Cantidad Ordenada]]</f>
        <v>58</v>
      </c>
      <c r="L751">
        <f>Tabla1[[#This Row],[Ganancia Bruta]]-(Tabla1[[#This Row],[Costo Unitario]]*Tabla1[[#This Row],[Cantidad Ordenada]])</f>
        <v>24</v>
      </c>
      <c r="M751">
        <f>Tabla1[[#This Row],[Precio Unitario]]*Tabla1[[#This Row],[Cantidad Ordenada]]</f>
        <v>58</v>
      </c>
      <c r="N751" s="1">
        <f>Tabla1[[#This Row],[Ganancia Neta ]]/Tabla1[[#This Row],[Total del pedido ]]</f>
        <v>0.41379310344827586</v>
      </c>
      <c r="O751" s="2">
        <f>Tabla1[[#This Row],[Costo Unitario]]*Tabla1[[#This Row],[Cantidad Ordenada]]</f>
        <v>34</v>
      </c>
    </row>
    <row r="752" spans="1:15" x14ac:dyDescent="0.2">
      <c r="A752">
        <v>297</v>
      </c>
      <c r="B752">
        <v>4</v>
      </c>
      <c r="C752" t="s">
        <v>24</v>
      </c>
      <c r="D752" t="s">
        <v>48</v>
      </c>
      <c r="E752">
        <v>10</v>
      </c>
      <c r="F752">
        <v>18</v>
      </c>
      <c r="G752">
        <v>3</v>
      </c>
      <c r="H752" s="8">
        <v>13</v>
      </c>
      <c r="I752" s="7">
        <f>Tabla1[[#This Row],[Tiempo de Preparación]]/1440</f>
        <v>9.0277777777777769E-3</v>
      </c>
      <c r="J752" t="s">
        <v>8</v>
      </c>
      <c r="K752">
        <f>Tabla1[[#This Row],[Precio Unitario]]*Tabla1[[#This Row],[Cantidad Ordenada]]</f>
        <v>54</v>
      </c>
      <c r="L752">
        <f>Tabla1[[#This Row],[Ganancia Bruta]]-(Tabla1[[#This Row],[Costo Unitario]]*Tabla1[[#This Row],[Cantidad Ordenada]])</f>
        <v>24</v>
      </c>
      <c r="M752">
        <f>Tabla1[[#This Row],[Precio Unitario]]*Tabla1[[#This Row],[Cantidad Ordenada]]</f>
        <v>54</v>
      </c>
      <c r="N752" s="1">
        <f>Tabla1[[#This Row],[Ganancia Neta ]]/Tabla1[[#This Row],[Total del pedido ]]</f>
        <v>0.44444444444444442</v>
      </c>
      <c r="O752" s="2">
        <f>Tabla1[[#This Row],[Costo Unitario]]*Tabla1[[#This Row],[Cantidad Ordenada]]</f>
        <v>30</v>
      </c>
    </row>
    <row r="753" spans="1:15" x14ac:dyDescent="0.2">
      <c r="A753">
        <v>297</v>
      </c>
      <c r="B753">
        <v>4</v>
      </c>
      <c r="C753" t="s">
        <v>23</v>
      </c>
      <c r="D753" t="s">
        <v>47</v>
      </c>
      <c r="E753">
        <v>13</v>
      </c>
      <c r="F753">
        <v>21</v>
      </c>
      <c r="G753">
        <v>3</v>
      </c>
      <c r="H753" s="8">
        <v>40</v>
      </c>
      <c r="I753" s="7">
        <f>Tabla1[[#This Row],[Tiempo de Preparación]]/1440</f>
        <v>2.7777777777777776E-2</v>
      </c>
      <c r="J753" t="s">
        <v>8</v>
      </c>
      <c r="K753">
        <f>Tabla1[[#This Row],[Precio Unitario]]*Tabla1[[#This Row],[Cantidad Ordenada]]</f>
        <v>63</v>
      </c>
      <c r="L753">
        <f>Tabla1[[#This Row],[Ganancia Bruta]]-(Tabla1[[#This Row],[Costo Unitario]]*Tabla1[[#This Row],[Cantidad Ordenada]])</f>
        <v>24</v>
      </c>
      <c r="M753">
        <f>Tabla1[[#This Row],[Precio Unitario]]*Tabla1[[#This Row],[Cantidad Ordenada]]</f>
        <v>63</v>
      </c>
      <c r="N753" s="1">
        <f>Tabla1[[#This Row],[Ganancia Neta ]]/Tabla1[[#This Row],[Total del pedido ]]</f>
        <v>0.38095238095238093</v>
      </c>
      <c r="O753" s="2">
        <f>Tabla1[[#This Row],[Costo Unitario]]*Tabla1[[#This Row],[Cantidad Ordenada]]</f>
        <v>39</v>
      </c>
    </row>
    <row r="754" spans="1:15" x14ac:dyDescent="0.2">
      <c r="A754">
        <v>298</v>
      </c>
      <c r="B754">
        <v>11</v>
      </c>
      <c r="C754" t="s">
        <v>10</v>
      </c>
      <c r="D754" t="s">
        <v>34</v>
      </c>
      <c r="E754">
        <v>16</v>
      </c>
      <c r="F754">
        <v>27</v>
      </c>
      <c r="G754">
        <v>3</v>
      </c>
      <c r="H754" s="8">
        <v>46</v>
      </c>
      <c r="I754" s="7">
        <f>Tabla1[[#This Row],[Tiempo de Preparación]]/1440</f>
        <v>3.1944444444444442E-2</v>
      </c>
      <c r="J754" t="s">
        <v>6</v>
      </c>
      <c r="K754">
        <f>Tabla1[[#This Row],[Precio Unitario]]*Tabla1[[#This Row],[Cantidad Ordenada]]</f>
        <v>81</v>
      </c>
      <c r="L754">
        <f>Tabla1[[#This Row],[Ganancia Bruta]]-(Tabla1[[#This Row],[Costo Unitario]]*Tabla1[[#This Row],[Cantidad Ordenada]])</f>
        <v>33</v>
      </c>
      <c r="M754">
        <f>Tabla1[[#This Row],[Precio Unitario]]*Tabla1[[#This Row],[Cantidad Ordenada]]</f>
        <v>81</v>
      </c>
      <c r="N754" s="1">
        <f>Tabla1[[#This Row],[Ganancia Neta ]]/Tabla1[[#This Row],[Total del pedido ]]</f>
        <v>0.40740740740740738</v>
      </c>
      <c r="O754" s="2">
        <f>Tabla1[[#This Row],[Costo Unitario]]*Tabla1[[#This Row],[Cantidad Ordenada]]</f>
        <v>48</v>
      </c>
    </row>
    <row r="755" spans="1:15" x14ac:dyDescent="0.2">
      <c r="A755">
        <v>298</v>
      </c>
      <c r="B755">
        <v>11</v>
      </c>
      <c r="C755" t="s">
        <v>12</v>
      </c>
      <c r="D755" t="s">
        <v>36</v>
      </c>
      <c r="E755">
        <v>22</v>
      </c>
      <c r="F755">
        <v>36</v>
      </c>
      <c r="G755">
        <v>3</v>
      </c>
      <c r="H755" s="8">
        <v>49</v>
      </c>
      <c r="I755" s="7">
        <f>Tabla1[[#This Row],[Tiempo de Preparación]]/1440</f>
        <v>3.4027777777777775E-2</v>
      </c>
      <c r="J755" t="s">
        <v>6</v>
      </c>
      <c r="K755">
        <f>Tabla1[[#This Row],[Precio Unitario]]*Tabla1[[#This Row],[Cantidad Ordenada]]</f>
        <v>108</v>
      </c>
      <c r="L755">
        <f>Tabla1[[#This Row],[Ganancia Bruta]]-(Tabla1[[#This Row],[Costo Unitario]]*Tabla1[[#This Row],[Cantidad Ordenada]])</f>
        <v>42</v>
      </c>
      <c r="M755">
        <f>Tabla1[[#This Row],[Precio Unitario]]*Tabla1[[#This Row],[Cantidad Ordenada]]</f>
        <v>108</v>
      </c>
      <c r="N755" s="1">
        <f>Tabla1[[#This Row],[Ganancia Neta ]]/Tabla1[[#This Row],[Total del pedido ]]</f>
        <v>0.3888888888888889</v>
      </c>
      <c r="O755" s="2">
        <f>Tabla1[[#This Row],[Costo Unitario]]*Tabla1[[#This Row],[Cantidad Ordenada]]</f>
        <v>66</v>
      </c>
    </row>
    <row r="756" spans="1:15" x14ac:dyDescent="0.2">
      <c r="A756">
        <v>298</v>
      </c>
      <c r="B756">
        <v>11</v>
      </c>
      <c r="C756" t="s">
        <v>19</v>
      </c>
      <c r="D756" t="s">
        <v>43</v>
      </c>
      <c r="E756">
        <v>13</v>
      </c>
      <c r="F756">
        <v>22</v>
      </c>
      <c r="G756">
        <v>3</v>
      </c>
      <c r="H756" s="8">
        <v>46</v>
      </c>
      <c r="I756" s="7">
        <f>Tabla1[[#This Row],[Tiempo de Preparación]]/1440</f>
        <v>3.1944444444444442E-2</v>
      </c>
      <c r="J756" t="s">
        <v>8</v>
      </c>
      <c r="K756">
        <f>Tabla1[[#This Row],[Precio Unitario]]*Tabla1[[#This Row],[Cantidad Ordenada]]</f>
        <v>66</v>
      </c>
      <c r="L756">
        <f>Tabla1[[#This Row],[Ganancia Bruta]]-(Tabla1[[#This Row],[Costo Unitario]]*Tabla1[[#This Row],[Cantidad Ordenada]])</f>
        <v>27</v>
      </c>
      <c r="M756">
        <f>Tabla1[[#This Row],[Precio Unitario]]*Tabla1[[#This Row],[Cantidad Ordenada]]</f>
        <v>66</v>
      </c>
      <c r="N756" s="1">
        <f>Tabla1[[#This Row],[Ganancia Neta ]]/Tabla1[[#This Row],[Total del pedido ]]</f>
        <v>0.40909090909090912</v>
      </c>
      <c r="O756" s="2">
        <f>Tabla1[[#This Row],[Costo Unitario]]*Tabla1[[#This Row],[Cantidad Ordenada]]</f>
        <v>39</v>
      </c>
    </row>
    <row r="757" spans="1:15" x14ac:dyDescent="0.2">
      <c r="A757">
        <v>299</v>
      </c>
      <c r="B757">
        <v>6</v>
      </c>
      <c r="C757" t="s">
        <v>21</v>
      </c>
      <c r="D757" t="s">
        <v>45</v>
      </c>
      <c r="E757">
        <v>12</v>
      </c>
      <c r="F757">
        <v>20</v>
      </c>
      <c r="G757">
        <v>1</v>
      </c>
      <c r="H757" s="8">
        <v>17</v>
      </c>
      <c r="I757" s="7">
        <f>Tabla1[[#This Row],[Tiempo de Preparación]]/1440</f>
        <v>1.1805555555555555E-2</v>
      </c>
      <c r="J757" t="s">
        <v>6</v>
      </c>
      <c r="K757">
        <f>Tabla1[[#This Row],[Precio Unitario]]*Tabla1[[#This Row],[Cantidad Ordenada]]</f>
        <v>20</v>
      </c>
      <c r="L757">
        <f>Tabla1[[#This Row],[Ganancia Bruta]]-(Tabla1[[#This Row],[Costo Unitario]]*Tabla1[[#This Row],[Cantidad Ordenada]])</f>
        <v>8</v>
      </c>
      <c r="M757">
        <f>Tabla1[[#This Row],[Precio Unitario]]*Tabla1[[#This Row],[Cantidad Ordenada]]</f>
        <v>20</v>
      </c>
      <c r="N757" s="1">
        <f>Tabla1[[#This Row],[Ganancia Neta ]]/Tabla1[[#This Row],[Total del pedido ]]</f>
        <v>0.4</v>
      </c>
      <c r="O757" s="2">
        <f>Tabla1[[#This Row],[Costo Unitario]]*Tabla1[[#This Row],[Cantidad Ordenada]]</f>
        <v>12</v>
      </c>
    </row>
    <row r="758" spans="1:15" x14ac:dyDescent="0.2">
      <c r="A758">
        <v>299</v>
      </c>
      <c r="B758">
        <v>6</v>
      </c>
      <c r="C758" t="s">
        <v>12</v>
      </c>
      <c r="D758" t="s">
        <v>36</v>
      </c>
      <c r="E758">
        <v>22</v>
      </c>
      <c r="F758">
        <v>36</v>
      </c>
      <c r="G758">
        <v>2</v>
      </c>
      <c r="H758" s="8">
        <v>55</v>
      </c>
      <c r="I758" s="7">
        <f>Tabla1[[#This Row],[Tiempo de Preparación]]/1440</f>
        <v>3.8194444444444448E-2</v>
      </c>
      <c r="J758" t="s">
        <v>6</v>
      </c>
      <c r="K758">
        <f>Tabla1[[#This Row],[Precio Unitario]]*Tabla1[[#This Row],[Cantidad Ordenada]]</f>
        <v>72</v>
      </c>
      <c r="L758">
        <f>Tabla1[[#This Row],[Ganancia Bruta]]-(Tabla1[[#This Row],[Costo Unitario]]*Tabla1[[#This Row],[Cantidad Ordenada]])</f>
        <v>28</v>
      </c>
      <c r="M758">
        <f>Tabla1[[#This Row],[Precio Unitario]]*Tabla1[[#This Row],[Cantidad Ordenada]]</f>
        <v>72</v>
      </c>
      <c r="N758" s="1">
        <f>Tabla1[[#This Row],[Ganancia Neta ]]/Tabla1[[#This Row],[Total del pedido ]]</f>
        <v>0.3888888888888889</v>
      </c>
      <c r="O758" s="2">
        <f>Tabla1[[#This Row],[Costo Unitario]]*Tabla1[[#This Row],[Cantidad Ordenada]]</f>
        <v>44</v>
      </c>
    </row>
    <row r="759" spans="1:15" x14ac:dyDescent="0.2">
      <c r="A759">
        <v>299</v>
      </c>
      <c r="B759">
        <v>6</v>
      </c>
      <c r="C759" t="s">
        <v>5</v>
      </c>
      <c r="D759" t="s">
        <v>31</v>
      </c>
      <c r="E759">
        <v>14</v>
      </c>
      <c r="F759">
        <v>24</v>
      </c>
      <c r="G759">
        <v>3</v>
      </c>
      <c r="H759" s="8">
        <v>15</v>
      </c>
      <c r="I759" s="7">
        <f>Tabla1[[#This Row],[Tiempo de Preparación]]/1440</f>
        <v>1.0416666666666666E-2</v>
      </c>
      <c r="J759" t="s">
        <v>8</v>
      </c>
      <c r="K759">
        <f>Tabla1[[#This Row],[Precio Unitario]]*Tabla1[[#This Row],[Cantidad Ordenada]]</f>
        <v>72</v>
      </c>
      <c r="L759">
        <f>Tabla1[[#This Row],[Ganancia Bruta]]-(Tabla1[[#This Row],[Costo Unitario]]*Tabla1[[#This Row],[Cantidad Ordenada]])</f>
        <v>30</v>
      </c>
      <c r="M759">
        <f>Tabla1[[#This Row],[Precio Unitario]]*Tabla1[[#This Row],[Cantidad Ordenada]]</f>
        <v>72</v>
      </c>
      <c r="N759" s="1">
        <f>Tabla1[[#This Row],[Ganancia Neta ]]/Tabla1[[#This Row],[Total del pedido ]]</f>
        <v>0.41666666666666669</v>
      </c>
      <c r="O759" s="2">
        <f>Tabla1[[#This Row],[Costo Unitario]]*Tabla1[[#This Row],[Cantidad Ordenada]]</f>
        <v>42</v>
      </c>
    </row>
    <row r="760" spans="1:15" x14ac:dyDescent="0.2">
      <c r="A760">
        <v>299</v>
      </c>
      <c r="B760">
        <v>6</v>
      </c>
      <c r="C760" t="s">
        <v>24</v>
      </c>
      <c r="D760" t="s">
        <v>48</v>
      </c>
      <c r="E760">
        <v>10</v>
      </c>
      <c r="F760">
        <v>18</v>
      </c>
      <c r="G760">
        <v>1</v>
      </c>
      <c r="H760" s="8">
        <v>26</v>
      </c>
      <c r="I760" s="7">
        <f>Tabla1[[#This Row],[Tiempo de Preparación]]/1440</f>
        <v>1.8055555555555554E-2</v>
      </c>
      <c r="J760" t="s">
        <v>6</v>
      </c>
      <c r="K760">
        <f>Tabla1[[#This Row],[Precio Unitario]]*Tabla1[[#This Row],[Cantidad Ordenada]]</f>
        <v>18</v>
      </c>
      <c r="L760">
        <f>Tabla1[[#This Row],[Ganancia Bruta]]-(Tabla1[[#This Row],[Costo Unitario]]*Tabla1[[#This Row],[Cantidad Ordenada]])</f>
        <v>8</v>
      </c>
      <c r="M760">
        <f>Tabla1[[#This Row],[Precio Unitario]]*Tabla1[[#This Row],[Cantidad Ordenada]]</f>
        <v>18</v>
      </c>
      <c r="N760" s="1">
        <f>Tabla1[[#This Row],[Ganancia Neta ]]/Tabla1[[#This Row],[Total del pedido ]]</f>
        <v>0.44444444444444442</v>
      </c>
      <c r="O760" s="2">
        <f>Tabla1[[#This Row],[Costo Unitario]]*Tabla1[[#This Row],[Cantidad Ordenada]]</f>
        <v>10</v>
      </c>
    </row>
    <row r="761" spans="1:15" x14ac:dyDescent="0.2">
      <c r="A761">
        <v>300</v>
      </c>
      <c r="B761">
        <v>18</v>
      </c>
      <c r="C761" t="s">
        <v>11</v>
      </c>
      <c r="D761" t="s">
        <v>35</v>
      </c>
      <c r="E761">
        <v>25</v>
      </c>
      <c r="F761">
        <v>40</v>
      </c>
      <c r="G761">
        <v>3</v>
      </c>
      <c r="H761" s="8">
        <v>54</v>
      </c>
      <c r="I761" s="7">
        <f>Tabla1[[#This Row],[Tiempo de Preparación]]/1440</f>
        <v>3.7499999999999999E-2</v>
      </c>
      <c r="J761" t="s">
        <v>8</v>
      </c>
      <c r="K761">
        <f>Tabla1[[#This Row],[Precio Unitario]]*Tabla1[[#This Row],[Cantidad Ordenada]]</f>
        <v>120</v>
      </c>
      <c r="L761">
        <f>Tabla1[[#This Row],[Ganancia Bruta]]-(Tabla1[[#This Row],[Costo Unitario]]*Tabla1[[#This Row],[Cantidad Ordenada]])</f>
        <v>45</v>
      </c>
      <c r="M761">
        <f>Tabla1[[#This Row],[Precio Unitario]]*Tabla1[[#This Row],[Cantidad Ordenada]]</f>
        <v>120</v>
      </c>
      <c r="N761" s="1">
        <f>Tabla1[[#This Row],[Ganancia Neta ]]/Tabla1[[#This Row],[Total del pedido ]]</f>
        <v>0.375</v>
      </c>
      <c r="O761" s="2">
        <f>Tabla1[[#This Row],[Costo Unitario]]*Tabla1[[#This Row],[Cantidad Ordenada]]</f>
        <v>75</v>
      </c>
    </row>
    <row r="762" spans="1:15" x14ac:dyDescent="0.2">
      <c r="A762">
        <v>300</v>
      </c>
      <c r="B762">
        <v>18</v>
      </c>
      <c r="C762" t="s">
        <v>24</v>
      </c>
      <c r="D762" t="s">
        <v>48</v>
      </c>
      <c r="E762">
        <v>10</v>
      </c>
      <c r="F762">
        <v>18</v>
      </c>
      <c r="G762">
        <v>3</v>
      </c>
      <c r="H762" s="8">
        <v>14</v>
      </c>
      <c r="I762" s="7">
        <f>Tabla1[[#This Row],[Tiempo de Preparación]]/1440</f>
        <v>9.7222222222222224E-3</v>
      </c>
      <c r="J762" t="s">
        <v>6</v>
      </c>
      <c r="K762">
        <f>Tabla1[[#This Row],[Precio Unitario]]*Tabla1[[#This Row],[Cantidad Ordenada]]</f>
        <v>54</v>
      </c>
      <c r="L762">
        <f>Tabla1[[#This Row],[Ganancia Bruta]]-(Tabla1[[#This Row],[Costo Unitario]]*Tabla1[[#This Row],[Cantidad Ordenada]])</f>
        <v>24</v>
      </c>
      <c r="M762">
        <f>Tabla1[[#This Row],[Precio Unitario]]*Tabla1[[#This Row],[Cantidad Ordenada]]</f>
        <v>54</v>
      </c>
      <c r="N762" s="1">
        <f>Tabla1[[#This Row],[Ganancia Neta ]]/Tabla1[[#This Row],[Total del pedido ]]</f>
        <v>0.44444444444444442</v>
      </c>
      <c r="O762" s="2">
        <f>Tabla1[[#This Row],[Costo Unitario]]*Tabla1[[#This Row],[Cantidad Ordenada]]</f>
        <v>30</v>
      </c>
    </row>
    <row r="763" spans="1:15" x14ac:dyDescent="0.2">
      <c r="A763">
        <v>300</v>
      </c>
      <c r="B763">
        <v>18</v>
      </c>
      <c r="C763" t="s">
        <v>25</v>
      </c>
      <c r="D763" t="s">
        <v>49</v>
      </c>
      <c r="E763">
        <v>15</v>
      </c>
      <c r="F763">
        <v>26</v>
      </c>
      <c r="G763">
        <v>1</v>
      </c>
      <c r="H763" s="8">
        <v>22</v>
      </c>
      <c r="I763" s="7">
        <f>Tabla1[[#This Row],[Tiempo de Preparación]]/1440</f>
        <v>1.5277777777777777E-2</v>
      </c>
      <c r="J763" t="s">
        <v>8</v>
      </c>
      <c r="K763">
        <f>Tabla1[[#This Row],[Precio Unitario]]*Tabla1[[#This Row],[Cantidad Ordenada]]</f>
        <v>26</v>
      </c>
      <c r="L763">
        <f>Tabla1[[#This Row],[Ganancia Bruta]]-(Tabla1[[#This Row],[Costo Unitario]]*Tabla1[[#This Row],[Cantidad Ordenada]])</f>
        <v>11</v>
      </c>
      <c r="M763">
        <f>Tabla1[[#This Row],[Precio Unitario]]*Tabla1[[#This Row],[Cantidad Ordenada]]</f>
        <v>26</v>
      </c>
      <c r="N763" s="1">
        <f>Tabla1[[#This Row],[Ganancia Neta ]]/Tabla1[[#This Row],[Total del pedido ]]</f>
        <v>0.42307692307692307</v>
      </c>
      <c r="O763" s="2">
        <f>Tabla1[[#This Row],[Costo Unitario]]*Tabla1[[#This Row],[Cantidad Ordenada]]</f>
        <v>15</v>
      </c>
    </row>
    <row r="764" spans="1:15" x14ac:dyDescent="0.2">
      <c r="A764">
        <v>300</v>
      </c>
      <c r="B764">
        <v>18</v>
      </c>
      <c r="C764" t="s">
        <v>7</v>
      </c>
      <c r="D764" t="s">
        <v>32</v>
      </c>
      <c r="E764">
        <v>18</v>
      </c>
      <c r="F764">
        <v>30</v>
      </c>
      <c r="G764">
        <v>3</v>
      </c>
      <c r="H764" s="8">
        <v>28</v>
      </c>
      <c r="I764" s="7">
        <f>Tabla1[[#This Row],[Tiempo de Preparación]]/1440</f>
        <v>1.9444444444444445E-2</v>
      </c>
      <c r="J764" t="s">
        <v>6</v>
      </c>
      <c r="K764">
        <f>Tabla1[[#This Row],[Precio Unitario]]*Tabla1[[#This Row],[Cantidad Ordenada]]</f>
        <v>90</v>
      </c>
      <c r="L764">
        <f>Tabla1[[#This Row],[Ganancia Bruta]]-(Tabla1[[#This Row],[Costo Unitario]]*Tabla1[[#This Row],[Cantidad Ordenada]])</f>
        <v>36</v>
      </c>
      <c r="M764">
        <f>Tabla1[[#This Row],[Precio Unitario]]*Tabla1[[#This Row],[Cantidad Ordenada]]</f>
        <v>90</v>
      </c>
      <c r="N764" s="1">
        <f>Tabla1[[#This Row],[Ganancia Neta ]]/Tabla1[[#This Row],[Total del pedido ]]</f>
        <v>0.4</v>
      </c>
      <c r="O764" s="2">
        <f>Tabla1[[#This Row],[Costo Unitario]]*Tabla1[[#This Row],[Cantidad Ordenada]]</f>
        <v>54</v>
      </c>
    </row>
    <row r="765" spans="1:15" x14ac:dyDescent="0.2">
      <c r="A765">
        <v>301</v>
      </c>
      <c r="B765">
        <v>8</v>
      </c>
      <c r="C765" t="s">
        <v>9</v>
      </c>
      <c r="D765" t="s">
        <v>33</v>
      </c>
      <c r="E765">
        <v>19</v>
      </c>
      <c r="F765">
        <v>31</v>
      </c>
      <c r="G765">
        <v>3</v>
      </c>
      <c r="H765" s="8">
        <v>23</v>
      </c>
      <c r="I765" s="7">
        <f>Tabla1[[#This Row],[Tiempo de Preparación]]/1440</f>
        <v>1.5972222222222221E-2</v>
      </c>
      <c r="J765" t="s">
        <v>8</v>
      </c>
      <c r="K765">
        <f>Tabla1[[#This Row],[Precio Unitario]]*Tabla1[[#This Row],[Cantidad Ordenada]]</f>
        <v>93</v>
      </c>
      <c r="L765">
        <f>Tabla1[[#This Row],[Ganancia Bruta]]-(Tabla1[[#This Row],[Costo Unitario]]*Tabla1[[#This Row],[Cantidad Ordenada]])</f>
        <v>36</v>
      </c>
      <c r="M765">
        <f>Tabla1[[#This Row],[Precio Unitario]]*Tabla1[[#This Row],[Cantidad Ordenada]]</f>
        <v>93</v>
      </c>
      <c r="N765" s="1">
        <f>Tabla1[[#This Row],[Ganancia Neta ]]/Tabla1[[#This Row],[Total del pedido ]]</f>
        <v>0.38709677419354838</v>
      </c>
      <c r="O765" s="2">
        <f>Tabla1[[#This Row],[Costo Unitario]]*Tabla1[[#This Row],[Cantidad Ordenada]]</f>
        <v>57</v>
      </c>
    </row>
    <row r="766" spans="1:15" x14ac:dyDescent="0.2">
      <c r="A766">
        <v>301</v>
      </c>
      <c r="B766">
        <v>8</v>
      </c>
      <c r="C766" t="s">
        <v>25</v>
      </c>
      <c r="D766" t="s">
        <v>49</v>
      </c>
      <c r="E766">
        <v>15</v>
      </c>
      <c r="F766">
        <v>26</v>
      </c>
      <c r="G766">
        <v>2</v>
      </c>
      <c r="H766" s="8">
        <v>57</v>
      </c>
      <c r="I766" s="7">
        <f>Tabla1[[#This Row],[Tiempo de Preparación]]/1440</f>
        <v>3.9583333333333331E-2</v>
      </c>
      <c r="J766" t="s">
        <v>8</v>
      </c>
      <c r="K766">
        <f>Tabla1[[#This Row],[Precio Unitario]]*Tabla1[[#This Row],[Cantidad Ordenada]]</f>
        <v>52</v>
      </c>
      <c r="L766">
        <f>Tabla1[[#This Row],[Ganancia Bruta]]-(Tabla1[[#This Row],[Costo Unitario]]*Tabla1[[#This Row],[Cantidad Ordenada]])</f>
        <v>22</v>
      </c>
      <c r="M766">
        <f>Tabla1[[#This Row],[Precio Unitario]]*Tabla1[[#This Row],[Cantidad Ordenada]]</f>
        <v>52</v>
      </c>
      <c r="N766" s="1">
        <f>Tabla1[[#This Row],[Ganancia Neta ]]/Tabla1[[#This Row],[Total del pedido ]]</f>
        <v>0.42307692307692307</v>
      </c>
      <c r="O766" s="2">
        <f>Tabla1[[#This Row],[Costo Unitario]]*Tabla1[[#This Row],[Cantidad Ordenada]]</f>
        <v>30</v>
      </c>
    </row>
    <row r="767" spans="1:15" x14ac:dyDescent="0.2">
      <c r="A767">
        <v>301</v>
      </c>
      <c r="B767">
        <v>8</v>
      </c>
      <c r="C767" t="s">
        <v>13</v>
      </c>
      <c r="D767" t="s">
        <v>37</v>
      </c>
      <c r="E767">
        <v>17</v>
      </c>
      <c r="F767">
        <v>29</v>
      </c>
      <c r="G767">
        <v>2</v>
      </c>
      <c r="H767" s="8">
        <v>49</v>
      </c>
      <c r="I767" s="7">
        <f>Tabla1[[#This Row],[Tiempo de Preparación]]/1440</f>
        <v>3.4027777777777775E-2</v>
      </c>
      <c r="J767" t="s">
        <v>6</v>
      </c>
      <c r="K767">
        <f>Tabla1[[#This Row],[Precio Unitario]]*Tabla1[[#This Row],[Cantidad Ordenada]]</f>
        <v>58</v>
      </c>
      <c r="L767">
        <f>Tabla1[[#This Row],[Ganancia Bruta]]-(Tabla1[[#This Row],[Costo Unitario]]*Tabla1[[#This Row],[Cantidad Ordenada]])</f>
        <v>24</v>
      </c>
      <c r="M767">
        <f>Tabla1[[#This Row],[Precio Unitario]]*Tabla1[[#This Row],[Cantidad Ordenada]]</f>
        <v>58</v>
      </c>
      <c r="N767" s="1">
        <f>Tabla1[[#This Row],[Ganancia Neta ]]/Tabla1[[#This Row],[Total del pedido ]]</f>
        <v>0.41379310344827586</v>
      </c>
      <c r="O767" s="2">
        <f>Tabla1[[#This Row],[Costo Unitario]]*Tabla1[[#This Row],[Cantidad Ordenada]]</f>
        <v>34</v>
      </c>
    </row>
    <row r="768" spans="1:15" x14ac:dyDescent="0.2">
      <c r="A768">
        <v>301</v>
      </c>
      <c r="B768">
        <v>8</v>
      </c>
      <c r="C768" t="s">
        <v>21</v>
      </c>
      <c r="D768" t="s">
        <v>45</v>
      </c>
      <c r="E768">
        <v>12</v>
      </c>
      <c r="F768">
        <v>20</v>
      </c>
      <c r="G768">
        <v>1</v>
      </c>
      <c r="H768" s="8">
        <v>54</v>
      </c>
      <c r="I768" s="7">
        <f>Tabla1[[#This Row],[Tiempo de Preparación]]/1440</f>
        <v>3.7499999999999999E-2</v>
      </c>
      <c r="J768" t="s">
        <v>6</v>
      </c>
      <c r="K768">
        <f>Tabla1[[#This Row],[Precio Unitario]]*Tabla1[[#This Row],[Cantidad Ordenada]]</f>
        <v>20</v>
      </c>
      <c r="L768">
        <f>Tabla1[[#This Row],[Ganancia Bruta]]-(Tabla1[[#This Row],[Costo Unitario]]*Tabla1[[#This Row],[Cantidad Ordenada]])</f>
        <v>8</v>
      </c>
      <c r="M768">
        <f>Tabla1[[#This Row],[Precio Unitario]]*Tabla1[[#This Row],[Cantidad Ordenada]]</f>
        <v>20</v>
      </c>
      <c r="N768" s="1">
        <f>Tabla1[[#This Row],[Ganancia Neta ]]/Tabla1[[#This Row],[Total del pedido ]]</f>
        <v>0.4</v>
      </c>
      <c r="O768" s="2">
        <f>Tabla1[[#This Row],[Costo Unitario]]*Tabla1[[#This Row],[Cantidad Ordenada]]</f>
        <v>12</v>
      </c>
    </row>
    <row r="769" spans="1:15" x14ac:dyDescent="0.2">
      <c r="A769">
        <v>302</v>
      </c>
      <c r="B769">
        <v>5</v>
      </c>
      <c r="C769" t="s">
        <v>18</v>
      </c>
      <c r="D769" t="s">
        <v>42</v>
      </c>
      <c r="E769">
        <v>19</v>
      </c>
      <c r="F769">
        <v>32</v>
      </c>
      <c r="G769">
        <v>3</v>
      </c>
      <c r="H769" s="8">
        <v>15</v>
      </c>
      <c r="I769" s="7">
        <f>Tabla1[[#This Row],[Tiempo de Preparación]]/1440</f>
        <v>1.0416666666666666E-2</v>
      </c>
      <c r="J769" t="s">
        <v>6</v>
      </c>
      <c r="K769">
        <f>Tabla1[[#This Row],[Precio Unitario]]*Tabla1[[#This Row],[Cantidad Ordenada]]</f>
        <v>96</v>
      </c>
      <c r="L769">
        <f>Tabla1[[#This Row],[Ganancia Bruta]]-(Tabla1[[#This Row],[Costo Unitario]]*Tabla1[[#This Row],[Cantidad Ordenada]])</f>
        <v>39</v>
      </c>
      <c r="M769">
        <f>Tabla1[[#This Row],[Precio Unitario]]*Tabla1[[#This Row],[Cantidad Ordenada]]</f>
        <v>96</v>
      </c>
      <c r="N769" s="1">
        <f>Tabla1[[#This Row],[Ganancia Neta ]]/Tabla1[[#This Row],[Total del pedido ]]</f>
        <v>0.40625</v>
      </c>
      <c r="O769" s="2">
        <f>Tabla1[[#This Row],[Costo Unitario]]*Tabla1[[#This Row],[Cantidad Ordenada]]</f>
        <v>57</v>
      </c>
    </row>
    <row r="770" spans="1:15" x14ac:dyDescent="0.2">
      <c r="A770">
        <v>303</v>
      </c>
      <c r="B770">
        <v>14</v>
      </c>
      <c r="C770" t="s">
        <v>21</v>
      </c>
      <c r="D770" t="s">
        <v>45</v>
      </c>
      <c r="E770">
        <v>12</v>
      </c>
      <c r="F770">
        <v>20</v>
      </c>
      <c r="G770">
        <v>2</v>
      </c>
      <c r="H770" s="8">
        <v>13</v>
      </c>
      <c r="I770" s="7">
        <f>Tabla1[[#This Row],[Tiempo de Preparación]]/1440</f>
        <v>9.0277777777777769E-3</v>
      </c>
      <c r="J770" t="s">
        <v>6</v>
      </c>
      <c r="K770">
        <f>Tabla1[[#This Row],[Precio Unitario]]*Tabla1[[#This Row],[Cantidad Ordenada]]</f>
        <v>40</v>
      </c>
      <c r="L770">
        <f>Tabla1[[#This Row],[Ganancia Bruta]]-(Tabla1[[#This Row],[Costo Unitario]]*Tabla1[[#This Row],[Cantidad Ordenada]])</f>
        <v>16</v>
      </c>
      <c r="M770">
        <f>Tabla1[[#This Row],[Precio Unitario]]*Tabla1[[#This Row],[Cantidad Ordenada]]</f>
        <v>40</v>
      </c>
      <c r="N770" s="1">
        <f>Tabla1[[#This Row],[Ganancia Neta ]]/Tabla1[[#This Row],[Total del pedido ]]</f>
        <v>0.4</v>
      </c>
      <c r="O770" s="2">
        <f>Tabla1[[#This Row],[Costo Unitario]]*Tabla1[[#This Row],[Cantidad Ordenada]]</f>
        <v>24</v>
      </c>
    </row>
    <row r="771" spans="1:15" x14ac:dyDescent="0.2">
      <c r="A771">
        <v>303</v>
      </c>
      <c r="B771">
        <v>14</v>
      </c>
      <c r="C771" t="s">
        <v>11</v>
      </c>
      <c r="D771" t="s">
        <v>35</v>
      </c>
      <c r="E771">
        <v>25</v>
      </c>
      <c r="F771">
        <v>40</v>
      </c>
      <c r="G771">
        <v>3</v>
      </c>
      <c r="H771" s="8">
        <v>16</v>
      </c>
      <c r="I771" s="7">
        <f>Tabla1[[#This Row],[Tiempo de Preparación]]/1440</f>
        <v>1.1111111111111112E-2</v>
      </c>
      <c r="J771" t="s">
        <v>6</v>
      </c>
      <c r="K771">
        <f>Tabla1[[#This Row],[Precio Unitario]]*Tabla1[[#This Row],[Cantidad Ordenada]]</f>
        <v>120</v>
      </c>
      <c r="L771">
        <f>Tabla1[[#This Row],[Ganancia Bruta]]-(Tabla1[[#This Row],[Costo Unitario]]*Tabla1[[#This Row],[Cantidad Ordenada]])</f>
        <v>45</v>
      </c>
      <c r="M771">
        <f>Tabla1[[#This Row],[Precio Unitario]]*Tabla1[[#This Row],[Cantidad Ordenada]]</f>
        <v>120</v>
      </c>
      <c r="N771" s="1">
        <f>Tabla1[[#This Row],[Ganancia Neta ]]/Tabla1[[#This Row],[Total del pedido ]]</f>
        <v>0.375</v>
      </c>
      <c r="O771" s="2">
        <f>Tabla1[[#This Row],[Costo Unitario]]*Tabla1[[#This Row],[Cantidad Ordenada]]</f>
        <v>75</v>
      </c>
    </row>
    <row r="772" spans="1:15" x14ac:dyDescent="0.2">
      <c r="A772">
        <v>303</v>
      </c>
      <c r="B772">
        <v>14</v>
      </c>
      <c r="C772" t="s">
        <v>25</v>
      </c>
      <c r="D772" t="s">
        <v>49</v>
      </c>
      <c r="E772">
        <v>15</v>
      </c>
      <c r="F772">
        <v>26</v>
      </c>
      <c r="G772">
        <v>1</v>
      </c>
      <c r="H772" s="8">
        <v>56</v>
      </c>
      <c r="I772" s="7">
        <f>Tabla1[[#This Row],[Tiempo de Preparación]]/1440</f>
        <v>3.888888888888889E-2</v>
      </c>
      <c r="J772" t="s">
        <v>8</v>
      </c>
      <c r="K772">
        <f>Tabla1[[#This Row],[Precio Unitario]]*Tabla1[[#This Row],[Cantidad Ordenada]]</f>
        <v>26</v>
      </c>
      <c r="L772">
        <f>Tabla1[[#This Row],[Ganancia Bruta]]-(Tabla1[[#This Row],[Costo Unitario]]*Tabla1[[#This Row],[Cantidad Ordenada]])</f>
        <v>11</v>
      </c>
      <c r="M772">
        <f>Tabla1[[#This Row],[Precio Unitario]]*Tabla1[[#This Row],[Cantidad Ordenada]]</f>
        <v>26</v>
      </c>
      <c r="N772" s="1">
        <f>Tabla1[[#This Row],[Ganancia Neta ]]/Tabla1[[#This Row],[Total del pedido ]]</f>
        <v>0.42307692307692307</v>
      </c>
      <c r="O772" s="2">
        <f>Tabla1[[#This Row],[Costo Unitario]]*Tabla1[[#This Row],[Cantidad Ordenada]]</f>
        <v>15</v>
      </c>
    </row>
    <row r="773" spans="1:15" x14ac:dyDescent="0.2">
      <c r="A773">
        <v>303</v>
      </c>
      <c r="B773">
        <v>14</v>
      </c>
      <c r="C773" t="s">
        <v>5</v>
      </c>
      <c r="D773" t="s">
        <v>31</v>
      </c>
      <c r="E773">
        <v>14</v>
      </c>
      <c r="F773">
        <v>24</v>
      </c>
      <c r="G773">
        <v>1</v>
      </c>
      <c r="H773" s="8">
        <v>7</v>
      </c>
      <c r="I773" s="7">
        <f>Tabla1[[#This Row],[Tiempo de Preparación]]/1440</f>
        <v>4.8611111111111112E-3</v>
      </c>
      <c r="J773" t="s">
        <v>6</v>
      </c>
      <c r="K773">
        <f>Tabla1[[#This Row],[Precio Unitario]]*Tabla1[[#This Row],[Cantidad Ordenada]]</f>
        <v>24</v>
      </c>
      <c r="L773">
        <f>Tabla1[[#This Row],[Ganancia Bruta]]-(Tabla1[[#This Row],[Costo Unitario]]*Tabla1[[#This Row],[Cantidad Ordenada]])</f>
        <v>10</v>
      </c>
      <c r="M773">
        <f>Tabla1[[#This Row],[Precio Unitario]]*Tabla1[[#This Row],[Cantidad Ordenada]]</f>
        <v>24</v>
      </c>
      <c r="N773" s="1">
        <f>Tabla1[[#This Row],[Ganancia Neta ]]/Tabla1[[#This Row],[Total del pedido ]]</f>
        <v>0.41666666666666669</v>
      </c>
      <c r="O773" s="2">
        <f>Tabla1[[#This Row],[Costo Unitario]]*Tabla1[[#This Row],[Cantidad Ordenada]]</f>
        <v>14</v>
      </c>
    </row>
    <row r="774" spans="1:15" x14ac:dyDescent="0.2">
      <c r="A774">
        <v>304</v>
      </c>
      <c r="B774">
        <v>6</v>
      </c>
      <c r="C774" t="s">
        <v>18</v>
      </c>
      <c r="D774" t="s">
        <v>42</v>
      </c>
      <c r="E774">
        <v>19</v>
      </c>
      <c r="F774">
        <v>32</v>
      </c>
      <c r="G774">
        <v>2</v>
      </c>
      <c r="H774" s="8">
        <v>9</v>
      </c>
      <c r="I774" s="7">
        <f>Tabla1[[#This Row],[Tiempo de Preparación]]/1440</f>
        <v>6.2500000000000003E-3</v>
      </c>
      <c r="J774" t="s">
        <v>6</v>
      </c>
      <c r="K774">
        <f>Tabla1[[#This Row],[Precio Unitario]]*Tabla1[[#This Row],[Cantidad Ordenada]]</f>
        <v>64</v>
      </c>
      <c r="L774">
        <f>Tabla1[[#This Row],[Ganancia Bruta]]-(Tabla1[[#This Row],[Costo Unitario]]*Tabla1[[#This Row],[Cantidad Ordenada]])</f>
        <v>26</v>
      </c>
      <c r="M774">
        <f>Tabla1[[#This Row],[Precio Unitario]]*Tabla1[[#This Row],[Cantidad Ordenada]]</f>
        <v>64</v>
      </c>
      <c r="N774" s="1">
        <f>Tabla1[[#This Row],[Ganancia Neta ]]/Tabla1[[#This Row],[Total del pedido ]]</f>
        <v>0.40625</v>
      </c>
      <c r="O774" s="2">
        <f>Tabla1[[#This Row],[Costo Unitario]]*Tabla1[[#This Row],[Cantidad Ordenada]]</f>
        <v>38</v>
      </c>
    </row>
    <row r="775" spans="1:15" x14ac:dyDescent="0.2">
      <c r="A775">
        <v>304</v>
      </c>
      <c r="B775">
        <v>6</v>
      </c>
      <c r="C775" t="s">
        <v>23</v>
      </c>
      <c r="D775" t="s">
        <v>47</v>
      </c>
      <c r="E775">
        <v>13</v>
      </c>
      <c r="F775">
        <v>21</v>
      </c>
      <c r="G775">
        <v>2</v>
      </c>
      <c r="H775" s="8">
        <v>7</v>
      </c>
      <c r="I775" s="7">
        <f>Tabla1[[#This Row],[Tiempo de Preparación]]/1440</f>
        <v>4.8611111111111112E-3</v>
      </c>
      <c r="J775" t="s">
        <v>8</v>
      </c>
      <c r="K775">
        <f>Tabla1[[#This Row],[Precio Unitario]]*Tabla1[[#This Row],[Cantidad Ordenada]]</f>
        <v>42</v>
      </c>
      <c r="L775">
        <f>Tabla1[[#This Row],[Ganancia Bruta]]-(Tabla1[[#This Row],[Costo Unitario]]*Tabla1[[#This Row],[Cantidad Ordenada]])</f>
        <v>16</v>
      </c>
      <c r="M775">
        <f>Tabla1[[#This Row],[Precio Unitario]]*Tabla1[[#This Row],[Cantidad Ordenada]]</f>
        <v>42</v>
      </c>
      <c r="N775" s="1">
        <f>Tabla1[[#This Row],[Ganancia Neta ]]/Tabla1[[#This Row],[Total del pedido ]]</f>
        <v>0.38095238095238093</v>
      </c>
      <c r="O775" s="2">
        <f>Tabla1[[#This Row],[Costo Unitario]]*Tabla1[[#This Row],[Cantidad Ordenada]]</f>
        <v>26</v>
      </c>
    </row>
    <row r="776" spans="1:15" x14ac:dyDescent="0.2">
      <c r="A776">
        <v>304</v>
      </c>
      <c r="B776">
        <v>6</v>
      </c>
      <c r="C776" t="s">
        <v>11</v>
      </c>
      <c r="D776" t="s">
        <v>35</v>
      </c>
      <c r="E776">
        <v>25</v>
      </c>
      <c r="F776">
        <v>40</v>
      </c>
      <c r="G776">
        <v>2</v>
      </c>
      <c r="H776" s="8">
        <v>48</v>
      </c>
      <c r="I776" s="7">
        <f>Tabla1[[#This Row],[Tiempo de Preparación]]/1440</f>
        <v>3.3333333333333333E-2</v>
      </c>
      <c r="J776" t="s">
        <v>6</v>
      </c>
      <c r="K776">
        <f>Tabla1[[#This Row],[Precio Unitario]]*Tabla1[[#This Row],[Cantidad Ordenada]]</f>
        <v>80</v>
      </c>
      <c r="L776">
        <f>Tabla1[[#This Row],[Ganancia Bruta]]-(Tabla1[[#This Row],[Costo Unitario]]*Tabla1[[#This Row],[Cantidad Ordenada]])</f>
        <v>30</v>
      </c>
      <c r="M776">
        <f>Tabla1[[#This Row],[Precio Unitario]]*Tabla1[[#This Row],[Cantidad Ordenada]]</f>
        <v>80</v>
      </c>
      <c r="N776" s="1">
        <f>Tabla1[[#This Row],[Ganancia Neta ]]/Tabla1[[#This Row],[Total del pedido ]]</f>
        <v>0.375</v>
      </c>
      <c r="O776" s="2">
        <f>Tabla1[[#This Row],[Costo Unitario]]*Tabla1[[#This Row],[Cantidad Ordenada]]</f>
        <v>50</v>
      </c>
    </row>
    <row r="777" spans="1:15" x14ac:dyDescent="0.2">
      <c r="A777">
        <v>304</v>
      </c>
      <c r="B777">
        <v>6</v>
      </c>
      <c r="C777" t="s">
        <v>9</v>
      </c>
      <c r="D777" t="s">
        <v>33</v>
      </c>
      <c r="E777">
        <v>19</v>
      </c>
      <c r="F777">
        <v>31</v>
      </c>
      <c r="G777">
        <v>3</v>
      </c>
      <c r="H777" s="8">
        <v>21</v>
      </c>
      <c r="I777" s="7">
        <f>Tabla1[[#This Row],[Tiempo de Preparación]]/1440</f>
        <v>1.4583333333333334E-2</v>
      </c>
      <c r="J777" t="s">
        <v>6</v>
      </c>
      <c r="K777">
        <f>Tabla1[[#This Row],[Precio Unitario]]*Tabla1[[#This Row],[Cantidad Ordenada]]</f>
        <v>93</v>
      </c>
      <c r="L777">
        <f>Tabla1[[#This Row],[Ganancia Bruta]]-(Tabla1[[#This Row],[Costo Unitario]]*Tabla1[[#This Row],[Cantidad Ordenada]])</f>
        <v>36</v>
      </c>
      <c r="M777">
        <f>Tabla1[[#This Row],[Precio Unitario]]*Tabla1[[#This Row],[Cantidad Ordenada]]</f>
        <v>93</v>
      </c>
      <c r="N777" s="1">
        <f>Tabla1[[#This Row],[Ganancia Neta ]]/Tabla1[[#This Row],[Total del pedido ]]</f>
        <v>0.38709677419354838</v>
      </c>
      <c r="O777" s="2">
        <f>Tabla1[[#This Row],[Costo Unitario]]*Tabla1[[#This Row],[Cantidad Ordenada]]</f>
        <v>57</v>
      </c>
    </row>
    <row r="778" spans="1:15" x14ac:dyDescent="0.2">
      <c r="A778">
        <v>305</v>
      </c>
      <c r="B778">
        <v>1</v>
      </c>
      <c r="C778" t="s">
        <v>17</v>
      </c>
      <c r="D778" t="s">
        <v>41</v>
      </c>
      <c r="E778">
        <v>21</v>
      </c>
      <c r="F778">
        <v>35</v>
      </c>
      <c r="G778">
        <v>3</v>
      </c>
      <c r="H778" s="8">
        <v>17</v>
      </c>
      <c r="I778" s="7">
        <f>Tabla1[[#This Row],[Tiempo de Preparación]]/1440</f>
        <v>1.1805555555555555E-2</v>
      </c>
      <c r="J778" t="s">
        <v>6</v>
      </c>
      <c r="K778">
        <f>Tabla1[[#This Row],[Precio Unitario]]*Tabla1[[#This Row],[Cantidad Ordenada]]</f>
        <v>105</v>
      </c>
      <c r="L778">
        <f>Tabla1[[#This Row],[Ganancia Bruta]]-(Tabla1[[#This Row],[Costo Unitario]]*Tabla1[[#This Row],[Cantidad Ordenada]])</f>
        <v>42</v>
      </c>
      <c r="M778">
        <f>Tabla1[[#This Row],[Precio Unitario]]*Tabla1[[#This Row],[Cantidad Ordenada]]</f>
        <v>105</v>
      </c>
      <c r="N778" s="1">
        <f>Tabla1[[#This Row],[Ganancia Neta ]]/Tabla1[[#This Row],[Total del pedido ]]</f>
        <v>0.4</v>
      </c>
      <c r="O778" s="2">
        <f>Tabla1[[#This Row],[Costo Unitario]]*Tabla1[[#This Row],[Cantidad Ordenada]]</f>
        <v>63</v>
      </c>
    </row>
    <row r="779" spans="1:15" x14ac:dyDescent="0.2">
      <c r="A779">
        <v>305</v>
      </c>
      <c r="B779">
        <v>1</v>
      </c>
      <c r="C779" t="s">
        <v>22</v>
      </c>
      <c r="D779" t="s">
        <v>46</v>
      </c>
      <c r="E779">
        <v>14</v>
      </c>
      <c r="F779">
        <v>23</v>
      </c>
      <c r="G779">
        <v>1</v>
      </c>
      <c r="H779" s="8">
        <v>48</v>
      </c>
      <c r="I779" s="7">
        <f>Tabla1[[#This Row],[Tiempo de Preparación]]/1440</f>
        <v>3.3333333333333333E-2</v>
      </c>
      <c r="J779" t="s">
        <v>6</v>
      </c>
      <c r="K779">
        <f>Tabla1[[#This Row],[Precio Unitario]]*Tabla1[[#This Row],[Cantidad Ordenada]]</f>
        <v>23</v>
      </c>
      <c r="L779">
        <f>Tabla1[[#This Row],[Ganancia Bruta]]-(Tabla1[[#This Row],[Costo Unitario]]*Tabla1[[#This Row],[Cantidad Ordenada]])</f>
        <v>9</v>
      </c>
      <c r="M779">
        <f>Tabla1[[#This Row],[Precio Unitario]]*Tabla1[[#This Row],[Cantidad Ordenada]]</f>
        <v>23</v>
      </c>
      <c r="N779" s="1">
        <f>Tabla1[[#This Row],[Ganancia Neta ]]/Tabla1[[#This Row],[Total del pedido ]]</f>
        <v>0.39130434782608697</v>
      </c>
      <c r="O779" s="2">
        <f>Tabla1[[#This Row],[Costo Unitario]]*Tabla1[[#This Row],[Cantidad Ordenada]]</f>
        <v>14</v>
      </c>
    </row>
    <row r="780" spans="1:15" x14ac:dyDescent="0.2">
      <c r="A780">
        <v>306</v>
      </c>
      <c r="B780">
        <v>7</v>
      </c>
      <c r="C780" t="s">
        <v>18</v>
      </c>
      <c r="D780" t="s">
        <v>42</v>
      </c>
      <c r="E780">
        <v>19</v>
      </c>
      <c r="F780">
        <v>32</v>
      </c>
      <c r="G780">
        <v>1</v>
      </c>
      <c r="H780" s="8">
        <v>21</v>
      </c>
      <c r="I780" s="7">
        <f>Tabla1[[#This Row],[Tiempo de Preparación]]/1440</f>
        <v>1.4583333333333334E-2</v>
      </c>
      <c r="J780" t="s">
        <v>8</v>
      </c>
      <c r="K780">
        <f>Tabla1[[#This Row],[Precio Unitario]]*Tabla1[[#This Row],[Cantidad Ordenada]]</f>
        <v>32</v>
      </c>
      <c r="L780">
        <f>Tabla1[[#This Row],[Ganancia Bruta]]-(Tabla1[[#This Row],[Costo Unitario]]*Tabla1[[#This Row],[Cantidad Ordenada]])</f>
        <v>13</v>
      </c>
      <c r="M780">
        <f>Tabla1[[#This Row],[Precio Unitario]]*Tabla1[[#This Row],[Cantidad Ordenada]]</f>
        <v>32</v>
      </c>
      <c r="N780" s="1">
        <f>Tabla1[[#This Row],[Ganancia Neta ]]/Tabla1[[#This Row],[Total del pedido ]]</f>
        <v>0.40625</v>
      </c>
      <c r="O780" s="2">
        <f>Tabla1[[#This Row],[Costo Unitario]]*Tabla1[[#This Row],[Cantidad Ordenada]]</f>
        <v>19</v>
      </c>
    </row>
    <row r="781" spans="1:15" x14ac:dyDescent="0.2">
      <c r="A781">
        <v>307</v>
      </c>
      <c r="B781">
        <v>20</v>
      </c>
      <c r="C781" t="s">
        <v>23</v>
      </c>
      <c r="D781" t="s">
        <v>47</v>
      </c>
      <c r="E781">
        <v>13</v>
      </c>
      <c r="F781">
        <v>21</v>
      </c>
      <c r="G781">
        <v>3</v>
      </c>
      <c r="H781" s="8">
        <v>39</v>
      </c>
      <c r="I781" s="7">
        <f>Tabla1[[#This Row],[Tiempo de Preparación]]/1440</f>
        <v>2.7083333333333334E-2</v>
      </c>
      <c r="J781" t="s">
        <v>8</v>
      </c>
      <c r="K781">
        <f>Tabla1[[#This Row],[Precio Unitario]]*Tabla1[[#This Row],[Cantidad Ordenada]]</f>
        <v>63</v>
      </c>
      <c r="L781">
        <f>Tabla1[[#This Row],[Ganancia Bruta]]-(Tabla1[[#This Row],[Costo Unitario]]*Tabla1[[#This Row],[Cantidad Ordenada]])</f>
        <v>24</v>
      </c>
      <c r="M781">
        <f>Tabla1[[#This Row],[Precio Unitario]]*Tabla1[[#This Row],[Cantidad Ordenada]]</f>
        <v>63</v>
      </c>
      <c r="N781" s="1">
        <f>Tabla1[[#This Row],[Ganancia Neta ]]/Tabla1[[#This Row],[Total del pedido ]]</f>
        <v>0.38095238095238093</v>
      </c>
      <c r="O781" s="2">
        <f>Tabla1[[#This Row],[Costo Unitario]]*Tabla1[[#This Row],[Cantidad Ordenada]]</f>
        <v>39</v>
      </c>
    </row>
    <row r="782" spans="1:15" x14ac:dyDescent="0.2">
      <c r="A782">
        <v>308</v>
      </c>
      <c r="B782">
        <v>14</v>
      </c>
      <c r="C782" t="s">
        <v>20</v>
      </c>
      <c r="D782" t="s">
        <v>44</v>
      </c>
      <c r="E782">
        <v>20</v>
      </c>
      <c r="F782">
        <v>34</v>
      </c>
      <c r="G782">
        <v>1</v>
      </c>
      <c r="H782" s="8">
        <v>44</v>
      </c>
      <c r="I782" s="7">
        <f>Tabla1[[#This Row],[Tiempo de Preparación]]/1440</f>
        <v>3.0555555555555555E-2</v>
      </c>
      <c r="J782" t="s">
        <v>8</v>
      </c>
      <c r="K782">
        <f>Tabla1[[#This Row],[Precio Unitario]]*Tabla1[[#This Row],[Cantidad Ordenada]]</f>
        <v>34</v>
      </c>
      <c r="L782">
        <f>Tabla1[[#This Row],[Ganancia Bruta]]-(Tabla1[[#This Row],[Costo Unitario]]*Tabla1[[#This Row],[Cantidad Ordenada]])</f>
        <v>14</v>
      </c>
      <c r="M782">
        <f>Tabla1[[#This Row],[Precio Unitario]]*Tabla1[[#This Row],[Cantidad Ordenada]]</f>
        <v>34</v>
      </c>
      <c r="N782" s="1">
        <f>Tabla1[[#This Row],[Ganancia Neta ]]/Tabla1[[#This Row],[Total del pedido ]]</f>
        <v>0.41176470588235292</v>
      </c>
      <c r="O782" s="2">
        <f>Tabla1[[#This Row],[Costo Unitario]]*Tabla1[[#This Row],[Cantidad Ordenada]]</f>
        <v>20</v>
      </c>
    </row>
    <row r="783" spans="1:15" x14ac:dyDescent="0.2">
      <c r="A783">
        <v>308</v>
      </c>
      <c r="B783">
        <v>14</v>
      </c>
      <c r="C783" t="s">
        <v>17</v>
      </c>
      <c r="D783" t="s">
        <v>41</v>
      </c>
      <c r="E783">
        <v>21</v>
      </c>
      <c r="F783">
        <v>35</v>
      </c>
      <c r="G783">
        <v>2</v>
      </c>
      <c r="H783" s="8">
        <v>41</v>
      </c>
      <c r="I783" s="7">
        <f>Tabla1[[#This Row],[Tiempo de Preparación]]/1440</f>
        <v>2.8472222222222222E-2</v>
      </c>
      <c r="J783" t="s">
        <v>6</v>
      </c>
      <c r="K783">
        <f>Tabla1[[#This Row],[Precio Unitario]]*Tabla1[[#This Row],[Cantidad Ordenada]]</f>
        <v>70</v>
      </c>
      <c r="L783">
        <f>Tabla1[[#This Row],[Ganancia Bruta]]-(Tabla1[[#This Row],[Costo Unitario]]*Tabla1[[#This Row],[Cantidad Ordenada]])</f>
        <v>28</v>
      </c>
      <c r="M783">
        <f>Tabla1[[#This Row],[Precio Unitario]]*Tabla1[[#This Row],[Cantidad Ordenada]]</f>
        <v>70</v>
      </c>
      <c r="N783" s="1">
        <f>Tabla1[[#This Row],[Ganancia Neta ]]/Tabla1[[#This Row],[Total del pedido ]]</f>
        <v>0.4</v>
      </c>
      <c r="O783" s="2">
        <f>Tabla1[[#This Row],[Costo Unitario]]*Tabla1[[#This Row],[Cantidad Ordenada]]</f>
        <v>42</v>
      </c>
    </row>
    <row r="784" spans="1:15" x14ac:dyDescent="0.2">
      <c r="A784">
        <v>308</v>
      </c>
      <c r="B784">
        <v>14</v>
      </c>
      <c r="C784" t="s">
        <v>9</v>
      </c>
      <c r="D784" t="s">
        <v>33</v>
      </c>
      <c r="E784">
        <v>19</v>
      </c>
      <c r="F784">
        <v>31</v>
      </c>
      <c r="G784">
        <v>2</v>
      </c>
      <c r="H784" s="8">
        <v>42</v>
      </c>
      <c r="I784" s="7">
        <f>Tabla1[[#This Row],[Tiempo de Preparación]]/1440</f>
        <v>2.9166666666666667E-2</v>
      </c>
      <c r="J784" t="s">
        <v>6</v>
      </c>
      <c r="K784">
        <f>Tabla1[[#This Row],[Precio Unitario]]*Tabla1[[#This Row],[Cantidad Ordenada]]</f>
        <v>62</v>
      </c>
      <c r="L784">
        <f>Tabla1[[#This Row],[Ganancia Bruta]]-(Tabla1[[#This Row],[Costo Unitario]]*Tabla1[[#This Row],[Cantidad Ordenada]])</f>
        <v>24</v>
      </c>
      <c r="M784">
        <f>Tabla1[[#This Row],[Precio Unitario]]*Tabla1[[#This Row],[Cantidad Ordenada]]</f>
        <v>62</v>
      </c>
      <c r="N784" s="1">
        <f>Tabla1[[#This Row],[Ganancia Neta ]]/Tabla1[[#This Row],[Total del pedido ]]</f>
        <v>0.38709677419354838</v>
      </c>
      <c r="O784" s="2">
        <f>Tabla1[[#This Row],[Costo Unitario]]*Tabla1[[#This Row],[Cantidad Ordenada]]</f>
        <v>38</v>
      </c>
    </row>
    <row r="785" spans="1:15" x14ac:dyDescent="0.2">
      <c r="A785">
        <v>308</v>
      </c>
      <c r="B785">
        <v>14</v>
      </c>
      <c r="C785" t="s">
        <v>15</v>
      </c>
      <c r="D785" t="s">
        <v>39</v>
      </c>
      <c r="E785">
        <v>16</v>
      </c>
      <c r="F785">
        <v>28</v>
      </c>
      <c r="G785">
        <v>2</v>
      </c>
      <c r="H785" s="8">
        <v>59</v>
      </c>
      <c r="I785" s="7">
        <f>Tabla1[[#This Row],[Tiempo de Preparación]]/1440</f>
        <v>4.0972222222222222E-2</v>
      </c>
      <c r="J785" t="s">
        <v>6</v>
      </c>
      <c r="K785">
        <f>Tabla1[[#This Row],[Precio Unitario]]*Tabla1[[#This Row],[Cantidad Ordenada]]</f>
        <v>56</v>
      </c>
      <c r="L785">
        <f>Tabla1[[#This Row],[Ganancia Bruta]]-(Tabla1[[#This Row],[Costo Unitario]]*Tabla1[[#This Row],[Cantidad Ordenada]])</f>
        <v>24</v>
      </c>
      <c r="M785">
        <f>Tabla1[[#This Row],[Precio Unitario]]*Tabla1[[#This Row],[Cantidad Ordenada]]</f>
        <v>56</v>
      </c>
      <c r="N785" s="1">
        <f>Tabla1[[#This Row],[Ganancia Neta ]]/Tabla1[[#This Row],[Total del pedido ]]</f>
        <v>0.42857142857142855</v>
      </c>
      <c r="O785" s="2">
        <f>Tabla1[[#This Row],[Costo Unitario]]*Tabla1[[#This Row],[Cantidad Ordenada]]</f>
        <v>32</v>
      </c>
    </row>
    <row r="786" spans="1:15" x14ac:dyDescent="0.2">
      <c r="A786">
        <v>309</v>
      </c>
      <c r="B786">
        <v>9</v>
      </c>
      <c r="C786" t="s">
        <v>11</v>
      </c>
      <c r="D786" t="s">
        <v>35</v>
      </c>
      <c r="E786">
        <v>25</v>
      </c>
      <c r="F786">
        <v>40</v>
      </c>
      <c r="G786">
        <v>1</v>
      </c>
      <c r="H786" s="8">
        <v>29</v>
      </c>
      <c r="I786" s="7">
        <f>Tabla1[[#This Row],[Tiempo de Preparación]]/1440</f>
        <v>2.013888888888889E-2</v>
      </c>
      <c r="J786" t="s">
        <v>6</v>
      </c>
      <c r="K786">
        <f>Tabla1[[#This Row],[Precio Unitario]]*Tabla1[[#This Row],[Cantidad Ordenada]]</f>
        <v>40</v>
      </c>
      <c r="L786">
        <f>Tabla1[[#This Row],[Ganancia Bruta]]-(Tabla1[[#This Row],[Costo Unitario]]*Tabla1[[#This Row],[Cantidad Ordenada]])</f>
        <v>15</v>
      </c>
      <c r="M786">
        <f>Tabla1[[#This Row],[Precio Unitario]]*Tabla1[[#This Row],[Cantidad Ordenada]]</f>
        <v>40</v>
      </c>
      <c r="N786" s="1">
        <f>Tabla1[[#This Row],[Ganancia Neta ]]/Tabla1[[#This Row],[Total del pedido ]]</f>
        <v>0.375</v>
      </c>
      <c r="O786" s="2">
        <f>Tabla1[[#This Row],[Costo Unitario]]*Tabla1[[#This Row],[Cantidad Ordenada]]</f>
        <v>25</v>
      </c>
    </row>
    <row r="787" spans="1:15" x14ac:dyDescent="0.2">
      <c r="A787">
        <v>309</v>
      </c>
      <c r="B787">
        <v>9</v>
      </c>
      <c r="C787" t="s">
        <v>9</v>
      </c>
      <c r="D787" t="s">
        <v>33</v>
      </c>
      <c r="E787">
        <v>19</v>
      </c>
      <c r="F787">
        <v>31</v>
      </c>
      <c r="G787">
        <v>2</v>
      </c>
      <c r="H787" s="8">
        <v>43</v>
      </c>
      <c r="I787" s="7">
        <f>Tabla1[[#This Row],[Tiempo de Preparación]]/1440</f>
        <v>2.9861111111111113E-2</v>
      </c>
      <c r="J787" t="s">
        <v>8</v>
      </c>
      <c r="K787">
        <f>Tabla1[[#This Row],[Precio Unitario]]*Tabla1[[#This Row],[Cantidad Ordenada]]</f>
        <v>62</v>
      </c>
      <c r="L787">
        <f>Tabla1[[#This Row],[Ganancia Bruta]]-(Tabla1[[#This Row],[Costo Unitario]]*Tabla1[[#This Row],[Cantidad Ordenada]])</f>
        <v>24</v>
      </c>
      <c r="M787">
        <f>Tabla1[[#This Row],[Precio Unitario]]*Tabla1[[#This Row],[Cantidad Ordenada]]</f>
        <v>62</v>
      </c>
      <c r="N787" s="1">
        <f>Tabla1[[#This Row],[Ganancia Neta ]]/Tabla1[[#This Row],[Total del pedido ]]</f>
        <v>0.38709677419354838</v>
      </c>
      <c r="O787" s="2">
        <f>Tabla1[[#This Row],[Costo Unitario]]*Tabla1[[#This Row],[Cantidad Ordenada]]</f>
        <v>38</v>
      </c>
    </row>
    <row r="788" spans="1:15" x14ac:dyDescent="0.2">
      <c r="A788">
        <v>309</v>
      </c>
      <c r="B788">
        <v>9</v>
      </c>
      <c r="C788" t="s">
        <v>17</v>
      </c>
      <c r="D788" t="s">
        <v>41</v>
      </c>
      <c r="E788">
        <v>21</v>
      </c>
      <c r="F788">
        <v>35</v>
      </c>
      <c r="G788">
        <v>2</v>
      </c>
      <c r="H788" s="8">
        <v>51</v>
      </c>
      <c r="I788" s="7">
        <f>Tabla1[[#This Row],[Tiempo de Preparación]]/1440</f>
        <v>3.5416666666666666E-2</v>
      </c>
      <c r="J788" t="s">
        <v>8</v>
      </c>
      <c r="K788">
        <f>Tabla1[[#This Row],[Precio Unitario]]*Tabla1[[#This Row],[Cantidad Ordenada]]</f>
        <v>70</v>
      </c>
      <c r="L788">
        <f>Tabla1[[#This Row],[Ganancia Bruta]]-(Tabla1[[#This Row],[Costo Unitario]]*Tabla1[[#This Row],[Cantidad Ordenada]])</f>
        <v>28</v>
      </c>
      <c r="M788">
        <f>Tabla1[[#This Row],[Precio Unitario]]*Tabla1[[#This Row],[Cantidad Ordenada]]</f>
        <v>70</v>
      </c>
      <c r="N788" s="1">
        <f>Tabla1[[#This Row],[Ganancia Neta ]]/Tabla1[[#This Row],[Total del pedido ]]</f>
        <v>0.4</v>
      </c>
      <c r="O788" s="2">
        <f>Tabla1[[#This Row],[Costo Unitario]]*Tabla1[[#This Row],[Cantidad Ordenada]]</f>
        <v>42</v>
      </c>
    </row>
    <row r="789" spans="1:15" x14ac:dyDescent="0.2">
      <c r="A789">
        <v>310</v>
      </c>
      <c r="B789">
        <v>17</v>
      </c>
      <c r="C789" t="s">
        <v>25</v>
      </c>
      <c r="D789" t="s">
        <v>49</v>
      </c>
      <c r="E789">
        <v>15</v>
      </c>
      <c r="F789">
        <v>26</v>
      </c>
      <c r="G789">
        <v>3</v>
      </c>
      <c r="H789" s="8">
        <v>43</v>
      </c>
      <c r="I789" s="7">
        <f>Tabla1[[#This Row],[Tiempo de Preparación]]/1440</f>
        <v>2.9861111111111113E-2</v>
      </c>
      <c r="J789" t="s">
        <v>6</v>
      </c>
      <c r="K789">
        <f>Tabla1[[#This Row],[Precio Unitario]]*Tabla1[[#This Row],[Cantidad Ordenada]]</f>
        <v>78</v>
      </c>
      <c r="L789">
        <f>Tabla1[[#This Row],[Ganancia Bruta]]-(Tabla1[[#This Row],[Costo Unitario]]*Tabla1[[#This Row],[Cantidad Ordenada]])</f>
        <v>33</v>
      </c>
      <c r="M789">
        <f>Tabla1[[#This Row],[Precio Unitario]]*Tabla1[[#This Row],[Cantidad Ordenada]]</f>
        <v>78</v>
      </c>
      <c r="N789" s="1">
        <f>Tabla1[[#This Row],[Ganancia Neta ]]/Tabla1[[#This Row],[Total del pedido ]]</f>
        <v>0.42307692307692307</v>
      </c>
      <c r="O789" s="2">
        <f>Tabla1[[#This Row],[Costo Unitario]]*Tabla1[[#This Row],[Cantidad Ordenada]]</f>
        <v>45</v>
      </c>
    </row>
    <row r="790" spans="1:15" x14ac:dyDescent="0.2">
      <c r="A790">
        <v>310</v>
      </c>
      <c r="B790">
        <v>17</v>
      </c>
      <c r="C790" t="s">
        <v>7</v>
      </c>
      <c r="D790" t="s">
        <v>32</v>
      </c>
      <c r="E790">
        <v>18</v>
      </c>
      <c r="F790">
        <v>30</v>
      </c>
      <c r="G790">
        <v>2</v>
      </c>
      <c r="H790" s="8">
        <v>54</v>
      </c>
      <c r="I790" s="7">
        <f>Tabla1[[#This Row],[Tiempo de Preparación]]/1440</f>
        <v>3.7499999999999999E-2</v>
      </c>
      <c r="J790" t="s">
        <v>8</v>
      </c>
      <c r="K790">
        <f>Tabla1[[#This Row],[Precio Unitario]]*Tabla1[[#This Row],[Cantidad Ordenada]]</f>
        <v>60</v>
      </c>
      <c r="L790">
        <f>Tabla1[[#This Row],[Ganancia Bruta]]-(Tabla1[[#This Row],[Costo Unitario]]*Tabla1[[#This Row],[Cantidad Ordenada]])</f>
        <v>24</v>
      </c>
      <c r="M790">
        <f>Tabla1[[#This Row],[Precio Unitario]]*Tabla1[[#This Row],[Cantidad Ordenada]]</f>
        <v>60</v>
      </c>
      <c r="N790" s="1">
        <f>Tabla1[[#This Row],[Ganancia Neta ]]/Tabla1[[#This Row],[Total del pedido ]]</f>
        <v>0.4</v>
      </c>
      <c r="O790" s="2">
        <f>Tabla1[[#This Row],[Costo Unitario]]*Tabla1[[#This Row],[Cantidad Ordenada]]</f>
        <v>36</v>
      </c>
    </row>
    <row r="791" spans="1:15" x14ac:dyDescent="0.2">
      <c r="A791">
        <v>311</v>
      </c>
      <c r="B791">
        <v>6</v>
      </c>
      <c r="C791" t="s">
        <v>5</v>
      </c>
      <c r="D791" t="s">
        <v>31</v>
      </c>
      <c r="E791">
        <v>14</v>
      </c>
      <c r="F791">
        <v>24</v>
      </c>
      <c r="G791">
        <v>1</v>
      </c>
      <c r="H791" s="8">
        <v>46</v>
      </c>
      <c r="I791" s="7">
        <f>Tabla1[[#This Row],[Tiempo de Preparación]]/1440</f>
        <v>3.1944444444444442E-2</v>
      </c>
      <c r="J791" t="s">
        <v>8</v>
      </c>
      <c r="K791">
        <f>Tabla1[[#This Row],[Precio Unitario]]*Tabla1[[#This Row],[Cantidad Ordenada]]</f>
        <v>24</v>
      </c>
      <c r="L791">
        <f>Tabla1[[#This Row],[Ganancia Bruta]]-(Tabla1[[#This Row],[Costo Unitario]]*Tabla1[[#This Row],[Cantidad Ordenada]])</f>
        <v>10</v>
      </c>
      <c r="M791">
        <f>Tabla1[[#This Row],[Precio Unitario]]*Tabla1[[#This Row],[Cantidad Ordenada]]</f>
        <v>24</v>
      </c>
      <c r="N791" s="1">
        <f>Tabla1[[#This Row],[Ganancia Neta ]]/Tabla1[[#This Row],[Total del pedido ]]</f>
        <v>0.41666666666666669</v>
      </c>
      <c r="O791" s="2">
        <f>Tabla1[[#This Row],[Costo Unitario]]*Tabla1[[#This Row],[Cantidad Ordenada]]</f>
        <v>14</v>
      </c>
    </row>
    <row r="792" spans="1:15" x14ac:dyDescent="0.2">
      <c r="A792">
        <v>311</v>
      </c>
      <c r="B792">
        <v>6</v>
      </c>
      <c r="C792" t="s">
        <v>13</v>
      </c>
      <c r="D792" t="s">
        <v>37</v>
      </c>
      <c r="E792">
        <v>17</v>
      </c>
      <c r="F792">
        <v>29</v>
      </c>
      <c r="G792">
        <v>1</v>
      </c>
      <c r="H792" s="8">
        <v>28</v>
      </c>
      <c r="I792" s="7">
        <f>Tabla1[[#This Row],[Tiempo de Preparación]]/1440</f>
        <v>1.9444444444444445E-2</v>
      </c>
      <c r="J792" t="s">
        <v>8</v>
      </c>
      <c r="K792">
        <f>Tabla1[[#This Row],[Precio Unitario]]*Tabla1[[#This Row],[Cantidad Ordenada]]</f>
        <v>29</v>
      </c>
      <c r="L792">
        <f>Tabla1[[#This Row],[Ganancia Bruta]]-(Tabla1[[#This Row],[Costo Unitario]]*Tabla1[[#This Row],[Cantidad Ordenada]])</f>
        <v>12</v>
      </c>
      <c r="M792">
        <f>Tabla1[[#This Row],[Precio Unitario]]*Tabla1[[#This Row],[Cantidad Ordenada]]</f>
        <v>29</v>
      </c>
      <c r="N792" s="1">
        <f>Tabla1[[#This Row],[Ganancia Neta ]]/Tabla1[[#This Row],[Total del pedido ]]</f>
        <v>0.41379310344827586</v>
      </c>
      <c r="O792" s="2">
        <f>Tabla1[[#This Row],[Costo Unitario]]*Tabla1[[#This Row],[Cantidad Ordenada]]</f>
        <v>17</v>
      </c>
    </row>
    <row r="793" spans="1:15" x14ac:dyDescent="0.2">
      <c r="A793">
        <v>312</v>
      </c>
      <c r="B793">
        <v>2</v>
      </c>
      <c r="C793" t="s">
        <v>18</v>
      </c>
      <c r="D793" t="s">
        <v>42</v>
      </c>
      <c r="E793">
        <v>19</v>
      </c>
      <c r="F793">
        <v>32</v>
      </c>
      <c r="G793">
        <v>2</v>
      </c>
      <c r="H793" s="8">
        <v>45</v>
      </c>
      <c r="I793" s="7">
        <f>Tabla1[[#This Row],[Tiempo de Preparación]]/1440</f>
        <v>3.125E-2</v>
      </c>
      <c r="J793" t="s">
        <v>8</v>
      </c>
      <c r="K793">
        <f>Tabla1[[#This Row],[Precio Unitario]]*Tabla1[[#This Row],[Cantidad Ordenada]]</f>
        <v>64</v>
      </c>
      <c r="L793">
        <f>Tabla1[[#This Row],[Ganancia Bruta]]-(Tabla1[[#This Row],[Costo Unitario]]*Tabla1[[#This Row],[Cantidad Ordenada]])</f>
        <v>26</v>
      </c>
      <c r="M793">
        <f>Tabla1[[#This Row],[Precio Unitario]]*Tabla1[[#This Row],[Cantidad Ordenada]]</f>
        <v>64</v>
      </c>
      <c r="N793" s="1">
        <f>Tabla1[[#This Row],[Ganancia Neta ]]/Tabla1[[#This Row],[Total del pedido ]]</f>
        <v>0.40625</v>
      </c>
      <c r="O793" s="2">
        <f>Tabla1[[#This Row],[Costo Unitario]]*Tabla1[[#This Row],[Cantidad Ordenada]]</f>
        <v>38</v>
      </c>
    </row>
    <row r="794" spans="1:15" x14ac:dyDescent="0.2">
      <c r="A794">
        <v>312</v>
      </c>
      <c r="B794">
        <v>2</v>
      </c>
      <c r="C794" t="s">
        <v>17</v>
      </c>
      <c r="D794" t="s">
        <v>41</v>
      </c>
      <c r="E794">
        <v>21</v>
      </c>
      <c r="F794">
        <v>35</v>
      </c>
      <c r="G794">
        <v>2</v>
      </c>
      <c r="H794" s="8">
        <v>10</v>
      </c>
      <c r="I794" s="7">
        <f>Tabla1[[#This Row],[Tiempo de Preparación]]/1440</f>
        <v>6.9444444444444441E-3</v>
      </c>
      <c r="J794" t="s">
        <v>8</v>
      </c>
      <c r="K794">
        <f>Tabla1[[#This Row],[Precio Unitario]]*Tabla1[[#This Row],[Cantidad Ordenada]]</f>
        <v>70</v>
      </c>
      <c r="L794">
        <f>Tabla1[[#This Row],[Ganancia Bruta]]-(Tabla1[[#This Row],[Costo Unitario]]*Tabla1[[#This Row],[Cantidad Ordenada]])</f>
        <v>28</v>
      </c>
      <c r="M794">
        <f>Tabla1[[#This Row],[Precio Unitario]]*Tabla1[[#This Row],[Cantidad Ordenada]]</f>
        <v>70</v>
      </c>
      <c r="N794" s="1">
        <f>Tabla1[[#This Row],[Ganancia Neta ]]/Tabla1[[#This Row],[Total del pedido ]]</f>
        <v>0.4</v>
      </c>
      <c r="O794" s="2">
        <f>Tabla1[[#This Row],[Costo Unitario]]*Tabla1[[#This Row],[Cantidad Ordenada]]</f>
        <v>42</v>
      </c>
    </row>
    <row r="795" spans="1:15" x14ac:dyDescent="0.2">
      <c r="A795">
        <v>313</v>
      </c>
      <c r="B795">
        <v>10</v>
      </c>
      <c r="C795" t="s">
        <v>16</v>
      </c>
      <c r="D795" t="s">
        <v>40</v>
      </c>
      <c r="E795">
        <v>11</v>
      </c>
      <c r="F795">
        <v>19</v>
      </c>
      <c r="G795">
        <v>2</v>
      </c>
      <c r="H795" s="8">
        <v>27</v>
      </c>
      <c r="I795" s="7">
        <f>Tabla1[[#This Row],[Tiempo de Preparación]]/1440</f>
        <v>1.8749999999999999E-2</v>
      </c>
      <c r="J795" t="s">
        <v>8</v>
      </c>
      <c r="K795">
        <f>Tabla1[[#This Row],[Precio Unitario]]*Tabla1[[#This Row],[Cantidad Ordenada]]</f>
        <v>38</v>
      </c>
      <c r="L795">
        <f>Tabla1[[#This Row],[Ganancia Bruta]]-(Tabla1[[#This Row],[Costo Unitario]]*Tabla1[[#This Row],[Cantidad Ordenada]])</f>
        <v>16</v>
      </c>
      <c r="M795">
        <f>Tabla1[[#This Row],[Precio Unitario]]*Tabla1[[#This Row],[Cantidad Ordenada]]</f>
        <v>38</v>
      </c>
      <c r="N795" s="1">
        <f>Tabla1[[#This Row],[Ganancia Neta ]]/Tabla1[[#This Row],[Total del pedido ]]</f>
        <v>0.42105263157894735</v>
      </c>
      <c r="O795" s="2">
        <f>Tabla1[[#This Row],[Costo Unitario]]*Tabla1[[#This Row],[Cantidad Ordenada]]</f>
        <v>22</v>
      </c>
    </row>
    <row r="796" spans="1:15" x14ac:dyDescent="0.2">
      <c r="A796">
        <v>313</v>
      </c>
      <c r="B796">
        <v>10</v>
      </c>
      <c r="C796" t="s">
        <v>9</v>
      </c>
      <c r="D796" t="s">
        <v>33</v>
      </c>
      <c r="E796">
        <v>19</v>
      </c>
      <c r="F796">
        <v>31</v>
      </c>
      <c r="G796">
        <v>2</v>
      </c>
      <c r="H796" s="8">
        <v>38</v>
      </c>
      <c r="I796" s="7">
        <f>Tabla1[[#This Row],[Tiempo de Preparación]]/1440</f>
        <v>2.6388888888888889E-2</v>
      </c>
      <c r="J796" t="s">
        <v>6</v>
      </c>
      <c r="K796">
        <f>Tabla1[[#This Row],[Precio Unitario]]*Tabla1[[#This Row],[Cantidad Ordenada]]</f>
        <v>62</v>
      </c>
      <c r="L796">
        <f>Tabla1[[#This Row],[Ganancia Bruta]]-(Tabla1[[#This Row],[Costo Unitario]]*Tabla1[[#This Row],[Cantidad Ordenada]])</f>
        <v>24</v>
      </c>
      <c r="M796">
        <f>Tabla1[[#This Row],[Precio Unitario]]*Tabla1[[#This Row],[Cantidad Ordenada]]</f>
        <v>62</v>
      </c>
      <c r="N796" s="1">
        <f>Tabla1[[#This Row],[Ganancia Neta ]]/Tabla1[[#This Row],[Total del pedido ]]</f>
        <v>0.38709677419354838</v>
      </c>
      <c r="O796" s="2">
        <f>Tabla1[[#This Row],[Costo Unitario]]*Tabla1[[#This Row],[Cantidad Ordenada]]</f>
        <v>38</v>
      </c>
    </row>
    <row r="797" spans="1:15" x14ac:dyDescent="0.2">
      <c r="A797">
        <v>313</v>
      </c>
      <c r="B797">
        <v>10</v>
      </c>
      <c r="C797" t="s">
        <v>12</v>
      </c>
      <c r="D797" t="s">
        <v>36</v>
      </c>
      <c r="E797">
        <v>22</v>
      </c>
      <c r="F797">
        <v>36</v>
      </c>
      <c r="G797">
        <v>3</v>
      </c>
      <c r="H797" s="8">
        <v>26</v>
      </c>
      <c r="I797" s="7">
        <f>Tabla1[[#This Row],[Tiempo de Preparación]]/1440</f>
        <v>1.8055555555555554E-2</v>
      </c>
      <c r="J797" t="s">
        <v>6</v>
      </c>
      <c r="K797">
        <f>Tabla1[[#This Row],[Precio Unitario]]*Tabla1[[#This Row],[Cantidad Ordenada]]</f>
        <v>108</v>
      </c>
      <c r="L797">
        <f>Tabla1[[#This Row],[Ganancia Bruta]]-(Tabla1[[#This Row],[Costo Unitario]]*Tabla1[[#This Row],[Cantidad Ordenada]])</f>
        <v>42</v>
      </c>
      <c r="M797">
        <f>Tabla1[[#This Row],[Precio Unitario]]*Tabla1[[#This Row],[Cantidad Ordenada]]</f>
        <v>108</v>
      </c>
      <c r="N797" s="1">
        <f>Tabla1[[#This Row],[Ganancia Neta ]]/Tabla1[[#This Row],[Total del pedido ]]</f>
        <v>0.3888888888888889</v>
      </c>
      <c r="O797" s="2">
        <f>Tabla1[[#This Row],[Costo Unitario]]*Tabla1[[#This Row],[Cantidad Ordenada]]</f>
        <v>66</v>
      </c>
    </row>
    <row r="798" spans="1:15" x14ac:dyDescent="0.2">
      <c r="A798">
        <v>313</v>
      </c>
      <c r="B798">
        <v>10</v>
      </c>
      <c r="C798" t="s">
        <v>5</v>
      </c>
      <c r="D798" t="s">
        <v>31</v>
      </c>
      <c r="E798">
        <v>14</v>
      </c>
      <c r="F798">
        <v>24</v>
      </c>
      <c r="G798">
        <v>1</v>
      </c>
      <c r="H798" s="8">
        <v>15</v>
      </c>
      <c r="I798" s="7">
        <f>Tabla1[[#This Row],[Tiempo de Preparación]]/1440</f>
        <v>1.0416666666666666E-2</v>
      </c>
      <c r="J798" t="s">
        <v>8</v>
      </c>
      <c r="K798">
        <f>Tabla1[[#This Row],[Precio Unitario]]*Tabla1[[#This Row],[Cantidad Ordenada]]</f>
        <v>24</v>
      </c>
      <c r="L798">
        <f>Tabla1[[#This Row],[Ganancia Bruta]]-(Tabla1[[#This Row],[Costo Unitario]]*Tabla1[[#This Row],[Cantidad Ordenada]])</f>
        <v>10</v>
      </c>
      <c r="M798">
        <f>Tabla1[[#This Row],[Precio Unitario]]*Tabla1[[#This Row],[Cantidad Ordenada]]</f>
        <v>24</v>
      </c>
      <c r="N798" s="1">
        <f>Tabla1[[#This Row],[Ganancia Neta ]]/Tabla1[[#This Row],[Total del pedido ]]</f>
        <v>0.41666666666666669</v>
      </c>
      <c r="O798" s="2">
        <f>Tabla1[[#This Row],[Costo Unitario]]*Tabla1[[#This Row],[Cantidad Ordenada]]</f>
        <v>14</v>
      </c>
    </row>
    <row r="799" spans="1:15" x14ac:dyDescent="0.2">
      <c r="A799">
        <v>314</v>
      </c>
      <c r="B799">
        <v>20</v>
      </c>
      <c r="C799" t="s">
        <v>10</v>
      </c>
      <c r="D799" t="s">
        <v>34</v>
      </c>
      <c r="E799">
        <v>16</v>
      </c>
      <c r="F799">
        <v>27</v>
      </c>
      <c r="G799">
        <v>1</v>
      </c>
      <c r="H799" s="8">
        <v>5</v>
      </c>
      <c r="I799" s="7">
        <f>Tabla1[[#This Row],[Tiempo de Preparación]]/1440</f>
        <v>3.472222222222222E-3</v>
      </c>
      <c r="J799" t="s">
        <v>6</v>
      </c>
      <c r="K799">
        <f>Tabla1[[#This Row],[Precio Unitario]]*Tabla1[[#This Row],[Cantidad Ordenada]]</f>
        <v>27</v>
      </c>
      <c r="L799">
        <f>Tabla1[[#This Row],[Ganancia Bruta]]-(Tabla1[[#This Row],[Costo Unitario]]*Tabla1[[#This Row],[Cantidad Ordenada]])</f>
        <v>11</v>
      </c>
      <c r="M799">
        <f>Tabla1[[#This Row],[Precio Unitario]]*Tabla1[[#This Row],[Cantidad Ordenada]]</f>
        <v>27</v>
      </c>
      <c r="N799" s="1">
        <f>Tabla1[[#This Row],[Ganancia Neta ]]/Tabla1[[#This Row],[Total del pedido ]]</f>
        <v>0.40740740740740738</v>
      </c>
      <c r="O799" s="2">
        <f>Tabla1[[#This Row],[Costo Unitario]]*Tabla1[[#This Row],[Cantidad Ordenada]]</f>
        <v>16</v>
      </c>
    </row>
    <row r="800" spans="1:15" x14ac:dyDescent="0.2">
      <c r="A800">
        <v>315</v>
      </c>
      <c r="B800">
        <v>14</v>
      </c>
      <c r="C800" t="s">
        <v>26</v>
      </c>
      <c r="D800" t="s">
        <v>50</v>
      </c>
      <c r="E800">
        <v>15</v>
      </c>
      <c r="F800">
        <v>25</v>
      </c>
      <c r="G800">
        <v>1</v>
      </c>
      <c r="H800" s="8">
        <v>16</v>
      </c>
      <c r="I800" s="7">
        <f>Tabla1[[#This Row],[Tiempo de Preparación]]/1440</f>
        <v>1.1111111111111112E-2</v>
      </c>
      <c r="J800" t="s">
        <v>8</v>
      </c>
      <c r="K800">
        <f>Tabla1[[#This Row],[Precio Unitario]]*Tabla1[[#This Row],[Cantidad Ordenada]]</f>
        <v>25</v>
      </c>
      <c r="L800">
        <f>Tabla1[[#This Row],[Ganancia Bruta]]-(Tabla1[[#This Row],[Costo Unitario]]*Tabla1[[#This Row],[Cantidad Ordenada]])</f>
        <v>10</v>
      </c>
      <c r="M800">
        <f>Tabla1[[#This Row],[Precio Unitario]]*Tabla1[[#This Row],[Cantidad Ordenada]]</f>
        <v>25</v>
      </c>
      <c r="N800" s="1">
        <f>Tabla1[[#This Row],[Ganancia Neta ]]/Tabla1[[#This Row],[Total del pedido ]]</f>
        <v>0.4</v>
      </c>
      <c r="O800" s="2">
        <f>Tabla1[[#This Row],[Costo Unitario]]*Tabla1[[#This Row],[Cantidad Ordenada]]</f>
        <v>15</v>
      </c>
    </row>
    <row r="801" spans="1:15" x14ac:dyDescent="0.2">
      <c r="A801">
        <v>315</v>
      </c>
      <c r="B801">
        <v>14</v>
      </c>
      <c r="C801" t="s">
        <v>15</v>
      </c>
      <c r="D801" t="s">
        <v>39</v>
      </c>
      <c r="E801">
        <v>16</v>
      </c>
      <c r="F801">
        <v>28</v>
      </c>
      <c r="G801">
        <v>1</v>
      </c>
      <c r="H801" s="8">
        <v>7</v>
      </c>
      <c r="I801" s="7">
        <f>Tabla1[[#This Row],[Tiempo de Preparación]]/1440</f>
        <v>4.8611111111111112E-3</v>
      </c>
      <c r="J801" t="s">
        <v>8</v>
      </c>
      <c r="K801">
        <f>Tabla1[[#This Row],[Precio Unitario]]*Tabla1[[#This Row],[Cantidad Ordenada]]</f>
        <v>28</v>
      </c>
      <c r="L801">
        <f>Tabla1[[#This Row],[Ganancia Bruta]]-(Tabla1[[#This Row],[Costo Unitario]]*Tabla1[[#This Row],[Cantidad Ordenada]])</f>
        <v>12</v>
      </c>
      <c r="M801">
        <f>Tabla1[[#This Row],[Precio Unitario]]*Tabla1[[#This Row],[Cantidad Ordenada]]</f>
        <v>28</v>
      </c>
      <c r="N801" s="1">
        <f>Tabla1[[#This Row],[Ganancia Neta ]]/Tabla1[[#This Row],[Total del pedido ]]</f>
        <v>0.42857142857142855</v>
      </c>
      <c r="O801" s="2">
        <f>Tabla1[[#This Row],[Costo Unitario]]*Tabla1[[#This Row],[Cantidad Ordenada]]</f>
        <v>16</v>
      </c>
    </row>
    <row r="802" spans="1:15" x14ac:dyDescent="0.2">
      <c r="A802">
        <v>315</v>
      </c>
      <c r="B802">
        <v>14</v>
      </c>
      <c r="C802" t="s">
        <v>13</v>
      </c>
      <c r="D802" t="s">
        <v>37</v>
      </c>
      <c r="E802">
        <v>17</v>
      </c>
      <c r="F802">
        <v>29</v>
      </c>
      <c r="G802">
        <v>3</v>
      </c>
      <c r="H802" s="8">
        <v>52</v>
      </c>
      <c r="I802" s="7">
        <f>Tabla1[[#This Row],[Tiempo de Preparación]]/1440</f>
        <v>3.6111111111111108E-2</v>
      </c>
      <c r="J802" t="s">
        <v>8</v>
      </c>
      <c r="K802">
        <f>Tabla1[[#This Row],[Precio Unitario]]*Tabla1[[#This Row],[Cantidad Ordenada]]</f>
        <v>87</v>
      </c>
      <c r="L802">
        <f>Tabla1[[#This Row],[Ganancia Bruta]]-(Tabla1[[#This Row],[Costo Unitario]]*Tabla1[[#This Row],[Cantidad Ordenada]])</f>
        <v>36</v>
      </c>
      <c r="M802">
        <f>Tabla1[[#This Row],[Precio Unitario]]*Tabla1[[#This Row],[Cantidad Ordenada]]</f>
        <v>87</v>
      </c>
      <c r="N802" s="1">
        <f>Tabla1[[#This Row],[Ganancia Neta ]]/Tabla1[[#This Row],[Total del pedido ]]</f>
        <v>0.41379310344827586</v>
      </c>
      <c r="O802" s="2">
        <f>Tabla1[[#This Row],[Costo Unitario]]*Tabla1[[#This Row],[Cantidad Ordenada]]</f>
        <v>51</v>
      </c>
    </row>
    <row r="803" spans="1:15" x14ac:dyDescent="0.2">
      <c r="A803">
        <v>315</v>
      </c>
      <c r="B803">
        <v>14</v>
      </c>
      <c r="C803" t="s">
        <v>23</v>
      </c>
      <c r="D803" t="s">
        <v>47</v>
      </c>
      <c r="E803">
        <v>13</v>
      </c>
      <c r="F803">
        <v>21</v>
      </c>
      <c r="G803">
        <v>1</v>
      </c>
      <c r="H803" s="8">
        <v>51</v>
      </c>
      <c r="I803" s="7">
        <f>Tabla1[[#This Row],[Tiempo de Preparación]]/1440</f>
        <v>3.5416666666666666E-2</v>
      </c>
      <c r="J803" t="s">
        <v>8</v>
      </c>
      <c r="K803">
        <f>Tabla1[[#This Row],[Precio Unitario]]*Tabla1[[#This Row],[Cantidad Ordenada]]</f>
        <v>21</v>
      </c>
      <c r="L803">
        <f>Tabla1[[#This Row],[Ganancia Bruta]]-(Tabla1[[#This Row],[Costo Unitario]]*Tabla1[[#This Row],[Cantidad Ordenada]])</f>
        <v>8</v>
      </c>
      <c r="M803">
        <f>Tabla1[[#This Row],[Precio Unitario]]*Tabla1[[#This Row],[Cantidad Ordenada]]</f>
        <v>21</v>
      </c>
      <c r="N803" s="1">
        <f>Tabla1[[#This Row],[Ganancia Neta ]]/Tabla1[[#This Row],[Total del pedido ]]</f>
        <v>0.38095238095238093</v>
      </c>
      <c r="O803" s="2">
        <f>Tabla1[[#This Row],[Costo Unitario]]*Tabla1[[#This Row],[Cantidad Ordenada]]</f>
        <v>13</v>
      </c>
    </row>
    <row r="804" spans="1:15" x14ac:dyDescent="0.2">
      <c r="A804">
        <v>316</v>
      </c>
      <c r="B804">
        <v>2</v>
      </c>
      <c r="C804" t="s">
        <v>24</v>
      </c>
      <c r="D804" t="s">
        <v>48</v>
      </c>
      <c r="E804">
        <v>10</v>
      </c>
      <c r="F804">
        <v>18</v>
      </c>
      <c r="G804">
        <v>1</v>
      </c>
      <c r="H804" s="8">
        <v>30</v>
      </c>
      <c r="I804" s="7">
        <f>Tabla1[[#This Row],[Tiempo de Preparación]]/1440</f>
        <v>2.0833333333333332E-2</v>
      </c>
      <c r="J804" t="s">
        <v>6</v>
      </c>
      <c r="K804">
        <f>Tabla1[[#This Row],[Precio Unitario]]*Tabla1[[#This Row],[Cantidad Ordenada]]</f>
        <v>18</v>
      </c>
      <c r="L804">
        <f>Tabla1[[#This Row],[Ganancia Bruta]]-(Tabla1[[#This Row],[Costo Unitario]]*Tabla1[[#This Row],[Cantidad Ordenada]])</f>
        <v>8</v>
      </c>
      <c r="M804">
        <f>Tabla1[[#This Row],[Precio Unitario]]*Tabla1[[#This Row],[Cantidad Ordenada]]</f>
        <v>18</v>
      </c>
      <c r="N804" s="1">
        <f>Tabla1[[#This Row],[Ganancia Neta ]]/Tabla1[[#This Row],[Total del pedido ]]</f>
        <v>0.44444444444444442</v>
      </c>
      <c r="O804" s="2">
        <f>Tabla1[[#This Row],[Costo Unitario]]*Tabla1[[#This Row],[Cantidad Ordenada]]</f>
        <v>10</v>
      </c>
    </row>
    <row r="805" spans="1:15" x14ac:dyDescent="0.2">
      <c r="A805">
        <v>316</v>
      </c>
      <c r="B805">
        <v>2</v>
      </c>
      <c r="C805" t="s">
        <v>23</v>
      </c>
      <c r="D805" t="s">
        <v>47</v>
      </c>
      <c r="E805">
        <v>13</v>
      </c>
      <c r="F805">
        <v>21</v>
      </c>
      <c r="G805">
        <v>1</v>
      </c>
      <c r="H805" s="8">
        <v>23</v>
      </c>
      <c r="I805" s="7">
        <f>Tabla1[[#This Row],[Tiempo de Preparación]]/1440</f>
        <v>1.5972222222222221E-2</v>
      </c>
      <c r="J805" t="s">
        <v>6</v>
      </c>
      <c r="K805">
        <f>Tabla1[[#This Row],[Precio Unitario]]*Tabla1[[#This Row],[Cantidad Ordenada]]</f>
        <v>21</v>
      </c>
      <c r="L805">
        <f>Tabla1[[#This Row],[Ganancia Bruta]]-(Tabla1[[#This Row],[Costo Unitario]]*Tabla1[[#This Row],[Cantidad Ordenada]])</f>
        <v>8</v>
      </c>
      <c r="M805">
        <f>Tabla1[[#This Row],[Precio Unitario]]*Tabla1[[#This Row],[Cantidad Ordenada]]</f>
        <v>21</v>
      </c>
      <c r="N805" s="1">
        <f>Tabla1[[#This Row],[Ganancia Neta ]]/Tabla1[[#This Row],[Total del pedido ]]</f>
        <v>0.38095238095238093</v>
      </c>
      <c r="O805" s="2">
        <f>Tabla1[[#This Row],[Costo Unitario]]*Tabla1[[#This Row],[Cantidad Ordenada]]</f>
        <v>13</v>
      </c>
    </row>
    <row r="806" spans="1:15" x14ac:dyDescent="0.2">
      <c r="A806">
        <v>316</v>
      </c>
      <c r="B806">
        <v>2</v>
      </c>
      <c r="C806" t="s">
        <v>10</v>
      </c>
      <c r="D806" t="s">
        <v>34</v>
      </c>
      <c r="E806">
        <v>16</v>
      </c>
      <c r="F806">
        <v>27</v>
      </c>
      <c r="G806">
        <v>3</v>
      </c>
      <c r="H806" s="8">
        <v>53</v>
      </c>
      <c r="I806" s="7">
        <f>Tabla1[[#This Row],[Tiempo de Preparación]]/1440</f>
        <v>3.6805555555555557E-2</v>
      </c>
      <c r="J806" t="s">
        <v>8</v>
      </c>
      <c r="K806">
        <f>Tabla1[[#This Row],[Precio Unitario]]*Tabla1[[#This Row],[Cantidad Ordenada]]</f>
        <v>81</v>
      </c>
      <c r="L806">
        <f>Tabla1[[#This Row],[Ganancia Bruta]]-(Tabla1[[#This Row],[Costo Unitario]]*Tabla1[[#This Row],[Cantidad Ordenada]])</f>
        <v>33</v>
      </c>
      <c r="M806">
        <f>Tabla1[[#This Row],[Precio Unitario]]*Tabla1[[#This Row],[Cantidad Ordenada]]</f>
        <v>81</v>
      </c>
      <c r="N806" s="1">
        <f>Tabla1[[#This Row],[Ganancia Neta ]]/Tabla1[[#This Row],[Total del pedido ]]</f>
        <v>0.40740740740740738</v>
      </c>
      <c r="O806" s="2">
        <f>Tabla1[[#This Row],[Costo Unitario]]*Tabla1[[#This Row],[Cantidad Ordenada]]</f>
        <v>48</v>
      </c>
    </row>
    <row r="807" spans="1:15" x14ac:dyDescent="0.2">
      <c r="A807">
        <v>316</v>
      </c>
      <c r="B807">
        <v>2</v>
      </c>
      <c r="C807" t="s">
        <v>11</v>
      </c>
      <c r="D807" t="s">
        <v>35</v>
      </c>
      <c r="E807">
        <v>25</v>
      </c>
      <c r="F807">
        <v>40</v>
      </c>
      <c r="G807">
        <v>1</v>
      </c>
      <c r="H807" s="8">
        <v>52</v>
      </c>
      <c r="I807" s="7">
        <f>Tabla1[[#This Row],[Tiempo de Preparación]]/1440</f>
        <v>3.6111111111111108E-2</v>
      </c>
      <c r="J807" t="s">
        <v>8</v>
      </c>
      <c r="K807">
        <f>Tabla1[[#This Row],[Precio Unitario]]*Tabla1[[#This Row],[Cantidad Ordenada]]</f>
        <v>40</v>
      </c>
      <c r="L807">
        <f>Tabla1[[#This Row],[Ganancia Bruta]]-(Tabla1[[#This Row],[Costo Unitario]]*Tabla1[[#This Row],[Cantidad Ordenada]])</f>
        <v>15</v>
      </c>
      <c r="M807">
        <f>Tabla1[[#This Row],[Precio Unitario]]*Tabla1[[#This Row],[Cantidad Ordenada]]</f>
        <v>40</v>
      </c>
      <c r="N807" s="1">
        <f>Tabla1[[#This Row],[Ganancia Neta ]]/Tabla1[[#This Row],[Total del pedido ]]</f>
        <v>0.375</v>
      </c>
      <c r="O807" s="2">
        <f>Tabla1[[#This Row],[Costo Unitario]]*Tabla1[[#This Row],[Cantidad Ordenada]]</f>
        <v>25</v>
      </c>
    </row>
    <row r="808" spans="1:15" x14ac:dyDescent="0.2">
      <c r="A808">
        <v>317</v>
      </c>
      <c r="B808">
        <v>17</v>
      </c>
      <c r="C808" t="s">
        <v>19</v>
      </c>
      <c r="D808" t="s">
        <v>43</v>
      </c>
      <c r="E808">
        <v>13</v>
      </c>
      <c r="F808">
        <v>22</v>
      </c>
      <c r="G808">
        <v>2</v>
      </c>
      <c r="H808" s="8">
        <v>20</v>
      </c>
      <c r="I808" s="7">
        <f>Tabla1[[#This Row],[Tiempo de Preparación]]/1440</f>
        <v>1.3888888888888888E-2</v>
      </c>
      <c r="J808" t="s">
        <v>8</v>
      </c>
      <c r="K808">
        <f>Tabla1[[#This Row],[Precio Unitario]]*Tabla1[[#This Row],[Cantidad Ordenada]]</f>
        <v>44</v>
      </c>
      <c r="L808">
        <f>Tabla1[[#This Row],[Ganancia Bruta]]-(Tabla1[[#This Row],[Costo Unitario]]*Tabla1[[#This Row],[Cantidad Ordenada]])</f>
        <v>18</v>
      </c>
      <c r="M808">
        <f>Tabla1[[#This Row],[Precio Unitario]]*Tabla1[[#This Row],[Cantidad Ordenada]]</f>
        <v>44</v>
      </c>
      <c r="N808" s="1">
        <f>Tabla1[[#This Row],[Ganancia Neta ]]/Tabla1[[#This Row],[Total del pedido ]]</f>
        <v>0.40909090909090912</v>
      </c>
      <c r="O808" s="2">
        <f>Tabla1[[#This Row],[Costo Unitario]]*Tabla1[[#This Row],[Cantidad Ordenada]]</f>
        <v>26</v>
      </c>
    </row>
    <row r="809" spans="1:15" x14ac:dyDescent="0.2">
      <c r="A809">
        <v>317</v>
      </c>
      <c r="B809">
        <v>17</v>
      </c>
      <c r="C809" t="s">
        <v>20</v>
      </c>
      <c r="D809" t="s">
        <v>44</v>
      </c>
      <c r="E809">
        <v>20</v>
      </c>
      <c r="F809">
        <v>34</v>
      </c>
      <c r="G809">
        <v>3</v>
      </c>
      <c r="H809" s="8">
        <v>37</v>
      </c>
      <c r="I809" s="7">
        <f>Tabla1[[#This Row],[Tiempo de Preparación]]/1440</f>
        <v>2.5694444444444443E-2</v>
      </c>
      <c r="J809" t="s">
        <v>8</v>
      </c>
      <c r="K809">
        <f>Tabla1[[#This Row],[Precio Unitario]]*Tabla1[[#This Row],[Cantidad Ordenada]]</f>
        <v>102</v>
      </c>
      <c r="L809">
        <f>Tabla1[[#This Row],[Ganancia Bruta]]-(Tabla1[[#This Row],[Costo Unitario]]*Tabla1[[#This Row],[Cantidad Ordenada]])</f>
        <v>42</v>
      </c>
      <c r="M809">
        <f>Tabla1[[#This Row],[Precio Unitario]]*Tabla1[[#This Row],[Cantidad Ordenada]]</f>
        <v>102</v>
      </c>
      <c r="N809" s="1">
        <f>Tabla1[[#This Row],[Ganancia Neta ]]/Tabla1[[#This Row],[Total del pedido ]]</f>
        <v>0.41176470588235292</v>
      </c>
      <c r="O809" s="2">
        <f>Tabla1[[#This Row],[Costo Unitario]]*Tabla1[[#This Row],[Cantidad Ordenada]]</f>
        <v>60</v>
      </c>
    </row>
    <row r="810" spans="1:15" x14ac:dyDescent="0.2">
      <c r="A810">
        <v>317</v>
      </c>
      <c r="B810">
        <v>17</v>
      </c>
      <c r="C810" t="s">
        <v>18</v>
      </c>
      <c r="D810" t="s">
        <v>42</v>
      </c>
      <c r="E810">
        <v>19</v>
      </c>
      <c r="F810">
        <v>32</v>
      </c>
      <c r="G810">
        <v>1</v>
      </c>
      <c r="H810" s="8">
        <v>31</v>
      </c>
      <c r="I810" s="7">
        <f>Tabla1[[#This Row],[Tiempo de Preparación]]/1440</f>
        <v>2.1527777777777778E-2</v>
      </c>
      <c r="J810" t="s">
        <v>8</v>
      </c>
      <c r="K810">
        <f>Tabla1[[#This Row],[Precio Unitario]]*Tabla1[[#This Row],[Cantidad Ordenada]]</f>
        <v>32</v>
      </c>
      <c r="L810">
        <f>Tabla1[[#This Row],[Ganancia Bruta]]-(Tabla1[[#This Row],[Costo Unitario]]*Tabla1[[#This Row],[Cantidad Ordenada]])</f>
        <v>13</v>
      </c>
      <c r="M810">
        <f>Tabla1[[#This Row],[Precio Unitario]]*Tabla1[[#This Row],[Cantidad Ordenada]]</f>
        <v>32</v>
      </c>
      <c r="N810" s="1">
        <f>Tabla1[[#This Row],[Ganancia Neta ]]/Tabla1[[#This Row],[Total del pedido ]]</f>
        <v>0.40625</v>
      </c>
      <c r="O810" s="2">
        <f>Tabla1[[#This Row],[Costo Unitario]]*Tabla1[[#This Row],[Cantidad Ordenada]]</f>
        <v>19</v>
      </c>
    </row>
    <row r="811" spans="1:15" x14ac:dyDescent="0.2">
      <c r="A811">
        <v>318</v>
      </c>
      <c r="B811">
        <v>13</v>
      </c>
      <c r="C811" t="s">
        <v>13</v>
      </c>
      <c r="D811" t="s">
        <v>37</v>
      </c>
      <c r="E811">
        <v>17</v>
      </c>
      <c r="F811">
        <v>29</v>
      </c>
      <c r="G811">
        <v>1</v>
      </c>
      <c r="H811" s="8">
        <v>39</v>
      </c>
      <c r="I811" s="7">
        <f>Tabla1[[#This Row],[Tiempo de Preparación]]/1440</f>
        <v>2.7083333333333334E-2</v>
      </c>
      <c r="J811" t="s">
        <v>8</v>
      </c>
      <c r="K811">
        <f>Tabla1[[#This Row],[Precio Unitario]]*Tabla1[[#This Row],[Cantidad Ordenada]]</f>
        <v>29</v>
      </c>
      <c r="L811">
        <f>Tabla1[[#This Row],[Ganancia Bruta]]-(Tabla1[[#This Row],[Costo Unitario]]*Tabla1[[#This Row],[Cantidad Ordenada]])</f>
        <v>12</v>
      </c>
      <c r="M811">
        <f>Tabla1[[#This Row],[Precio Unitario]]*Tabla1[[#This Row],[Cantidad Ordenada]]</f>
        <v>29</v>
      </c>
      <c r="N811" s="1">
        <f>Tabla1[[#This Row],[Ganancia Neta ]]/Tabla1[[#This Row],[Total del pedido ]]</f>
        <v>0.41379310344827586</v>
      </c>
      <c r="O811" s="2">
        <f>Tabla1[[#This Row],[Costo Unitario]]*Tabla1[[#This Row],[Cantidad Ordenada]]</f>
        <v>17</v>
      </c>
    </row>
    <row r="812" spans="1:15" x14ac:dyDescent="0.2">
      <c r="A812">
        <v>319</v>
      </c>
      <c r="B812">
        <v>1</v>
      </c>
      <c r="C812" t="s">
        <v>18</v>
      </c>
      <c r="D812" t="s">
        <v>42</v>
      </c>
      <c r="E812">
        <v>19</v>
      </c>
      <c r="F812">
        <v>32</v>
      </c>
      <c r="G812">
        <v>3</v>
      </c>
      <c r="H812" s="8">
        <v>16</v>
      </c>
      <c r="I812" s="7">
        <f>Tabla1[[#This Row],[Tiempo de Preparación]]/1440</f>
        <v>1.1111111111111112E-2</v>
      </c>
      <c r="J812" t="s">
        <v>8</v>
      </c>
      <c r="K812">
        <f>Tabla1[[#This Row],[Precio Unitario]]*Tabla1[[#This Row],[Cantidad Ordenada]]</f>
        <v>96</v>
      </c>
      <c r="L812">
        <f>Tabla1[[#This Row],[Ganancia Bruta]]-(Tabla1[[#This Row],[Costo Unitario]]*Tabla1[[#This Row],[Cantidad Ordenada]])</f>
        <v>39</v>
      </c>
      <c r="M812">
        <f>Tabla1[[#This Row],[Precio Unitario]]*Tabla1[[#This Row],[Cantidad Ordenada]]</f>
        <v>96</v>
      </c>
      <c r="N812" s="1">
        <f>Tabla1[[#This Row],[Ganancia Neta ]]/Tabla1[[#This Row],[Total del pedido ]]</f>
        <v>0.40625</v>
      </c>
      <c r="O812" s="2">
        <f>Tabla1[[#This Row],[Costo Unitario]]*Tabla1[[#This Row],[Cantidad Ordenada]]</f>
        <v>57</v>
      </c>
    </row>
    <row r="813" spans="1:15" x14ac:dyDescent="0.2">
      <c r="A813">
        <v>319</v>
      </c>
      <c r="B813">
        <v>1</v>
      </c>
      <c r="C813" t="s">
        <v>17</v>
      </c>
      <c r="D813" t="s">
        <v>41</v>
      </c>
      <c r="E813">
        <v>21</v>
      </c>
      <c r="F813">
        <v>35</v>
      </c>
      <c r="G813">
        <v>2</v>
      </c>
      <c r="H813" s="8">
        <v>17</v>
      </c>
      <c r="I813" s="7">
        <f>Tabla1[[#This Row],[Tiempo de Preparación]]/1440</f>
        <v>1.1805555555555555E-2</v>
      </c>
      <c r="J813" t="s">
        <v>6</v>
      </c>
      <c r="K813">
        <f>Tabla1[[#This Row],[Precio Unitario]]*Tabla1[[#This Row],[Cantidad Ordenada]]</f>
        <v>70</v>
      </c>
      <c r="L813">
        <f>Tabla1[[#This Row],[Ganancia Bruta]]-(Tabla1[[#This Row],[Costo Unitario]]*Tabla1[[#This Row],[Cantidad Ordenada]])</f>
        <v>28</v>
      </c>
      <c r="M813">
        <f>Tabla1[[#This Row],[Precio Unitario]]*Tabla1[[#This Row],[Cantidad Ordenada]]</f>
        <v>70</v>
      </c>
      <c r="N813" s="1">
        <f>Tabla1[[#This Row],[Ganancia Neta ]]/Tabla1[[#This Row],[Total del pedido ]]</f>
        <v>0.4</v>
      </c>
      <c r="O813" s="2">
        <f>Tabla1[[#This Row],[Costo Unitario]]*Tabla1[[#This Row],[Cantidad Ordenada]]</f>
        <v>42</v>
      </c>
    </row>
    <row r="814" spans="1:15" x14ac:dyDescent="0.2">
      <c r="A814">
        <v>319</v>
      </c>
      <c r="B814">
        <v>1</v>
      </c>
      <c r="C814" t="s">
        <v>11</v>
      </c>
      <c r="D814" t="s">
        <v>35</v>
      </c>
      <c r="E814">
        <v>25</v>
      </c>
      <c r="F814">
        <v>40</v>
      </c>
      <c r="G814">
        <v>1</v>
      </c>
      <c r="H814" s="8">
        <v>38</v>
      </c>
      <c r="I814" s="7">
        <f>Tabla1[[#This Row],[Tiempo de Preparación]]/1440</f>
        <v>2.6388888888888889E-2</v>
      </c>
      <c r="J814" t="s">
        <v>8</v>
      </c>
      <c r="K814">
        <f>Tabla1[[#This Row],[Precio Unitario]]*Tabla1[[#This Row],[Cantidad Ordenada]]</f>
        <v>40</v>
      </c>
      <c r="L814">
        <f>Tabla1[[#This Row],[Ganancia Bruta]]-(Tabla1[[#This Row],[Costo Unitario]]*Tabla1[[#This Row],[Cantidad Ordenada]])</f>
        <v>15</v>
      </c>
      <c r="M814">
        <f>Tabla1[[#This Row],[Precio Unitario]]*Tabla1[[#This Row],[Cantidad Ordenada]]</f>
        <v>40</v>
      </c>
      <c r="N814" s="1">
        <f>Tabla1[[#This Row],[Ganancia Neta ]]/Tabla1[[#This Row],[Total del pedido ]]</f>
        <v>0.375</v>
      </c>
      <c r="O814" s="2">
        <f>Tabla1[[#This Row],[Costo Unitario]]*Tabla1[[#This Row],[Cantidad Ordenada]]</f>
        <v>25</v>
      </c>
    </row>
    <row r="815" spans="1:15" x14ac:dyDescent="0.2">
      <c r="A815">
        <v>319</v>
      </c>
      <c r="B815">
        <v>1</v>
      </c>
      <c r="C815" t="s">
        <v>9</v>
      </c>
      <c r="D815" t="s">
        <v>33</v>
      </c>
      <c r="E815">
        <v>19</v>
      </c>
      <c r="F815">
        <v>31</v>
      </c>
      <c r="G815">
        <v>2</v>
      </c>
      <c r="H815" s="8">
        <v>55</v>
      </c>
      <c r="I815" s="7">
        <f>Tabla1[[#This Row],[Tiempo de Preparación]]/1440</f>
        <v>3.8194444444444448E-2</v>
      </c>
      <c r="J815" t="s">
        <v>8</v>
      </c>
      <c r="K815">
        <f>Tabla1[[#This Row],[Precio Unitario]]*Tabla1[[#This Row],[Cantidad Ordenada]]</f>
        <v>62</v>
      </c>
      <c r="L815">
        <f>Tabla1[[#This Row],[Ganancia Bruta]]-(Tabla1[[#This Row],[Costo Unitario]]*Tabla1[[#This Row],[Cantidad Ordenada]])</f>
        <v>24</v>
      </c>
      <c r="M815">
        <f>Tabla1[[#This Row],[Precio Unitario]]*Tabla1[[#This Row],[Cantidad Ordenada]]</f>
        <v>62</v>
      </c>
      <c r="N815" s="1">
        <f>Tabla1[[#This Row],[Ganancia Neta ]]/Tabla1[[#This Row],[Total del pedido ]]</f>
        <v>0.38709677419354838</v>
      </c>
      <c r="O815" s="2">
        <f>Tabla1[[#This Row],[Costo Unitario]]*Tabla1[[#This Row],[Cantidad Ordenada]]</f>
        <v>38</v>
      </c>
    </row>
    <row r="816" spans="1:15" x14ac:dyDescent="0.2">
      <c r="A816">
        <v>320</v>
      </c>
      <c r="B816">
        <v>9</v>
      </c>
      <c r="C816" t="s">
        <v>23</v>
      </c>
      <c r="D816" t="s">
        <v>47</v>
      </c>
      <c r="E816">
        <v>13</v>
      </c>
      <c r="F816">
        <v>21</v>
      </c>
      <c r="G816">
        <v>2</v>
      </c>
      <c r="H816" s="8">
        <v>44</v>
      </c>
      <c r="I816" s="7">
        <f>Tabla1[[#This Row],[Tiempo de Preparación]]/1440</f>
        <v>3.0555555555555555E-2</v>
      </c>
      <c r="J816" t="s">
        <v>8</v>
      </c>
      <c r="K816">
        <f>Tabla1[[#This Row],[Precio Unitario]]*Tabla1[[#This Row],[Cantidad Ordenada]]</f>
        <v>42</v>
      </c>
      <c r="L816">
        <f>Tabla1[[#This Row],[Ganancia Bruta]]-(Tabla1[[#This Row],[Costo Unitario]]*Tabla1[[#This Row],[Cantidad Ordenada]])</f>
        <v>16</v>
      </c>
      <c r="M816">
        <f>Tabla1[[#This Row],[Precio Unitario]]*Tabla1[[#This Row],[Cantidad Ordenada]]</f>
        <v>42</v>
      </c>
      <c r="N816" s="1">
        <f>Tabla1[[#This Row],[Ganancia Neta ]]/Tabla1[[#This Row],[Total del pedido ]]</f>
        <v>0.38095238095238093</v>
      </c>
      <c r="O816" s="2">
        <f>Tabla1[[#This Row],[Costo Unitario]]*Tabla1[[#This Row],[Cantidad Ordenada]]</f>
        <v>26</v>
      </c>
    </row>
    <row r="817" spans="1:15" x14ac:dyDescent="0.2">
      <c r="A817">
        <v>320</v>
      </c>
      <c r="B817">
        <v>9</v>
      </c>
      <c r="C817" t="s">
        <v>19</v>
      </c>
      <c r="D817" t="s">
        <v>43</v>
      </c>
      <c r="E817">
        <v>13</v>
      </c>
      <c r="F817">
        <v>22</v>
      </c>
      <c r="G817">
        <v>1</v>
      </c>
      <c r="H817" s="8">
        <v>44</v>
      </c>
      <c r="I817" s="7">
        <f>Tabla1[[#This Row],[Tiempo de Preparación]]/1440</f>
        <v>3.0555555555555555E-2</v>
      </c>
      <c r="J817" t="s">
        <v>8</v>
      </c>
      <c r="K817">
        <f>Tabla1[[#This Row],[Precio Unitario]]*Tabla1[[#This Row],[Cantidad Ordenada]]</f>
        <v>22</v>
      </c>
      <c r="L817">
        <f>Tabla1[[#This Row],[Ganancia Bruta]]-(Tabla1[[#This Row],[Costo Unitario]]*Tabla1[[#This Row],[Cantidad Ordenada]])</f>
        <v>9</v>
      </c>
      <c r="M817">
        <f>Tabla1[[#This Row],[Precio Unitario]]*Tabla1[[#This Row],[Cantidad Ordenada]]</f>
        <v>22</v>
      </c>
      <c r="N817" s="1">
        <f>Tabla1[[#This Row],[Ganancia Neta ]]/Tabla1[[#This Row],[Total del pedido ]]</f>
        <v>0.40909090909090912</v>
      </c>
      <c r="O817" s="2">
        <f>Tabla1[[#This Row],[Costo Unitario]]*Tabla1[[#This Row],[Cantidad Ordenada]]</f>
        <v>13</v>
      </c>
    </row>
    <row r="818" spans="1:15" x14ac:dyDescent="0.2">
      <c r="A818">
        <v>320</v>
      </c>
      <c r="B818">
        <v>9</v>
      </c>
      <c r="C818" t="s">
        <v>20</v>
      </c>
      <c r="D818" t="s">
        <v>44</v>
      </c>
      <c r="E818">
        <v>20</v>
      </c>
      <c r="F818">
        <v>34</v>
      </c>
      <c r="G818">
        <v>1</v>
      </c>
      <c r="H818" s="8">
        <v>42</v>
      </c>
      <c r="I818" s="7">
        <f>Tabla1[[#This Row],[Tiempo de Preparación]]/1440</f>
        <v>2.9166666666666667E-2</v>
      </c>
      <c r="J818" t="s">
        <v>6</v>
      </c>
      <c r="K818">
        <f>Tabla1[[#This Row],[Precio Unitario]]*Tabla1[[#This Row],[Cantidad Ordenada]]</f>
        <v>34</v>
      </c>
      <c r="L818">
        <f>Tabla1[[#This Row],[Ganancia Bruta]]-(Tabla1[[#This Row],[Costo Unitario]]*Tabla1[[#This Row],[Cantidad Ordenada]])</f>
        <v>14</v>
      </c>
      <c r="M818">
        <f>Tabla1[[#This Row],[Precio Unitario]]*Tabla1[[#This Row],[Cantidad Ordenada]]</f>
        <v>34</v>
      </c>
      <c r="N818" s="1">
        <f>Tabla1[[#This Row],[Ganancia Neta ]]/Tabla1[[#This Row],[Total del pedido ]]</f>
        <v>0.41176470588235292</v>
      </c>
      <c r="O818" s="2">
        <f>Tabla1[[#This Row],[Costo Unitario]]*Tabla1[[#This Row],[Cantidad Ordenada]]</f>
        <v>20</v>
      </c>
    </row>
    <row r="819" spans="1:15" x14ac:dyDescent="0.2">
      <c r="A819">
        <v>321</v>
      </c>
      <c r="B819">
        <v>18</v>
      </c>
      <c r="C819" t="s">
        <v>15</v>
      </c>
      <c r="D819" t="s">
        <v>39</v>
      </c>
      <c r="E819">
        <v>16</v>
      </c>
      <c r="F819">
        <v>28</v>
      </c>
      <c r="G819">
        <v>1</v>
      </c>
      <c r="H819" s="8">
        <v>34</v>
      </c>
      <c r="I819" s="7">
        <f>Tabla1[[#This Row],[Tiempo de Preparación]]/1440</f>
        <v>2.361111111111111E-2</v>
      </c>
      <c r="J819" t="s">
        <v>8</v>
      </c>
      <c r="K819">
        <f>Tabla1[[#This Row],[Precio Unitario]]*Tabla1[[#This Row],[Cantidad Ordenada]]</f>
        <v>28</v>
      </c>
      <c r="L819">
        <f>Tabla1[[#This Row],[Ganancia Bruta]]-(Tabla1[[#This Row],[Costo Unitario]]*Tabla1[[#This Row],[Cantidad Ordenada]])</f>
        <v>12</v>
      </c>
      <c r="M819">
        <f>Tabla1[[#This Row],[Precio Unitario]]*Tabla1[[#This Row],[Cantidad Ordenada]]</f>
        <v>28</v>
      </c>
      <c r="N819" s="1">
        <f>Tabla1[[#This Row],[Ganancia Neta ]]/Tabla1[[#This Row],[Total del pedido ]]</f>
        <v>0.42857142857142855</v>
      </c>
      <c r="O819" s="2">
        <f>Tabla1[[#This Row],[Costo Unitario]]*Tabla1[[#This Row],[Cantidad Ordenada]]</f>
        <v>16</v>
      </c>
    </row>
    <row r="820" spans="1:15" x14ac:dyDescent="0.2">
      <c r="A820">
        <v>321</v>
      </c>
      <c r="B820">
        <v>18</v>
      </c>
      <c r="C820" t="s">
        <v>19</v>
      </c>
      <c r="D820" t="s">
        <v>43</v>
      </c>
      <c r="E820">
        <v>13</v>
      </c>
      <c r="F820">
        <v>22</v>
      </c>
      <c r="G820">
        <v>2</v>
      </c>
      <c r="H820" s="8">
        <v>22</v>
      </c>
      <c r="I820" s="7">
        <f>Tabla1[[#This Row],[Tiempo de Preparación]]/1440</f>
        <v>1.5277777777777777E-2</v>
      </c>
      <c r="J820" t="s">
        <v>8</v>
      </c>
      <c r="K820">
        <f>Tabla1[[#This Row],[Precio Unitario]]*Tabla1[[#This Row],[Cantidad Ordenada]]</f>
        <v>44</v>
      </c>
      <c r="L820">
        <f>Tabla1[[#This Row],[Ganancia Bruta]]-(Tabla1[[#This Row],[Costo Unitario]]*Tabla1[[#This Row],[Cantidad Ordenada]])</f>
        <v>18</v>
      </c>
      <c r="M820">
        <f>Tabla1[[#This Row],[Precio Unitario]]*Tabla1[[#This Row],[Cantidad Ordenada]]</f>
        <v>44</v>
      </c>
      <c r="N820" s="1">
        <f>Tabla1[[#This Row],[Ganancia Neta ]]/Tabla1[[#This Row],[Total del pedido ]]</f>
        <v>0.40909090909090912</v>
      </c>
      <c r="O820" s="2">
        <f>Tabla1[[#This Row],[Costo Unitario]]*Tabla1[[#This Row],[Cantidad Ordenada]]</f>
        <v>26</v>
      </c>
    </row>
    <row r="821" spans="1:15" x14ac:dyDescent="0.2">
      <c r="A821">
        <v>321</v>
      </c>
      <c r="B821">
        <v>18</v>
      </c>
      <c r="C821" t="s">
        <v>22</v>
      </c>
      <c r="D821" t="s">
        <v>46</v>
      </c>
      <c r="E821">
        <v>14</v>
      </c>
      <c r="F821">
        <v>23</v>
      </c>
      <c r="G821">
        <v>3</v>
      </c>
      <c r="H821" s="8">
        <v>39</v>
      </c>
      <c r="I821" s="7">
        <f>Tabla1[[#This Row],[Tiempo de Preparación]]/1440</f>
        <v>2.7083333333333334E-2</v>
      </c>
      <c r="J821" t="s">
        <v>6</v>
      </c>
      <c r="K821">
        <f>Tabla1[[#This Row],[Precio Unitario]]*Tabla1[[#This Row],[Cantidad Ordenada]]</f>
        <v>69</v>
      </c>
      <c r="L821">
        <f>Tabla1[[#This Row],[Ganancia Bruta]]-(Tabla1[[#This Row],[Costo Unitario]]*Tabla1[[#This Row],[Cantidad Ordenada]])</f>
        <v>27</v>
      </c>
      <c r="M821">
        <f>Tabla1[[#This Row],[Precio Unitario]]*Tabla1[[#This Row],[Cantidad Ordenada]]</f>
        <v>69</v>
      </c>
      <c r="N821" s="1">
        <f>Tabla1[[#This Row],[Ganancia Neta ]]/Tabla1[[#This Row],[Total del pedido ]]</f>
        <v>0.39130434782608697</v>
      </c>
      <c r="O821" s="2">
        <f>Tabla1[[#This Row],[Costo Unitario]]*Tabla1[[#This Row],[Cantidad Ordenada]]</f>
        <v>42</v>
      </c>
    </row>
    <row r="822" spans="1:15" x14ac:dyDescent="0.2">
      <c r="A822">
        <v>322</v>
      </c>
      <c r="B822">
        <v>12</v>
      </c>
      <c r="C822" t="s">
        <v>18</v>
      </c>
      <c r="D822" t="s">
        <v>42</v>
      </c>
      <c r="E822">
        <v>19</v>
      </c>
      <c r="F822">
        <v>32</v>
      </c>
      <c r="G822">
        <v>2</v>
      </c>
      <c r="H822" s="8">
        <v>8</v>
      </c>
      <c r="I822" s="7">
        <f>Tabla1[[#This Row],[Tiempo de Preparación]]/1440</f>
        <v>5.5555555555555558E-3</v>
      </c>
      <c r="J822" t="s">
        <v>6</v>
      </c>
      <c r="K822">
        <f>Tabla1[[#This Row],[Precio Unitario]]*Tabla1[[#This Row],[Cantidad Ordenada]]</f>
        <v>64</v>
      </c>
      <c r="L822">
        <f>Tabla1[[#This Row],[Ganancia Bruta]]-(Tabla1[[#This Row],[Costo Unitario]]*Tabla1[[#This Row],[Cantidad Ordenada]])</f>
        <v>26</v>
      </c>
      <c r="M822">
        <f>Tabla1[[#This Row],[Precio Unitario]]*Tabla1[[#This Row],[Cantidad Ordenada]]</f>
        <v>64</v>
      </c>
      <c r="N822" s="1">
        <f>Tabla1[[#This Row],[Ganancia Neta ]]/Tabla1[[#This Row],[Total del pedido ]]</f>
        <v>0.40625</v>
      </c>
      <c r="O822" s="2">
        <f>Tabla1[[#This Row],[Costo Unitario]]*Tabla1[[#This Row],[Cantidad Ordenada]]</f>
        <v>38</v>
      </c>
    </row>
    <row r="823" spans="1:15" x14ac:dyDescent="0.2">
      <c r="A823">
        <v>322</v>
      </c>
      <c r="B823">
        <v>12</v>
      </c>
      <c r="C823" t="s">
        <v>23</v>
      </c>
      <c r="D823" t="s">
        <v>47</v>
      </c>
      <c r="E823">
        <v>13</v>
      </c>
      <c r="F823">
        <v>21</v>
      </c>
      <c r="G823">
        <v>1</v>
      </c>
      <c r="H823" s="8">
        <v>52</v>
      </c>
      <c r="I823" s="7">
        <f>Tabla1[[#This Row],[Tiempo de Preparación]]/1440</f>
        <v>3.6111111111111108E-2</v>
      </c>
      <c r="J823" t="s">
        <v>8</v>
      </c>
      <c r="K823">
        <f>Tabla1[[#This Row],[Precio Unitario]]*Tabla1[[#This Row],[Cantidad Ordenada]]</f>
        <v>21</v>
      </c>
      <c r="L823">
        <f>Tabla1[[#This Row],[Ganancia Bruta]]-(Tabla1[[#This Row],[Costo Unitario]]*Tabla1[[#This Row],[Cantidad Ordenada]])</f>
        <v>8</v>
      </c>
      <c r="M823">
        <f>Tabla1[[#This Row],[Precio Unitario]]*Tabla1[[#This Row],[Cantidad Ordenada]]</f>
        <v>21</v>
      </c>
      <c r="N823" s="1">
        <f>Tabla1[[#This Row],[Ganancia Neta ]]/Tabla1[[#This Row],[Total del pedido ]]</f>
        <v>0.38095238095238093</v>
      </c>
      <c r="O823" s="2">
        <f>Tabla1[[#This Row],[Costo Unitario]]*Tabla1[[#This Row],[Cantidad Ordenada]]</f>
        <v>13</v>
      </c>
    </row>
    <row r="824" spans="1:15" x14ac:dyDescent="0.2">
      <c r="A824">
        <v>323</v>
      </c>
      <c r="B824">
        <v>8</v>
      </c>
      <c r="C824" t="s">
        <v>19</v>
      </c>
      <c r="D824" t="s">
        <v>43</v>
      </c>
      <c r="E824">
        <v>13</v>
      </c>
      <c r="F824">
        <v>22</v>
      </c>
      <c r="G824">
        <v>3</v>
      </c>
      <c r="H824" s="8">
        <v>37</v>
      </c>
      <c r="I824" s="7">
        <f>Tabla1[[#This Row],[Tiempo de Preparación]]/1440</f>
        <v>2.5694444444444443E-2</v>
      </c>
      <c r="J824" t="s">
        <v>8</v>
      </c>
      <c r="K824">
        <f>Tabla1[[#This Row],[Precio Unitario]]*Tabla1[[#This Row],[Cantidad Ordenada]]</f>
        <v>66</v>
      </c>
      <c r="L824">
        <f>Tabla1[[#This Row],[Ganancia Bruta]]-(Tabla1[[#This Row],[Costo Unitario]]*Tabla1[[#This Row],[Cantidad Ordenada]])</f>
        <v>27</v>
      </c>
      <c r="M824">
        <f>Tabla1[[#This Row],[Precio Unitario]]*Tabla1[[#This Row],[Cantidad Ordenada]]</f>
        <v>66</v>
      </c>
      <c r="N824" s="1">
        <f>Tabla1[[#This Row],[Ganancia Neta ]]/Tabla1[[#This Row],[Total del pedido ]]</f>
        <v>0.40909090909090912</v>
      </c>
      <c r="O824" s="2">
        <f>Tabla1[[#This Row],[Costo Unitario]]*Tabla1[[#This Row],[Cantidad Ordenada]]</f>
        <v>39</v>
      </c>
    </row>
    <row r="825" spans="1:15" x14ac:dyDescent="0.2">
      <c r="A825">
        <v>323</v>
      </c>
      <c r="B825">
        <v>8</v>
      </c>
      <c r="C825" t="s">
        <v>13</v>
      </c>
      <c r="D825" t="s">
        <v>37</v>
      </c>
      <c r="E825">
        <v>17</v>
      </c>
      <c r="F825">
        <v>29</v>
      </c>
      <c r="G825">
        <v>2</v>
      </c>
      <c r="H825" s="8">
        <v>33</v>
      </c>
      <c r="I825" s="7">
        <f>Tabla1[[#This Row],[Tiempo de Preparación]]/1440</f>
        <v>2.2916666666666665E-2</v>
      </c>
      <c r="J825" t="s">
        <v>6</v>
      </c>
      <c r="K825">
        <f>Tabla1[[#This Row],[Precio Unitario]]*Tabla1[[#This Row],[Cantidad Ordenada]]</f>
        <v>58</v>
      </c>
      <c r="L825">
        <f>Tabla1[[#This Row],[Ganancia Bruta]]-(Tabla1[[#This Row],[Costo Unitario]]*Tabla1[[#This Row],[Cantidad Ordenada]])</f>
        <v>24</v>
      </c>
      <c r="M825">
        <f>Tabla1[[#This Row],[Precio Unitario]]*Tabla1[[#This Row],[Cantidad Ordenada]]</f>
        <v>58</v>
      </c>
      <c r="N825" s="1">
        <f>Tabla1[[#This Row],[Ganancia Neta ]]/Tabla1[[#This Row],[Total del pedido ]]</f>
        <v>0.41379310344827586</v>
      </c>
      <c r="O825" s="2">
        <f>Tabla1[[#This Row],[Costo Unitario]]*Tabla1[[#This Row],[Cantidad Ordenada]]</f>
        <v>34</v>
      </c>
    </row>
    <row r="826" spans="1:15" x14ac:dyDescent="0.2">
      <c r="A826">
        <v>323</v>
      </c>
      <c r="B826">
        <v>8</v>
      </c>
      <c r="C826" t="s">
        <v>5</v>
      </c>
      <c r="D826" t="s">
        <v>31</v>
      </c>
      <c r="E826">
        <v>14</v>
      </c>
      <c r="F826">
        <v>24</v>
      </c>
      <c r="G826">
        <v>2</v>
      </c>
      <c r="H826" s="8">
        <v>30</v>
      </c>
      <c r="I826" s="7">
        <f>Tabla1[[#This Row],[Tiempo de Preparación]]/1440</f>
        <v>2.0833333333333332E-2</v>
      </c>
      <c r="J826" t="s">
        <v>6</v>
      </c>
      <c r="K826">
        <f>Tabla1[[#This Row],[Precio Unitario]]*Tabla1[[#This Row],[Cantidad Ordenada]]</f>
        <v>48</v>
      </c>
      <c r="L826">
        <f>Tabla1[[#This Row],[Ganancia Bruta]]-(Tabla1[[#This Row],[Costo Unitario]]*Tabla1[[#This Row],[Cantidad Ordenada]])</f>
        <v>20</v>
      </c>
      <c r="M826">
        <f>Tabla1[[#This Row],[Precio Unitario]]*Tabla1[[#This Row],[Cantidad Ordenada]]</f>
        <v>48</v>
      </c>
      <c r="N826" s="1">
        <f>Tabla1[[#This Row],[Ganancia Neta ]]/Tabla1[[#This Row],[Total del pedido ]]</f>
        <v>0.41666666666666669</v>
      </c>
      <c r="O826" s="2">
        <f>Tabla1[[#This Row],[Costo Unitario]]*Tabla1[[#This Row],[Cantidad Ordenada]]</f>
        <v>28</v>
      </c>
    </row>
    <row r="827" spans="1:15" x14ac:dyDescent="0.2">
      <c r="A827">
        <v>323</v>
      </c>
      <c r="B827">
        <v>8</v>
      </c>
      <c r="C827" t="s">
        <v>24</v>
      </c>
      <c r="D827" t="s">
        <v>48</v>
      </c>
      <c r="E827">
        <v>10</v>
      </c>
      <c r="F827">
        <v>18</v>
      </c>
      <c r="G827">
        <v>2</v>
      </c>
      <c r="H827" s="8">
        <v>22</v>
      </c>
      <c r="I827" s="7">
        <f>Tabla1[[#This Row],[Tiempo de Preparación]]/1440</f>
        <v>1.5277777777777777E-2</v>
      </c>
      <c r="J827" t="s">
        <v>8</v>
      </c>
      <c r="K827">
        <f>Tabla1[[#This Row],[Precio Unitario]]*Tabla1[[#This Row],[Cantidad Ordenada]]</f>
        <v>36</v>
      </c>
      <c r="L827">
        <f>Tabla1[[#This Row],[Ganancia Bruta]]-(Tabla1[[#This Row],[Costo Unitario]]*Tabla1[[#This Row],[Cantidad Ordenada]])</f>
        <v>16</v>
      </c>
      <c r="M827">
        <f>Tabla1[[#This Row],[Precio Unitario]]*Tabla1[[#This Row],[Cantidad Ordenada]]</f>
        <v>36</v>
      </c>
      <c r="N827" s="1">
        <f>Tabla1[[#This Row],[Ganancia Neta ]]/Tabla1[[#This Row],[Total del pedido ]]</f>
        <v>0.44444444444444442</v>
      </c>
      <c r="O827" s="2">
        <f>Tabla1[[#This Row],[Costo Unitario]]*Tabla1[[#This Row],[Cantidad Ordenada]]</f>
        <v>20</v>
      </c>
    </row>
    <row r="828" spans="1:15" x14ac:dyDescent="0.2">
      <c r="A828">
        <v>324</v>
      </c>
      <c r="B828">
        <v>9</v>
      </c>
      <c r="C828" t="s">
        <v>7</v>
      </c>
      <c r="D828" t="s">
        <v>32</v>
      </c>
      <c r="E828">
        <v>18</v>
      </c>
      <c r="F828">
        <v>30</v>
      </c>
      <c r="G828">
        <v>1</v>
      </c>
      <c r="H828" s="8">
        <v>15</v>
      </c>
      <c r="I828" s="7">
        <f>Tabla1[[#This Row],[Tiempo de Preparación]]/1440</f>
        <v>1.0416666666666666E-2</v>
      </c>
      <c r="J828" t="s">
        <v>8</v>
      </c>
      <c r="K828">
        <f>Tabla1[[#This Row],[Precio Unitario]]*Tabla1[[#This Row],[Cantidad Ordenada]]</f>
        <v>30</v>
      </c>
      <c r="L828">
        <f>Tabla1[[#This Row],[Ganancia Bruta]]-(Tabla1[[#This Row],[Costo Unitario]]*Tabla1[[#This Row],[Cantidad Ordenada]])</f>
        <v>12</v>
      </c>
      <c r="M828">
        <f>Tabla1[[#This Row],[Precio Unitario]]*Tabla1[[#This Row],[Cantidad Ordenada]]</f>
        <v>30</v>
      </c>
      <c r="N828" s="1">
        <f>Tabla1[[#This Row],[Ganancia Neta ]]/Tabla1[[#This Row],[Total del pedido ]]</f>
        <v>0.4</v>
      </c>
      <c r="O828" s="2">
        <f>Tabla1[[#This Row],[Costo Unitario]]*Tabla1[[#This Row],[Cantidad Ordenada]]</f>
        <v>18</v>
      </c>
    </row>
    <row r="829" spans="1:15" x14ac:dyDescent="0.2">
      <c r="A829">
        <v>324</v>
      </c>
      <c r="B829">
        <v>9</v>
      </c>
      <c r="C829" t="s">
        <v>10</v>
      </c>
      <c r="D829" t="s">
        <v>34</v>
      </c>
      <c r="E829">
        <v>16</v>
      </c>
      <c r="F829">
        <v>27</v>
      </c>
      <c r="G829">
        <v>3</v>
      </c>
      <c r="H829" s="8">
        <v>58</v>
      </c>
      <c r="I829" s="7">
        <f>Tabla1[[#This Row],[Tiempo de Preparación]]/1440</f>
        <v>4.027777777777778E-2</v>
      </c>
      <c r="J829" t="s">
        <v>6</v>
      </c>
      <c r="K829">
        <f>Tabla1[[#This Row],[Precio Unitario]]*Tabla1[[#This Row],[Cantidad Ordenada]]</f>
        <v>81</v>
      </c>
      <c r="L829">
        <f>Tabla1[[#This Row],[Ganancia Bruta]]-(Tabla1[[#This Row],[Costo Unitario]]*Tabla1[[#This Row],[Cantidad Ordenada]])</f>
        <v>33</v>
      </c>
      <c r="M829">
        <f>Tabla1[[#This Row],[Precio Unitario]]*Tabla1[[#This Row],[Cantidad Ordenada]]</f>
        <v>81</v>
      </c>
      <c r="N829" s="1">
        <f>Tabla1[[#This Row],[Ganancia Neta ]]/Tabla1[[#This Row],[Total del pedido ]]</f>
        <v>0.40740740740740738</v>
      </c>
      <c r="O829" s="2">
        <f>Tabla1[[#This Row],[Costo Unitario]]*Tabla1[[#This Row],[Cantidad Ordenada]]</f>
        <v>48</v>
      </c>
    </row>
    <row r="830" spans="1:15" x14ac:dyDescent="0.2">
      <c r="A830">
        <v>324</v>
      </c>
      <c r="B830">
        <v>9</v>
      </c>
      <c r="C830" t="s">
        <v>25</v>
      </c>
      <c r="D830" t="s">
        <v>49</v>
      </c>
      <c r="E830">
        <v>15</v>
      </c>
      <c r="F830">
        <v>26</v>
      </c>
      <c r="G830">
        <v>1</v>
      </c>
      <c r="H830" s="8">
        <v>17</v>
      </c>
      <c r="I830" s="7">
        <f>Tabla1[[#This Row],[Tiempo de Preparación]]/1440</f>
        <v>1.1805555555555555E-2</v>
      </c>
      <c r="J830" t="s">
        <v>6</v>
      </c>
      <c r="K830">
        <f>Tabla1[[#This Row],[Precio Unitario]]*Tabla1[[#This Row],[Cantidad Ordenada]]</f>
        <v>26</v>
      </c>
      <c r="L830">
        <f>Tabla1[[#This Row],[Ganancia Bruta]]-(Tabla1[[#This Row],[Costo Unitario]]*Tabla1[[#This Row],[Cantidad Ordenada]])</f>
        <v>11</v>
      </c>
      <c r="M830">
        <f>Tabla1[[#This Row],[Precio Unitario]]*Tabla1[[#This Row],[Cantidad Ordenada]]</f>
        <v>26</v>
      </c>
      <c r="N830" s="1">
        <f>Tabla1[[#This Row],[Ganancia Neta ]]/Tabla1[[#This Row],[Total del pedido ]]</f>
        <v>0.42307692307692307</v>
      </c>
      <c r="O830" s="2">
        <f>Tabla1[[#This Row],[Costo Unitario]]*Tabla1[[#This Row],[Cantidad Ordenada]]</f>
        <v>15</v>
      </c>
    </row>
    <row r="831" spans="1:15" x14ac:dyDescent="0.2">
      <c r="A831">
        <v>325</v>
      </c>
      <c r="B831">
        <v>18</v>
      </c>
      <c r="C831" t="s">
        <v>23</v>
      </c>
      <c r="D831" t="s">
        <v>47</v>
      </c>
      <c r="E831">
        <v>13</v>
      </c>
      <c r="F831">
        <v>21</v>
      </c>
      <c r="G831">
        <v>1</v>
      </c>
      <c r="H831" s="8">
        <v>26</v>
      </c>
      <c r="I831" s="7">
        <f>Tabla1[[#This Row],[Tiempo de Preparación]]/1440</f>
        <v>1.8055555555555554E-2</v>
      </c>
      <c r="J831" t="s">
        <v>8</v>
      </c>
      <c r="K831">
        <f>Tabla1[[#This Row],[Precio Unitario]]*Tabla1[[#This Row],[Cantidad Ordenada]]</f>
        <v>21</v>
      </c>
      <c r="L831">
        <f>Tabla1[[#This Row],[Ganancia Bruta]]-(Tabla1[[#This Row],[Costo Unitario]]*Tabla1[[#This Row],[Cantidad Ordenada]])</f>
        <v>8</v>
      </c>
      <c r="M831">
        <f>Tabla1[[#This Row],[Precio Unitario]]*Tabla1[[#This Row],[Cantidad Ordenada]]</f>
        <v>21</v>
      </c>
      <c r="N831" s="1">
        <f>Tabla1[[#This Row],[Ganancia Neta ]]/Tabla1[[#This Row],[Total del pedido ]]</f>
        <v>0.38095238095238093</v>
      </c>
      <c r="O831" s="2">
        <f>Tabla1[[#This Row],[Costo Unitario]]*Tabla1[[#This Row],[Cantidad Ordenada]]</f>
        <v>13</v>
      </c>
    </row>
    <row r="832" spans="1:15" x14ac:dyDescent="0.2">
      <c r="A832">
        <v>325</v>
      </c>
      <c r="B832">
        <v>18</v>
      </c>
      <c r="C832" t="s">
        <v>9</v>
      </c>
      <c r="D832" t="s">
        <v>33</v>
      </c>
      <c r="E832">
        <v>19</v>
      </c>
      <c r="F832">
        <v>31</v>
      </c>
      <c r="G832">
        <v>1</v>
      </c>
      <c r="H832" s="8">
        <v>5</v>
      </c>
      <c r="I832" s="7">
        <f>Tabla1[[#This Row],[Tiempo de Preparación]]/1440</f>
        <v>3.472222222222222E-3</v>
      </c>
      <c r="J832" t="s">
        <v>8</v>
      </c>
      <c r="K832">
        <f>Tabla1[[#This Row],[Precio Unitario]]*Tabla1[[#This Row],[Cantidad Ordenada]]</f>
        <v>31</v>
      </c>
      <c r="L832">
        <f>Tabla1[[#This Row],[Ganancia Bruta]]-(Tabla1[[#This Row],[Costo Unitario]]*Tabla1[[#This Row],[Cantidad Ordenada]])</f>
        <v>12</v>
      </c>
      <c r="M832">
        <f>Tabla1[[#This Row],[Precio Unitario]]*Tabla1[[#This Row],[Cantidad Ordenada]]</f>
        <v>31</v>
      </c>
      <c r="N832" s="1">
        <f>Tabla1[[#This Row],[Ganancia Neta ]]/Tabla1[[#This Row],[Total del pedido ]]</f>
        <v>0.38709677419354838</v>
      </c>
      <c r="O832" s="2">
        <f>Tabla1[[#This Row],[Costo Unitario]]*Tabla1[[#This Row],[Cantidad Ordenada]]</f>
        <v>19</v>
      </c>
    </row>
    <row r="833" spans="1:15" x14ac:dyDescent="0.2">
      <c r="A833">
        <v>325</v>
      </c>
      <c r="B833">
        <v>18</v>
      </c>
      <c r="C833" t="s">
        <v>17</v>
      </c>
      <c r="D833" t="s">
        <v>41</v>
      </c>
      <c r="E833">
        <v>21</v>
      </c>
      <c r="F833">
        <v>35</v>
      </c>
      <c r="G833">
        <v>2</v>
      </c>
      <c r="H833" s="8">
        <v>13</v>
      </c>
      <c r="I833" s="7">
        <f>Tabla1[[#This Row],[Tiempo de Preparación]]/1440</f>
        <v>9.0277777777777769E-3</v>
      </c>
      <c r="J833" t="s">
        <v>8</v>
      </c>
      <c r="K833">
        <f>Tabla1[[#This Row],[Precio Unitario]]*Tabla1[[#This Row],[Cantidad Ordenada]]</f>
        <v>70</v>
      </c>
      <c r="L833">
        <f>Tabla1[[#This Row],[Ganancia Bruta]]-(Tabla1[[#This Row],[Costo Unitario]]*Tabla1[[#This Row],[Cantidad Ordenada]])</f>
        <v>28</v>
      </c>
      <c r="M833">
        <f>Tabla1[[#This Row],[Precio Unitario]]*Tabla1[[#This Row],[Cantidad Ordenada]]</f>
        <v>70</v>
      </c>
      <c r="N833" s="1">
        <f>Tabla1[[#This Row],[Ganancia Neta ]]/Tabla1[[#This Row],[Total del pedido ]]</f>
        <v>0.4</v>
      </c>
      <c r="O833" s="2">
        <f>Tabla1[[#This Row],[Costo Unitario]]*Tabla1[[#This Row],[Cantidad Ordenada]]</f>
        <v>42</v>
      </c>
    </row>
    <row r="834" spans="1:15" x14ac:dyDescent="0.2">
      <c r="A834">
        <v>325</v>
      </c>
      <c r="B834">
        <v>18</v>
      </c>
      <c r="C834" t="s">
        <v>18</v>
      </c>
      <c r="D834" t="s">
        <v>42</v>
      </c>
      <c r="E834">
        <v>19</v>
      </c>
      <c r="F834">
        <v>32</v>
      </c>
      <c r="G834">
        <v>1</v>
      </c>
      <c r="H834" s="8">
        <v>27</v>
      </c>
      <c r="I834" s="7">
        <f>Tabla1[[#This Row],[Tiempo de Preparación]]/1440</f>
        <v>1.8749999999999999E-2</v>
      </c>
      <c r="J834" t="s">
        <v>6</v>
      </c>
      <c r="K834">
        <f>Tabla1[[#This Row],[Precio Unitario]]*Tabla1[[#This Row],[Cantidad Ordenada]]</f>
        <v>32</v>
      </c>
      <c r="L834">
        <f>Tabla1[[#This Row],[Ganancia Bruta]]-(Tabla1[[#This Row],[Costo Unitario]]*Tabla1[[#This Row],[Cantidad Ordenada]])</f>
        <v>13</v>
      </c>
      <c r="M834">
        <f>Tabla1[[#This Row],[Precio Unitario]]*Tabla1[[#This Row],[Cantidad Ordenada]]</f>
        <v>32</v>
      </c>
      <c r="N834" s="1">
        <f>Tabla1[[#This Row],[Ganancia Neta ]]/Tabla1[[#This Row],[Total del pedido ]]</f>
        <v>0.40625</v>
      </c>
      <c r="O834" s="2">
        <f>Tabla1[[#This Row],[Costo Unitario]]*Tabla1[[#This Row],[Cantidad Ordenada]]</f>
        <v>19</v>
      </c>
    </row>
    <row r="835" spans="1:15" x14ac:dyDescent="0.2">
      <c r="A835">
        <v>326</v>
      </c>
      <c r="B835">
        <v>14</v>
      </c>
      <c r="C835" t="s">
        <v>17</v>
      </c>
      <c r="D835" t="s">
        <v>41</v>
      </c>
      <c r="E835">
        <v>21</v>
      </c>
      <c r="F835">
        <v>35</v>
      </c>
      <c r="G835">
        <v>1</v>
      </c>
      <c r="H835" s="8">
        <v>14</v>
      </c>
      <c r="I835" s="7">
        <f>Tabla1[[#This Row],[Tiempo de Preparación]]/1440</f>
        <v>9.7222222222222224E-3</v>
      </c>
      <c r="J835" t="s">
        <v>6</v>
      </c>
      <c r="K835">
        <f>Tabla1[[#This Row],[Precio Unitario]]*Tabla1[[#This Row],[Cantidad Ordenada]]</f>
        <v>35</v>
      </c>
      <c r="L835">
        <f>Tabla1[[#This Row],[Ganancia Bruta]]-(Tabla1[[#This Row],[Costo Unitario]]*Tabla1[[#This Row],[Cantidad Ordenada]])</f>
        <v>14</v>
      </c>
      <c r="M835">
        <f>Tabla1[[#This Row],[Precio Unitario]]*Tabla1[[#This Row],[Cantidad Ordenada]]</f>
        <v>35</v>
      </c>
      <c r="N835" s="1">
        <f>Tabla1[[#This Row],[Ganancia Neta ]]/Tabla1[[#This Row],[Total del pedido ]]</f>
        <v>0.4</v>
      </c>
      <c r="O835" s="2">
        <f>Tabla1[[#This Row],[Costo Unitario]]*Tabla1[[#This Row],[Cantidad Ordenada]]</f>
        <v>21</v>
      </c>
    </row>
    <row r="836" spans="1:15" x14ac:dyDescent="0.2">
      <c r="A836">
        <v>326</v>
      </c>
      <c r="B836">
        <v>14</v>
      </c>
      <c r="C836" t="s">
        <v>24</v>
      </c>
      <c r="D836" t="s">
        <v>48</v>
      </c>
      <c r="E836">
        <v>10</v>
      </c>
      <c r="F836">
        <v>18</v>
      </c>
      <c r="G836">
        <v>1</v>
      </c>
      <c r="H836" s="8">
        <v>28</v>
      </c>
      <c r="I836" s="7">
        <f>Tabla1[[#This Row],[Tiempo de Preparación]]/1440</f>
        <v>1.9444444444444445E-2</v>
      </c>
      <c r="J836" t="s">
        <v>6</v>
      </c>
      <c r="K836">
        <f>Tabla1[[#This Row],[Precio Unitario]]*Tabla1[[#This Row],[Cantidad Ordenada]]</f>
        <v>18</v>
      </c>
      <c r="L836">
        <f>Tabla1[[#This Row],[Ganancia Bruta]]-(Tabla1[[#This Row],[Costo Unitario]]*Tabla1[[#This Row],[Cantidad Ordenada]])</f>
        <v>8</v>
      </c>
      <c r="M836">
        <f>Tabla1[[#This Row],[Precio Unitario]]*Tabla1[[#This Row],[Cantidad Ordenada]]</f>
        <v>18</v>
      </c>
      <c r="N836" s="1">
        <f>Tabla1[[#This Row],[Ganancia Neta ]]/Tabla1[[#This Row],[Total del pedido ]]</f>
        <v>0.44444444444444442</v>
      </c>
      <c r="O836" s="2">
        <f>Tabla1[[#This Row],[Costo Unitario]]*Tabla1[[#This Row],[Cantidad Ordenada]]</f>
        <v>10</v>
      </c>
    </row>
    <row r="837" spans="1:15" x14ac:dyDescent="0.2">
      <c r="A837">
        <v>326</v>
      </c>
      <c r="B837">
        <v>14</v>
      </c>
      <c r="C837" t="s">
        <v>15</v>
      </c>
      <c r="D837" t="s">
        <v>39</v>
      </c>
      <c r="E837">
        <v>16</v>
      </c>
      <c r="F837">
        <v>28</v>
      </c>
      <c r="G837">
        <v>1</v>
      </c>
      <c r="H837" s="8">
        <v>49</v>
      </c>
      <c r="I837" s="7">
        <f>Tabla1[[#This Row],[Tiempo de Preparación]]/1440</f>
        <v>3.4027777777777775E-2</v>
      </c>
      <c r="J837" t="s">
        <v>6</v>
      </c>
      <c r="K837">
        <f>Tabla1[[#This Row],[Precio Unitario]]*Tabla1[[#This Row],[Cantidad Ordenada]]</f>
        <v>28</v>
      </c>
      <c r="L837">
        <f>Tabla1[[#This Row],[Ganancia Bruta]]-(Tabla1[[#This Row],[Costo Unitario]]*Tabla1[[#This Row],[Cantidad Ordenada]])</f>
        <v>12</v>
      </c>
      <c r="M837">
        <f>Tabla1[[#This Row],[Precio Unitario]]*Tabla1[[#This Row],[Cantidad Ordenada]]</f>
        <v>28</v>
      </c>
      <c r="N837" s="1">
        <f>Tabla1[[#This Row],[Ganancia Neta ]]/Tabla1[[#This Row],[Total del pedido ]]</f>
        <v>0.42857142857142855</v>
      </c>
      <c r="O837" s="2">
        <f>Tabla1[[#This Row],[Costo Unitario]]*Tabla1[[#This Row],[Cantidad Ordenada]]</f>
        <v>16</v>
      </c>
    </row>
    <row r="838" spans="1:15" x14ac:dyDescent="0.2">
      <c r="A838">
        <v>327</v>
      </c>
      <c r="B838">
        <v>12</v>
      </c>
      <c r="C838" t="s">
        <v>20</v>
      </c>
      <c r="D838" t="s">
        <v>44</v>
      </c>
      <c r="E838">
        <v>20</v>
      </c>
      <c r="F838">
        <v>34</v>
      </c>
      <c r="G838">
        <v>3</v>
      </c>
      <c r="H838" s="8">
        <v>33</v>
      </c>
      <c r="I838" s="7">
        <f>Tabla1[[#This Row],[Tiempo de Preparación]]/1440</f>
        <v>2.2916666666666665E-2</v>
      </c>
      <c r="J838" t="s">
        <v>6</v>
      </c>
      <c r="K838">
        <f>Tabla1[[#This Row],[Precio Unitario]]*Tabla1[[#This Row],[Cantidad Ordenada]]</f>
        <v>102</v>
      </c>
      <c r="L838">
        <f>Tabla1[[#This Row],[Ganancia Bruta]]-(Tabla1[[#This Row],[Costo Unitario]]*Tabla1[[#This Row],[Cantidad Ordenada]])</f>
        <v>42</v>
      </c>
      <c r="M838">
        <f>Tabla1[[#This Row],[Precio Unitario]]*Tabla1[[#This Row],[Cantidad Ordenada]]</f>
        <v>102</v>
      </c>
      <c r="N838" s="1">
        <f>Tabla1[[#This Row],[Ganancia Neta ]]/Tabla1[[#This Row],[Total del pedido ]]</f>
        <v>0.41176470588235292</v>
      </c>
      <c r="O838" s="2">
        <f>Tabla1[[#This Row],[Costo Unitario]]*Tabla1[[#This Row],[Cantidad Ordenada]]</f>
        <v>60</v>
      </c>
    </row>
    <row r="839" spans="1:15" x14ac:dyDescent="0.2">
      <c r="A839">
        <v>327</v>
      </c>
      <c r="B839">
        <v>12</v>
      </c>
      <c r="C839" t="s">
        <v>24</v>
      </c>
      <c r="D839" t="s">
        <v>48</v>
      </c>
      <c r="E839">
        <v>10</v>
      </c>
      <c r="F839">
        <v>18</v>
      </c>
      <c r="G839">
        <v>1</v>
      </c>
      <c r="H839" s="8">
        <v>7</v>
      </c>
      <c r="I839" s="7">
        <f>Tabla1[[#This Row],[Tiempo de Preparación]]/1440</f>
        <v>4.8611111111111112E-3</v>
      </c>
      <c r="J839" t="s">
        <v>8</v>
      </c>
      <c r="K839">
        <f>Tabla1[[#This Row],[Precio Unitario]]*Tabla1[[#This Row],[Cantidad Ordenada]]</f>
        <v>18</v>
      </c>
      <c r="L839">
        <f>Tabla1[[#This Row],[Ganancia Bruta]]-(Tabla1[[#This Row],[Costo Unitario]]*Tabla1[[#This Row],[Cantidad Ordenada]])</f>
        <v>8</v>
      </c>
      <c r="M839">
        <f>Tabla1[[#This Row],[Precio Unitario]]*Tabla1[[#This Row],[Cantidad Ordenada]]</f>
        <v>18</v>
      </c>
      <c r="N839" s="1">
        <f>Tabla1[[#This Row],[Ganancia Neta ]]/Tabla1[[#This Row],[Total del pedido ]]</f>
        <v>0.44444444444444442</v>
      </c>
      <c r="O839" s="2">
        <f>Tabla1[[#This Row],[Costo Unitario]]*Tabla1[[#This Row],[Cantidad Ordenada]]</f>
        <v>10</v>
      </c>
    </row>
    <row r="840" spans="1:15" x14ac:dyDescent="0.2">
      <c r="A840">
        <v>327</v>
      </c>
      <c r="B840">
        <v>12</v>
      </c>
      <c r="C840" t="s">
        <v>10</v>
      </c>
      <c r="D840" t="s">
        <v>34</v>
      </c>
      <c r="E840">
        <v>16</v>
      </c>
      <c r="F840">
        <v>27</v>
      </c>
      <c r="G840">
        <v>1</v>
      </c>
      <c r="H840" s="8">
        <v>34</v>
      </c>
      <c r="I840" s="7">
        <f>Tabla1[[#This Row],[Tiempo de Preparación]]/1440</f>
        <v>2.361111111111111E-2</v>
      </c>
      <c r="J840" t="s">
        <v>6</v>
      </c>
      <c r="K840">
        <f>Tabla1[[#This Row],[Precio Unitario]]*Tabla1[[#This Row],[Cantidad Ordenada]]</f>
        <v>27</v>
      </c>
      <c r="L840">
        <f>Tabla1[[#This Row],[Ganancia Bruta]]-(Tabla1[[#This Row],[Costo Unitario]]*Tabla1[[#This Row],[Cantidad Ordenada]])</f>
        <v>11</v>
      </c>
      <c r="M840">
        <f>Tabla1[[#This Row],[Precio Unitario]]*Tabla1[[#This Row],[Cantidad Ordenada]]</f>
        <v>27</v>
      </c>
      <c r="N840" s="1">
        <f>Tabla1[[#This Row],[Ganancia Neta ]]/Tabla1[[#This Row],[Total del pedido ]]</f>
        <v>0.40740740740740738</v>
      </c>
      <c r="O840" s="2">
        <f>Tabla1[[#This Row],[Costo Unitario]]*Tabla1[[#This Row],[Cantidad Ordenada]]</f>
        <v>16</v>
      </c>
    </row>
    <row r="841" spans="1:15" x14ac:dyDescent="0.2">
      <c r="A841">
        <v>328</v>
      </c>
      <c r="B841">
        <v>4</v>
      </c>
      <c r="C841" t="s">
        <v>17</v>
      </c>
      <c r="D841" t="s">
        <v>41</v>
      </c>
      <c r="E841">
        <v>21</v>
      </c>
      <c r="F841">
        <v>35</v>
      </c>
      <c r="G841">
        <v>1</v>
      </c>
      <c r="H841" s="8">
        <v>21</v>
      </c>
      <c r="I841" s="7">
        <f>Tabla1[[#This Row],[Tiempo de Preparación]]/1440</f>
        <v>1.4583333333333334E-2</v>
      </c>
      <c r="J841" t="s">
        <v>6</v>
      </c>
      <c r="K841">
        <f>Tabla1[[#This Row],[Precio Unitario]]*Tabla1[[#This Row],[Cantidad Ordenada]]</f>
        <v>35</v>
      </c>
      <c r="L841">
        <f>Tabla1[[#This Row],[Ganancia Bruta]]-(Tabla1[[#This Row],[Costo Unitario]]*Tabla1[[#This Row],[Cantidad Ordenada]])</f>
        <v>14</v>
      </c>
      <c r="M841">
        <f>Tabla1[[#This Row],[Precio Unitario]]*Tabla1[[#This Row],[Cantidad Ordenada]]</f>
        <v>35</v>
      </c>
      <c r="N841" s="1">
        <f>Tabla1[[#This Row],[Ganancia Neta ]]/Tabla1[[#This Row],[Total del pedido ]]</f>
        <v>0.4</v>
      </c>
      <c r="O841" s="2">
        <f>Tabla1[[#This Row],[Costo Unitario]]*Tabla1[[#This Row],[Cantidad Ordenada]]</f>
        <v>21</v>
      </c>
    </row>
    <row r="842" spans="1:15" x14ac:dyDescent="0.2">
      <c r="A842">
        <v>329</v>
      </c>
      <c r="B842">
        <v>13</v>
      </c>
      <c r="C842" t="s">
        <v>23</v>
      </c>
      <c r="D842" t="s">
        <v>47</v>
      </c>
      <c r="E842">
        <v>13</v>
      </c>
      <c r="F842">
        <v>21</v>
      </c>
      <c r="G842">
        <v>2</v>
      </c>
      <c r="H842" s="8">
        <v>56</v>
      </c>
      <c r="I842" s="7">
        <f>Tabla1[[#This Row],[Tiempo de Preparación]]/1440</f>
        <v>3.888888888888889E-2</v>
      </c>
      <c r="J842" t="s">
        <v>6</v>
      </c>
      <c r="K842">
        <f>Tabla1[[#This Row],[Precio Unitario]]*Tabla1[[#This Row],[Cantidad Ordenada]]</f>
        <v>42</v>
      </c>
      <c r="L842">
        <f>Tabla1[[#This Row],[Ganancia Bruta]]-(Tabla1[[#This Row],[Costo Unitario]]*Tabla1[[#This Row],[Cantidad Ordenada]])</f>
        <v>16</v>
      </c>
      <c r="M842">
        <f>Tabla1[[#This Row],[Precio Unitario]]*Tabla1[[#This Row],[Cantidad Ordenada]]</f>
        <v>42</v>
      </c>
      <c r="N842" s="1">
        <f>Tabla1[[#This Row],[Ganancia Neta ]]/Tabla1[[#This Row],[Total del pedido ]]</f>
        <v>0.38095238095238093</v>
      </c>
      <c r="O842" s="2">
        <f>Tabla1[[#This Row],[Costo Unitario]]*Tabla1[[#This Row],[Cantidad Ordenada]]</f>
        <v>26</v>
      </c>
    </row>
    <row r="843" spans="1:15" x14ac:dyDescent="0.2">
      <c r="A843">
        <v>329</v>
      </c>
      <c r="B843">
        <v>13</v>
      </c>
      <c r="C843" t="s">
        <v>11</v>
      </c>
      <c r="D843" t="s">
        <v>35</v>
      </c>
      <c r="E843">
        <v>25</v>
      </c>
      <c r="F843">
        <v>40</v>
      </c>
      <c r="G843">
        <v>2</v>
      </c>
      <c r="H843" s="8">
        <v>17</v>
      </c>
      <c r="I843" s="7">
        <f>Tabla1[[#This Row],[Tiempo de Preparación]]/1440</f>
        <v>1.1805555555555555E-2</v>
      </c>
      <c r="J843" t="s">
        <v>6</v>
      </c>
      <c r="K843">
        <f>Tabla1[[#This Row],[Precio Unitario]]*Tabla1[[#This Row],[Cantidad Ordenada]]</f>
        <v>80</v>
      </c>
      <c r="L843">
        <f>Tabla1[[#This Row],[Ganancia Bruta]]-(Tabla1[[#This Row],[Costo Unitario]]*Tabla1[[#This Row],[Cantidad Ordenada]])</f>
        <v>30</v>
      </c>
      <c r="M843">
        <f>Tabla1[[#This Row],[Precio Unitario]]*Tabla1[[#This Row],[Cantidad Ordenada]]</f>
        <v>80</v>
      </c>
      <c r="N843" s="1">
        <f>Tabla1[[#This Row],[Ganancia Neta ]]/Tabla1[[#This Row],[Total del pedido ]]</f>
        <v>0.375</v>
      </c>
      <c r="O843" s="2">
        <f>Tabla1[[#This Row],[Costo Unitario]]*Tabla1[[#This Row],[Cantidad Ordenada]]</f>
        <v>50</v>
      </c>
    </row>
    <row r="844" spans="1:15" x14ac:dyDescent="0.2">
      <c r="A844">
        <v>329</v>
      </c>
      <c r="B844">
        <v>13</v>
      </c>
      <c r="C844" t="s">
        <v>9</v>
      </c>
      <c r="D844" t="s">
        <v>33</v>
      </c>
      <c r="E844">
        <v>19</v>
      </c>
      <c r="F844">
        <v>31</v>
      </c>
      <c r="G844">
        <v>2</v>
      </c>
      <c r="H844" s="8">
        <v>58</v>
      </c>
      <c r="I844" s="7">
        <f>Tabla1[[#This Row],[Tiempo de Preparación]]/1440</f>
        <v>4.027777777777778E-2</v>
      </c>
      <c r="J844" t="s">
        <v>6</v>
      </c>
      <c r="K844">
        <f>Tabla1[[#This Row],[Precio Unitario]]*Tabla1[[#This Row],[Cantidad Ordenada]]</f>
        <v>62</v>
      </c>
      <c r="L844">
        <f>Tabla1[[#This Row],[Ganancia Bruta]]-(Tabla1[[#This Row],[Costo Unitario]]*Tabla1[[#This Row],[Cantidad Ordenada]])</f>
        <v>24</v>
      </c>
      <c r="M844">
        <f>Tabla1[[#This Row],[Precio Unitario]]*Tabla1[[#This Row],[Cantidad Ordenada]]</f>
        <v>62</v>
      </c>
      <c r="N844" s="1">
        <f>Tabla1[[#This Row],[Ganancia Neta ]]/Tabla1[[#This Row],[Total del pedido ]]</f>
        <v>0.38709677419354838</v>
      </c>
      <c r="O844" s="2">
        <f>Tabla1[[#This Row],[Costo Unitario]]*Tabla1[[#This Row],[Cantidad Ordenada]]</f>
        <v>38</v>
      </c>
    </row>
    <row r="845" spans="1:15" x14ac:dyDescent="0.2">
      <c r="A845">
        <v>329</v>
      </c>
      <c r="B845">
        <v>13</v>
      </c>
      <c r="C845" t="s">
        <v>22</v>
      </c>
      <c r="D845" t="s">
        <v>46</v>
      </c>
      <c r="E845">
        <v>14</v>
      </c>
      <c r="F845">
        <v>23</v>
      </c>
      <c r="G845">
        <v>1</v>
      </c>
      <c r="H845" s="8">
        <v>8</v>
      </c>
      <c r="I845" s="7">
        <f>Tabla1[[#This Row],[Tiempo de Preparación]]/1440</f>
        <v>5.5555555555555558E-3</v>
      </c>
      <c r="J845" t="s">
        <v>6</v>
      </c>
      <c r="K845">
        <f>Tabla1[[#This Row],[Precio Unitario]]*Tabla1[[#This Row],[Cantidad Ordenada]]</f>
        <v>23</v>
      </c>
      <c r="L845">
        <f>Tabla1[[#This Row],[Ganancia Bruta]]-(Tabla1[[#This Row],[Costo Unitario]]*Tabla1[[#This Row],[Cantidad Ordenada]])</f>
        <v>9</v>
      </c>
      <c r="M845">
        <f>Tabla1[[#This Row],[Precio Unitario]]*Tabla1[[#This Row],[Cantidad Ordenada]]</f>
        <v>23</v>
      </c>
      <c r="N845" s="1">
        <f>Tabla1[[#This Row],[Ganancia Neta ]]/Tabla1[[#This Row],[Total del pedido ]]</f>
        <v>0.39130434782608697</v>
      </c>
      <c r="O845" s="2">
        <f>Tabla1[[#This Row],[Costo Unitario]]*Tabla1[[#This Row],[Cantidad Ordenada]]</f>
        <v>14</v>
      </c>
    </row>
    <row r="846" spans="1:15" x14ac:dyDescent="0.2">
      <c r="A846">
        <v>330</v>
      </c>
      <c r="B846">
        <v>10</v>
      </c>
      <c r="C846" t="s">
        <v>26</v>
      </c>
      <c r="D846" t="s">
        <v>50</v>
      </c>
      <c r="E846">
        <v>15</v>
      </c>
      <c r="F846">
        <v>25</v>
      </c>
      <c r="G846">
        <v>2</v>
      </c>
      <c r="H846" s="8">
        <v>25</v>
      </c>
      <c r="I846" s="7">
        <f>Tabla1[[#This Row],[Tiempo de Preparación]]/1440</f>
        <v>1.7361111111111112E-2</v>
      </c>
      <c r="J846" t="s">
        <v>8</v>
      </c>
      <c r="K846">
        <f>Tabla1[[#This Row],[Precio Unitario]]*Tabla1[[#This Row],[Cantidad Ordenada]]</f>
        <v>50</v>
      </c>
      <c r="L846">
        <f>Tabla1[[#This Row],[Ganancia Bruta]]-(Tabla1[[#This Row],[Costo Unitario]]*Tabla1[[#This Row],[Cantidad Ordenada]])</f>
        <v>20</v>
      </c>
      <c r="M846">
        <f>Tabla1[[#This Row],[Precio Unitario]]*Tabla1[[#This Row],[Cantidad Ordenada]]</f>
        <v>50</v>
      </c>
      <c r="N846" s="1">
        <f>Tabla1[[#This Row],[Ganancia Neta ]]/Tabla1[[#This Row],[Total del pedido ]]</f>
        <v>0.4</v>
      </c>
      <c r="O846" s="2">
        <f>Tabla1[[#This Row],[Costo Unitario]]*Tabla1[[#This Row],[Cantidad Ordenada]]</f>
        <v>30</v>
      </c>
    </row>
    <row r="847" spans="1:15" x14ac:dyDescent="0.2">
      <c r="A847">
        <v>330</v>
      </c>
      <c r="B847">
        <v>10</v>
      </c>
      <c r="C847" t="s">
        <v>15</v>
      </c>
      <c r="D847" t="s">
        <v>39</v>
      </c>
      <c r="E847">
        <v>16</v>
      </c>
      <c r="F847">
        <v>28</v>
      </c>
      <c r="G847">
        <v>2</v>
      </c>
      <c r="H847" s="8">
        <v>43</v>
      </c>
      <c r="I847" s="7">
        <f>Tabla1[[#This Row],[Tiempo de Preparación]]/1440</f>
        <v>2.9861111111111113E-2</v>
      </c>
      <c r="J847" t="s">
        <v>6</v>
      </c>
      <c r="K847">
        <f>Tabla1[[#This Row],[Precio Unitario]]*Tabla1[[#This Row],[Cantidad Ordenada]]</f>
        <v>56</v>
      </c>
      <c r="L847">
        <f>Tabla1[[#This Row],[Ganancia Bruta]]-(Tabla1[[#This Row],[Costo Unitario]]*Tabla1[[#This Row],[Cantidad Ordenada]])</f>
        <v>24</v>
      </c>
      <c r="M847">
        <f>Tabla1[[#This Row],[Precio Unitario]]*Tabla1[[#This Row],[Cantidad Ordenada]]</f>
        <v>56</v>
      </c>
      <c r="N847" s="1">
        <f>Tabla1[[#This Row],[Ganancia Neta ]]/Tabla1[[#This Row],[Total del pedido ]]</f>
        <v>0.42857142857142855</v>
      </c>
      <c r="O847" s="2">
        <f>Tabla1[[#This Row],[Costo Unitario]]*Tabla1[[#This Row],[Cantidad Ordenada]]</f>
        <v>32</v>
      </c>
    </row>
    <row r="848" spans="1:15" x14ac:dyDescent="0.2">
      <c r="A848">
        <v>330</v>
      </c>
      <c r="B848">
        <v>10</v>
      </c>
      <c r="C848" t="s">
        <v>22</v>
      </c>
      <c r="D848" t="s">
        <v>46</v>
      </c>
      <c r="E848">
        <v>14</v>
      </c>
      <c r="F848">
        <v>23</v>
      </c>
      <c r="G848">
        <v>3</v>
      </c>
      <c r="H848" s="8">
        <v>21</v>
      </c>
      <c r="I848" s="7">
        <f>Tabla1[[#This Row],[Tiempo de Preparación]]/1440</f>
        <v>1.4583333333333334E-2</v>
      </c>
      <c r="J848" t="s">
        <v>6</v>
      </c>
      <c r="K848">
        <f>Tabla1[[#This Row],[Precio Unitario]]*Tabla1[[#This Row],[Cantidad Ordenada]]</f>
        <v>69</v>
      </c>
      <c r="L848">
        <f>Tabla1[[#This Row],[Ganancia Bruta]]-(Tabla1[[#This Row],[Costo Unitario]]*Tabla1[[#This Row],[Cantidad Ordenada]])</f>
        <v>27</v>
      </c>
      <c r="M848">
        <f>Tabla1[[#This Row],[Precio Unitario]]*Tabla1[[#This Row],[Cantidad Ordenada]]</f>
        <v>69</v>
      </c>
      <c r="N848" s="1">
        <f>Tabla1[[#This Row],[Ganancia Neta ]]/Tabla1[[#This Row],[Total del pedido ]]</f>
        <v>0.39130434782608697</v>
      </c>
      <c r="O848" s="2">
        <f>Tabla1[[#This Row],[Costo Unitario]]*Tabla1[[#This Row],[Cantidad Ordenada]]</f>
        <v>42</v>
      </c>
    </row>
    <row r="849" spans="1:15" x14ac:dyDescent="0.2">
      <c r="A849">
        <v>330</v>
      </c>
      <c r="B849">
        <v>10</v>
      </c>
      <c r="C849" t="s">
        <v>23</v>
      </c>
      <c r="D849" t="s">
        <v>47</v>
      </c>
      <c r="E849">
        <v>13</v>
      </c>
      <c r="F849">
        <v>21</v>
      </c>
      <c r="G849">
        <v>2</v>
      </c>
      <c r="H849" s="8">
        <v>51</v>
      </c>
      <c r="I849" s="7">
        <f>Tabla1[[#This Row],[Tiempo de Preparación]]/1440</f>
        <v>3.5416666666666666E-2</v>
      </c>
      <c r="J849" t="s">
        <v>8</v>
      </c>
      <c r="K849">
        <f>Tabla1[[#This Row],[Precio Unitario]]*Tabla1[[#This Row],[Cantidad Ordenada]]</f>
        <v>42</v>
      </c>
      <c r="L849">
        <f>Tabla1[[#This Row],[Ganancia Bruta]]-(Tabla1[[#This Row],[Costo Unitario]]*Tabla1[[#This Row],[Cantidad Ordenada]])</f>
        <v>16</v>
      </c>
      <c r="M849">
        <f>Tabla1[[#This Row],[Precio Unitario]]*Tabla1[[#This Row],[Cantidad Ordenada]]</f>
        <v>42</v>
      </c>
      <c r="N849" s="1">
        <f>Tabla1[[#This Row],[Ganancia Neta ]]/Tabla1[[#This Row],[Total del pedido ]]</f>
        <v>0.38095238095238093</v>
      </c>
      <c r="O849" s="2">
        <f>Tabla1[[#This Row],[Costo Unitario]]*Tabla1[[#This Row],[Cantidad Ordenada]]</f>
        <v>26</v>
      </c>
    </row>
    <row r="850" spans="1:15" x14ac:dyDescent="0.2">
      <c r="A850">
        <v>331</v>
      </c>
      <c r="B850">
        <v>20</v>
      </c>
      <c r="C850" t="s">
        <v>16</v>
      </c>
      <c r="D850" t="s">
        <v>40</v>
      </c>
      <c r="E850">
        <v>11</v>
      </c>
      <c r="F850">
        <v>19</v>
      </c>
      <c r="G850">
        <v>1</v>
      </c>
      <c r="H850" s="8">
        <v>5</v>
      </c>
      <c r="I850" s="7">
        <f>Tabla1[[#This Row],[Tiempo de Preparación]]/1440</f>
        <v>3.472222222222222E-3</v>
      </c>
      <c r="J850" t="s">
        <v>6</v>
      </c>
      <c r="K850">
        <f>Tabla1[[#This Row],[Precio Unitario]]*Tabla1[[#This Row],[Cantidad Ordenada]]</f>
        <v>19</v>
      </c>
      <c r="L850">
        <f>Tabla1[[#This Row],[Ganancia Bruta]]-(Tabla1[[#This Row],[Costo Unitario]]*Tabla1[[#This Row],[Cantidad Ordenada]])</f>
        <v>8</v>
      </c>
      <c r="M850">
        <f>Tabla1[[#This Row],[Precio Unitario]]*Tabla1[[#This Row],[Cantidad Ordenada]]</f>
        <v>19</v>
      </c>
      <c r="N850" s="1">
        <f>Tabla1[[#This Row],[Ganancia Neta ]]/Tabla1[[#This Row],[Total del pedido ]]</f>
        <v>0.42105263157894735</v>
      </c>
      <c r="O850" s="2">
        <f>Tabla1[[#This Row],[Costo Unitario]]*Tabla1[[#This Row],[Cantidad Ordenada]]</f>
        <v>11</v>
      </c>
    </row>
    <row r="851" spans="1:15" x14ac:dyDescent="0.2">
      <c r="A851">
        <v>331</v>
      </c>
      <c r="B851">
        <v>20</v>
      </c>
      <c r="C851" t="s">
        <v>17</v>
      </c>
      <c r="D851" t="s">
        <v>41</v>
      </c>
      <c r="E851">
        <v>21</v>
      </c>
      <c r="F851">
        <v>35</v>
      </c>
      <c r="G851">
        <v>3</v>
      </c>
      <c r="H851" s="8">
        <v>26</v>
      </c>
      <c r="I851" s="7">
        <f>Tabla1[[#This Row],[Tiempo de Preparación]]/1440</f>
        <v>1.8055555555555554E-2</v>
      </c>
      <c r="J851" t="s">
        <v>8</v>
      </c>
      <c r="K851">
        <f>Tabla1[[#This Row],[Precio Unitario]]*Tabla1[[#This Row],[Cantidad Ordenada]]</f>
        <v>105</v>
      </c>
      <c r="L851">
        <f>Tabla1[[#This Row],[Ganancia Bruta]]-(Tabla1[[#This Row],[Costo Unitario]]*Tabla1[[#This Row],[Cantidad Ordenada]])</f>
        <v>42</v>
      </c>
      <c r="M851">
        <f>Tabla1[[#This Row],[Precio Unitario]]*Tabla1[[#This Row],[Cantidad Ordenada]]</f>
        <v>105</v>
      </c>
      <c r="N851" s="1">
        <f>Tabla1[[#This Row],[Ganancia Neta ]]/Tabla1[[#This Row],[Total del pedido ]]</f>
        <v>0.4</v>
      </c>
      <c r="O851" s="2">
        <f>Tabla1[[#This Row],[Costo Unitario]]*Tabla1[[#This Row],[Cantidad Ordenada]]</f>
        <v>63</v>
      </c>
    </row>
    <row r="852" spans="1:15" x14ac:dyDescent="0.2">
      <c r="A852">
        <v>331</v>
      </c>
      <c r="B852">
        <v>20</v>
      </c>
      <c r="C852" t="s">
        <v>5</v>
      </c>
      <c r="D852" t="s">
        <v>31</v>
      </c>
      <c r="E852">
        <v>14</v>
      </c>
      <c r="F852">
        <v>24</v>
      </c>
      <c r="G852">
        <v>1</v>
      </c>
      <c r="H852" s="8">
        <v>55</v>
      </c>
      <c r="I852" s="7">
        <f>Tabla1[[#This Row],[Tiempo de Preparación]]/1440</f>
        <v>3.8194444444444448E-2</v>
      </c>
      <c r="J852" t="s">
        <v>6</v>
      </c>
      <c r="K852">
        <f>Tabla1[[#This Row],[Precio Unitario]]*Tabla1[[#This Row],[Cantidad Ordenada]]</f>
        <v>24</v>
      </c>
      <c r="L852">
        <f>Tabla1[[#This Row],[Ganancia Bruta]]-(Tabla1[[#This Row],[Costo Unitario]]*Tabla1[[#This Row],[Cantidad Ordenada]])</f>
        <v>10</v>
      </c>
      <c r="M852">
        <f>Tabla1[[#This Row],[Precio Unitario]]*Tabla1[[#This Row],[Cantidad Ordenada]]</f>
        <v>24</v>
      </c>
      <c r="N852" s="1">
        <f>Tabla1[[#This Row],[Ganancia Neta ]]/Tabla1[[#This Row],[Total del pedido ]]</f>
        <v>0.41666666666666669</v>
      </c>
      <c r="O852" s="2">
        <f>Tabla1[[#This Row],[Costo Unitario]]*Tabla1[[#This Row],[Cantidad Ordenada]]</f>
        <v>14</v>
      </c>
    </row>
    <row r="853" spans="1:15" x14ac:dyDescent="0.2">
      <c r="A853">
        <v>331</v>
      </c>
      <c r="B853">
        <v>20</v>
      </c>
      <c r="C853" t="s">
        <v>26</v>
      </c>
      <c r="D853" t="s">
        <v>50</v>
      </c>
      <c r="E853">
        <v>15</v>
      </c>
      <c r="F853">
        <v>25</v>
      </c>
      <c r="G853">
        <v>1</v>
      </c>
      <c r="H853" s="8">
        <v>35</v>
      </c>
      <c r="I853" s="7">
        <f>Tabla1[[#This Row],[Tiempo de Preparación]]/1440</f>
        <v>2.4305555555555556E-2</v>
      </c>
      <c r="J853" t="s">
        <v>6</v>
      </c>
      <c r="K853">
        <f>Tabla1[[#This Row],[Precio Unitario]]*Tabla1[[#This Row],[Cantidad Ordenada]]</f>
        <v>25</v>
      </c>
      <c r="L853">
        <f>Tabla1[[#This Row],[Ganancia Bruta]]-(Tabla1[[#This Row],[Costo Unitario]]*Tabla1[[#This Row],[Cantidad Ordenada]])</f>
        <v>10</v>
      </c>
      <c r="M853">
        <f>Tabla1[[#This Row],[Precio Unitario]]*Tabla1[[#This Row],[Cantidad Ordenada]]</f>
        <v>25</v>
      </c>
      <c r="N853" s="1">
        <f>Tabla1[[#This Row],[Ganancia Neta ]]/Tabla1[[#This Row],[Total del pedido ]]</f>
        <v>0.4</v>
      </c>
      <c r="O853" s="2">
        <f>Tabla1[[#This Row],[Costo Unitario]]*Tabla1[[#This Row],[Cantidad Ordenada]]</f>
        <v>15</v>
      </c>
    </row>
    <row r="854" spans="1:15" x14ac:dyDescent="0.2">
      <c r="A854">
        <v>332</v>
      </c>
      <c r="B854">
        <v>6</v>
      </c>
      <c r="C854" t="s">
        <v>11</v>
      </c>
      <c r="D854" t="s">
        <v>35</v>
      </c>
      <c r="E854">
        <v>25</v>
      </c>
      <c r="F854">
        <v>40</v>
      </c>
      <c r="G854">
        <v>3</v>
      </c>
      <c r="H854" s="8">
        <v>17</v>
      </c>
      <c r="I854" s="7">
        <f>Tabla1[[#This Row],[Tiempo de Preparación]]/1440</f>
        <v>1.1805555555555555E-2</v>
      </c>
      <c r="J854" t="s">
        <v>6</v>
      </c>
      <c r="K854">
        <f>Tabla1[[#This Row],[Precio Unitario]]*Tabla1[[#This Row],[Cantidad Ordenada]]</f>
        <v>120</v>
      </c>
      <c r="L854">
        <f>Tabla1[[#This Row],[Ganancia Bruta]]-(Tabla1[[#This Row],[Costo Unitario]]*Tabla1[[#This Row],[Cantidad Ordenada]])</f>
        <v>45</v>
      </c>
      <c r="M854">
        <f>Tabla1[[#This Row],[Precio Unitario]]*Tabla1[[#This Row],[Cantidad Ordenada]]</f>
        <v>120</v>
      </c>
      <c r="N854" s="1">
        <f>Tabla1[[#This Row],[Ganancia Neta ]]/Tabla1[[#This Row],[Total del pedido ]]</f>
        <v>0.375</v>
      </c>
      <c r="O854" s="2">
        <f>Tabla1[[#This Row],[Costo Unitario]]*Tabla1[[#This Row],[Cantidad Ordenada]]</f>
        <v>75</v>
      </c>
    </row>
    <row r="855" spans="1:15" x14ac:dyDescent="0.2">
      <c r="A855">
        <v>333</v>
      </c>
      <c r="B855">
        <v>6</v>
      </c>
      <c r="C855" t="s">
        <v>12</v>
      </c>
      <c r="D855" t="s">
        <v>36</v>
      </c>
      <c r="E855">
        <v>22</v>
      </c>
      <c r="F855">
        <v>36</v>
      </c>
      <c r="G855">
        <v>1</v>
      </c>
      <c r="H855" s="8">
        <v>38</v>
      </c>
      <c r="I855" s="7">
        <f>Tabla1[[#This Row],[Tiempo de Preparación]]/1440</f>
        <v>2.6388888888888889E-2</v>
      </c>
      <c r="J855" t="s">
        <v>8</v>
      </c>
      <c r="K855">
        <f>Tabla1[[#This Row],[Precio Unitario]]*Tabla1[[#This Row],[Cantidad Ordenada]]</f>
        <v>36</v>
      </c>
      <c r="L855">
        <f>Tabla1[[#This Row],[Ganancia Bruta]]-(Tabla1[[#This Row],[Costo Unitario]]*Tabla1[[#This Row],[Cantidad Ordenada]])</f>
        <v>14</v>
      </c>
      <c r="M855">
        <f>Tabla1[[#This Row],[Precio Unitario]]*Tabla1[[#This Row],[Cantidad Ordenada]]</f>
        <v>36</v>
      </c>
      <c r="N855" s="1">
        <f>Tabla1[[#This Row],[Ganancia Neta ]]/Tabla1[[#This Row],[Total del pedido ]]</f>
        <v>0.3888888888888889</v>
      </c>
      <c r="O855" s="2">
        <f>Tabla1[[#This Row],[Costo Unitario]]*Tabla1[[#This Row],[Cantidad Ordenada]]</f>
        <v>22</v>
      </c>
    </row>
    <row r="856" spans="1:15" x14ac:dyDescent="0.2">
      <c r="A856">
        <v>333</v>
      </c>
      <c r="B856">
        <v>6</v>
      </c>
      <c r="C856" t="s">
        <v>24</v>
      </c>
      <c r="D856" t="s">
        <v>48</v>
      </c>
      <c r="E856">
        <v>10</v>
      </c>
      <c r="F856">
        <v>18</v>
      </c>
      <c r="G856">
        <v>2</v>
      </c>
      <c r="H856" s="8">
        <v>23</v>
      </c>
      <c r="I856" s="7">
        <f>Tabla1[[#This Row],[Tiempo de Preparación]]/1440</f>
        <v>1.5972222222222221E-2</v>
      </c>
      <c r="J856" t="s">
        <v>8</v>
      </c>
      <c r="K856">
        <f>Tabla1[[#This Row],[Precio Unitario]]*Tabla1[[#This Row],[Cantidad Ordenada]]</f>
        <v>36</v>
      </c>
      <c r="L856">
        <f>Tabla1[[#This Row],[Ganancia Bruta]]-(Tabla1[[#This Row],[Costo Unitario]]*Tabla1[[#This Row],[Cantidad Ordenada]])</f>
        <v>16</v>
      </c>
      <c r="M856">
        <f>Tabla1[[#This Row],[Precio Unitario]]*Tabla1[[#This Row],[Cantidad Ordenada]]</f>
        <v>36</v>
      </c>
      <c r="N856" s="1">
        <f>Tabla1[[#This Row],[Ganancia Neta ]]/Tabla1[[#This Row],[Total del pedido ]]</f>
        <v>0.44444444444444442</v>
      </c>
      <c r="O856" s="2">
        <f>Tabla1[[#This Row],[Costo Unitario]]*Tabla1[[#This Row],[Cantidad Ordenada]]</f>
        <v>20</v>
      </c>
    </row>
    <row r="857" spans="1:15" x14ac:dyDescent="0.2">
      <c r="A857">
        <v>334</v>
      </c>
      <c r="B857">
        <v>12</v>
      </c>
      <c r="C857" t="s">
        <v>23</v>
      </c>
      <c r="D857" t="s">
        <v>47</v>
      </c>
      <c r="E857">
        <v>13</v>
      </c>
      <c r="F857">
        <v>21</v>
      </c>
      <c r="G857">
        <v>2</v>
      </c>
      <c r="H857" s="8">
        <v>36</v>
      </c>
      <c r="I857" s="7">
        <f>Tabla1[[#This Row],[Tiempo de Preparación]]/1440</f>
        <v>2.5000000000000001E-2</v>
      </c>
      <c r="J857" t="s">
        <v>8</v>
      </c>
      <c r="K857">
        <f>Tabla1[[#This Row],[Precio Unitario]]*Tabla1[[#This Row],[Cantidad Ordenada]]</f>
        <v>42</v>
      </c>
      <c r="L857">
        <f>Tabla1[[#This Row],[Ganancia Bruta]]-(Tabla1[[#This Row],[Costo Unitario]]*Tabla1[[#This Row],[Cantidad Ordenada]])</f>
        <v>16</v>
      </c>
      <c r="M857">
        <f>Tabla1[[#This Row],[Precio Unitario]]*Tabla1[[#This Row],[Cantidad Ordenada]]</f>
        <v>42</v>
      </c>
      <c r="N857" s="1">
        <f>Tabla1[[#This Row],[Ganancia Neta ]]/Tabla1[[#This Row],[Total del pedido ]]</f>
        <v>0.38095238095238093</v>
      </c>
      <c r="O857" s="2">
        <f>Tabla1[[#This Row],[Costo Unitario]]*Tabla1[[#This Row],[Cantidad Ordenada]]</f>
        <v>26</v>
      </c>
    </row>
    <row r="858" spans="1:15" x14ac:dyDescent="0.2">
      <c r="A858">
        <v>334</v>
      </c>
      <c r="B858">
        <v>12</v>
      </c>
      <c r="C858" t="s">
        <v>22</v>
      </c>
      <c r="D858" t="s">
        <v>46</v>
      </c>
      <c r="E858">
        <v>14</v>
      </c>
      <c r="F858">
        <v>23</v>
      </c>
      <c r="G858">
        <v>1</v>
      </c>
      <c r="H858" s="8">
        <v>58</v>
      </c>
      <c r="I858" s="7">
        <f>Tabla1[[#This Row],[Tiempo de Preparación]]/1440</f>
        <v>4.027777777777778E-2</v>
      </c>
      <c r="J858" t="s">
        <v>6</v>
      </c>
      <c r="K858">
        <f>Tabla1[[#This Row],[Precio Unitario]]*Tabla1[[#This Row],[Cantidad Ordenada]]</f>
        <v>23</v>
      </c>
      <c r="L858">
        <f>Tabla1[[#This Row],[Ganancia Bruta]]-(Tabla1[[#This Row],[Costo Unitario]]*Tabla1[[#This Row],[Cantidad Ordenada]])</f>
        <v>9</v>
      </c>
      <c r="M858">
        <f>Tabla1[[#This Row],[Precio Unitario]]*Tabla1[[#This Row],[Cantidad Ordenada]]</f>
        <v>23</v>
      </c>
      <c r="N858" s="1">
        <f>Tabla1[[#This Row],[Ganancia Neta ]]/Tabla1[[#This Row],[Total del pedido ]]</f>
        <v>0.39130434782608697</v>
      </c>
      <c r="O858" s="2">
        <f>Tabla1[[#This Row],[Costo Unitario]]*Tabla1[[#This Row],[Cantidad Ordenada]]</f>
        <v>14</v>
      </c>
    </row>
    <row r="859" spans="1:15" x14ac:dyDescent="0.2">
      <c r="A859">
        <v>334</v>
      </c>
      <c r="B859">
        <v>12</v>
      </c>
      <c r="C859" t="s">
        <v>5</v>
      </c>
      <c r="D859" t="s">
        <v>31</v>
      </c>
      <c r="E859">
        <v>14</v>
      </c>
      <c r="F859">
        <v>24</v>
      </c>
      <c r="G859">
        <v>2</v>
      </c>
      <c r="H859" s="8">
        <v>31</v>
      </c>
      <c r="I859" s="7">
        <f>Tabla1[[#This Row],[Tiempo de Preparación]]/1440</f>
        <v>2.1527777777777778E-2</v>
      </c>
      <c r="J859" t="s">
        <v>6</v>
      </c>
      <c r="K859">
        <f>Tabla1[[#This Row],[Precio Unitario]]*Tabla1[[#This Row],[Cantidad Ordenada]]</f>
        <v>48</v>
      </c>
      <c r="L859">
        <f>Tabla1[[#This Row],[Ganancia Bruta]]-(Tabla1[[#This Row],[Costo Unitario]]*Tabla1[[#This Row],[Cantidad Ordenada]])</f>
        <v>20</v>
      </c>
      <c r="M859">
        <f>Tabla1[[#This Row],[Precio Unitario]]*Tabla1[[#This Row],[Cantidad Ordenada]]</f>
        <v>48</v>
      </c>
      <c r="N859" s="1">
        <f>Tabla1[[#This Row],[Ganancia Neta ]]/Tabla1[[#This Row],[Total del pedido ]]</f>
        <v>0.41666666666666669</v>
      </c>
      <c r="O859" s="2">
        <f>Tabla1[[#This Row],[Costo Unitario]]*Tabla1[[#This Row],[Cantidad Ordenada]]</f>
        <v>28</v>
      </c>
    </row>
    <row r="860" spans="1:15" x14ac:dyDescent="0.2">
      <c r="A860">
        <v>334</v>
      </c>
      <c r="B860">
        <v>12</v>
      </c>
      <c r="C860" t="s">
        <v>7</v>
      </c>
      <c r="D860" t="s">
        <v>32</v>
      </c>
      <c r="E860">
        <v>18</v>
      </c>
      <c r="F860">
        <v>30</v>
      </c>
      <c r="G860">
        <v>2</v>
      </c>
      <c r="H860" s="8">
        <v>31</v>
      </c>
      <c r="I860" s="7">
        <f>Tabla1[[#This Row],[Tiempo de Preparación]]/1440</f>
        <v>2.1527777777777778E-2</v>
      </c>
      <c r="J860" t="s">
        <v>6</v>
      </c>
      <c r="K860">
        <f>Tabla1[[#This Row],[Precio Unitario]]*Tabla1[[#This Row],[Cantidad Ordenada]]</f>
        <v>60</v>
      </c>
      <c r="L860">
        <f>Tabla1[[#This Row],[Ganancia Bruta]]-(Tabla1[[#This Row],[Costo Unitario]]*Tabla1[[#This Row],[Cantidad Ordenada]])</f>
        <v>24</v>
      </c>
      <c r="M860">
        <f>Tabla1[[#This Row],[Precio Unitario]]*Tabla1[[#This Row],[Cantidad Ordenada]]</f>
        <v>60</v>
      </c>
      <c r="N860" s="1">
        <f>Tabla1[[#This Row],[Ganancia Neta ]]/Tabla1[[#This Row],[Total del pedido ]]</f>
        <v>0.4</v>
      </c>
      <c r="O860" s="2">
        <f>Tabla1[[#This Row],[Costo Unitario]]*Tabla1[[#This Row],[Cantidad Ordenada]]</f>
        <v>36</v>
      </c>
    </row>
    <row r="861" spans="1:15" x14ac:dyDescent="0.2">
      <c r="A861">
        <v>335</v>
      </c>
      <c r="B861">
        <v>14</v>
      </c>
      <c r="C861" t="s">
        <v>7</v>
      </c>
      <c r="D861" t="s">
        <v>32</v>
      </c>
      <c r="E861">
        <v>18</v>
      </c>
      <c r="F861">
        <v>30</v>
      </c>
      <c r="G861">
        <v>1</v>
      </c>
      <c r="H861" s="8">
        <v>33</v>
      </c>
      <c r="I861" s="7">
        <f>Tabla1[[#This Row],[Tiempo de Preparación]]/1440</f>
        <v>2.2916666666666665E-2</v>
      </c>
      <c r="J861" t="s">
        <v>8</v>
      </c>
      <c r="K861">
        <f>Tabla1[[#This Row],[Precio Unitario]]*Tabla1[[#This Row],[Cantidad Ordenada]]</f>
        <v>30</v>
      </c>
      <c r="L861">
        <f>Tabla1[[#This Row],[Ganancia Bruta]]-(Tabla1[[#This Row],[Costo Unitario]]*Tabla1[[#This Row],[Cantidad Ordenada]])</f>
        <v>12</v>
      </c>
      <c r="M861">
        <f>Tabla1[[#This Row],[Precio Unitario]]*Tabla1[[#This Row],[Cantidad Ordenada]]</f>
        <v>30</v>
      </c>
      <c r="N861" s="1">
        <f>Tabla1[[#This Row],[Ganancia Neta ]]/Tabla1[[#This Row],[Total del pedido ]]</f>
        <v>0.4</v>
      </c>
      <c r="O861" s="2">
        <f>Tabla1[[#This Row],[Costo Unitario]]*Tabla1[[#This Row],[Cantidad Ordenada]]</f>
        <v>18</v>
      </c>
    </row>
    <row r="862" spans="1:15" x14ac:dyDescent="0.2">
      <c r="A862">
        <v>335</v>
      </c>
      <c r="B862">
        <v>14</v>
      </c>
      <c r="C862" t="s">
        <v>15</v>
      </c>
      <c r="D862" t="s">
        <v>39</v>
      </c>
      <c r="E862">
        <v>16</v>
      </c>
      <c r="F862">
        <v>28</v>
      </c>
      <c r="G862">
        <v>3</v>
      </c>
      <c r="H862" s="8">
        <v>36</v>
      </c>
      <c r="I862" s="7">
        <f>Tabla1[[#This Row],[Tiempo de Preparación]]/1440</f>
        <v>2.5000000000000001E-2</v>
      </c>
      <c r="J862" t="s">
        <v>8</v>
      </c>
      <c r="K862">
        <f>Tabla1[[#This Row],[Precio Unitario]]*Tabla1[[#This Row],[Cantidad Ordenada]]</f>
        <v>84</v>
      </c>
      <c r="L862">
        <f>Tabla1[[#This Row],[Ganancia Bruta]]-(Tabla1[[#This Row],[Costo Unitario]]*Tabla1[[#This Row],[Cantidad Ordenada]])</f>
        <v>36</v>
      </c>
      <c r="M862">
        <f>Tabla1[[#This Row],[Precio Unitario]]*Tabla1[[#This Row],[Cantidad Ordenada]]</f>
        <v>84</v>
      </c>
      <c r="N862" s="1">
        <f>Tabla1[[#This Row],[Ganancia Neta ]]/Tabla1[[#This Row],[Total del pedido ]]</f>
        <v>0.42857142857142855</v>
      </c>
      <c r="O862" s="2">
        <f>Tabla1[[#This Row],[Costo Unitario]]*Tabla1[[#This Row],[Cantidad Ordenada]]</f>
        <v>48</v>
      </c>
    </row>
    <row r="863" spans="1:15" x14ac:dyDescent="0.2">
      <c r="A863">
        <v>336</v>
      </c>
      <c r="B863">
        <v>4</v>
      </c>
      <c r="C863" t="s">
        <v>23</v>
      </c>
      <c r="D863" t="s">
        <v>47</v>
      </c>
      <c r="E863">
        <v>13</v>
      </c>
      <c r="F863">
        <v>21</v>
      </c>
      <c r="G863">
        <v>2</v>
      </c>
      <c r="H863" s="8">
        <v>12</v>
      </c>
      <c r="I863" s="7">
        <f>Tabla1[[#This Row],[Tiempo de Preparación]]/1440</f>
        <v>8.3333333333333332E-3</v>
      </c>
      <c r="J863" t="s">
        <v>8</v>
      </c>
      <c r="K863">
        <f>Tabla1[[#This Row],[Precio Unitario]]*Tabla1[[#This Row],[Cantidad Ordenada]]</f>
        <v>42</v>
      </c>
      <c r="L863">
        <f>Tabla1[[#This Row],[Ganancia Bruta]]-(Tabla1[[#This Row],[Costo Unitario]]*Tabla1[[#This Row],[Cantidad Ordenada]])</f>
        <v>16</v>
      </c>
      <c r="M863">
        <f>Tabla1[[#This Row],[Precio Unitario]]*Tabla1[[#This Row],[Cantidad Ordenada]]</f>
        <v>42</v>
      </c>
      <c r="N863" s="1">
        <f>Tabla1[[#This Row],[Ganancia Neta ]]/Tabla1[[#This Row],[Total del pedido ]]</f>
        <v>0.38095238095238093</v>
      </c>
      <c r="O863" s="2">
        <f>Tabla1[[#This Row],[Costo Unitario]]*Tabla1[[#This Row],[Cantidad Ordenada]]</f>
        <v>26</v>
      </c>
    </row>
    <row r="864" spans="1:15" x14ac:dyDescent="0.2">
      <c r="A864">
        <v>336</v>
      </c>
      <c r="B864">
        <v>4</v>
      </c>
      <c r="C864" t="s">
        <v>16</v>
      </c>
      <c r="D864" t="s">
        <v>40</v>
      </c>
      <c r="E864">
        <v>11</v>
      </c>
      <c r="F864">
        <v>19</v>
      </c>
      <c r="G864">
        <v>2</v>
      </c>
      <c r="H864" s="8">
        <v>33</v>
      </c>
      <c r="I864" s="7">
        <f>Tabla1[[#This Row],[Tiempo de Preparación]]/1440</f>
        <v>2.2916666666666665E-2</v>
      </c>
      <c r="J864" t="s">
        <v>8</v>
      </c>
      <c r="K864">
        <f>Tabla1[[#This Row],[Precio Unitario]]*Tabla1[[#This Row],[Cantidad Ordenada]]</f>
        <v>38</v>
      </c>
      <c r="L864">
        <f>Tabla1[[#This Row],[Ganancia Bruta]]-(Tabla1[[#This Row],[Costo Unitario]]*Tabla1[[#This Row],[Cantidad Ordenada]])</f>
        <v>16</v>
      </c>
      <c r="M864">
        <f>Tabla1[[#This Row],[Precio Unitario]]*Tabla1[[#This Row],[Cantidad Ordenada]]</f>
        <v>38</v>
      </c>
      <c r="N864" s="1">
        <f>Tabla1[[#This Row],[Ganancia Neta ]]/Tabla1[[#This Row],[Total del pedido ]]</f>
        <v>0.42105263157894735</v>
      </c>
      <c r="O864" s="2">
        <f>Tabla1[[#This Row],[Costo Unitario]]*Tabla1[[#This Row],[Cantidad Ordenada]]</f>
        <v>22</v>
      </c>
    </row>
    <row r="865" spans="1:15" x14ac:dyDescent="0.2">
      <c r="A865">
        <v>336</v>
      </c>
      <c r="B865">
        <v>4</v>
      </c>
      <c r="C865" t="s">
        <v>25</v>
      </c>
      <c r="D865" t="s">
        <v>49</v>
      </c>
      <c r="E865">
        <v>15</v>
      </c>
      <c r="F865">
        <v>26</v>
      </c>
      <c r="G865">
        <v>3</v>
      </c>
      <c r="H865" s="8">
        <v>20</v>
      </c>
      <c r="I865" s="7">
        <f>Tabla1[[#This Row],[Tiempo de Preparación]]/1440</f>
        <v>1.3888888888888888E-2</v>
      </c>
      <c r="J865" t="s">
        <v>8</v>
      </c>
      <c r="K865">
        <f>Tabla1[[#This Row],[Precio Unitario]]*Tabla1[[#This Row],[Cantidad Ordenada]]</f>
        <v>78</v>
      </c>
      <c r="L865">
        <f>Tabla1[[#This Row],[Ganancia Bruta]]-(Tabla1[[#This Row],[Costo Unitario]]*Tabla1[[#This Row],[Cantidad Ordenada]])</f>
        <v>33</v>
      </c>
      <c r="M865">
        <f>Tabla1[[#This Row],[Precio Unitario]]*Tabla1[[#This Row],[Cantidad Ordenada]]</f>
        <v>78</v>
      </c>
      <c r="N865" s="1">
        <f>Tabla1[[#This Row],[Ganancia Neta ]]/Tabla1[[#This Row],[Total del pedido ]]</f>
        <v>0.42307692307692307</v>
      </c>
      <c r="O865" s="2">
        <f>Tabla1[[#This Row],[Costo Unitario]]*Tabla1[[#This Row],[Cantidad Ordenada]]</f>
        <v>45</v>
      </c>
    </row>
    <row r="866" spans="1:15" x14ac:dyDescent="0.2">
      <c r="A866">
        <v>337</v>
      </c>
      <c r="B866">
        <v>11</v>
      </c>
      <c r="C866" t="s">
        <v>5</v>
      </c>
      <c r="D866" t="s">
        <v>31</v>
      </c>
      <c r="E866">
        <v>14</v>
      </c>
      <c r="F866">
        <v>24</v>
      </c>
      <c r="G866">
        <v>3</v>
      </c>
      <c r="H866" s="8">
        <v>53</v>
      </c>
      <c r="I866" s="7">
        <f>Tabla1[[#This Row],[Tiempo de Preparación]]/1440</f>
        <v>3.6805555555555557E-2</v>
      </c>
      <c r="J866" t="s">
        <v>6</v>
      </c>
      <c r="K866">
        <f>Tabla1[[#This Row],[Precio Unitario]]*Tabla1[[#This Row],[Cantidad Ordenada]]</f>
        <v>72</v>
      </c>
      <c r="L866">
        <f>Tabla1[[#This Row],[Ganancia Bruta]]-(Tabla1[[#This Row],[Costo Unitario]]*Tabla1[[#This Row],[Cantidad Ordenada]])</f>
        <v>30</v>
      </c>
      <c r="M866">
        <f>Tabla1[[#This Row],[Precio Unitario]]*Tabla1[[#This Row],[Cantidad Ordenada]]</f>
        <v>72</v>
      </c>
      <c r="N866" s="1">
        <f>Tabla1[[#This Row],[Ganancia Neta ]]/Tabla1[[#This Row],[Total del pedido ]]</f>
        <v>0.41666666666666669</v>
      </c>
      <c r="O866" s="2">
        <f>Tabla1[[#This Row],[Costo Unitario]]*Tabla1[[#This Row],[Cantidad Ordenada]]</f>
        <v>42</v>
      </c>
    </row>
    <row r="867" spans="1:15" x14ac:dyDescent="0.2">
      <c r="A867">
        <v>337</v>
      </c>
      <c r="B867">
        <v>11</v>
      </c>
      <c r="C867" t="s">
        <v>15</v>
      </c>
      <c r="D867" t="s">
        <v>39</v>
      </c>
      <c r="E867">
        <v>16</v>
      </c>
      <c r="F867">
        <v>28</v>
      </c>
      <c r="G867">
        <v>1</v>
      </c>
      <c r="H867" s="8">
        <v>5</v>
      </c>
      <c r="I867" s="7">
        <f>Tabla1[[#This Row],[Tiempo de Preparación]]/1440</f>
        <v>3.472222222222222E-3</v>
      </c>
      <c r="J867" t="s">
        <v>8</v>
      </c>
      <c r="K867">
        <f>Tabla1[[#This Row],[Precio Unitario]]*Tabla1[[#This Row],[Cantidad Ordenada]]</f>
        <v>28</v>
      </c>
      <c r="L867">
        <f>Tabla1[[#This Row],[Ganancia Bruta]]-(Tabla1[[#This Row],[Costo Unitario]]*Tabla1[[#This Row],[Cantidad Ordenada]])</f>
        <v>12</v>
      </c>
      <c r="M867">
        <f>Tabla1[[#This Row],[Precio Unitario]]*Tabla1[[#This Row],[Cantidad Ordenada]]</f>
        <v>28</v>
      </c>
      <c r="N867" s="1">
        <f>Tabla1[[#This Row],[Ganancia Neta ]]/Tabla1[[#This Row],[Total del pedido ]]</f>
        <v>0.42857142857142855</v>
      </c>
      <c r="O867" s="2">
        <f>Tabla1[[#This Row],[Costo Unitario]]*Tabla1[[#This Row],[Cantidad Ordenada]]</f>
        <v>16</v>
      </c>
    </row>
    <row r="868" spans="1:15" x14ac:dyDescent="0.2">
      <c r="A868">
        <v>338</v>
      </c>
      <c r="B868">
        <v>18</v>
      </c>
      <c r="C868" t="s">
        <v>20</v>
      </c>
      <c r="D868" t="s">
        <v>44</v>
      </c>
      <c r="E868">
        <v>20</v>
      </c>
      <c r="F868">
        <v>34</v>
      </c>
      <c r="G868">
        <v>3</v>
      </c>
      <c r="H868" s="8">
        <v>44</v>
      </c>
      <c r="I868" s="7">
        <f>Tabla1[[#This Row],[Tiempo de Preparación]]/1440</f>
        <v>3.0555555555555555E-2</v>
      </c>
      <c r="J868" t="s">
        <v>6</v>
      </c>
      <c r="K868">
        <f>Tabla1[[#This Row],[Precio Unitario]]*Tabla1[[#This Row],[Cantidad Ordenada]]</f>
        <v>102</v>
      </c>
      <c r="L868">
        <f>Tabla1[[#This Row],[Ganancia Bruta]]-(Tabla1[[#This Row],[Costo Unitario]]*Tabla1[[#This Row],[Cantidad Ordenada]])</f>
        <v>42</v>
      </c>
      <c r="M868">
        <f>Tabla1[[#This Row],[Precio Unitario]]*Tabla1[[#This Row],[Cantidad Ordenada]]</f>
        <v>102</v>
      </c>
      <c r="N868" s="1">
        <f>Tabla1[[#This Row],[Ganancia Neta ]]/Tabla1[[#This Row],[Total del pedido ]]</f>
        <v>0.41176470588235292</v>
      </c>
      <c r="O868" s="2">
        <f>Tabla1[[#This Row],[Costo Unitario]]*Tabla1[[#This Row],[Cantidad Ordenada]]</f>
        <v>60</v>
      </c>
    </row>
    <row r="869" spans="1:15" x14ac:dyDescent="0.2">
      <c r="A869">
        <v>338</v>
      </c>
      <c r="B869">
        <v>18</v>
      </c>
      <c r="C869" t="s">
        <v>23</v>
      </c>
      <c r="D869" t="s">
        <v>47</v>
      </c>
      <c r="E869">
        <v>13</v>
      </c>
      <c r="F869">
        <v>21</v>
      </c>
      <c r="G869">
        <v>1</v>
      </c>
      <c r="H869" s="8">
        <v>10</v>
      </c>
      <c r="I869" s="7">
        <f>Tabla1[[#This Row],[Tiempo de Preparación]]/1440</f>
        <v>6.9444444444444441E-3</v>
      </c>
      <c r="J869" t="s">
        <v>8</v>
      </c>
      <c r="K869">
        <f>Tabla1[[#This Row],[Precio Unitario]]*Tabla1[[#This Row],[Cantidad Ordenada]]</f>
        <v>21</v>
      </c>
      <c r="L869">
        <f>Tabla1[[#This Row],[Ganancia Bruta]]-(Tabla1[[#This Row],[Costo Unitario]]*Tabla1[[#This Row],[Cantidad Ordenada]])</f>
        <v>8</v>
      </c>
      <c r="M869">
        <f>Tabla1[[#This Row],[Precio Unitario]]*Tabla1[[#This Row],[Cantidad Ordenada]]</f>
        <v>21</v>
      </c>
      <c r="N869" s="1">
        <f>Tabla1[[#This Row],[Ganancia Neta ]]/Tabla1[[#This Row],[Total del pedido ]]</f>
        <v>0.38095238095238093</v>
      </c>
      <c r="O869" s="2">
        <f>Tabla1[[#This Row],[Costo Unitario]]*Tabla1[[#This Row],[Cantidad Ordenada]]</f>
        <v>13</v>
      </c>
    </row>
    <row r="870" spans="1:15" x14ac:dyDescent="0.2">
      <c r="A870">
        <v>338</v>
      </c>
      <c r="B870">
        <v>18</v>
      </c>
      <c r="C870" t="s">
        <v>18</v>
      </c>
      <c r="D870" t="s">
        <v>42</v>
      </c>
      <c r="E870">
        <v>19</v>
      </c>
      <c r="F870">
        <v>32</v>
      </c>
      <c r="G870">
        <v>3</v>
      </c>
      <c r="H870" s="8">
        <v>30</v>
      </c>
      <c r="I870" s="7">
        <f>Tabla1[[#This Row],[Tiempo de Preparación]]/1440</f>
        <v>2.0833333333333332E-2</v>
      </c>
      <c r="J870" t="s">
        <v>8</v>
      </c>
      <c r="K870">
        <f>Tabla1[[#This Row],[Precio Unitario]]*Tabla1[[#This Row],[Cantidad Ordenada]]</f>
        <v>96</v>
      </c>
      <c r="L870">
        <f>Tabla1[[#This Row],[Ganancia Bruta]]-(Tabla1[[#This Row],[Costo Unitario]]*Tabla1[[#This Row],[Cantidad Ordenada]])</f>
        <v>39</v>
      </c>
      <c r="M870">
        <f>Tabla1[[#This Row],[Precio Unitario]]*Tabla1[[#This Row],[Cantidad Ordenada]]</f>
        <v>96</v>
      </c>
      <c r="N870" s="1">
        <f>Tabla1[[#This Row],[Ganancia Neta ]]/Tabla1[[#This Row],[Total del pedido ]]</f>
        <v>0.40625</v>
      </c>
      <c r="O870" s="2">
        <f>Tabla1[[#This Row],[Costo Unitario]]*Tabla1[[#This Row],[Cantidad Ordenada]]</f>
        <v>57</v>
      </c>
    </row>
    <row r="871" spans="1:15" x14ac:dyDescent="0.2">
      <c r="A871">
        <v>338</v>
      </c>
      <c r="B871">
        <v>18</v>
      </c>
      <c r="C871" t="s">
        <v>21</v>
      </c>
      <c r="D871" t="s">
        <v>45</v>
      </c>
      <c r="E871">
        <v>12</v>
      </c>
      <c r="F871">
        <v>20</v>
      </c>
      <c r="G871">
        <v>3</v>
      </c>
      <c r="H871" s="8">
        <v>59</v>
      </c>
      <c r="I871" s="7">
        <f>Tabla1[[#This Row],[Tiempo de Preparación]]/1440</f>
        <v>4.0972222222222222E-2</v>
      </c>
      <c r="J871" t="s">
        <v>6</v>
      </c>
      <c r="K871">
        <f>Tabla1[[#This Row],[Precio Unitario]]*Tabla1[[#This Row],[Cantidad Ordenada]]</f>
        <v>60</v>
      </c>
      <c r="L871">
        <f>Tabla1[[#This Row],[Ganancia Bruta]]-(Tabla1[[#This Row],[Costo Unitario]]*Tabla1[[#This Row],[Cantidad Ordenada]])</f>
        <v>24</v>
      </c>
      <c r="M871">
        <f>Tabla1[[#This Row],[Precio Unitario]]*Tabla1[[#This Row],[Cantidad Ordenada]]</f>
        <v>60</v>
      </c>
      <c r="N871" s="1">
        <f>Tabla1[[#This Row],[Ganancia Neta ]]/Tabla1[[#This Row],[Total del pedido ]]</f>
        <v>0.4</v>
      </c>
      <c r="O871" s="2">
        <f>Tabla1[[#This Row],[Costo Unitario]]*Tabla1[[#This Row],[Cantidad Ordenada]]</f>
        <v>36</v>
      </c>
    </row>
    <row r="872" spans="1:15" x14ac:dyDescent="0.2">
      <c r="A872">
        <v>339</v>
      </c>
      <c r="B872">
        <v>13</v>
      </c>
      <c r="C872" t="s">
        <v>13</v>
      </c>
      <c r="D872" t="s">
        <v>37</v>
      </c>
      <c r="E872">
        <v>17</v>
      </c>
      <c r="F872">
        <v>29</v>
      </c>
      <c r="G872">
        <v>2</v>
      </c>
      <c r="H872" s="8">
        <v>6</v>
      </c>
      <c r="I872" s="7">
        <f>Tabla1[[#This Row],[Tiempo de Preparación]]/1440</f>
        <v>4.1666666666666666E-3</v>
      </c>
      <c r="J872" t="s">
        <v>8</v>
      </c>
      <c r="K872">
        <f>Tabla1[[#This Row],[Precio Unitario]]*Tabla1[[#This Row],[Cantidad Ordenada]]</f>
        <v>58</v>
      </c>
      <c r="L872">
        <f>Tabla1[[#This Row],[Ganancia Bruta]]-(Tabla1[[#This Row],[Costo Unitario]]*Tabla1[[#This Row],[Cantidad Ordenada]])</f>
        <v>24</v>
      </c>
      <c r="M872">
        <f>Tabla1[[#This Row],[Precio Unitario]]*Tabla1[[#This Row],[Cantidad Ordenada]]</f>
        <v>58</v>
      </c>
      <c r="N872" s="1">
        <f>Tabla1[[#This Row],[Ganancia Neta ]]/Tabla1[[#This Row],[Total del pedido ]]</f>
        <v>0.41379310344827586</v>
      </c>
      <c r="O872" s="2">
        <f>Tabla1[[#This Row],[Costo Unitario]]*Tabla1[[#This Row],[Cantidad Ordenada]]</f>
        <v>34</v>
      </c>
    </row>
    <row r="873" spans="1:15" x14ac:dyDescent="0.2">
      <c r="A873">
        <v>339</v>
      </c>
      <c r="B873">
        <v>13</v>
      </c>
      <c r="C873" t="s">
        <v>22</v>
      </c>
      <c r="D873" t="s">
        <v>46</v>
      </c>
      <c r="E873">
        <v>14</v>
      </c>
      <c r="F873">
        <v>23</v>
      </c>
      <c r="G873">
        <v>2</v>
      </c>
      <c r="H873" s="8">
        <v>40</v>
      </c>
      <c r="I873" s="7">
        <f>Tabla1[[#This Row],[Tiempo de Preparación]]/1440</f>
        <v>2.7777777777777776E-2</v>
      </c>
      <c r="J873" t="s">
        <v>6</v>
      </c>
      <c r="K873">
        <f>Tabla1[[#This Row],[Precio Unitario]]*Tabla1[[#This Row],[Cantidad Ordenada]]</f>
        <v>46</v>
      </c>
      <c r="L873">
        <f>Tabla1[[#This Row],[Ganancia Bruta]]-(Tabla1[[#This Row],[Costo Unitario]]*Tabla1[[#This Row],[Cantidad Ordenada]])</f>
        <v>18</v>
      </c>
      <c r="M873">
        <f>Tabla1[[#This Row],[Precio Unitario]]*Tabla1[[#This Row],[Cantidad Ordenada]]</f>
        <v>46</v>
      </c>
      <c r="N873" s="1">
        <f>Tabla1[[#This Row],[Ganancia Neta ]]/Tabla1[[#This Row],[Total del pedido ]]</f>
        <v>0.39130434782608697</v>
      </c>
      <c r="O873" s="2">
        <f>Tabla1[[#This Row],[Costo Unitario]]*Tabla1[[#This Row],[Cantidad Ordenada]]</f>
        <v>28</v>
      </c>
    </row>
    <row r="874" spans="1:15" x14ac:dyDescent="0.2">
      <c r="A874">
        <v>340</v>
      </c>
      <c r="B874">
        <v>15</v>
      </c>
      <c r="C874" t="s">
        <v>11</v>
      </c>
      <c r="D874" t="s">
        <v>35</v>
      </c>
      <c r="E874">
        <v>25</v>
      </c>
      <c r="F874">
        <v>40</v>
      </c>
      <c r="G874">
        <v>2</v>
      </c>
      <c r="H874" s="8">
        <v>35</v>
      </c>
      <c r="I874" s="7">
        <f>Tabla1[[#This Row],[Tiempo de Preparación]]/1440</f>
        <v>2.4305555555555556E-2</v>
      </c>
      <c r="J874" t="s">
        <v>8</v>
      </c>
      <c r="K874">
        <f>Tabla1[[#This Row],[Precio Unitario]]*Tabla1[[#This Row],[Cantidad Ordenada]]</f>
        <v>80</v>
      </c>
      <c r="L874">
        <f>Tabla1[[#This Row],[Ganancia Bruta]]-(Tabla1[[#This Row],[Costo Unitario]]*Tabla1[[#This Row],[Cantidad Ordenada]])</f>
        <v>30</v>
      </c>
      <c r="M874">
        <f>Tabla1[[#This Row],[Precio Unitario]]*Tabla1[[#This Row],[Cantidad Ordenada]]</f>
        <v>80</v>
      </c>
      <c r="N874" s="1">
        <f>Tabla1[[#This Row],[Ganancia Neta ]]/Tabla1[[#This Row],[Total del pedido ]]</f>
        <v>0.375</v>
      </c>
      <c r="O874" s="2">
        <f>Tabla1[[#This Row],[Costo Unitario]]*Tabla1[[#This Row],[Cantidad Ordenada]]</f>
        <v>50</v>
      </c>
    </row>
    <row r="875" spans="1:15" x14ac:dyDescent="0.2">
      <c r="A875">
        <v>340</v>
      </c>
      <c r="B875">
        <v>15</v>
      </c>
      <c r="C875" t="s">
        <v>15</v>
      </c>
      <c r="D875" t="s">
        <v>39</v>
      </c>
      <c r="E875">
        <v>16</v>
      </c>
      <c r="F875">
        <v>28</v>
      </c>
      <c r="G875">
        <v>3</v>
      </c>
      <c r="H875" s="8">
        <v>56</v>
      </c>
      <c r="I875" s="7">
        <f>Tabla1[[#This Row],[Tiempo de Preparación]]/1440</f>
        <v>3.888888888888889E-2</v>
      </c>
      <c r="J875" t="s">
        <v>6</v>
      </c>
      <c r="K875">
        <f>Tabla1[[#This Row],[Precio Unitario]]*Tabla1[[#This Row],[Cantidad Ordenada]]</f>
        <v>84</v>
      </c>
      <c r="L875">
        <f>Tabla1[[#This Row],[Ganancia Bruta]]-(Tabla1[[#This Row],[Costo Unitario]]*Tabla1[[#This Row],[Cantidad Ordenada]])</f>
        <v>36</v>
      </c>
      <c r="M875">
        <f>Tabla1[[#This Row],[Precio Unitario]]*Tabla1[[#This Row],[Cantidad Ordenada]]</f>
        <v>84</v>
      </c>
      <c r="N875" s="1">
        <f>Tabla1[[#This Row],[Ganancia Neta ]]/Tabla1[[#This Row],[Total del pedido ]]</f>
        <v>0.42857142857142855</v>
      </c>
      <c r="O875" s="2">
        <f>Tabla1[[#This Row],[Costo Unitario]]*Tabla1[[#This Row],[Cantidad Ordenada]]</f>
        <v>48</v>
      </c>
    </row>
    <row r="876" spans="1:15" x14ac:dyDescent="0.2">
      <c r="A876">
        <v>341</v>
      </c>
      <c r="B876">
        <v>14</v>
      </c>
      <c r="C876" t="s">
        <v>15</v>
      </c>
      <c r="D876" t="s">
        <v>39</v>
      </c>
      <c r="E876">
        <v>16</v>
      </c>
      <c r="F876">
        <v>28</v>
      </c>
      <c r="G876">
        <v>1</v>
      </c>
      <c r="H876" s="8">
        <v>46</v>
      </c>
      <c r="I876" s="7">
        <f>Tabla1[[#This Row],[Tiempo de Preparación]]/1440</f>
        <v>3.1944444444444442E-2</v>
      </c>
      <c r="J876" t="s">
        <v>6</v>
      </c>
      <c r="K876">
        <f>Tabla1[[#This Row],[Precio Unitario]]*Tabla1[[#This Row],[Cantidad Ordenada]]</f>
        <v>28</v>
      </c>
      <c r="L876">
        <f>Tabla1[[#This Row],[Ganancia Bruta]]-(Tabla1[[#This Row],[Costo Unitario]]*Tabla1[[#This Row],[Cantidad Ordenada]])</f>
        <v>12</v>
      </c>
      <c r="M876">
        <f>Tabla1[[#This Row],[Precio Unitario]]*Tabla1[[#This Row],[Cantidad Ordenada]]</f>
        <v>28</v>
      </c>
      <c r="N876" s="1">
        <f>Tabla1[[#This Row],[Ganancia Neta ]]/Tabla1[[#This Row],[Total del pedido ]]</f>
        <v>0.42857142857142855</v>
      </c>
      <c r="O876" s="2">
        <f>Tabla1[[#This Row],[Costo Unitario]]*Tabla1[[#This Row],[Cantidad Ordenada]]</f>
        <v>16</v>
      </c>
    </row>
    <row r="877" spans="1:15" x14ac:dyDescent="0.2">
      <c r="A877">
        <v>341</v>
      </c>
      <c r="B877">
        <v>14</v>
      </c>
      <c r="C877" t="s">
        <v>19</v>
      </c>
      <c r="D877" t="s">
        <v>43</v>
      </c>
      <c r="E877">
        <v>13</v>
      </c>
      <c r="F877">
        <v>22</v>
      </c>
      <c r="G877">
        <v>2</v>
      </c>
      <c r="H877" s="8">
        <v>34</v>
      </c>
      <c r="I877" s="7">
        <f>Tabla1[[#This Row],[Tiempo de Preparación]]/1440</f>
        <v>2.361111111111111E-2</v>
      </c>
      <c r="J877" t="s">
        <v>8</v>
      </c>
      <c r="K877">
        <f>Tabla1[[#This Row],[Precio Unitario]]*Tabla1[[#This Row],[Cantidad Ordenada]]</f>
        <v>44</v>
      </c>
      <c r="L877">
        <f>Tabla1[[#This Row],[Ganancia Bruta]]-(Tabla1[[#This Row],[Costo Unitario]]*Tabla1[[#This Row],[Cantidad Ordenada]])</f>
        <v>18</v>
      </c>
      <c r="M877">
        <f>Tabla1[[#This Row],[Precio Unitario]]*Tabla1[[#This Row],[Cantidad Ordenada]]</f>
        <v>44</v>
      </c>
      <c r="N877" s="1">
        <f>Tabla1[[#This Row],[Ganancia Neta ]]/Tabla1[[#This Row],[Total del pedido ]]</f>
        <v>0.40909090909090912</v>
      </c>
      <c r="O877" s="2">
        <f>Tabla1[[#This Row],[Costo Unitario]]*Tabla1[[#This Row],[Cantidad Ordenada]]</f>
        <v>26</v>
      </c>
    </row>
    <row r="878" spans="1:15" x14ac:dyDescent="0.2">
      <c r="A878">
        <v>341</v>
      </c>
      <c r="B878">
        <v>14</v>
      </c>
      <c r="C878" t="s">
        <v>17</v>
      </c>
      <c r="D878" t="s">
        <v>41</v>
      </c>
      <c r="E878">
        <v>21</v>
      </c>
      <c r="F878">
        <v>35</v>
      </c>
      <c r="G878">
        <v>3</v>
      </c>
      <c r="H878" s="8">
        <v>8</v>
      </c>
      <c r="I878" s="7">
        <f>Tabla1[[#This Row],[Tiempo de Preparación]]/1440</f>
        <v>5.5555555555555558E-3</v>
      </c>
      <c r="J878" t="s">
        <v>8</v>
      </c>
      <c r="K878">
        <f>Tabla1[[#This Row],[Precio Unitario]]*Tabla1[[#This Row],[Cantidad Ordenada]]</f>
        <v>105</v>
      </c>
      <c r="L878">
        <f>Tabla1[[#This Row],[Ganancia Bruta]]-(Tabla1[[#This Row],[Costo Unitario]]*Tabla1[[#This Row],[Cantidad Ordenada]])</f>
        <v>42</v>
      </c>
      <c r="M878">
        <f>Tabla1[[#This Row],[Precio Unitario]]*Tabla1[[#This Row],[Cantidad Ordenada]]</f>
        <v>105</v>
      </c>
      <c r="N878" s="1">
        <f>Tabla1[[#This Row],[Ganancia Neta ]]/Tabla1[[#This Row],[Total del pedido ]]</f>
        <v>0.4</v>
      </c>
      <c r="O878" s="2">
        <f>Tabla1[[#This Row],[Costo Unitario]]*Tabla1[[#This Row],[Cantidad Ordenada]]</f>
        <v>63</v>
      </c>
    </row>
    <row r="879" spans="1:15" x14ac:dyDescent="0.2">
      <c r="A879">
        <v>342</v>
      </c>
      <c r="B879">
        <v>19</v>
      </c>
      <c r="C879" t="s">
        <v>22</v>
      </c>
      <c r="D879" t="s">
        <v>46</v>
      </c>
      <c r="E879">
        <v>14</v>
      </c>
      <c r="F879">
        <v>23</v>
      </c>
      <c r="G879">
        <v>2</v>
      </c>
      <c r="H879" s="8">
        <v>23</v>
      </c>
      <c r="I879" s="7">
        <f>Tabla1[[#This Row],[Tiempo de Preparación]]/1440</f>
        <v>1.5972222222222221E-2</v>
      </c>
      <c r="J879" t="s">
        <v>8</v>
      </c>
      <c r="K879">
        <f>Tabla1[[#This Row],[Precio Unitario]]*Tabla1[[#This Row],[Cantidad Ordenada]]</f>
        <v>46</v>
      </c>
      <c r="L879">
        <f>Tabla1[[#This Row],[Ganancia Bruta]]-(Tabla1[[#This Row],[Costo Unitario]]*Tabla1[[#This Row],[Cantidad Ordenada]])</f>
        <v>18</v>
      </c>
      <c r="M879">
        <f>Tabla1[[#This Row],[Precio Unitario]]*Tabla1[[#This Row],[Cantidad Ordenada]]</f>
        <v>46</v>
      </c>
      <c r="N879" s="1">
        <f>Tabla1[[#This Row],[Ganancia Neta ]]/Tabla1[[#This Row],[Total del pedido ]]</f>
        <v>0.39130434782608697</v>
      </c>
      <c r="O879" s="2">
        <f>Tabla1[[#This Row],[Costo Unitario]]*Tabla1[[#This Row],[Cantidad Ordenada]]</f>
        <v>28</v>
      </c>
    </row>
    <row r="880" spans="1:15" x14ac:dyDescent="0.2">
      <c r="A880">
        <v>342</v>
      </c>
      <c r="B880">
        <v>19</v>
      </c>
      <c r="C880" t="s">
        <v>15</v>
      </c>
      <c r="D880" t="s">
        <v>39</v>
      </c>
      <c r="E880">
        <v>16</v>
      </c>
      <c r="F880">
        <v>28</v>
      </c>
      <c r="G880">
        <v>2</v>
      </c>
      <c r="H880" s="8">
        <v>31</v>
      </c>
      <c r="I880" s="7">
        <f>Tabla1[[#This Row],[Tiempo de Preparación]]/1440</f>
        <v>2.1527777777777778E-2</v>
      </c>
      <c r="J880" t="s">
        <v>8</v>
      </c>
      <c r="K880">
        <f>Tabla1[[#This Row],[Precio Unitario]]*Tabla1[[#This Row],[Cantidad Ordenada]]</f>
        <v>56</v>
      </c>
      <c r="L880">
        <f>Tabla1[[#This Row],[Ganancia Bruta]]-(Tabla1[[#This Row],[Costo Unitario]]*Tabla1[[#This Row],[Cantidad Ordenada]])</f>
        <v>24</v>
      </c>
      <c r="M880">
        <f>Tabla1[[#This Row],[Precio Unitario]]*Tabla1[[#This Row],[Cantidad Ordenada]]</f>
        <v>56</v>
      </c>
      <c r="N880" s="1">
        <f>Tabla1[[#This Row],[Ganancia Neta ]]/Tabla1[[#This Row],[Total del pedido ]]</f>
        <v>0.42857142857142855</v>
      </c>
      <c r="O880" s="2">
        <f>Tabla1[[#This Row],[Costo Unitario]]*Tabla1[[#This Row],[Cantidad Ordenada]]</f>
        <v>32</v>
      </c>
    </row>
    <row r="881" spans="1:15" x14ac:dyDescent="0.2">
      <c r="A881">
        <v>343</v>
      </c>
      <c r="B881">
        <v>12</v>
      </c>
      <c r="C881" t="s">
        <v>20</v>
      </c>
      <c r="D881" t="s">
        <v>44</v>
      </c>
      <c r="E881">
        <v>20</v>
      </c>
      <c r="F881">
        <v>34</v>
      </c>
      <c r="G881">
        <v>2</v>
      </c>
      <c r="H881" s="8">
        <v>58</v>
      </c>
      <c r="I881" s="7">
        <f>Tabla1[[#This Row],[Tiempo de Preparación]]/1440</f>
        <v>4.027777777777778E-2</v>
      </c>
      <c r="J881" t="s">
        <v>8</v>
      </c>
      <c r="K881">
        <f>Tabla1[[#This Row],[Precio Unitario]]*Tabla1[[#This Row],[Cantidad Ordenada]]</f>
        <v>68</v>
      </c>
      <c r="L881">
        <f>Tabla1[[#This Row],[Ganancia Bruta]]-(Tabla1[[#This Row],[Costo Unitario]]*Tabla1[[#This Row],[Cantidad Ordenada]])</f>
        <v>28</v>
      </c>
      <c r="M881">
        <f>Tabla1[[#This Row],[Precio Unitario]]*Tabla1[[#This Row],[Cantidad Ordenada]]</f>
        <v>68</v>
      </c>
      <c r="N881" s="1">
        <f>Tabla1[[#This Row],[Ganancia Neta ]]/Tabla1[[#This Row],[Total del pedido ]]</f>
        <v>0.41176470588235292</v>
      </c>
      <c r="O881" s="2">
        <f>Tabla1[[#This Row],[Costo Unitario]]*Tabla1[[#This Row],[Cantidad Ordenada]]</f>
        <v>40</v>
      </c>
    </row>
    <row r="882" spans="1:15" x14ac:dyDescent="0.2">
      <c r="A882">
        <v>343</v>
      </c>
      <c r="B882">
        <v>12</v>
      </c>
      <c r="C882" t="s">
        <v>22</v>
      </c>
      <c r="D882" t="s">
        <v>46</v>
      </c>
      <c r="E882">
        <v>14</v>
      </c>
      <c r="F882">
        <v>23</v>
      </c>
      <c r="G882">
        <v>3</v>
      </c>
      <c r="H882" s="8">
        <v>43</v>
      </c>
      <c r="I882" s="7">
        <f>Tabla1[[#This Row],[Tiempo de Preparación]]/1440</f>
        <v>2.9861111111111113E-2</v>
      </c>
      <c r="J882" t="s">
        <v>6</v>
      </c>
      <c r="K882">
        <f>Tabla1[[#This Row],[Precio Unitario]]*Tabla1[[#This Row],[Cantidad Ordenada]]</f>
        <v>69</v>
      </c>
      <c r="L882">
        <f>Tabla1[[#This Row],[Ganancia Bruta]]-(Tabla1[[#This Row],[Costo Unitario]]*Tabla1[[#This Row],[Cantidad Ordenada]])</f>
        <v>27</v>
      </c>
      <c r="M882">
        <f>Tabla1[[#This Row],[Precio Unitario]]*Tabla1[[#This Row],[Cantidad Ordenada]]</f>
        <v>69</v>
      </c>
      <c r="N882" s="1">
        <f>Tabla1[[#This Row],[Ganancia Neta ]]/Tabla1[[#This Row],[Total del pedido ]]</f>
        <v>0.39130434782608697</v>
      </c>
      <c r="O882" s="2">
        <f>Tabla1[[#This Row],[Costo Unitario]]*Tabla1[[#This Row],[Cantidad Ordenada]]</f>
        <v>42</v>
      </c>
    </row>
    <row r="883" spans="1:15" x14ac:dyDescent="0.2">
      <c r="A883">
        <v>344</v>
      </c>
      <c r="B883">
        <v>15</v>
      </c>
      <c r="C883" t="s">
        <v>17</v>
      </c>
      <c r="D883" t="s">
        <v>41</v>
      </c>
      <c r="E883">
        <v>21</v>
      </c>
      <c r="F883">
        <v>35</v>
      </c>
      <c r="G883">
        <v>1</v>
      </c>
      <c r="H883" s="8">
        <v>11</v>
      </c>
      <c r="I883" s="7">
        <f>Tabla1[[#This Row],[Tiempo de Preparación]]/1440</f>
        <v>7.6388888888888886E-3</v>
      </c>
      <c r="J883" t="s">
        <v>8</v>
      </c>
      <c r="K883">
        <f>Tabla1[[#This Row],[Precio Unitario]]*Tabla1[[#This Row],[Cantidad Ordenada]]</f>
        <v>35</v>
      </c>
      <c r="L883">
        <f>Tabla1[[#This Row],[Ganancia Bruta]]-(Tabla1[[#This Row],[Costo Unitario]]*Tabla1[[#This Row],[Cantidad Ordenada]])</f>
        <v>14</v>
      </c>
      <c r="M883">
        <f>Tabla1[[#This Row],[Precio Unitario]]*Tabla1[[#This Row],[Cantidad Ordenada]]</f>
        <v>35</v>
      </c>
      <c r="N883" s="1">
        <f>Tabla1[[#This Row],[Ganancia Neta ]]/Tabla1[[#This Row],[Total del pedido ]]</f>
        <v>0.4</v>
      </c>
      <c r="O883" s="2">
        <f>Tabla1[[#This Row],[Costo Unitario]]*Tabla1[[#This Row],[Cantidad Ordenada]]</f>
        <v>21</v>
      </c>
    </row>
    <row r="884" spans="1:15" x14ac:dyDescent="0.2">
      <c r="A884">
        <v>344</v>
      </c>
      <c r="B884">
        <v>15</v>
      </c>
      <c r="C884" t="s">
        <v>9</v>
      </c>
      <c r="D884" t="s">
        <v>33</v>
      </c>
      <c r="E884">
        <v>19</v>
      </c>
      <c r="F884">
        <v>31</v>
      </c>
      <c r="G884">
        <v>2</v>
      </c>
      <c r="H884" s="8">
        <v>28</v>
      </c>
      <c r="I884" s="7">
        <f>Tabla1[[#This Row],[Tiempo de Preparación]]/1440</f>
        <v>1.9444444444444445E-2</v>
      </c>
      <c r="J884" t="s">
        <v>8</v>
      </c>
      <c r="K884">
        <f>Tabla1[[#This Row],[Precio Unitario]]*Tabla1[[#This Row],[Cantidad Ordenada]]</f>
        <v>62</v>
      </c>
      <c r="L884">
        <f>Tabla1[[#This Row],[Ganancia Bruta]]-(Tabla1[[#This Row],[Costo Unitario]]*Tabla1[[#This Row],[Cantidad Ordenada]])</f>
        <v>24</v>
      </c>
      <c r="M884">
        <f>Tabla1[[#This Row],[Precio Unitario]]*Tabla1[[#This Row],[Cantidad Ordenada]]</f>
        <v>62</v>
      </c>
      <c r="N884" s="1">
        <f>Tabla1[[#This Row],[Ganancia Neta ]]/Tabla1[[#This Row],[Total del pedido ]]</f>
        <v>0.38709677419354838</v>
      </c>
      <c r="O884" s="2">
        <f>Tabla1[[#This Row],[Costo Unitario]]*Tabla1[[#This Row],[Cantidad Ordenada]]</f>
        <v>38</v>
      </c>
    </row>
    <row r="885" spans="1:15" x14ac:dyDescent="0.2">
      <c r="A885">
        <v>344</v>
      </c>
      <c r="B885">
        <v>15</v>
      </c>
      <c r="C885" t="s">
        <v>18</v>
      </c>
      <c r="D885" t="s">
        <v>42</v>
      </c>
      <c r="E885">
        <v>19</v>
      </c>
      <c r="F885">
        <v>32</v>
      </c>
      <c r="G885">
        <v>2</v>
      </c>
      <c r="H885" s="8">
        <v>19</v>
      </c>
      <c r="I885" s="7">
        <f>Tabla1[[#This Row],[Tiempo de Preparación]]/1440</f>
        <v>1.3194444444444444E-2</v>
      </c>
      <c r="J885" t="s">
        <v>8</v>
      </c>
      <c r="K885">
        <f>Tabla1[[#This Row],[Precio Unitario]]*Tabla1[[#This Row],[Cantidad Ordenada]]</f>
        <v>64</v>
      </c>
      <c r="L885">
        <f>Tabla1[[#This Row],[Ganancia Bruta]]-(Tabla1[[#This Row],[Costo Unitario]]*Tabla1[[#This Row],[Cantidad Ordenada]])</f>
        <v>26</v>
      </c>
      <c r="M885">
        <f>Tabla1[[#This Row],[Precio Unitario]]*Tabla1[[#This Row],[Cantidad Ordenada]]</f>
        <v>64</v>
      </c>
      <c r="N885" s="1">
        <f>Tabla1[[#This Row],[Ganancia Neta ]]/Tabla1[[#This Row],[Total del pedido ]]</f>
        <v>0.40625</v>
      </c>
      <c r="O885" s="2">
        <f>Tabla1[[#This Row],[Costo Unitario]]*Tabla1[[#This Row],[Cantidad Ordenada]]</f>
        <v>38</v>
      </c>
    </row>
    <row r="886" spans="1:15" x14ac:dyDescent="0.2">
      <c r="A886">
        <v>344</v>
      </c>
      <c r="B886">
        <v>15</v>
      </c>
      <c r="C886" t="s">
        <v>19</v>
      </c>
      <c r="D886" t="s">
        <v>43</v>
      </c>
      <c r="E886">
        <v>13</v>
      </c>
      <c r="F886">
        <v>22</v>
      </c>
      <c r="G886">
        <v>1</v>
      </c>
      <c r="H886" s="8">
        <v>28</v>
      </c>
      <c r="I886" s="7">
        <f>Tabla1[[#This Row],[Tiempo de Preparación]]/1440</f>
        <v>1.9444444444444445E-2</v>
      </c>
      <c r="J886" t="s">
        <v>6</v>
      </c>
      <c r="K886">
        <f>Tabla1[[#This Row],[Precio Unitario]]*Tabla1[[#This Row],[Cantidad Ordenada]]</f>
        <v>22</v>
      </c>
      <c r="L886">
        <f>Tabla1[[#This Row],[Ganancia Bruta]]-(Tabla1[[#This Row],[Costo Unitario]]*Tabla1[[#This Row],[Cantidad Ordenada]])</f>
        <v>9</v>
      </c>
      <c r="M886">
        <f>Tabla1[[#This Row],[Precio Unitario]]*Tabla1[[#This Row],[Cantidad Ordenada]]</f>
        <v>22</v>
      </c>
      <c r="N886" s="1">
        <f>Tabla1[[#This Row],[Ganancia Neta ]]/Tabla1[[#This Row],[Total del pedido ]]</f>
        <v>0.40909090909090912</v>
      </c>
      <c r="O886" s="2">
        <f>Tabla1[[#This Row],[Costo Unitario]]*Tabla1[[#This Row],[Cantidad Ordenada]]</f>
        <v>13</v>
      </c>
    </row>
    <row r="887" spans="1:15" x14ac:dyDescent="0.2">
      <c r="A887">
        <v>345</v>
      </c>
      <c r="B887">
        <v>16</v>
      </c>
      <c r="C887" t="s">
        <v>16</v>
      </c>
      <c r="D887" t="s">
        <v>40</v>
      </c>
      <c r="E887">
        <v>11</v>
      </c>
      <c r="F887">
        <v>19</v>
      </c>
      <c r="G887">
        <v>2</v>
      </c>
      <c r="H887" s="8">
        <v>18</v>
      </c>
      <c r="I887" s="7">
        <f>Tabla1[[#This Row],[Tiempo de Preparación]]/1440</f>
        <v>1.2500000000000001E-2</v>
      </c>
      <c r="J887" t="s">
        <v>6</v>
      </c>
      <c r="K887">
        <f>Tabla1[[#This Row],[Precio Unitario]]*Tabla1[[#This Row],[Cantidad Ordenada]]</f>
        <v>38</v>
      </c>
      <c r="L887">
        <f>Tabla1[[#This Row],[Ganancia Bruta]]-(Tabla1[[#This Row],[Costo Unitario]]*Tabla1[[#This Row],[Cantidad Ordenada]])</f>
        <v>16</v>
      </c>
      <c r="M887">
        <f>Tabla1[[#This Row],[Precio Unitario]]*Tabla1[[#This Row],[Cantidad Ordenada]]</f>
        <v>38</v>
      </c>
      <c r="N887" s="1">
        <f>Tabla1[[#This Row],[Ganancia Neta ]]/Tabla1[[#This Row],[Total del pedido ]]</f>
        <v>0.42105263157894735</v>
      </c>
      <c r="O887" s="2">
        <f>Tabla1[[#This Row],[Costo Unitario]]*Tabla1[[#This Row],[Cantidad Ordenada]]</f>
        <v>22</v>
      </c>
    </row>
    <row r="888" spans="1:15" x14ac:dyDescent="0.2">
      <c r="A888">
        <v>346</v>
      </c>
      <c r="B888">
        <v>1</v>
      </c>
      <c r="C888" t="s">
        <v>12</v>
      </c>
      <c r="D888" t="s">
        <v>36</v>
      </c>
      <c r="E888">
        <v>22</v>
      </c>
      <c r="F888">
        <v>36</v>
      </c>
      <c r="G888">
        <v>2</v>
      </c>
      <c r="H888" s="8">
        <v>22</v>
      </c>
      <c r="I888" s="7">
        <f>Tabla1[[#This Row],[Tiempo de Preparación]]/1440</f>
        <v>1.5277777777777777E-2</v>
      </c>
      <c r="J888" t="s">
        <v>8</v>
      </c>
      <c r="K888">
        <f>Tabla1[[#This Row],[Precio Unitario]]*Tabla1[[#This Row],[Cantidad Ordenada]]</f>
        <v>72</v>
      </c>
      <c r="L888">
        <f>Tabla1[[#This Row],[Ganancia Bruta]]-(Tabla1[[#This Row],[Costo Unitario]]*Tabla1[[#This Row],[Cantidad Ordenada]])</f>
        <v>28</v>
      </c>
      <c r="M888">
        <f>Tabla1[[#This Row],[Precio Unitario]]*Tabla1[[#This Row],[Cantidad Ordenada]]</f>
        <v>72</v>
      </c>
      <c r="N888" s="1">
        <f>Tabla1[[#This Row],[Ganancia Neta ]]/Tabla1[[#This Row],[Total del pedido ]]</f>
        <v>0.3888888888888889</v>
      </c>
      <c r="O888" s="2">
        <f>Tabla1[[#This Row],[Costo Unitario]]*Tabla1[[#This Row],[Cantidad Ordenada]]</f>
        <v>44</v>
      </c>
    </row>
    <row r="889" spans="1:15" x14ac:dyDescent="0.2">
      <c r="A889">
        <v>347</v>
      </c>
      <c r="B889">
        <v>7</v>
      </c>
      <c r="C889" t="s">
        <v>17</v>
      </c>
      <c r="D889" t="s">
        <v>41</v>
      </c>
      <c r="E889">
        <v>21</v>
      </c>
      <c r="F889">
        <v>35</v>
      </c>
      <c r="G889">
        <v>2</v>
      </c>
      <c r="H889" s="8">
        <v>44</v>
      </c>
      <c r="I889" s="7">
        <f>Tabla1[[#This Row],[Tiempo de Preparación]]/1440</f>
        <v>3.0555555555555555E-2</v>
      </c>
      <c r="J889" t="s">
        <v>6</v>
      </c>
      <c r="K889">
        <f>Tabla1[[#This Row],[Precio Unitario]]*Tabla1[[#This Row],[Cantidad Ordenada]]</f>
        <v>70</v>
      </c>
      <c r="L889">
        <f>Tabla1[[#This Row],[Ganancia Bruta]]-(Tabla1[[#This Row],[Costo Unitario]]*Tabla1[[#This Row],[Cantidad Ordenada]])</f>
        <v>28</v>
      </c>
      <c r="M889">
        <f>Tabla1[[#This Row],[Precio Unitario]]*Tabla1[[#This Row],[Cantidad Ordenada]]</f>
        <v>70</v>
      </c>
      <c r="N889" s="1">
        <f>Tabla1[[#This Row],[Ganancia Neta ]]/Tabla1[[#This Row],[Total del pedido ]]</f>
        <v>0.4</v>
      </c>
      <c r="O889" s="2">
        <f>Tabla1[[#This Row],[Costo Unitario]]*Tabla1[[#This Row],[Cantidad Ordenada]]</f>
        <v>42</v>
      </c>
    </row>
    <row r="890" spans="1:15" x14ac:dyDescent="0.2">
      <c r="A890">
        <v>348</v>
      </c>
      <c r="B890">
        <v>16</v>
      </c>
      <c r="C890" t="s">
        <v>25</v>
      </c>
      <c r="D890" t="s">
        <v>49</v>
      </c>
      <c r="E890">
        <v>15</v>
      </c>
      <c r="F890">
        <v>26</v>
      </c>
      <c r="G890">
        <v>1</v>
      </c>
      <c r="H890" s="8">
        <v>31</v>
      </c>
      <c r="I890" s="7">
        <f>Tabla1[[#This Row],[Tiempo de Preparación]]/1440</f>
        <v>2.1527777777777778E-2</v>
      </c>
      <c r="J890" t="s">
        <v>8</v>
      </c>
      <c r="K890">
        <f>Tabla1[[#This Row],[Precio Unitario]]*Tabla1[[#This Row],[Cantidad Ordenada]]</f>
        <v>26</v>
      </c>
      <c r="L890">
        <f>Tabla1[[#This Row],[Ganancia Bruta]]-(Tabla1[[#This Row],[Costo Unitario]]*Tabla1[[#This Row],[Cantidad Ordenada]])</f>
        <v>11</v>
      </c>
      <c r="M890">
        <f>Tabla1[[#This Row],[Precio Unitario]]*Tabla1[[#This Row],[Cantidad Ordenada]]</f>
        <v>26</v>
      </c>
      <c r="N890" s="1">
        <f>Tabla1[[#This Row],[Ganancia Neta ]]/Tabla1[[#This Row],[Total del pedido ]]</f>
        <v>0.42307692307692307</v>
      </c>
      <c r="O890" s="2">
        <f>Tabla1[[#This Row],[Costo Unitario]]*Tabla1[[#This Row],[Cantidad Ordenada]]</f>
        <v>15</v>
      </c>
    </row>
    <row r="891" spans="1:15" x14ac:dyDescent="0.2">
      <c r="A891">
        <v>348</v>
      </c>
      <c r="B891">
        <v>16</v>
      </c>
      <c r="C891" t="s">
        <v>21</v>
      </c>
      <c r="D891" t="s">
        <v>45</v>
      </c>
      <c r="E891">
        <v>12</v>
      </c>
      <c r="F891">
        <v>20</v>
      </c>
      <c r="G891">
        <v>3</v>
      </c>
      <c r="H891" s="8">
        <v>57</v>
      </c>
      <c r="I891" s="7">
        <f>Tabla1[[#This Row],[Tiempo de Preparación]]/1440</f>
        <v>3.9583333333333331E-2</v>
      </c>
      <c r="J891" t="s">
        <v>6</v>
      </c>
      <c r="K891">
        <f>Tabla1[[#This Row],[Precio Unitario]]*Tabla1[[#This Row],[Cantidad Ordenada]]</f>
        <v>60</v>
      </c>
      <c r="L891">
        <f>Tabla1[[#This Row],[Ganancia Bruta]]-(Tabla1[[#This Row],[Costo Unitario]]*Tabla1[[#This Row],[Cantidad Ordenada]])</f>
        <v>24</v>
      </c>
      <c r="M891">
        <f>Tabla1[[#This Row],[Precio Unitario]]*Tabla1[[#This Row],[Cantidad Ordenada]]</f>
        <v>60</v>
      </c>
      <c r="N891" s="1">
        <f>Tabla1[[#This Row],[Ganancia Neta ]]/Tabla1[[#This Row],[Total del pedido ]]</f>
        <v>0.4</v>
      </c>
      <c r="O891" s="2">
        <f>Tabla1[[#This Row],[Costo Unitario]]*Tabla1[[#This Row],[Cantidad Ordenada]]</f>
        <v>36</v>
      </c>
    </row>
    <row r="892" spans="1:15" x14ac:dyDescent="0.2">
      <c r="A892">
        <v>349</v>
      </c>
      <c r="B892">
        <v>13</v>
      </c>
      <c r="C892" t="s">
        <v>7</v>
      </c>
      <c r="D892" t="s">
        <v>32</v>
      </c>
      <c r="E892">
        <v>18</v>
      </c>
      <c r="F892">
        <v>30</v>
      </c>
      <c r="G892">
        <v>2</v>
      </c>
      <c r="H892" s="8">
        <v>25</v>
      </c>
      <c r="I892" s="7">
        <f>Tabla1[[#This Row],[Tiempo de Preparación]]/1440</f>
        <v>1.7361111111111112E-2</v>
      </c>
      <c r="J892" t="s">
        <v>8</v>
      </c>
      <c r="K892">
        <f>Tabla1[[#This Row],[Precio Unitario]]*Tabla1[[#This Row],[Cantidad Ordenada]]</f>
        <v>60</v>
      </c>
      <c r="L892">
        <f>Tabla1[[#This Row],[Ganancia Bruta]]-(Tabla1[[#This Row],[Costo Unitario]]*Tabla1[[#This Row],[Cantidad Ordenada]])</f>
        <v>24</v>
      </c>
      <c r="M892">
        <f>Tabla1[[#This Row],[Precio Unitario]]*Tabla1[[#This Row],[Cantidad Ordenada]]</f>
        <v>60</v>
      </c>
      <c r="N892" s="1">
        <f>Tabla1[[#This Row],[Ganancia Neta ]]/Tabla1[[#This Row],[Total del pedido ]]</f>
        <v>0.4</v>
      </c>
      <c r="O892" s="2">
        <f>Tabla1[[#This Row],[Costo Unitario]]*Tabla1[[#This Row],[Cantidad Ordenada]]</f>
        <v>36</v>
      </c>
    </row>
    <row r="893" spans="1:15" x14ac:dyDescent="0.2">
      <c r="A893">
        <v>349</v>
      </c>
      <c r="B893">
        <v>13</v>
      </c>
      <c r="C893" t="s">
        <v>16</v>
      </c>
      <c r="D893" t="s">
        <v>40</v>
      </c>
      <c r="E893">
        <v>11</v>
      </c>
      <c r="F893">
        <v>19</v>
      </c>
      <c r="G893">
        <v>3</v>
      </c>
      <c r="H893" s="8">
        <v>7</v>
      </c>
      <c r="I893" s="7">
        <f>Tabla1[[#This Row],[Tiempo de Preparación]]/1440</f>
        <v>4.8611111111111112E-3</v>
      </c>
      <c r="J893" t="s">
        <v>6</v>
      </c>
      <c r="K893">
        <f>Tabla1[[#This Row],[Precio Unitario]]*Tabla1[[#This Row],[Cantidad Ordenada]]</f>
        <v>57</v>
      </c>
      <c r="L893">
        <f>Tabla1[[#This Row],[Ganancia Bruta]]-(Tabla1[[#This Row],[Costo Unitario]]*Tabla1[[#This Row],[Cantidad Ordenada]])</f>
        <v>24</v>
      </c>
      <c r="M893">
        <f>Tabla1[[#This Row],[Precio Unitario]]*Tabla1[[#This Row],[Cantidad Ordenada]]</f>
        <v>57</v>
      </c>
      <c r="N893" s="1">
        <f>Tabla1[[#This Row],[Ganancia Neta ]]/Tabla1[[#This Row],[Total del pedido ]]</f>
        <v>0.42105263157894735</v>
      </c>
      <c r="O893" s="2">
        <f>Tabla1[[#This Row],[Costo Unitario]]*Tabla1[[#This Row],[Cantidad Ordenada]]</f>
        <v>33</v>
      </c>
    </row>
    <row r="894" spans="1:15" x14ac:dyDescent="0.2">
      <c r="A894">
        <v>349</v>
      </c>
      <c r="B894">
        <v>13</v>
      </c>
      <c r="C894" t="s">
        <v>17</v>
      </c>
      <c r="D894" t="s">
        <v>41</v>
      </c>
      <c r="E894">
        <v>21</v>
      </c>
      <c r="F894">
        <v>35</v>
      </c>
      <c r="G894">
        <v>1</v>
      </c>
      <c r="H894" s="8">
        <v>53</v>
      </c>
      <c r="I894" s="7">
        <f>Tabla1[[#This Row],[Tiempo de Preparación]]/1440</f>
        <v>3.6805555555555557E-2</v>
      </c>
      <c r="J894" t="s">
        <v>6</v>
      </c>
      <c r="K894">
        <f>Tabla1[[#This Row],[Precio Unitario]]*Tabla1[[#This Row],[Cantidad Ordenada]]</f>
        <v>35</v>
      </c>
      <c r="L894">
        <f>Tabla1[[#This Row],[Ganancia Bruta]]-(Tabla1[[#This Row],[Costo Unitario]]*Tabla1[[#This Row],[Cantidad Ordenada]])</f>
        <v>14</v>
      </c>
      <c r="M894">
        <f>Tabla1[[#This Row],[Precio Unitario]]*Tabla1[[#This Row],[Cantidad Ordenada]]</f>
        <v>35</v>
      </c>
      <c r="N894" s="1">
        <f>Tabla1[[#This Row],[Ganancia Neta ]]/Tabla1[[#This Row],[Total del pedido ]]</f>
        <v>0.4</v>
      </c>
      <c r="O894" s="2">
        <f>Tabla1[[#This Row],[Costo Unitario]]*Tabla1[[#This Row],[Cantidad Ordenada]]</f>
        <v>21</v>
      </c>
    </row>
    <row r="895" spans="1:15" x14ac:dyDescent="0.2">
      <c r="A895">
        <v>350</v>
      </c>
      <c r="B895">
        <v>2</v>
      </c>
      <c r="C895" t="s">
        <v>9</v>
      </c>
      <c r="D895" t="s">
        <v>33</v>
      </c>
      <c r="E895">
        <v>19</v>
      </c>
      <c r="F895">
        <v>31</v>
      </c>
      <c r="G895">
        <v>2</v>
      </c>
      <c r="H895" s="8">
        <v>52</v>
      </c>
      <c r="I895" s="7">
        <f>Tabla1[[#This Row],[Tiempo de Preparación]]/1440</f>
        <v>3.6111111111111108E-2</v>
      </c>
      <c r="J895" t="s">
        <v>8</v>
      </c>
      <c r="K895">
        <f>Tabla1[[#This Row],[Precio Unitario]]*Tabla1[[#This Row],[Cantidad Ordenada]]</f>
        <v>62</v>
      </c>
      <c r="L895">
        <f>Tabla1[[#This Row],[Ganancia Bruta]]-(Tabla1[[#This Row],[Costo Unitario]]*Tabla1[[#This Row],[Cantidad Ordenada]])</f>
        <v>24</v>
      </c>
      <c r="M895">
        <f>Tabla1[[#This Row],[Precio Unitario]]*Tabla1[[#This Row],[Cantidad Ordenada]]</f>
        <v>62</v>
      </c>
      <c r="N895" s="1">
        <f>Tabla1[[#This Row],[Ganancia Neta ]]/Tabla1[[#This Row],[Total del pedido ]]</f>
        <v>0.38709677419354838</v>
      </c>
      <c r="O895" s="2">
        <f>Tabla1[[#This Row],[Costo Unitario]]*Tabla1[[#This Row],[Cantidad Ordenada]]</f>
        <v>38</v>
      </c>
    </row>
    <row r="896" spans="1:15" x14ac:dyDescent="0.2">
      <c r="A896">
        <v>350</v>
      </c>
      <c r="B896">
        <v>2</v>
      </c>
      <c r="C896" t="s">
        <v>10</v>
      </c>
      <c r="D896" t="s">
        <v>34</v>
      </c>
      <c r="E896">
        <v>16</v>
      </c>
      <c r="F896">
        <v>27</v>
      </c>
      <c r="G896">
        <v>3</v>
      </c>
      <c r="H896" s="8">
        <v>57</v>
      </c>
      <c r="I896" s="7">
        <f>Tabla1[[#This Row],[Tiempo de Preparación]]/1440</f>
        <v>3.9583333333333331E-2</v>
      </c>
      <c r="J896" t="s">
        <v>8</v>
      </c>
      <c r="K896">
        <f>Tabla1[[#This Row],[Precio Unitario]]*Tabla1[[#This Row],[Cantidad Ordenada]]</f>
        <v>81</v>
      </c>
      <c r="L896">
        <f>Tabla1[[#This Row],[Ganancia Bruta]]-(Tabla1[[#This Row],[Costo Unitario]]*Tabla1[[#This Row],[Cantidad Ordenada]])</f>
        <v>33</v>
      </c>
      <c r="M896">
        <f>Tabla1[[#This Row],[Precio Unitario]]*Tabla1[[#This Row],[Cantidad Ordenada]]</f>
        <v>81</v>
      </c>
      <c r="N896" s="1">
        <f>Tabla1[[#This Row],[Ganancia Neta ]]/Tabla1[[#This Row],[Total del pedido ]]</f>
        <v>0.40740740740740738</v>
      </c>
      <c r="O896" s="2">
        <f>Tabla1[[#This Row],[Costo Unitario]]*Tabla1[[#This Row],[Cantidad Ordenada]]</f>
        <v>48</v>
      </c>
    </row>
    <row r="897" spans="1:15" x14ac:dyDescent="0.2">
      <c r="A897">
        <v>351</v>
      </c>
      <c r="B897">
        <v>1</v>
      </c>
      <c r="C897" t="s">
        <v>18</v>
      </c>
      <c r="D897" t="s">
        <v>42</v>
      </c>
      <c r="E897">
        <v>19</v>
      </c>
      <c r="F897">
        <v>32</v>
      </c>
      <c r="G897">
        <v>3</v>
      </c>
      <c r="H897" s="8">
        <v>18</v>
      </c>
      <c r="I897" s="7">
        <f>Tabla1[[#This Row],[Tiempo de Preparación]]/1440</f>
        <v>1.2500000000000001E-2</v>
      </c>
      <c r="J897" t="s">
        <v>8</v>
      </c>
      <c r="K897">
        <f>Tabla1[[#This Row],[Precio Unitario]]*Tabla1[[#This Row],[Cantidad Ordenada]]</f>
        <v>96</v>
      </c>
      <c r="L897">
        <f>Tabla1[[#This Row],[Ganancia Bruta]]-(Tabla1[[#This Row],[Costo Unitario]]*Tabla1[[#This Row],[Cantidad Ordenada]])</f>
        <v>39</v>
      </c>
      <c r="M897">
        <f>Tabla1[[#This Row],[Precio Unitario]]*Tabla1[[#This Row],[Cantidad Ordenada]]</f>
        <v>96</v>
      </c>
      <c r="N897" s="1">
        <f>Tabla1[[#This Row],[Ganancia Neta ]]/Tabla1[[#This Row],[Total del pedido ]]</f>
        <v>0.40625</v>
      </c>
      <c r="O897" s="2">
        <f>Tabla1[[#This Row],[Costo Unitario]]*Tabla1[[#This Row],[Cantidad Ordenada]]</f>
        <v>57</v>
      </c>
    </row>
    <row r="898" spans="1:15" x14ac:dyDescent="0.2">
      <c r="A898">
        <v>351</v>
      </c>
      <c r="B898">
        <v>1</v>
      </c>
      <c r="C898" t="s">
        <v>17</v>
      </c>
      <c r="D898" t="s">
        <v>41</v>
      </c>
      <c r="E898">
        <v>21</v>
      </c>
      <c r="F898">
        <v>35</v>
      </c>
      <c r="G898">
        <v>3</v>
      </c>
      <c r="H898" s="8">
        <v>7</v>
      </c>
      <c r="I898" s="7">
        <f>Tabla1[[#This Row],[Tiempo de Preparación]]/1440</f>
        <v>4.8611111111111112E-3</v>
      </c>
      <c r="J898" t="s">
        <v>8</v>
      </c>
      <c r="K898">
        <f>Tabla1[[#This Row],[Precio Unitario]]*Tabla1[[#This Row],[Cantidad Ordenada]]</f>
        <v>105</v>
      </c>
      <c r="L898">
        <f>Tabla1[[#This Row],[Ganancia Bruta]]-(Tabla1[[#This Row],[Costo Unitario]]*Tabla1[[#This Row],[Cantidad Ordenada]])</f>
        <v>42</v>
      </c>
      <c r="M898">
        <f>Tabla1[[#This Row],[Precio Unitario]]*Tabla1[[#This Row],[Cantidad Ordenada]]</f>
        <v>105</v>
      </c>
      <c r="N898" s="1">
        <f>Tabla1[[#This Row],[Ganancia Neta ]]/Tabla1[[#This Row],[Total del pedido ]]</f>
        <v>0.4</v>
      </c>
      <c r="O898" s="2">
        <f>Tabla1[[#This Row],[Costo Unitario]]*Tabla1[[#This Row],[Cantidad Ordenada]]</f>
        <v>63</v>
      </c>
    </row>
    <row r="899" spans="1:15" x14ac:dyDescent="0.2">
      <c r="A899">
        <v>352</v>
      </c>
      <c r="B899">
        <v>1</v>
      </c>
      <c r="C899" t="s">
        <v>14</v>
      </c>
      <c r="D899" t="s">
        <v>38</v>
      </c>
      <c r="E899">
        <v>20</v>
      </c>
      <c r="F899">
        <v>33</v>
      </c>
      <c r="G899">
        <v>3</v>
      </c>
      <c r="H899" s="8">
        <v>7</v>
      </c>
      <c r="I899" s="7">
        <f>Tabla1[[#This Row],[Tiempo de Preparación]]/1440</f>
        <v>4.8611111111111112E-3</v>
      </c>
      <c r="J899" t="s">
        <v>8</v>
      </c>
      <c r="K899">
        <f>Tabla1[[#This Row],[Precio Unitario]]*Tabla1[[#This Row],[Cantidad Ordenada]]</f>
        <v>99</v>
      </c>
      <c r="L899">
        <f>Tabla1[[#This Row],[Ganancia Bruta]]-(Tabla1[[#This Row],[Costo Unitario]]*Tabla1[[#This Row],[Cantidad Ordenada]])</f>
        <v>39</v>
      </c>
      <c r="M899">
        <f>Tabla1[[#This Row],[Precio Unitario]]*Tabla1[[#This Row],[Cantidad Ordenada]]</f>
        <v>99</v>
      </c>
      <c r="N899" s="1">
        <f>Tabla1[[#This Row],[Ganancia Neta ]]/Tabla1[[#This Row],[Total del pedido ]]</f>
        <v>0.39393939393939392</v>
      </c>
      <c r="O899" s="2">
        <f>Tabla1[[#This Row],[Costo Unitario]]*Tabla1[[#This Row],[Cantidad Ordenada]]</f>
        <v>60</v>
      </c>
    </row>
    <row r="900" spans="1:15" x14ac:dyDescent="0.2">
      <c r="A900">
        <v>353</v>
      </c>
      <c r="B900">
        <v>7</v>
      </c>
      <c r="C900" t="s">
        <v>19</v>
      </c>
      <c r="D900" t="s">
        <v>43</v>
      </c>
      <c r="E900">
        <v>13</v>
      </c>
      <c r="F900">
        <v>22</v>
      </c>
      <c r="G900">
        <v>2</v>
      </c>
      <c r="H900" s="8">
        <v>50</v>
      </c>
      <c r="I900" s="7">
        <f>Tabla1[[#This Row],[Tiempo de Preparación]]/1440</f>
        <v>3.4722222222222224E-2</v>
      </c>
      <c r="J900" t="s">
        <v>8</v>
      </c>
      <c r="K900">
        <f>Tabla1[[#This Row],[Precio Unitario]]*Tabla1[[#This Row],[Cantidad Ordenada]]</f>
        <v>44</v>
      </c>
      <c r="L900">
        <f>Tabla1[[#This Row],[Ganancia Bruta]]-(Tabla1[[#This Row],[Costo Unitario]]*Tabla1[[#This Row],[Cantidad Ordenada]])</f>
        <v>18</v>
      </c>
      <c r="M900">
        <f>Tabla1[[#This Row],[Precio Unitario]]*Tabla1[[#This Row],[Cantidad Ordenada]]</f>
        <v>44</v>
      </c>
      <c r="N900" s="1">
        <f>Tabla1[[#This Row],[Ganancia Neta ]]/Tabla1[[#This Row],[Total del pedido ]]</f>
        <v>0.40909090909090912</v>
      </c>
      <c r="O900" s="2">
        <f>Tabla1[[#This Row],[Costo Unitario]]*Tabla1[[#This Row],[Cantidad Ordenada]]</f>
        <v>26</v>
      </c>
    </row>
    <row r="901" spans="1:15" x14ac:dyDescent="0.2">
      <c r="A901">
        <v>353</v>
      </c>
      <c r="B901">
        <v>7</v>
      </c>
      <c r="C901" t="s">
        <v>7</v>
      </c>
      <c r="D901" t="s">
        <v>32</v>
      </c>
      <c r="E901">
        <v>18</v>
      </c>
      <c r="F901">
        <v>30</v>
      </c>
      <c r="G901">
        <v>1</v>
      </c>
      <c r="H901" s="8">
        <v>16</v>
      </c>
      <c r="I901" s="7">
        <f>Tabla1[[#This Row],[Tiempo de Preparación]]/1440</f>
        <v>1.1111111111111112E-2</v>
      </c>
      <c r="J901" t="s">
        <v>6</v>
      </c>
      <c r="K901">
        <f>Tabla1[[#This Row],[Precio Unitario]]*Tabla1[[#This Row],[Cantidad Ordenada]]</f>
        <v>30</v>
      </c>
      <c r="L901">
        <f>Tabla1[[#This Row],[Ganancia Bruta]]-(Tabla1[[#This Row],[Costo Unitario]]*Tabla1[[#This Row],[Cantidad Ordenada]])</f>
        <v>12</v>
      </c>
      <c r="M901">
        <f>Tabla1[[#This Row],[Precio Unitario]]*Tabla1[[#This Row],[Cantidad Ordenada]]</f>
        <v>30</v>
      </c>
      <c r="N901" s="1">
        <f>Tabla1[[#This Row],[Ganancia Neta ]]/Tabla1[[#This Row],[Total del pedido ]]</f>
        <v>0.4</v>
      </c>
      <c r="O901" s="2">
        <f>Tabla1[[#This Row],[Costo Unitario]]*Tabla1[[#This Row],[Cantidad Ordenada]]</f>
        <v>18</v>
      </c>
    </row>
    <row r="902" spans="1:15" x14ac:dyDescent="0.2">
      <c r="A902">
        <v>353</v>
      </c>
      <c r="B902">
        <v>7</v>
      </c>
      <c r="C902" t="s">
        <v>17</v>
      </c>
      <c r="D902" t="s">
        <v>41</v>
      </c>
      <c r="E902">
        <v>21</v>
      </c>
      <c r="F902">
        <v>35</v>
      </c>
      <c r="G902">
        <v>2</v>
      </c>
      <c r="H902" s="8">
        <v>37</v>
      </c>
      <c r="I902" s="7">
        <f>Tabla1[[#This Row],[Tiempo de Preparación]]/1440</f>
        <v>2.5694444444444443E-2</v>
      </c>
      <c r="J902" t="s">
        <v>6</v>
      </c>
      <c r="K902">
        <f>Tabla1[[#This Row],[Precio Unitario]]*Tabla1[[#This Row],[Cantidad Ordenada]]</f>
        <v>70</v>
      </c>
      <c r="L902">
        <f>Tabla1[[#This Row],[Ganancia Bruta]]-(Tabla1[[#This Row],[Costo Unitario]]*Tabla1[[#This Row],[Cantidad Ordenada]])</f>
        <v>28</v>
      </c>
      <c r="M902">
        <f>Tabla1[[#This Row],[Precio Unitario]]*Tabla1[[#This Row],[Cantidad Ordenada]]</f>
        <v>70</v>
      </c>
      <c r="N902" s="1">
        <f>Tabla1[[#This Row],[Ganancia Neta ]]/Tabla1[[#This Row],[Total del pedido ]]</f>
        <v>0.4</v>
      </c>
      <c r="O902" s="2">
        <f>Tabla1[[#This Row],[Costo Unitario]]*Tabla1[[#This Row],[Cantidad Ordenada]]</f>
        <v>42</v>
      </c>
    </row>
    <row r="903" spans="1:15" x14ac:dyDescent="0.2">
      <c r="A903">
        <v>353</v>
      </c>
      <c r="B903">
        <v>7</v>
      </c>
      <c r="C903" t="s">
        <v>20</v>
      </c>
      <c r="D903" t="s">
        <v>44</v>
      </c>
      <c r="E903">
        <v>20</v>
      </c>
      <c r="F903">
        <v>34</v>
      </c>
      <c r="G903">
        <v>2</v>
      </c>
      <c r="H903" s="8">
        <v>25</v>
      </c>
      <c r="I903" s="7">
        <f>Tabla1[[#This Row],[Tiempo de Preparación]]/1440</f>
        <v>1.7361111111111112E-2</v>
      </c>
      <c r="J903" t="s">
        <v>8</v>
      </c>
      <c r="K903">
        <f>Tabla1[[#This Row],[Precio Unitario]]*Tabla1[[#This Row],[Cantidad Ordenada]]</f>
        <v>68</v>
      </c>
      <c r="L903">
        <f>Tabla1[[#This Row],[Ganancia Bruta]]-(Tabla1[[#This Row],[Costo Unitario]]*Tabla1[[#This Row],[Cantidad Ordenada]])</f>
        <v>28</v>
      </c>
      <c r="M903">
        <f>Tabla1[[#This Row],[Precio Unitario]]*Tabla1[[#This Row],[Cantidad Ordenada]]</f>
        <v>68</v>
      </c>
      <c r="N903" s="1">
        <f>Tabla1[[#This Row],[Ganancia Neta ]]/Tabla1[[#This Row],[Total del pedido ]]</f>
        <v>0.41176470588235292</v>
      </c>
      <c r="O903" s="2">
        <f>Tabla1[[#This Row],[Costo Unitario]]*Tabla1[[#This Row],[Cantidad Ordenada]]</f>
        <v>40</v>
      </c>
    </row>
    <row r="904" spans="1:15" x14ac:dyDescent="0.2">
      <c r="A904">
        <v>354</v>
      </c>
      <c r="B904">
        <v>12</v>
      </c>
      <c r="C904" t="s">
        <v>16</v>
      </c>
      <c r="D904" t="s">
        <v>40</v>
      </c>
      <c r="E904">
        <v>11</v>
      </c>
      <c r="F904">
        <v>19</v>
      </c>
      <c r="G904">
        <v>3</v>
      </c>
      <c r="H904" s="8">
        <v>32</v>
      </c>
      <c r="I904" s="7">
        <f>Tabla1[[#This Row],[Tiempo de Preparación]]/1440</f>
        <v>2.2222222222222223E-2</v>
      </c>
      <c r="J904" t="s">
        <v>8</v>
      </c>
      <c r="K904">
        <f>Tabla1[[#This Row],[Precio Unitario]]*Tabla1[[#This Row],[Cantidad Ordenada]]</f>
        <v>57</v>
      </c>
      <c r="L904">
        <f>Tabla1[[#This Row],[Ganancia Bruta]]-(Tabla1[[#This Row],[Costo Unitario]]*Tabla1[[#This Row],[Cantidad Ordenada]])</f>
        <v>24</v>
      </c>
      <c r="M904">
        <f>Tabla1[[#This Row],[Precio Unitario]]*Tabla1[[#This Row],[Cantidad Ordenada]]</f>
        <v>57</v>
      </c>
      <c r="N904" s="1">
        <f>Tabla1[[#This Row],[Ganancia Neta ]]/Tabla1[[#This Row],[Total del pedido ]]</f>
        <v>0.42105263157894735</v>
      </c>
      <c r="O904" s="2">
        <f>Tabla1[[#This Row],[Costo Unitario]]*Tabla1[[#This Row],[Cantidad Ordenada]]</f>
        <v>33</v>
      </c>
    </row>
    <row r="905" spans="1:15" x14ac:dyDescent="0.2">
      <c r="A905">
        <v>354</v>
      </c>
      <c r="B905">
        <v>12</v>
      </c>
      <c r="C905" t="s">
        <v>18</v>
      </c>
      <c r="D905" t="s">
        <v>42</v>
      </c>
      <c r="E905">
        <v>19</v>
      </c>
      <c r="F905">
        <v>32</v>
      </c>
      <c r="G905">
        <v>2</v>
      </c>
      <c r="H905" s="8">
        <v>49</v>
      </c>
      <c r="I905" s="7">
        <f>Tabla1[[#This Row],[Tiempo de Preparación]]/1440</f>
        <v>3.4027777777777775E-2</v>
      </c>
      <c r="J905" t="s">
        <v>8</v>
      </c>
      <c r="K905">
        <f>Tabla1[[#This Row],[Precio Unitario]]*Tabla1[[#This Row],[Cantidad Ordenada]]</f>
        <v>64</v>
      </c>
      <c r="L905">
        <f>Tabla1[[#This Row],[Ganancia Bruta]]-(Tabla1[[#This Row],[Costo Unitario]]*Tabla1[[#This Row],[Cantidad Ordenada]])</f>
        <v>26</v>
      </c>
      <c r="M905">
        <f>Tabla1[[#This Row],[Precio Unitario]]*Tabla1[[#This Row],[Cantidad Ordenada]]</f>
        <v>64</v>
      </c>
      <c r="N905" s="1">
        <f>Tabla1[[#This Row],[Ganancia Neta ]]/Tabla1[[#This Row],[Total del pedido ]]</f>
        <v>0.40625</v>
      </c>
      <c r="O905" s="2">
        <f>Tabla1[[#This Row],[Costo Unitario]]*Tabla1[[#This Row],[Cantidad Ordenada]]</f>
        <v>38</v>
      </c>
    </row>
    <row r="906" spans="1:15" x14ac:dyDescent="0.2">
      <c r="A906">
        <v>354</v>
      </c>
      <c r="B906">
        <v>12</v>
      </c>
      <c r="C906" t="s">
        <v>24</v>
      </c>
      <c r="D906" t="s">
        <v>48</v>
      </c>
      <c r="E906">
        <v>10</v>
      </c>
      <c r="F906">
        <v>18</v>
      </c>
      <c r="G906">
        <v>2</v>
      </c>
      <c r="H906" s="8">
        <v>7</v>
      </c>
      <c r="I906" s="7">
        <f>Tabla1[[#This Row],[Tiempo de Preparación]]/1440</f>
        <v>4.8611111111111112E-3</v>
      </c>
      <c r="J906" t="s">
        <v>8</v>
      </c>
      <c r="K906">
        <f>Tabla1[[#This Row],[Precio Unitario]]*Tabla1[[#This Row],[Cantidad Ordenada]]</f>
        <v>36</v>
      </c>
      <c r="L906">
        <f>Tabla1[[#This Row],[Ganancia Bruta]]-(Tabla1[[#This Row],[Costo Unitario]]*Tabla1[[#This Row],[Cantidad Ordenada]])</f>
        <v>16</v>
      </c>
      <c r="M906">
        <f>Tabla1[[#This Row],[Precio Unitario]]*Tabla1[[#This Row],[Cantidad Ordenada]]</f>
        <v>36</v>
      </c>
      <c r="N906" s="1">
        <f>Tabla1[[#This Row],[Ganancia Neta ]]/Tabla1[[#This Row],[Total del pedido ]]</f>
        <v>0.44444444444444442</v>
      </c>
      <c r="O906" s="2">
        <f>Tabla1[[#This Row],[Costo Unitario]]*Tabla1[[#This Row],[Cantidad Ordenada]]</f>
        <v>20</v>
      </c>
    </row>
    <row r="907" spans="1:15" x14ac:dyDescent="0.2">
      <c r="A907">
        <v>354</v>
      </c>
      <c r="B907">
        <v>12</v>
      </c>
      <c r="C907" t="s">
        <v>5</v>
      </c>
      <c r="D907" t="s">
        <v>31</v>
      </c>
      <c r="E907">
        <v>14</v>
      </c>
      <c r="F907">
        <v>24</v>
      </c>
      <c r="G907">
        <v>1</v>
      </c>
      <c r="H907" s="8">
        <v>49</v>
      </c>
      <c r="I907" s="7">
        <f>Tabla1[[#This Row],[Tiempo de Preparación]]/1440</f>
        <v>3.4027777777777775E-2</v>
      </c>
      <c r="J907" t="s">
        <v>8</v>
      </c>
      <c r="K907">
        <f>Tabla1[[#This Row],[Precio Unitario]]*Tabla1[[#This Row],[Cantidad Ordenada]]</f>
        <v>24</v>
      </c>
      <c r="L907">
        <f>Tabla1[[#This Row],[Ganancia Bruta]]-(Tabla1[[#This Row],[Costo Unitario]]*Tabla1[[#This Row],[Cantidad Ordenada]])</f>
        <v>10</v>
      </c>
      <c r="M907">
        <f>Tabla1[[#This Row],[Precio Unitario]]*Tabla1[[#This Row],[Cantidad Ordenada]]</f>
        <v>24</v>
      </c>
      <c r="N907" s="1">
        <f>Tabla1[[#This Row],[Ganancia Neta ]]/Tabla1[[#This Row],[Total del pedido ]]</f>
        <v>0.41666666666666669</v>
      </c>
      <c r="O907" s="2">
        <f>Tabla1[[#This Row],[Costo Unitario]]*Tabla1[[#This Row],[Cantidad Ordenada]]</f>
        <v>14</v>
      </c>
    </row>
    <row r="908" spans="1:15" x14ac:dyDescent="0.2">
      <c r="A908">
        <v>355</v>
      </c>
      <c r="B908">
        <v>4</v>
      </c>
      <c r="C908" t="s">
        <v>25</v>
      </c>
      <c r="D908" t="s">
        <v>49</v>
      </c>
      <c r="E908">
        <v>15</v>
      </c>
      <c r="F908">
        <v>26</v>
      </c>
      <c r="G908">
        <v>1</v>
      </c>
      <c r="H908" s="8">
        <v>7</v>
      </c>
      <c r="I908" s="7">
        <f>Tabla1[[#This Row],[Tiempo de Preparación]]/1440</f>
        <v>4.8611111111111112E-3</v>
      </c>
      <c r="J908" t="s">
        <v>8</v>
      </c>
      <c r="K908">
        <f>Tabla1[[#This Row],[Precio Unitario]]*Tabla1[[#This Row],[Cantidad Ordenada]]</f>
        <v>26</v>
      </c>
      <c r="L908">
        <f>Tabla1[[#This Row],[Ganancia Bruta]]-(Tabla1[[#This Row],[Costo Unitario]]*Tabla1[[#This Row],[Cantidad Ordenada]])</f>
        <v>11</v>
      </c>
      <c r="M908">
        <f>Tabla1[[#This Row],[Precio Unitario]]*Tabla1[[#This Row],[Cantidad Ordenada]]</f>
        <v>26</v>
      </c>
      <c r="N908" s="1">
        <f>Tabla1[[#This Row],[Ganancia Neta ]]/Tabla1[[#This Row],[Total del pedido ]]</f>
        <v>0.42307692307692307</v>
      </c>
      <c r="O908" s="2">
        <f>Tabla1[[#This Row],[Costo Unitario]]*Tabla1[[#This Row],[Cantidad Ordenada]]</f>
        <v>15</v>
      </c>
    </row>
    <row r="909" spans="1:15" x14ac:dyDescent="0.2">
      <c r="A909">
        <v>356</v>
      </c>
      <c r="B909">
        <v>1</v>
      </c>
      <c r="C909" t="s">
        <v>24</v>
      </c>
      <c r="D909" t="s">
        <v>48</v>
      </c>
      <c r="E909">
        <v>10</v>
      </c>
      <c r="F909">
        <v>18</v>
      </c>
      <c r="G909">
        <v>2</v>
      </c>
      <c r="H909" s="8">
        <v>7</v>
      </c>
      <c r="I909" s="7">
        <f>Tabla1[[#This Row],[Tiempo de Preparación]]/1440</f>
        <v>4.8611111111111112E-3</v>
      </c>
      <c r="J909" t="s">
        <v>6</v>
      </c>
      <c r="K909">
        <f>Tabla1[[#This Row],[Precio Unitario]]*Tabla1[[#This Row],[Cantidad Ordenada]]</f>
        <v>36</v>
      </c>
      <c r="L909">
        <f>Tabla1[[#This Row],[Ganancia Bruta]]-(Tabla1[[#This Row],[Costo Unitario]]*Tabla1[[#This Row],[Cantidad Ordenada]])</f>
        <v>16</v>
      </c>
      <c r="M909">
        <f>Tabla1[[#This Row],[Precio Unitario]]*Tabla1[[#This Row],[Cantidad Ordenada]]</f>
        <v>36</v>
      </c>
      <c r="N909" s="1">
        <f>Tabla1[[#This Row],[Ganancia Neta ]]/Tabla1[[#This Row],[Total del pedido ]]</f>
        <v>0.44444444444444442</v>
      </c>
      <c r="O909" s="2">
        <f>Tabla1[[#This Row],[Costo Unitario]]*Tabla1[[#This Row],[Cantidad Ordenada]]</f>
        <v>20</v>
      </c>
    </row>
    <row r="910" spans="1:15" x14ac:dyDescent="0.2">
      <c r="A910">
        <v>357</v>
      </c>
      <c r="B910">
        <v>17</v>
      </c>
      <c r="C910" t="s">
        <v>26</v>
      </c>
      <c r="D910" t="s">
        <v>50</v>
      </c>
      <c r="E910">
        <v>15</v>
      </c>
      <c r="F910">
        <v>25</v>
      </c>
      <c r="G910">
        <v>1</v>
      </c>
      <c r="H910" s="8">
        <v>12</v>
      </c>
      <c r="I910" s="7">
        <f>Tabla1[[#This Row],[Tiempo de Preparación]]/1440</f>
        <v>8.3333333333333332E-3</v>
      </c>
      <c r="J910" t="s">
        <v>6</v>
      </c>
      <c r="K910">
        <f>Tabla1[[#This Row],[Precio Unitario]]*Tabla1[[#This Row],[Cantidad Ordenada]]</f>
        <v>25</v>
      </c>
      <c r="L910">
        <f>Tabla1[[#This Row],[Ganancia Bruta]]-(Tabla1[[#This Row],[Costo Unitario]]*Tabla1[[#This Row],[Cantidad Ordenada]])</f>
        <v>10</v>
      </c>
      <c r="M910">
        <f>Tabla1[[#This Row],[Precio Unitario]]*Tabla1[[#This Row],[Cantidad Ordenada]]</f>
        <v>25</v>
      </c>
      <c r="N910" s="1">
        <f>Tabla1[[#This Row],[Ganancia Neta ]]/Tabla1[[#This Row],[Total del pedido ]]</f>
        <v>0.4</v>
      </c>
      <c r="O910" s="2">
        <f>Tabla1[[#This Row],[Costo Unitario]]*Tabla1[[#This Row],[Cantidad Ordenada]]</f>
        <v>15</v>
      </c>
    </row>
    <row r="911" spans="1:15" x14ac:dyDescent="0.2">
      <c r="A911">
        <v>357</v>
      </c>
      <c r="B911">
        <v>17</v>
      </c>
      <c r="C911" t="s">
        <v>21</v>
      </c>
      <c r="D911" t="s">
        <v>45</v>
      </c>
      <c r="E911">
        <v>12</v>
      </c>
      <c r="F911">
        <v>20</v>
      </c>
      <c r="G911">
        <v>2</v>
      </c>
      <c r="H911" s="8">
        <v>5</v>
      </c>
      <c r="I911" s="7">
        <f>Tabla1[[#This Row],[Tiempo de Preparación]]/1440</f>
        <v>3.472222222222222E-3</v>
      </c>
      <c r="J911" t="s">
        <v>8</v>
      </c>
      <c r="K911">
        <f>Tabla1[[#This Row],[Precio Unitario]]*Tabla1[[#This Row],[Cantidad Ordenada]]</f>
        <v>40</v>
      </c>
      <c r="L911">
        <f>Tabla1[[#This Row],[Ganancia Bruta]]-(Tabla1[[#This Row],[Costo Unitario]]*Tabla1[[#This Row],[Cantidad Ordenada]])</f>
        <v>16</v>
      </c>
      <c r="M911">
        <f>Tabla1[[#This Row],[Precio Unitario]]*Tabla1[[#This Row],[Cantidad Ordenada]]</f>
        <v>40</v>
      </c>
      <c r="N911" s="1">
        <f>Tabla1[[#This Row],[Ganancia Neta ]]/Tabla1[[#This Row],[Total del pedido ]]</f>
        <v>0.4</v>
      </c>
      <c r="O911" s="2">
        <f>Tabla1[[#This Row],[Costo Unitario]]*Tabla1[[#This Row],[Cantidad Ordenada]]</f>
        <v>24</v>
      </c>
    </row>
    <row r="912" spans="1:15" x14ac:dyDescent="0.2">
      <c r="A912">
        <v>357</v>
      </c>
      <c r="B912">
        <v>17</v>
      </c>
      <c r="C912" t="s">
        <v>10</v>
      </c>
      <c r="D912" t="s">
        <v>34</v>
      </c>
      <c r="E912">
        <v>16</v>
      </c>
      <c r="F912">
        <v>27</v>
      </c>
      <c r="G912">
        <v>3</v>
      </c>
      <c r="H912" s="8">
        <v>31</v>
      </c>
      <c r="I912" s="7">
        <f>Tabla1[[#This Row],[Tiempo de Preparación]]/1440</f>
        <v>2.1527777777777778E-2</v>
      </c>
      <c r="J912" t="s">
        <v>8</v>
      </c>
      <c r="K912">
        <f>Tabla1[[#This Row],[Precio Unitario]]*Tabla1[[#This Row],[Cantidad Ordenada]]</f>
        <v>81</v>
      </c>
      <c r="L912">
        <f>Tabla1[[#This Row],[Ganancia Bruta]]-(Tabla1[[#This Row],[Costo Unitario]]*Tabla1[[#This Row],[Cantidad Ordenada]])</f>
        <v>33</v>
      </c>
      <c r="M912">
        <f>Tabla1[[#This Row],[Precio Unitario]]*Tabla1[[#This Row],[Cantidad Ordenada]]</f>
        <v>81</v>
      </c>
      <c r="N912" s="1">
        <f>Tabla1[[#This Row],[Ganancia Neta ]]/Tabla1[[#This Row],[Total del pedido ]]</f>
        <v>0.40740740740740738</v>
      </c>
      <c r="O912" s="2">
        <f>Tabla1[[#This Row],[Costo Unitario]]*Tabla1[[#This Row],[Cantidad Ordenada]]</f>
        <v>48</v>
      </c>
    </row>
    <row r="913" spans="1:15" x14ac:dyDescent="0.2">
      <c r="A913">
        <v>357</v>
      </c>
      <c r="B913">
        <v>17</v>
      </c>
      <c r="C913" t="s">
        <v>19</v>
      </c>
      <c r="D913" t="s">
        <v>43</v>
      </c>
      <c r="E913">
        <v>13</v>
      </c>
      <c r="F913">
        <v>22</v>
      </c>
      <c r="G913">
        <v>1</v>
      </c>
      <c r="H913" s="8">
        <v>48</v>
      </c>
      <c r="I913" s="7">
        <f>Tabla1[[#This Row],[Tiempo de Preparación]]/1440</f>
        <v>3.3333333333333333E-2</v>
      </c>
      <c r="J913" t="s">
        <v>6</v>
      </c>
      <c r="K913">
        <f>Tabla1[[#This Row],[Precio Unitario]]*Tabla1[[#This Row],[Cantidad Ordenada]]</f>
        <v>22</v>
      </c>
      <c r="L913">
        <f>Tabla1[[#This Row],[Ganancia Bruta]]-(Tabla1[[#This Row],[Costo Unitario]]*Tabla1[[#This Row],[Cantidad Ordenada]])</f>
        <v>9</v>
      </c>
      <c r="M913">
        <f>Tabla1[[#This Row],[Precio Unitario]]*Tabla1[[#This Row],[Cantidad Ordenada]]</f>
        <v>22</v>
      </c>
      <c r="N913" s="1">
        <f>Tabla1[[#This Row],[Ganancia Neta ]]/Tabla1[[#This Row],[Total del pedido ]]</f>
        <v>0.40909090909090912</v>
      </c>
      <c r="O913" s="2">
        <f>Tabla1[[#This Row],[Costo Unitario]]*Tabla1[[#This Row],[Cantidad Ordenada]]</f>
        <v>13</v>
      </c>
    </row>
    <row r="914" spans="1:15" x14ac:dyDescent="0.2">
      <c r="A914">
        <v>358</v>
      </c>
      <c r="B914">
        <v>13</v>
      </c>
      <c r="C914" t="s">
        <v>25</v>
      </c>
      <c r="D914" t="s">
        <v>49</v>
      </c>
      <c r="E914">
        <v>15</v>
      </c>
      <c r="F914">
        <v>26</v>
      </c>
      <c r="G914">
        <v>2</v>
      </c>
      <c r="H914" s="8">
        <v>50</v>
      </c>
      <c r="I914" s="7">
        <f>Tabla1[[#This Row],[Tiempo de Preparación]]/1440</f>
        <v>3.4722222222222224E-2</v>
      </c>
      <c r="J914" t="s">
        <v>6</v>
      </c>
      <c r="K914">
        <f>Tabla1[[#This Row],[Precio Unitario]]*Tabla1[[#This Row],[Cantidad Ordenada]]</f>
        <v>52</v>
      </c>
      <c r="L914">
        <f>Tabla1[[#This Row],[Ganancia Bruta]]-(Tabla1[[#This Row],[Costo Unitario]]*Tabla1[[#This Row],[Cantidad Ordenada]])</f>
        <v>22</v>
      </c>
      <c r="M914">
        <f>Tabla1[[#This Row],[Precio Unitario]]*Tabla1[[#This Row],[Cantidad Ordenada]]</f>
        <v>52</v>
      </c>
      <c r="N914" s="1">
        <f>Tabla1[[#This Row],[Ganancia Neta ]]/Tabla1[[#This Row],[Total del pedido ]]</f>
        <v>0.42307692307692307</v>
      </c>
      <c r="O914" s="2">
        <f>Tabla1[[#This Row],[Costo Unitario]]*Tabla1[[#This Row],[Cantidad Ordenada]]</f>
        <v>30</v>
      </c>
    </row>
    <row r="915" spans="1:15" x14ac:dyDescent="0.2">
      <c r="A915">
        <v>358</v>
      </c>
      <c r="B915">
        <v>13</v>
      </c>
      <c r="C915" t="s">
        <v>24</v>
      </c>
      <c r="D915" t="s">
        <v>48</v>
      </c>
      <c r="E915">
        <v>10</v>
      </c>
      <c r="F915">
        <v>18</v>
      </c>
      <c r="G915">
        <v>3</v>
      </c>
      <c r="H915" s="8">
        <v>50</v>
      </c>
      <c r="I915" s="7">
        <f>Tabla1[[#This Row],[Tiempo de Preparación]]/1440</f>
        <v>3.4722222222222224E-2</v>
      </c>
      <c r="J915" t="s">
        <v>8</v>
      </c>
      <c r="K915">
        <f>Tabla1[[#This Row],[Precio Unitario]]*Tabla1[[#This Row],[Cantidad Ordenada]]</f>
        <v>54</v>
      </c>
      <c r="L915">
        <f>Tabla1[[#This Row],[Ganancia Bruta]]-(Tabla1[[#This Row],[Costo Unitario]]*Tabla1[[#This Row],[Cantidad Ordenada]])</f>
        <v>24</v>
      </c>
      <c r="M915">
        <f>Tabla1[[#This Row],[Precio Unitario]]*Tabla1[[#This Row],[Cantidad Ordenada]]</f>
        <v>54</v>
      </c>
      <c r="N915" s="1">
        <f>Tabla1[[#This Row],[Ganancia Neta ]]/Tabla1[[#This Row],[Total del pedido ]]</f>
        <v>0.44444444444444442</v>
      </c>
      <c r="O915" s="2">
        <f>Tabla1[[#This Row],[Costo Unitario]]*Tabla1[[#This Row],[Cantidad Ordenada]]</f>
        <v>30</v>
      </c>
    </row>
    <row r="916" spans="1:15" x14ac:dyDescent="0.2">
      <c r="A916">
        <v>358</v>
      </c>
      <c r="B916">
        <v>13</v>
      </c>
      <c r="C916" t="s">
        <v>21</v>
      </c>
      <c r="D916" t="s">
        <v>45</v>
      </c>
      <c r="E916">
        <v>12</v>
      </c>
      <c r="F916">
        <v>20</v>
      </c>
      <c r="G916">
        <v>3</v>
      </c>
      <c r="H916" s="8">
        <v>52</v>
      </c>
      <c r="I916" s="7">
        <f>Tabla1[[#This Row],[Tiempo de Preparación]]/1440</f>
        <v>3.6111111111111108E-2</v>
      </c>
      <c r="J916" t="s">
        <v>6</v>
      </c>
      <c r="K916">
        <f>Tabla1[[#This Row],[Precio Unitario]]*Tabla1[[#This Row],[Cantidad Ordenada]]</f>
        <v>60</v>
      </c>
      <c r="L916">
        <f>Tabla1[[#This Row],[Ganancia Bruta]]-(Tabla1[[#This Row],[Costo Unitario]]*Tabla1[[#This Row],[Cantidad Ordenada]])</f>
        <v>24</v>
      </c>
      <c r="M916">
        <f>Tabla1[[#This Row],[Precio Unitario]]*Tabla1[[#This Row],[Cantidad Ordenada]]</f>
        <v>60</v>
      </c>
      <c r="N916" s="1">
        <f>Tabla1[[#This Row],[Ganancia Neta ]]/Tabla1[[#This Row],[Total del pedido ]]</f>
        <v>0.4</v>
      </c>
      <c r="O916" s="2">
        <f>Tabla1[[#This Row],[Costo Unitario]]*Tabla1[[#This Row],[Cantidad Ordenada]]</f>
        <v>36</v>
      </c>
    </row>
    <row r="917" spans="1:15" x14ac:dyDescent="0.2">
      <c r="A917">
        <v>359</v>
      </c>
      <c r="B917">
        <v>11</v>
      </c>
      <c r="C917" t="s">
        <v>19</v>
      </c>
      <c r="D917" t="s">
        <v>43</v>
      </c>
      <c r="E917">
        <v>13</v>
      </c>
      <c r="F917">
        <v>22</v>
      </c>
      <c r="G917">
        <v>1</v>
      </c>
      <c r="H917" s="8">
        <v>26</v>
      </c>
      <c r="I917" s="7">
        <f>Tabla1[[#This Row],[Tiempo de Preparación]]/1440</f>
        <v>1.8055555555555554E-2</v>
      </c>
      <c r="J917" t="s">
        <v>8</v>
      </c>
      <c r="K917">
        <f>Tabla1[[#This Row],[Precio Unitario]]*Tabla1[[#This Row],[Cantidad Ordenada]]</f>
        <v>22</v>
      </c>
      <c r="L917">
        <f>Tabla1[[#This Row],[Ganancia Bruta]]-(Tabla1[[#This Row],[Costo Unitario]]*Tabla1[[#This Row],[Cantidad Ordenada]])</f>
        <v>9</v>
      </c>
      <c r="M917">
        <f>Tabla1[[#This Row],[Precio Unitario]]*Tabla1[[#This Row],[Cantidad Ordenada]]</f>
        <v>22</v>
      </c>
      <c r="N917" s="1">
        <f>Tabla1[[#This Row],[Ganancia Neta ]]/Tabla1[[#This Row],[Total del pedido ]]</f>
        <v>0.40909090909090912</v>
      </c>
      <c r="O917" s="2">
        <f>Tabla1[[#This Row],[Costo Unitario]]*Tabla1[[#This Row],[Cantidad Ordenada]]</f>
        <v>13</v>
      </c>
    </row>
    <row r="918" spans="1:15" x14ac:dyDescent="0.2">
      <c r="A918">
        <v>359</v>
      </c>
      <c r="B918">
        <v>11</v>
      </c>
      <c r="C918" t="s">
        <v>15</v>
      </c>
      <c r="D918" t="s">
        <v>39</v>
      </c>
      <c r="E918">
        <v>16</v>
      </c>
      <c r="F918">
        <v>28</v>
      </c>
      <c r="G918">
        <v>3</v>
      </c>
      <c r="H918" s="8">
        <v>57</v>
      </c>
      <c r="I918" s="7">
        <f>Tabla1[[#This Row],[Tiempo de Preparación]]/1440</f>
        <v>3.9583333333333331E-2</v>
      </c>
      <c r="J918" t="s">
        <v>8</v>
      </c>
      <c r="K918">
        <f>Tabla1[[#This Row],[Precio Unitario]]*Tabla1[[#This Row],[Cantidad Ordenada]]</f>
        <v>84</v>
      </c>
      <c r="L918">
        <f>Tabla1[[#This Row],[Ganancia Bruta]]-(Tabla1[[#This Row],[Costo Unitario]]*Tabla1[[#This Row],[Cantidad Ordenada]])</f>
        <v>36</v>
      </c>
      <c r="M918">
        <f>Tabla1[[#This Row],[Precio Unitario]]*Tabla1[[#This Row],[Cantidad Ordenada]]</f>
        <v>84</v>
      </c>
      <c r="N918" s="1">
        <f>Tabla1[[#This Row],[Ganancia Neta ]]/Tabla1[[#This Row],[Total del pedido ]]</f>
        <v>0.42857142857142855</v>
      </c>
      <c r="O918" s="2">
        <f>Tabla1[[#This Row],[Costo Unitario]]*Tabla1[[#This Row],[Cantidad Ordenada]]</f>
        <v>48</v>
      </c>
    </row>
    <row r="919" spans="1:15" x14ac:dyDescent="0.2">
      <c r="A919">
        <v>359</v>
      </c>
      <c r="B919">
        <v>11</v>
      </c>
      <c r="C919" t="s">
        <v>13</v>
      </c>
      <c r="D919" t="s">
        <v>37</v>
      </c>
      <c r="E919">
        <v>17</v>
      </c>
      <c r="F919">
        <v>29</v>
      </c>
      <c r="G919">
        <v>2</v>
      </c>
      <c r="H919" s="8">
        <v>12</v>
      </c>
      <c r="I919" s="7">
        <f>Tabla1[[#This Row],[Tiempo de Preparación]]/1440</f>
        <v>8.3333333333333332E-3</v>
      </c>
      <c r="J919" t="s">
        <v>8</v>
      </c>
      <c r="K919">
        <f>Tabla1[[#This Row],[Precio Unitario]]*Tabla1[[#This Row],[Cantidad Ordenada]]</f>
        <v>58</v>
      </c>
      <c r="L919">
        <f>Tabla1[[#This Row],[Ganancia Bruta]]-(Tabla1[[#This Row],[Costo Unitario]]*Tabla1[[#This Row],[Cantidad Ordenada]])</f>
        <v>24</v>
      </c>
      <c r="M919">
        <f>Tabla1[[#This Row],[Precio Unitario]]*Tabla1[[#This Row],[Cantidad Ordenada]]</f>
        <v>58</v>
      </c>
      <c r="N919" s="1">
        <f>Tabla1[[#This Row],[Ganancia Neta ]]/Tabla1[[#This Row],[Total del pedido ]]</f>
        <v>0.41379310344827586</v>
      </c>
      <c r="O919" s="2">
        <f>Tabla1[[#This Row],[Costo Unitario]]*Tabla1[[#This Row],[Cantidad Ordenada]]</f>
        <v>34</v>
      </c>
    </row>
    <row r="920" spans="1:15" x14ac:dyDescent="0.2">
      <c r="A920">
        <v>359</v>
      </c>
      <c r="B920">
        <v>11</v>
      </c>
      <c r="C920" t="s">
        <v>25</v>
      </c>
      <c r="D920" t="s">
        <v>49</v>
      </c>
      <c r="E920">
        <v>15</v>
      </c>
      <c r="F920">
        <v>26</v>
      </c>
      <c r="G920">
        <v>1</v>
      </c>
      <c r="H920" s="8">
        <v>50</v>
      </c>
      <c r="I920" s="7">
        <f>Tabla1[[#This Row],[Tiempo de Preparación]]/1440</f>
        <v>3.4722222222222224E-2</v>
      </c>
      <c r="J920" t="s">
        <v>8</v>
      </c>
      <c r="K920">
        <f>Tabla1[[#This Row],[Precio Unitario]]*Tabla1[[#This Row],[Cantidad Ordenada]]</f>
        <v>26</v>
      </c>
      <c r="L920">
        <f>Tabla1[[#This Row],[Ganancia Bruta]]-(Tabla1[[#This Row],[Costo Unitario]]*Tabla1[[#This Row],[Cantidad Ordenada]])</f>
        <v>11</v>
      </c>
      <c r="M920">
        <f>Tabla1[[#This Row],[Precio Unitario]]*Tabla1[[#This Row],[Cantidad Ordenada]]</f>
        <v>26</v>
      </c>
      <c r="N920" s="1">
        <f>Tabla1[[#This Row],[Ganancia Neta ]]/Tabla1[[#This Row],[Total del pedido ]]</f>
        <v>0.42307692307692307</v>
      </c>
      <c r="O920" s="2">
        <f>Tabla1[[#This Row],[Costo Unitario]]*Tabla1[[#This Row],[Cantidad Ordenada]]</f>
        <v>15</v>
      </c>
    </row>
    <row r="921" spans="1:15" x14ac:dyDescent="0.2">
      <c r="A921">
        <v>360</v>
      </c>
      <c r="B921">
        <v>16</v>
      </c>
      <c r="C921" t="s">
        <v>23</v>
      </c>
      <c r="D921" t="s">
        <v>47</v>
      </c>
      <c r="E921">
        <v>13</v>
      </c>
      <c r="F921">
        <v>21</v>
      </c>
      <c r="G921">
        <v>1</v>
      </c>
      <c r="H921" s="8">
        <v>42</v>
      </c>
      <c r="I921" s="7">
        <f>Tabla1[[#This Row],[Tiempo de Preparación]]/1440</f>
        <v>2.9166666666666667E-2</v>
      </c>
      <c r="J921" t="s">
        <v>6</v>
      </c>
      <c r="K921">
        <f>Tabla1[[#This Row],[Precio Unitario]]*Tabla1[[#This Row],[Cantidad Ordenada]]</f>
        <v>21</v>
      </c>
      <c r="L921">
        <f>Tabla1[[#This Row],[Ganancia Bruta]]-(Tabla1[[#This Row],[Costo Unitario]]*Tabla1[[#This Row],[Cantidad Ordenada]])</f>
        <v>8</v>
      </c>
      <c r="M921">
        <f>Tabla1[[#This Row],[Precio Unitario]]*Tabla1[[#This Row],[Cantidad Ordenada]]</f>
        <v>21</v>
      </c>
      <c r="N921" s="1">
        <f>Tabla1[[#This Row],[Ganancia Neta ]]/Tabla1[[#This Row],[Total del pedido ]]</f>
        <v>0.38095238095238093</v>
      </c>
      <c r="O921" s="2">
        <f>Tabla1[[#This Row],[Costo Unitario]]*Tabla1[[#This Row],[Cantidad Ordenada]]</f>
        <v>13</v>
      </c>
    </row>
    <row r="922" spans="1:15" x14ac:dyDescent="0.2">
      <c r="A922">
        <v>360</v>
      </c>
      <c r="B922">
        <v>16</v>
      </c>
      <c r="C922" t="s">
        <v>7</v>
      </c>
      <c r="D922" t="s">
        <v>32</v>
      </c>
      <c r="E922">
        <v>18</v>
      </c>
      <c r="F922">
        <v>30</v>
      </c>
      <c r="G922">
        <v>3</v>
      </c>
      <c r="H922" s="8">
        <v>36</v>
      </c>
      <c r="I922" s="7">
        <f>Tabla1[[#This Row],[Tiempo de Preparación]]/1440</f>
        <v>2.5000000000000001E-2</v>
      </c>
      <c r="J922" t="s">
        <v>8</v>
      </c>
      <c r="K922">
        <f>Tabla1[[#This Row],[Precio Unitario]]*Tabla1[[#This Row],[Cantidad Ordenada]]</f>
        <v>90</v>
      </c>
      <c r="L922">
        <f>Tabla1[[#This Row],[Ganancia Bruta]]-(Tabla1[[#This Row],[Costo Unitario]]*Tabla1[[#This Row],[Cantidad Ordenada]])</f>
        <v>36</v>
      </c>
      <c r="M922">
        <f>Tabla1[[#This Row],[Precio Unitario]]*Tabla1[[#This Row],[Cantidad Ordenada]]</f>
        <v>90</v>
      </c>
      <c r="N922" s="1">
        <f>Tabla1[[#This Row],[Ganancia Neta ]]/Tabla1[[#This Row],[Total del pedido ]]</f>
        <v>0.4</v>
      </c>
      <c r="O922" s="2">
        <f>Tabla1[[#This Row],[Costo Unitario]]*Tabla1[[#This Row],[Cantidad Ordenada]]</f>
        <v>54</v>
      </c>
    </row>
    <row r="923" spans="1:15" x14ac:dyDescent="0.2">
      <c r="A923">
        <v>360</v>
      </c>
      <c r="B923">
        <v>16</v>
      </c>
      <c r="C923" t="s">
        <v>25</v>
      </c>
      <c r="D923" t="s">
        <v>49</v>
      </c>
      <c r="E923">
        <v>15</v>
      </c>
      <c r="F923">
        <v>26</v>
      </c>
      <c r="G923">
        <v>1</v>
      </c>
      <c r="H923" s="8">
        <v>51</v>
      </c>
      <c r="I923" s="7">
        <f>Tabla1[[#This Row],[Tiempo de Preparación]]/1440</f>
        <v>3.5416666666666666E-2</v>
      </c>
      <c r="J923" t="s">
        <v>8</v>
      </c>
      <c r="K923">
        <f>Tabla1[[#This Row],[Precio Unitario]]*Tabla1[[#This Row],[Cantidad Ordenada]]</f>
        <v>26</v>
      </c>
      <c r="L923">
        <f>Tabla1[[#This Row],[Ganancia Bruta]]-(Tabla1[[#This Row],[Costo Unitario]]*Tabla1[[#This Row],[Cantidad Ordenada]])</f>
        <v>11</v>
      </c>
      <c r="M923">
        <f>Tabla1[[#This Row],[Precio Unitario]]*Tabla1[[#This Row],[Cantidad Ordenada]]</f>
        <v>26</v>
      </c>
      <c r="N923" s="1">
        <f>Tabla1[[#This Row],[Ganancia Neta ]]/Tabla1[[#This Row],[Total del pedido ]]</f>
        <v>0.42307692307692307</v>
      </c>
      <c r="O923" s="2">
        <f>Tabla1[[#This Row],[Costo Unitario]]*Tabla1[[#This Row],[Cantidad Ordenada]]</f>
        <v>15</v>
      </c>
    </row>
    <row r="924" spans="1:15" x14ac:dyDescent="0.2">
      <c r="A924">
        <v>360</v>
      </c>
      <c r="B924">
        <v>16</v>
      </c>
      <c r="C924" t="s">
        <v>18</v>
      </c>
      <c r="D924" t="s">
        <v>42</v>
      </c>
      <c r="E924">
        <v>19</v>
      </c>
      <c r="F924">
        <v>32</v>
      </c>
      <c r="G924">
        <v>3</v>
      </c>
      <c r="H924" s="8">
        <v>30</v>
      </c>
      <c r="I924" s="7">
        <f>Tabla1[[#This Row],[Tiempo de Preparación]]/1440</f>
        <v>2.0833333333333332E-2</v>
      </c>
      <c r="J924" t="s">
        <v>8</v>
      </c>
      <c r="K924">
        <f>Tabla1[[#This Row],[Precio Unitario]]*Tabla1[[#This Row],[Cantidad Ordenada]]</f>
        <v>96</v>
      </c>
      <c r="L924">
        <f>Tabla1[[#This Row],[Ganancia Bruta]]-(Tabla1[[#This Row],[Costo Unitario]]*Tabla1[[#This Row],[Cantidad Ordenada]])</f>
        <v>39</v>
      </c>
      <c r="M924">
        <f>Tabla1[[#This Row],[Precio Unitario]]*Tabla1[[#This Row],[Cantidad Ordenada]]</f>
        <v>96</v>
      </c>
      <c r="N924" s="1">
        <f>Tabla1[[#This Row],[Ganancia Neta ]]/Tabla1[[#This Row],[Total del pedido ]]</f>
        <v>0.40625</v>
      </c>
      <c r="O924" s="2">
        <f>Tabla1[[#This Row],[Costo Unitario]]*Tabla1[[#This Row],[Cantidad Ordenada]]</f>
        <v>57</v>
      </c>
    </row>
    <row r="925" spans="1:15" x14ac:dyDescent="0.2">
      <c r="A925">
        <v>361</v>
      </c>
      <c r="B925">
        <v>16</v>
      </c>
      <c r="C925" t="s">
        <v>13</v>
      </c>
      <c r="D925" t="s">
        <v>37</v>
      </c>
      <c r="E925">
        <v>17</v>
      </c>
      <c r="F925">
        <v>29</v>
      </c>
      <c r="G925">
        <v>1</v>
      </c>
      <c r="H925" s="8">
        <v>58</v>
      </c>
      <c r="I925" s="7">
        <f>Tabla1[[#This Row],[Tiempo de Preparación]]/1440</f>
        <v>4.027777777777778E-2</v>
      </c>
      <c r="J925" t="s">
        <v>6</v>
      </c>
      <c r="K925">
        <f>Tabla1[[#This Row],[Precio Unitario]]*Tabla1[[#This Row],[Cantidad Ordenada]]</f>
        <v>29</v>
      </c>
      <c r="L925">
        <f>Tabla1[[#This Row],[Ganancia Bruta]]-(Tabla1[[#This Row],[Costo Unitario]]*Tabla1[[#This Row],[Cantidad Ordenada]])</f>
        <v>12</v>
      </c>
      <c r="M925">
        <f>Tabla1[[#This Row],[Precio Unitario]]*Tabla1[[#This Row],[Cantidad Ordenada]]</f>
        <v>29</v>
      </c>
      <c r="N925" s="1">
        <f>Tabla1[[#This Row],[Ganancia Neta ]]/Tabla1[[#This Row],[Total del pedido ]]</f>
        <v>0.41379310344827586</v>
      </c>
      <c r="O925" s="2">
        <f>Tabla1[[#This Row],[Costo Unitario]]*Tabla1[[#This Row],[Cantidad Ordenada]]</f>
        <v>17</v>
      </c>
    </row>
    <row r="926" spans="1:15" x14ac:dyDescent="0.2">
      <c r="A926">
        <v>361</v>
      </c>
      <c r="B926">
        <v>16</v>
      </c>
      <c r="C926" t="s">
        <v>5</v>
      </c>
      <c r="D926" t="s">
        <v>31</v>
      </c>
      <c r="E926">
        <v>14</v>
      </c>
      <c r="F926">
        <v>24</v>
      </c>
      <c r="G926">
        <v>3</v>
      </c>
      <c r="H926" s="8">
        <v>54</v>
      </c>
      <c r="I926" s="7">
        <f>Tabla1[[#This Row],[Tiempo de Preparación]]/1440</f>
        <v>3.7499999999999999E-2</v>
      </c>
      <c r="J926" t="s">
        <v>8</v>
      </c>
      <c r="K926">
        <f>Tabla1[[#This Row],[Precio Unitario]]*Tabla1[[#This Row],[Cantidad Ordenada]]</f>
        <v>72</v>
      </c>
      <c r="L926">
        <f>Tabla1[[#This Row],[Ganancia Bruta]]-(Tabla1[[#This Row],[Costo Unitario]]*Tabla1[[#This Row],[Cantidad Ordenada]])</f>
        <v>30</v>
      </c>
      <c r="M926">
        <f>Tabla1[[#This Row],[Precio Unitario]]*Tabla1[[#This Row],[Cantidad Ordenada]]</f>
        <v>72</v>
      </c>
      <c r="N926" s="1">
        <f>Tabla1[[#This Row],[Ganancia Neta ]]/Tabla1[[#This Row],[Total del pedido ]]</f>
        <v>0.41666666666666669</v>
      </c>
      <c r="O926" s="2">
        <f>Tabla1[[#This Row],[Costo Unitario]]*Tabla1[[#This Row],[Cantidad Ordenada]]</f>
        <v>42</v>
      </c>
    </row>
    <row r="927" spans="1:15" x14ac:dyDescent="0.2">
      <c r="A927">
        <v>362</v>
      </c>
      <c r="B927">
        <v>15</v>
      </c>
      <c r="C927" t="s">
        <v>21</v>
      </c>
      <c r="D927" t="s">
        <v>45</v>
      </c>
      <c r="E927">
        <v>12</v>
      </c>
      <c r="F927">
        <v>20</v>
      </c>
      <c r="G927">
        <v>1</v>
      </c>
      <c r="H927" s="8">
        <v>41</v>
      </c>
      <c r="I927" s="7">
        <f>Tabla1[[#This Row],[Tiempo de Preparación]]/1440</f>
        <v>2.8472222222222222E-2</v>
      </c>
      <c r="J927" t="s">
        <v>6</v>
      </c>
      <c r="K927">
        <f>Tabla1[[#This Row],[Precio Unitario]]*Tabla1[[#This Row],[Cantidad Ordenada]]</f>
        <v>20</v>
      </c>
      <c r="L927">
        <f>Tabla1[[#This Row],[Ganancia Bruta]]-(Tabla1[[#This Row],[Costo Unitario]]*Tabla1[[#This Row],[Cantidad Ordenada]])</f>
        <v>8</v>
      </c>
      <c r="M927">
        <f>Tabla1[[#This Row],[Precio Unitario]]*Tabla1[[#This Row],[Cantidad Ordenada]]</f>
        <v>20</v>
      </c>
      <c r="N927" s="1">
        <f>Tabla1[[#This Row],[Ganancia Neta ]]/Tabla1[[#This Row],[Total del pedido ]]</f>
        <v>0.4</v>
      </c>
      <c r="O927" s="2">
        <f>Tabla1[[#This Row],[Costo Unitario]]*Tabla1[[#This Row],[Cantidad Ordenada]]</f>
        <v>12</v>
      </c>
    </row>
    <row r="928" spans="1:15" x14ac:dyDescent="0.2">
      <c r="A928">
        <v>362</v>
      </c>
      <c r="B928">
        <v>15</v>
      </c>
      <c r="C928" t="s">
        <v>5</v>
      </c>
      <c r="D928" t="s">
        <v>31</v>
      </c>
      <c r="E928">
        <v>14</v>
      </c>
      <c r="F928">
        <v>24</v>
      </c>
      <c r="G928">
        <v>1</v>
      </c>
      <c r="H928" s="8">
        <v>58</v>
      </c>
      <c r="I928" s="7">
        <f>Tabla1[[#This Row],[Tiempo de Preparación]]/1440</f>
        <v>4.027777777777778E-2</v>
      </c>
      <c r="J928" t="s">
        <v>6</v>
      </c>
      <c r="K928">
        <f>Tabla1[[#This Row],[Precio Unitario]]*Tabla1[[#This Row],[Cantidad Ordenada]]</f>
        <v>24</v>
      </c>
      <c r="L928">
        <f>Tabla1[[#This Row],[Ganancia Bruta]]-(Tabla1[[#This Row],[Costo Unitario]]*Tabla1[[#This Row],[Cantidad Ordenada]])</f>
        <v>10</v>
      </c>
      <c r="M928">
        <f>Tabla1[[#This Row],[Precio Unitario]]*Tabla1[[#This Row],[Cantidad Ordenada]]</f>
        <v>24</v>
      </c>
      <c r="N928" s="1">
        <f>Tabla1[[#This Row],[Ganancia Neta ]]/Tabla1[[#This Row],[Total del pedido ]]</f>
        <v>0.41666666666666669</v>
      </c>
      <c r="O928" s="2">
        <f>Tabla1[[#This Row],[Costo Unitario]]*Tabla1[[#This Row],[Cantidad Ordenada]]</f>
        <v>14</v>
      </c>
    </row>
    <row r="929" spans="1:15" x14ac:dyDescent="0.2">
      <c r="A929">
        <v>362</v>
      </c>
      <c r="B929">
        <v>15</v>
      </c>
      <c r="C929" t="s">
        <v>24</v>
      </c>
      <c r="D929" t="s">
        <v>48</v>
      </c>
      <c r="E929">
        <v>10</v>
      </c>
      <c r="F929">
        <v>18</v>
      </c>
      <c r="G929">
        <v>1</v>
      </c>
      <c r="H929" s="8">
        <v>24</v>
      </c>
      <c r="I929" s="7">
        <f>Tabla1[[#This Row],[Tiempo de Preparación]]/1440</f>
        <v>1.6666666666666666E-2</v>
      </c>
      <c r="J929" t="s">
        <v>6</v>
      </c>
      <c r="K929">
        <f>Tabla1[[#This Row],[Precio Unitario]]*Tabla1[[#This Row],[Cantidad Ordenada]]</f>
        <v>18</v>
      </c>
      <c r="L929">
        <f>Tabla1[[#This Row],[Ganancia Bruta]]-(Tabla1[[#This Row],[Costo Unitario]]*Tabla1[[#This Row],[Cantidad Ordenada]])</f>
        <v>8</v>
      </c>
      <c r="M929">
        <f>Tabla1[[#This Row],[Precio Unitario]]*Tabla1[[#This Row],[Cantidad Ordenada]]</f>
        <v>18</v>
      </c>
      <c r="N929" s="1">
        <f>Tabla1[[#This Row],[Ganancia Neta ]]/Tabla1[[#This Row],[Total del pedido ]]</f>
        <v>0.44444444444444442</v>
      </c>
      <c r="O929" s="2">
        <f>Tabla1[[#This Row],[Costo Unitario]]*Tabla1[[#This Row],[Cantidad Ordenada]]</f>
        <v>10</v>
      </c>
    </row>
    <row r="930" spans="1:15" x14ac:dyDescent="0.2">
      <c r="A930">
        <v>363</v>
      </c>
      <c r="B930">
        <v>5</v>
      </c>
      <c r="C930" t="s">
        <v>7</v>
      </c>
      <c r="D930" t="s">
        <v>32</v>
      </c>
      <c r="E930">
        <v>18</v>
      </c>
      <c r="F930">
        <v>30</v>
      </c>
      <c r="G930">
        <v>1</v>
      </c>
      <c r="H930" s="8">
        <v>48</v>
      </c>
      <c r="I930" s="7">
        <f>Tabla1[[#This Row],[Tiempo de Preparación]]/1440</f>
        <v>3.3333333333333333E-2</v>
      </c>
      <c r="J930" t="s">
        <v>6</v>
      </c>
      <c r="K930">
        <f>Tabla1[[#This Row],[Precio Unitario]]*Tabla1[[#This Row],[Cantidad Ordenada]]</f>
        <v>30</v>
      </c>
      <c r="L930">
        <f>Tabla1[[#This Row],[Ganancia Bruta]]-(Tabla1[[#This Row],[Costo Unitario]]*Tabla1[[#This Row],[Cantidad Ordenada]])</f>
        <v>12</v>
      </c>
      <c r="M930">
        <f>Tabla1[[#This Row],[Precio Unitario]]*Tabla1[[#This Row],[Cantidad Ordenada]]</f>
        <v>30</v>
      </c>
      <c r="N930" s="1">
        <f>Tabla1[[#This Row],[Ganancia Neta ]]/Tabla1[[#This Row],[Total del pedido ]]</f>
        <v>0.4</v>
      </c>
      <c r="O930" s="2">
        <f>Tabla1[[#This Row],[Costo Unitario]]*Tabla1[[#This Row],[Cantidad Ordenada]]</f>
        <v>18</v>
      </c>
    </row>
    <row r="931" spans="1:15" x14ac:dyDescent="0.2">
      <c r="A931">
        <v>363</v>
      </c>
      <c r="B931">
        <v>5</v>
      </c>
      <c r="C931" t="s">
        <v>5</v>
      </c>
      <c r="D931" t="s">
        <v>31</v>
      </c>
      <c r="E931">
        <v>14</v>
      </c>
      <c r="F931">
        <v>24</v>
      </c>
      <c r="G931">
        <v>3</v>
      </c>
      <c r="H931" s="8">
        <v>41</v>
      </c>
      <c r="I931" s="7">
        <f>Tabla1[[#This Row],[Tiempo de Preparación]]/1440</f>
        <v>2.8472222222222222E-2</v>
      </c>
      <c r="J931" t="s">
        <v>8</v>
      </c>
      <c r="K931">
        <f>Tabla1[[#This Row],[Precio Unitario]]*Tabla1[[#This Row],[Cantidad Ordenada]]</f>
        <v>72</v>
      </c>
      <c r="L931">
        <f>Tabla1[[#This Row],[Ganancia Bruta]]-(Tabla1[[#This Row],[Costo Unitario]]*Tabla1[[#This Row],[Cantidad Ordenada]])</f>
        <v>30</v>
      </c>
      <c r="M931">
        <f>Tabla1[[#This Row],[Precio Unitario]]*Tabla1[[#This Row],[Cantidad Ordenada]]</f>
        <v>72</v>
      </c>
      <c r="N931" s="1">
        <f>Tabla1[[#This Row],[Ganancia Neta ]]/Tabla1[[#This Row],[Total del pedido ]]</f>
        <v>0.41666666666666669</v>
      </c>
      <c r="O931" s="2">
        <f>Tabla1[[#This Row],[Costo Unitario]]*Tabla1[[#This Row],[Cantidad Ordenada]]</f>
        <v>42</v>
      </c>
    </row>
    <row r="932" spans="1:15" x14ac:dyDescent="0.2">
      <c r="A932">
        <v>363</v>
      </c>
      <c r="B932">
        <v>5</v>
      </c>
      <c r="C932" t="s">
        <v>12</v>
      </c>
      <c r="D932" t="s">
        <v>36</v>
      </c>
      <c r="E932">
        <v>22</v>
      </c>
      <c r="F932">
        <v>36</v>
      </c>
      <c r="G932">
        <v>2</v>
      </c>
      <c r="H932" s="8">
        <v>42</v>
      </c>
      <c r="I932" s="7">
        <f>Tabla1[[#This Row],[Tiempo de Preparación]]/1440</f>
        <v>2.9166666666666667E-2</v>
      </c>
      <c r="J932" t="s">
        <v>6</v>
      </c>
      <c r="K932">
        <f>Tabla1[[#This Row],[Precio Unitario]]*Tabla1[[#This Row],[Cantidad Ordenada]]</f>
        <v>72</v>
      </c>
      <c r="L932">
        <f>Tabla1[[#This Row],[Ganancia Bruta]]-(Tabla1[[#This Row],[Costo Unitario]]*Tabla1[[#This Row],[Cantidad Ordenada]])</f>
        <v>28</v>
      </c>
      <c r="M932">
        <f>Tabla1[[#This Row],[Precio Unitario]]*Tabla1[[#This Row],[Cantidad Ordenada]]</f>
        <v>72</v>
      </c>
      <c r="N932" s="1">
        <f>Tabla1[[#This Row],[Ganancia Neta ]]/Tabla1[[#This Row],[Total del pedido ]]</f>
        <v>0.3888888888888889</v>
      </c>
      <c r="O932" s="2">
        <f>Tabla1[[#This Row],[Costo Unitario]]*Tabla1[[#This Row],[Cantidad Ordenada]]</f>
        <v>44</v>
      </c>
    </row>
    <row r="933" spans="1:15" x14ac:dyDescent="0.2">
      <c r="A933">
        <v>363</v>
      </c>
      <c r="B933">
        <v>5</v>
      </c>
      <c r="C933" t="s">
        <v>14</v>
      </c>
      <c r="D933" t="s">
        <v>38</v>
      </c>
      <c r="E933">
        <v>20</v>
      </c>
      <c r="F933">
        <v>33</v>
      </c>
      <c r="G933">
        <v>2</v>
      </c>
      <c r="H933" s="8">
        <v>18</v>
      </c>
      <c r="I933" s="7">
        <f>Tabla1[[#This Row],[Tiempo de Preparación]]/1440</f>
        <v>1.2500000000000001E-2</v>
      </c>
      <c r="J933" t="s">
        <v>6</v>
      </c>
      <c r="K933">
        <f>Tabla1[[#This Row],[Precio Unitario]]*Tabla1[[#This Row],[Cantidad Ordenada]]</f>
        <v>66</v>
      </c>
      <c r="L933">
        <f>Tabla1[[#This Row],[Ganancia Bruta]]-(Tabla1[[#This Row],[Costo Unitario]]*Tabla1[[#This Row],[Cantidad Ordenada]])</f>
        <v>26</v>
      </c>
      <c r="M933">
        <f>Tabla1[[#This Row],[Precio Unitario]]*Tabla1[[#This Row],[Cantidad Ordenada]]</f>
        <v>66</v>
      </c>
      <c r="N933" s="1">
        <f>Tabla1[[#This Row],[Ganancia Neta ]]/Tabla1[[#This Row],[Total del pedido ]]</f>
        <v>0.39393939393939392</v>
      </c>
      <c r="O933" s="2">
        <f>Tabla1[[#This Row],[Costo Unitario]]*Tabla1[[#This Row],[Cantidad Ordenada]]</f>
        <v>40</v>
      </c>
    </row>
    <row r="934" spans="1:15" x14ac:dyDescent="0.2">
      <c r="A934">
        <v>364</v>
      </c>
      <c r="B934">
        <v>15</v>
      </c>
      <c r="C934" t="s">
        <v>15</v>
      </c>
      <c r="D934" t="s">
        <v>39</v>
      </c>
      <c r="E934">
        <v>16</v>
      </c>
      <c r="F934">
        <v>28</v>
      </c>
      <c r="G934">
        <v>2</v>
      </c>
      <c r="H934" s="8">
        <v>52</v>
      </c>
      <c r="I934" s="7">
        <f>Tabla1[[#This Row],[Tiempo de Preparación]]/1440</f>
        <v>3.6111111111111108E-2</v>
      </c>
      <c r="J934" t="s">
        <v>6</v>
      </c>
      <c r="K934">
        <f>Tabla1[[#This Row],[Precio Unitario]]*Tabla1[[#This Row],[Cantidad Ordenada]]</f>
        <v>56</v>
      </c>
      <c r="L934">
        <f>Tabla1[[#This Row],[Ganancia Bruta]]-(Tabla1[[#This Row],[Costo Unitario]]*Tabla1[[#This Row],[Cantidad Ordenada]])</f>
        <v>24</v>
      </c>
      <c r="M934">
        <f>Tabla1[[#This Row],[Precio Unitario]]*Tabla1[[#This Row],[Cantidad Ordenada]]</f>
        <v>56</v>
      </c>
      <c r="N934" s="1">
        <f>Tabla1[[#This Row],[Ganancia Neta ]]/Tabla1[[#This Row],[Total del pedido ]]</f>
        <v>0.42857142857142855</v>
      </c>
      <c r="O934" s="2">
        <f>Tabla1[[#This Row],[Costo Unitario]]*Tabla1[[#This Row],[Cantidad Ordenada]]</f>
        <v>32</v>
      </c>
    </row>
    <row r="935" spans="1:15" x14ac:dyDescent="0.2">
      <c r="A935">
        <v>364</v>
      </c>
      <c r="B935">
        <v>15</v>
      </c>
      <c r="C935" t="s">
        <v>19</v>
      </c>
      <c r="D935" t="s">
        <v>43</v>
      </c>
      <c r="E935">
        <v>13</v>
      </c>
      <c r="F935">
        <v>22</v>
      </c>
      <c r="G935">
        <v>1</v>
      </c>
      <c r="H935" s="8">
        <v>20</v>
      </c>
      <c r="I935" s="7">
        <f>Tabla1[[#This Row],[Tiempo de Preparación]]/1440</f>
        <v>1.3888888888888888E-2</v>
      </c>
      <c r="J935" t="s">
        <v>6</v>
      </c>
      <c r="K935">
        <f>Tabla1[[#This Row],[Precio Unitario]]*Tabla1[[#This Row],[Cantidad Ordenada]]</f>
        <v>22</v>
      </c>
      <c r="L935">
        <f>Tabla1[[#This Row],[Ganancia Bruta]]-(Tabla1[[#This Row],[Costo Unitario]]*Tabla1[[#This Row],[Cantidad Ordenada]])</f>
        <v>9</v>
      </c>
      <c r="M935">
        <f>Tabla1[[#This Row],[Precio Unitario]]*Tabla1[[#This Row],[Cantidad Ordenada]]</f>
        <v>22</v>
      </c>
      <c r="N935" s="1">
        <f>Tabla1[[#This Row],[Ganancia Neta ]]/Tabla1[[#This Row],[Total del pedido ]]</f>
        <v>0.40909090909090912</v>
      </c>
      <c r="O935" s="2">
        <f>Tabla1[[#This Row],[Costo Unitario]]*Tabla1[[#This Row],[Cantidad Ordenada]]</f>
        <v>13</v>
      </c>
    </row>
    <row r="936" spans="1:15" x14ac:dyDescent="0.2">
      <c r="A936">
        <v>364</v>
      </c>
      <c r="B936">
        <v>15</v>
      </c>
      <c r="C936" t="s">
        <v>26</v>
      </c>
      <c r="D936" t="s">
        <v>50</v>
      </c>
      <c r="E936">
        <v>15</v>
      </c>
      <c r="F936">
        <v>25</v>
      </c>
      <c r="G936">
        <v>2</v>
      </c>
      <c r="H936" s="8">
        <v>14</v>
      </c>
      <c r="I936" s="7">
        <f>Tabla1[[#This Row],[Tiempo de Preparación]]/1440</f>
        <v>9.7222222222222224E-3</v>
      </c>
      <c r="J936" t="s">
        <v>6</v>
      </c>
      <c r="K936">
        <f>Tabla1[[#This Row],[Precio Unitario]]*Tabla1[[#This Row],[Cantidad Ordenada]]</f>
        <v>50</v>
      </c>
      <c r="L936">
        <f>Tabla1[[#This Row],[Ganancia Bruta]]-(Tabla1[[#This Row],[Costo Unitario]]*Tabla1[[#This Row],[Cantidad Ordenada]])</f>
        <v>20</v>
      </c>
      <c r="M936">
        <f>Tabla1[[#This Row],[Precio Unitario]]*Tabla1[[#This Row],[Cantidad Ordenada]]</f>
        <v>50</v>
      </c>
      <c r="N936" s="1">
        <f>Tabla1[[#This Row],[Ganancia Neta ]]/Tabla1[[#This Row],[Total del pedido ]]</f>
        <v>0.4</v>
      </c>
      <c r="O936" s="2">
        <f>Tabla1[[#This Row],[Costo Unitario]]*Tabla1[[#This Row],[Cantidad Ordenada]]</f>
        <v>30</v>
      </c>
    </row>
    <row r="937" spans="1:15" x14ac:dyDescent="0.2">
      <c r="A937">
        <v>364</v>
      </c>
      <c r="B937">
        <v>15</v>
      </c>
      <c r="C937" t="s">
        <v>13</v>
      </c>
      <c r="D937" t="s">
        <v>37</v>
      </c>
      <c r="E937">
        <v>17</v>
      </c>
      <c r="F937">
        <v>29</v>
      </c>
      <c r="G937">
        <v>1</v>
      </c>
      <c r="H937" s="8">
        <v>26</v>
      </c>
      <c r="I937" s="7">
        <f>Tabla1[[#This Row],[Tiempo de Preparación]]/1440</f>
        <v>1.8055555555555554E-2</v>
      </c>
      <c r="J937" t="s">
        <v>6</v>
      </c>
      <c r="K937">
        <f>Tabla1[[#This Row],[Precio Unitario]]*Tabla1[[#This Row],[Cantidad Ordenada]]</f>
        <v>29</v>
      </c>
      <c r="L937">
        <f>Tabla1[[#This Row],[Ganancia Bruta]]-(Tabla1[[#This Row],[Costo Unitario]]*Tabla1[[#This Row],[Cantidad Ordenada]])</f>
        <v>12</v>
      </c>
      <c r="M937">
        <f>Tabla1[[#This Row],[Precio Unitario]]*Tabla1[[#This Row],[Cantidad Ordenada]]</f>
        <v>29</v>
      </c>
      <c r="N937" s="1">
        <f>Tabla1[[#This Row],[Ganancia Neta ]]/Tabla1[[#This Row],[Total del pedido ]]</f>
        <v>0.41379310344827586</v>
      </c>
      <c r="O937" s="2">
        <f>Tabla1[[#This Row],[Costo Unitario]]*Tabla1[[#This Row],[Cantidad Ordenada]]</f>
        <v>17</v>
      </c>
    </row>
    <row r="938" spans="1:15" x14ac:dyDescent="0.2">
      <c r="A938">
        <v>365</v>
      </c>
      <c r="B938">
        <v>4</v>
      </c>
      <c r="C938" t="s">
        <v>12</v>
      </c>
      <c r="D938" t="s">
        <v>36</v>
      </c>
      <c r="E938">
        <v>22</v>
      </c>
      <c r="F938">
        <v>36</v>
      </c>
      <c r="G938">
        <v>3</v>
      </c>
      <c r="H938" s="8">
        <v>25</v>
      </c>
      <c r="I938" s="7">
        <f>Tabla1[[#This Row],[Tiempo de Preparación]]/1440</f>
        <v>1.7361111111111112E-2</v>
      </c>
      <c r="J938" t="s">
        <v>8</v>
      </c>
      <c r="K938">
        <f>Tabla1[[#This Row],[Precio Unitario]]*Tabla1[[#This Row],[Cantidad Ordenada]]</f>
        <v>108</v>
      </c>
      <c r="L938">
        <f>Tabla1[[#This Row],[Ganancia Bruta]]-(Tabla1[[#This Row],[Costo Unitario]]*Tabla1[[#This Row],[Cantidad Ordenada]])</f>
        <v>42</v>
      </c>
      <c r="M938">
        <f>Tabla1[[#This Row],[Precio Unitario]]*Tabla1[[#This Row],[Cantidad Ordenada]]</f>
        <v>108</v>
      </c>
      <c r="N938" s="1">
        <f>Tabla1[[#This Row],[Ganancia Neta ]]/Tabla1[[#This Row],[Total del pedido ]]</f>
        <v>0.3888888888888889</v>
      </c>
      <c r="O938" s="2">
        <f>Tabla1[[#This Row],[Costo Unitario]]*Tabla1[[#This Row],[Cantidad Ordenada]]</f>
        <v>66</v>
      </c>
    </row>
    <row r="939" spans="1:15" x14ac:dyDescent="0.2">
      <c r="A939">
        <v>366</v>
      </c>
      <c r="B939">
        <v>17</v>
      </c>
      <c r="C939" t="s">
        <v>10</v>
      </c>
      <c r="D939" t="s">
        <v>34</v>
      </c>
      <c r="E939">
        <v>16</v>
      </c>
      <c r="F939">
        <v>27</v>
      </c>
      <c r="G939">
        <v>2</v>
      </c>
      <c r="H939" s="8">
        <v>30</v>
      </c>
      <c r="I939" s="7">
        <f>Tabla1[[#This Row],[Tiempo de Preparación]]/1440</f>
        <v>2.0833333333333332E-2</v>
      </c>
      <c r="J939" t="s">
        <v>6</v>
      </c>
      <c r="K939">
        <f>Tabla1[[#This Row],[Precio Unitario]]*Tabla1[[#This Row],[Cantidad Ordenada]]</f>
        <v>54</v>
      </c>
      <c r="L939">
        <f>Tabla1[[#This Row],[Ganancia Bruta]]-(Tabla1[[#This Row],[Costo Unitario]]*Tabla1[[#This Row],[Cantidad Ordenada]])</f>
        <v>22</v>
      </c>
      <c r="M939">
        <f>Tabla1[[#This Row],[Precio Unitario]]*Tabla1[[#This Row],[Cantidad Ordenada]]</f>
        <v>54</v>
      </c>
      <c r="N939" s="1">
        <f>Tabla1[[#This Row],[Ganancia Neta ]]/Tabla1[[#This Row],[Total del pedido ]]</f>
        <v>0.40740740740740738</v>
      </c>
      <c r="O939" s="2">
        <f>Tabla1[[#This Row],[Costo Unitario]]*Tabla1[[#This Row],[Cantidad Ordenada]]</f>
        <v>32</v>
      </c>
    </row>
    <row r="940" spans="1:15" x14ac:dyDescent="0.2">
      <c r="A940">
        <v>366</v>
      </c>
      <c r="B940">
        <v>17</v>
      </c>
      <c r="C940" t="s">
        <v>17</v>
      </c>
      <c r="D940" t="s">
        <v>41</v>
      </c>
      <c r="E940">
        <v>21</v>
      </c>
      <c r="F940">
        <v>35</v>
      </c>
      <c r="G940">
        <v>3</v>
      </c>
      <c r="H940" s="8">
        <v>51</v>
      </c>
      <c r="I940" s="7">
        <f>Tabla1[[#This Row],[Tiempo de Preparación]]/1440</f>
        <v>3.5416666666666666E-2</v>
      </c>
      <c r="J940" t="s">
        <v>8</v>
      </c>
      <c r="K940">
        <f>Tabla1[[#This Row],[Precio Unitario]]*Tabla1[[#This Row],[Cantidad Ordenada]]</f>
        <v>105</v>
      </c>
      <c r="L940">
        <f>Tabla1[[#This Row],[Ganancia Bruta]]-(Tabla1[[#This Row],[Costo Unitario]]*Tabla1[[#This Row],[Cantidad Ordenada]])</f>
        <v>42</v>
      </c>
      <c r="M940">
        <f>Tabla1[[#This Row],[Precio Unitario]]*Tabla1[[#This Row],[Cantidad Ordenada]]</f>
        <v>105</v>
      </c>
      <c r="N940" s="1">
        <f>Tabla1[[#This Row],[Ganancia Neta ]]/Tabla1[[#This Row],[Total del pedido ]]</f>
        <v>0.4</v>
      </c>
      <c r="O940" s="2">
        <f>Tabla1[[#This Row],[Costo Unitario]]*Tabla1[[#This Row],[Cantidad Ordenada]]</f>
        <v>63</v>
      </c>
    </row>
    <row r="941" spans="1:15" x14ac:dyDescent="0.2">
      <c r="A941">
        <v>366</v>
      </c>
      <c r="B941">
        <v>17</v>
      </c>
      <c r="C941" t="s">
        <v>11</v>
      </c>
      <c r="D941" t="s">
        <v>35</v>
      </c>
      <c r="E941">
        <v>25</v>
      </c>
      <c r="F941">
        <v>40</v>
      </c>
      <c r="G941">
        <v>2</v>
      </c>
      <c r="H941" s="8">
        <v>9</v>
      </c>
      <c r="I941" s="7">
        <f>Tabla1[[#This Row],[Tiempo de Preparación]]/1440</f>
        <v>6.2500000000000003E-3</v>
      </c>
      <c r="J941" t="s">
        <v>6</v>
      </c>
      <c r="K941">
        <f>Tabla1[[#This Row],[Precio Unitario]]*Tabla1[[#This Row],[Cantidad Ordenada]]</f>
        <v>80</v>
      </c>
      <c r="L941">
        <f>Tabla1[[#This Row],[Ganancia Bruta]]-(Tabla1[[#This Row],[Costo Unitario]]*Tabla1[[#This Row],[Cantidad Ordenada]])</f>
        <v>30</v>
      </c>
      <c r="M941">
        <f>Tabla1[[#This Row],[Precio Unitario]]*Tabla1[[#This Row],[Cantidad Ordenada]]</f>
        <v>80</v>
      </c>
      <c r="N941" s="1">
        <f>Tabla1[[#This Row],[Ganancia Neta ]]/Tabla1[[#This Row],[Total del pedido ]]</f>
        <v>0.375</v>
      </c>
      <c r="O941" s="2">
        <f>Tabla1[[#This Row],[Costo Unitario]]*Tabla1[[#This Row],[Cantidad Ordenada]]</f>
        <v>50</v>
      </c>
    </row>
    <row r="942" spans="1:15" x14ac:dyDescent="0.2">
      <c r="A942">
        <v>367</v>
      </c>
      <c r="B942">
        <v>12</v>
      </c>
      <c r="C942" t="s">
        <v>25</v>
      </c>
      <c r="D942" t="s">
        <v>49</v>
      </c>
      <c r="E942">
        <v>15</v>
      </c>
      <c r="F942">
        <v>26</v>
      </c>
      <c r="G942">
        <v>2</v>
      </c>
      <c r="H942" s="8">
        <v>34</v>
      </c>
      <c r="I942" s="7">
        <f>Tabla1[[#This Row],[Tiempo de Preparación]]/1440</f>
        <v>2.361111111111111E-2</v>
      </c>
      <c r="J942" t="s">
        <v>8</v>
      </c>
      <c r="K942">
        <f>Tabla1[[#This Row],[Precio Unitario]]*Tabla1[[#This Row],[Cantidad Ordenada]]</f>
        <v>52</v>
      </c>
      <c r="L942">
        <f>Tabla1[[#This Row],[Ganancia Bruta]]-(Tabla1[[#This Row],[Costo Unitario]]*Tabla1[[#This Row],[Cantidad Ordenada]])</f>
        <v>22</v>
      </c>
      <c r="M942">
        <f>Tabla1[[#This Row],[Precio Unitario]]*Tabla1[[#This Row],[Cantidad Ordenada]]</f>
        <v>52</v>
      </c>
      <c r="N942" s="1">
        <f>Tabla1[[#This Row],[Ganancia Neta ]]/Tabla1[[#This Row],[Total del pedido ]]</f>
        <v>0.42307692307692307</v>
      </c>
      <c r="O942" s="2">
        <f>Tabla1[[#This Row],[Costo Unitario]]*Tabla1[[#This Row],[Cantidad Ordenada]]</f>
        <v>30</v>
      </c>
    </row>
    <row r="943" spans="1:15" x14ac:dyDescent="0.2">
      <c r="A943">
        <v>367</v>
      </c>
      <c r="B943">
        <v>12</v>
      </c>
      <c r="C943" t="s">
        <v>13</v>
      </c>
      <c r="D943" t="s">
        <v>37</v>
      </c>
      <c r="E943">
        <v>17</v>
      </c>
      <c r="F943">
        <v>29</v>
      </c>
      <c r="G943">
        <v>1</v>
      </c>
      <c r="H943" s="8">
        <v>26</v>
      </c>
      <c r="I943" s="7">
        <f>Tabla1[[#This Row],[Tiempo de Preparación]]/1440</f>
        <v>1.8055555555555554E-2</v>
      </c>
      <c r="J943" t="s">
        <v>8</v>
      </c>
      <c r="K943">
        <f>Tabla1[[#This Row],[Precio Unitario]]*Tabla1[[#This Row],[Cantidad Ordenada]]</f>
        <v>29</v>
      </c>
      <c r="L943">
        <f>Tabla1[[#This Row],[Ganancia Bruta]]-(Tabla1[[#This Row],[Costo Unitario]]*Tabla1[[#This Row],[Cantidad Ordenada]])</f>
        <v>12</v>
      </c>
      <c r="M943">
        <f>Tabla1[[#This Row],[Precio Unitario]]*Tabla1[[#This Row],[Cantidad Ordenada]]</f>
        <v>29</v>
      </c>
      <c r="N943" s="1">
        <f>Tabla1[[#This Row],[Ganancia Neta ]]/Tabla1[[#This Row],[Total del pedido ]]</f>
        <v>0.41379310344827586</v>
      </c>
      <c r="O943" s="2">
        <f>Tabla1[[#This Row],[Costo Unitario]]*Tabla1[[#This Row],[Cantidad Ordenada]]</f>
        <v>17</v>
      </c>
    </row>
    <row r="944" spans="1:15" x14ac:dyDescent="0.2">
      <c r="A944">
        <v>367</v>
      </c>
      <c r="B944">
        <v>12</v>
      </c>
      <c r="C944" t="s">
        <v>21</v>
      </c>
      <c r="D944" t="s">
        <v>45</v>
      </c>
      <c r="E944">
        <v>12</v>
      </c>
      <c r="F944">
        <v>20</v>
      </c>
      <c r="G944">
        <v>1</v>
      </c>
      <c r="H944" s="8">
        <v>13</v>
      </c>
      <c r="I944" s="7">
        <f>Tabla1[[#This Row],[Tiempo de Preparación]]/1440</f>
        <v>9.0277777777777769E-3</v>
      </c>
      <c r="J944" t="s">
        <v>8</v>
      </c>
      <c r="K944">
        <f>Tabla1[[#This Row],[Precio Unitario]]*Tabla1[[#This Row],[Cantidad Ordenada]]</f>
        <v>20</v>
      </c>
      <c r="L944">
        <f>Tabla1[[#This Row],[Ganancia Bruta]]-(Tabla1[[#This Row],[Costo Unitario]]*Tabla1[[#This Row],[Cantidad Ordenada]])</f>
        <v>8</v>
      </c>
      <c r="M944">
        <f>Tabla1[[#This Row],[Precio Unitario]]*Tabla1[[#This Row],[Cantidad Ordenada]]</f>
        <v>20</v>
      </c>
      <c r="N944" s="1">
        <f>Tabla1[[#This Row],[Ganancia Neta ]]/Tabla1[[#This Row],[Total del pedido ]]</f>
        <v>0.4</v>
      </c>
      <c r="O944" s="2">
        <f>Tabla1[[#This Row],[Costo Unitario]]*Tabla1[[#This Row],[Cantidad Ordenada]]</f>
        <v>12</v>
      </c>
    </row>
    <row r="945" spans="1:15" x14ac:dyDescent="0.2">
      <c r="A945">
        <v>368</v>
      </c>
      <c r="B945">
        <v>13</v>
      </c>
      <c r="C945" t="s">
        <v>14</v>
      </c>
      <c r="D945" t="s">
        <v>38</v>
      </c>
      <c r="E945">
        <v>20</v>
      </c>
      <c r="F945">
        <v>33</v>
      </c>
      <c r="G945">
        <v>3</v>
      </c>
      <c r="H945" s="8">
        <v>45</v>
      </c>
      <c r="I945" s="7">
        <f>Tabla1[[#This Row],[Tiempo de Preparación]]/1440</f>
        <v>3.125E-2</v>
      </c>
      <c r="J945" t="s">
        <v>6</v>
      </c>
      <c r="K945">
        <f>Tabla1[[#This Row],[Precio Unitario]]*Tabla1[[#This Row],[Cantidad Ordenada]]</f>
        <v>99</v>
      </c>
      <c r="L945">
        <f>Tabla1[[#This Row],[Ganancia Bruta]]-(Tabla1[[#This Row],[Costo Unitario]]*Tabla1[[#This Row],[Cantidad Ordenada]])</f>
        <v>39</v>
      </c>
      <c r="M945">
        <f>Tabla1[[#This Row],[Precio Unitario]]*Tabla1[[#This Row],[Cantidad Ordenada]]</f>
        <v>99</v>
      </c>
      <c r="N945" s="1">
        <f>Tabla1[[#This Row],[Ganancia Neta ]]/Tabla1[[#This Row],[Total del pedido ]]</f>
        <v>0.39393939393939392</v>
      </c>
      <c r="O945" s="2">
        <f>Tabla1[[#This Row],[Costo Unitario]]*Tabla1[[#This Row],[Cantidad Ordenada]]</f>
        <v>60</v>
      </c>
    </row>
    <row r="946" spans="1:15" x14ac:dyDescent="0.2">
      <c r="A946">
        <v>368</v>
      </c>
      <c r="B946">
        <v>13</v>
      </c>
      <c r="C946" t="s">
        <v>5</v>
      </c>
      <c r="D946" t="s">
        <v>31</v>
      </c>
      <c r="E946">
        <v>14</v>
      </c>
      <c r="F946">
        <v>24</v>
      </c>
      <c r="G946">
        <v>1</v>
      </c>
      <c r="H946" s="8">
        <v>40</v>
      </c>
      <c r="I946" s="7">
        <f>Tabla1[[#This Row],[Tiempo de Preparación]]/1440</f>
        <v>2.7777777777777776E-2</v>
      </c>
      <c r="J946" t="s">
        <v>8</v>
      </c>
      <c r="K946">
        <f>Tabla1[[#This Row],[Precio Unitario]]*Tabla1[[#This Row],[Cantidad Ordenada]]</f>
        <v>24</v>
      </c>
      <c r="L946">
        <f>Tabla1[[#This Row],[Ganancia Bruta]]-(Tabla1[[#This Row],[Costo Unitario]]*Tabla1[[#This Row],[Cantidad Ordenada]])</f>
        <v>10</v>
      </c>
      <c r="M946">
        <f>Tabla1[[#This Row],[Precio Unitario]]*Tabla1[[#This Row],[Cantidad Ordenada]]</f>
        <v>24</v>
      </c>
      <c r="N946" s="1">
        <f>Tabla1[[#This Row],[Ganancia Neta ]]/Tabla1[[#This Row],[Total del pedido ]]</f>
        <v>0.41666666666666669</v>
      </c>
      <c r="O946" s="2">
        <f>Tabla1[[#This Row],[Costo Unitario]]*Tabla1[[#This Row],[Cantidad Ordenada]]</f>
        <v>14</v>
      </c>
    </row>
    <row r="947" spans="1:15" x14ac:dyDescent="0.2">
      <c r="A947">
        <v>369</v>
      </c>
      <c r="B947">
        <v>20</v>
      </c>
      <c r="C947" t="s">
        <v>9</v>
      </c>
      <c r="D947" t="s">
        <v>33</v>
      </c>
      <c r="E947">
        <v>19</v>
      </c>
      <c r="F947">
        <v>31</v>
      </c>
      <c r="G947">
        <v>2</v>
      </c>
      <c r="H947" s="8">
        <v>7</v>
      </c>
      <c r="I947" s="7">
        <f>Tabla1[[#This Row],[Tiempo de Preparación]]/1440</f>
        <v>4.8611111111111112E-3</v>
      </c>
      <c r="J947" t="s">
        <v>8</v>
      </c>
      <c r="K947">
        <f>Tabla1[[#This Row],[Precio Unitario]]*Tabla1[[#This Row],[Cantidad Ordenada]]</f>
        <v>62</v>
      </c>
      <c r="L947">
        <f>Tabla1[[#This Row],[Ganancia Bruta]]-(Tabla1[[#This Row],[Costo Unitario]]*Tabla1[[#This Row],[Cantidad Ordenada]])</f>
        <v>24</v>
      </c>
      <c r="M947">
        <f>Tabla1[[#This Row],[Precio Unitario]]*Tabla1[[#This Row],[Cantidad Ordenada]]</f>
        <v>62</v>
      </c>
      <c r="N947" s="1">
        <f>Tabla1[[#This Row],[Ganancia Neta ]]/Tabla1[[#This Row],[Total del pedido ]]</f>
        <v>0.38709677419354838</v>
      </c>
      <c r="O947" s="2">
        <f>Tabla1[[#This Row],[Costo Unitario]]*Tabla1[[#This Row],[Cantidad Ordenada]]</f>
        <v>38</v>
      </c>
    </row>
    <row r="948" spans="1:15" x14ac:dyDescent="0.2">
      <c r="A948">
        <v>369</v>
      </c>
      <c r="B948">
        <v>20</v>
      </c>
      <c r="C948" t="s">
        <v>22</v>
      </c>
      <c r="D948" t="s">
        <v>46</v>
      </c>
      <c r="E948">
        <v>14</v>
      </c>
      <c r="F948">
        <v>23</v>
      </c>
      <c r="G948">
        <v>2</v>
      </c>
      <c r="H948" s="8">
        <v>7</v>
      </c>
      <c r="I948" s="7">
        <f>Tabla1[[#This Row],[Tiempo de Preparación]]/1440</f>
        <v>4.8611111111111112E-3</v>
      </c>
      <c r="J948" t="s">
        <v>8</v>
      </c>
      <c r="K948">
        <f>Tabla1[[#This Row],[Precio Unitario]]*Tabla1[[#This Row],[Cantidad Ordenada]]</f>
        <v>46</v>
      </c>
      <c r="L948">
        <f>Tabla1[[#This Row],[Ganancia Bruta]]-(Tabla1[[#This Row],[Costo Unitario]]*Tabla1[[#This Row],[Cantidad Ordenada]])</f>
        <v>18</v>
      </c>
      <c r="M948">
        <f>Tabla1[[#This Row],[Precio Unitario]]*Tabla1[[#This Row],[Cantidad Ordenada]]</f>
        <v>46</v>
      </c>
      <c r="N948" s="1">
        <f>Tabla1[[#This Row],[Ganancia Neta ]]/Tabla1[[#This Row],[Total del pedido ]]</f>
        <v>0.39130434782608697</v>
      </c>
      <c r="O948" s="2">
        <f>Tabla1[[#This Row],[Costo Unitario]]*Tabla1[[#This Row],[Cantidad Ordenada]]</f>
        <v>28</v>
      </c>
    </row>
    <row r="949" spans="1:15" x14ac:dyDescent="0.2">
      <c r="A949">
        <v>369</v>
      </c>
      <c r="B949">
        <v>20</v>
      </c>
      <c r="C949" t="s">
        <v>15</v>
      </c>
      <c r="D949" t="s">
        <v>39</v>
      </c>
      <c r="E949">
        <v>16</v>
      </c>
      <c r="F949">
        <v>28</v>
      </c>
      <c r="G949">
        <v>2</v>
      </c>
      <c r="H949" s="8">
        <v>8</v>
      </c>
      <c r="I949" s="7">
        <f>Tabla1[[#This Row],[Tiempo de Preparación]]/1440</f>
        <v>5.5555555555555558E-3</v>
      </c>
      <c r="J949" t="s">
        <v>8</v>
      </c>
      <c r="K949">
        <f>Tabla1[[#This Row],[Precio Unitario]]*Tabla1[[#This Row],[Cantidad Ordenada]]</f>
        <v>56</v>
      </c>
      <c r="L949">
        <f>Tabla1[[#This Row],[Ganancia Bruta]]-(Tabla1[[#This Row],[Costo Unitario]]*Tabla1[[#This Row],[Cantidad Ordenada]])</f>
        <v>24</v>
      </c>
      <c r="M949">
        <f>Tabla1[[#This Row],[Precio Unitario]]*Tabla1[[#This Row],[Cantidad Ordenada]]</f>
        <v>56</v>
      </c>
      <c r="N949" s="1">
        <f>Tabla1[[#This Row],[Ganancia Neta ]]/Tabla1[[#This Row],[Total del pedido ]]</f>
        <v>0.42857142857142855</v>
      </c>
      <c r="O949" s="2">
        <f>Tabla1[[#This Row],[Costo Unitario]]*Tabla1[[#This Row],[Cantidad Ordenada]]</f>
        <v>32</v>
      </c>
    </row>
    <row r="950" spans="1:15" x14ac:dyDescent="0.2">
      <c r="A950">
        <v>369</v>
      </c>
      <c r="B950">
        <v>20</v>
      </c>
      <c r="C950" t="s">
        <v>25</v>
      </c>
      <c r="D950" t="s">
        <v>49</v>
      </c>
      <c r="E950">
        <v>15</v>
      </c>
      <c r="F950">
        <v>26</v>
      </c>
      <c r="G950">
        <v>3</v>
      </c>
      <c r="H950" s="8">
        <v>20</v>
      </c>
      <c r="I950" s="7">
        <f>Tabla1[[#This Row],[Tiempo de Preparación]]/1440</f>
        <v>1.3888888888888888E-2</v>
      </c>
      <c r="J950" t="s">
        <v>8</v>
      </c>
      <c r="K950">
        <f>Tabla1[[#This Row],[Precio Unitario]]*Tabla1[[#This Row],[Cantidad Ordenada]]</f>
        <v>78</v>
      </c>
      <c r="L950">
        <f>Tabla1[[#This Row],[Ganancia Bruta]]-(Tabla1[[#This Row],[Costo Unitario]]*Tabla1[[#This Row],[Cantidad Ordenada]])</f>
        <v>33</v>
      </c>
      <c r="M950">
        <f>Tabla1[[#This Row],[Precio Unitario]]*Tabla1[[#This Row],[Cantidad Ordenada]]</f>
        <v>78</v>
      </c>
      <c r="N950" s="1">
        <f>Tabla1[[#This Row],[Ganancia Neta ]]/Tabla1[[#This Row],[Total del pedido ]]</f>
        <v>0.42307692307692307</v>
      </c>
      <c r="O950" s="2">
        <f>Tabla1[[#This Row],[Costo Unitario]]*Tabla1[[#This Row],[Cantidad Ordenada]]</f>
        <v>45</v>
      </c>
    </row>
    <row r="951" spans="1:15" x14ac:dyDescent="0.2">
      <c r="A951">
        <v>370</v>
      </c>
      <c r="B951">
        <v>13</v>
      </c>
      <c r="C951" t="s">
        <v>12</v>
      </c>
      <c r="D951" t="s">
        <v>36</v>
      </c>
      <c r="E951">
        <v>22</v>
      </c>
      <c r="F951">
        <v>36</v>
      </c>
      <c r="G951">
        <v>2</v>
      </c>
      <c r="H951" s="8">
        <v>33</v>
      </c>
      <c r="I951" s="7">
        <f>Tabla1[[#This Row],[Tiempo de Preparación]]/1440</f>
        <v>2.2916666666666665E-2</v>
      </c>
      <c r="J951" t="s">
        <v>8</v>
      </c>
      <c r="K951">
        <f>Tabla1[[#This Row],[Precio Unitario]]*Tabla1[[#This Row],[Cantidad Ordenada]]</f>
        <v>72</v>
      </c>
      <c r="L951">
        <f>Tabla1[[#This Row],[Ganancia Bruta]]-(Tabla1[[#This Row],[Costo Unitario]]*Tabla1[[#This Row],[Cantidad Ordenada]])</f>
        <v>28</v>
      </c>
      <c r="M951">
        <f>Tabla1[[#This Row],[Precio Unitario]]*Tabla1[[#This Row],[Cantidad Ordenada]]</f>
        <v>72</v>
      </c>
      <c r="N951" s="1">
        <f>Tabla1[[#This Row],[Ganancia Neta ]]/Tabla1[[#This Row],[Total del pedido ]]</f>
        <v>0.3888888888888889</v>
      </c>
      <c r="O951" s="2">
        <f>Tabla1[[#This Row],[Costo Unitario]]*Tabla1[[#This Row],[Cantidad Ordenada]]</f>
        <v>44</v>
      </c>
    </row>
    <row r="952" spans="1:15" x14ac:dyDescent="0.2">
      <c r="A952">
        <v>371</v>
      </c>
      <c r="B952">
        <v>4</v>
      </c>
      <c r="C952" t="s">
        <v>9</v>
      </c>
      <c r="D952" t="s">
        <v>33</v>
      </c>
      <c r="E952">
        <v>19</v>
      </c>
      <c r="F952">
        <v>31</v>
      </c>
      <c r="G952">
        <v>2</v>
      </c>
      <c r="H952" s="8">
        <v>11</v>
      </c>
      <c r="I952" s="7">
        <f>Tabla1[[#This Row],[Tiempo de Preparación]]/1440</f>
        <v>7.6388888888888886E-3</v>
      </c>
      <c r="J952" t="s">
        <v>8</v>
      </c>
      <c r="K952">
        <f>Tabla1[[#This Row],[Precio Unitario]]*Tabla1[[#This Row],[Cantidad Ordenada]]</f>
        <v>62</v>
      </c>
      <c r="L952">
        <f>Tabla1[[#This Row],[Ganancia Bruta]]-(Tabla1[[#This Row],[Costo Unitario]]*Tabla1[[#This Row],[Cantidad Ordenada]])</f>
        <v>24</v>
      </c>
      <c r="M952">
        <f>Tabla1[[#This Row],[Precio Unitario]]*Tabla1[[#This Row],[Cantidad Ordenada]]</f>
        <v>62</v>
      </c>
      <c r="N952" s="1">
        <f>Tabla1[[#This Row],[Ganancia Neta ]]/Tabla1[[#This Row],[Total del pedido ]]</f>
        <v>0.38709677419354838</v>
      </c>
      <c r="O952" s="2">
        <f>Tabla1[[#This Row],[Costo Unitario]]*Tabla1[[#This Row],[Cantidad Ordenada]]</f>
        <v>38</v>
      </c>
    </row>
    <row r="953" spans="1:15" x14ac:dyDescent="0.2">
      <c r="A953">
        <v>371</v>
      </c>
      <c r="B953">
        <v>4</v>
      </c>
      <c r="C953" t="s">
        <v>12</v>
      </c>
      <c r="D953" t="s">
        <v>36</v>
      </c>
      <c r="E953">
        <v>22</v>
      </c>
      <c r="F953">
        <v>36</v>
      </c>
      <c r="G953">
        <v>1</v>
      </c>
      <c r="H953" s="8">
        <v>13</v>
      </c>
      <c r="I953" s="7">
        <f>Tabla1[[#This Row],[Tiempo de Preparación]]/1440</f>
        <v>9.0277777777777769E-3</v>
      </c>
      <c r="J953" t="s">
        <v>6</v>
      </c>
      <c r="K953">
        <f>Tabla1[[#This Row],[Precio Unitario]]*Tabla1[[#This Row],[Cantidad Ordenada]]</f>
        <v>36</v>
      </c>
      <c r="L953">
        <f>Tabla1[[#This Row],[Ganancia Bruta]]-(Tabla1[[#This Row],[Costo Unitario]]*Tabla1[[#This Row],[Cantidad Ordenada]])</f>
        <v>14</v>
      </c>
      <c r="M953">
        <f>Tabla1[[#This Row],[Precio Unitario]]*Tabla1[[#This Row],[Cantidad Ordenada]]</f>
        <v>36</v>
      </c>
      <c r="N953" s="1">
        <f>Tabla1[[#This Row],[Ganancia Neta ]]/Tabla1[[#This Row],[Total del pedido ]]</f>
        <v>0.3888888888888889</v>
      </c>
      <c r="O953" s="2">
        <f>Tabla1[[#This Row],[Costo Unitario]]*Tabla1[[#This Row],[Cantidad Ordenada]]</f>
        <v>22</v>
      </c>
    </row>
    <row r="954" spans="1:15" x14ac:dyDescent="0.2">
      <c r="A954">
        <v>371</v>
      </c>
      <c r="B954">
        <v>4</v>
      </c>
      <c r="C954" t="s">
        <v>15</v>
      </c>
      <c r="D954" t="s">
        <v>39</v>
      </c>
      <c r="E954">
        <v>16</v>
      </c>
      <c r="F954">
        <v>28</v>
      </c>
      <c r="G954">
        <v>2</v>
      </c>
      <c r="H954" s="8">
        <v>11</v>
      </c>
      <c r="I954" s="7">
        <f>Tabla1[[#This Row],[Tiempo de Preparación]]/1440</f>
        <v>7.6388888888888886E-3</v>
      </c>
      <c r="J954" t="s">
        <v>6</v>
      </c>
      <c r="K954">
        <f>Tabla1[[#This Row],[Precio Unitario]]*Tabla1[[#This Row],[Cantidad Ordenada]]</f>
        <v>56</v>
      </c>
      <c r="L954">
        <f>Tabla1[[#This Row],[Ganancia Bruta]]-(Tabla1[[#This Row],[Costo Unitario]]*Tabla1[[#This Row],[Cantidad Ordenada]])</f>
        <v>24</v>
      </c>
      <c r="M954">
        <f>Tabla1[[#This Row],[Precio Unitario]]*Tabla1[[#This Row],[Cantidad Ordenada]]</f>
        <v>56</v>
      </c>
      <c r="N954" s="1">
        <f>Tabla1[[#This Row],[Ganancia Neta ]]/Tabla1[[#This Row],[Total del pedido ]]</f>
        <v>0.42857142857142855</v>
      </c>
      <c r="O954" s="2">
        <f>Tabla1[[#This Row],[Costo Unitario]]*Tabla1[[#This Row],[Cantidad Ordenada]]</f>
        <v>32</v>
      </c>
    </row>
    <row r="955" spans="1:15" x14ac:dyDescent="0.2">
      <c r="A955">
        <v>371</v>
      </c>
      <c r="B955">
        <v>4</v>
      </c>
      <c r="C955" t="s">
        <v>22</v>
      </c>
      <c r="D955" t="s">
        <v>46</v>
      </c>
      <c r="E955">
        <v>14</v>
      </c>
      <c r="F955">
        <v>23</v>
      </c>
      <c r="G955">
        <v>2</v>
      </c>
      <c r="H955" s="8">
        <v>14</v>
      </c>
      <c r="I955" s="7">
        <f>Tabla1[[#This Row],[Tiempo de Preparación]]/1440</f>
        <v>9.7222222222222224E-3</v>
      </c>
      <c r="J955" t="s">
        <v>8</v>
      </c>
      <c r="K955">
        <f>Tabla1[[#This Row],[Precio Unitario]]*Tabla1[[#This Row],[Cantidad Ordenada]]</f>
        <v>46</v>
      </c>
      <c r="L955">
        <f>Tabla1[[#This Row],[Ganancia Bruta]]-(Tabla1[[#This Row],[Costo Unitario]]*Tabla1[[#This Row],[Cantidad Ordenada]])</f>
        <v>18</v>
      </c>
      <c r="M955">
        <f>Tabla1[[#This Row],[Precio Unitario]]*Tabla1[[#This Row],[Cantidad Ordenada]]</f>
        <v>46</v>
      </c>
      <c r="N955" s="1">
        <f>Tabla1[[#This Row],[Ganancia Neta ]]/Tabla1[[#This Row],[Total del pedido ]]</f>
        <v>0.39130434782608697</v>
      </c>
      <c r="O955" s="2">
        <f>Tabla1[[#This Row],[Costo Unitario]]*Tabla1[[#This Row],[Cantidad Ordenada]]</f>
        <v>28</v>
      </c>
    </row>
    <row r="956" spans="1:15" x14ac:dyDescent="0.2">
      <c r="A956">
        <v>372</v>
      </c>
      <c r="B956">
        <v>14</v>
      </c>
      <c r="C956" t="s">
        <v>24</v>
      </c>
      <c r="D956" t="s">
        <v>48</v>
      </c>
      <c r="E956">
        <v>10</v>
      </c>
      <c r="F956">
        <v>18</v>
      </c>
      <c r="G956">
        <v>2</v>
      </c>
      <c r="H956" s="8">
        <v>22</v>
      </c>
      <c r="I956" s="7">
        <f>Tabla1[[#This Row],[Tiempo de Preparación]]/1440</f>
        <v>1.5277777777777777E-2</v>
      </c>
      <c r="J956" t="s">
        <v>6</v>
      </c>
      <c r="K956">
        <f>Tabla1[[#This Row],[Precio Unitario]]*Tabla1[[#This Row],[Cantidad Ordenada]]</f>
        <v>36</v>
      </c>
      <c r="L956">
        <f>Tabla1[[#This Row],[Ganancia Bruta]]-(Tabla1[[#This Row],[Costo Unitario]]*Tabla1[[#This Row],[Cantidad Ordenada]])</f>
        <v>16</v>
      </c>
      <c r="M956">
        <f>Tabla1[[#This Row],[Precio Unitario]]*Tabla1[[#This Row],[Cantidad Ordenada]]</f>
        <v>36</v>
      </c>
      <c r="N956" s="1">
        <f>Tabla1[[#This Row],[Ganancia Neta ]]/Tabla1[[#This Row],[Total del pedido ]]</f>
        <v>0.44444444444444442</v>
      </c>
      <c r="O956" s="2">
        <f>Tabla1[[#This Row],[Costo Unitario]]*Tabla1[[#This Row],[Cantidad Ordenada]]</f>
        <v>20</v>
      </c>
    </row>
    <row r="957" spans="1:15" x14ac:dyDescent="0.2">
      <c r="A957">
        <v>373</v>
      </c>
      <c r="B957">
        <v>19</v>
      </c>
      <c r="C957" t="s">
        <v>23</v>
      </c>
      <c r="D957" t="s">
        <v>47</v>
      </c>
      <c r="E957">
        <v>13</v>
      </c>
      <c r="F957">
        <v>21</v>
      </c>
      <c r="G957">
        <v>1</v>
      </c>
      <c r="H957" s="8">
        <v>41</v>
      </c>
      <c r="I957" s="7">
        <f>Tabla1[[#This Row],[Tiempo de Preparación]]/1440</f>
        <v>2.8472222222222222E-2</v>
      </c>
      <c r="J957" t="s">
        <v>8</v>
      </c>
      <c r="K957">
        <f>Tabla1[[#This Row],[Precio Unitario]]*Tabla1[[#This Row],[Cantidad Ordenada]]</f>
        <v>21</v>
      </c>
      <c r="L957">
        <f>Tabla1[[#This Row],[Ganancia Bruta]]-(Tabla1[[#This Row],[Costo Unitario]]*Tabla1[[#This Row],[Cantidad Ordenada]])</f>
        <v>8</v>
      </c>
      <c r="M957">
        <f>Tabla1[[#This Row],[Precio Unitario]]*Tabla1[[#This Row],[Cantidad Ordenada]]</f>
        <v>21</v>
      </c>
      <c r="N957" s="1">
        <f>Tabla1[[#This Row],[Ganancia Neta ]]/Tabla1[[#This Row],[Total del pedido ]]</f>
        <v>0.38095238095238093</v>
      </c>
      <c r="O957" s="2">
        <f>Tabla1[[#This Row],[Costo Unitario]]*Tabla1[[#This Row],[Cantidad Ordenada]]</f>
        <v>13</v>
      </c>
    </row>
    <row r="958" spans="1:15" x14ac:dyDescent="0.2">
      <c r="A958">
        <v>373</v>
      </c>
      <c r="B958">
        <v>19</v>
      </c>
      <c r="C958" t="s">
        <v>17</v>
      </c>
      <c r="D958" t="s">
        <v>41</v>
      </c>
      <c r="E958">
        <v>21</v>
      </c>
      <c r="F958">
        <v>35</v>
      </c>
      <c r="G958">
        <v>1</v>
      </c>
      <c r="H958" s="8">
        <v>49</v>
      </c>
      <c r="I958" s="7">
        <f>Tabla1[[#This Row],[Tiempo de Preparación]]/1440</f>
        <v>3.4027777777777775E-2</v>
      </c>
      <c r="J958" t="s">
        <v>6</v>
      </c>
      <c r="K958">
        <f>Tabla1[[#This Row],[Precio Unitario]]*Tabla1[[#This Row],[Cantidad Ordenada]]</f>
        <v>35</v>
      </c>
      <c r="L958">
        <f>Tabla1[[#This Row],[Ganancia Bruta]]-(Tabla1[[#This Row],[Costo Unitario]]*Tabla1[[#This Row],[Cantidad Ordenada]])</f>
        <v>14</v>
      </c>
      <c r="M958">
        <f>Tabla1[[#This Row],[Precio Unitario]]*Tabla1[[#This Row],[Cantidad Ordenada]]</f>
        <v>35</v>
      </c>
      <c r="N958" s="1">
        <f>Tabla1[[#This Row],[Ganancia Neta ]]/Tabla1[[#This Row],[Total del pedido ]]</f>
        <v>0.4</v>
      </c>
      <c r="O958" s="2">
        <f>Tabla1[[#This Row],[Costo Unitario]]*Tabla1[[#This Row],[Cantidad Ordenada]]</f>
        <v>21</v>
      </c>
    </row>
    <row r="959" spans="1:15" x14ac:dyDescent="0.2">
      <c r="A959">
        <v>373</v>
      </c>
      <c r="B959">
        <v>19</v>
      </c>
      <c r="C959" t="s">
        <v>19</v>
      </c>
      <c r="D959" t="s">
        <v>43</v>
      </c>
      <c r="E959">
        <v>13</v>
      </c>
      <c r="F959">
        <v>22</v>
      </c>
      <c r="G959">
        <v>2</v>
      </c>
      <c r="H959" s="8">
        <v>17</v>
      </c>
      <c r="I959" s="7">
        <f>Tabla1[[#This Row],[Tiempo de Preparación]]/1440</f>
        <v>1.1805555555555555E-2</v>
      </c>
      <c r="J959" t="s">
        <v>8</v>
      </c>
      <c r="K959">
        <f>Tabla1[[#This Row],[Precio Unitario]]*Tabla1[[#This Row],[Cantidad Ordenada]]</f>
        <v>44</v>
      </c>
      <c r="L959">
        <f>Tabla1[[#This Row],[Ganancia Bruta]]-(Tabla1[[#This Row],[Costo Unitario]]*Tabla1[[#This Row],[Cantidad Ordenada]])</f>
        <v>18</v>
      </c>
      <c r="M959">
        <f>Tabla1[[#This Row],[Precio Unitario]]*Tabla1[[#This Row],[Cantidad Ordenada]]</f>
        <v>44</v>
      </c>
      <c r="N959" s="1">
        <f>Tabla1[[#This Row],[Ganancia Neta ]]/Tabla1[[#This Row],[Total del pedido ]]</f>
        <v>0.40909090909090912</v>
      </c>
      <c r="O959" s="2">
        <f>Tabla1[[#This Row],[Costo Unitario]]*Tabla1[[#This Row],[Cantidad Ordenada]]</f>
        <v>26</v>
      </c>
    </row>
    <row r="960" spans="1:15" x14ac:dyDescent="0.2">
      <c r="A960">
        <v>373</v>
      </c>
      <c r="B960">
        <v>19</v>
      </c>
      <c r="C960" t="s">
        <v>21</v>
      </c>
      <c r="D960" t="s">
        <v>45</v>
      </c>
      <c r="E960">
        <v>12</v>
      </c>
      <c r="F960">
        <v>20</v>
      </c>
      <c r="G960">
        <v>3</v>
      </c>
      <c r="H960" s="8">
        <v>9</v>
      </c>
      <c r="I960" s="7">
        <f>Tabla1[[#This Row],[Tiempo de Preparación]]/1440</f>
        <v>6.2500000000000003E-3</v>
      </c>
      <c r="J960" t="s">
        <v>8</v>
      </c>
      <c r="K960">
        <f>Tabla1[[#This Row],[Precio Unitario]]*Tabla1[[#This Row],[Cantidad Ordenada]]</f>
        <v>60</v>
      </c>
      <c r="L960">
        <f>Tabla1[[#This Row],[Ganancia Bruta]]-(Tabla1[[#This Row],[Costo Unitario]]*Tabla1[[#This Row],[Cantidad Ordenada]])</f>
        <v>24</v>
      </c>
      <c r="M960">
        <f>Tabla1[[#This Row],[Precio Unitario]]*Tabla1[[#This Row],[Cantidad Ordenada]]</f>
        <v>60</v>
      </c>
      <c r="N960" s="1">
        <f>Tabla1[[#This Row],[Ganancia Neta ]]/Tabla1[[#This Row],[Total del pedido ]]</f>
        <v>0.4</v>
      </c>
      <c r="O960" s="2">
        <f>Tabla1[[#This Row],[Costo Unitario]]*Tabla1[[#This Row],[Cantidad Ordenada]]</f>
        <v>36</v>
      </c>
    </row>
    <row r="961" spans="1:15" x14ac:dyDescent="0.2">
      <c r="A961">
        <v>374</v>
      </c>
      <c r="B961">
        <v>18</v>
      </c>
      <c r="C961" t="s">
        <v>17</v>
      </c>
      <c r="D961" t="s">
        <v>41</v>
      </c>
      <c r="E961">
        <v>21</v>
      </c>
      <c r="F961">
        <v>35</v>
      </c>
      <c r="G961">
        <v>1</v>
      </c>
      <c r="H961" s="8">
        <v>9</v>
      </c>
      <c r="I961" s="7">
        <f>Tabla1[[#This Row],[Tiempo de Preparación]]/1440</f>
        <v>6.2500000000000003E-3</v>
      </c>
      <c r="J961" t="s">
        <v>8</v>
      </c>
      <c r="K961">
        <f>Tabla1[[#This Row],[Precio Unitario]]*Tabla1[[#This Row],[Cantidad Ordenada]]</f>
        <v>35</v>
      </c>
      <c r="L961">
        <f>Tabla1[[#This Row],[Ganancia Bruta]]-(Tabla1[[#This Row],[Costo Unitario]]*Tabla1[[#This Row],[Cantidad Ordenada]])</f>
        <v>14</v>
      </c>
      <c r="M961">
        <f>Tabla1[[#This Row],[Precio Unitario]]*Tabla1[[#This Row],[Cantidad Ordenada]]</f>
        <v>35</v>
      </c>
      <c r="N961" s="1">
        <f>Tabla1[[#This Row],[Ganancia Neta ]]/Tabla1[[#This Row],[Total del pedido ]]</f>
        <v>0.4</v>
      </c>
      <c r="O961" s="2">
        <f>Tabla1[[#This Row],[Costo Unitario]]*Tabla1[[#This Row],[Cantidad Ordenada]]</f>
        <v>21</v>
      </c>
    </row>
    <row r="962" spans="1:15" x14ac:dyDescent="0.2">
      <c r="A962">
        <v>375</v>
      </c>
      <c r="B962">
        <v>18</v>
      </c>
      <c r="C962" t="s">
        <v>9</v>
      </c>
      <c r="D962" t="s">
        <v>33</v>
      </c>
      <c r="E962">
        <v>19</v>
      </c>
      <c r="F962">
        <v>31</v>
      </c>
      <c r="G962">
        <v>3</v>
      </c>
      <c r="H962" s="8">
        <v>27</v>
      </c>
      <c r="I962" s="7">
        <f>Tabla1[[#This Row],[Tiempo de Preparación]]/1440</f>
        <v>1.8749999999999999E-2</v>
      </c>
      <c r="J962" t="s">
        <v>6</v>
      </c>
      <c r="K962">
        <f>Tabla1[[#This Row],[Precio Unitario]]*Tabla1[[#This Row],[Cantidad Ordenada]]</f>
        <v>93</v>
      </c>
      <c r="L962">
        <f>Tabla1[[#This Row],[Ganancia Bruta]]-(Tabla1[[#This Row],[Costo Unitario]]*Tabla1[[#This Row],[Cantidad Ordenada]])</f>
        <v>36</v>
      </c>
      <c r="M962">
        <f>Tabla1[[#This Row],[Precio Unitario]]*Tabla1[[#This Row],[Cantidad Ordenada]]</f>
        <v>93</v>
      </c>
      <c r="N962" s="1">
        <f>Tabla1[[#This Row],[Ganancia Neta ]]/Tabla1[[#This Row],[Total del pedido ]]</f>
        <v>0.38709677419354838</v>
      </c>
      <c r="O962" s="2">
        <f>Tabla1[[#This Row],[Costo Unitario]]*Tabla1[[#This Row],[Cantidad Ordenada]]</f>
        <v>57</v>
      </c>
    </row>
    <row r="963" spans="1:15" x14ac:dyDescent="0.2">
      <c r="A963">
        <v>376</v>
      </c>
      <c r="B963">
        <v>16</v>
      </c>
      <c r="C963" t="s">
        <v>22</v>
      </c>
      <c r="D963" t="s">
        <v>46</v>
      </c>
      <c r="E963">
        <v>14</v>
      </c>
      <c r="F963">
        <v>23</v>
      </c>
      <c r="G963">
        <v>2</v>
      </c>
      <c r="H963" s="8">
        <v>5</v>
      </c>
      <c r="I963" s="7">
        <f>Tabla1[[#This Row],[Tiempo de Preparación]]/1440</f>
        <v>3.472222222222222E-3</v>
      </c>
      <c r="J963" t="s">
        <v>8</v>
      </c>
      <c r="K963">
        <f>Tabla1[[#This Row],[Precio Unitario]]*Tabla1[[#This Row],[Cantidad Ordenada]]</f>
        <v>46</v>
      </c>
      <c r="L963">
        <f>Tabla1[[#This Row],[Ganancia Bruta]]-(Tabla1[[#This Row],[Costo Unitario]]*Tabla1[[#This Row],[Cantidad Ordenada]])</f>
        <v>18</v>
      </c>
      <c r="M963">
        <f>Tabla1[[#This Row],[Precio Unitario]]*Tabla1[[#This Row],[Cantidad Ordenada]]</f>
        <v>46</v>
      </c>
      <c r="N963" s="1">
        <f>Tabla1[[#This Row],[Ganancia Neta ]]/Tabla1[[#This Row],[Total del pedido ]]</f>
        <v>0.39130434782608697</v>
      </c>
      <c r="O963" s="2">
        <f>Tabla1[[#This Row],[Costo Unitario]]*Tabla1[[#This Row],[Cantidad Ordenada]]</f>
        <v>28</v>
      </c>
    </row>
    <row r="964" spans="1:15" x14ac:dyDescent="0.2">
      <c r="A964">
        <v>377</v>
      </c>
      <c r="B964">
        <v>5</v>
      </c>
      <c r="C964" t="s">
        <v>20</v>
      </c>
      <c r="D964" t="s">
        <v>44</v>
      </c>
      <c r="E964">
        <v>20</v>
      </c>
      <c r="F964">
        <v>34</v>
      </c>
      <c r="G964">
        <v>2</v>
      </c>
      <c r="H964" s="8">
        <v>13</v>
      </c>
      <c r="I964" s="7">
        <f>Tabla1[[#This Row],[Tiempo de Preparación]]/1440</f>
        <v>9.0277777777777769E-3</v>
      </c>
      <c r="J964" t="s">
        <v>6</v>
      </c>
      <c r="K964">
        <f>Tabla1[[#This Row],[Precio Unitario]]*Tabla1[[#This Row],[Cantidad Ordenada]]</f>
        <v>68</v>
      </c>
      <c r="L964">
        <f>Tabla1[[#This Row],[Ganancia Bruta]]-(Tabla1[[#This Row],[Costo Unitario]]*Tabla1[[#This Row],[Cantidad Ordenada]])</f>
        <v>28</v>
      </c>
      <c r="M964">
        <f>Tabla1[[#This Row],[Precio Unitario]]*Tabla1[[#This Row],[Cantidad Ordenada]]</f>
        <v>68</v>
      </c>
      <c r="N964" s="1">
        <f>Tabla1[[#This Row],[Ganancia Neta ]]/Tabla1[[#This Row],[Total del pedido ]]</f>
        <v>0.41176470588235292</v>
      </c>
      <c r="O964" s="2">
        <f>Tabla1[[#This Row],[Costo Unitario]]*Tabla1[[#This Row],[Cantidad Ordenada]]</f>
        <v>40</v>
      </c>
    </row>
    <row r="965" spans="1:15" x14ac:dyDescent="0.2">
      <c r="A965">
        <v>377</v>
      </c>
      <c r="B965">
        <v>5</v>
      </c>
      <c r="C965" t="s">
        <v>18</v>
      </c>
      <c r="D965" t="s">
        <v>42</v>
      </c>
      <c r="E965">
        <v>19</v>
      </c>
      <c r="F965">
        <v>32</v>
      </c>
      <c r="G965">
        <v>1</v>
      </c>
      <c r="H965" s="8">
        <v>33</v>
      </c>
      <c r="I965" s="7">
        <f>Tabla1[[#This Row],[Tiempo de Preparación]]/1440</f>
        <v>2.2916666666666665E-2</v>
      </c>
      <c r="J965" t="s">
        <v>6</v>
      </c>
      <c r="K965">
        <f>Tabla1[[#This Row],[Precio Unitario]]*Tabla1[[#This Row],[Cantidad Ordenada]]</f>
        <v>32</v>
      </c>
      <c r="L965">
        <f>Tabla1[[#This Row],[Ganancia Bruta]]-(Tabla1[[#This Row],[Costo Unitario]]*Tabla1[[#This Row],[Cantidad Ordenada]])</f>
        <v>13</v>
      </c>
      <c r="M965">
        <f>Tabla1[[#This Row],[Precio Unitario]]*Tabla1[[#This Row],[Cantidad Ordenada]]</f>
        <v>32</v>
      </c>
      <c r="N965" s="1">
        <f>Tabla1[[#This Row],[Ganancia Neta ]]/Tabla1[[#This Row],[Total del pedido ]]</f>
        <v>0.40625</v>
      </c>
      <c r="O965" s="2">
        <f>Tabla1[[#This Row],[Costo Unitario]]*Tabla1[[#This Row],[Cantidad Ordenada]]</f>
        <v>19</v>
      </c>
    </row>
    <row r="966" spans="1:15" x14ac:dyDescent="0.2">
      <c r="A966">
        <v>378</v>
      </c>
      <c r="B966">
        <v>3</v>
      </c>
      <c r="C966" t="s">
        <v>7</v>
      </c>
      <c r="D966" t="s">
        <v>32</v>
      </c>
      <c r="E966">
        <v>18</v>
      </c>
      <c r="F966">
        <v>30</v>
      </c>
      <c r="G966">
        <v>1</v>
      </c>
      <c r="H966" s="8">
        <v>14</v>
      </c>
      <c r="I966" s="7">
        <f>Tabla1[[#This Row],[Tiempo de Preparación]]/1440</f>
        <v>9.7222222222222224E-3</v>
      </c>
      <c r="J966" t="s">
        <v>8</v>
      </c>
      <c r="K966">
        <f>Tabla1[[#This Row],[Precio Unitario]]*Tabla1[[#This Row],[Cantidad Ordenada]]</f>
        <v>30</v>
      </c>
      <c r="L966">
        <f>Tabla1[[#This Row],[Ganancia Bruta]]-(Tabla1[[#This Row],[Costo Unitario]]*Tabla1[[#This Row],[Cantidad Ordenada]])</f>
        <v>12</v>
      </c>
      <c r="M966">
        <f>Tabla1[[#This Row],[Precio Unitario]]*Tabla1[[#This Row],[Cantidad Ordenada]]</f>
        <v>30</v>
      </c>
      <c r="N966" s="1">
        <f>Tabla1[[#This Row],[Ganancia Neta ]]/Tabla1[[#This Row],[Total del pedido ]]</f>
        <v>0.4</v>
      </c>
      <c r="O966" s="2">
        <f>Tabla1[[#This Row],[Costo Unitario]]*Tabla1[[#This Row],[Cantidad Ordenada]]</f>
        <v>18</v>
      </c>
    </row>
    <row r="967" spans="1:15" x14ac:dyDescent="0.2">
      <c r="A967">
        <v>378</v>
      </c>
      <c r="B967">
        <v>3</v>
      </c>
      <c r="C967" t="s">
        <v>16</v>
      </c>
      <c r="D967" t="s">
        <v>40</v>
      </c>
      <c r="E967">
        <v>11</v>
      </c>
      <c r="F967">
        <v>19</v>
      </c>
      <c r="G967">
        <v>1</v>
      </c>
      <c r="H967" s="8">
        <v>7</v>
      </c>
      <c r="I967" s="7">
        <f>Tabla1[[#This Row],[Tiempo de Preparación]]/1440</f>
        <v>4.8611111111111112E-3</v>
      </c>
      <c r="J967" t="s">
        <v>8</v>
      </c>
      <c r="K967">
        <f>Tabla1[[#This Row],[Precio Unitario]]*Tabla1[[#This Row],[Cantidad Ordenada]]</f>
        <v>19</v>
      </c>
      <c r="L967">
        <f>Tabla1[[#This Row],[Ganancia Bruta]]-(Tabla1[[#This Row],[Costo Unitario]]*Tabla1[[#This Row],[Cantidad Ordenada]])</f>
        <v>8</v>
      </c>
      <c r="M967">
        <f>Tabla1[[#This Row],[Precio Unitario]]*Tabla1[[#This Row],[Cantidad Ordenada]]</f>
        <v>19</v>
      </c>
      <c r="N967" s="1">
        <f>Tabla1[[#This Row],[Ganancia Neta ]]/Tabla1[[#This Row],[Total del pedido ]]</f>
        <v>0.42105263157894735</v>
      </c>
      <c r="O967" s="2">
        <f>Tabla1[[#This Row],[Costo Unitario]]*Tabla1[[#This Row],[Cantidad Ordenada]]</f>
        <v>11</v>
      </c>
    </row>
    <row r="968" spans="1:15" x14ac:dyDescent="0.2">
      <c r="A968">
        <v>379</v>
      </c>
      <c r="B968">
        <v>4</v>
      </c>
      <c r="C968" t="s">
        <v>17</v>
      </c>
      <c r="D968" t="s">
        <v>41</v>
      </c>
      <c r="E968">
        <v>21</v>
      </c>
      <c r="F968">
        <v>35</v>
      </c>
      <c r="G968">
        <v>2</v>
      </c>
      <c r="H968" s="8">
        <v>6</v>
      </c>
      <c r="I968" s="7">
        <f>Tabla1[[#This Row],[Tiempo de Preparación]]/1440</f>
        <v>4.1666666666666666E-3</v>
      </c>
      <c r="J968" t="s">
        <v>6</v>
      </c>
      <c r="K968">
        <f>Tabla1[[#This Row],[Precio Unitario]]*Tabla1[[#This Row],[Cantidad Ordenada]]</f>
        <v>70</v>
      </c>
      <c r="L968">
        <f>Tabla1[[#This Row],[Ganancia Bruta]]-(Tabla1[[#This Row],[Costo Unitario]]*Tabla1[[#This Row],[Cantidad Ordenada]])</f>
        <v>28</v>
      </c>
      <c r="M968">
        <f>Tabla1[[#This Row],[Precio Unitario]]*Tabla1[[#This Row],[Cantidad Ordenada]]</f>
        <v>70</v>
      </c>
      <c r="N968" s="1">
        <f>Tabla1[[#This Row],[Ganancia Neta ]]/Tabla1[[#This Row],[Total del pedido ]]</f>
        <v>0.4</v>
      </c>
      <c r="O968" s="2">
        <f>Tabla1[[#This Row],[Costo Unitario]]*Tabla1[[#This Row],[Cantidad Ordenada]]</f>
        <v>42</v>
      </c>
    </row>
    <row r="969" spans="1:15" x14ac:dyDescent="0.2">
      <c r="A969">
        <v>380</v>
      </c>
      <c r="B969">
        <v>5</v>
      </c>
      <c r="C969" t="s">
        <v>14</v>
      </c>
      <c r="D969" t="s">
        <v>38</v>
      </c>
      <c r="E969">
        <v>20</v>
      </c>
      <c r="F969">
        <v>33</v>
      </c>
      <c r="G969">
        <v>3</v>
      </c>
      <c r="H969" s="8">
        <v>58</v>
      </c>
      <c r="I969" s="7">
        <f>Tabla1[[#This Row],[Tiempo de Preparación]]/1440</f>
        <v>4.027777777777778E-2</v>
      </c>
      <c r="J969" t="s">
        <v>6</v>
      </c>
      <c r="K969">
        <f>Tabla1[[#This Row],[Precio Unitario]]*Tabla1[[#This Row],[Cantidad Ordenada]]</f>
        <v>99</v>
      </c>
      <c r="L969">
        <f>Tabla1[[#This Row],[Ganancia Bruta]]-(Tabla1[[#This Row],[Costo Unitario]]*Tabla1[[#This Row],[Cantidad Ordenada]])</f>
        <v>39</v>
      </c>
      <c r="M969">
        <f>Tabla1[[#This Row],[Precio Unitario]]*Tabla1[[#This Row],[Cantidad Ordenada]]</f>
        <v>99</v>
      </c>
      <c r="N969" s="1">
        <f>Tabla1[[#This Row],[Ganancia Neta ]]/Tabla1[[#This Row],[Total del pedido ]]</f>
        <v>0.39393939393939392</v>
      </c>
      <c r="O969" s="2">
        <f>Tabla1[[#This Row],[Costo Unitario]]*Tabla1[[#This Row],[Cantidad Ordenada]]</f>
        <v>60</v>
      </c>
    </row>
    <row r="970" spans="1:15" x14ac:dyDescent="0.2">
      <c r="A970">
        <v>380</v>
      </c>
      <c r="B970">
        <v>5</v>
      </c>
      <c r="C970" t="s">
        <v>16</v>
      </c>
      <c r="D970" t="s">
        <v>40</v>
      </c>
      <c r="E970">
        <v>11</v>
      </c>
      <c r="F970">
        <v>19</v>
      </c>
      <c r="G970">
        <v>2</v>
      </c>
      <c r="H970" s="8">
        <v>35</v>
      </c>
      <c r="I970" s="7">
        <f>Tabla1[[#This Row],[Tiempo de Preparación]]/1440</f>
        <v>2.4305555555555556E-2</v>
      </c>
      <c r="J970" t="s">
        <v>6</v>
      </c>
      <c r="K970">
        <f>Tabla1[[#This Row],[Precio Unitario]]*Tabla1[[#This Row],[Cantidad Ordenada]]</f>
        <v>38</v>
      </c>
      <c r="L970">
        <f>Tabla1[[#This Row],[Ganancia Bruta]]-(Tabla1[[#This Row],[Costo Unitario]]*Tabla1[[#This Row],[Cantidad Ordenada]])</f>
        <v>16</v>
      </c>
      <c r="M970">
        <f>Tabla1[[#This Row],[Precio Unitario]]*Tabla1[[#This Row],[Cantidad Ordenada]]</f>
        <v>38</v>
      </c>
      <c r="N970" s="1">
        <f>Tabla1[[#This Row],[Ganancia Neta ]]/Tabla1[[#This Row],[Total del pedido ]]</f>
        <v>0.42105263157894735</v>
      </c>
      <c r="O970" s="2">
        <f>Tabla1[[#This Row],[Costo Unitario]]*Tabla1[[#This Row],[Cantidad Ordenada]]</f>
        <v>22</v>
      </c>
    </row>
    <row r="971" spans="1:15" x14ac:dyDescent="0.2">
      <c r="A971">
        <v>381</v>
      </c>
      <c r="B971">
        <v>4</v>
      </c>
      <c r="C971" t="s">
        <v>25</v>
      </c>
      <c r="D971" t="s">
        <v>49</v>
      </c>
      <c r="E971">
        <v>15</v>
      </c>
      <c r="F971">
        <v>26</v>
      </c>
      <c r="G971">
        <v>3</v>
      </c>
      <c r="H971" s="8">
        <v>35</v>
      </c>
      <c r="I971" s="7">
        <f>Tabla1[[#This Row],[Tiempo de Preparación]]/1440</f>
        <v>2.4305555555555556E-2</v>
      </c>
      <c r="J971" t="s">
        <v>6</v>
      </c>
      <c r="K971">
        <f>Tabla1[[#This Row],[Precio Unitario]]*Tabla1[[#This Row],[Cantidad Ordenada]]</f>
        <v>78</v>
      </c>
      <c r="L971">
        <f>Tabla1[[#This Row],[Ganancia Bruta]]-(Tabla1[[#This Row],[Costo Unitario]]*Tabla1[[#This Row],[Cantidad Ordenada]])</f>
        <v>33</v>
      </c>
      <c r="M971">
        <f>Tabla1[[#This Row],[Precio Unitario]]*Tabla1[[#This Row],[Cantidad Ordenada]]</f>
        <v>78</v>
      </c>
      <c r="N971" s="1">
        <f>Tabla1[[#This Row],[Ganancia Neta ]]/Tabla1[[#This Row],[Total del pedido ]]</f>
        <v>0.42307692307692307</v>
      </c>
      <c r="O971" s="2">
        <f>Tabla1[[#This Row],[Costo Unitario]]*Tabla1[[#This Row],[Cantidad Ordenada]]</f>
        <v>45</v>
      </c>
    </row>
    <row r="972" spans="1:15" x14ac:dyDescent="0.2">
      <c r="A972">
        <v>381</v>
      </c>
      <c r="B972">
        <v>4</v>
      </c>
      <c r="C972" t="s">
        <v>14</v>
      </c>
      <c r="D972" t="s">
        <v>38</v>
      </c>
      <c r="E972">
        <v>20</v>
      </c>
      <c r="F972">
        <v>33</v>
      </c>
      <c r="G972">
        <v>2</v>
      </c>
      <c r="H972" s="8">
        <v>12</v>
      </c>
      <c r="I972" s="7">
        <f>Tabla1[[#This Row],[Tiempo de Preparación]]/1440</f>
        <v>8.3333333333333332E-3</v>
      </c>
      <c r="J972" t="s">
        <v>6</v>
      </c>
      <c r="K972">
        <f>Tabla1[[#This Row],[Precio Unitario]]*Tabla1[[#This Row],[Cantidad Ordenada]]</f>
        <v>66</v>
      </c>
      <c r="L972">
        <f>Tabla1[[#This Row],[Ganancia Bruta]]-(Tabla1[[#This Row],[Costo Unitario]]*Tabla1[[#This Row],[Cantidad Ordenada]])</f>
        <v>26</v>
      </c>
      <c r="M972">
        <f>Tabla1[[#This Row],[Precio Unitario]]*Tabla1[[#This Row],[Cantidad Ordenada]]</f>
        <v>66</v>
      </c>
      <c r="N972" s="1">
        <f>Tabla1[[#This Row],[Ganancia Neta ]]/Tabla1[[#This Row],[Total del pedido ]]</f>
        <v>0.39393939393939392</v>
      </c>
      <c r="O972" s="2">
        <f>Tabla1[[#This Row],[Costo Unitario]]*Tabla1[[#This Row],[Cantidad Ordenada]]</f>
        <v>40</v>
      </c>
    </row>
    <row r="973" spans="1:15" x14ac:dyDescent="0.2">
      <c r="A973">
        <v>382</v>
      </c>
      <c r="B973">
        <v>20</v>
      </c>
      <c r="C973" t="s">
        <v>13</v>
      </c>
      <c r="D973" t="s">
        <v>37</v>
      </c>
      <c r="E973">
        <v>17</v>
      </c>
      <c r="F973">
        <v>29</v>
      </c>
      <c r="G973">
        <v>3</v>
      </c>
      <c r="H973" s="8">
        <v>54</v>
      </c>
      <c r="I973" s="7">
        <f>Tabla1[[#This Row],[Tiempo de Preparación]]/1440</f>
        <v>3.7499999999999999E-2</v>
      </c>
      <c r="J973" t="s">
        <v>8</v>
      </c>
      <c r="K973">
        <f>Tabla1[[#This Row],[Precio Unitario]]*Tabla1[[#This Row],[Cantidad Ordenada]]</f>
        <v>87</v>
      </c>
      <c r="L973">
        <f>Tabla1[[#This Row],[Ganancia Bruta]]-(Tabla1[[#This Row],[Costo Unitario]]*Tabla1[[#This Row],[Cantidad Ordenada]])</f>
        <v>36</v>
      </c>
      <c r="M973">
        <f>Tabla1[[#This Row],[Precio Unitario]]*Tabla1[[#This Row],[Cantidad Ordenada]]</f>
        <v>87</v>
      </c>
      <c r="N973" s="1">
        <f>Tabla1[[#This Row],[Ganancia Neta ]]/Tabla1[[#This Row],[Total del pedido ]]</f>
        <v>0.41379310344827586</v>
      </c>
      <c r="O973" s="2">
        <f>Tabla1[[#This Row],[Costo Unitario]]*Tabla1[[#This Row],[Cantidad Ordenada]]</f>
        <v>51</v>
      </c>
    </row>
    <row r="974" spans="1:15" x14ac:dyDescent="0.2">
      <c r="A974">
        <v>383</v>
      </c>
      <c r="B974">
        <v>6</v>
      </c>
      <c r="C974" t="s">
        <v>12</v>
      </c>
      <c r="D974" t="s">
        <v>36</v>
      </c>
      <c r="E974">
        <v>22</v>
      </c>
      <c r="F974">
        <v>36</v>
      </c>
      <c r="G974">
        <v>3</v>
      </c>
      <c r="H974" s="8">
        <v>9</v>
      </c>
      <c r="I974" s="7">
        <f>Tabla1[[#This Row],[Tiempo de Preparación]]/1440</f>
        <v>6.2500000000000003E-3</v>
      </c>
      <c r="J974" t="s">
        <v>8</v>
      </c>
      <c r="K974">
        <f>Tabla1[[#This Row],[Precio Unitario]]*Tabla1[[#This Row],[Cantidad Ordenada]]</f>
        <v>108</v>
      </c>
      <c r="L974">
        <f>Tabla1[[#This Row],[Ganancia Bruta]]-(Tabla1[[#This Row],[Costo Unitario]]*Tabla1[[#This Row],[Cantidad Ordenada]])</f>
        <v>42</v>
      </c>
      <c r="M974">
        <f>Tabla1[[#This Row],[Precio Unitario]]*Tabla1[[#This Row],[Cantidad Ordenada]]</f>
        <v>108</v>
      </c>
      <c r="N974" s="1">
        <f>Tabla1[[#This Row],[Ganancia Neta ]]/Tabla1[[#This Row],[Total del pedido ]]</f>
        <v>0.3888888888888889</v>
      </c>
      <c r="O974" s="2">
        <f>Tabla1[[#This Row],[Costo Unitario]]*Tabla1[[#This Row],[Cantidad Ordenada]]</f>
        <v>66</v>
      </c>
    </row>
    <row r="975" spans="1:15" x14ac:dyDescent="0.2">
      <c r="A975">
        <v>384</v>
      </c>
      <c r="B975">
        <v>1</v>
      </c>
      <c r="C975" t="s">
        <v>24</v>
      </c>
      <c r="D975" t="s">
        <v>48</v>
      </c>
      <c r="E975">
        <v>10</v>
      </c>
      <c r="F975">
        <v>18</v>
      </c>
      <c r="G975">
        <v>2</v>
      </c>
      <c r="H975" s="8">
        <v>26</v>
      </c>
      <c r="I975" s="7">
        <f>Tabla1[[#This Row],[Tiempo de Preparación]]/1440</f>
        <v>1.8055555555555554E-2</v>
      </c>
      <c r="J975" t="s">
        <v>6</v>
      </c>
      <c r="K975">
        <f>Tabla1[[#This Row],[Precio Unitario]]*Tabla1[[#This Row],[Cantidad Ordenada]]</f>
        <v>36</v>
      </c>
      <c r="L975">
        <f>Tabla1[[#This Row],[Ganancia Bruta]]-(Tabla1[[#This Row],[Costo Unitario]]*Tabla1[[#This Row],[Cantidad Ordenada]])</f>
        <v>16</v>
      </c>
      <c r="M975">
        <f>Tabla1[[#This Row],[Precio Unitario]]*Tabla1[[#This Row],[Cantidad Ordenada]]</f>
        <v>36</v>
      </c>
      <c r="N975" s="1">
        <f>Tabla1[[#This Row],[Ganancia Neta ]]/Tabla1[[#This Row],[Total del pedido ]]</f>
        <v>0.44444444444444442</v>
      </c>
      <c r="O975" s="2">
        <f>Tabla1[[#This Row],[Costo Unitario]]*Tabla1[[#This Row],[Cantidad Ordenada]]</f>
        <v>20</v>
      </c>
    </row>
    <row r="976" spans="1:15" x14ac:dyDescent="0.2">
      <c r="A976">
        <v>384</v>
      </c>
      <c r="B976">
        <v>1</v>
      </c>
      <c r="C976" t="s">
        <v>16</v>
      </c>
      <c r="D976" t="s">
        <v>40</v>
      </c>
      <c r="E976">
        <v>11</v>
      </c>
      <c r="F976">
        <v>19</v>
      </c>
      <c r="G976">
        <v>3</v>
      </c>
      <c r="H976" s="8">
        <v>35</v>
      </c>
      <c r="I976" s="7">
        <f>Tabla1[[#This Row],[Tiempo de Preparación]]/1440</f>
        <v>2.4305555555555556E-2</v>
      </c>
      <c r="J976" t="s">
        <v>8</v>
      </c>
      <c r="K976">
        <f>Tabla1[[#This Row],[Precio Unitario]]*Tabla1[[#This Row],[Cantidad Ordenada]]</f>
        <v>57</v>
      </c>
      <c r="L976">
        <f>Tabla1[[#This Row],[Ganancia Bruta]]-(Tabla1[[#This Row],[Costo Unitario]]*Tabla1[[#This Row],[Cantidad Ordenada]])</f>
        <v>24</v>
      </c>
      <c r="M976">
        <f>Tabla1[[#This Row],[Precio Unitario]]*Tabla1[[#This Row],[Cantidad Ordenada]]</f>
        <v>57</v>
      </c>
      <c r="N976" s="1">
        <f>Tabla1[[#This Row],[Ganancia Neta ]]/Tabla1[[#This Row],[Total del pedido ]]</f>
        <v>0.42105263157894735</v>
      </c>
      <c r="O976" s="2">
        <f>Tabla1[[#This Row],[Costo Unitario]]*Tabla1[[#This Row],[Cantidad Ordenada]]</f>
        <v>33</v>
      </c>
    </row>
    <row r="977" spans="1:15" x14ac:dyDescent="0.2">
      <c r="A977">
        <v>384</v>
      </c>
      <c r="B977">
        <v>1</v>
      </c>
      <c r="C977" t="s">
        <v>10</v>
      </c>
      <c r="D977" t="s">
        <v>34</v>
      </c>
      <c r="E977">
        <v>16</v>
      </c>
      <c r="F977">
        <v>27</v>
      </c>
      <c r="G977">
        <v>1</v>
      </c>
      <c r="H977" s="8">
        <v>49</v>
      </c>
      <c r="I977" s="7">
        <f>Tabla1[[#This Row],[Tiempo de Preparación]]/1440</f>
        <v>3.4027777777777775E-2</v>
      </c>
      <c r="J977" t="s">
        <v>8</v>
      </c>
      <c r="K977">
        <f>Tabla1[[#This Row],[Precio Unitario]]*Tabla1[[#This Row],[Cantidad Ordenada]]</f>
        <v>27</v>
      </c>
      <c r="L977">
        <f>Tabla1[[#This Row],[Ganancia Bruta]]-(Tabla1[[#This Row],[Costo Unitario]]*Tabla1[[#This Row],[Cantidad Ordenada]])</f>
        <v>11</v>
      </c>
      <c r="M977">
        <f>Tabla1[[#This Row],[Precio Unitario]]*Tabla1[[#This Row],[Cantidad Ordenada]]</f>
        <v>27</v>
      </c>
      <c r="N977" s="1">
        <f>Tabla1[[#This Row],[Ganancia Neta ]]/Tabla1[[#This Row],[Total del pedido ]]</f>
        <v>0.40740740740740738</v>
      </c>
      <c r="O977" s="2">
        <f>Tabla1[[#This Row],[Costo Unitario]]*Tabla1[[#This Row],[Cantidad Ordenada]]</f>
        <v>16</v>
      </c>
    </row>
    <row r="978" spans="1:15" x14ac:dyDescent="0.2">
      <c r="A978">
        <v>385</v>
      </c>
      <c r="B978">
        <v>6</v>
      </c>
      <c r="C978" t="s">
        <v>7</v>
      </c>
      <c r="D978" t="s">
        <v>32</v>
      </c>
      <c r="E978">
        <v>18</v>
      </c>
      <c r="F978">
        <v>30</v>
      </c>
      <c r="G978">
        <v>2</v>
      </c>
      <c r="H978" s="8">
        <v>22</v>
      </c>
      <c r="I978" s="7">
        <f>Tabla1[[#This Row],[Tiempo de Preparación]]/1440</f>
        <v>1.5277777777777777E-2</v>
      </c>
      <c r="J978" t="s">
        <v>6</v>
      </c>
      <c r="K978">
        <f>Tabla1[[#This Row],[Precio Unitario]]*Tabla1[[#This Row],[Cantidad Ordenada]]</f>
        <v>60</v>
      </c>
      <c r="L978">
        <f>Tabla1[[#This Row],[Ganancia Bruta]]-(Tabla1[[#This Row],[Costo Unitario]]*Tabla1[[#This Row],[Cantidad Ordenada]])</f>
        <v>24</v>
      </c>
      <c r="M978">
        <f>Tabla1[[#This Row],[Precio Unitario]]*Tabla1[[#This Row],[Cantidad Ordenada]]</f>
        <v>60</v>
      </c>
      <c r="N978" s="1">
        <f>Tabla1[[#This Row],[Ganancia Neta ]]/Tabla1[[#This Row],[Total del pedido ]]</f>
        <v>0.4</v>
      </c>
      <c r="O978" s="2">
        <f>Tabla1[[#This Row],[Costo Unitario]]*Tabla1[[#This Row],[Cantidad Ordenada]]</f>
        <v>36</v>
      </c>
    </row>
    <row r="979" spans="1:15" x14ac:dyDescent="0.2">
      <c r="A979">
        <v>386</v>
      </c>
      <c r="B979">
        <v>5</v>
      </c>
      <c r="C979" t="s">
        <v>14</v>
      </c>
      <c r="D979" t="s">
        <v>38</v>
      </c>
      <c r="E979">
        <v>20</v>
      </c>
      <c r="F979">
        <v>33</v>
      </c>
      <c r="G979">
        <v>3</v>
      </c>
      <c r="H979" s="8">
        <v>40</v>
      </c>
      <c r="I979" s="7">
        <f>Tabla1[[#This Row],[Tiempo de Preparación]]/1440</f>
        <v>2.7777777777777776E-2</v>
      </c>
      <c r="J979" t="s">
        <v>8</v>
      </c>
      <c r="K979">
        <f>Tabla1[[#This Row],[Precio Unitario]]*Tabla1[[#This Row],[Cantidad Ordenada]]</f>
        <v>99</v>
      </c>
      <c r="L979">
        <f>Tabla1[[#This Row],[Ganancia Bruta]]-(Tabla1[[#This Row],[Costo Unitario]]*Tabla1[[#This Row],[Cantidad Ordenada]])</f>
        <v>39</v>
      </c>
      <c r="M979">
        <f>Tabla1[[#This Row],[Precio Unitario]]*Tabla1[[#This Row],[Cantidad Ordenada]]</f>
        <v>99</v>
      </c>
      <c r="N979" s="1">
        <f>Tabla1[[#This Row],[Ganancia Neta ]]/Tabla1[[#This Row],[Total del pedido ]]</f>
        <v>0.39393939393939392</v>
      </c>
      <c r="O979" s="2">
        <f>Tabla1[[#This Row],[Costo Unitario]]*Tabla1[[#This Row],[Cantidad Ordenada]]</f>
        <v>60</v>
      </c>
    </row>
    <row r="980" spans="1:15" x14ac:dyDescent="0.2">
      <c r="A980">
        <v>387</v>
      </c>
      <c r="B980">
        <v>6</v>
      </c>
      <c r="C980" t="s">
        <v>9</v>
      </c>
      <c r="D980" t="s">
        <v>33</v>
      </c>
      <c r="E980">
        <v>19</v>
      </c>
      <c r="F980">
        <v>31</v>
      </c>
      <c r="G980">
        <v>3</v>
      </c>
      <c r="H980" s="8">
        <v>18</v>
      </c>
      <c r="I980" s="7">
        <f>Tabla1[[#This Row],[Tiempo de Preparación]]/1440</f>
        <v>1.2500000000000001E-2</v>
      </c>
      <c r="J980" t="s">
        <v>8</v>
      </c>
      <c r="K980">
        <f>Tabla1[[#This Row],[Precio Unitario]]*Tabla1[[#This Row],[Cantidad Ordenada]]</f>
        <v>93</v>
      </c>
      <c r="L980">
        <f>Tabla1[[#This Row],[Ganancia Bruta]]-(Tabla1[[#This Row],[Costo Unitario]]*Tabla1[[#This Row],[Cantidad Ordenada]])</f>
        <v>36</v>
      </c>
      <c r="M980">
        <f>Tabla1[[#This Row],[Precio Unitario]]*Tabla1[[#This Row],[Cantidad Ordenada]]</f>
        <v>93</v>
      </c>
      <c r="N980" s="1">
        <f>Tabla1[[#This Row],[Ganancia Neta ]]/Tabla1[[#This Row],[Total del pedido ]]</f>
        <v>0.38709677419354838</v>
      </c>
      <c r="O980" s="2">
        <f>Tabla1[[#This Row],[Costo Unitario]]*Tabla1[[#This Row],[Cantidad Ordenada]]</f>
        <v>57</v>
      </c>
    </row>
    <row r="981" spans="1:15" x14ac:dyDescent="0.2">
      <c r="A981">
        <v>388</v>
      </c>
      <c r="B981">
        <v>18</v>
      </c>
      <c r="C981" t="s">
        <v>9</v>
      </c>
      <c r="D981" t="s">
        <v>33</v>
      </c>
      <c r="E981">
        <v>19</v>
      </c>
      <c r="F981">
        <v>31</v>
      </c>
      <c r="G981">
        <v>2</v>
      </c>
      <c r="H981" s="8">
        <v>52</v>
      </c>
      <c r="I981" s="7">
        <f>Tabla1[[#This Row],[Tiempo de Preparación]]/1440</f>
        <v>3.6111111111111108E-2</v>
      </c>
      <c r="J981" t="s">
        <v>8</v>
      </c>
      <c r="K981">
        <f>Tabla1[[#This Row],[Precio Unitario]]*Tabla1[[#This Row],[Cantidad Ordenada]]</f>
        <v>62</v>
      </c>
      <c r="L981">
        <f>Tabla1[[#This Row],[Ganancia Bruta]]-(Tabla1[[#This Row],[Costo Unitario]]*Tabla1[[#This Row],[Cantidad Ordenada]])</f>
        <v>24</v>
      </c>
      <c r="M981">
        <f>Tabla1[[#This Row],[Precio Unitario]]*Tabla1[[#This Row],[Cantidad Ordenada]]</f>
        <v>62</v>
      </c>
      <c r="N981" s="1">
        <f>Tabla1[[#This Row],[Ganancia Neta ]]/Tabla1[[#This Row],[Total del pedido ]]</f>
        <v>0.38709677419354838</v>
      </c>
      <c r="O981" s="2">
        <f>Tabla1[[#This Row],[Costo Unitario]]*Tabla1[[#This Row],[Cantidad Ordenada]]</f>
        <v>38</v>
      </c>
    </row>
    <row r="982" spans="1:15" x14ac:dyDescent="0.2">
      <c r="A982">
        <v>388</v>
      </c>
      <c r="B982">
        <v>18</v>
      </c>
      <c r="C982" t="s">
        <v>12</v>
      </c>
      <c r="D982" t="s">
        <v>36</v>
      </c>
      <c r="E982">
        <v>22</v>
      </c>
      <c r="F982">
        <v>36</v>
      </c>
      <c r="G982">
        <v>2</v>
      </c>
      <c r="H982" s="8">
        <v>37</v>
      </c>
      <c r="I982" s="7">
        <f>Tabla1[[#This Row],[Tiempo de Preparación]]/1440</f>
        <v>2.5694444444444443E-2</v>
      </c>
      <c r="J982" t="s">
        <v>6</v>
      </c>
      <c r="K982">
        <f>Tabla1[[#This Row],[Precio Unitario]]*Tabla1[[#This Row],[Cantidad Ordenada]]</f>
        <v>72</v>
      </c>
      <c r="L982">
        <f>Tabla1[[#This Row],[Ganancia Bruta]]-(Tabla1[[#This Row],[Costo Unitario]]*Tabla1[[#This Row],[Cantidad Ordenada]])</f>
        <v>28</v>
      </c>
      <c r="M982">
        <f>Tabla1[[#This Row],[Precio Unitario]]*Tabla1[[#This Row],[Cantidad Ordenada]]</f>
        <v>72</v>
      </c>
      <c r="N982" s="1">
        <f>Tabla1[[#This Row],[Ganancia Neta ]]/Tabla1[[#This Row],[Total del pedido ]]</f>
        <v>0.3888888888888889</v>
      </c>
      <c r="O982" s="2">
        <f>Tabla1[[#This Row],[Costo Unitario]]*Tabla1[[#This Row],[Cantidad Ordenada]]</f>
        <v>44</v>
      </c>
    </row>
    <row r="983" spans="1:15" x14ac:dyDescent="0.2">
      <c r="A983">
        <v>388</v>
      </c>
      <c r="B983">
        <v>18</v>
      </c>
      <c r="C983" t="s">
        <v>13</v>
      </c>
      <c r="D983" t="s">
        <v>37</v>
      </c>
      <c r="E983">
        <v>17</v>
      </c>
      <c r="F983">
        <v>29</v>
      </c>
      <c r="G983">
        <v>2</v>
      </c>
      <c r="H983" s="8">
        <v>31</v>
      </c>
      <c r="I983" s="7">
        <f>Tabla1[[#This Row],[Tiempo de Preparación]]/1440</f>
        <v>2.1527777777777778E-2</v>
      </c>
      <c r="J983" t="s">
        <v>8</v>
      </c>
      <c r="K983">
        <f>Tabla1[[#This Row],[Precio Unitario]]*Tabla1[[#This Row],[Cantidad Ordenada]]</f>
        <v>58</v>
      </c>
      <c r="L983">
        <f>Tabla1[[#This Row],[Ganancia Bruta]]-(Tabla1[[#This Row],[Costo Unitario]]*Tabla1[[#This Row],[Cantidad Ordenada]])</f>
        <v>24</v>
      </c>
      <c r="M983">
        <f>Tabla1[[#This Row],[Precio Unitario]]*Tabla1[[#This Row],[Cantidad Ordenada]]</f>
        <v>58</v>
      </c>
      <c r="N983" s="1">
        <f>Tabla1[[#This Row],[Ganancia Neta ]]/Tabla1[[#This Row],[Total del pedido ]]</f>
        <v>0.41379310344827586</v>
      </c>
      <c r="O983" s="2">
        <f>Tabla1[[#This Row],[Costo Unitario]]*Tabla1[[#This Row],[Cantidad Ordenada]]</f>
        <v>34</v>
      </c>
    </row>
    <row r="984" spans="1:15" x14ac:dyDescent="0.2">
      <c r="A984">
        <v>388</v>
      </c>
      <c r="B984">
        <v>18</v>
      </c>
      <c r="C984" t="s">
        <v>14</v>
      </c>
      <c r="D984" t="s">
        <v>38</v>
      </c>
      <c r="E984">
        <v>20</v>
      </c>
      <c r="F984">
        <v>33</v>
      </c>
      <c r="G984">
        <v>3</v>
      </c>
      <c r="H984" s="8">
        <v>51</v>
      </c>
      <c r="I984" s="7">
        <f>Tabla1[[#This Row],[Tiempo de Preparación]]/1440</f>
        <v>3.5416666666666666E-2</v>
      </c>
      <c r="J984" t="s">
        <v>8</v>
      </c>
      <c r="K984">
        <f>Tabla1[[#This Row],[Precio Unitario]]*Tabla1[[#This Row],[Cantidad Ordenada]]</f>
        <v>99</v>
      </c>
      <c r="L984">
        <f>Tabla1[[#This Row],[Ganancia Bruta]]-(Tabla1[[#This Row],[Costo Unitario]]*Tabla1[[#This Row],[Cantidad Ordenada]])</f>
        <v>39</v>
      </c>
      <c r="M984">
        <f>Tabla1[[#This Row],[Precio Unitario]]*Tabla1[[#This Row],[Cantidad Ordenada]]</f>
        <v>99</v>
      </c>
      <c r="N984" s="1">
        <f>Tabla1[[#This Row],[Ganancia Neta ]]/Tabla1[[#This Row],[Total del pedido ]]</f>
        <v>0.39393939393939392</v>
      </c>
      <c r="O984" s="2">
        <f>Tabla1[[#This Row],[Costo Unitario]]*Tabla1[[#This Row],[Cantidad Ordenada]]</f>
        <v>60</v>
      </c>
    </row>
    <row r="985" spans="1:15" x14ac:dyDescent="0.2">
      <c r="A985">
        <v>389</v>
      </c>
      <c r="B985">
        <v>19</v>
      </c>
      <c r="C985" t="s">
        <v>14</v>
      </c>
      <c r="D985" t="s">
        <v>38</v>
      </c>
      <c r="E985">
        <v>20</v>
      </c>
      <c r="F985">
        <v>33</v>
      </c>
      <c r="G985">
        <v>1</v>
      </c>
      <c r="H985" s="8">
        <v>24</v>
      </c>
      <c r="I985" s="7">
        <f>Tabla1[[#This Row],[Tiempo de Preparación]]/1440</f>
        <v>1.6666666666666666E-2</v>
      </c>
      <c r="J985" t="s">
        <v>6</v>
      </c>
      <c r="K985">
        <f>Tabla1[[#This Row],[Precio Unitario]]*Tabla1[[#This Row],[Cantidad Ordenada]]</f>
        <v>33</v>
      </c>
      <c r="L985">
        <f>Tabla1[[#This Row],[Ganancia Bruta]]-(Tabla1[[#This Row],[Costo Unitario]]*Tabla1[[#This Row],[Cantidad Ordenada]])</f>
        <v>13</v>
      </c>
      <c r="M985">
        <f>Tabla1[[#This Row],[Precio Unitario]]*Tabla1[[#This Row],[Cantidad Ordenada]]</f>
        <v>33</v>
      </c>
      <c r="N985" s="1">
        <f>Tabla1[[#This Row],[Ganancia Neta ]]/Tabla1[[#This Row],[Total del pedido ]]</f>
        <v>0.39393939393939392</v>
      </c>
      <c r="O985" s="2">
        <f>Tabla1[[#This Row],[Costo Unitario]]*Tabla1[[#This Row],[Cantidad Ordenada]]</f>
        <v>20</v>
      </c>
    </row>
    <row r="986" spans="1:15" x14ac:dyDescent="0.2">
      <c r="A986">
        <v>390</v>
      </c>
      <c r="B986">
        <v>9</v>
      </c>
      <c r="C986" t="s">
        <v>19</v>
      </c>
      <c r="D986" t="s">
        <v>43</v>
      </c>
      <c r="E986">
        <v>13</v>
      </c>
      <c r="F986">
        <v>22</v>
      </c>
      <c r="G986">
        <v>2</v>
      </c>
      <c r="H986" s="8">
        <v>52</v>
      </c>
      <c r="I986" s="7">
        <f>Tabla1[[#This Row],[Tiempo de Preparación]]/1440</f>
        <v>3.6111111111111108E-2</v>
      </c>
      <c r="J986" t="s">
        <v>8</v>
      </c>
      <c r="K986">
        <f>Tabla1[[#This Row],[Precio Unitario]]*Tabla1[[#This Row],[Cantidad Ordenada]]</f>
        <v>44</v>
      </c>
      <c r="L986">
        <f>Tabla1[[#This Row],[Ganancia Bruta]]-(Tabla1[[#This Row],[Costo Unitario]]*Tabla1[[#This Row],[Cantidad Ordenada]])</f>
        <v>18</v>
      </c>
      <c r="M986">
        <f>Tabla1[[#This Row],[Precio Unitario]]*Tabla1[[#This Row],[Cantidad Ordenada]]</f>
        <v>44</v>
      </c>
      <c r="N986" s="1">
        <f>Tabla1[[#This Row],[Ganancia Neta ]]/Tabla1[[#This Row],[Total del pedido ]]</f>
        <v>0.40909090909090912</v>
      </c>
      <c r="O986" s="2">
        <f>Tabla1[[#This Row],[Costo Unitario]]*Tabla1[[#This Row],[Cantidad Ordenada]]</f>
        <v>26</v>
      </c>
    </row>
    <row r="987" spans="1:15" x14ac:dyDescent="0.2">
      <c r="A987">
        <v>390</v>
      </c>
      <c r="B987">
        <v>9</v>
      </c>
      <c r="C987" t="s">
        <v>25</v>
      </c>
      <c r="D987" t="s">
        <v>49</v>
      </c>
      <c r="E987">
        <v>15</v>
      </c>
      <c r="F987">
        <v>26</v>
      </c>
      <c r="G987">
        <v>3</v>
      </c>
      <c r="H987" s="8">
        <v>13</v>
      </c>
      <c r="I987" s="7">
        <f>Tabla1[[#This Row],[Tiempo de Preparación]]/1440</f>
        <v>9.0277777777777769E-3</v>
      </c>
      <c r="J987" t="s">
        <v>8</v>
      </c>
      <c r="K987">
        <f>Tabla1[[#This Row],[Precio Unitario]]*Tabla1[[#This Row],[Cantidad Ordenada]]</f>
        <v>78</v>
      </c>
      <c r="L987">
        <f>Tabla1[[#This Row],[Ganancia Bruta]]-(Tabla1[[#This Row],[Costo Unitario]]*Tabla1[[#This Row],[Cantidad Ordenada]])</f>
        <v>33</v>
      </c>
      <c r="M987">
        <f>Tabla1[[#This Row],[Precio Unitario]]*Tabla1[[#This Row],[Cantidad Ordenada]]</f>
        <v>78</v>
      </c>
      <c r="N987" s="1">
        <f>Tabla1[[#This Row],[Ganancia Neta ]]/Tabla1[[#This Row],[Total del pedido ]]</f>
        <v>0.42307692307692307</v>
      </c>
      <c r="O987" s="2">
        <f>Tabla1[[#This Row],[Costo Unitario]]*Tabla1[[#This Row],[Cantidad Ordenada]]</f>
        <v>45</v>
      </c>
    </row>
    <row r="988" spans="1:15" x14ac:dyDescent="0.2">
      <c r="A988">
        <v>390</v>
      </c>
      <c r="B988">
        <v>9</v>
      </c>
      <c r="C988" t="s">
        <v>23</v>
      </c>
      <c r="D988" t="s">
        <v>47</v>
      </c>
      <c r="E988">
        <v>13</v>
      </c>
      <c r="F988">
        <v>21</v>
      </c>
      <c r="G988">
        <v>1</v>
      </c>
      <c r="H988" s="8">
        <v>28</v>
      </c>
      <c r="I988" s="7">
        <f>Tabla1[[#This Row],[Tiempo de Preparación]]/1440</f>
        <v>1.9444444444444445E-2</v>
      </c>
      <c r="J988" t="s">
        <v>8</v>
      </c>
      <c r="K988">
        <f>Tabla1[[#This Row],[Precio Unitario]]*Tabla1[[#This Row],[Cantidad Ordenada]]</f>
        <v>21</v>
      </c>
      <c r="L988">
        <f>Tabla1[[#This Row],[Ganancia Bruta]]-(Tabla1[[#This Row],[Costo Unitario]]*Tabla1[[#This Row],[Cantidad Ordenada]])</f>
        <v>8</v>
      </c>
      <c r="M988">
        <f>Tabla1[[#This Row],[Precio Unitario]]*Tabla1[[#This Row],[Cantidad Ordenada]]</f>
        <v>21</v>
      </c>
      <c r="N988" s="1">
        <f>Tabla1[[#This Row],[Ganancia Neta ]]/Tabla1[[#This Row],[Total del pedido ]]</f>
        <v>0.38095238095238093</v>
      </c>
      <c r="O988" s="2">
        <f>Tabla1[[#This Row],[Costo Unitario]]*Tabla1[[#This Row],[Cantidad Ordenada]]</f>
        <v>13</v>
      </c>
    </row>
    <row r="989" spans="1:15" x14ac:dyDescent="0.2">
      <c r="A989">
        <v>391</v>
      </c>
      <c r="B989">
        <v>15</v>
      </c>
      <c r="C989" t="s">
        <v>19</v>
      </c>
      <c r="D989" t="s">
        <v>43</v>
      </c>
      <c r="E989">
        <v>13</v>
      </c>
      <c r="F989">
        <v>22</v>
      </c>
      <c r="G989">
        <v>1</v>
      </c>
      <c r="H989" s="8">
        <v>35</v>
      </c>
      <c r="I989" s="7">
        <f>Tabla1[[#This Row],[Tiempo de Preparación]]/1440</f>
        <v>2.4305555555555556E-2</v>
      </c>
      <c r="J989" t="s">
        <v>6</v>
      </c>
      <c r="K989">
        <f>Tabla1[[#This Row],[Precio Unitario]]*Tabla1[[#This Row],[Cantidad Ordenada]]</f>
        <v>22</v>
      </c>
      <c r="L989">
        <f>Tabla1[[#This Row],[Ganancia Bruta]]-(Tabla1[[#This Row],[Costo Unitario]]*Tabla1[[#This Row],[Cantidad Ordenada]])</f>
        <v>9</v>
      </c>
      <c r="M989">
        <f>Tabla1[[#This Row],[Precio Unitario]]*Tabla1[[#This Row],[Cantidad Ordenada]]</f>
        <v>22</v>
      </c>
      <c r="N989" s="1">
        <f>Tabla1[[#This Row],[Ganancia Neta ]]/Tabla1[[#This Row],[Total del pedido ]]</f>
        <v>0.40909090909090912</v>
      </c>
      <c r="O989" s="2">
        <f>Tabla1[[#This Row],[Costo Unitario]]*Tabla1[[#This Row],[Cantidad Ordenada]]</f>
        <v>13</v>
      </c>
    </row>
    <row r="990" spans="1:15" x14ac:dyDescent="0.2">
      <c r="A990">
        <v>392</v>
      </c>
      <c r="B990">
        <v>14</v>
      </c>
      <c r="C990" t="s">
        <v>18</v>
      </c>
      <c r="D990" t="s">
        <v>42</v>
      </c>
      <c r="E990">
        <v>19</v>
      </c>
      <c r="F990">
        <v>32</v>
      </c>
      <c r="G990">
        <v>3</v>
      </c>
      <c r="H990" s="8">
        <v>17</v>
      </c>
      <c r="I990" s="7">
        <f>Tabla1[[#This Row],[Tiempo de Preparación]]/1440</f>
        <v>1.1805555555555555E-2</v>
      </c>
      <c r="J990" t="s">
        <v>6</v>
      </c>
      <c r="K990">
        <f>Tabla1[[#This Row],[Precio Unitario]]*Tabla1[[#This Row],[Cantidad Ordenada]]</f>
        <v>96</v>
      </c>
      <c r="L990">
        <f>Tabla1[[#This Row],[Ganancia Bruta]]-(Tabla1[[#This Row],[Costo Unitario]]*Tabla1[[#This Row],[Cantidad Ordenada]])</f>
        <v>39</v>
      </c>
      <c r="M990">
        <f>Tabla1[[#This Row],[Precio Unitario]]*Tabla1[[#This Row],[Cantidad Ordenada]]</f>
        <v>96</v>
      </c>
      <c r="N990" s="1">
        <f>Tabla1[[#This Row],[Ganancia Neta ]]/Tabla1[[#This Row],[Total del pedido ]]</f>
        <v>0.40625</v>
      </c>
      <c r="O990" s="2">
        <f>Tabla1[[#This Row],[Costo Unitario]]*Tabla1[[#This Row],[Cantidad Ordenada]]</f>
        <v>57</v>
      </c>
    </row>
    <row r="991" spans="1:15" x14ac:dyDescent="0.2">
      <c r="A991">
        <v>392</v>
      </c>
      <c r="B991">
        <v>14</v>
      </c>
      <c r="C991" t="s">
        <v>5</v>
      </c>
      <c r="D991" t="s">
        <v>31</v>
      </c>
      <c r="E991">
        <v>14</v>
      </c>
      <c r="F991">
        <v>24</v>
      </c>
      <c r="G991">
        <v>1</v>
      </c>
      <c r="H991" s="8">
        <v>37</v>
      </c>
      <c r="I991" s="7">
        <f>Tabla1[[#This Row],[Tiempo de Preparación]]/1440</f>
        <v>2.5694444444444443E-2</v>
      </c>
      <c r="J991" t="s">
        <v>8</v>
      </c>
      <c r="K991">
        <f>Tabla1[[#This Row],[Precio Unitario]]*Tabla1[[#This Row],[Cantidad Ordenada]]</f>
        <v>24</v>
      </c>
      <c r="L991">
        <f>Tabla1[[#This Row],[Ganancia Bruta]]-(Tabla1[[#This Row],[Costo Unitario]]*Tabla1[[#This Row],[Cantidad Ordenada]])</f>
        <v>10</v>
      </c>
      <c r="M991">
        <f>Tabla1[[#This Row],[Precio Unitario]]*Tabla1[[#This Row],[Cantidad Ordenada]]</f>
        <v>24</v>
      </c>
      <c r="N991" s="1">
        <f>Tabla1[[#This Row],[Ganancia Neta ]]/Tabla1[[#This Row],[Total del pedido ]]</f>
        <v>0.41666666666666669</v>
      </c>
      <c r="O991" s="2">
        <f>Tabla1[[#This Row],[Costo Unitario]]*Tabla1[[#This Row],[Cantidad Ordenada]]</f>
        <v>14</v>
      </c>
    </row>
    <row r="992" spans="1:15" x14ac:dyDescent="0.2">
      <c r="A992">
        <v>393</v>
      </c>
      <c r="B992">
        <v>13</v>
      </c>
      <c r="C992" t="s">
        <v>16</v>
      </c>
      <c r="D992" t="s">
        <v>40</v>
      </c>
      <c r="E992">
        <v>11</v>
      </c>
      <c r="F992">
        <v>19</v>
      </c>
      <c r="G992">
        <v>2</v>
      </c>
      <c r="H992" s="8">
        <v>40</v>
      </c>
      <c r="I992" s="7">
        <f>Tabla1[[#This Row],[Tiempo de Preparación]]/1440</f>
        <v>2.7777777777777776E-2</v>
      </c>
      <c r="J992" t="s">
        <v>6</v>
      </c>
      <c r="K992">
        <f>Tabla1[[#This Row],[Precio Unitario]]*Tabla1[[#This Row],[Cantidad Ordenada]]</f>
        <v>38</v>
      </c>
      <c r="L992">
        <f>Tabla1[[#This Row],[Ganancia Bruta]]-(Tabla1[[#This Row],[Costo Unitario]]*Tabla1[[#This Row],[Cantidad Ordenada]])</f>
        <v>16</v>
      </c>
      <c r="M992">
        <f>Tabla1[[#This Row],[Precio Unitario]]*Tabla1[[#This Row],[Cantidad Ordenada]]</f>
        <v>38</v>
      </c>
      <c r="N992" s="1">
        <f>Tabla1[[#This Row],[Ganancia Neta ]]/Tabla1[[#This Row],[Total del pedido ]]</f>
        <v>0.42105263157894735</v>
      </c>
      <c r="O992" s="2">
        <f>Tabla1[[#This Row],[Costo Unitario]]*Tabla1[[#This Row],[Cantidad Ordenada]]</f>
        <v>22</v>
      </c>
    </row>
    <row r="993" spans="1:15" x14ac:dyDescent="0.2">
      <c r="A993">
        <v>393</v>
      </c>
      <c r="B993">
        <v>13</v>
      </c>
      <c r="C993" t="s">
        <v>17</v>
      </c>
      <c r="D993" t="s">
        <v>41</v>
      </c>
      <c r="E993">
        <v>21</v>
      </c>
      <c r="F993">
        <v>35</v>
      </c>
      <c r="G993">
        <v>3</v>
      </c>
      <c r="H993" s="8">
        <v>23</v>
      </c>
      <c r="I993" s="7">
        <f>Tabla1[[#This Row],[Tiempo de Preparación]]/1440</f>
        <v>1.5972222222222221E-2</v>
      </c>
      <c r="J993" t="s">
        <v>6</v>
      </c>
      <c r="K993">
        <f>Tabla1[[#This Row],[Precio Unitario]]*Tabla1[[#This Row],[Cantidad Ordenada]]</f>
        <v>105</v>
      </c>
      <c r="L993">
        <f>Tabla1[[#This Row],[Ganancia Bruta]]-(Tabla1[[#This Row],[Costo Unitario]]*Tabla1[[#This Row],[Cantidad Ordenada]])</f>
        <v>42</v>
      </c>
      <c r="M993">
        <f>Tabla1[[#This Row],[Precio Unitario]]*Tabla1[[#This Row],[Cantidad Ordenada]]</f>
        <v>105</v>
      </c>
      <c r="N993" s="1">
        <f>Tabla1[[#This Row],[Ganancia Neta ]]/Tabla1[[#This Row],[Total del pedido ]]</f>
        <v>0.4</v>
      </c>
      <c r="O993" s="2">
        <f>Tabla1[[#This Row],[Costo Unitario]]*Tabla1[[#This Row],[Cantidad Ordenada]]</f>
        <v>63</v>
      </c>
    </row>
    <row r="994" spans="1:15" x14ac:dyDescent="0.2">
      <c r="A994">
        <v>393</v>
      </c>
      <c r="B994">
        <v>13</v>
      </c>
      <c r="C994" t="s">
        <v>23</v>
      </c>
      <c r="D994" t="s">
        <v>47</v>
      </c>
      <c r="E994">
        <v>13</v>
      </c>
      <c r="F994">
        <v>21</v>
      </c>
      <c r="G994">
        <v>1</v>
      </c>
      <c r="H994" s="8">
        <v>20</v>
      </c>
      <c r="I994" s="7">
        <f>Tabla1[[#This Row],[Tiempo de Preparación]]/1440</f>
        <v>1.3888888888888888E-2</v>
      </c>
      <c r="J994" t="s">
        <v>8</v>
      </c>
      <c r="K994">
        <f>Tabla1[[#This Row],[Precio Unitario]]*Tabla1[[#This Row],[Cantidad Ordenada]]</f>
        <v>21</v>
      </c>
      <c r="L994">
        <f>Tabla1[[#This Row],[Ganancia Bruta]]-(Tabla1[[#This Row],[Costo Unitario]]*Tabla1[[#This Row],[Cantidad Ordenada]])</f>
        <v>8</v>
      </c>
      <c r="M994">
        <f>Tabla1[[#This Row],[Precio Unitario]]*Tabla1[[#This Row],[Cantidad Ordenada]]</f>
        <v>21</v>
      </c>
      <c r="N994" s="1">
        <f>Tabla1[[#This Row],[Ganancia Neta ]]/Tabla1[[#This Row],[Total del pedido ]]</f>
        <v>0.38095238095238093</v>
      </c>
      <c r="O994" s="2">
        <f>Tabla1[[#This Row],[Costo Unitario]]*Tabla1[[#This Row],[Cantidad Ordenada]]</f>
        <v>13</v>
      </c>
    </row>
    <row r="995" spans="1:15" x14ac:dyDescent="0.2">
      <c r="A995">
        <v>393</v>
      </c>
      <c r="B995">
        <v>13</v>
      </c>
      <c r="C995" t="s">
        <v>19</v>
      </c>
      <c r="D995" t="s">
        <v>43</v>
      </c>
      <c r="E995">
        <v>13</v>
      </c>
      <c r="F995">
        <v>22</v>
      </c>
      <c r="G995">
        <v>2</v>
      </c>
      <c r="H995" s="8">
        <v>26</v>
      </c>
      <c r="I995" s="7">
        <f>Tabla1[[#This Row],[Tiempo de Preparación]]/1440</f>
        <v>1.8055555555555554E-2</v>
      </c>
      <c r="J995" t="s">
        <v>8</v>
      </c>
      <c r="K995">
        <f>Tabla1[[#This Row],[Precio Unitario]]*Tabla1[[#This Row],[Cantidad Ordenada]]</f>
        <v>44</v>
      </c>
      <c r="L995">
        <f>Tabla1[[#This Row],[Ganancia Bruta]]-(Tabla1[[#This Row],[Costo Unitario]]*Tabla1[[#This Row],[Cantidad Ordenada]])</f>
        <v>18</v>
      </c>
      <c r="M995">
        <f>Tabla1[[#This Row],[Precio Unitario]]*Tabla1[[#This Row],[Cantidad Ordenada]]</f>
        <v>44</v>
      </c>
      <c r="N995" s="1">
        <f>Tabla1[[#This Row],[Ganancia Neta ]]/Tabla1[[#This Row],[Total del pedido ]]</f>
        <v>0.40909090909090912</v>
      </c>
      <c r="O995" s="2">
        <f>Tabla1[[#This Row],[Costo Unitario]]*Tabla1[[#This Row],[Cantidad Ordenada]]</f>
        <v>26</v>
      </c>
    </row>
    <row r="996" spans="1:15" x14ac:dyDescent="0.2">
      <c r="A996">
        <v>394</v>
      </c>
      <c r="B996">
        <v>17</v>
      </c>
      <c r="C996" t="s">
        <v>5</v>
      </c>
      <c r="D996" t="s">
        <v>31</v>
      </c>
      <c r="E996">
        <v>14</v>
      </c>
      <c r="F996">
        <v>24</v>
      </c>
      <c r="G996">
        <v>2</v>
      </c>
      <c r="H996" s="8">
        <v>5</v>
      </c>
      <c r="I996" s="7">
        <f>Tabla1[[#This Row],[Tiempo de Preparación]]/1440</f>
        <v>3.472222222222222E-3</v>
      </c>
      <c r="J996" t="s">
        <v>6</v>
      </c>
      <c r="K996">
        <f>Tabla1[[#This Row],[Precio Unitario]]*Tabla1[[#This Row],[Cantidad Ordenada]]</f>
        <v>48</v>
      </c>
      <c r="L996">
        <f>Tabla1[[#This Row],[Ganancia Bruta]]-(Tabla1[[#This Row],[Costo Unitario]]*Tabla1[[#This Row],[Cantidad Ordenada]])</f>
        <v>20</v>
      </c>
      <c r="M996">
        <f>Tabla1[[#This Row],[Precio Unitario]]*Tabla1[[#This Row],[Cantidad Ordenada]]</f>
        <v>48</v>
      </c>
      <c r="N996" s="1">
        <f>Tabla1[[#This Row],[Ganancia Neta ]]/Tabla1[[#This Row],[Total del pedido ]]</f>
        <v>0.41666666666666669</v>
      </c>
      <c r="O996" s="2">
        <f>Tabla1[[#This Row],[Costo Unitario]]*Tabla1[[#This Row],[Cantidad Ordenada]]</f>
        <v>28</v>
      </c>
    </row>
    <row r="997" spans="1:15" x14ac:dyDescent="0.2">
      <c r="A997">
        <v>394</v>
      </c>
      <c r="B997">
        <v>17</v>
      </c>
      <c r="C997" t="s">
        <v>13</v>
      </c>
      <c r="D997" t="s">
        <v>37</v>
      </c>
      <c r="E997">
        <v>17</v>
      </c>
      <c r="F997">
        <v>29</v>
      </c>
      <c r="G997">
        <v>1</v>
      </c>
      <c r="H997" s="8">
        <v>42</v>
      </c>
      <c r="I997" s="7">
        <f>Tabla1[[#This Row],[Tiempo de Preparación]]/1440</f>
        <v>2.9166666666666667E-2</v>
      </c>
      <c r="J997" t="s">
        <v>8</v>
      </c>
      <c r="K997">
        <f>Tabla1[[#This Row],[Precio Unitario]]*Tabla1[[#This Row],[Cantidad Ordenada]]</f>
        <v>29</v>
      </c>
      <c r="L997">
        <f>Tabla1[[#This Row],[Ganancia Bruta]]-(Tabla1[[#This Row],[Costo Unitario]]*Tabla1[[#This Row],[Cantidad Ordenada]])</f>
        <v>12</v>
      </c>
      <c r="M997">
        <f>Tabla1[[#This Row],[Precio Unitario]]*Tabla1[[#This Row],[Cantidad Ordenada]]</f>
        <v>29</v>
      </c>
      <c r="N997" s="1">
        <f>Tabla1[[#This Row],[Ganancia Neta ]]/Tabla1[[#This Row],[Total del pedido ]]</f>
        <v>0.41379310344827586</v>
      </c>
      <c r="O997" s="2">
        <f>Tabla1[[#This Row],[Costo Unitario]]*Tabla1[[#This Row],[Cantidad Ordenada]]</f>
        <v>17</v>
      </c>
    </row>
    <row r="998" spans="1:15" x14ac:dyDescent="0.2">
      <c r="A998">
        <v>395</v>
      </c>
      <c r="B998">
        <v>2</v>
      </c>
      <c r="C998" t="s">
        <v>16</v>
      </c>
      <c r="D998" t="s">
        <v>40</v>
      </c>
      <c r="E998">
        <v>11</v>
      </c>
      <c r="F998">
        <v>19</v>
      </c>
      <c r="G998">
        <v>2</v>
      </c>
      <c r="H998" s="8">
        <v>8</v>
      </c>
      <c r="I998" s="7">
        <f>Tabla1[[#This Row],[Tiempo de Preparación]]/1440</f>
        <v>5.5555555555555558E-3</v>
      </c>
      <c r="J998" t="s">
        <v>6</v>
      </c>
      <c r="K998">
        <f>Tabla1[[#This Row],[Precio Unitario]]*Tabla1[[#This Row],[Cantidad Ordenada]]</f>
        <v>38</v>
      </c>
      <c r="L998">
        <f>Tabla1[[#This Row],[Ganancia Bruta]]-(Tabla1[[#This Row],[Costo Unitario]]*Tabla1[[#This Row],[Cantidad Ordenada]])</f>
        <v>16</v>
      </c>
      <c r="M998">
        <f>Tabla1[[#This Row],[Precio Unitario]]*Tabla1[[#This Row],[Cantidad Ordenada]]</f>
        <v>38</v>
      </c>
      <c r="N998" s="1">
        <f>Tabla1[[#This Row],[Ganancia Neta ]]/Tabla1[[#This Row],[Total del pedido ]]</f>
        <v>0.42105263157894735</v>
      </c>
      <c r="O998" s="2">
        <f>Tabla1[[#This Row],[Costo Unitario]]*Tabla1[[#This Row],[Cantidad Ordenada]]</f>
        <v>22</v>
      </c>
    </row>
    <row r="999" spans="1:15" x14ac:dyDescent="0.2">
      <c r="A999">
        <v>396</v>
      </c>
      <c r="B999">
        <v>11</v>
      </c>
      <c r="C999" t="s">
        <v>21</v>
      </c>
      <c r="D999" t="s">
        <v>45</v>
      </c>
      <c r="E999">
        <v>12</v>
      </c>
      <c r="F999">
        <v>20</v>
      </c>
      <c r="G999">
        <v>1</v>
      </c>
      <c r="H999" s="8">
        <v>31</v>
      </c>
      <c r="I999" s="7">
        <f>Tabla1[[#This Row],[Tiempo de Preparación]]/1440</f>
        <v>2.1527777777777778E-2</v>
      </c>
      <c r="J999" t="s">
        <v>8</v>
      </c>
      <c r="K999">
        <f>Tabla1[[#This Row],[Precio Unitario]]*Tabla1[[#This Row],[Cantidad Ordenada]]</f>
        <v>20</v>
      </c>
      <c r="L999">
        <f>Tabla1[[#This Row],[Ganancia Bruta]]-(Tabla1[[#This Row],[Costo Unitario]]*Tabla1[[#This Row],[Cantidad Ordenada]])</f>
        <v>8</v>
      </c>
      <c r="M999">
        <f>Tabla1[[#This Row],[Precio Unitario]]*Tabla1[[#This Row],[Cantidad Ordenada]]</f>
        <v>20</v>
      </c>
      <c r="N999" s="1">
        <f>Tabla1[[#This Row],[Ganancia Neta ]]/Tabla1[[#This Row],[Total del pedido ]]</f>
        <v>0.4</v>
      </c>
      <c r="O999" s="2">
        <f>Tabla1[[#This Row],[Costo Unitario]]*Tabla1[[#This Row],[Cantidad Ordenada]]</f>
        <v>12</v>
      </c>
    </row>
    <row r="1000" spans="1:15" x14ac:dyDescent="0.2">
      <c r="A1000">
        <v>396</v>
      </c>
      <c r="B1000">
        <v>11</v>
      </c>
      <c r="C1000" t="s">
        <v>23</v>
      </c>
      <c r="D1000" t="s">
        <v>47</v>
      </c>
      <c r="E1000">
        <v>13</v>
      </c>
      <c r="F1000">
        <v>21</v>
      </c>
      <c r="G1000">
        <v>3</v>
      </c>
      <c r="H1000" s="8">
        <v>26</v>
      </c>
      <c r="I1000" s="7">
        <f>Tabla1[[#This Row],[Tiempo de Preparación]]/1440</f>
        <v>1.8055555555555554E-2</v>
      </c>
      <c r="J1000" t="s">
        <v>8</v>
      </c>
      <c r="K1000">
        <f>Tabla1[[#This Row],[Precio Unitario]]*Tabla1[[#This Row],[Cantidad Ordenada]]</f>
        <v>63</v>
      </c>
      <c r="L1000">
        <f>Tabla1[[#This Row],[Ganancia Bruta]]-(Tabla1[[#This Row],[Costo Unitario]]*Tabla1[[#This Row],[Cantidad Ordenada]])</f>
        <v>24</v>
      </c>
      <c r="M1000">
        <f>Tabla1[[#This Row],[Precio Unitario]]*Tabla1[[#This Row],[Cantidad Ordenada]]</f>
        <v>63</v>
      </c>
      <c r="N1000" s="1">
        <f>Tabla1[[#This Row],[Ganancia Neta ]]/Tabla1[[#This Row],[Total del pedido ]]</f>
        <v>0.38095238095238093</v>
      </c>
      <c r="O1000" s="2">
        <f>Tabla1[[#This Row],[Costo Unitario]]*Tabla1[[#This Row],[Cantidad Ordenada]]</f>
        <v>39</v>
      </c>
    </row>
    <row r="1001" spans="1:15" x14ac:dyDescent="0.2">
      <c r="A1001">
        <v>397</v>
      </c>
      <c r="B1001">
        <v>4</v>
      </c>
      <c r="C1001" t="s">
        <v>10</v>
      </c>
      <c r="D1001" t="s">
        <v>34</v>
      </c>
      <c r="E1001">
        <v>16</v>
      </c>
      <c r="F1001">
        <v>27</v>
      </c>
      <c r="G1001">
        <v>2</v>
      </c>
      <c r="H1001" s="8">
        <v>10</v>
      </c>
      <c r="I1001" s="7">
        <f>Tabla1[[#This Row],[Tiempo de Preparación]]/1440</f>
        <v>6.9444444444444441E-3</v>
      </c>
      <c r="J1001" t="s">
        <v>8</v>
      </c>
      <c r="K1001">
        <f>Tabla1[[#This Row],[Precio Unitario]]*Tabla1[[#This Row],[Cantidad Ordenada]]</f>
        <v>54</v>
      </c>
      <c r="L1001">
        <f>Tabla1[[#This Row],[Ganancia Bruta]]-(Tabla1[[#This Row],[Costo Unitario]]*Tabla1[[#This Row],[Cantidad Ordenada]])</f>
        <v>22</v>
      </c>
      <c r="M1001">
        <f>Tabla1[[#This Row],[Precio Unitario]]*Tabla1[[#This Row],[Cantidad Ordenada]]</f>
        <v>54</v>
      </c>
      <c r="N1001" s="1">
        <f>Tabla1[[#This Row],[Ganancia Neta ]]/Tabla1[[#This Row],[Total del pedido ]]</f>
        <v>0.40740740740740738</v>
      </c>
      <c r="O1001" s="2">
        <f>Tabla1[[#This Row],[Costo Unitario]]*Tabla1[[#This Row],[Cantidad Ordenada]]</f>
        <v>32</v>
      </c>
    </row>
    <row r="1002" spans="1:15" x14ac:dyDescent="0.2">
      <c r="A1002">
        <v>397</v>
      </c>
      <c r="B1002">
        <v>4</v>
      </c>
      <c r="C1002" t="s">
        <v>9</v>
      </c>
      <c r="D1002" t="s">
        <v>33</v>
      </c>
      <c r="E1002">
        <v>19</v>
      </c>
      <c r="F1002">
        <v>31</v>
      </c>
      <c r="G1002">
        <v>3</v>
      </c>
      <c r="H1002" s="8">
        <v>59</v>
      </c>
      <c r="I1002" s="7">
        <f>Tabla1[[#This Row],[Tiempo de Preparación]]/1440</f>
        <v>4.0972222222222222E-2</v>
      </c>
      <c r="J1002" t="s">
        <v>8</v>
      </c>
      <c r="K1002">
        <f>Tabla1[[#This Row],[Precio Unitario]]*Tabla1[[#This Row],[Cantidad Ordenada]]</f>
        <v>93</v>
      </c>
      <c r="L1002">
        <f>Tabla1[[#This Row],[Ganancia Bruta]]-(Tabla1[[#This Row],[Costo Unitario]]*Tabla1[[#This Row],[Cantidad Ordenada]])</f>
        <v>36</v>
      </c>
      <c r="M1002">
        <f>Tabla1[[#This Row],[Precio Unitario]]*Tabla1[[#This Row],[Cantidad Ordenada]]</f>
        <v>93</v>
      </c>
      <c r="N1002" s="1">
        <f>Tabla1[[#This Row],[Ganancia Neta ]]/Tabla1[[#This Row],[Total del pedido ]]</f>
        <v>0.38709677419354838</v>
      </c>
      <c r="O1002" s="2">
        <f>Tabla1[[#This Row],[Costo Unitario]]*Tabla1[[#This Row],[Cantidad Ordenada]]</f>
        <v>57</v>
      </c>
    </row>
    <row r="1003" spans="1:15" x14ac:dyDescent="0.2">
      <c r="A1003">
        <v>398</v>
      </c>
      <c r="B1003">
        <v>9</v>
      </c>
      <c r="C1003" t="s">
        <v>15</v>
      </c>
      <c r="D1003" t="s">
        <v>39</v>
      </c>
      <c r="E1003">
        <v>16</v>
      </c>
      <c r="F1003">
        <v>28</v>
      </c>
      <c r="G1003">
        <v>2</v>
      </c>
      <c r="H1003" s="8">
        <v>50</v>
      </c>
      <c r="I1003" s="7">
        <f>Tabla1[[#This Row],[Tiempo de Preparación]]/1440</f>
        <v>3.4722222222222224E-2</v>
      </c>
      <c r="J1003" t="s">
        <v>6</v>
      </c>
      <c r="K1003">
        <f>Tabla1[[#This Row],[Precio Unitario]]*Tabla1[[#This Row],[Cantidad Ordenada]]</f>
        <v>56</v>
      </c>
      <c r="L1003">
        <f>Tabla1[[#This Row],[Ganancia Bruta]]-(Tabla1[[#This Row],[Costo Unitario]]*Tabla1[[#This Row],[Cantidad Ordenada]])</f>
        <v>24</v>
      </c>
      <c r="M1003">
        <f>Tabla1[[#This Row],[Precio Unitario]]*Tabla1[[#This Row],[Cantidad Ordenada]]</f>
        <v>56</v>
      </c>
      <c r="N1003" s="1">
        <f>Tabla1[[#This Row],[Ganancia Neta ]]/Tabla1[[#This Row],[Total del pedido ]]</f>
        <v>0.42857142857142855</v>
      </c>
      <c r="O1003" s="2">
        <f>Tabla1[[#This Row],[Costo Unitario]]*Tabla1[[#This Row],[Cantidad Ordenada]]</f>
        <v>32</v>
      </c>
    </row>
    <row r="1004" spans="1:15" x14ac:dyDescent="0.2">
      <c r="A1004">
        <v>398</v>
      </c>
      <c r="B1004">
        <v>9</v>
      </c>
      <c r="C1004" t="s">
        <v>14</v>
      </c>
      <c r="D1004" t="s">
        <v>38</v>
      </c>
      <c r="E1004">
        <v>20</v>
      </c>
      <c r="F1004">
        <v>33</v>
      </c>
      <c r="G1004">
        <v>2</v>
      </c>
      <c r="H1004" s="8">
        <v>21</v>
      </c>
      <c r="I1004" s="7">
        <f>Tabla1[[#This Row],[Tiempo de Preparación]]/1440</f>
        <v>1.4583333333333334E-2</v>
      </c>
      <c r="J1004" t="s">
        <v>8</v>
      </c>
      <c r="K1004">
        <f>Tabla1[[#This Row],[Precio Unitario]]*Tabla1[[#This Row],[Cantidad Ordenada]]</f>
        <v>66</v>
      </c>
      <c r="L1004">
        <f>Tabla1[[#This Row],[Ganancia Bruta]]-(Tabla1[[#This Row],[Costo Unitario]]*Tabla1[[#This Row],[Cantidad Ordenada]])</f>
        <v>26</v>
      </c>
      <c r="M1004">
        <f>Tabla1[[#This Row],[Precio Unitario]]*Tabla1[[#This Row],[Cantidad Ordenada]]</f>
        <v>66</v>
      </c>
      <c r="N1004" s="1">
        <f>Tabla1[[#This Row],[Ganancia Neta ]]/Tabla1[[#This Row],[Total del pedido ]]</f>
        <v>0.39393939393939392</v>
      </c>
      <c r="O1004" s="2">
        <f>Tabla1[[#This Row],[Costo Unitario]]*Tabla1[[#This Row],[Cantidad Ordenada]]</f>
        <v>40</v>
      </c>
    </row>
    <row r="1005" spans="1:15" x14ac:dyDescent="0.2">
      <c r="A1005">
        <v>399</v>
      </c>
      <c r="B1005">
        <v>7</v>
      </c>
      <c r="C1005" t="s">
        <v>14</v>
      </c>
      <c r="D1005" t="s">
        <v>38</v>
      </c>
      <c r="E1005">
        <v>20</v>
      </c>
      <c r="F1005">
        <v>33</v>
      </c>
      <c r="G1005">
        <v>3</v>
      </c>
      <c r="H1005" s="8">
        <v>45</v>
      </c>
      <c r="I1005" s="7">
        <f>Tabla1[[#This Row],[Tiempo de Preparación]]/1440</f>
        <v>3.125E-2</v>
      </c>
      <c r="J1005" t="s">
        <v>6</v>
      </c>
      <c r="K1005">
        <f>Tabla1[[#This Row],[Precio Unitario]]*Tabla1[[#This Row],[Cantidad Ordenada]]</f>
        <v>99</v>
      </c>
      <c r="L1005">
        <f>Tabla1[[#This Row],[Ganancia Bruta]]-(Tabla1[[#This Row],[Costo Unitario]]*Tabla1[[#This Row],[Cantidad Ordenada]])</f>
        <v>39</v>
      </c>
      <c r="M1005">
        <f>Tabla1[[#This Row],[Precio Unitario]]*Tabla1[[#This Row],[Cantidad Ordenada]]</f>
        <v>99</v>
      </c>
      <c r="N1005" s="1">
        <f>Tabla1[[#This Row],[Ganancia Neta ]]/Tabla1[[#This Row],[Total del pedido ]]</f>
        <v>0.39393939393939392</v>
      </c>
      <c r="O1005" s="2">
        <f>Tabla1[[#This Row],[Costo Unitario]]*Tabla1[[#This Row],[Cantidad Ordenada]]</f>
        <v>60</v>
      </c>
    </row>
    <row r="1006" spans="1:15" x14ac:dyDescent="0.2">
      <c r="A1006">
        <v>399</v>
      </c>
      <c r="B1006">
        <v>7</v>
      </c>
      <c r="C1006" t="s">
        <v>12</v>
      </c>
      <c r="D1006" t="s">
        <v>36</v>
      </c>
      <c r="E1006">
        <v>22</v>
      </c>
      <c r="F1006">
        <v>36</v>
      </c>
      <c r="G1006">
        <v>3</v>
      </c>
      <c r="H1006" s="8">
        <v>46</v>
      </c>
      <c r="I1006" s="7">
        <f>Tabla1[[#This Row],[Tiempo de Preparación]]/1440</f>
        <v>3.1944444444444442E-2</v>
      </c>
      <c r="J1006" t="s">
        <v>8</v>
      </c>
      <c r="K1006">
        <f>Tabla1[[#This Row],[Precio Unitario]]*Tabla1[[#This Row],[Cantidad Ordenada]]</f>
        <v>108</v>
      </c>
      <c r="L1006">
        <f>Tabla1[[#This Row],[Ganancia Bruta]]-(Tabla1[[#This Row],[Costo Unitario]]*Tabla1[[#This Row],[Cantidad Ordenada]])</f>
        <v>42</v>
      </c>
      <c r="M1006">
        <f>Tabla1[[#This Row],[Precio Unitario]]*Tabla1[[#This Row],[Cantidad Ordenada]]</f>
        <v>108</v>
      </c>
      <c r="N1006" s="1">
        <f>Tabla1[[#This Row],[Ganancia Neta ]]/Tabla1[[#This Row],[Total del pedido ]]</f>
        <v>0.3888888888888889</v>
      </c>
      <c r="O1006" s="2">
        <f>Tabla1[[#This Row],[Costo Unitario]]*Tabla1[[#This Row],[Cantidad Ordenada]]</f>
        <v>66</v>
      </c>
    </row>
    <row r="1007" spans="1:15" x14ac:dyDescent="0.2">
      <c r="A1007">
        <v>400</v>
      </c>
      <c r="B1007">
        <v>9</v>
      </c>
      <c r="C1007" t="s">
        <v>11</v>
      </c>
      <c r="D1007" t="s">
        <v>35</v>
      </c>
      <c r="E1007">
        <v>25</v>
      </c>
      <c r="F1007">
        <v>40</v>
      </c>
      <c r="G1007">
        <v>2</v>
      </c>
      <c r="H1007" s="8">
        <v>28</v>
      </c>
      <c r="I1007" s="7">
        <f>Tabla1[[#This Row],[Tiempo de Preparación]]/1440</f>
        <v>1.9444444444444445E-2</v>
      </c>
      <c r="J1007" t="s">
        <v>6</v>
      </c>
      <c r="K1007">
        <f>Tabla1[[#This Row],[Precio Unitario]]*Tabla1[[#This Row],[Cantidad Ordenada]]</f>
        <v>80</v>
      </c>
      <c r="L1007">
        <f>Tabla1[[#This Row],[Ganancia Bruta]]-(Tabla1[[#This Row],[Costo Unitario]]*Tabla1[[#This Row],[Cantidad Ordenada]])</f>
        <v>30</v>
      </c>
      <c r="M1007">
        <f>Tabla1[[#This Row],[Precio Unitario]]*Tabla1[[#This Row],[Cantidad Ordenada]]</f>
        <v>80</v>
      </c>
      <c r="N1007" s="1">
        <f>Tabla1[[#This Row],[Ganancia Neta ]]/Tabla1[[#This Row],[Total del pedido ]]</f>
        <v>0.375</v>
      </c>
      <c r="O1007" s="2">
        <f>Tabla1[[#This Row],[Costo Unitario]]*Tabla1[[#This Row],[Cantidad Ordenada]]</f>
        <v>50</v>
      </c>
    </row>
    <row r="1008" spans="1:15" x14ac:dyDescent="0.2">
      <c r="A1008">
        <v>400</v>
      </c>
      <c r="B1008">
        <v>9</v>
      </c>
      <c r="C1008" t="s">
        <v>15</v>
      </c>
      <c r="D1008" t="s">
        <v>39</v>
      </c>
      <c r="E1008">
        <v>16</v>
      </c>
      <c r="F1008">
        <v>28</v>
      </c>
      <c r="G1008">
        <v>2</v>
      </c>
      <c r="H1008" s="8">
        <v>13</v>
      </c>
      <c r="I1008" s="7">
        <f>Tabla1[[#This Row],[Tiempo de Preparación]]/1440</f>
        <v>9.0277777777777769E-3</v>
      </c>
      <c r="J1008" t="s">
        <v>6</v>
      </c>
      <c r="K1008">
        <f>Tabla1[[#This Row],[Precio Unitario]]*Tabla1[[#This Row],[Cantidad Ordenada]]</f>
        <v>56</v>
      </c>
      <c r="L1008">
        <f>Tabla1[[#This Row],[Ganancia Bruta]]-(Tabla1[[#This Row],[Costo Unitario]]*Tabla1[[#This Row],[Cantidad Ordenada]])</f>
        <v>24</v>
      </c>
      <c r="M1008">
        <f>Tabla1[[#This Row],[Precio Unitario]]*Tabla1[[#This Row],[Cantidad Ordenada]]</f>
        <v>56</v>
      </c>
      <c r="N1008" s="1">
        <f>Tabla1[[#This Row],[Ganancia Neta ]]/Tabla1[[#This Row],[Total del pedido ]]</f>
        <v>0.42857142857142855</v>
      </c>
      <c r="O1008" s="2">
        <f>Tabla1[[#This Row],[Costo Unitario]]*Tabla1[[#This Row],[Cantidad Ordenada]]</f>
        <v>32</v>
      </c>
    </row>
    <row r="1009" spans="1:15" x14ac:dyDescent="0.2">
      <c r="A1009">
        <v>400</v>
      </c>
      <c r="B1009">
        <v>9</v>
      </c>
      <c r="C1009" t="s">
        <v>9</v>
      </c>
      <c r="D1009" t="s">
        <v>33</v>
      </c>
      <c r="E1009">
        <v>19</v>
      </c>
      <c r="F1009">
        <v>31</v>
      </c>
      <c r="G1009">
        <v>2</v>
      </c>
      <c r="H1009" s="8">
        <v>38</v>
      </c>
      <c r="I1009" s="7">
        <f>Tabla1[[#This Row],[Tiempo de Preparación]]/1440</f>
        <v>2.6388888888888889E-2</v>
      </c>
      <c r="J1009" t="s">
        <v>8</v>
      </c>
      <c r="K1009">
        <f>Tabla1[[#This Row],[Precio Unitario]]*Tabla1[[#This Row],[Cantidad Ordenada]]</f>
        <v>62</v>
      </c>
      <c r="L1009">
        <f>Tabla1[[#This Row],[Ganancia Bruta]]-(Tabla1[[#This Row],[Costo Unitario]]*Tabla1[[#This Row],[Cantidad Ordenada]])</f>
        <v>24</v>
      </c>
      <c r="M1009">
        <f>Tabla1[[#This Row],[Precio Unitario]]*Tabla1[[#This Row],[Cantidad Ordenada]]</f>
        <v>62</v>
      </c>
      <c r="N1009" s="1">
        <f>Tabla1[[#This Row],[Ganancia Neta ]]/Tabla1[[#This Row],[Total del pedido ]]</f>
        <v>0.38709677419354838</v>
      </c>
      <c r="O1009" s="2">
        <f>Tabla1[[#This Row],[Costo Unitario]]*Tabla1[[#This Row],[Cantidad Ordenada]]</f>
        <v>38</v>
      </c>
    </row>
    <row r="1010" spans="1:15" x14ac:dyDescent="0.2">
      <c r="A1010">
        <v>401</v>
      </c>
      <c r="B1010">
        <v>16</v>
      </c>
      <c r="C1010" t="s">
        <v>23</v>
      </c>
      <c r="D1010" t="s">
        <v>47</v>
      </c>
      <c r="E1010">
        <v>13</v>
      </c>
      <c r="F1010">
        <v>21</v>
      </c>
      <c r="G1010">
        <v>2</v>
      </c>
      <c r="H1010" s="8">
        <v>20</v>
      </c>
      <c r="I1010" s="7">
        <f>Tabla1[[#This Row],[Tiempo de Preparación]]/1440</f>
        <v>1.3888888888888888E-2</v>
      </c>
      <c r="J1010" t="s">
        <v>6</v>
      </c>
      <c r="K1010">
        <f>Tabla1[[#This Row],[Precio Unitario]]*Tabla1[[#This Row],[Cantidad Ordenada]]</f>
        <v>42</v>
      </c>
      <c r="L1010">
        <f>Tabla1[[#This Row],[Ganancia Bruta]]-(Tabla1[[#This Row],[Costo Unitario]]*Tabla1[[#This Row],[Cantidad Ordenada]])</f>
        <v>16</v>
      </c>
      <c r="M1010">
        <f>Tabla1[[#This Row],[Precio Unitario]]*Tabla1[[#This Row],[Cantidad Ordenada]]</f>
        <v>42</v>
      </c>
      <c r="N1010" s="1">
        <f>Tabla1[[#This Row],[Ganancia Neta ]]/Tabla1[[#This Row],[Total del pedido ]]</f>
        <v>0.38095238095238093</v>
      </c>
      <c r="O1010" s="2">
        <f>Tabla1[[#This Row],[Costo Unitario]]*Tabla1[[#This Row],[Cantidad Ordenada]]</f>
        <v>26</v>
      </c>
    </row>
    <row r="1011" spans="1:15" x14ac:dyDescent="0.2">
      <c r="A1011">
        <v>402</v>
      </c>
      <c r="B1011">
        <v>18</v>
      </c>
      <c r="C1011" t="s">
        <v>26</v>
      </c>
      <c r="D1011" t="s">
        <v>50</v>
      </c>
      <c r="E1011">
        <v>15</v>
      </c>
      <c r="F1011">
        <v>25</v>
      </c>
      <c r="G1011">
        <v>2</v>
      </c>
      <c r="H1011" s="8">
        <v>16</v>
      </c>
      <c r="I1011" s="7">
        <f>Tabla1[[#This Row],[Tiempo de Preparación]]/1440</f>
        <v>1.1111111111111112E-2</v>
      </c>
      <c r="J1011" t="s">
        <v>8</v>
      </c>
      <c r="K1011">
        <f>Tabla1[[#This Row],[Precio Unitario]]*Tabla1[[#This Row],[Cantidad Ordenada]]</f>
        <v>50</v>
      </c>
      <c r="L1011">
        <f>Tabla1[[#This Row],[Ganancia Bruta]]-(Tabla1[[#This Row],[Costo Unitario]]*Tabla1[[#This Row],[Cantidad Ordenada]])</f>
        <v>20</v>
      </c>
      <c r="M1011">
        <f>Tabla1[[#This Row],[Precio Unitario]]*Tabla1[[#This Row],[Cantidad Ordenada]]</f>
        <v>50</v>
      </c>
      <c r="N1011" s="1">
        <f>Tabla1[[#This Row],[Ganancia Neta ]]/Tabla1[[#This Row],[Total del pedido ]]</f>
        <v>0.4</v>
      </c>
      <c r="O1011" s="2">
        <f>Tabla1[[#This Row],[Costo Unitario]]*Tabla1[[#This Row],[Cantidad Ordenada]]</f>
        <v>30</v>
      </c>
    </row>
    <row r="1012" spans="1:15" x14ac:dyDescent="0.2">
      <c r="A1012">
        <v>402</v>
      </c>
      <c r="B1012">
        <v>18</v>
      </c>
      <c r="C1012" t="s">
        <v>16</v>
      </c>
      <c r="D1012" t="s">
        <v>40</v>
      </c>
      <c r="E1012">
        <v>11</v>
      </c>
      <c r="F1012">
        <v>19</v>
      </c>
      <c r="G1012">
        <v>3</v>
      </c>
      <c r="H1012" s="8">
        <v>29</v>
      </c>
      <c r="I1012" s="7">
        <f>Tabla1[[#This Row],[Tiempo de Preparación]]/1440</f>
        <v>2.013888888888889E-2</v>
      </c>
      <c r="J1012" t="s">
        <v>8</v>
      </c>
      <c r="K1012">
        <f>Tabla1[[#This Row],[Precio Unitario]]*Tabla1[[#This Row],[Cantidad Ordenada]]</f>
        <v>57</v>
      </c>
      <c r="L1012">
        <f>Tabla1[[#This Row],[Ganancia Bruta]]-(Tabla1[[#This Row],[Costo Unitario]]*Tabla1[[#This Row],[Cantidad Ordenada]])</f>
        <v>24</v>
      </c>
      <c r="M1012">
        <f>Tabla1[[#This Row],[Precio Unitario]]*Tabla1[[#This Row],[Cantidad Ordenada]]</f>
        <v>57</v>
      </c>
      <c r="N1012" s="1">
        <f>Tabla1[[#This Row],[Ganancia Neta ]]/Tabla1[[#This Row],[Total del pedido ]]</f>
        <v>0.42105263157894735</v>
      </c>
      <c r="O1012" s="2">
        <f>Tabla1[[#This Row],[Costo Unitario]]*Tabla1[[#This Row],[Cantidad Ordenada]]</f>
        <v>33</v>
      </c>
    </row>
    <row r="1013" spans="1:15" x14ac:dyDescent="0.2">
      <c r="A1013">
        <v>402</v>
      </c>
      <c r="B1013">
        <v>18</v>
      </c>
      <c r="C1013" t="s">
        <v>19</v>
      </c>
      <c r="D1013" t="s">
        <v>43</v>
      </c>
      <c r="E1013">
        <v>13</v>
      </c>
      <c r="F1013">
        <v>22</v>
      </c>
      <c r="G1013">
        <v>2</v>
      </c>
      <c r="H1013" s="8">
        <v>21</v>
      </c>
      <c r="I1013" s="7">
        <f>Tabla1[[#This Row],[Tiempo de Preparación]]/1440</f>
        <v>1.4583333333333334E-2</v>
      </c>
      <c r="J1013" t="s">
        <v>6</v>
      </c>
      <c r="K1013">
        <f>Tabla1[[#This Row],[Precio Unitario]]*Tabla1[[#This Row],[Cantidad Ordenada]]</f>
        <v>44</v>
      </c>
      <c r="L1013">
        <f>Tabla1[[#This Row],[Ganancia Bruta]]-(Tabla1[[#This Row],[Costo Unitario]]*Tabla1[[#This Row],[Cantidad Ordenada]])</f>
        <v>18</v>
      </c>
      <c r="M1013">
        <f>Tabla1[[#This Row],[Precio Unitario]]*Tabla1[[#This Row],[Cantidad Ordenada]]</f>
        <v>44</v>
      </c>
      <c r="N1013" s="1">
        <f>Tabla1[[#This Row],[Ganancia Neta ]]/Tabla1[[#This Row],[Total del pedido ]]</f>
        <v>0.40909090909090912</v>
      </c>
      <c r="O1013" s="2">
        <f>Tabla1[[#This Row],[Costo Unitario]]*Tabla1[[#This Row],[Cantidad Ordenada]]</f>
        <v>26</v>
      </c>
    </row>
    <row r="1014" spans="1:15" x14ac:dyDescent="0.2">
      <c r="A1014">
        <v>403</v>
      </c>
      <c r="B1014">
        <v>14</v>
      </c>
      <c r="C1014" t="s">
        <v>19</v>
      </c>
      <c r="D1014" t="s">
        <v>43</v>
      </c>
      <c r="E1014">
        <v>13</v>
      </c>
      <c r="F1014">
        <v>22</v>
      </c>
      <c r="G1014">
        <v>3</v>
      </c>
      <c r="H1014" s="8">
        <v>17</v>
      </c>
      <c r="I1014" s="7">
        <f>Tabla1[[#This Row],[Tiempo de Preparación]]/1440</f>
        <v>1.1805555555555555E-2</v>
      </c>
      <c r="J1014" t="s">
        <v>6</v>
      </c>
      <c r="K1014">
        <f>Tabla1[[#This Row],[Precio Unitario]]*Tabla1[[#This Row],[Cantidad Ordenada]]</f>
        <v>66</v>
      </c>
      <c r="L1014">
        <f>Tabla1[[#This Row],[Ganancia Bruta]]-(Tabla1[[#This Row],[Costo Unitario]]*Tabla1[[#This Row],[Cantidad Ordenada]])</f>
        <v>27</v>
      </c>
      <c r="M1014">
        <f>Tabla1[[#This Row],[Precio Unitario]]*Tabla1[[#This Row],[Cantidad Ordenada]]</f>
        <v>66</v>
      </c>
      <c r="N1014" s="1">
        <f>Tabla1[[#This Row],[Ganancia Neta ]]/Tabla1[[#This Row],[Total del pedido ]]</f>
        <v>0.40909090909090912</v>
      </c>
      <c r="O1014" s="2">
        <f>Tabla1[[#This Row],[Costo Unitario]]*Tabla1[[#This Row],[Cantidad Ordenada]]</f>
        <v>39</v>
      </c>
    </row>
    <row r="1015" spans="1:15" x14ac:dyDescent="0.2">
      <c r="A1015">
        <v>403</v>
      </c>
      <c r="B1015">
        <v>14</v>
      </c>
      <c r="C1015" t="s">
        <v>24</v>
      </c>
      <c r="D1015" t="s">
        <v>48</v>
      </c>
      <c r="E1015">
        <v>10</v>
      </c>
      <c r="F1015">
        <v>18</v>
      </c>
      <c r="G1015">
        <v>2</v>
      </c>
      <c r="H1015" s="8">
        <v>5</v>
      </c>
      <c r="I1015" s="7">
        <f>Tabla1[[#This Row],[Tiempo de Preparación]]/1440</f>
        <v>3.472222222222222E-3</v>
      </c>
      <c r="J1015" t="s">
        <v>8</v>
      </c>
      <c r="K1015">
        <f>Tabla1[[#This Row],[Precio Unitario]]*Tabla1[[#This Row],[Cantidad Ordenada]]</f>
        <v>36</v>
      </c>
      <c r="L1015">
        <f>Tabla1[[#This Row],[Ganancia Bruta]]-(Tabla1[[#This Row],[Costo Unitario]]*Tabla1[[#This Row],[Cantidad Ordenada]])</f>
        <v>16</v>
      </c>
      <c r="M1015">
        <f>Tabla1[[#This Row],[Precio Unitario]]*Tabla1[[#This Row],[Cantidad Ordenada]]</f>
        <v>36</v>
      </c>
      <c r="N1015" s="1">
        <f>Tabla1[[#This Row],[Ganancia Neta ]]/Tabla1[[#This Row],[Total del pedido ]]</f>
        <v>0.44444444444444442</v>
      </c>
      <c r="O1015" s="2">
        <f>Tabla1[[#This Row],[Costo Unitario]]*Tabla1[[#This Row],[Cantidad Ordenada]]</f>
        <v>20</v>
      </c>
    </row>
    <row r="1016" spans="1:15" x14ac:dyDescent="0.2">
      <c r="A1016">
        <v>403</v>
      </c>
      <c r="B1016">
        <v>14</v>
      </c>
      <c r="C1016" t="s">
        <v>18</v>
      </c>
      <c r="D1016" t="s">
        <v>42</v>
      </c>
      <c r="E1016">
        <v>19</v>
      </c>
      <c r="F1016">
        <v>32</v>
      </c>
      <c r="G1016">
        <v>2</v>
      </c>
      <c r="H1016" s="8">
        <v>8</v>
      </c>
      <c r="I1016" s="7">
        <f>Tabla1[[#This Row],[Tiempo de Preparación]]/1440</f>
        <v>5.5555555555555558E-3</v>
      </c>
      <c r="J1016" t="s">
        <v>8</v>
      </c>
      <c r="K1016">
        <f>Tabla1[[#This Row],[Precio Unitario]]*Tabla1[[#This Row],[Cantidad Ordenada]]</f>
        <v>64</v>
      </c>
      <c r="L1016">
        <f>Tabla1[[#This Row],[Ganancia Bruta]]-(Tabla1[[#This Row],[Costo Unitario]]*Tabla1[[#This Row],[Cantidad Ordenada]])</f>
        <v>26</v>
      </c>
      <c r="M1016">
        <f>Tabla1[[#This Row],[Precio Unitario]]*Tabla1[[#This Row],[Cantidad Ordenada]]</f>
        <v>64</v>
      </c>
      <c r="N1016" s="1">
        <f>Tabla1[[#This Row],[Ganancia Neta ]]/Tabla1[[#This Row],[Total del pedido ]]</f>
        <v>0.40625</v>
      </c>
      <c r="O1016" s="2">
        <f>Tabla1[[#This Row],[Costo Unitario]]*Tabla1[[#This Row],[Cantidad Ordenada]]</f>
        <v>38</v>
      </c>
    </row>
    <row r="1017" spans="1:15" x14ac:dyDescent="0.2">
      <c r="A1017">
        <v>403</v>
      </c>
      <c r="B1017">
        <v>14</v>
      </c>
      <c r="C1017" t="s">
        <v>5</v>
      </c>
      <c r="D1017" t="s">
        <v>31</v>
      </c>
      <c r="E1017">
        <v>14</v>
      </c>
      <c r="F1017">
        <v>24</v>
      </c>
      <c r="G1017">
        <v>1</v>
      </c>
      <c r="H1017" s="8">
        <v>55</v>
      </c>
      <c r="I1017" s="7">
        <f>Tabla1[[#This Row],[Tiempo de Preparación]]/1440</f>
        <v>3.8194444444444448E-2</v>
      </c>
      <c r="J1017" t="s">
        <v>8</v>
      </c>
      <c r="K1017">
        <f>Tabla1[[#This Row],[Precio Unitario]]*Tabla1[[#This Row],[Cantidad Ordenada]]</f>
        <v>24</v>
      </c>
      <c r="L1017">
        <f>Tabla1[[#This Row],[Ganancia Bruta]]-(Tabla1[[#This Row],[Costo Unitario]]*Tabla1[[#This Row],[Cantidad Ordenada]])</f>
        <v>10</v>
      </c>
      <c r="M1017">
        <f>Tabla1[[#This Row],[Precio Unitario]]*Tabla1[[#This Row],[Cantidad Ordenada]]</f>
        <v>24</v>
      </c>
      <c r="N1017" s="1">
        <f>Tabla1[[#This Row],[Ganancia Neta ]]/Tabla1[[#This Row],[Total del pedido ]]</f>
        <v>0.41666666666666669</v>
      </c>
      <c r="O1017" s="2">
        <f>Tabla1[[#This Row],[Costo Unitario]]*Tabla1[[#This Row],[Cantidad Ordenada]]</f>
        <v>14</v>
      </c>
    </row>
    <row r="1018" spans="1:15" x14ac:dyDescent="0.2">
      <c r="A1018">
        <v>404</v>
      </c>
      <c r="B1018">
        <v>17</v>
      </c>
      <c r="C1018" t="s">
        <v>23</v>
      </c>
      <c r="D1018" t="s">
        <v>47</v>
      </c>
      <c r="E1018">
        <v>13</v>
      </c>
      <c r="F1018">
        <v>21</v>
      </c>
      <c r="G1018">
        <v>2</v>
      </c>
      <c r="H1018" s="8">
        <v>20</v>
      </c>
      <c r="I1018" s="7">
        <f>Tabla1[[#This Row],[Tiempo de Preparación]]/1440</f>
        <v>1.3888888888888888E-2</v>
      </c>
      <c r="J1018" t="s">
        <v>6</v>
      </c>
      <c r="K1018">
        <f>Tabla1[[#This Row],[Precio Unitario]]*Tabla1[[#This Row],[Cantidad Ordenada]]</f>
        <v>42</v>
      </c>
      <c r="L1018">
        <f>Tabla1[[#This Row],[Ganancia Bruta]]-(Tabla1[[#This Row],[Costo Unitario]]*Tabla1[[#This Row],[Cantidad Ordenada]])</f>
        <v>16</v>
      </c>
      <c r="M1018">
        <f>Tabla1[[#This Row],[Precio Unitario]]*Tabla1[[#This Row],[Cantidad Ordenada]]</f>
        <v>42</v>
      </c>
      <c r="N1018" s="1">
        <f>Tabla1[[#This Row],[Ganancia Neta ]]/Tabla1[[#This Row],[Total del pedido ]]</f>
        <v>0.38095238095238093</v>
      </c>
      <c r="O1018" s="2">
        <f>Tabla1[[#This Row],[Costo Unitario]]*Tabla1[[#This Row],[Cantidad Ordenada]]</f>
        <v>26</v>
      </c>
    </row>
    <row r="1019" spans="1:15" x14ac:dyDescent="0.2">
      <c r="A1019">
        <v>404</v>
      </c>
      <c r="B1019">
        <v>17</v>
      </c>
      <c r="C1019" t="s">
        <v>21</v>
      </c>
      <c r="D1019" t="s">
        <v>45</v>
      </c>
      <c r="E1019">
        <v>12</v>
      </c>
      <c r="F1019">
        <v>20</v>
      </c>
      <c r="G1019">
        <v>1</v>
      </c>
      <c r="H1019" s="8">
        <v>53</v>
      </c>
      <c r="I1019" s="7">
        <f>Tabla1[[#This Row],[Tiempo de Preparación]]/1440</f>
        <v>3.6805555555555557E-2</v>
      </c>
      <c r="J1019" t="s">
        <v>8</v>
      </c>
      <c r="K1019">
        <f>Tabla1[[#This Row],[Precio Unitario]]*Tabla1[[#This Row],[Cantidad Ordenada]]</f>
        <v>20</v>
      </c>
      <c r="L1019">
        <f>Tabla1[[#This Row],[Ganancia Bruta]]-(Tabla1[[#This Row],[Costo Unitario]]*Tabla1[[#This Row],[Cantidad Ordenada]])</f>
        <v>8</v>
      </c>
      <c r="M1019">
        <f>Tabla1[[#This Row],[Precio Unitario]]*Tabla1[[#This Row],[Cantidad Ordenada]]</f>
        <v>20</v>
      </c>
      <c r="N1019" s="1">
        <f>Tabla1[[#This Row],[Ganancia Neta ]]/Tabla1[[#This Row],[Total del pedido ]]</f>
        <v>0.4</v>
      </c>
      <c r="O1019" s="2">
        <f>Tabla1[[#This Row],[Costo Unitario]]*Tabla1[[#This Row],[Cantidad Ordenada]]</f>
        <v>12</v>
      </c>
    </row>
    <row r="1020" spans="1:15" x14ac:dyDescent="0.2">
      <c r="A1020">
        <v>404</v>
      </c>
      <c r="B1020">
        <v>17</v>
      </c>
      <c r="C1020" t="s">
        <v>11</v>
      </c>
      <c r="D1020" t="s">
        <v>35</v>
      </c>
      <c r="E1020">
        <v>25</v>
      </c>
      <c r="F1020">
        <v>40</v>
      </c>
      <c r="G1020">
        <v>3</v>
      </c>
      <c r="H1020" s="8">
        <v>29</v>
      </c>
      <c r="I1020" s="7">
        <f>Tabla1[[#This Row],[Tiempo de Preparación]]/1440</f>
        <v>2.013888888888889E-2</v>
      </c>
      <c r="J1020" t="s">
        <v>8</v>
      </c>
      <c r="K1020">
        <f>Tabla1[[#This Row],[Precio Unitario]]*Tabla1[[#This Row],[Cantidad Ordenada]]</f>
        <v>120</v>
      </c>
      <c r="L1020">
        <f>Tabla1[[#This Row],[Ganancia Bruta]]-(Tabla1[[#This Row],[Costo Unitario]]*Tabla1[[#This Row],[Cantidad Ordenada]])</f>
        <v>45</v>
      </c>
      <c r="M1020">
        <f>Tabla1[[#This Row],[Precio Unitario]]*Tabla1[[#This Row],[Cantidad Ordenada]]</f>
        <v>120</v>
      </c>
      <c r="N1020" s="1">
        <f>Tabla1[[#This Row],[Ganancia Neta ]]/Tabla1[[#This Row],[Total del pedido ]]</f>
        <v>0.375</v>
      </c>
      <c r="O1020" s="2">
        <f>Tabla1[[#This Row],[Costo Unitario]]*Tabla1[[#This Row],[Cantidad Ordenada]]</f>
        <v>75</v>
      </c>
    </row>
    <row r="1021" spans="1:15" x14ac:dyDescent="0.2">
      <c r="A1021">
        <v>405</v>
      </c>
      <c r="B1021">
        <v>5</v>
      </c>
      <c r="C1021" t="s">
        <v>25</v>
      </c>
      <c r="D1021" t="s">
        <v>49</v>
      </c>
      <c r="E1021">
        <v>15</v>
      </c>
      <c r="F1021">
        <v>26</v>
      </c>
      <c r="G1021">
        <v>1</v>
      </c>
      <c r="H1021" s="8">
        <v>41</v>
      </c>
      <c r="I1021" s="7">
        <f>Tabla1[[#This Row],[Tiempo de Preparación]]/1440</f>
        <v>2.8472222222222222E-2</v>
      </c>
      <c r="J1021" t="s">
        <v>8</v>
      </c>
      <c r="K1021">
        <f>Tabla1[[#This Row],[Precio Unitario]]*Tabla1[[#This Row],[Cantidad Ordenada]]</f>
        <v>26</v>
      </c>
      <c r="L1021">
        <f>Tabla1[[#This Row],[Ganancia Bruta]]-(Tabla1[[#This Row],[Costo Unitario]]*Tabla1[[#This Row],[Cantidad Ordenada]])</f>
        <v>11</v>
      </c>
      <c r="M1021">
        <f>Tabla1[[#This Row],[Precio Unitario]]*Tabla1[[#This Row],[Cantidad Ordenada]]</f>
        <v>26</v>
      </c>
      <c r="N1021" s="1">
        <f>Tabla1[[#This Row],[Ganancia Neta ]]/Tabla1[[#This Row],[Total del pedido ]]</f>
        <v>0.42307692307692307</v>
      </c>
      <c r="O1021" s="2">
        <f>Tabla1[[#This Row],[Costo Unitario]]*Tabla1[[#This Row],[Cantidad Ordenada]]</f>
        <v>15</v>
      </c>
    </row>
    <row r="1022" spans="1:15" x14ac:dyDescent="0.2">
      <c r="A1022">
        <v>405</v>
      </c>
      <c r="B1022">
        <v>5</v>
      </c>
      <c r="C1022" t="s">
        <v>11</v>
      </c>
      <c r="D1022" t="s">
        <v>35</v>
      </c>
      <c r="E1022">
        <v>25</v>
      </c>
      <c r="F1022">
        <v>40</v>
      </c>
      <c r="G1022">
        <v>1</v>
      </c>
      <c r="H1022" s="8">
        <v>44</v>
      </c>
      <c r="I1022" s="7">
        <f>Tabla1[[#This Row],[Tiempo de Preparación]]/1440</f>
        <v>3.0555555555555555E-2</v>
      </c>
      <c r="J1022" t="s">
        <v>6</v>
      </c>
      <c r="K1022">
        <f>Tabla1[[#This Row],[Precio Unitario]]*Tabla1[[#This Row],[Cantidad Ordenada]]</f>
        <v>40</v>
      </c>
      <c r="L1022">
        <f>Tabla1[[#This Row],[Ganancia Bruta]]-(Tabla1[[#This Row],[Costo Unitario]]*Tabla1[[#This Row],[Cantidad Ordenada]])</f>
        <v>15</v>
      </c>
      <c r="M1022">
        <f>Tabla1[[#This Row],[Precio Unitario]]*Tabla1[[#This Row],[Cantidad Ordenada]]</f>
        <v>40</v>
      </c>
      <c r="N1022" s="1">
        <f>Tabla1[[#This Row],[Ganancia Neta ]]/Tabla1[[#This Row],[Total del pedido ]]</f>
        <v>0.375</v>
      </c>
      <c r="O1022" s="2">
        <f>Tabla1[[#This Row],[Costo Unitario]]*Tabla1[[#This Row],[Cantidad Ordenada]]</f>
        <v>25</v>
      </c>
    </row>
    <row r="1023" spans="1:15" x14ac:dyDescent="0.2">
      <c r="A1023">
        <v>405</v>
      </c>
      <c r="B1023">
        <v>5</v>
      </c>
      <c r="C1023" t="s">
        <v>21</v>
      </c>
      <c r="D1023" t="s">
        <v>45</v>
      </c>
      <c r="E1023">
        <v>12</v>
      </c>
      <c r="F1023">
        <v>20</v>
      </c>
      <c r="G1023">
        <v>2</v>
      </c>
      <c r="H1023" s="8">
        <v>13</v>
      </c>
      <c r="I1023" s="7">
        <f>Tabla1[[#This Row],[Tiempo de Preparación]]/1440</f>
        <v>9.0277777777777769E-3</v>
      </c>
      <c r="J1023" t="s">
        <v>8</v>
      </c>
      <c r="K1023">
        <f>Tabla1[[#This Row],[Precio Unitario]]*Tabla1[[#This Row],[Cantidad Ordenada]]</f>
        <v>40</v>
      </c>
      <c r="L1023">
        <f>Tabla1[[#This Row],[Ganancia Bruta]]-(Tabla1[[#This Row],[Costo Unitario]]*Tabla1[[#This Row],[Cantidad Ordenada]])</f>
        <v>16</v>
      </c>
      <c r="M1023">
        <f>Tabla1[[#This Row],[Precio Unitario]]*Tabla1[[#This Row],[Cantidad Ordenada]]</f>
        <v>40</v>
      </c>
      <c r="N1023" s="1">
        <f>Tabla1[[#This Row],[Ganancia Neta ]]/Tabla1[[#This Row],[Total del pedido ]]</f>
        <v>0.4</v>
      </c>
      <c r="O1023" s="2">
        <f>Tabla1[[#This Row],[Costo Unitario]]*Tabla1[[#This Row],[Cantidad Ordenada]]</f>
        <v>24</v>
      </c>
    </row>
    <row r="1024" spans="1:15" x14ac:dyDescent="0.2">
      <c r="A1024">
        <v>406</v>
      </c>
      <c r="B1024">
        <v>14</v>
      </c>
      <c r="C1024" t="s">
        <v>21</v>
      </c>
      <c r="D1024" t="s">
        <v>45</v>
      </c>
      <c r="E1024">
        <v>12</v>
      </c>
      <c r="F1024">
        <v>20</v>
      </c>
      <c r="G1024">
        <v>3</v>
      </c>
      <c r="H1024" s="8">
        <v>6</v>
      </c>
      <c r="I1024" s="7">
        <f>Tabla1[[#This Row],[Tiempo de Preparación]]/1440</f>
        <v>4.1666666666666666E-3</v>
      </c>
      <c r="J1024" t="s">
        <v>6</v>
      </c>
      <c r="K1024">
        <f>Tabla1[[#This Row],[Precio Unitario]]*Tabla1[[#This Row],[Cantidad Ordenada]]</f>
        <v>60</v>
      </c>
      <c r="L1024">
        <f>Tabla1[[#This Row],[Ganancia Bruta]]-(Tabla1[[#This Row],[Costo Unitario]]*Tabla1[[#This Row],[Cantidad Ordenada]])</f>
        <v>24</v>
      </c>
      <c r="M1024">
        <f>Tabla1[[#This Row],[Precio Unitario]]*Tabla1[[#This Row],[Cantidad Ordenada]]</f>
        <v>60</v>
      </c>
      <c r="N1024" s="1">
        <f>Tabla1[[#This Row],[Ganancia Neta ]]/Tabla1[[#This Row],[Total del pedido ]]</f>
        <v>0.4</v>
      </c>
      <c r="O1024" s="2">
        <f>Tabla1[[#This Row],[Costo Unitario]]*Tabla1[[#This Row],[Cantidad Ordenada]]</f>
        <v>36</v>
      </c>
    </row>
    <row r="1025" spans="1:15" x14ac:dyDescent="0.2">
      <c r="A1025">
        <v>406</v>
      </c>
      <c r="B1025">
        <v>14</v>
      </c>
      <c r="C1025" t="s">
        <v>17</v>
      </c>
      <c r="D1025" t="s">
        <v>41</v>
      </c>
      <c r="E1025">
        <v>21</v>
      </c>
      <c r="F1025">
        <v>35</v>
      </c>
      <c r="G1025">
        <v>2</v>
      </c>
      <c r="H1025" s="8">
        <v>56</v>
      </c>
      <c r="I1025" s="7">
        <f>Tabla1[[#This Row],[Tiempo de Preparación]]/1440</f>
        <v>3.888888888888889E-2</v>
      </c>
      <c r="J1025" t="s">
        <v>6</v>
      </c>
      <c r="K1025">
        <f>Tabla1[[#This Row],[Precio Unitario]]*Tabla1[[#This Row],[Cantidad Ordenada]]</f>
        <v>70</v>
      </c>
      <c r="L1025">
        <f>Tabla1[[#This Row],[Ganancia Bruta]]-(Tabla1[[#This Row],[Costo Unitario]]*Tabla1[[#This Row],[Cantidad Ordenada]])</f>
        <v>28</v>
      </c>
      <c r="M1025">
        <f>Tabla1[[#This Row],[Precio Unitario]]*Tabla1[[#This Row],[Cantidad Ordenada]]</f>
        <v>70</v>
      </c>
      <c r="N1025" s="1">
        <f>Tabla1[[#This Row],[Ganancia Neta ]]/Tabla1[[#This Row],[Total del pedido ]]</f>
        <v>0.4</v>
      </c>
      <c r="O1025" s="2">
        <f>Tabla1[[#This Row],[Costo Unitario]]*Tabla1[[#This Row],[Cantidad Ordenada]]</f>
        <v>42</v>
      </c>
    </row>
    <row r="1026" spans="1:15" x14ac:dyDescent="0.2">
      <c r="A1026">
        <v>406</v>
      </c>
      <c r="B1026">
        <v>14</v>
      </c>
      <c r="C1026" t="s">
        <v>26</v>
      </c>
      <c r="D1026" t="s">
        <v>50</v>
      </c>
      <c r="E1026">
        <v>15</v>
      </c>
      <c r="F1026">
        <v>25</v>
      </c>
      <c r="G1026">
        <v>1</v>
      </c>
      <c r="H1026" s="8">
        <v>55</v>
      </c>
      <c r="I1026" s="7">
        <f>Tabla1[[#This Row],[Tiempo de Preparación]]/1440</f>
        <v>3.8194444444444448E-2</v>
      </c>
      <c r="J1026" t="s">
        <v>8</v>
      </c>
      <c r="K1026">
        <f>Tabla1[[#This Row],[Precio Unitario]]*Tabla1[[#This Row],[Cantidad Ordenada]]</f>
        <v>25</v>
      </c>
      <c r="L1026">
        <f>Tabla1[[#This Row],[Ganancia Bruta]]-(Tabla1[[#This Row],[Costo Unitario]]*Tabla1[[#This Row],[Cantidad Ordenada]])</f>
        <v>10</v>
      </c>
      <c r="M1026">
        <f>Tabla1[[#This Row],[Precio Unitario]]*Tabla1[[#This Row],[Cantidad Ordenada]]</f>
        <v>25</v>
      </c>
      <c r="N1026" s="1">
        <f>Tabla1[[#This Row],[Ganancia Neta ]]/Tabla1[[#This Row],[Total del pedido ]]</f>
        <v>0.4</v>
      </c>
      <c r="O1026" s="2">
        <f>Tabla1[[#This Row],[Costo Unitario]]*Tabla1[[#This Row],[Cantidad Ordenada]]</f>
        <v>15</v>
      </c>
    </row>
    <row r="1027" spans="1:15" x14ac:dyDescent="0.2">
      <c r="A1027">
        <v>407</v>
      </c>
      <c r="B1027">
        <v>4</v>
      </c>
      <c r="C1027" t="s">
        <v>21</v>
      </c>
      <c r="D1027" t="s">
        <v>45</v>
      </c>
      <c r="E1027">
        <v>12</v>
      </c>
      <c r="F1027">
        <v>20</v>
      </c>
      <c r="G1027">
        <v>3</v>
      </c>
      <c r="H1027" s="8">
        <v>32</v>
      </c>
      <c r="I1027" s="7">
        <f>Tabla1[[#This Row],[Tiempo de Preparación]]/1440</f>
        <v>2.2222222222222223E-2</v>
      </c>
      <c r="J1027" t="s">
        <v>6</v>
      </c>
      <c r="K1027">
        <f>Tabla1[[#This Row],[Precio Unitario]]*Tabla1[[#This Row],[Cantidad Ordenada]]</f>
        <v>60</v>
      </c>
      <c r="L1027">
        <f>Tabla1[[#This Row],[Ganancia Bruta]]-(Tabla1[[#This Row],[Costo Unitario]]*Tabla1[[#This Row],[Cantidad Ordenada]])</f>
        <v>24</v>
      </c>
      <c r="M1027">
        <f>Tabla1[[#This Row],[Precio Unitario]]*Tabla1[[#This Row],[Cantidad Ordenada]]</f>
        <v>60</v>
      </c>
      <c r="N1027" s="1">
        <f>Tabla1[[#This Row],[Ganancia Neta ]]/Tabla1[[#This Row],[Total del pedido ]]</f>
        <v>0.4</v>
      </c>
      <c r="O1027" s="2">
        <f>Tabla1[[#This Row],[Costo Unitario]]*Tabla1[[#This Row],[Cantidad Ordenada]]</f>
        <v>36</v>
      </c>
    </row>
    <row r="1028" spans="1:15" x14ac:dyDescent="0.2">
      <c r="A1028">
        <v>407</v>
      </c>
      <c r="B1028">
        <v>4</v>
      </c>
      <c r="C1028" t="s">
        <v>17</v>
      </c>
      <c r="D1028" t="s">
        <v>41</v>
      </c>
      <c r="E1028">
        <v>21</v>
      </c>
      <c r="F1028">
        <v>35</v>
      </c>
      <c r="G1028">
        <v>1</v>
      </c>
      <c r="H1028" s="8">
        <v>18</v>
      </c>
      <c r="I1028" s="7">
        <f>Tabla1[[#This Row],[Tiempo de Preparación]]/1440</f>
        <v>1.2500000000000001E-2</v>
      </c>
      <c r="J1028" t="s">
        <v>8</v>
      </c>
      <c r="K1028">
        <f>Tabla1[[#This Row],[Precio Unitario]]*Tabla1[[#This Row],[Cantidad Ordenada]]</f>
        <v>35</v>
      </c>
      <c r="L1028">
        <f>Tabla1[[#This Row],[Ganancia Bruta]]-(Tabla1[[#This Row],[Costo Unitario]]*Tabla1[[#This Row],[Cantidad Ordenada]])</f>
        <v>14</v>
      </c>
      <c r="M1028">
        <f>Tabla1[[#This Row],[Precio Unitario]]*Tabla1[[#This Row],[Cantidad Ordenada]]</f>
        <v>35</v>
      </c>
      <c r="N1028" s="1">
        <f>Tabla1[[#This Row],[Ganancia Neta ]]/Tabla1[[#This Row],[Total del pedido ]]</f>
        <v>0.4</v>
      </c>
      <c r="O1028" s="2">
        <f>Tabla1[[#This Row],[Costo Unitario]]*Tabla1[[#This Row],[Cantidad Ordenada]]</f>
        <v>21</v>
      </c>
    </row>
    <row r="1029" spans="1:15" x14ac:dyDescent="0.2">
      <c r="A1029">
        <v>408</v>
      </c>
      <c r="B1029">
        <v>17</v>
      </c>
      <c r="C1029" t="s">
        <v>26</v>
      </c>
      <c r="D1029" t="s">
        <v>50</v>
      </c>
      <c r="E1029">
        <v>15</v>
      </c>
      <c r="F1029">
        <v>25</v>
      </c>
      <c r="G1029">
        <v>1</v>
      </c>
      <c r="H1029" s="8">
        <v>58</v>
      </c>
      <c r="I1029" s="7">
        <f>Tabla1[[#This Row],[Tiempo de Preparación]]/1440</f>
        <v>4.027777777777778E-2</v>
      </c>
      <c r="J1029" t="s">
        <v>8</v>
      </c>
      <c r="K1029">
        <f>Tabla1[[#This Row],[Precio Unitario]]*Tabla1[[#This Row],[Cantidad Ordenada]]</f>
        <v>25</v>
      </c>
      <c r="L1029">
        <f>Tabla1[[#This Row],[Ganancia Bruta]]-(Tabla1[[#This Row],[Costo Unitario]]*Tabla1[[#This Row],[Cantidad Ordenada]])</f>
        <v>10</v>
      </c>
      <c r="M1029">
        <f>Tabla1[[#This Row],[Precio Unitario]]*Tabla1[[#This Row],[Cantidad Ordenada]]</f>
        <v>25</v>
      </c>
      <c r="N1029" s="1">
        <f>Tabla1[[#This Row],[Ganancia Neta ]]/Tabla1[[#This Row],[Total del pedido ]]</f>
        <v>0.4</v>
      </c>
      <c r="O1029" s="2">
        <f>Tabla1[[#This Row],[Costo Unitario]]*Tabla1[[#This Row],[Cantidad Ordenada]]</f>
        <v>15</v>
      </c>
    </row>
    <row r="1030" spans="1:15" x14ac:dyDescent="0.2">
      <c r="A1030">
        <v>408</v>
      </c>
      <c r="B1030">
        <v>17</v>
      </c>
      <c r="C1030" t="s">
        <v>5</v>
      </c>
      <c r="D1030" t="s">
        <v>31</v>
      </c>
      <c r="E1030">
        <v>14</v>
      </c>
      <c r="F1030">
        <v>24</v>
      </c>
      <c r="G1030">
        <v>3</v>
      </c>
      <c r="H1030" s="8">
        <v>11</v>
      </c>
      <c r="I1030" s="7">
        <f>Tabla1[[#This Row],[Tiempo de Preparación]]/1440</f>
        <v>7.6388888888888886E-3</v>
      </c>
      <c r="J1030" t="s">
        <v>6</v>
      </c>
      <c r="K1030">
        <f>Tabla1[[#This Row],[Precio Unitario]]*Tabla1[[#This Row],[Cantidad Ordenada]]</f>
        <v>72</v>
      </c>
      <c r="L1030">
        <f>Tabla1[[#This Row],[Ganancia Bruta]]-(Tabla1[[#This Row],[Costo Unitario]]*Tabla1[[#This Row],[Cantidad Ordenada]])</f>
        <v>30</v>
      </c>
      <c r="M1030">
        <f>Tabla1[[#This Row],[Precio Unitario]]*Tabla1[[#This Row],[Cantidad Ordenada]]</f>
        <v>72</v>
      </c>
      <c r="N1030" s="1">
        <f>Tabla1[[#This Row],[Ganancia Neta ]]/Tabla1[[#This Row],[Total del pedido ]]</f>
        <v>0.41666666666666669</v>
      </c>
      <c r="O1030" s="2">
        <f>Tabla1[[#This Row],[Costo Unitario]]*Tabla1[[#This Row],[Cantidad Ordenada]]</f>
        <v>42</v>
      </c>
    </row>
    <row r="1031" spans="1:15" x14ac:dyDescent="0.2">
      <c r="A1031">
        <v>408</v>
      </c>
      <c r="B1031">
        <v>17</v>
      </c>
      <c r="C1031" t="s">
        <v>20</v>
      </c>
      <c r="D1031" t="s">
        <v>44</v>
      </c>
      <c r="E1031">
        <v>20</v>
      </c>
      <c r="F1031">
        <v>34</v>
      </c>
      <c r="G1031">
        <v>1</v>
      </c>
      <c r="H1031" s="8">
        <v>37</v>
      </c>
      <c r="I1031" s="7">
        <f>Tabla1[[#This Row],[Tiempo de Preparación]]/1440</f>
        <v>2.5694444444444443E-2</v>
      </c>
      <c r="J1031" t="s">
        <v>8</v>
      </c>
      <c r="K1031">
        <f>Tabla1[[#This Row],[Precio Unitario]]*Tabla1[[#This Row],[Cantidad Ordenada]]</f>
        <v>34</v>
      </c>
      <c r="L1031">
        <f>Tabla1[[#This Row],[Ganancia Bruta]]-(Tabla1[[#This Row],[Costo Unitario]]*Tabla1[[#This Row],[Cantidad Ordenada]])</f>
        <v>14</v>
      </c>
      <c r="M1031">
        <f>Tabla1[[#This Row],[Precio Unitario]]*Tabla1[[#This Row],[Cantidad Ordenada]]</f>
        <v>34</v>
      </c>
      <c r="N1031" s="1">
        <f>Tabla1[[#This Row],[Ganancia Neta ]]/Tabla1[[#This Row],[Total del pedido ]]</f>
        <v>0.41176470588235292</v>
      </c>
      <c r="O1031" s="2">
        <f>Tabla1[[#This Row],[Costo Unitario]]*Tabla1[[#This Row],[Cantidad Ordenada]]</f>
        <v>20</v>
      </c>
    </row>
    <row r="1032" spans="1:15" x14ac:dyDescent="0.2">
      <c r="A1032">
        <v>409</v>
      </c>
      <c r="B1032">
        <v>15</v>
      </c>
      <c r="C1032" t="s">
        <v>23</v>
      </c>
      <c r="D1032" t="s">
        <v>47</v>
      </c>
      <c r="E1032">
        <v>13</v>
      </c>
      <c r="F1032">
        <v>21</v>
      </c>
      <c r="G1032">
        <v>3</v>
      </c>
      <c r="H1032" s="8">
        <v>44</v>
      </c>
      <c r="I1032" s="7">
        <f>Tabla1[[#This Row],[Tiempo de Preparación]]/1440</f>
        <v>3.0555555555555555E-2</v>
      </c>
      <c r="J1032" t="s">
        <v>8</v>
      </c>
      <c r="K1032">
        <f>Tabla1[[#This Row],[Precio Unitario]]*Tabla1[[#This Row],[Cantidad Ordenada]]</f>
        <v>63</v>
      </c>
      <c r="L1032">
        <f>Tabla1[[#This Row],[Ganancia Bruta]]-(Tabla1[[#This Row],[Costo Unitario]]*Tabla1[[#This Row],[Cantidad Ordenada]])</f>
        <v>24</v>
      </c>
      <c r="M1032">
        <f>Tabla1[[#This Row],[Precio Unitario]]*Tabla1[[#This Row],[Cantidad Ordenada]]</f>
        <v>63</v>
      </c>
      <c r="N1032" s="1">
        <f>Tabla1[[#This Row],[Ganancia Neta ]]/Tabla1[[#This Row],[Total del pedido ]]</f>
        <v>0.38095238095238093</v>
      </c>
      <c r="O1032" s="2">
        <f>Tabla1[[#This Row],[Costo Unitario]]*Tabla1[[#This Row],[Cantidad Ordenada]]</f>
        <v>39</v>
      </c>
    </row>
    <row r="1033" spans="1:15" x14ac:dyDescent="0.2">
      <c r="A1033">
        <v>409</v>
      </c>
      <c r="B1033">
        <v>15</v>
      </c>
      <c r="C1033" t="s">
        <v>11</v>
      </c>
      <c r="D1033" t="s">
        <v>35</v>
      </c>
      <c r="E1033">
        <v>25</v>
      </c>
      <c r="F1033">
        <v>40</v>
      </c>
      <c r="G1033">
        <v>1</v>
      </c>
      <c r="H1033" s="8">
        <v>43</v>
      </c>
      <c r="I1033" s="7">
        <f>Tabla1[[#This Row],[Tiempo de Preparación]]/1440</f>
        <v>2.9861111111111113E-2</v>
      </c>
      <c r="J1033" t="s">
        <v>6</v>
      </c>
      <c r="K1033">
        <f>Tabla1[[#This Row],[Precio Unitario]]*Tabla1[[#This Row],[Cantidad Ordenada]]</f>
        <v>40</v>
      </c>
      <c r="L1033">
        <f>Tabla1[[#This Row],[Ganancia Bruta]]-(Tabla1[[#This Row],[Costo Unitario]]*Tabla1[[#This Row],[Cantidad Ordenada]])</f>
        <v>15</v>
      </c>
      <c r="M1033">
        <f>Tabla1[[#This Row],[Precio Unitario]]*Tabla1[[#This Row],[Cantidad Ordenada]]</f>
        <v>40</v>
      </c>
      <c r="N1033" s="1">
        <f>Tabla1[[#This Row],[Ganancia Neta ]]/Tabla1[[#This Row],[Total del pedido ]]</f>
        <v>0.375</v>
      </c>
      <c r="O1033" s="2">
        <f>Tabla1[[#This Row],[Costo Unitario]]*Tabla1[[#This Row],[Cantidad Ordenada]]</f>
        <v>25</v>
      </c>
    </row>
    <row r="1034" spans="1:15" x14ac:dyDescent="0.2">
      <c r="A1034">
        <v>409</v>
      </c>
      <c r="B1034">
        <v>15</v>
      </c>
      <c r="C1034" t="s">
        <v>15</v>
      </c>
      <c r="D1034" t="s">
        <v>39</v>
      </c>
      <c r="E1034">
        <v>16</v>
      </c>
      <c r="F1034">
        <v>28</v>
      </c>
      <c r="G1034">
        <v>1</v>
      </c>
      <c r="H1034" s="8">
        <v>47</v>
      </c>
      <c r="I1034" s="7">
        <f>Tabla1[[#This Row],[Tiempo de Preparación]]/1440</f>
        <v>3.2638888888888891E-2</v>
      </c>
      <c r="J1034" t="s">
        <v>6</v>
      </c>
      <c r="K1034">
        <f>Tabla1[[#This Row],[Precio Unitario]]*Tabla1[[#This Row],[Cantidad Ordenada]]</f>
        <v>28</v>
      </c>
      <c r="L1034">
        <f>Tabla1[[#This Row],[Ganancia Bruta]]-(Tabla1[[#This Row],[Costo Unitario]]*Tabla1[[#This Row],[Cantidad Ordenada]])</f>
        <v>12</v>
      </c>
      <c r="M1034">
        <f>Tabla1[[#This Row],[Precio Unitario]]*Tabla1[[#This Row],[Cantidad Ordenada]]</f>
        <v>28</v>
      </c>
      <c r="N1034" s="1">
        <f>Tabla1[[#This Row],[Ganancia Neta ]]/Tabla1[[#This Row],[Total del pedido ]]</f>
        <v>0.42857142857142855</v>
      </c>
      <c r="O1034" s="2">
        <f>Tabla1[[#This Row],[Costo Unitario]]*Tabla1[[#This Row],[Cantidad Ordenada]]</f>
        <v>16</v>
      </c>
    </row>
    <row r="1035" spans="1:15" x14ac:dyDescent="0.2">
      <c r="A1035">
        <v>409</v>
      </c>
      <c r="B1035">
        <v>15</v>
      </c>
      <c r="C1035" t="s">
        <v>5</v>
      </c>
      <c r="D1035" t="s">
        <v>31</v>
      </c>
      <c r="E1035">
        <v>14</v>
      </c>
      <c r="F1035">
        <v>24</v>
      </c>
      <c r="G1035">
        <v>3</v>
      </c>
      <c r="H1035" s="8">
        <v>29</v>
      </c>
      <c r="I1035" s="7">
        <f>Tabla1[[#This Row],[Tiempo de Preparación]]/1440</f>
        <v>2.013888888888889E-2</v>
      </c>
      <c r="J1035" t="s">
        <v>6</v>
      </c>
      <c r="K1035">
        <f>Tabla1[[#This Row],[Precio Unitario]]*Tabla1[[#This Row],[Cantidad Ordenada]]</f>
        <v>72</v>
      </c>
      <c r="L1035">
        <f>Tabla1[[#This Row],[Ganancia Bruta]]-(Tabla1[[#This Row],[Costo Unitario]]*Tabla1[[#This Row],[Cantidad Ordenada]])</f>
        <v>30</v>
      </c>
      <c r="M1035">
        <f>Tabla1[[#This Row],[Precio Unitario]]*Tabla1[[#This Row],[Cantidad Ordenada]]</f>
        <v>72</v>
      </c>
      <c r="N1035" s="1">
        <f>Tabla1[[#This Row],[Ganancia Neta ]]/Tabla1[[#This Row],[Total del pedido ]]</f>
        <v>0.41666666666666669</v>
      </c>
      <c r="O1035" s="2">
        <f>Tabla1[[#This Row],[Costo Unitario]]*Tabla1[[#This Row],[Cantidad Ordenada]]</f>
        <v>42</v>
      </c>
    </row>
    <row r="1036" spans="1:15" x14ac:dyDescent="0.2">
      <c r="A1036">
        <v>410</v>
      </c>
      <c r="B1036">
        <v>1</v>
      </c>
      <c r="C1036" t="s">
        <v>21</v>
      </c>
      <c r="D1036" t="s">
        <v>45</v>
      </c>
      <c r="E1036">
        <v>12</v>
      </c>
      <c r="F1036">
        <v>20</v>
      </c>
      <c r="G1036">
        <v>1</v>
      </c>
      <c r="H1036" s="8">
        <v>50</v>
      </c>
      <c r="I1036" s="7">
        <f>Tabla1[[#This Row],[Tiempo de Preparación]]/1440</f>
        <v>3.4722222222222224E-2</v>
      </c>
      <c r="J1036" t="s">
        <v>8</v>
      </c>
      <c r="K1036">
        <f>Tabla1[[#This Row],[Precio Unitario]]*Tabla1[[#This Row],[Cantidad Ordenada]]</f>
        <v>20</v>
      </c>
      <c r="L1036">
        <f>Tabla1[[#This Row],[Ganancia Bruta]]-(Tabla1[[#This Row],[Costo Unitario]]*Tabla1[[#This Row],[Cantidad Ordenada]])</f>
        <v>8</v>
      </c>
      <c r="M1036">
        <f>Tabla1[[#This Row],[Precio Unitario]]*Tabla1[[#This Row],[Cantidad Ordenada]]</f>
        <v>20</v>
      </c>
      <c r="N1036" s="1">
        <f>Tabla1[[#This Row],[Ganancia Neta ]]/Tabla1[[#This Row],[Total del pedido ]]</f>
        <v>0.4</v>
      </c>
      <c r="O1036" s="2">
        <f>Tabla1[[#This Row],[Costo Unitario]]*Tabla1[[#This Row],[Cantidad Ordenada]]</f>
        <v>12</v>
      </c>
    </row>
    <row r="1037" spans="1:15" x14ac:dyDescent="0.2">
      <c r="A1037">
        <v>410</v>
      </c>
      <c r="B1037">
        <v>1</v>
      </c>
      <c r="C1037" t="s">
        <v>12</v>
      </c>
      <c r="D1037" t="s">
        <v>36</v>
      </c>
      <c r="E1037">
        <v>22</v>
      </c>
      <c r="F1037">
        <v>36</v>
      </c>
      <c r="G1037">
        <v>1</v>
      </c>
      <c r="H1037" s="8">
        <v>41</v>
      </c>
      <c r="I1037" s="7">
        <f>Tabla1[[#This Row],[Tiempo de Preparación]]/1440</f>
        <v>2.8472222222222222E-2</v>
      </c>
      <c r="J1037" t="s">
        <v>6</v>
      </c>
      <c r="K1037">
        <f>Tabla1[[#This Row],[Precio Unitario]]*Tabla1[[#This Row],[Cantidad Ordenada]]</f>
        <v>36</v>
      </c>
      <c r="L1037">
        <f>Tabla1[[#This Row],[Ganancia Bruta]]-(Tabla1[[#This Row],[Costo Unitario]]*Tabla1[[#This Row],[Cantidad Ordenada]])</f>
        <v>14</v>
      </c>
      <c r="M1037">
        <f>Tabla1[[#This Row],[Precio Unitario]]*Tabla1[[#This Row],[Cantidad Ordenada]]</f>
        <v>36</v>
      </c>
      <c r="N1037" s="1">
        <f>Tabla1[[#This Row],[Ganancia Neta ]]/Tabla1[[#This Row],[Total del pedido ]]</f>
        <v>0.3888888888888889</v>
      </c>
      <c r="O1037" s="2">
        <f>Tabla1[[#This Row],[Costo Unitario]]*Tabla1[[#This Row],[Cantidad Ordenada]]</f>
        <v>22</v>
      </c>
    </row>
    <row r="1038" spans="1:15" x14ac:dyDescent="0.2">
      <c r="A1038">
        <v>411</v>
      </c>
      <c r="B1038">
        <v>3</v>
      </c>
      <c r="C1038" t="s">
        <v>11</v>
      </c>
      <c r="D1038" t="s">
        <v>35</v>
      </c>
      <c r="E1038">
        <v>25</v>
      </c>
      <c r="F1038">
        <v>40</v>
      </c>
      <c r="G1038">
        <v>3</v>
      </c>
      <c r="H1038" s="8">
        <v>36</v>
      </c>
      <c r="I1038" s="7">
        <f>Tabla1[[#This Row],[Tiempo de Preparación]]/1440</f>
        <v>2.5000000000000001E-2</v>
      </c>
      <c r="J1038" t="s">
        <v>8</v>
      </c>
      <c r="K1038">
        <f>Tabla1[[#This Row],[Precio Unitario]]*Tabla1[[#This Row],[Cantidad Ordenada]]</f>
        <v>120</v>
      </c>
      <c r="L1038">
        <f>Tabla1[[#This Row],[Ganancia Bruta]]-(Tabla1[[#This Row],[Costo Unitario]]*Tabla1[[#This Row],[Cantidad Ordenada]])</f>
        <v>45</v>
      </c>
      <c r="M1038">
        <f>Tabla1[[#This Row],[Precio Unitario]]*Tabla1[[#This Row],[Cantidad Ordenada]]</f>
        <v>120</v>
      </c>
      <c r="N1038" s="1">
        <f>Tabla1[[#This Row],[Ganancia Neta ]]/Tabla1[[#This Row],[Total del pedido ]]</f>
        <v>0.375</v>
      </c>
      <c r="O1038" s="2">
        <f>Tabla1[[#This Row],[Costo Unitario]]*Tabla1[[#This Row],[Cantidad Ordenada]]</f>
        <v>75</v>
      </c>
    </row>
    <row r="1039" spans="1:15" x14ac:dyDescent="0.2">
      <c r="A1039">
        <v>411</v>
      </c>
      <c r="B1039">
        <v>3</v>
      </c>
      <c r="C1039" t="s">
        <v>24</v>
      </c>
      <c r="D1039" t="s">
        <v>48</v>
      </c>
      <c r="E1039">
        <v>10</v>
      </c>
      <c r="F1039">
        <v>18</v>
      </c>
      <c r="G1039">
        <v>1</v>
      </c>
      <c r="H1039" s="8">
        <v>33</v>
      </c>
      <c r="I1039" s="7">
        <f>Tabla1[[#This Row],[Tiempo de Preparación]]/1440</f>
        <v>2.2916666666666665E-2</v>
      </c>
      <c r="J1039" t="s">
        <v>6</v>
      </c>
      <c r="K1039">
        <f>Tabla1[[#This Row],[Precio Unitario]]*Tabla1[[#This Row],[Cantidad Ordenada]]</f>
        <v>18</v>
      </c>
      <c r="L1039">
        <f>Tabla1[[#This Row],[Ganancia Bruta]]-(Tabla1[[#This Row],[Costo Unitario]]*Tabla1[[#This Row],[Cantidad Ordenada]])</f>
        <v>8</v>
      </c>
      <c r="M1039">
        <f>Tabla1[[#This Row],[Precio Unitario]]*Tabla1[[#This Row],[Cantidad Ordenada]]</f>
        <v>18</v>
      </c>
      <c r="N1039" s="1">
        <f>Tabla1[[#This Row],[Ganancia Neta ]]/Tabla1[[#This Row],[Total del pedido ]]</f>
        <v>0.44444444444444442</v>
      </c>
      <c r="O1039" s="2">
        <f>Tabla1[[#This Row],[Costo Unitario]]*Tabla1[[#This Row],[Cantidad Ordenada]]</f>
        <v>10</v>
      </c>
    </row>
    <row r="1040" spans="1:15" x14ac:dyDescent="0.2">
      <c r="A1040">
        <v>411</v>
      </c>
      <c r="B1040">
        <v>3</v>
      </c>
      <c r="C1040" t="s">
        <v>10</v>
      </c>
      <c r="D1040" t="s">
        <v>34</v>
      </c>
      <c r="E1040">
        <v>16</v>
      </c>
      <c r="F1040">
        <v>27</v>
      </c>
      <c r="G1040">
        <v>3</v>
      </c>
      <c r="H1040" s="8">
        <v>9</v>
      </c>
      <c r="I1040" s="7">
        <f>Tabla1[[#This Row],[Tiempo de Preparación]]/1440</f>
        <v>6.2500000000000003E-3</v>
      </c>
      <c r="J1040" t="s">
        <v>6</v>
      </c>
      <c r="K1040">
        <f>Tabla1[[#This Row],[Precio Unitario]]*Tabla1[[#This Row],[Cantidad Ordenada]]</f>
        <v>81</v>
      </c>
      <c r="L1040">
        <f>Tabla1[[#This Row],[Ganancia Bruta]]-(Tabla1[[#This Row],[Costo Unitario]]*Tabla1[[#This Row],[Cantidad Ordenada]])</f>
        <v>33</v>
      </c>
      <c r="M1040">
        <f>Tabla1[[#This Row],[Precio Unitario]]*Tabla1[[#This Row],[Cantidad Ordenada]]</f>
        <v>81</v>
      </c>
      <c r="N1040" s="1">
        <f>Tabla1[[#This Row],[Ganancia Neta ]]/Tabla1[[#This Row],[Total del pedido ]]</f>
        <v>0.40740740740740738</v>
      </c>
      <c r="O1040" s="2">
        <f>Tabla1[[#This Row],[Costo Unitario]]*Tabla1[[#This Row],[Cantidad Ordenada]]</f>
        <v>48</v>
      </c>
    </row>
    <row r="1041" spans="1:15" x14ac:dyDescent="0.2">
      <c r="A1041">
        <v>412</v>
      </c>
      <c r="B1041">
        <v>11</v>
      </c>
      <c r="C1041" t="s">
        <v>9</v>
      </c>
      <c r="D1041" t="s">
        <v>33</v>
      </c>
      <c r="E1041">
        <v>19</v>
      </c>
      <c r="F1041">
        <v>31</v>
      </c>
      <c r="G1041">
        <v>3</v>
      </c>
      <c r="H1041" s="8">
        <v>57</v>
      </c>
      <c r="I1041" s="7">
        <f>Tabla1[[#This Row],[Tiempo de Preparación]]/1440</f>
        <v>3.9583333333333331E-2</v>
      </c>
      <c r="J1041" t="s">
        <v>8</v>
      </c>
      <c r="K1041">
        <f>Tabla1[[#This Row],[Precio Unitario]]*Tabla1[[#This Row],[Cantidad Ordenada]]</f>
        <v>93</v>
      </c>
      <c r="L1041">
        <f>Tabla1[[#This Row],[Ganancia Bruta]]-(Tabla1[[#This Row],[Costo Unitario]]*Tabla1[[#This Row],[Cantidad Ordenada]])</f>
        <v>36</v>
      </c>
      <c r="M1041">
        <f>Tabla1[[#This Row],[Precio Unitario]]*Tabla1[[#This Row],[Cantidad Ordenada]]</f>
        <v>93</v>
      </c>
      <c r="N1041" s="1">
        <f>Tabla1[[#This Row],[Ganancia Neta ]]/Tabla1[[#This Row],[Total del pedido ]]</f>
        <v>0.38709677419354838</v>
      </c>
      <c r="O1041" s="2">
        <f>Tabla1[[#This Row],[Costo Unitario]]*Tabla1[[#This Row],[Cantidad Ordenada]]</f>
        <v>57</v>
      </c>
    </row>
    <row r="1042" spans="1:15" x14ac:dyDescent="0.2">
      <c r="A1042">
        <v>413</v>
      </c>
      <c r="B1042">
        <v>13</v>
      </c>
      <c r="C1042" t="s">
        <v>17</v>
      </c>
      <c r="D1042" t="s">
        <v>41</v>
      </c>
      <c r="E1042">
        <v>21</v>
      </c>
      <c r="F1042">
        <v>35</v>
      </c>
      <c r="G1042">
        <v>1</v>
      </c>
      <c r="H1042" s="8">
        <v>12</v>
      </c>
      <c r="I1042" s="7">
        <f>Tabla1[[#This Row],[Tiempo de Preparación]]/1440</f>
        <v>8.3333333333333332E-3</v>
      </c>
      <c r="J1042" t="s">
        <v>8</v>
      </c>
      <c r="K1042">
        <f>Tabla1[[#This Row],[Precio Unitario]]*Tabla1[[#This Row],[Cantidad Ordenada]]</f>
        <v>35</v>
      </c>
      <c r="L1042">
        <f>Tabla1[[#This Row],[Ganancia Bruta]]-(Tabla1[[#This Row],[Costo Unitario]]*Tabla1[[#This Row],[Cantidad Ordenada]])</f>
        <v>14</v>
      </c>
      <c r="M1042">
        <f>Tabla1[[#This Row],[Precio Unitario]]*Tabla1[[#This Row],[Cantidad Ordenada]]</f>
        <v>35</v>
      </c>
      <c r="N1042" s="1">
        <f>Tabla1[[#This Row],[Ganancia Neta ]]/Tabla1[[#This Row],[Total del pedido ]]</f>
        <v>0.4</v>
      </c>
      <c r="O1042" s="2">
        <f>Tabla1[[#This Row],[Costo Unitario]]*Tabla1[[#This Row],[Cantidad Ordenada]]</f>
        <v>21</v>
      </c>
    </row>
    <row r="1043" spans="1:15" x14ac:dyDescent="0.2">
      <c r="A1043">
        <v>414</v>
      </c>
      <c r="B1043">
        <v>14</v>
      </c>
      <c r="C1043" t="s">
        <v>14</v>
      </c>
      <c r="D1043" t="s">
        <v>38</v>
      </c>
      <c r="E1043">
        <v>20</v>
      </c>
      <c r="F1043">
        <v>33</v>
      </c>
      <c r="G1043">
        <v>1</v>
      </c>
      <c r="H1043" s="8">
        <v>38</v>
      </c>
      <c r="I1043" s="7">
        <f>Tabla1[[#This Row],[Tiempo de Preparación]]/1440</f>
        <v>2.6388888888888889E-2</v>
      </c>
      <c r="J1043" t="s">
        <v>6</v>
      </c>
      <c r="K1043">
        <f>Tabla1[[#This Row],[Precio Unitario]]*Tabla1[[#This Row],[Cantidad Ordenada]]</f>
        <v>33</v>
      </c>
      <c r="L1043">
        <f>Tabla1[[#This Row],[Ganancia Bruta]]-(Tabla1[[#This Row],[Costo Unitario]]*Tabla1[[#This Row],[Cantidad Ordenada]])</f>
        <v>13</v>
      </c>
      <c r="M1043">
        <f>Tabla1[[#This Row],[Precio Unitario]]*Tabla1[[#This Row],[Cantidad Ordenada]]</f>
        <v>33</v>
      </c>
      <c r="N1043" s="1">
        <f>Tabla1[[#This Row],[Ganancia Neta ]]/Tabla1[[#This Row],[Total del pedido ]]</f>
        <v>0.39393939393939392</v>
      </c>
      <c r="O1043" s="2">
        <f>Tabla1[[#This Row],[Costo Unitario]]*Tabla1[[#This Row],[Cantidad Ordenada]]</f>
        <v>20</v>
      </c>
    </row>
    <row r="1044" spans="1:15" x14ac:dyDescent="0.2">
      <c r="A1044">
        <v>415</v>
      </c>
      <c r="B1044">
        <v>14</v>
      </c>
      <c r="C1044" t="s">
        <v>10</v>
      </c>
      <c r="D1044" t="s">
        <v>34</v>
      </c>
      <c r="E1044">
        <v>16</v>
      </c>
      <c r="F1044">
        <v>27</v>
      </c>
      <c r="G1044">
        <v>2</v>
      </c>
      <c r="H1044" s="8">
        <v>32</v>
      </c>
      <c r="I1044" s="7">
        <f>Tabla1[[#This Row],[Tiempo de Preparación]]/1440</f>
        <v>2.2222222222222223E-2</v>
      </c>
      <c r="J1044" t="s">
        <v>6</v>
      </c>
      <c r="K1044">
        <f>Tabla1[[#This Row],[Precio Unitario]]*Tabla1[[#This Row],[Cantidad Ordenada]]</f>
        <v>54</v>
      </c>
      <c r="L1044">
        <f>Tabla1[[#This Row],[Ganancia Bruta]]-(Tabla1[[#This Row],[Costo Unitario]]*Tabla1[[#This Row],[Cantidad Ordenada]])</f>
        <v>22</v>
      </c>
      <c r="M1044">
        <f>Tabla1[[#This Row],[Precio Unitario]]*Tabla1[[#This Row],[Cantidad Ordenada]]</f>
        <v>54</v>
      </c>
      <c r="N1044" s="1">
        <f>Tabla1[[#This Row],[Ganancia Neta ]]/Tabla1[[#This Row],[Total del pedido ]]</f>
        <v>0.40740740740740738</v>
      </c>
      <c r="O1044" s="2">
        <f>Tabla1[[#This Row],[Costo Unitario]]*Tabla1[[#This Row],[Cantidad Ordenada]]</f>
        <v>32</v>
      </c>
    </row>
    <row r="1045" spans="1:15" x14ac:dyDescent="0.2">
      <c r="A1045">
        <v>415</v>
      </c>
      <c r="B1045">
        <v>14</v>
      </c>
      <c r="C1045" t="s">
        <v>20</v>
      </c>
      <c r="D1045" t="s">
        <v>44</v>
      </c>
      <c r="E1045">
        <v>20</v>
      </c>
      <c r="F1045">
        <v>34</v>
      </c>
      <c r="G1045">
        <v>2</v>
      </c>
      <c r="H1045" s="8">
        <v>16</v>
      </c>
      <c r="I1045" s="7">
        <f>Tabla1[[#This Row],[Tiempo de Preparación]]/1440</f>
        <v>1.1111111111111112E-2</v>
      </c>
      <c r="J1045" t="s">
        <v>8</v>
      </c>
      <c r="K1045">
        <f>Tabla1[[#This Row],[Precio Unitario]]*Tabla1[[#This Row],[Cantidad Ordenada]]</f>
        <v>68</v>
      </c>
      <c r="L1045">
        <f>Tabla1[[#This Row],[Ganancia Bruta]]-(Tabla1[[#This Row],[Costo Unitario]]*Tabla1[[#This Row],[Cantidad Ordenada]])</f>
        <v>28</v>
      </c>
      <c r="M1045">
        <f>Tabla1[[#This Row],[Precio Unitario]]*Tabla1[[#This Row],[Cantidad Ordenada]]</f>
        <v>68</v>
      </c>
      <c r="N1045" s="1">
        <f>Tabla1[[#This Row],[Ganancia Neta ]]/Tabla1[[#This Row],[Total del pedido ]]</f>
        <v>0.41176470588235292</v>
      </c>
      <c r="O1045" s="2">
        <f>Tabla1[[#This Row],[Costo Unitario]]*Tabla1[[#This Row],[Cantidad Ordenada]]</f>
        <v>40</v>
      </c>
    </row>
    <row r="1046" spans="1:15" x14ac:dyDescent="0.2">
      <c r="A1046">
        <v>415</v>
      </c>
      <c r="B1046">
        <v>14</v>
      </c>
      <c r="C1046" t="s">
        <v>12</v>
      </c>
      <c r="D1046" t="s">
        <v>36</v>
      </c>
      <c r="E1046">
        <v>22</v>
      </c>
      <c r="F1046">
        <v>36</v>
      </c>
      <c r="G1046">
        <v>1</v>
      </c>
      <c r="H1046" s="8">
        <v>39</v>
      </c>
      <c r="I1046" s="7">
        <f>Tabla1[[#This Row],[Tiempo de Preparación]]/1440</f>
        <v>2.7083333333333334E-2</v>
      </c>
      <c r="J1046" t="s">
        <v>6</v>
      </c>
      <c r="K1046">
        <f>Tabla1[[#This Row],[Precio Unitario]]*Tabla1[[#This Row],[Cantidad Ordenada]]</f>
        <v>36</v>
      </c>
      <c r="L1046">
        <f>Tabla1[[#This Row],[Ganancia Bruta]]-(Tabla1[[#This Row],[Costo Unitario]]*Tabla1[[#This Row],[Cantidad Ordenada]])</f>
        <v>14</v>
      </c>
      <c r="M1046">
        <f>Tabla1[[#This Row],[Precio Unitario]]*Tabla1[[#This Row],[Cantidad Ordenada]]</f>
        <v>36</v>
      </c>
      <c r="N1046" s="1">
        <f>Tabla1[[#This Row],[Ganancia Neta ]]/Tabla1[[#This Row],[Total del pedido ]]</f>
        <v>0.3888888888888889</v>
      </c>
      <c r="O1046" s="2">
        <f>Tabla1[[#This Row],[Costo Unitario]]*Tabla1[[#This Row],[Cantidad Ordenada]]</f>
        <v>22</v>
      </c>
    </row>
    <row r="1047" spans="1:15" x14ac:dyDescent="0.2">
      <c r="A1047">
        <v>416</v>
      </c>
      <c r="B1047">
        <v>20</v>
      </c>
      <c r="C1047" t="s">
        <v>26</v>
      </c>
      <c r="D1047" t="s">
        <v>50</v>
      </c>
      <c r="E1047">
        <v>15</v>
      </c>
      <c r="F1047">
        <v>25</v>
      </c>
      <c r="G1047">
        <v>1</v>
      </c>
      <c r="H1047" s="8">
        <v>9</v>
      </c>
      <c r="I1047" s="7">
        <f>Tabla1[[#This Row],[Tiempo de Preparación]]/1440</f>
        <v>6.2500000000000003E-3</v>
      </c>
      <c r="J1047" t="s">
        <v>8</v>
      </c>
      <c r="K1047">
        <f>Tabla1[[#This Row],[Precio Unitario]]*Tabla1[[#This Row],[Cantidad Ordenada]]</f>
        <v>25</v>
      </c>
      <c r="L1047">
        <f>Tabla1[[#This Row],[Ganancia Bruta]]-(Tabla1[[#This Row],[Costo Unitario]]*Tabla1[[#This Row],[Cantidad Ordenada]])</f>
        <v>10</v>
      </c>
      <c r="M1047">
        <f>Tabla1[[#This Row],[Precio Unitario]]*Tabla1[[#This Row],[Cantidad Ordenada]]</f>
        <v>25</v>
      </c>
      <c r="N1047" s="1">
        <f>Tabla1[[#This Row],[Ganancia Neta ]]/Tabla1[[#This Row],[Total del pedido ]]</f>
        <v>0.4</v>
      </c>
      <c r="O1047" s="2">
        <f>Tabla1[[#This Row],[Costo Unitario]]*Tabla1[[#This Row],[Cantidad Ordenada]]</f>
        <v>15</v>
      </c>
    </row>
    <row r="1048" spans="1:15" x14ac:dyDescent="0.2">
      <c r="A1048">
        <v>417</v>
      </c>
      <c r="B1048">
        <v>7</v>
      </c>
      <c r="C1048" t="s">
        <v>13</v>
      </c>
      <c r="D1048" t="s">
        <v>37</v>
      </c>
      <c r="E1048">
        <v>17</v>
      </c>
      <c r="F1048">
        <v>29</v>
      </c>
      <c r="G1048">
        <v>1</v>
      </c>
      <c r="H1048" s="8">
        <v>23</v>
      </c>
      <c r="I1048" s="7">
        <f>Tabla1[[#This Row],[Tiempo de Preparación]]/1440</f>
        <v>1.5972222222222221E-2</v>
      </c>
      <c r="J1048" t="s">
        <v>6</v>
      </c>
      <c r="K1048">
        <f>Tabla1[[#This Row],[Precio Unitario]]*Tabla1[[#This Row],[Cantidad Ordenada]]</f>
        <v>29</v>
      </c>
      <c r="L1048">
        <f>Tabla1[[#This Row],[Ganancia Bruta]]-(Tabla1[[#This Row],[Costo Unitario]]*Tabla1[[#This Row],[Cantidad Ordenada]])</f>
        <v>12</v>
      </c>
      <c r="M1048">
        <f>Tabla1[[#This Row],[Precio Unitario]]*Tabla1[[#This Row],[Cantidad Ordenada]]</f>
        <v>29</v>
      </c>
      <c r="N1048" s="1">
        <f>Tabla1[[#This Row],[Ganancia Neta ]]/Tabla1[[#This Row],[Total del pedido ]]</f>
        <v>0.41379310344827586</v>
      </c>
      <c r="O1048" s="2">
        <f>Tabla1[[#This Row],[Costo Unitario]]*Tabla1[[#This Row],[Cantidad Ordenada]]</f>
        <v>17</v>
      </c>
    </row>
    <row r="1049" spans="1:15" x14ac:dyDescent="0.2">
      <c r="A1049">
        <v>417</v>
      </c>
      <c r="B1049">
        <v>7</v>
      </c>
      <c r="C1049" t="s">
        <v>11</v>
      </c>
      <c r="D1049" t="s">
        <v>35</v>
      </c>
      <c r="E1049">
        <v>25</v>
      </c>
      <c r="F1049">
        <v>40</v>
      </c>
      <c r="G1049">
        <v>1</v>
      </c>
      <c r="H1049" s="8">
        <v>17</v>
      </c>
      <c r="I1049" s="7">
        <f>Tabla1[[#This Row],[Tiempo de Preparación]]/1440</f>
        <v>1.1805555555555555E-2</v>
      </c>
      <c r="J1049" t="s">
        <v>6</v>
      </c>
      <c r="K1049">
        <f>Tabla1[[#This Row],[Precio Unitario]]*Tabla1[[#This Row],[Cantidad Ordenada]]</f>
        <v>40</v>
      </c>
      <c r="L1049">
        <f>Tabla1[[#This Row],[Ganancia Bruta]]-(Tabla1[[#This Row],[Costo Unitario]]*Tabla1[[#This Row],[Cantidad Ordenada]])</f>
        <v>15</v>
      </c>
      <c r="M1049">
        <f>Tabla1[[#This Row],[Precio Unitario]]*Tabla1[[#This Row],[Cantidad Ordenada]]</f>
        <v>40</v>
      </c>
      <c r="N1049" s="1">
        <f>Tabla1[[#This Row],[Ganancia Neta ]]/Tabla1[[#This Row],[Total del pedido ]]</f>
        <v>0.375</v>
      </c>
      <c r="O1049" s="2">
        <f>Tabla1[[#This Row],[Costo Unitario]]*Tabla1[[#This Row],[Cantidad Ordenada]]</f>
        <v>25</v>
      </c>
    </row>
    <row r="1050" spans="1:15" x14ac:dyDescent="0.2">
      <c r="A1050">
        <v>417</v>
      </c>
      <c r="B1050">
        <v>7</v>
      </c>
      <c r="C1050" t="s">
        <v>16</v>
      </c>
      <c r="D1050" t="s">
        <v>40</v>
      </c>
      <c r="E1050">
        <v>11</v>
      </c>
      <c r="F1050">
        <v>19</v>
      </c>
      <c r="G1050">
        <v>1</v>
      </c>
      <c r="H1050" s="8">
        <v>16</v>
      </c>
      <c r="I1050" s="7">
        <f>Tabla1[[#This Row],[Tiempo de Preparación]]/1440</f>
        <v>1.1111111111111112E-2</v>
      </c>
      <c r="J1050" t="s">
        <v>8</v>
      </c>
      <c r="K1050">
        <f>Tabla1[[#This Row],[Precio Unitario]]*Tabla1[[#This Row],[Cantidad Ordenada]]</f>
        <v>19</v>
      </c>
      <c r="L1050">
        <f>Tabla1[[#This Row],[Ganancia Bruta]]-(Tabla1[[#This Row],[Costo Unitario]]*Tabla1[[#This Row],[Cantidad Ordenada]])</f>
        <v>8</v>
      </c>
      <c r="M1050">
        <f>Tabla1[[#This Row],[Precio Unitario]]*Tabla1[[#This Row],[Cantidad Ordenada]]</f>
        <v>19</v>
      </c>
      <c r="N1050" s="1">
        <f>Tabla1[[#This Row],[Ganancia Neta ]]/Tabla1[[#This Row],[Total del pedido ]]</f>
        <v>0.42105263157894735</v>
      </c>
      <c r="O1050" s="2">
        <f>Tabla1[[#This Row],[Costo Unitario]]*Tabla1[[#This Row],[Cantidad Ordenada]]</f>
        <v>11</v>
      </c>
    </row>
    <row r="1051" spans="1:15" x14ac:dyDescent="0.2">
      <c r="A1051">
        <v>417</v>
      </c>
      <c r="B1051">
        <v>7</v>
      </c>
      <c r="C1051" t="s">
        <v>10</v>
      </c>
      <c r="D1051" t="s">
        <v>34</v>
      </c>
      <c r="E1051">
        <v>16</v>
      </c>
      <c r="F1051">
        <v>27</v>
      </c>
      <c r="G1051">
        <v>2</v>
      </c>
      <c r="H1051" s="8">
        <v>34</v>
      </c>
      <c r="I1051" s="7">
        <f>Tabla1[[#This Row],[Tiempo de Preparación]]/1440</f>
        <v>2.361111111111111E-2</v>
      </c>
      <c r="J1051" t="s">
        <v>8</v>
      </c>
      <c r="K1051">
        <f>Tabla1[[#This Row],[Precio Unitario]]*Tabla1[[#This Row],[Cantidad Ordenada]]</f>
        <v>54</v>
      </c>
      <c r="L1051">
        <f>Tabla1[[#This Row],[Ganancia Bruta]]-(Tabla1[[#This Row],[Costo Unitario]]*Tabla1[[#This Row],[Cantidad Ordenada]])</f>
        <v>22</v>
      </c>
      <c r="M1051">
        <f>Tabla1[[#This Row],[Precio Unitario]]*Tabla1[[#This Row],[Cantidad Ordenada]]</f>
        <v>54</v>
      </c>
      <c r="N1051" s="1">
        <f>Tabla1[[#This Row],[Ganancia Neta ]]/Tabla1[[#This Row],[Total del pedido ]]</f>
        <v>0.40740740740740738</v>
      </c>
      <c r="O1051" s="2">
        <f>Tabla1[[#This Row],[Costo Unitario]]*Tabla1[[#This Row],[Cantidad Ordenada]]</f>
        <v>32</v>
      </c>
    </row>
    <row r="1052" spans="1:15" x14ac:dyDescent="0.2">
      <c r="A1052">
        <v>418</v>
      </c>
      <c r="B1052">
        <v>17</v>
      </c>
      <c r="C1052" t="s">
        <v>26</v>
      </c>
      <c r="D1052" t="s">
        <v>50</v>
      </c>
      <c r="E1052">
        <v>15</v>
      </c>
      <c r="F1052">
        <v>25</v>
      </c>
      <c r="G1052">
        <v>1</v>
      </c>
      <c r="H1052" s="8">
        <v>45</v>
      </c>
      <c r="I1052" s="7">
        <f>Tabla1[[#This Row],[Tiempo de Preparación]]/1440</f>
        <v>3.125E-2</v>
      </c>
      <c r="J1052" t="s">
        <v>6</v>
      </c>
      <c r="K1052">
        <f>Tabla1[[#This Row],[Precio Unitario]]*Tabla1[[#This Row],[Cantidad Ordenada]]</f>
        <v>25</v>
      </c>
      <c r="L1052">
        <f>Tabla1[[#This Row],[Ganancia Bruta]]-(Tabla1[[#This Row],[Costo Unitario]]*Tabla1[[#This Row],[Cantidad Ordenada]])</f>
        <v>10</v>
      </c>
      <c r="M1052">
        <f>Tabla1[[#This Row],[Precio Unitario]]*Tabla1[[#This Row],[Cantidad Ordenada]]</f>
        <v>25</v>
      </c>
      <c r="N1052" s="1">
        <f>Tabla1[[#This Row],[Ganancia Neta ]]/Tabla1[[#This Row],[Total del pedido ]]</f>
        <v>0.4</v>
      </c>
      <c r="O1052" s="2">
        <f>Tabla1[[#This Row],[Costo Unitario]]*Tabla1[[#This Row],[Cantidad Ordenada]]</f>
        <v>15</v>
      </c>
    </row>
    <row r="1053" spans="1:15" x14ac:dyDescent="0.2">
      <c r="A1053">
        <v>418</v>
      </c>
      <c r="B1053">
        <v>17</v>
      </c>
      <c r="C1053" t="s">
        <v>9</v>
      </c>
      <c r="D1053" t="s">
        <v>33</v>
      </c>
      <c r="E1053">
        <v>19</v>
      </c>
      <c r="F1053">
        <v>31</v>
      </c>
      <c r="G1053">
        <v>3</v>
      </c>
      <c r="H1053" s="8">
        <v>55</v>
      </c>
      <c r="I1053" s="7">
        <f>Tabla1[[#This Row],[Tiempo de Preparación]]/1440</f>
        <v>3.8194444444444448E-2</v>
      </c>
      <c r="J1053" t="s">
        <v>8</v>
      </c>
      <c r="K1053">
        <f>Tabla1[[#This Row],[Precio Unitario]]*Tabla1[[#This Row],[Cantidad Ordenada]]</f>
        <v>93</v>
      </c>
      <c r="L1053">
        <f>Tabla1[[#This Row],[Ganancia Bruta]]-(Tabla1[[#This Row],[Costo Unitario]]*Tabla1[[#This Row],[Cantidad Ordenada]])</f>
        <v>36</v>
      </c>
      <c r="M1053">
        <f>Tabla1[[#This Row],[Precio Unitario]]*Tabla1[[#This Row],[Cantidad Ordenada]]</f>
        <v>93</v>
      </c>
      <c r="N1053" s="1">
        <f>Tabla1[[#This Row],[Ganancia Neta ]]/Tabla1[[#This Row],[Total del pedido ]]</f>
        <v>0.38709677419354838</v>
      </c>
      <c r="O1053" s="2">
        <f>Tabla1[[#This Row],[Costo Unitario]]*Tabla1[[#This Row],[Cantidad Ordenada]]</f>
        <v>57</v>
      </c>
    </row>
    <row r="1054" spans="1:15" x14ac:dyDescent="0.2">
      <c r="A1054">
        <v>419</v>
      </c>
      <c r="B1054">
        <v>11</v>
      </c>
      <c r="C1054" t="s">
        <v>20</v>
      </c>
      <c r="D1054" t="s">
        <v>44</v>
      </c>
      <c r="E1054">
        <v>20</v>
      </c>
      <c r="F1054">
        <v>34</v>
      </c>
      <c r="G1054">
        <v>1</v>
      </c>
      <c r="H1054" s="8">
        <v>7</v>
      </c>
      <c r="I1054" s="7">
        <f>Tabla1[[#This Row],[Tiempo de Preparación]]/1440</f>
        <v>4.8611111111111112E-3</v>
      </c>
      <c r="J1054" t="s">
        <v>8</v>
      </c>
      <c r="K1054">
        <f>Tabla1[[#This Row],[Precio Unitario]]*Tabla1[[#This Row],[Cantidad Ordenada]]</f>
        <v>34</v>
      </c>
      <c r="L1054">
        <f>Tabla1[[#This Row],[Ganancia Bruta]]-(Tabla1[[#This Row],[Costo Unitario]]*Tabla1[[#This Row],[Cantidad Ordenada]])</f>
        <v>14</v>
      </c>
      <c r="M1054">
        <f>Tabla1[[#This Row],[Precio Unitario]]*Tabla1[[#This Row],[Cantidad Ordenada]]</f>
        <v>34</v>
      </c>
      <c r="N1054" s="1">
        <f>Tabla1[[#This Row],[Ganancia Neta ]]/Tabla1[[#This Row],[Total del pedido ]]</f>
        <v>0.41176470588235292</v>
      </c>
      <c r="O1054" s="2">
        <f>Tabla1[[#This Row],[Costo Unitario]]*Tabla1[[#This Row],[Cantidad Ordenada]]</f>
        <v>20</v>
      </c>
    </row>
    <row r="1055" spans="1:15" x14ac:dyDescent="0.2">
      <c r="A1055">
        <v>419</v>
      </c>
      <c r="B1055">
        <v>11</v>
      </c>
      <c r="C1055" t="s">
        <v>14</v>
      </c>
      <c r="D1055" t="s">
        <v>38</v>
      </c>
      <c r="E1055">
        <v>20</v>
      </c>
      <c r="F1055">
        <v>33</v>
      </c>
      <c r="G1055">
        <v>1</v>
      </c>
      <c r="H1055" s="8">
        <v>57</v>
      </c>
      <c r="I1055" s="7">
        <f>Tabla1[[#This Row],[Tiempo de Preparación]]/1440</f>
        <v>3.9583333333333331E-2</v>
      </c>
      <c r="J1055" t="s">
        <v>6</v>
      </c>
      <c r="K1055">
        <f>Tabla1[[#This Row],[Precio Unitario]]*Tabla1[[#This Row],[Cantidad Ordenada]]</f>
        <v>33</v>
      </c>
      <c r="L1055">
        <f>Tabla1[[#This Row],[Ganancia Bruta]]-(Tabla1[[#This Row],[Costo Unitario]]*Tabla1[[#This Row],[Cantidad Ordenada]])</f>
        <v>13</v>
      </c>
      <c r="M1055">
        <f>Tabla1[[#This Row],[Precio Unitario]]*Tabla1[[#This Row],[Cantidad Ordenada]]</f>
        <v>33</v>
      </c>
      <c r="N1055" s="1">
        <f>Tabla1[[#This Row],[Ganancia Neta ]]/Tabla1[[#This Row],[Total del pedido ]]</f>
        <v>0.39393939393939392</v>
      </c>
      <c r="O1055" s="2">
        <f>Tabla1[[#This Row],[Costo Unitario]]*Tabla1[[#This Row],[Cantidad Ordenada]]</f>
        <v>20</v>
      </c>
    </row>
    <row r="1056" spans="1:15" x14ac:dyDescent="0.2">
      <c r="A1056">
        <v>420</v>
      </c>
      <c r="B1056">
        <v>18</v>
      </c>
      <c r="C1056" t="s">
        <v>20</v>
      </c>
      <c r="D1056" t="s">
        <v>44</v>
      </c>
      <c r="E1056">
        <v>20</v>
      </c>
      <c r="F1056">
        <v>34</v>
      </c>
      <c r="G1056">
        <v>2</v>
      </c>
      <c r="H1056" s="8">
        <v>33</v>
      </c>
      <c r="I1056" s="7">
        <f>Tabla1[[#This Row],[Tiempo de Preparación]]/1440</f>
        <v>2.2916666666666665E-2</v>
      </c>
      <c r="J1056" t="s">
        <v>6</v>
      </c>
      <c r="K1056">
        <f>Tabla1[[#This Row],[Precio Unitario]]*Tabla1[[#This Row],[Cantidad Ordenada]]</f>
        <v>68</v>
      </c>
      <c r="L1056">
        <f>Tabla1[[#This Row],[Ganancia Bruta]]-(Tabla1[[#This Row],[Costo Unitario]]*Tabla1[[#This Row],[Cantidad Ordenada]])</f>
        <v>28</v>
      </c>
      <c r="M1056">
        <f>Tabla1[[#This Row],[Precio Unitario]]*Tabla1[[#This Row],[Cantidad Ordenada]]</f>
        <v>68</v>
      </c>
      <c r="N1056" s="1">
        <f>Tabla1[[#This Row],[Ganancia Neta ]]/Tabla1[[#This Row],[Total del pedido ]]</f>
        <v>0.41176470588235292</v>
      </c>
      <c r="O1056" s="2">
        <f>Tabla1[[#This Row],[Costo Unitario]]*Tabla1[[#This Row],[Cantidad Ordenada]]</f>
        <v>40</v>
      </c>
    </row>
    <row r="1057" spans="1:15" x14ac:dyDescent="0.2">
      <c r="A1057">
        <v>420</v>
      </c>
      <c r="B1057">
        <v>18</v>
      </c>
      <c r="C1057" t="s">
        <v>21</v>
      </c>
      <c r="D1057" t="s">
        <v>45</v>
      </c>
      <c r="E1057">
        <v>12</v>
      </c>
      <c r="F1057">
        <v>20</v>
      </c>
      <c r="G1057">
        <v>3</v>
      </c>
      <c r="H1057" s="8">
        <v>10</v>
      </c>
      <c r="I1057" s="7">
        <f>Tabla1[[#This Row],[Tiempo de Preparación]]/1440</f>
        <v>6.9444444444444441E-3</v>
      </c>
      <c r="J1057" t="s">
        <v>6</v>
      </c>
      <c r="K1057">
        <f>Tabla1[[#This Row],[Precio Unitario]]*Tabla1[[#This Row],[Cantidad Ordenada]]</f>
        <v>60</v>
      </c>
      <c r="L1057">
        <f>Tabla1[[#This Row],[Ganancia Bruta]]-(Tabla1[[#This Row],[Costo Unitario]]*Tabla1[[#This Row],[Cantidad Ordenada]])</f>
        <v>24</v>
      </c>
      <c r="M1057">
        <f>Tabla1[[#This Row],[Precio Unitario]]*Tabla1[[#This Row],[Cantidad Ordenada]]</f>
        <v>60</v>
      </c>
      <c r="N1057" s="1">
        <f>Tabla1[[#This Row],[Ganancia Neta ]]/Tabla1[[#This Row],[Total del pedido ]]</f>
        <v>0.4</v>
      </c>
      <c r="O1057" s="2">
        <f>Tabla1[[#This Row],[Costo Unitario]]*Tabla1[[#This Row],[Cantidad Ordenada]]</f>
        <v>36</v>
      </c>
    </row>
    <row r="1058" spans="1:15" x14ac:dyDescent="0.2">
      <c r="A1058">
        <v>420</v>
      </c>
      <c r="B1058">
        <v>18</v>
      </c>
      <c r="C1058" t="s">
        <v>26</v>
      </c>
      <c r="D1058" t="s">
        <v>50</v>
      </c>
      <c r="E1058">
        <v>15</v>
      </c>
      <c r="F1058">
        <v>25</v>
      </c>
      <c r="G1058">
        <v>2</v>
      </c>
      <c r="H1058" s="8">
        <v>28</v>
      </c>
      <c r="I1058" s="7">
        <f>Tabla1[[#This Row],[Tiempo de Preparación]]/1440</f>
        <v>1.9444444444444445E-2</v>
      </c>
      <c r="J1058" t="s">
        <v>6</v>
      </c>
      <c r="K1058">
        <f>Tabla1[[#This Row],[Precio Unitario]]*Tabla1[[#This Row],[Cantidad Ordenada]]</f>
        <v>50</v>
      </c>
      <c r="L1058">
        <f>Tabla1[[#This Row],[Ganancia Bruta]]-(Tabla1[[#This Row],[Costo Unitario]]*Tabla1[[#This Row],[Cantidad Ordenada]])</f>
        <v>20</v>
      </c>
      <c r="M1058">
        <f>Tabla1[[#This Row],[Precio Unitario]]*Tabla1[[#This Row],[Cantidad Ordenada]]</f>
        <v>50</v>
      </c>
      <c r="N1058" s="1">
        <f>Tabla1[[#This Row],[Ganancia Neta ]]/Tabla1[[#This Row],[Total del pedido ]]</f>
        <v>0.4</v>
      </c>
      <c r="O1058" s="2">
        <f>Tabla1[[#This Row],[Costo Unitario]]*Tabla1[[#This Row],[Cantidad Ordenada]]</f>
        <v>30</v>
      </c>
    </row>
    <row r="1059" spans="1:15" x14ac:dyDescent="0.2">
      <c r="A1059">
        <v>420</v>
      </c>
      <c r="B1059">
        <v>18</v>
      </c>
      <c r="C1059" t="s">
        <v>18</v>
      </c>
      <c r="D1059" t="s">
        <v>42</v>
      </c>
      <c r="E1059">
        <v>19</v>
      </c>
      <c r="F1059">
        <v>32</v>
      </c>
      <c r="G1059">
        <v>2</v>
      </c>
      <c r="H1059" s="8">
        <v>34</v>
      </c>
      <c r="I1059" s="7">
        <f>Tabla1[[#This Row],[Tiempo de Preparación]]/1440</f>
        <v>2.361111111111111E-2</v>
      </c>
      <c r="J1059" t="s">
        <v>6</v>
      </c>
      <c r="K1059">
        <f>Tabla1[[#This Row],[Precio Unitario]]*Tabla1[[#This Row],[Cantidad Ordenada]]</f>
        <v>64</v>
      </c>
      <c r="L1059">
        <f>Tabla1[[#This Row],[Ganancia Bruta]]-(Tabla1[[#This Row],[Costo Unitario]]*Tabla1[[#This Row],[Cantidad Ordenada]])</f>
        <v>26</v>
      </c>
      <c r="M1059">
        <f>Tabla1[[#This Row],[Precio Unitario]]*Tabla1[[#This Row],[Cantidad Ordenada]]</f>
        <v>64</v>
      </c>
      <c r="N1059" s="1">
        <f>Tabla1[[#This Row],[Ganancia Neta ]]/Tabla1[[#This Row],[Total del pedido ]]</f>
        <v>0.40625</v>
      </c>
      <c r="O1059" s="2">
        <f>Tabla1[[#This Row],[Costo Unitario]]*Tabla1[[#This Row],[Cantidad Ordenada]]</f>
        <v>38</v>
      </c>
    </row>
    <row r="1060" spans="1:15" x14ac:dyDescent="0.2">
      <c r="A1060">
        <v>421</v>
      </c>
      <c r="B1060">
        <v>10</v>
      </c>
      <c r="C1060" t="s">
        <v>9</v>
      </c>
      <c r="D1060" t="s">
        <v>33</v>
      </c>
      <c r="E1060">
        <v>19</v>
      </c>
      <c r="F1060">
        <v>31</v>
      </c>
      <c r="G1060">
        <v>1</v>
      </c>
      <c r="H1060" s="8">
        <v>18</v>
      </c>
      <c r="I1060" s="7">
        <f>Tabla1[[#This Row],[Tiempo de Preparación]]/1440</f>
        <v>1.2500000000000001E-2</v>
      </c>
      <c r="J1060" t="s">
        <v>8</v>
      </c>
      <c r="K1060">
        <f>Tabla1[[#This Row],[Precio Unitario]]*Tabla1[[#This Row],[Cantidad Ordenada]]</f>
        <v>31</v>
      </c>
      <c r="L1060">
        <f>Tabla1[[#This Row],[Ganancia Bruta]]-(Tabla1[[#This Row],[Costo Unitario]]*Tabla1[[#This Row],[Cantidad Ordenada]])</f>
        <v>12</v>
      </c>
      <c r="M1060">
        <f>Tabla1[[#This Row],[Precio Unitario]]*Tabla1[[#This Row],[Cantidad Ordenada]]</f>
        <v>31</v>
      </c>
      <c r="N1060" s="1">
        <f>Tabla1[[#This Row],[Ganancia Neta ]]/Tabla1[[#This Row],[Total del pedido ]]</f>
        <v>0.38709677419354838</v>
      </c>
      <c r="O1060" s="2">
        <f>Tabla1[[#This Row],[Costo Unitario]]*Tabla1[[#This Row],[Cantidad Ordenada]]</f>
        <v>19</v>
      </c>
    </row>
    <row r="1061" spans="1:15" x14ac:dyDescent="0.2">
      <c r="A1061">
        <v>421</v>
      </c>
      <c r="B1061">
        <v>10</v>
      </c>
      <c r="C1061" t="s">
        <v>24</v>
      </c>
      <c r="D1061" t="s">
        <v>48</v>
      </c>
      <c r="E1061">
        <v>10</v>
      </c>
      <c r="F1061">
        <v>18</v>
      </c>
      <c r="G1061">
        <v>3</v>
      </c>
      <c r="H1061" s="8">
        <v>53</v>
      </c>
      <c r="I1061" s="7">
        <f>Tabla1[[#This Row],[Tiempo de Preparación]]/1440</f>
        <v>3.6805555555555557E-2</v>
      </c>
      <c r="J1061" t="s">
        <v>8</v>
      </c>
      <c r="K1061">
        <f>Tabla1[[#This Row],[Precio Unitario]]*Tabla1[[#This Row],[Cantidad Ordenada]]</f>
        <v>54</v>
      </c>
      <c r="L1061">
        <f>Tabla1[[#This Row],[Ganancia Bruta]]-(Tabla1[[#This Row],[Costo Unitario]]*Tabla1[[#This Row],[Cantidad Ordenada]])</f>
        <v>24</v>
      </c>
      <c r="M1061">
        <f>Tabla1[[#This Row],[Precio Unitario]]*Tabla1[[#This Row],[Cantidad Ordenada]]</f>
        <v>54</v>
      </c>
      <c r="N1061" s="1">
        <f>Tabla1[[#This Row],[Ganancia Neta ]]/Tabla1[[#This Row],[Total del pedido ]]</f>
        <v>0.44444444444444442</v>
      </c>
      <c r="O1061" s="2">
        <f>Tabla1[[#This Row],[Costo Unitario]]*Tabla1[[#This Row],[Cantidad Ordenada]]</f>
        <v>30</v>
      </c>
    </row>
    <row r="1062" spans="1:15" x14ac:dyDescent="0.2">
      <c r="A1062">
        <v>422</v>
      </c>
      <c r="B1062">
        <v>12</v>
      </c>
      <c r="C1062" t="s">
        <v>25</v>
      </c>
      <c r="D1062" t="s">
        <v>49</v>
      </c>
      <c r="E1062">
        <v>15</v>
      </c>
      <c r="F1062">
        <v>26</v>
      </c>
      <c r="G1062">
        <v>2</v>
      </c>
      <c r="H1062" s="8">
        <v>7</v>
      </c>
      <c r="I1062" s="7">
        <f>Tabla1[[#This Row],[Tiempo de Preparación]]/1440</f>
        <v>4.8611111111111112E-3</v>
      </c>
      <c r="J1062" t="s">
        <v>8</v>
      </c>
      <c r="K1062">
        <f>Tabla1[[#This Row],[Precio Unitario]]*Tabla1[[#This Row],[Cantidad Ordenada]]</f>
        <v>52</v>
      </c>
      <c r="L1062">
        <f>Tabla1[[#This Row],[Ganancia Bruta]]-(Tabla1[[#This Row],[Costo Unitario]]*Tabla1[[#This Row],[Cantidad Ordenada]])</f>
        <v>22</v>
      </c>
      <c r="M1062">
        <f>Tabla1[[#This Row],[Precio Unitario]]*Tabla1[[#This Row],[Cantidad Ordenada]]</f>
        <v>52</v>
      </c>
      <c r="N1062" s="1">
        <f>Tabla1[[#This Row],[Ganancia Neta ]]/Tabla1[[#This Row],[Total del pedido ]]</f>
        <v>0.42307692307692307</v>
      </c>
      <c r="O1062" s="2">
        <f>Tabla1[[#This Row],[Costo Unitario]]*Tabla1[[#This Row],[Cantidad Ordenada]]</f>
        <v>30</v>
      </c>
    </row>
    <row r="1063" spans="1:15" x14ac:dyDescent="0.2">
      <c r="A1063">
        <v>422</v>
      </c>
      <c r="B1063">
        <v>12</v>
      </c>
      <c r="C1063" t="s">
        <v>12</v>
      </c>
      <c r="D1063" t="s">
        <v>36</v>
      </c>
      <c r="E1063">
        <v>22</v>
      </c>
      <c r="F1063">
        <v>36</v>
      </c>
      <c r="G1063">
        <v>1</v>
      </c>
      <c r="H1063" s="8">
        <v>27</v>
      </c>
      <c r="I1063" s="7">
        <f>Tabla1[[#This Row],[Tiempo de Preparación]]/1440</f>
        <v>1.8749999999999999E-2</v>
      </c>
      <c r="J1063" t="s">
        <v>6</v>
      </c>
      <c r="K1063">
        <f>Tabla1[[#This Row],[Precio Unitario]]*Tabla1[[#This Row],[Cantidad Ordenada]]</f>
        <v>36</v>
      </c>
      <c r="L1063">
        <f>Tabla1[[#This Row],[Ganancia Bruta]]-(Tabla1[[#This Row],[Costo Unitario]]*Tabla1[[#This Row],[Cantidad Ordenada]])</f>
        <v>14</v>
      </c>
      <c r="M1063">
        <f>Tabla1[[#This Row],[Precio Unitario]]*Tabla1[[#This Row],[Cantidad Ordenada]]</f>
        <v>36</v>
      </c>
      <c r="N1063" s="1">
        <f>Tabla1[[#This Row],[Ganancia Neta ]]/Tabla1[[#This Row],[Total del pedido ]]</f>
        <v>0.3888888888888889</v>
      </c>
      <c r="O1063" s="2">
        <f>Tabla1[[#This Row],[Costo Unitario]]*Tabla1[[#This Row],[Cantidad Ordenada]]</f>
        <v>22</v>
      </c>
    </row>
    <row r="1064" spans="1:15" x14ac:dyDescent="0.2">
      <c r="A1064">
        <v>423</v>
      </c>
      <c r="B1064">
        <v>4</v>
      </c>
      <c r="C1064" t="s">
        <v>15</v>
      </c>
      <c r="D1064" t="s">
        <v>39</v>
      </c>
      <c r="E1064">
        <v>16</v>
      </c>
      <c r="F1064">
        <v>28</v>
      </c>
      <c r="G1064">
        <v>2</v>
      </c>
      <c r="H1064" s="8">
        <v>24</v>
      </c>
      <c r="I1064" s="7">
        <f>Tabla1[[#This Row],[Tiempo de Preparación]]/1440</f>
        <v>1.6666666666666666E-2</v>
      </c>
      <c r="J1064" t="s">
        <v>6</v>
      </c>
      <c r="K1064">
        <f>Tabla1[[#This Row],[Precio Unitario]]*Tabla1[[#This Row],[Cantidad Ordenada]]</f>
        <v>56</v>
      </c>
      <c r="L1064">
        <f>Tabla1[[#This Row],[Ganancia Bruta]]-(Tabla1[[#This Row],[Costo Unitario]]*Tabla1[[#This Row],[Cantidad Ordenada]])</f>
        <v>24</v>
      </c>
      <c r="M1064">
        <f>Tabla1[[#This Row],[Precio Unitario]]*Tabla1[[#This Row],[Cantidad Ordenada]]</f>
        <v>56</v>
      </c>
      <c r="N1064" s="1">
        <f>Tabla1[[#This Row],[Ganancia Neta ]]/Tabla1[[#This Row],[Total del pedido ]]</f>
        <v>0.42857142857142855</v>
      </c>
      <c r="O1064" s="2">
        <f>Tabla1[[#This Row],[Costo Unitario]]*Tabla1[[#This Row],[Cantidad Ordenada]]</f>
        <v>32</v>
      </c>
    </row>
    <row r="1065" spans="1:15" x14ac:dyDescent="0.2">
      <c r="A1065">
        <v>423</v>
      </c>
      <c r="B1065">
        <v>4</v>
      </c>
      <c r="C1065" t="s">
        <v>18</v>
      </c>
      <c r="D1065" t="s">
        <v>42</v>
      </c>
      <c r="E1065">
        <v>19</v>
      </c>
      <c r="F1065">
        <v>32</v>
      </c>
      <c r="G1065">
        <v>3</v>
      </c>
      <c r="H1065" s="8">
        <v>7</v>
      </c>
      <c r="I1065" s="7">
        <f>Tabla1[[#This Row],[Tiempo de Preparación]]/1440</f>
        <v>4.8611111111111112E-3</v>
      </c>
      <c r="J1065" t="s">
        <v>8</v>
      </c>
      <c r="K1065">
        <f>Tabla1[[#This Row],[Precio Unitario]]*Tabla1[[#This Row],[Cantidad Ordenada]]</f>
        <v>96</v>
      </c>
      <c r="L1065">
        <f>Tabla1[[#This Row],[Ganancia Bruta]]-(Tabla1[[#This Row],[Costo Unitario]]*Tabla1[[#This Row],[Cantidad Ordenada]])</f>
        <v>39</v>
      </c>
      <c r="M1065">
        <f>Tabla1[[#This Row],[Precio Unitario]]*Tabla1[[#This Row],[Cantidad Ordenada]]</f>
        <v>96</v>
      </c>
      <c r="N1065" s="1">
        <f>Tabla1[[#This Row],[Ganancia Neta ]]/Tabla1[[#This Row],[Total del pedido ]]</f>
        <v>0.40625</v>
      </c>
      <c r="O1065" s="2">
        <f>Tabla1[[#This Row],[Costo Unitario]]*Tabla1[[#This Row],[Cantidad Ordenada]]</f>
        <v>57</v>
      </c>
    </row>
    <row r="1066" spans="1:15" x14ac:dyDescent="0.2">
      <c r="A1066">
        <v>424</v>
      </c>
      <c r="B1066">
        <v>13</v>
      </c>
      <c r="C1066" t="s">
        <v>19</v>
      </c>
      <c r="D1066" t="s">
        <v>43</v>
      </c>
      <c r="E1066">
        <v>13</v>
      </c>
      <c r="F1066">
        <v>22</v>
      </c>
      <c r="G1066">
        <v>3</v>
      </c>
      <c r="H1066" s="8">
        <v>43</v>
      </c>
      <c r="I1066" s="7">
        <f>Tabla1[[#This Row],[Tiempo de Preparación]]/1440</f>
        <v>2.9861111111111113E-2</v>
      </c>
      <c r="J1066" t="s">
        <v>6</v>
      </c>
      <c r="K1066">
        <f>Tabla1[[#This Row],[Precio Unitario]]*Tabla1[[#This Row],[Cantidad Ordenada]]</f>
        <v>66</v>
      </c>
      <c r="L1066">
        <f>Tabla1[[#This Row],[Ganancia Bruta]]-(Tabla1[[#This Row],[Costo Unitario]]*Tabla1[[#This Row],[Cantidad Ordenada]])</f>
        <v>27</v>
      </c>
      <c r="M1066">
        <f>Tabla1[[#This Row],[Precio Unitario]]*Tabla1[[#This Row],[Cantidad Ordenada]]</f>
        <v>66</v>
      </c>
      <c r="N1066" s="1">
        <f>Tabla1[[#This Row],[Ganancia Neta ]]/Tabla1[[#This Row],[Total del pedido ]]</f>
        <v>0.40909090909090912</v>
      </c>
      <c r="O1066" s="2">
        <f>Tabla1[[#This Row],[Costo Unitario]]*Tabla1[[#This Row],[Cantidad Ordenada]]</f>
        <v>39</v>
      </c>
    </row>
    <row r="1067" spans="1:15" x14ac:dyDescent="0.2">
      <c r="A1067">
        <v>424</v>
      </c>
      <c r="B1067">
        <v>13</v>
      </c>
      <c r="C1067" t="s">
        <v>10</v>
      </c>
      <c r="D1067" t="s">
        <v>34</v>
      </c>
      <c r="E1067">
        <v>16</v>
      </c>
      <c r="F1067">
        <v>27</v>
      </c>
      <c r="G1067">
        <v>3</v>
      </c>
      <c r="H1067" s="8">
        <v>45</v>
      </c>
      <c r="I1067" s="7">
        <f>Tabla1[[#This Row],[Tiempo de Preparación]]/1440</f>
        <v>3.125E-2</v>
      </c>
      <c r="J1067" t="s">
        <v>8</v>
      </c>
      <c r="K1067">
        <f>Tabla1[[#This Row],[Precio Unitario]]*Tabla1[[#This Row],[Cantidad Ordenada]]</f>
        <v>81</v>
      </c>
      <c r="L1067">
        <f>Tabla1[[#This Row],[Ganancia Bruta]]-(Tabla1[[#This Row],[Costo Unitario]]*Tabla1[[#This Row],[Cantidad Ordenada]])</f>
        <v>33</v>
      </c>
      <c r="M1067">
        <f>Tabla1[[#This Row],[Precio Unitario]]*Tabla1[[#This Row],[Cantidad Ordenada]]</f>
        <v>81</v>
      </c>
      <c r="N1067" s="1">
        <f>Tabla1[[#This Row],[Ganancia Neta ]]/Tabla1[[#This Row],[Total del pedido ]]</f>
        <v>0.40740740740740738</v>
      </c>
      <c r="O1067" s="2">
        <f>Tabla1[[#This Row],[Costo Unitario]]*Tabla1[[#This Row],[Cantidad Ordenada]]</f>
        <v>48</v>
      </c>
    </row>
    <row r="1068" spans="1:15" x14ac:dyDescent="0.2">
      <c r="A1068">
        <v>425</v>
      </c>
      <c r="B1068">
        <v>18</v>
      </c>
      <c r="C1068" t="s">
        <v>16</v>
      </c>
      <c r="D1068" t="s">
        <v>40</v>
      </c>
      <c r="E1068">
        <v>11</v>
      </c>
      <c r="F1068">
        <v>19</v>
      </c>
      <c r="G1068">
        <v>1</v>
      </c>
      <c r="H1068" s="8">
        <v>28</v>
      </c>
      <c r="I1068" s="7">
        <f>Tabla1[[#This Row],[Tiempo de Preparación]]/1440</f>
        <v>1.9444444444444445E-2</v>
      </c>
      <c r="J1068" t="s">
        <v>8</v>
      </c>
      <c r="K1068">
        <f>Tabla1[[#This Row],[Precio Unitario]]*Tabla1[[#This Row],[Cantidad Ordenada]]</f>
        <v>19</v>
      </c>
      <c r="L1068">
        <f>Tabla1[[#This Row],[Ganancia Bruta]]-(Tabla1[[#This Row],[Costo Unitario]]*Tabla1[[#This Row],[Cantidad Ordenada]])</f>
        <v>8</v>
      </c>
      <c r="M1068">
        <f>Tabla1[[#This Row],[Precio Unitario]]*Tabla1[[#This Row],[Cantidad Ordenada]]</f>
        <v>19</v>
      </c>
      <c r="N1068" s="1">
        <f>Tabla1[[#This Row],[Ganancia Neta ]]/Tabla1[[#This Row],[Total del pedido ]]</f>
        <v>0.42105263157894735</v>
      </c>
      <c r="O1068" s="2">
        <f>Tabla1[[#This Row],[Costo Unitario]]*Tabla1[[#This Row],[Cantidad Ordenada]]</f>
        <v>11</v>
      </c>
    </row>
    <row r="1069" spans="1:15" x14ac:dyDescent="0.2">
      <c r="A1069">
        <v>426</v>
      </c>
      <c r="B1069">
        <v>5</v>
      </c>
      <c r="C1069" t="s">
        <v>14</v>
      </c>
      <c r="D1069" t="s">
        <v>38</v>
      </c>
      <c r="E1069">
        <v>20</v>
      </c>
      <c r="F1069">
        <v>33</v>
      </c>
      <c r="G1069">
        <v>1</v>
      </c>
      <c r="H1069" s="8">
        <v>8</v>
      </c>
      <c r="I1069" s="7">
        <f>Tabla1[[#This Row],[Tiempo de Preparación]]/1440</f>
        <v>5.5555555555555558E-3</v>
      </c>
      <c r="J1069" t="s">
        <v>8</v>
      </c>
      <c r="K1069">
        <f>Tabla1[[#This Row],[Precio Unitario]]*Tabla1[[#This Row],[Cantidad Ordenada]]</f>
        <v>33</v>
      </c>
      <c r="L1069">
        <f>Tabla1[[#This Row],[Ganancia Bruta]]-(Tabla1[[#This Row],[Costo Unitario]]*Tabla1[[#This Row],[Cantidad Ordenada]])</f>
        <v>13</v>
      </c>
      <c r="M1069">
        <f>Tabla1[[#This Row],[Precio Unitario]]*Tabla1[[#This Row],[Cantidad Ordenada]]</f>
        <v>33</v>
      </c>
      <c r="N1069" s="1">
        <f>Tabla1[[#This Row],[Ganancia Neta ]]/Tabla1[[#This Row],[Total del pedido ]]</f>
        <v>0.39393939393939392</v>
      </c>
      <c r="O1069" s="2">
        <f>Tabla1[[#This Row],[Costo Unitario]]*Tabla1[[#This Row],[Cantidad Ordenada]]</f>
        <v>20</v>
      </c>
    </row>
    <row r="1070" spans="1:15" x14ac:dyDescent="0.2">
      <c r="A1070">
        <v>426</v>
      </c>
      <c r="B1070">
        <v>5</v>
      </c>
      <c r="C1070" t="s">
        <v>15</v>
      </c>
      <c r="D1070" t="s">
        <v>39</v>
      </c>
      <c r="E1070">
        <v>16</v>
      </c>
      <c r="F1070">
        <v>28</v>
      </c>
      <c r="G1070">
        <v>2</v>
      </c>
      <c r="H1070" s="8">
        <v>38</v>
      </c>
      <c r="I1070" s="7">
        <f>Tabla1[[#This Row],[Tiempo de Preparación]]/1440</f>
        <v>2.6388888888888889E-2</v>
      </c>
      <c r="J1070" t="s">
        <v>8</v>
      </c>
      <c r="K1070">
        <f>Tabla1[[#This Row],[Precio Unitario]]*Tabla1[[#This Row],[Cantidad Ordenada]]</f>
        <v>56</v>
      </c>
      <c r="L1070">
        <f>Tabla1[[#This Row],[Ganancia Bruta]]-(Tabla1[[#This Row],[Costo Unitario]]*Tabla1[[#This Row],[Cantidad Ordenada]])</f>
        <v>24</v>
      </c>
      <c r="M1070">
        <f>Tabla1[[#This Row],[Precio Unitario]]*Tabla1[[#This Row],[Cantidad Ordenada]]</f>
        <v>56</v>
      </c>
      <c r="N1070" s="1">
        <f>Tabla1[[#This Row],[Ganancia Neta ]]/Tabla1[[#This Row],[Total del pedido ]]</f>
        <v>0.42857142857142855</v>
      </c>
      <c r="O1070" s="2">
        <f>Tabla1[[#This Row],[Costo Unitario]]*Tabla1[[#This Row],[Cantidad Ordenada]]</f>
        <v>32</v>
      </c>
    </row>
    <row r="1071" spans="1:15" x14ac:dyDescent="0.2">
      <c r="A1071">
        <v>426</v>
      </c>
      <c r="B1071">
        <v>5</v>
      </c>
      <c r="C1071" t="s">
        <v>26</v>
      </c>
      <c r="D1071" t="s">
        <v>50</v>
      </c>
      <c r="E1071">
        <v>15</v>
      </c>
      <c r="F1071">
        <v>25</v>
      </c>
      <c r="G1071">
        <v>2</v>
      </c>
      <c r="H1071" s="8">
        <v>23</v>
      </c>
      <c r="I1071" s="7">
        <f>Tabla1[[#This Row],[Tiempo de Preparación]]/1440</f>
        <v>1.5972222222222221E-2</v>
      </c>
      <c r="J1071" t="s">
        <v>6</v>
      </c>
      <c r="K1071">
        <f>Tabla1[[#This Row],[Precio Unitario]]*Tabla1[[#This Row],[Cantidad Ordenada]]</f>
        <v>50</v>
      </c>
      <c r="L1071">
        <f>Tabla1[[#This Row],[Ganancia Bruta]]-(Tabla1[[#This Row],[Costo Unitario]]*Tabla1[[#This Row],[Cantidad Ordenada]])</f>
        <v>20</v>
      </c>
      <c r="M1071">
        <f>Tabla1[[#This Row],[Precio Unitario]]*Tabla1[[#This Row],[Cantidad Ordenada]]</f>
        <v>50</v>
      </c>
      <c r="N1071" s="1">
        <f>Tabla1[[#This Row],[Ganancia Neta ]]/Tabla1[[#This Row],[Total del pedido ]]</f>
        <v>0.4</v>
      </c>
      <c r="O1071" s="2">
        <f>Tabla1[[#This Row],[Costo Unitario]]*Tabla1[[#This Row],[Cantidad Ordenada]]</f>
        <v>30</v>
      </c>
    </row>
    <row r="1072" spans="1:15" x14ac:dyDescent="0.2">
      <c r="A1072">
        <v>426</v>
      </c>
      <c r="B1072">
        <v>5</v>
      </c>
      <c r="C1072" t="s">
        <v>12</v>
      </c>
      <c r="D1072" t="s">
        <v>36</v>
      </c>
      <c r="E1072">
        <v>22</v>
      </c>
      <c r="F1072">
        <v>36</v>
      </c>
      <c r="G1072">
        <v>3</v>
      </c>
      <c r="H1072" s="8">
        <v>47</v>
      </c>
      <c r="I1072" s="7">
        <f>Tabla1[[#This Row],[Tiempo de Preparación]]/1440</f>
        <v>3.2638888888888891E-2</v>
      </c>
      <c r="J1072" t="s">
        <v>8</v>
      </c>
      <c r="K1072">
        <f>Tabla1[[#This Row],[Precio Unitario]]*Tabla1[[#This Row],[Cantidad Ordenada]]</f>
        <v>108</v>
      </c>
      <c r="L1072">
        <f>Tabla1[[#This Row],[Ganancia Bruta]]-(Tabla1[[#This Row],[Costo Unitario]]*Tabla1[[#This Row],[Cantidad Ordenada]])</f>
        <v>42</v>
      </c>
      <c r="M1072">
        <f>Tabla1[[#This Row],[Precio Unitario]]*Tabla1[[#This Row],[Cantidad Ordenada]]</f>
        <v>108</v>
      </c>
      <c r="N1072" s="1">
        <f>Tabla1[[#This Row],[Ganancia Neta ]]/Tabla1[[#This Row],[Total del pedido ]]</f>
        <v>0.3888888888888889</v>
      </c>
      <c r="O1072" s="2">
        <f>Tabla1[[#This Row],[Costo Unitario]]*Tabla1[[#This Row],[Cantidad Ordenada]]</f>
        <v>66</v>
      </c>
    </row>
    <row r="1073" spans="1:15" x14ac:dyDescent="0.2">
      <c r="A1073">
        <v>427</v>
      </c>
      <c r="B1073">
        <v>2</v>
      </c>
      <c r="C1073" t="s">
        <v>26</v>
      </c>
      <c r="D1073" t="s">
        <v>50</v>
      </c>
      <c r="E1073">
        <v>15</v>
      </c>
      <c r="F1073">
        <v>25</v>
      </c>
      <c r="G1073">
        <v>3</v>
      </c>
      <c r="H1073" s="8">
        <v>34</v>
      </c>
      <c r="I1073" s="7">
        <f>Tabla1[[#This Row],[Tiempo de Preparación]]/1440</f>
        <v>2.361111111111111E-2</v>
      </c>
      <c r="J1073" t="s">
        <v>8</v>
      </c>
      <c r="K1073">
        <f>Tabla1[[#This Row],[Precio Unitario]]*Tabla1[[#This Row],[Cantidad Ordenada]]</f>
        <v>75</v>
      </c>
      <c r="L1073">
        <f>Tabla1[[#This Row],[Ganancia Bruta]]-(Tabla1[[#This Row],[Costo Unitario]]*Tabla1[[#This Row],[Cantidad Ordenada]])</f>
        <v>30</v>
      </c>
      <c r="M1073">
        <f>Tabla1[[#This Row],[Precio Unitario]]*Tabla1[[#This Row],[Cantidad Ordenada]]</f>
        <v>75</v>
      </c>
      <c r="N1073" s="1">
        <f>Tabla1[[#This Row],[Ganancia Neta ]]/Tabla1[[#This Row],[Total del pedido ]]</f>
        <v>0.4</v>
      </c>
      <c r="O1073" s="2">
        <f>Tabla1[[#This Row],[Costo Unitario]]*Tabla1[[#This Row],[Cantidad Ordenada]]</f>
        <v>45</v>
      </c>
    </row>
    <row r="1074" spans="1:15" x14ac:dyDescent="0.2">
      <c r="A1074">
        <v>427</v>
      </c>
      <c r="B1074">
        <v>2</v>
      </c>
      <c r="C1074" t="s">
        <v>17</v>
      </c>
      <c r="D1074" t="s">
        <v>41</v>
      </c>
      <c r="E1074">
        <v>21</v>
      </c>
      <c r="F1074">
        <v>35</v>
      </c>
      <c r="G1074">
        <v>2</v>
      </c>
      <c r="H1074" s="8">
        <v>52</v>
      </c>
      <c r="I1074" s="7">
        <f>Tabla1[[#This Row],[Tiempo de Preparación]]/1440</f>
        <v>3.6111111111111108E-2</v>
      </c>
      <c r="J1074" t="s">
        <v>6</v>
      </c>
      <c r="K1074">
        <f>Tabla1[[#This Row],[Precio Unitario]]*Tabla1[[#This Row],[Cantidad Ordenada]]</f>
        <v>70</v>
      </c>
      <c r="L1074">
        <f>Tabla1[[#This Row],[Ganancia Bruta]]-(Tabla1[[#This Row],[Costo Unitario]]*Tabla1[[#This Row],[Cantidad Ordenada]])</f>
        <v>28</v>
      </c>
      <c r="M1074">
        <f>Tabla1[[#This Row],[Precio Unitario]]*Tabla1[[#This Row],[Cantidad Ordenada]]</f>
        <v>70</v>
      </c>
      <c r="N1074" s="1">
        <f>Tabla1[[#This Row],[Ganancia Neta ]]/Tabla1[[#This Row],[Total del pedido ]]</f>
        <v>0.4</v>
      </c>
      <c r="O1074" s="2">
        <f>Tabla1[[#This Row],[Costo Unitario]]*Tabla1[[#This Row],[Cantidad Ordenada]]</f>
        <v>42</v>
      </c>
    </row>
    <row r="1075" spans="1:15" x14ac:dyDescent="0.2">
      <c r="A1075">
        <v>427</v>
      </c>
      <c r="B1075">
        <v>2</v>
      </c>
      <c r="C1075" t="s">
        <v>22</v>
      </c>
      <c r="D1075" t="s">
        <v>46</v>
      </c>
      <c r="E1075">
        <v>14</v>
      </c>
      <c r="F1075">
        <v>23</v>
      </c>
      <c r="G1075">
        <v>1</v>
      </c>
      <c r="H1075" s="8">
        <v>24</v>
      </c>
      <c r="I1075" s="7">
        <f>Tabla1[[#This Row],[Tiempo de Preparación]]/1440</f>
        <v>1.6666666666666666E-2</v>
      </c>
      <c r="J1075" t="s">
        <v>8</v>
      </c>
      <c r="K1075">
        <f>Tabla1[[#This Row],[Precio Unitario]]*Tabla1[[#This Row],[Cantidad Ordenada]]</f>
        <v>23</v>
      </c>
      <c r="L1075">
        <f>Tabla1[[#This Row],[Ganancia Bruta]]-(Tabla1[[#This Row],[Costo Unitario]]*Tabla1[[#This Row],[Cantidad Ordenada]])</f>
        <v>9</v>
      </c>
      <c r="M1075">
        <f>Tabla1[[#This Row],[Precio Unitario]]*Tabla1[[#This Row],[Cantidad Ordenada]]</f>
        <v>23</v>
      </c>
      <c r="N1075" s="1">
        <f>Tabla1[[#This Row],[Ganancia Neta ]]/Tabla1[[#This Row],[Total del pedido ]]</f>
        <v>0.39130434782608697</v>
      </c>
      <c r="O1075" s="2">
        <f>Tabla1[[#This Row],[Costo Unitario]]*Tabla1[[#This Row],[Cantidad Ordenada]]</f>
        <v>14</v>
      </c>
    </row>
    <row r="1076" spans="1:15" x14ac:dyDescent="0.2">
      <c r="A1076">
        <v>427</v>
      </c>
      <c r="B1076">
        <v>2</v>
      </c>
      <c r="C1076" t="s">
        <v>16</v>
      </c>
      <c r="D1076" t="s">
        <v>40</v>
      </c>
      <c r="E1076">
        <v>11</v>
      </c>
      <c r="F1076">
        <v>19</v>
      </c>
      <c r="G1076">
        <v>2</v>
      </c>
      <c r="H1076" s="8">
        <v>56</v>
      </c>
      <c r="I1076" s="7">
        <f>Tabla1[[#This Row],[Tiempo de Preparación]]/1440</f>
        <v>3.888888888888889E-2</v>
      </c>
      <c r="J1076" t="s">
        <v>6</v>
      </c>
      <c r="K1076">
        <f>Tabla1[[#This Row],[Precio Unitario]]*Tabla1[[#This Row],[Cantidad Ordenada]]</f>
        <v>38</v>
      </c>
      <c r="L1076">
        <f>Tabla1[[#This Row],[Ganancia Bruta]]-(Tabla1[[#This Row],[Costo Unitario]]*Tabla1[[#This Row],[Cantidad Ordenada]])</f>
        <v>16</v>
      </c>
      <c r="M1076">
        <f>Tabla1[[#This Row],[Precio Unitario]]*Tabla1[[#This Row],[Cantidad Ordenada]]</f>
        <v>38</v>
      </c>
      <c r="N1076" s="1">
        <f>Tabla1[[#This Row],[Ganancia Neta ]]/Tabla1[[#This Row],[Total del pedido ]]</f>
        <v>0.42105263157894735</v>
      </c>
      <c r="O1076" s="2">
        <f>Tabla1[[#This Row],[Costo Unitario]]*Tabla1[[#This Row],[Cantidad Ordenada]]</f>
        <v>22</v>
      </c>
    </row>
    <row r="1077" spans="1:15" x14ac:dyDescent="0.2">
      <c r="A1077">
        <v>428</v>
      </c>
      <c r="B1077">
        <v>7</v>
      </c>
      <c r="C1077" t="s">
        <v>11</v>
      </c>
      <c r="D1077" t="s">
        <v>35</v>
      </c>
      <c r="E1077">
        <v>25</v>
      </c>
      <c r="F1077">
        <v>40</v>
      </c>
      <c r="G1077">
        <v>1</v>
      </c>
      <c r="H1077" s="8">
        <v>38</v>
      </c>
      <c r="I1077" s="7">
        <f>Tabla1[[#This Row],[Tiempo de Preparación]]/1440</f>
        <v>2.6388888888888889E-2</v>
      </c>
      <c r="J1077" t="s">
        <v>6</v>
      </c>
      <c r="K1077">
        <f>Tabla1[[#This Row],[Precio Unitario]]*Tabla1[[#This Row],[Cantidad Ordenada]]</f>
        <v>40</v>
      </c>
      <c r="L1077">
        <f>Tabla1[[#This Row],[Ganancia Bruta]]-(Tabla1[[#This Row],[Costo Unitario]]*Tabla1[[#This Row],[Cantidad Ordenada]])</f>
        <v>15</v>
      </c>
      <c r="M1077">
        <f>Tabla1[[#This Row],[Precio Unitario]]*Tabla1[[#This Row],[Cantidad Ordenada]]</f>
        <v>40</v>
      </c>
      <c r="N1077" s="1">
        <f>Tabla1[[#This Row],[Ganancia Neta ]]/Tabla1[[#This Row],[Total del pedido ]]</f>
        <v>0.375</v>
      </c>
      <c r="O1077" s="2">
        <f>Tabla1[[#This Row],[Costo Unitario]]*Tabla1[[#This Row],[Cantidad Ordenada]]</f>
        <v>25</v>
      </c>
    </row>
    <row r="1078" spans="1:15" x14ac:dyDescent="0.2">
      <c r="A1078">
        <v>428</v>
      </c>
      <c r="B1078">
        <v>7</v>
      </c>
      <c r="C1078" t="s">
        <v>22</v>
      </c>
      <c r="D1078" t="s">
        <v>46</v>
      </c>
      <c r="E1078">
        <v>14</v>
      </c>
      <c r="F1078">
        <v>23</v>
      </c>
      <c r="G1078">
        <v>1</v>
      </c>
      <c r="H1078" s="8">
        <v>46</v>
      </c>
      <c r="I1078" s="7">
        <f>Tabla1[[#This Row],[Tiempo de Preparación]]/1440</f>
        <v>3.1944444444444442E-2</v>
      </c>
      <c r="J1078" t="s">
        <v>6</v>
      </c>
      <c r="K1078">
        <f>Tabla1[[#This Row],[Precio Unitario]]*Tabla1[[#This Row],[Cantidad Ordenada]]</f>
        <v>23</v>
      </c>
      <c r="L1078">
        <f>Tabla1[[#This Row],[Ganancia Bruta]]-(Tabla1[[#This Row],[Costo Unitario]]*Tabla1[[#This Row],[Cantidad Ordenada]])</f>
        <v>9</v>
      </c>
      <c r="M1078">
        <f>Tabla1[[#This Row],[Precio Unitario]]*Tabla1[[#This Row],[Cantidad Ordenada]]</f>
        <v>23</v>
      </c>
      <c r="N1078" s="1">
        <f>Tabla1[[#This Row],[Ganancia Neta ]]/Tabla1[[#This Row],[Total del pedido ]]</f>
        <v>0.39130434782608697</v>
      </c>
      <c r="O1078" s="2">
        <f>Tabla1[[#This Row],[Costo Unitario]]*Tabla1[[#This Row],[Cantidad Ordenada]]</f>
        <v>14</v>
      </c>
    </row>
    <row r="1079" spans="1:15" x14ac:dyDescent="0.2">
      <c r="A1079">
        <v>428</v>
      </c>
      <c r="B1079">
        <v>7</v>
      </c>
      <c r="C1079" t="s">
        <v>26</v>
      </c>
      <c r="D1079" t="s">
        <v>50</v>
      </c>
      <c r="E1079">
        <v>15</v>
      </c>
      <c r="F1079">
        <v>25</v>
      </c>
      <c r="G1079">
        <v>2</v>
      </c>
      <c r="H1079" s="8">
        <v>48</v>
      </c>
      <c r="I1079" s="7">
        <f>Tabla1[[#This Row],[Tiempo de Preparación]]/1440</f>
        <v>3.3333333333333333E-2</v>
      </c>
      <c r="J1079" t="s">
        <v>6</v>
      </c>
      <c r="K1079">
        <f>Tabla1[[#This Row],[Precio Unitario]]*Tabla1[[#This Row],[Cantidad Ordenada]]</f>
        <v>50</v>
      </c>
      <c r="L1079">
        <f>Tabla1[[#This Row],[Ganancia Bruta]]-(Tabla1[[#This Row],[Costo Unitario]]*Tabla1[[#This Row],[Cantidad Ordenada]])</f>
        <v>20</v>
      </c>
      <c r="M1079">
        <f>Tabla1[[#This Row],[Precio Unitario]]*Tabla1[[#This Row],[Cantidad Ordenada]]</f>
        <v>50</v>
      </c>
      <c r="N1079" s="1">
        <f>Tabla1[[#This Row],[Ganancia Neta ]]/Tabla1[[#This Row],[Total del pedido ]]</f>
        <v>0.4</v>
      </c>
      <c r="O1079" s="2">
        <f>Tabla1[[#This Row],[Costo Unitario]]*Tabla1[[#This Row],[Cantidad Ordenada]]</f>
        <v>30</v>
      </c>
    </row>
    <row r="1080" spans="1:15" x14ac:dyDescent="0.2">
      <c r="A1080">
        <v>428</v>
      </c>
      <c r="B1080">
        <v>7</v>
      </c>
      <c r="C1080" t="s">
        <v>9</v>
      </c>
      <c r="D1080" t="s">
        <v>33</v>
      </c>
      <c r="E1080">
        <v>19</v>
      </c>
      <c r="F1080">
        <v>31</v>
      </c>
      <c r="G1080">
        <v>2</v>
      </c>
      <c r="H1080" s="8">
        <v>47</v>
      </c>
      <c r="I1080" s="7">
        <f>Tabla1[[#This Row],[Tiempo de Preparación]]/1440</f>
        <v>3.2638888888888891E-2</v>
      </c>
      <c r="J1080" t="s">
        <v>6</v>
      </c>
      <c r="K1080">
        <f>Tabla1[[#This Row],[Precio Unitario]]*Tabla1[[#This Row],[Cantidad Ordenada]]</f>
        <v>62</v>
      </c>
      <c r="L1080">
        <f>Tabla1[[#This Row],[Ganancia Bruta]]-(Tabla1[[#This Row],[Costo Unitario]]*Tabla1[[#This Row],[Cantidad Ordenada]])</f>
        <v>24</v>
      </c>
      <c r="M1080">
        <f>Tabla1[[#This Row],[Precio Unitario]]*Tabla1[[#This Row],[Cantidad Ordenada]]</f>
        <v>62</v>
      </c>
      <c r="N1080" s="1">
        <f>Tabla1[[#This Row],[Ganancia Neta ]]/Tabla1[[#This Row],[Total del pedido ]]</f>
        <v>0.38709677419354838</v>
      </c>
      <c r="O1080" s="2">
        <f>Tabla1[[#This Row],[Costo Unitario]]*Tabla1[[#This Row],[Cantidad Ordenada]]</f>
        <v>38</v>
      </c>
    </row>
    <row r="1081" spans="1:15" x14ac:dyDescent="0.2">
      <c r="A1081">
        <v>429</v>
      </c>
      <c r="B1081">
        <v>8</v>
      </c>
      <c r="C1081" t="s">
        <v>25</v>
      </c>
      <c r="D1081" t="s">
        <v>49</v>
      </c>
      <c r="E1081">
        <v>15</v>
      </c>
      <c r="F1081">
        <v>26</v>
      </c>
      <c r="G1081">
        <v>3</v>
      </c>
      <c r="H1081" s="8">
        <v>27</v>
      </c>
      <c r="I1081" s="7">
        <f>Tabla1[[#This Row],[Tiempo de Preparación]]/1440</f>
        <v>1.8749999999999999E-2</v>
      </c>
      <c r="J1081" t="s">
        <v>6</v>
      </c>
      <c r="K1081">
        <f>Tabla1[[#This Row],[Precio Unitario]]*Tabla1[[#This Row],[Cantidad Ordenada]]</f>
        <v>78</v>
      </c>
      <c r="L1081">
        <f>Tabla1[[#This Row],[Ganancia Bruta]]-(Tabla1[[#This Row],[Costo Unitario]]*Tabla1[[#This Row],[Cantidad Ordenada]])</f>
        <v>33</v>
      </c>
      <c r="M1081">
        <f>Tabla1[[#This Row],[Precio Unitario]]*Tabla1[[#This Row],[Cantidad Ordenada]]</f>
        <v>78</v>
      </c>
      <c r="N1081" s="1">
        <f>Tabla1[[#This Row],[Ganancia Neta ]]/Tabla1[[#This Row],[Total del pedido ]]</f>
        <v>0.42307692307692307</v>
      </c>
      <c r="O1081" s="2">
        <f>Tabla1[[#This Row],[Costo Unitario]]*Tabla1[[#This Row],[Cantidad Ordenada]]</f>
        <v>45</v>
      </c>
    </row>
    <row r="1082" spans="1:15" x14ac:dyDescent="0.2">
      <c r="A1082">
        <v>430</v>
      </c>
      <c r="B1082">
        <v>7</v>
      </c>
      <c r="C1082" t="s">
        <v>26</v>
      </c>
      <c r="D1082" t="s">
        <v>50</v>
      </c>
      <c r="E1082">
        <v>15</v>
      </c>
      <c r="F1082">
        <v>25</v>
      </c>
      <c r="G1082">
        <v>1</v>
      </c>
      <c r="H1082" s="8">
        <v>49</v>
      </c>
      <c r="I1082" s="7">
        <f>Tabla1[[#This Row],[Tiempo de Preparación]]/1440</f>
        <v>3.4027777777777775E-2</v>
      </c>
      <c r="J1082" t="s">
        <v>6</v>
      </c>
      <c r="K1082">
        <f>Tabla1[[#This Row],[Precio Unitario]]*Tabla1[[#This Row],[Cantidad Ordenada]]</f>
        <v>25</v>
      </c>
      <c r="L1082">
        <f>Tabla1[[#This Row],[Ganancia Bruta]]-(Tabla1[[#This Row],[Costo Unitario]]*Tabla1[[#This Row],[Cantidad Ordenada]])</f>
        <v>10</v>
      </c>
      <c r="M1082">
        <f>Tabla1[[#This Row],[Precio Unitario]]*Tabla1[[#This Row],[Cantidad Ordenada]]</f>
        <v>25</v>
      </c>
      <c r="N1082" s="1">
        <f>Tabla1[[#This Row],[Ganancia Neta ]]/Tabla1[[#This Row],[Total del pedido ]]</f>
        <v>0.4</v>
      </c>
      <c r="O1082" s="2">
        <f>Tabla1[[#This Row],[Costo Unitario]]*Tabla1[[#This Row],[Cantidad Ordenada]]</f>
        <v>15</v>
      </c>
    </row>
    <row r="1083" spans="1:15" x14ac:dyDescent="0.2">
      <c r="A1083">
        <v>431</v>
      </c>
      <c r="B1083">
        <v>15</v>
      </c>
      <c r="C1083" t="s">
        <v>7</v>
      </c>
      <c r="D1083" t="s">
        <v>32</v>
      </c>
      <c r="E1083">
        <v>18</v>
      </c>
      <c r="F1083">
        <v>30</v>
      </c>
      <c r="G1083">
        <v>2</v>
      </c>
      <c r="H1083" s="8">
        <v>20</v>
      </c>
      <c r="I1083" s="7">
        <f>Tabla1[[#This Row],[Tiempo de Preparación]]/1440</f>
        <v>1.3888888888888888E-2</v>
      </c>
      <c r="J1083" t="s">
        <v>6</v>
      </c>
      <c r="K1083">
        <f>Tabla1[[#This Row],[Precio Unitario]]*Tabla1[[#This Row],[Cantidad Ordenada]]</f>
        <v>60</v>
      </c>
      <c r="L1083">
        <f>Tabla1[[#This Row],[Ganancia Bruta]]-(Tabla1[[#This Row],[Costo Unitario]]*Tabla1[[#This Row],[Cantidad Ordenada]])</f>
        <v>24</v>
      </c>
      <c r="M1083">
        <f>Tabla1[[#This Row],[Precio Unitario]]*Tabla1[[#This Row],[Cantidad Ordenada]]</f>
        <v>60</v>
      </c>
      <c r="N1083" s="1">
        <f>Tabla1[[#This Row],[Ganancia Neta ]]/Tabla1[[#This Row],[Total del pedido ]]</f>
        <v>0.4</v>
      </c>
      <c r="O1083" s="2">
        <f>Tabla1[[#This Row],[Costo Unitario]]*Tabla1[[#This Row],[Cantidad Ordenada]]</f>
        <v>36</v>
      </c>
    </row>
    <row r="1084" spans="1:15" x14ac:dyDescent="0.2">
      <c r="A1084">
        <v>432</v>
      </c>
      <c r="B1084">
        <v>10</v>
      </c>
      <c r="C1084" t="s">
        <v>21</v>
      </c>
      <c r="D1084" t="s">
        <v>45</v>
      </c>
      <c r="E1084">
        <v>12</v>
      </c>
      <c r="F1084">
        <v>20</v>
      </c>
      <c r="G1084">
        <v>3</v>
      </c>
      <c r="H1084" s="8">
        <v>16</v>
      </c>
      <c r="I1084" s="7">
        <f>Tabla1[[#This Row],[Tiempo de Preparación]]/1440</f>
        <v>1.1111111111111112E-2</v>
      </c>
      <c r="J1084" t="s">
        <v>8</v>
      </c>
      <c r="K1084">
        <f>Tabla1[[#This Row],[Precio Unitario]]*Tabla1[[#This Row],[Cantidad Ordenada]]</f>
        <v>60</v>
      </c>
      <c r="L1084">
        <f>Tabla1[[#This Row],[Ganancia Bruta]]-(Tabla1[[#This Row],[Costo Unitario]]*Tabla1[[#This Row],[Cantidad Ordenada]])</f>
        <v>24</v>
      </c>
      <c r="M1084">
        <f>Tabla1[[#This Row],[Precio Unitario]]*Tabla1[[#This Row],[Cantidad Ordenada]]</f>
        <v>60</v>
      </c>
      <c r="N1084" s="1">
        <f>Tabla1[[#This Row],[Ganancia Neta ]]/Tabla1[[#This Row],[Total del pedido ]]</f>
        <v>0.4</v>
      </c>
      <c r="O1084" s="2">
        <f>Tabla1[[#This Row],[Costo Unitario]]*Tabla1[[#This Row],[Cantidad Ordenada]]</f>
        <v>36</v>
      </c>
    </row>
    <row r="1085" spans="1:15" x14ac:dyDescent="0.2">
      <c r="A1085">
        <v>432</v>
      </c>
      <c r="B1085">
        <v>10</v>
      </c>
      <c r="C1085" t="s">
        <v>23</v>
      </c>
      <c r="D1085" t="s">
        <v>47</v>
      </c>
      <c r="E1085">
        <v>13</v>
      </c>
      <c r="F1085">
        <v>21</v>
      </c>
      <c r="G1085">
        <v>1</v>
      </c>
      <c r="H1085" s="8">
        <v>27</v>
      </c>
      <c r="I1085" s="7">
        <f>Tabla1[[#This Row],[Tiempo de Preparación]]/1440</f>
        <v>1.8749999999999999E-2</v>
      </c>
      <c r="J1085" t="s">
        <v>6</v>
      </c>
      <c r="K1085">
        <f>Tabla1[[#This Row],[Precio Unitario]]*Tabla1[[#This Row],[Cantidad Ordenada]]</f>
        <v>21</v>
      </c>
      <c r="L1085">
        <f>Tabla1[[#This Row],[Ganancia Bruta]]-(Tabla1[[#This Row],[Costo Unitario]]*Tabla1[[#This Row],[Cantidad Ordenada]])</f>
        <v>8</v>
      </c>
      <c r="M1085">
        <f>Tabla1[[#This Row],[Precio Unitario]]*Tabla1[[#This Row],[Cantidad Ordenada]]</f>
        <v>21</v>
      </c>
      <c r="N1085" s="1">
        <f>Tabla1[[#This Row],[Ganancia Neta ]]/Tabla1[[#This Row],[Total del pedido ]]</f>
        <v>0.38095238095238093</v>
      </c>
      <c r="O1085" s="2">
        <f>Tabla1[[#This Row],[Costo Unitario]]*Tabla1[[#This Row],[Cantidad Ordenada]]</f>
        <v>13</v>
      </c>
    </row>
    <row r="1086" spans="1:15" x14ac:dyDescent="0.2">
      <c r="A1086">
        <v>432</v>
      </c>
      <c r="B1086">
        <v>10</v>
      </c>
      <c r="C1086" t="s">
        <v>15</v>
      </c>
      <c r="D1086" t="s">
        <v>39</v>
      </c>
      <c r="E1086">
        <v>16</v>
      </c>
      <c r="F1086">
        <v>28</v>
      </c>
      <c r="G1086">
        <v>1</v>
      </c>
      <c r="H1086" s="8">
        <v>31</v>
      </c>
      <c r="I1086" s="7">
        <f>Tabla1[[#This Row],[Tiempo de Preparación]]/1440</f>
        <v>2.1527777777777778E-2</v>
      </c>
      <c r="J1086" t="s">
        <v>6</v>
      </c>
      <c r="K1086">
        <f>Tabla1[[#This Row],[Precio Unitario]]*Tabla1[[#This Row],[Cantidad Ordenada]]</f>
        <v>28</v>
      </c>
      <c r="L1086">
        <f>Tabla1[[#This Row],[Ganancia Bruta]]-(Tabla1[[#This Row],[Costo Unitario]]*Tabla1[[#This Row],[Cantidad Ordenada]])</f>
        <v>12</v>
      </c>
      <c r="M1086">
        <f>Tabla1[[#This Row],[Precio Unitario]]*Tabla1[[#This Row],[Cantidad Ordenada]]</f>
        <v>28</v>
      </c>
      <c r="N1086" s="1">
        <f>Tabla1[[#This Row],[Ganancia Neta ]]/Tabla1[[#This Row],[Total del pedido ]]</f>
        <v>0.42857142857142855</v>
      </c>
      <c r="O1086" s="2">
        <f>Tabla1[[#This Row],[Costo Unitario]]*Tabla1[[#This Row],[Cantidad Ordenada]]</f>
        <v>16</v>
      </c>
    </row>
    <row r="1087" spans="1:15" x14ac:dyDescent="0.2">
      <c r="A1087">
        <v>433</v>
      </c>
      <c r="B1087">
        <v>10</v>
      </c>
      <c r="C1087" t="s">
        <v>7</v>
      </c>
      <c r="D1087" t="s">
        <v>32</v>
      </c>
      <c r="E1087">
        <v>18</v>
      </c>
      <c r="F1087">
        <v>30</v>
      </c>
      <c r="G1087">
        <v>1</v>
      </c>
      <c r="H1087" s="8">
        <v>56</v>
      </c>
      <c r="I1087" s="7">
        <f>Tabla1[[#This Row],[Tiempo de Preparación]]/1440</f>
        <v>3.888888888888889E-2</v>
      </c>
      <c r="J1087" t="s">
        <v>8</v>
      </c>
      <c r="K1087">
        <f>Tabla1[[#This Row],[Precio Unitario]]*Tabla1[[#This Row],[Cantidad Ordenada]]</f>
        <v>30</v>
      </c>
      <c r="L1087">
        <f>Tabla1[[#This Row],[Ganancia Bruta]]-(Tabla1[[#This Row],[Costo Unitario]]*Tabla1[[#This Row],[Cantidad Ordenada]])</f>
        <v>12</v>
      </c>
      <c r="M1087">
        <f>Tabla1[[#This Row],[Precio Unitario]]*Tabla1[[#This Row],[Cantidad Ordenada]]</f>
        <v>30</v>
      </c>
      <c r="N1087" s="1">
        <f>Tabla1[[#This Row],[Ganancia Neta ]]/Tabla1[[#This Row],[Total del pedido ]]</f>
        <v>0.4</v>
      </c>
      <c r="O1087" s="2">
        <f>Tabla1[[#This Row],[Costo Unitario]]*Tabla1[[#This Row],[Cantidad Ordenada]]</f>
        <v>18</v>
      </c>
    </row>
    <row r="1088" spans="1:15" x14ac:dyDescent="0.2">
      <c r="A1088">
        <v>433</v>
      </c>
      <c r="B1088">
        <v>10</v>
      </c>
      <c r="C1088" t="s">
        <v>5</v>
      </c>
      <c r="D1088" t="s">
        <v>31</v>
      </c>
      <c r="E1088">
        <v>14</v>
      </c>
      <c r="F1088">
        <v>24</v>
      </c>
      <c r="G1088">
        <v>3</v>
      </c>
      <c r="H1088" s="8">
        <v>18</v>
      </c>
      <c r="I1088" s="7">
        <f>Tabla1[[#This Row],[Tiempo de Preparación]]/1440</f>
        <v>1.2500000000000001E-2</v>
      </c>
      <c r="J1088" t="s">
        <v>6</v>
      </c>
      <c r="K1088">
        <f>Tabla1[[#This Row],[Precio Unitario]]*Tabla1[[#This Row],[Cantidad Ordenada]]</f>
        <v>72</v>
      </c>
      <c r="L1088">
        <f>Tabla1[[#This Row],[Ganancia Bruta]]-(Tabla1[[#This Row],[Costo Unitario]]*Tabla1[[#This Row],[Cantidad Ordenada]])</f>
        <v>30</v>
      </c>
      <c r="M1088">
        <f>Tabla1[[#This Row],[Precio Unitario]]*Tabla1[[#This Row],[Cantidad Ordenada]]</f>
        <v>72</v>
      </c>
      <c r="N1088" s="1">
        <f>Tabla1[[#This Row],[Ganancia Neta ]]/Tabla1[[#This Row],[Total del pedido ]]</f>
        <v>0.41666666666666669</v>
      </c>
      <c r="O1088" s="2">
        <f>Tabla1[[#This Row],[Costo Unitario]]*Tabla1[[#This Row],[Cantidad Ordenada]]</f>
        <v>42</v>
      </c>
    </row>
    <row r="1089" spans="1:15" x14ac:dyDescent="0.2">
      <c r="A1089">
        <v>434</v>
      </c>
      <c r="B1089">
        <v>15</v>
      </c>
      <c r="C1089" t="s">
        <v>25</v>
      </c>
      <c r="D1089" t="s">
        <v>49</v>
      </c>
      <c r="E1089">
        <v>15</v>
      </c>
      <c r="F1089">
        <v>26</v>
      </c>
      <c r="G1089">
        <v>2</v>
      </c>
      <c r="H1089" s="8">
        <v>26</v>
      </c>
      <c r="I1089" s="7">
        <f>Tabla1[[#This Row],[Tiempo de Preparación]]/1440</f>
        <v>1.8055555555555554E-2</v>
      </c>
      <c r="J1089" t="s">
        <v>6</v>
      </c>
      <c r="K1089">
        <f>Tabla1[[#This Row],[Precio Unitario]]*Tabla1[[#This Row],[Cantidad Ordenada]]</f>
        <v>52</v>
      </c>
      <c r="L1089">
        <f>Tabla1[[#This Row],[Ganancia Bruta]]-(Tabla1[[#This Row],[Costo Unitario]]*Tabla1[[#This Row],[Cantidad Ordenada]])</f>
        <v>22</v>
      </c>
      <c r="M1089">
        <f>Tabla1[[#This Row],[Precio Unitario]]*Tabla1[[#This Row],[Cantidad Ordenada]]</f>
        <v>52</v>
      </c>
      <c r="N1089" s="1">
        <f>Tabla1[[#This Row],[Ganancia Neta ]]/Tabla1[[#This Row],[Total del pedido ]]</f>
        <v>0.42307692307692307</v>
      </c>
      <c r="O1089" s="2">
        <f>Tabla1[[#This Row],[Costo Unitario]]*Tabla1[[#This Row],[Cantidad Ordenada]]</f>
        <v>30</v>
      </c>
    </row>
    <row r="1090" spans="1:15" x14ac:dyDescent="0.2">
      <c r="A1090">
        <v>434</v>
      </c>
      <c r="B1090">
        <v>15</v>
      </c>
      <c r="C1090" t="s">
        <v>19</v>
      </c>
      <c r="D1090" t="s">
        <v>43</v>
      </c>
      <c r="E1090">
        <v>13</v>
      </c>
      <c r="F1090">
        <v>22</v>
      </c>
      <c r="G1090">
        <v>2</v>
      </c>
      <c r="H1090" s="8">
        <v>32</v>
      </c>
      <c r="I1090" s="7">
        <f>Tabla1[[#This Row],[Tiempo de Preparación]]/1440</f>
        <v>2.2222222222222223E-2</v>
      </c>
      <c r="J1090" t="s">
        <v>8</v>
      </c>
      <c r="K1090">
        <f>Tabla1[[#This Row],[Precio Unitario]]*Tabla1[[#This Row],[Cantidad Ordenada]]</f>
        <v>44</v>
      </c>
      <c r="L1090">
        <f>Tabla1[[#This Row],[Ganancia Bruta]]-(Tabla1[[#This Row],[Costo Unitario]]*Tabla1[[#This Row],[Cantidad Ordenada]])</f>
        <v>18</v>
      </c>
      <c r="M1090">
        <f>Tabla1[[#This Row],[Precio Unitario]]*Tabla1[[#This Row],[Cantidad Ordenada]]</f>
        <v>44</v>
      </c>
      <c r="N1090" s="1">
        <f>Tabla1[[#This Row],[Ganancia Neta ]]/Tabla1[[#This Row],[Total del pedido ]]</f>
        <v>0.40909090909090912</v>
      </c>
      <c r="O1090" s="2">
        <f>Tabla1[[#This Row],[Costo Unitario]]*Tabla1[[#This Row],[Cantidad Ordenada]]</f>
        <v>26</v>
      </c>
    </row>
    <row r="1091" spans="1:15" x14ac:dyDescent="0.2">
      <c r="A1091">
        <v>435</v>
      </c>
      <c r="B1091">
        <v>17</v>
      </c>
      <c r="C1091" t="s">
        <v>25</v>
      </c>
      <c r="D1091" t="s">
        <v>49</v>
      </c>
      <c r="E1091">
        <v>15</v>
      </c>
      <c r="F1091">
        <v>26</v>
      </c>
      <c r="G1091">
        <v>2</v>
      </c>
      <c r="H1091" s="8">
        <v>14</v>
      </c>
      <c r="I1091" s="7">
        <f>Tabla1[[#This Row],[Tiempo de Preparación]]/1440</f>
        <v>9.7222222222222224E-3</v>
      </c>
      <c r="J1091" t="s">
        <v>6</v>
      </c>
      <c r="K1091">
        <f>Tabla1[[#This Row],[Precio Unitario]]*Tabla1[[#This Row],[Cantidad Ordenada]]</f>
        <v>52</v>
      </c>
      <c r="L1091">
        <f>Tabla1[[#This Row],[Ganancia Bruta]]-(Tabla1[[#This Row],[Costo Unitario]]*Tabla1[[#This Row],[Cantidad Ordenada]])</f>
        <v>22</v>
      </c>
      <c r="M1091">
        <f>Tabla1[[#This Row],[Precio Unitario]]*Tabla1[[#This Row],[Cantidad Ordenada]]</f>
        <v>52</v>
      </c>
      <c r="N1091" s="1">
        <f>Tabla1[[#This Row],[Ganancia Neta ]]/Tabla1[[#This Row],[Total del pedido ]]</f>
        <v>0.42307692307692307</v>
      </c>
      <c r="O1091" s="2">
        <f>Tabla1[[#This Row],[Costo Unitario]]*Tabla1[[#This Row],[Cantidad Ordenada]]</f>
        <v>30</v>
      </c>
    </row>
    <row r="1092" spans="1:15" x14ac:dyDescent="0.2">
      <c r="A1092">
        <v>435</v>
      </c>
      <c r="B1092">
        <v>17</v>
      </c>
      <c r="C1092" t="s">
        <v>23</v>
      </c>
      <c r="D1092" t="s">
        <v>47</v>
      </c>
      <c r="E1092">
        <v>13</v>
      </c>
      <c r="F1092">
        <v>21</v>
      </c>
      <c r="G1092">
        <v>2</v>
      </c>
      <c r="H1092" s="8">
        <v>42</v>
      </c>
      <c r="I1092" s="7">
        <f>Tabla1[[#This Row],[Tiempo de Preparación]]/1440</f>
        <v>2.9166666666666667E-2</v>
      </c>
      <c r="J1092" t="s">
        <v>6</v>
      </c>
      <c r="K1092">
        <f>Tabla1[[#This Row],[Precio Unitario]]*Tabla1[[#This Row],[Cantidad Ordenada]]</f>
        <v>42</v>
      </c>
      <c r="L1092">
        <f>Tabla1[[#This Row],[Ganancia Bruta]]-(Tabla1[[#This Row],[Costo Unitario]]*Tabla1[[#This Row],[Cantidad Ordenada]])</f>
        <v>16</v>
      </c>
      <c r="M1092">
        <f>Tabla1[[#This Row],[Precio Unitario]]*Tabla1[[#This Row],[Cantidad Ordenada]]</f>
        <v>42</v>
      </c>
      <c r="N1092" s="1">
        <f>Tabla1[[#This Row],[Ganancia Neta ]]/Tabla1[[#This Row],[Total del pedido ]]</f>
        <v>0.38095238095238093</v>
      </c>
      <c r="O1092" s="2">
        <f>Tabla1[[#This Row],[Costo Unitario]]*Tabla1[[#This Row],[Cantidad Ordenada]]</f>
        <v>26</v>
      </c>
    </row>
    <row r="1093" spans="1:15" x14ac:dyDescent="0.2">
      <c r="A1093">
        <v>435</v>
      </c>
      <c r="B1093">
        <v>17</v>
      </c>
      <c r="C1093" t="s">
        <v>7</v>
      </c>
      <c r="D1093" t="s">
        <v>32</v>
      </c>
      <c r="E1093">
        <v>18</v>
      </c>
      <c r="F1093">
        <v>30</v>
      </c>
      <c r="G1093">
        <v>2</v>
      </c>
      <c r="H1093" s="8">
        <v>55</v>
      </c>
      <c r="I1093" s="7">
        <f>Tabla1[[#This Row],[Tiempo de Preparación]]/1440</f>
        <v>3.8194444444444448E-2</v>
      </c>
      <c r="J1093" t="s">
        <v>8</v>
      </c>
      <c r="K1093">
        <f>Tabla1[[#This Row],[Precio Unitario]]*Tabla1[[#This Row],[Cantidad Ordenada]]</f>
        <v>60</v>
      </c>
      <c r="L1093">
        <f>Tabla1[[#This Row],[Ganancia Bruta]]-(Tabla1[[#This Row],[Costo Unitario]]*Tabla1[[#This Row],[Cantidad Ordenada]])</f>
        <v>24</v>
      </c>
      <c r="M1093">
        <f>Tabla1[[#This Row],[Precio Unitario]]*Tabla1[[#This Row],[Cantidad Ordenada]]</f>
        <v>60</v>
      </c>
      <c r="N1093" s="1">
        <f>Tabla1[[#This Row],[Ganancia Neta ]]/Tabla1[[#This Row],[Total del pedido ]]</f>
        <v>0.4</v>
      </c>
      <c r="O1093" s="2">
        <f>Tabla1[[#This Row],[Costo Unitario]]*Tabla1[[#This Row],[Cantidad Ordenada]]</f>
        <v>36</v>
      </c>
    </row>
    <row r="1094" spans="1:15" x14ac:dyDescent="0.2">
      <c r="A1094">
        <v>436</v>
      </c>
      <c r="B1094">
        <v>10</v>
      </c>
      <c r="C1094" t="s">
        <v>15</v>
      </c>
      <c r="D1094" t="s">
        <v>39</v>
      </c>
      <c r="E1094">
        <v>16</v>
      </c>
      <c r="F1094">
        <v>28</v>
      </c>
      <c r="G1094">
        <v>2</v>
      </c>
      <c r="H1094" s="8">
        <v>45</v>
      </c>
      <c r="I1094" s="7">
        <f>Tabla1[[#This Row],[Tiempo de Preparación]]/1440</f>
        <v>3.125E-2</v>
      </c>
      <c r="J1094" t="s">
        <v>8</v>
      </c>
      <c r="K1094">
        <f>Tabla1[[#This Row],[Precio Unitario]]*Tabla1[[#This Row],[Cantidad Ordenada]]</f>
        <v>56</v>
      </c>
      <c r="L1094">
        <f>Tabla1[[#This Row],[Ganancia Bruta]]-(Tabla1[[#This Row],[Costo Unitario]]*Tabla1[[#This Row],[Cantidad Ordenada]])</f>
        <v>24</v>
      </c>
      <c r="M1094">
        <f>Tabla1[[#This Row],[Precio Unitario]]*Tabla1[[#This Row],[Cantidad Ordenada]]</f>
        <v>56</v>
      </c>
      <c r="N1094" s="1">
        <f>Tabla1[[#This Row],[Ganancia Neta ]]/Tabla1[[#This Row],[Total del pedido ]]</f>
        <v>0.42857142857142855</v>
      </c>
      <c r="O1094" s="2">
        <f>Tabla1[[#This Row],[Costo Unitario]]*Tabla1[[#This Row],[Cantidad Ordenada]]</f>
        <v>32</v>
      </c>
    </row>
    <row r="1095" spans="1:15" x14ac:dyDescent="0.2">
      <c r="A1095">
        <v>437</v>
      </c>
      <c r="B1095">
        <v>16</v>
      </c>
      <c r="C1095" t="s">
        <v>17</v>
      </c>
      <c r="D1095" t="s">
        <v>41</v>
      </c>
      <c r="E1095">
        <v>21</v>
      </c>
      <c r="F1095">
        <v>35</v>
      </c>
      <c r="G1095">
        <v>2</v>
      </c>
      <c r="H1095" s="8">
        <v>51</v>
      </c>
      <c r="I1095" s="7">
        <f>Tabla1[[#This Row],[Tiempo de Preparación]]/1440</f>
        <v>3.5416666666666666E-2</v>
      </c>
      <c r="J1095" t="s">
        <v>8</v>
      </c>
      <c r="K1095">
        <f>Tabla1[[#This Row],[Precio Unitario]]*Tabla1[[#This Row],[Cantidad Ordenada]]</f>
        <v>70</v>
      </c>
      <c r="L1095">
        <f>Tabla1[[#This Row],[Ganancia Bruta]]-(Tabla1[[#This Row],[Costo Unitario]]*Tabla1[[#This Row],[Cantidad Ordenada]])</f>
        <v>28</v>
      </c>
      <c r="M1095">
        <f>Tabla1[[#This Row],[Precio Unitario]]*Tabla1[[#This Row],[Cantidad Ordenada]]</f>
        <v>70</v>
      </c>
      <c r="N1095" s="1">
        <f>Tabla1[[#This Row],[Ganancia Neta ]]/Tabla1[[#This Row],[Total del pedido ]]</f>
        <v>0.4</v>
      </c>
      <c r="O1095" s="2">
        <f>Tabla1[[#This Row],[Costo Unitario]]*Tabla1[[#This Row],[Cantidad Ordenada]]</f>
        <v>42</v>
      </c>
    </row>
    <row r="1096" spans="1:15" x14ac:dyDescent="0.2">
      <c r="A1096">
        <v>438</v>
      </c>
      <c r="B1096">
        <v>2</v>
      </c>
      <c r="C1096" t="s">
        <v>14</v>
      </c>
      <c r="D1096" t="s">
        <v>38</v>
      </c>
      <c r="E1096">
        <v>20</v>
      </c>
      <c r="F1096">
        <v>33</v>
      </c>
      <c r="G1096">
        <v>1</v>
      </c>
      <c r="H1096" s="8">
        <v>51</v>
      </c>
      <c r="I1096" s="7">
        <f>Tabla1[[#This Row],[Tiempo de Preparación]]/1440</f>
        <v>3.5416666666666666E-2</v>
      </c>
      <c r="J1096" t="s">
        <v>8</v>
      </c>
      <c r="K1096">
        <f>Tabla1[[#This Row],[Precio Unitario]]*Tabla1[[#This Row],[Cantidad Ordenada]]</f>
        <v>33</v>
      </c>
      <c r="L1096">
        <f>Tabla1[[#This Row],[Ganancia Bruta]]-(Tabla1[[#This Row],[Costo Unitario]]*Tabla1[[#This Row],[Cantidad Ordenada]])</f>
        <v>13</v>
      </c>
      <c r="M1096">
        <f>Tabla1[[#This Row],[Precio Unitario]]*Tabla1[[#This Row],[Cantidad Ordenada]]</f>
        <v>33</v>
      </c>
      <c r="N1096" s="1">
        <f>Tabla1[[#This Row],[Ganancia Neta ]]/Tabla1[[#This Row],[Total del pedido ]]</f>
        <v>0.39393939393939392</v>
      </c>
      <c r="O1096" s="2">
        <f>Tabla1[[#This Row],[Costo Unitario]]*Tabla1[[#This Row],[Cantidad Ordenada]]</f>
        <v>20</v>
      </c>
    </row>
    <row r="1097" spans="1:15" x14ac:dyDescent="0.2">
      <c r="A1097">
        <v>439</v>
      </c>
      <c r="B1097">
        <v>15</v>
      </c>
      <c r="C1097" t="s">
        <v>14</v>
      </c>
      <c r="D1097" t="s">
        <v>38</v>
      </c>
      <c r="E1097">
        <v>20</v>
      </c>
      <c r="F1097">
        <v>33</v>
      </c>
      <c r="G1097">
        <v>3</v>
      </c>
      <c r="H1097" s="8">
        <v>35</v>
      </c>
      <c r="I1097" s="7">
        <f>Tabla1[[#This Row],[Tiempo de Preparación]]/1440</f>
        <v>2.4305555555555556E-2</v>
      </c>
      <c r="J1097" t="s">
        <v>6</v>
      </c>
      <c r="K1097">
        <f>Tabla1[[#This Row],[Precio Unitario]]*Tabla1[[#This Row],[Cantidad Ordenada]]</f>
        <v>99</v>
      </c>
      <c r="L1097">
        <f>Tabla1[[#This Row],[Ganancia Bruta]]-(Tabla1[[#This Row],[Costo Unitario]]*Tabla1[[#This Row],[Cantidad Ordenada]])</f>
        <v>39</v>
      </c>
      <c r="M1097">
        <f>Tabla1[[#This Row],[Precio Unitario]]*Tabla1[[#This Row],[Cantidad Ordenada]]</f>
        <v>99</v>
      </c>
      <c r="N1097" s="1">
        <f>Tabla1[[#This Row],[Ganancia Neta ]]/Tabla1[[#This Row],[Total del pedido ]]</f>
        <v>0.39393939393939392</v>
      </c>
      <c r="O1097" s="2">
        <f>Tabla1[[#This Row],[Costo Unitario]]*Tabla1[[#This Row],[Cantidad Ordenada]]</f>
        <v>60</v>
      </c>
    </row>
    <row r="1098" spans="1:15" x14ac:dyDescent="0.2">
      <c r="A1098">
        <v>439</v>
      </c>
      <c r="B1098">
        <v>15</v>
      </c>
      <c r="C1098" t="s">
        <v>25</v>
      </c>
      <c r="D1098" t="s">
        <v>49</v>
      </c>
      <c r="E1098">
        <v>15</v>
      </c>
      <c r="F1098">
        <v>26</v>
      </c>
      <c r="G1098">
        <v>3</v>
      </c>
      <c r="H1098" s="8">
        <v>29</v>
      </c>
      <c r="I1098" s="7">
        <f>Tabla1[[#This Row],[Tiempo de Preparación]]/1440</f>
        <v>2.013888888888889E-2</v>
      </c>
      <c r="J1098" t="s">
        <v>8</v>
      </c>
      <c r="K1098">
        <f>Tabla1[[#This Row],[Precio Unitario]]*Tabla1[[#This Row],[Cantidad Ordenada]]</f>
        <v>78</v>
      </c>
      <c r="L1098">
        <f>Tabla1[[#This Row],[Ganancia Bruta]]-(Tabla1[[#This Row],[Costo Unitario]]*Tabla1[[#This Row],[Cantidad Ordenada]])</f>
        <v>33</v>
      </c>
      <c r="M1098">
        <f>Tabla1[[#This Row],[Precio Unitario]]*Tabla1[[#This Row],[Cantidad Ordenada]]</f>
        <v>78</v>
      </c>
      <c r="N1098" s="1">
        <f>Tabla1[[#This Row],[Ganancia Neta ]]/Tabla1[[#This Row],[Total del pedido ]]</f>
        <v>0.42307692307692307</v>
      </c>
      <c r="O1098" s="2">
        <f>Tabla1[[#This Row],[Costo Unitario]]*Tabla1[[#This Row],[Cantidad Ordenada]]</f>
        <v>45</v>
      </c>
    </row>
    <row r="1099" spans="1:15" x14ac:dyDescent="0.2">
      <c r="A1099">
        <v>440</v>
      </c>
      <c r="B1099">
        <v>13</v>
      </c>
      <c r="C1099" t="s">
        <v>22</v>
      </c>
      <c r="D1099" t="s">
        <v>46</v>
      </c>
      <c r="E1099">
        <v>14</v>
      </c>
      <c r="F1099">
        <v>23</v>
      </c>
      <c r="G1099">
        <v>2</v>
      </c>
      <c r="H1099" s="8">
        <v>36</v>
      </c>
      <c r="I1099" s="7">
        <f>Tabla1[[#This Row],[Tiempo de Preparación]]/1440</f>
        <v>2.5000000000000001E-2</v>
      </c>
      <c r="J1099" t="s">
        <v>6</v>
      </c>
      <c r="K1099">
        <f>Tabla1[[#This Row],[Precio Unitario]]*Tabla1[[#This Row],[Cantidad Ordenada]]</f>
        <v>46</v>
      </c>
      <c r="L1099">
        <f>Tabla1[[#This Row],[Ganancia Bruta]]-(Tabla1[[#This Row],[Costo Unitario]]*Tabla1[[#This Row],[Cantidad Ordenada]])</f>
        <v>18</v>
      </c>
      <c r="M1099">
        <f>Tabla1[[#This Row],[Precio Unitario]]*Tabla1[[#This Row],[Cantidad Ordenada]]</f>
        <v>46</v>
      </c>
      <c r="N1099" s="1">
        <f>Tabla1[[#This Row],[Ganancia Neta ]]/Tabla1[[#This Row],[Total del pedido ]]</f>
        <v>0.39130434782608697</v>
      </c>
      <c r="O1099" s="2">
        <f>Tabla1[[#This Row],[Costo Unitario]]*Tabla1[[#This Row],[Cantidad Ordenada]]</f>
        <v>28</v>
      </c>
    </row>
    <row r="1100" spans="1:15" x14ac:dyDescent="0.2">
      <c r="A1100">
        <v>440</v>
      </c>
      <c r="B1100">
        <v>13</v>
      </c>
      <c r="C1100" t="s">
        <v>16</v>
      </c>
      <c r="D1100" t="s">
        <v>40</v>
      </c>
      <c r="E1100">
        <v>11</v>
      </c>
      <c r="F1100">
        <v>19</v>
      </c>
      <c r="G1100">
        <v>2</v>
      </c>
      <c r="H1100" s="8">
        <v>9</v>
      </c>
      <c r="I1100" s="7">
        <f>Tabla1[[#This Row],[Tiempo de Preparación]]/1440</f>
        <v>6.2500000000000003E-3</v>
      </c>
      <c r="J1100" t="s">
        <v>6</v>
      </c>
      <c r="K1100">
        <f>Tabla1[[#This Row],[Precio Unitario]]*Tabla1[[#This Row],[Cantidad Ordenada]]</f>
        <v>38</v>
      </c>
      <c r="L1100">
        <f>Tabla1[[#This Row],[Ganancia Bruta]]-(Tabla1[[#This Row],[Costo Unitario]]*Tabla1[[#This Row],[Cantidad Ordenada]])</f>
        <v>16</v>
      </c>
      <c r="M1100">
        <f>Tabla1[[#This Row],[Precio Unitario]]*Tabla1[[#This Row],[Cantidad Ordenada]]</f>
        <v>38</v>
      </c>
      <c r="N1100" s="1">
        <f>Tabla1[[#This Row],[Ganancia Neta ]]/Tabla1[[#This Row],[Total del pedido ]]</f>
        <v>0.42105263157894735</v>
      </c>
      <c r="O1100" s="2">
        <f>Tabla1[[#This Row],[Costo Unitario]]*Tabla1[[#This Row],[Cantidad Ordenada]]</f>
        <v>22</v>
      </c>
    </row>
    <row r="1101" spans="1:15" x14ac:dyDescent="0.2">
      <c r="A1101">
        <v>441</v>
      </c>
      <c r="B1101">
        <v>13</v>
      </c>
      <c r="C1101" t="s">
        <v>17</v>
      </c>
      <c r="D1101" t="s">
        <v>41</v>
      </c>
      <c r="E1101">
        <v>21</v>
      </c>
      <c r="F1101">
        <v>35</v>
      </c>
      <c r="G1101">
        <v>3</v>
      </c>
      <c r="H1101" s="8">
        <v>54</v>
      </c>
      <c r="I1101" s="7">
        <f>Tabla1[[#This Row],[Tiempo de Preparación]]/1440</f>
        <v>3.7499999999999999E-2</v>
      </c>
      <c r="J1101" t="s">
        <v>6</v>
      </c>
      <c r="K1101">
        <f>Tabla1[[#This Row],[Precio Unitario]]*Tabla1[[#This Row],[Cantidad Ordenada]]</f>
        <v>105</v>
      </c>
      <c r="L1101">
        <f>Tabla1[[#This Row],[Ganancia Bruta]]-(Tabla1[[#This Row],[Costo Unitario]]*Tabla1[[#This Row],[Cantidad Ordenada]])</f>
        <v>42</v>
      </c>
      <c r="M1101">
        <f>Tabla1[[#This Row],[Precio Unitario]]*Tabla1[[#This Row],[Cantidad Ordenada]]</f>
        <v>105</v>
      </c>
      <c r="N1101" s="1">
        <f>Tabla1[[#This Row],[Ganancia Neta ]]/Tabla1[[#This Row],[Total del pedido ]]</f>
        <v>0.4</v>
      </c>
      <c r="O1101" s="2">
        <f>Tabla1[[#This Row],[Costo Unitario]]*Tabla1[[#This Row],[Cantidad Ordenada]]</f>
        <v>63</v>
      </c>
    </row>
    <row r="1102" spans="1:15" x14ac:dyDescent="0.2">
      <c r="A1102">
        <v>441</v>
      </c>
      <c r="B1102">
        <v>13</v>
      </c>
      <c r="C1102" t="s">
        <v>25</v>
      </c>
      <c r="D1102" t="s">
        <v>49</v>
      </c>
      <c r="E1102">
        <v>15</v>
      </c>
      <c r="F1102">
        <v>26</v>
      </c>
      <c r="G1102">
        <v>3</v>
      </c>
      <c r="H1102" s="8">
        <v>36</v>
      </c>
      <c r="I1102" s="7">
        <f>Tabla1[[#This Row],[Tiempo de Preparación]]/1440</f>
        <v>2.5000000000000001E-2</v>
      </c>
      <c r="J1102" t="s">
        <v>8</v>
      </c>
      <c r="K1102">
        <f>Tabla1[[#This Row],[Precio Unitario]]*Tabla1[[#This Row],[Cantidad Ordenada]]</f>
        <v>78</v>
      </c>
      <c r="L1102">
        <f>Tabla1[[#This Row],[Ganancia Bruta]]-(Tabla1[[#This Row],[Costo Unitario]]*Tabla1[[#This Row],[Cantidad Ordenada]])</f>
        <v>33</v>
      </c>
      <c r="M1102">
        <f>Tabla1[[#This Row],[Precio Unitario]]*Tabla1[[#This Row],[Cantidad Ordenada]]</f>
        <v>78</v>
      </c>
      <c r="N1102" s="1">
        <f>Tabla1[[#This Row],[Ganancia Neta ]]/Tabla1[[#This Row],[Total del pedido ]]</f>
        <v>0.42307692307692307</v>
      </c>
      <c r="O1102" s="2">
        <f>Tabla1[[#This Row],[Costo Unitario]]*Tabla1[[#This Row],[Cantidad Ordenada]]</f>
        <v>45</v>
      </c>
    </row>
    <row r="1103" spans="1:15" x14ac:dyDescent="0.2">
      <c r="A1103">
        <v>442</v>
      </c>
      <c r="B1103">
        <v>15</v>
      </c>
      <c r="C1103" t="s">
        <v>20</v>
      </c>
      <c r="D1103" t="s">
        <v>44</v>
      </c>
      <c r="E1103">
        <v>20</v>
      </c>
      <c r="F1103">
        <v>34</v>
      </c>
      <c r="G1103">
        <v>3</v>
      </c>
      <c r="H1103" s="8">
        <v>29</v>
      </c>
      <c r="I1103" s="7">
        <f>Tabla1[[#This Row],[Tiempo de Preparación]]/1440</f>
        <v>2.013888888888889E-2</v>
      </c>
      <c r="J1103" t="s">
        <v>8</v>
      </c>
      <c r="K1103">
        <f>Tabla1[[#This Row],[Precio Unitario]]*Tabla1[[#This Row],[Cantidad Ordenada]]</f>
        <v>102</v>
      </c>
      <c r="L1103">
        <f>Tabla1[[#This Row],[Ganancia Bruta]]-(Tabla1[[#This Row],[Costo Unitario]]*Tabla1[[#This Row],[Cantidad Ordenada]])</f>
        <v>42</v>
      </c>
      <c r="M1103">
        <f>Tabla1[[#This Row],[Precio Unitario]]*Tabla1[[#This Row],[Cantidad Ordenada]]</f>
        <v>102</v>
      </c>
      <c r="N1103" s="1">
        <f>Tabla1[[#This Row],[Ganancia Neta ]]/Tabla1[[#This Row],[Total del pedido ]]</f>
        <v>0.41176470588235292</v>
      </c>
      <c r="O1103" s="2">
        <f>Tabla1[[#This Row],[Costo Unitario]]*Tabla1[[#This Row],[Cantidad Ordenada]]</f>
        <v>60</v>
      </c>
    </row>
    <row r="1104" spans="1:15" x14ac:dyDescent="0.2">
      <c r="A1104">
        <v>442</v>
      </c>
      <c r="B1104">
        <v>15</v>
      </c>
      <c r="C1104" t="s">
        <v>26</v>
      </c>
      <c r="D1104" t="s">
        <v>50</v>
      </c>
      <c r="E1104">
        <v>15</v>
      </c>
      <c r="F1104">
        <v>25</v>
      </c>
      <c r="G1104">
        <v>1</v>
      </c>
      <c r="H1104" s="8">
        <v>57</v>
      </c>
      <c r="I1104" s="7">
        <f>Tabla1[[#This Row],[Tiempo de Preparación]]/1440</f>
        <v>3.9583333333333331E-2</v>
      </c>
      <c r="J1104" t="s">
        <v>6</v>
      </c>
      <c r="K1104">
        <f>Tabla1[[#This Row],[Precio Unitario]]*Tabla1[[#This Row],[Cantidad Ordenada]]</f>
        <v>25</v>
      </c>
      <c r="L1104">
        <f>Tabla1[[#This Row],[Ganancia Bruta]]-(Tabla1[[#This Row],[Costo Unitario]]*Tabla1[[#This Row],[Cantidad Ordenada]])</f>
        <v>10</v>
      </c>
      <c r="M1104">
        <f>Tabla1[[#This Row],[Precio Unitario]]*Tabla1[[#This Row],[Cantidad Ordenada]]</f>
        <v>25</v>
      </c>
      <c r="N1104" s="1">
        <f>Tabla1[[#This Row],[Ganancia Neta ]]/Tabla1[[#This Row],[Total del pedido ]]</f>
        <v>0.4</v>
      </c>
      <c r="O1104" s="2">
        <f>Tabla1[[#This Row],[Costo Unitario]]*Tabla1[[#This Row],[Cantidad Ordenada]]</f>
        <v>15</v>
      </c>
    </row>
    <row r="1105" spans="1:15" x14ac:dyDescent="0.2">
      <c r="A1105">
        <v>442</v>
      </c>
      <c r="B1105">
        <v>15</v>
      </c>
      <c r="C1105" t="s">
        <v>12</v>
      </c>
      <c r="D1105" t="s">
        <v>36</v>
      </c>
      <c r="E1105">
        <v>22</v>
      </c>
      <c r="F1105">
        <v>36</v>
      </c>
      <c r="G1105">
        <v>3</v>
      </c>
      <c r="H1105" s="8">
        <v>45</v>
      </c>
      <c r="I1105" s="7">
        <f>Tabla1[[#This Row],[Tiempo de Preparación]]/1440</f>
        <v>3.125E-2</v>
      </c>
      <c r="J1105" t="s">
        <v>6</v>
      </c>
      <c r="K1105">
        <f>Tabla1[[#This Row],[Precio Unitario]]*Tabla1[[#This Row],[Cantidad Ordenada]]</f>
        <v>108</v>
      </c>
      <c r="L1105">
        <f>Tabla1[[#This Row],[Ganancia Bruta]]-(Tabla1[[#This Row],[Costo Unitario]]*Tabla1[[#This Row],[Cantidad Ordenada]])</f>
        <v>42</v>
      </c>
      <c r="M1105">
        <f>Tabla1[[#This Row],[Precio Unitario]]*Tabla1[[#This Row],[Cantidad Ordenada]]</f>
        <v>108</v>
      </c>
      <c r="N1105" s="1">
        <f>Tabla1[[#This Row],[Ganancia Neta ]]/Tabla1[[#This Row],[Total del pedido ]]</f>
        <v>0.3888888888888889</v>
      </c>
      <c r="O1105" s="2">
        <f>Tabla1[[#This Row],[Costo Unitario]]*Tabla1[[#This Row],[Cantidad Ordenada]]</f>
        <v>66</v>
      </c>
    </row>
    <row r="1106" spans="1:15" x14ac:dyDescent="0.2">
      <c r="A1106">
        <v>443</v>
      </c>
      <c r="B1106">
        <v>4</v>
      </c>
      <c r="C1106" t="s">
        <v>22</v>
      </c>
      <c r="D1106" t="s">
        <v>46</v>
      </c>
      <c r="E1106">
        <v>14</v>
      </c>
      <c r="F1106">
        <v>23</v>
      </c>
      <c r="G1106">
        <v>1</v>
      </c>
      <c r="H1106" s="8">
        <v>30</v>
      </c>
      <c r="I1106" s="7">
        <f>Tabla1[[#This Row],[Tiempo de Preparación]]/1440</f>
        <v>2.0833333333333332E-2</v>
      </c>
      <c r="J1106" t="s">
        <v>6</v>
      </c>
      <c r="K1106">
        <f>Tabla1[[#This Row],[Precio Unitario]]*Tabla1[[#This Row],[Cantidad Ordenada]]</f>
        <v>23</v>
      </c>
      <c r="L1106">
        <f>Tabla1[[#This Row],[Ganancia Bruta]]-(Tabla1[[#This Row],[Costo Unitario]]*Tabla1[[#This Row],[Cantidad Ordenada]])</f>
        <v>9</v>
      </c>
      <c r="M1106">
        <f>Tabla1[[#This Row],[Precio Unitario]]*Tabla1[[#This Row],[Cantidad Ordenada]]</f>
        <v>23</v>
      </c>
      <c r="N1106" s="1">
        <f>Tabla1[[#This Row],[Ganancia Neta ]]/Tabla1[[#This Row],[Total del pedido ]]</f>
        <v>0.39130434782608697</v>
      </c>
      <c r="O1106" s="2">
        <f>Tabla1[[#This Row],[Costo Unitario]]*Tabla1[[#This Row],[Cantidad Ordenada]]</f>
        <v>14</v>
      </c>
    </row>
    <row r="1107" spans="1:15" x14ac:dyDescent="0.2">
      <c r="A1107">
        <v>443</v>
      </c>
      <c r="B1107">
        <v>4</v>
      </c>
      <c r="C1107" t="s">
        <v>18</v>
      </c>
      <c r="D1107" t="s">
        <v>42</v>
      </c>
      <c r="E1107">
        <v>19</v>
      </c>
      <c r="F1107">
        <v>32</v>
      </c>
      <c r="G1107">
        <v>1</v>
      </c>
      <c r="H1107" s="8">
        <v>52</v>
      </c>
      <c r="I1107" s="7">
        <f>Tabla1[[#This Row],[Tiempo de Preparación]]/1440</f>
        <v>3.6111111111111108E-2</v>
      </c>
      <c r="J1107" t="s">
        <v>6</v>
      </c>
      <c r="K1107">
        <f>Tabla1[[#This Row],[Precio Unitario]]*Tabla1[[#This Row],[Cantidad Ordenada]]</f>
        <v>32</v>
      </c>
      <c r="L1107">
        <f>Tabla1[[#This Row],[Ganancia Bruta]]-(Tabla1[[#This Row],[Costo Unitario]]*Tabla1[[#This Row],[Cantidad Ordenada]])</f>
        <v>13</v>
      </c>
      <c r="M1107">
        <f>Tabla1[[#This Row],[Precio Unitario]]*Tabla1[[#This Row],[Cantidad Ordenada]]</f>
        <v>32</v>
      </c>
      <c r="N1107" s="1">
        <f>Tabla1[[#This Row],[Ganancia Neta ]]/Tabla1[[#This Row],[Total del pedido ]]</f>
        <v>0.40625</v>
      </c>
      <c r="O1107" s="2">
        <f>Tabla1[[#This Row],[Costo Unitario]]*Tabla1[[#This Row],[Cantidad Ordenada]]</f>
        <v>19</v>
      </c>
    </row>
    <row r="1108" spans="1:15" x14ac:dyDescent="0.2">
      <c r="A1108">
        <v>443</v>
      </c>
      <c r="B1108">
        <v>4</v>
      </c>
      <c r="C1108" t="s">
        <v>25</v>
      </c>
      <c r="D1108" t="s">
        <v>49</v>
      </c>
      <c r="E1108">
        <v>15</v>
      </c>
      <c r="F1108">
        <v>26</v>
      </c>
      <c r="G1108">
        <v>3</v>
      </c>
      <c r="H1108" s="8">
        <v>55</v>
      </c>
      <c r="I1108" s="7">
        <f>Tabla1[[#This Row],[Tiempo de Preparación]]/1440</f>
        <v>3.8194444444444448E-2</v>
      </c>
      <c r="J1108" t="s">
        <v>6</v>
      </c>
      <c r="K1108">
        <f>Tabla1[[#This Row],[Precio Unitario]]*Tabla1[[#This Row],[Cantidad Ordenada]]</f>
        <v>78</v>
      </c>
      <c r="L1108">
        <f>Tabla1[[#This Row],[Ganancia Bruta]]-(Tabla1[[#This Row],[Costo Unitario]]*Tabla1[[#This Row],[Cantidad Ordenada]])</f>
        <v>33</v>
      </c>
      <c r="M1108">
        <f>Tabla1[[#This Row],[Precio Unitario]]*Tabla1[[#This Row],[Cantidad Ordenada]]</f>
        <v>78</v>
      </c>
      <c r="N1108" s="1">
        <f>Tabla1[[#This Row],[Ganancia Neta ]]/Tabla1[[#This Row],[Total del pedido ]]</f>
        <v>0.42307692307692307</v>
      </c>
      <c r="O1108" s="2">
        <f>Tabla1[[#This Row],[Costo Unitario]]*Tabla1[[#This Row],[Cantidad Ordenada]]</f>
        <v>45</v>
      </c>
    </row>
    <row r="1109" spans="1:15" x14ac:dyDescent="0.2">
      <c r="A1109">
        <v>443</v>
      </c>
      <c r="B1109">
        <v>4</v>
      </c>
      <c r="C1109" t="s">
        <v>15</v>
      </c>
      <c r="D1109" t="s">
        <v>39</v>
      </c>
      <c r="E1109">
        <v>16</v>
      </c>
      <c r="F1109">
        <v>28</v>
      </c>
      <c r="G1109">
        <v>3</v>
      </c>
      <c r="H1109" s="8">
        <v>18</v>
      </c>
      <c r="I1109" s="7">
        <f>Tabla1[[#This Row],[Tiempo de Preparación]]/1440</f>
        <v>1.2500000000000001E-2</v>
      </c>
      <c r="J1109" t="s">
        <v>6</v>
      </c>
      <c r="K1109">
        <f>Tabla1[[#This Row],[Precio Unitario]]*Tabla1[[#This Row],[Cantidad Ordenada]]</f>
        <v>84</v>
      </c>
      <c r="L1109">
        <f>Tabla1[[#This Row],[Ganancia Bruta]]-(Tabla1[[#This Row],[Costo Unitario]]*Tabla1[[#This Row],[Cantidad Ordenada]])</f>
        <v>36</v>
      </c>
      <c r="M1109">
        <f>Tabla1[[#This Row],[Precio Unitario]]*Tabla1[[#This Row],[Cantidad Ordenada]]</f>
        <v>84</v>
      </c>
      <c r="N1109" s="1">
        <f>Tabla1[[#This Row],[Ganancia Neta ]]/Tabla1[[#This Row],[Total del pedido ]]</f>
        <v>0.42857142857142855</v>
      </c>
      <c r="O1109" s="2">
        <f>Tabla1[[#This Row],[Costo Unitario]]*Tabla1[[#This Row],[Cantidad Ordenada]]</f>
        <v>48</v>
      </c>
    </row>
    <row r="1110" spans="1:15" x14ac:dyDescent="0.2">
      <c r="A1110">
        <v>444</v>
      </c>
      <c r="B1110">
        <v>8</v>
      </c>
      <c r="C1110" t="s">
        <v>22</v>
      </c>
      <c r="D1110" t="s">
        <v>46</v>
      </c>
      <c r="E1110">
        <v>14</v>
      </c>
      <c r="F1110">
        <v>23</v>
      </c>
      <c r="G1110">
        <v>1</v>
      </c>
      <c r="H1110" s="8">
        <v>32</v>
      </c>
      <c r="I1110" s="7">
        <f>Tabla1[[#This Row],[Tiempo de Preparación]]/1440</f>
        <v>2.2222222222222223E-2</v>
      </c>
      <c r="J1110" t="s">
        <v>8</v>
      </c>
      <c r="K1110">
        <f>Tabla1[[#This Row],[Precio Unitario]]*Tabla1[[#This Row],[Cantidad Ordenada]]</f>
        <v>23</v>
      </c>
      <c r="L1110">
        <f>Tabla1[[#This Row],[Ganancia Bruta]]-(Tabla1[[#This Row],[Costo Unitario]]*Tabla1[[#This Row],[Cantidad Ordenada]])</f>
        <v>9</v>
      </c>
      <c r="M1110">
        <f>Tabla1[[#This Row],[Precio Unitario]]*Tabla1[[#This Row],[Cantidad Ordenada]]</f>
        <v>23</v>
      </c>
      <c r="N1110" s="1">
        <f>Tabla1[[#This Row],[Ganancia Neta ]]/Tabla1[[#This Row],[Total del pedido ]]</f>
        <v>0.39130434782608697</v>
      </c>
      <c r="O1110" s="2">
        <f>Tabla1[[#This Row],[Costo Unitario]]*Tabla1[[#This Row],[Cantidad Ordenada]]</f>
        <v>14</v>
      </c>
    </row>
    <row r="1111" spans="1:15" x14ac:dyDescent="0.2">
      <c r="A1111">
        <v>444</v>
      </c>
      <c r="B1111">
        <v>8</v>
      </c>
      <c r="C1111" t="s">
        <v>5</v>
      </c>
      <c r="D1111" t="s">
        <v>31</v>
      </c>
      <c r="E1111">
        <v>14</v>
      </c>
      <c r="F1111">
        <v>24</v>
      </c>
      <c r="G1111">
        <v>3</v>
      </c>
      <c r="H1111" s="8">
        <v>49</v>
      </c>
      <c r="I1111" s="7">
        <f>Tabla1[[#This Row],[Tiempo de Preparación]]/1440</f>
        <v>3.4027777777777775E-2</v>
      </c>
      <c r="J1111" t="s">
        <v>8</v>
      </c>
      <c r="K1111">
        <f>Tabla1[[#This Row],[Precio Unitario]]*Tabla1[[#This Row],[Cantidad Ordenada]]</f>
        <v>72</v>
      </c>
      <c r="L1111">
        <f>Tabla1[[#This Row],[Ganancia Bruta]]-(Tabla1[[#This Row],[Costo Unitario]]*Tabla1[[#This Row],[Cantidad Ordenada]])</f>
        <v>30</v>
      </c>
      <c r="M1111">
        <f>Tabla1[[#This Row],[Precio Unitario]]*Tabla1[[#This Row],[Cantidad Ordenada]]</f>
        <v>72</v>
      </c>
      <c r="N1111" s="1">
        <f>Tabla1[[#This Row],[Ganancia Neta ]]/Tabla1[[#This Row],[Total del pedido ]]</f>
        <v>0.41666666666666669</v>
      </c>
      <c r="O1111" s="2">
        <f>Tabla1[[#This Row],[Costo Unitario]]*Tabla1[[#This Row],[Cantidad Ordenada]]</f>
        <v>42</v>
      </c>
    </row>
    <row r="1112" spans="1:15" x14ac:dyDescent="0.2">
      <c r="A1112">
        <v>445</v>
      </c>
      <c r="B1112">
        <v>6</v>
      </c>
      <c r="C1112" t="s">
        <v>10</v>
      </c>
      <c r="D1112" t="s">
        <v>34</v>
      </c>
      <c r="E1112">
        <v>16</v>
      </c>
      <c r="F1112">
        <v>27</v>
      </c>
      <c r="G1112">
        <v>3</v>
      </c>
      <c r="H1112" s="8">
        <v>26</v>
      </c>
      <c r="I1112" s="7">
        <f>Tabla1[[#This Row],[Tiempo de Preparación]]/1440</f>
        <v>1.8055555555555554E-2</v>
      </c>
      <c r="J1112" t="s">
        <v>6</v>
      </c>
      <c r="K1112">
        <f>Tabla1[[#This Row],[Precio Unitario]]*Tabla1[[#This Row],[Cantidad Ordenada]]</f>
        <v>81</v>
      </c>
      <c r="L1112">
        <f>Tabla1[[#This Row],[Ganancia Bruta]]-(Tabla1[[#This Row],[Costo Unitario]]*Tabla1[[#This Row],[Cantidad Ordenada]])</f>
        <v>33</v>
      </c>
      <c r="M1112">
        <f>Tabla1[[#This Row],[Precio Unitario]]*Tabla1[[#This Row],[Cantidad Ordenada]]</f>
        <v>81</v>
      </c>
      <c r="N1112" s="1">
        <f>Tabla1[[#This Row],[Ganancia Neta ]]/Tabla1[[#This Row],[Total del pedido ]]</f>
        <v>0.40740740740740738</v>
      </c>
      <c r="O1112" s="2">
        <f>Tabla1[[#This Row],[Costo Unitario]]*Tabla1[[#This Row],[Cantidad Ordenada]]</f>
        <v>48</v>
      </c>
    </row>
    <row r="1113" spans="1:15" x14ac:dyDescent="0.2">
      <c r="A1113">
        <v>446</v>
      </c>
      <c r="B1113">
        <v>12</v>
      </c>
      <c r="C1113" t="s">
        <v>23</v>
      </c>
      <c r="D1113" t="s">
        <v>47</v>
      </c>
      <c r="E1113">
        <v>13</v>
      </c>
      <c r="F1113">
        <v>21</v>
      </c>
      <c r="G1113">
        <v>1</v>
      </c>
      <c r="H1113" s="8">
        <v>8</v>
      </c>
      <c r="I1113" s="7">
        <f>Tabla1[[#This Row],[Tiempo de Preparación]]/1440</f>
        <v>5.5555555555555558E-3</v>
      </c>
      <c r="J1113" t="s">
        <v>8</v>
      </c>
      <c r="K1113">
        <f>Tabla1[[#This Row],[Precio Unitario]]*Tabla1[[#This Row],[Cantidad Ordenada]]</f>
        <v>21</v>
      </c>
      <c r="L1113">
        <f>Tabla1[[#This Row],[Ganancia Bruta]]-(Tabla1[[#This Row],[Costo Unitario]]*Tabla1[[#This Row],[Cantidad Ordenada]])</f>
        <v>8</v>
      </c>
      <c r="M1113">
        <f>Tabla1[[#This Row],[Precio Unitario]]*Tabla1[[#This Row],[Cantidad Ordenada]]</f>
        <v>21</v>
      </c>
      <c r="N1113" s="1">
        <f>Tabla1[[#This Row],[Ganancia Neta ]]/Tabla1[[#This Row],[Total del pedido ]]</f>
        <v>0.38095238095238093</v>
      </c>
      <c r="O1113" s="2">
        <f>Tabla1[[#This Row],[Costo Unitario]]*Tabla1[[#This Row],[Cantidad Ordenada]]</f>
        <v>13</v>
      </c>
    </row>
    <row r="1114" spans="1:15" x14ac:dyDescent="0.2">
      <c r="A1114">
        <v>447</v>
      </c>
      <c r="B1114">
        <v>8</v>
      </c>
      <c r="C1114" t="s">
        <v>21</v>
      </c>
      <c r="D1114" t="s">
        <v>45</v>
      </c>
      <c r="E1114">
        <v>12</v>
      </c>
      <c r="F1114">
        <v>20</v>
      </c>
      <c r="G1114">
        <v>2</v>
      </c>
      <c r="H1114" s="8">
        <v>29</v>
      </c>
      <c r="I1114" s="7">
        <f>Tabla1[[#This Row],[Tiempo de Preparación]]/1440</f>
        <v>2.013888888888889E-2</v>
      </c>
      <c r="J1114" t="s">
        <v>8</v>
      </c>
      <c r="K1114">
        <f>Tabla1[[#This Row],[Precio Unitario]]*Tabla1[[#This Row],[Cantidad Ordenada]]</f>
        <v>40</v>
      </c>
      <c r="L1114">
        <f>Tabla1[[#This Row],[Ganancia Bruta]]-(Tabla1[[#This Row],[Costo Unitario]]*Tabla1[[#This Row],[Cantidad Ordenada]])</f>
        <v>16</v>
      </c>
      <c r="M1114">
        <f>Tabla1[[#This Row],[Precio Unitario]]*Tabla1[[#This Row],[Cantidad Ordenada]]</f>
        <v>40</v>
      </c>
      <c r="N1114" s="1">
        <f>Tabla1[[#This Row],[Ganancia Neta ]]/Tabla1[[#This Row],[Total del pedido ]]</f>
        <v>0.4</v>
      </c>
      <c r="O1114" s="2">
        <f>Tabla1[[#This Row],[Costo Unitario]]*Tabla1[[#This Row],[Cantidad Ordenada]]</f>
        <v>24</v>
      </c>
    </row>
    <row r="1115" spans="1:15" x14ac:dyDescent="0.2">
      <c r="A1115">
        <v>447</v>
      </c>
      <c r="B1115">
        <v>8</v>
      </c>
      <c r="C1115" t="s">
        <v>16</v>
      </c>
      <c r="D1115" t="s">
        <v>40</v>
      </c>
      <c r="E1115">
        <v>11</v>
      </c>
      <c r="F1115">
        <v>19</v>
      </c>
      <c r="G1115">
        <v>3</v>
      </c>
      <c r="H1115" s="8">
        <v>50</v>
      </c>
      <c r="I1115" s="7">
        <f>Tabla1[[#This Row],[Tiempo de Preparación]]/1440</f>
        <v>3.4722222222222224E-2</v>
      </c>
      <c r="J1115" t="s">
        <v>8</v>
      </c>
      <c r="K1115">
        <f>Tabla1[[#This Row],[Precio Unitario]]*Tabla1[[#This Row],[Cantidad Ordenada]]</f>
        <v>57</v>
      </c>
      <c r="L1115">
        <f>Tabla1[[#This Row],[Ganancia Bruta]]-(Tabla1[[#This Row],[Costo Unitario]]*Tabla1[[#This Row],[Cantidad Ordenada]])</f>
        <v>24</v>
      </c>
      <c r="M1115">
        <f>Tabla1[[#This Row],[Precio Unitario]]*Tabla1[[#This Row],[Cantidad Ordenada]]</f>
        <v>57</v>
      </c>
      <c r="N1115" s="1">
        <f>Tabla1[[#This Row],[Ganancia Neta ]]/Tabla1[[#This Row],[Total del pedido ]]</f>
        <v>0.42105263157894735</v>
      </c>
      <c r="O1115" s="2">
        <f>Tabla1[[#This Row],[Costo Unitario]]*Tabla1[[#This Row],[Cantidad Ordenada]]</f>
        <v>33</v>
      </c>
    </row>
    <row r="1116" spans="1:15" x14ac:dyDescent="0.2">
      <c r="A1116">
        <v>447</v>
      </c>
      <c r="B1116">
        <v>8</v>
      </c>
      <c r="C1116" t="s">
        <v>15</v>
      </c>
      <c r="D1116" t="s">
        <v>39</v>
      </c>
      <c r="E1116">
        <v>16</v>
      </c>
      <c r="F1116">
        <v>28</v>
      </c>
      <c r="G1116">
        <v>3</v>
      </c>
      <c r="H1116" s="8">
        <v>7</v>
      </c>
      <c r="I1116" s="7">
        <f>Tabla1[[#This Row],[Tiempo de Preparación]]/1440</f>
        <v>4.8611111111111112E-3</v>
      </c>
      <c r="J1116" t="s">
        <v>6</v>
      </c>
      <c r="K1116">
        <f>Tabla1[[#This Row],[Precio Unitario]]*Tabla1[[#This Row],[Cantidad Ordenada]]</f>
        <v>84</v>
      </c>
      <c r="L1116">
        <f>Tabla1[[#This Row],[Ganancia Bruta]]-(Tabla1[[#This Row],[Costo Unitario]]*Tabla1[[#This Row],[Cantidad Ordenada]])</f>
        <v>36</v>
      </c>
      <c r="M1116">
        <f>Tabla1[[#This Row],[Precio Unitario]]*Tabla1[[#This Row],[Cantidad Ordenada]]</f>
        <v>84</v>
      </c>
      <c r="N1116" s="1">
        <f>Tabla1[[#This Row],[Ganancia Neta ]]/Tabla1[[#This Row],[Total del pedido ]]</f>
        <v>0.42857142857142855</v>
      </c>
      <c r="O1116" s="2">
        <f>Tabla1[[#This Row],[Costo Unitario]]*Tabla1[[#This Row],[Cantidad Ordenada]]</f>
        <v>48</v>
      </c>
    </row>
    <row r="1117" spans="1:15" x14ac:dyDescent="0.2">
      <c r="A1117">
        <v>448</v>
      </c>
      <c r="B1117">
        <v>4</v>
      </c>
      <c r="C1117" t="s">
        <v>16</v>
      </c>
      <c r="D1117" t="s">
        <v>40</v>
      </c>
      <c r="E1117">
        <v>11</v>
      </c>
      <c r="F1117">
        <v>19</v>
      </c>
      <c r="G1117">
        <v>2</v>
      </c>
      <c r="H1117" s="8">
        <v>26</v>
      </c>
      <c r="I1117" s="7">
        <f>Tabla1[[#This Row],[Tiempo de Preparación]]/1440</f>
        <v>1.8055555555555554E-2</v>
      </c>
      <c r="J1117" t="s">
        <v>8</v>
      </c>
      <c r="K1117">
        <f>Tabla1[[#This Row],[Precio Unitario]]*Tabla1[[#This Row],[Cantidad Ordenada]]</f>
        <v>38</v>
      </c>
      <c r="L1117">
        <f>Tabla1[[#This Row],[Ganancia Bruta]]-(Tabla1[[#This Row],[Costo Unitario]]*Tabla1[[#This Row],[Cantidad Ordenada]])</f>
        <v>16</v>
      </c>
      <c r="M1117">
        <f>Tabla1[[#This Row],[Precio Unitario]]*Tabla1[[#This Row],[Cantidad Ordenada]]</f>
        <v>38</v>
      </c>
      <c r="N1117" s="1">
        <f>Tabla1[[#This Row],[Ganancia Neta ]]/Tabla1[[#This Row],[Total del pedido ]]</f>
        <v>0.42105263157894735</v>
      </c>
      <c r="O1117" s="2">
        <f>Tabla1[[#This Row],[Costo Unitario]]*Tabla1[[#This Row],[Cantidad Ordenada]]</f>
        <v>22</v>
      </c>
    </row>
    <row r="1118" spans="1:15" x14ac:dyDescent="0.2">
      <c r="A1118">
        <v>448</v>
      </c>
      <c r="B1118">
        <v>4</v>
      </c>
      <c r="C1118" t="s">
        <v>14</v>
      </c>
      <c r="D1118" t="s">
        <v>38</v>
      </c>
      <c r="E1118">
        <v>20</v>
      </c>
      <c r="F1118">
        <v>33</v>
      </c>
      <c r="G1118">
        <v>3</v>
      </c>
      <c r="H1118" s="8">
        <v>40</v>
      </c>
      <c r="I1118" s="7">
        <f>Tabla1[[#This Row],[Tiempo de Preparación]]/1440</f>
        <v>2.7777777777777776E-2</v>
      </c>
      <c r="J1118" t="s">
        <v>8</v>
      </c>
      <c r="K1118">
        <f>Tabla1[[#This Row],[Precio Unitario]]*Tabla1[[#This Row],[Cantidad Ordenada]]</f>
        <v>99</v>
      </c>
      <c r="L1118">
        <f>Tabla1[[#This Row],[Ganancia Bruta]]-(Tabla1[[#This Row],[Costo Unitario]]*Tabla1[[#This Row],[Cantidad Ordenada]])</f>
        <v>39</v>
      </c>
      <c r="M1118">
        <f>Tabla1[[#This Row],[Precio Unitario]]*Tabla1[[#This Row],[Cantidad Ordenada]]</f>
        <v>99</v>
      </c>
      <c r="N1118" s="1">
        <f>Tabla1[[#This Row],[Ganancia Neta ]]/Tabla1[[#This Row],[Total del pedido ]]</f>
        <v>0.39393939393939392</v>
      </c>
      <c r="O1118" s="2">
        <f>Tabla1[[#This Row],[Costo Unitario]]*Tabla1[[#This Row],[Cantidad Ordenada]]</f>
        <v>60</v>
      </c>
    </row>
    <row r="1119" spans="1:15" x14ac:dyDescent="0.2">
      <c r="A1119">
        <v>449</v>
      </c>
      <c r="B1119">
        <v>3</v>
      </c>
      <c r="C1119" t="s">
        <v>18</v>
      </c>
      <c r="D1119" t="s">
        <v>42</v>
      </c>
      <c r="E1119">
        <v>19</v>
      </c>
      <c r="F1119">
        <v>32</v>
      </c>
      <c r="G1119">
        <v>2</v>
      </c>
      <c r="H1119" s="8">
        <v>33</v>
      </c>
      <c r="I1119" s="7">
        <f>Tabla1[[#This Row],[Tiempo de Preparación]]/1440</f>
        <v>2.2916666666666665E-2</v>
      </c>
      <c r="J1119" t="s">
        <v>8</v>
      </c>
      <c r="K1119">
        <f>Tabla1[[#This Row],[Precio Unitario]]*Tabla1[[#This Row],[Cantidad Ordenada]]</f>
        <v>64</v>
      </c>
      <c r="L1119">
        <f>Tabla1[[#This Row],[Ganancia Bruta]]-(Tabla1[[#This Row],[Costo Unitario]]*Tabla1[[#This Row],[Cantidad Ordenada]])</f>
        <v>26</v>
      </c>
      <c r="M1119">
        <f>Tabla1[[#This Row],[Precio Unitario]]*Tabla1[[#This Row],[Cantidad Ordenada]]</f>
        <v>64</v>
      </c>
      <c r="N1119" s="1">
        <f>Tabla1[[#This Row],[Ganancia Neta ]]/Tabla1[[#This Row],[Total del pedido ]]</f>
        <v>0.40625</v>
      </c>
      <c r="O1119" s="2">
        <f>Tabla1[[#This Row],[Costo Unitario]]*Tabla1[[#This Row],[Cantidad Ordenada]]</f>
        <v>38</v>
      </c>
    </row>
    <row r="1120" spans="1:15" x14ac:dyDescent="0.2">
      <c r="A1120">
        <v>450</v>
      </c>
      <c r="B1120">
        <v>9</v>
      </c>
      <c r="C1120" t="s">
        <v>24</v>
      </c>
      <c r="D1120" t="s">
        <v>48</v>
      </c>
      <c r="E1120">
        <v>10</v>
      </c>
      <c r="F1120">
        <v>18</v>
      </c>
      <c r="G1120">
        <v>2</v>
      </c>
      <c r="H1120" s="8">
        <v>13</v>
      </c>
      <c r="I1120" s="7">
        <f>Tabla1[[#This Row],[Tiempo de Preparación]]/1440</f>
        <v>9.0277777777777769E-3</v>
      </c>
      <c r="J1120" t="s">
        <v>8</v>
      </c>
      <c r="K1120">
        <f>Tabla1[[#This Row],[Precio Unitario]]*Tabla1[[#This Row],[Cantidad Ordenada]]</f>
        <v>36</v>
      </c>
      <c r="L1120">
        <f>Tabla1[[#This Row],[Ganancia Bruta]]-(Tabla1[[#This Row],[Costo Unitario]]*Tabla1[[#This Row],[Cantidad Ordenada]])</f>
        <v>16</v>
      </c>
      <c r="M1120">
        <f>Tabla1[[#This Row],[Precio Unitario]]*Tabla1[[#This Row],[Cantidad Ordenada]]</f>
        <v>36</v>
      </c>
      <c r="N1120" s="1">
        <f>Tabla1[[#This Row],[Ganancia Neta ]]/Tabla1[[#This Row],[Total del pedido ]]</f>
        <v>0.44444444444444442</v>
      </c>
      <c r="O1120" s="2">
        <f>Tabla1[[#This Row],[Costo Unitario]]*Tabla1[[#This Row],[Cantidad Ordenada]]</f>
        <v>20</v>
      </c>
    </row>
    <row r="1121" spans="1:15" x14ac:dyDescent="0.2">
      <c r="A1121">
        <v>450</v>
      </c>
      <c r="B1121">
        <v>9</v>
      </c>
      <c r="C1121" t="s">
        <v>12</v>
      </c>
      <c r="D1121" t="s">
        <v>36</v>
      </c>
      <c r="E1121">
        <v>22</v>
      </c>
      <c r="F1121">
        <v>36</v>
      </c>
      <c r="G1121">
        <v>1</v>
      </c>
      <c r="H1121" s="8">
        <v>21</v>
      </c>
      <c r="I1121" s="7">
        <f>Tabla1[[#This Row],[Tiempo de Preparación]]/1440</f>
        <v>1.4583333333333334E-2</v>
      </c>
      <c r="J1121" t="s">
        <v>6</v>
      </c>
      <c r="K1121">
        <f>Tabla1[[#This Row],[Precio Unitario]]*Tabla1[[#This Row],[Cantidad Ordenada]]</f>
        <v>36</v>
      </c>
      <c r="L1121">
        <f>Tabla1[[#This Row],[Ganancia Bruta]]-(Tabla1[[#This Row],[Costo Unitario]]*Tabla1[[#This Row],[Cantidad Ordenada]])</f>
        <v>14</v>
      </c>
      <c r="M1121">
        <f>Tabla1[[#This Row],[Precio Unitario]]*Tabla1[[#This Row],[Cantidad Ordenada]]</f>
        <v>36</v>
      </c>
      <c r="N1121" s="1">
        <f>Tabla1[[#This Row],[Ganancia Neta ]]/Tabla1[[#This Row],[Total del pedido ]]</f>
        <v>0.3888888888888889</v>
      </c>
      <c r="O1121" s="2">
        <f>Tabla1[[#This Row],[Costo Unitario]]*Tabla1[[#This Row],[Cantidad Ordenada]]</f>
        <v>22</v>
      </c>
    </row>
    <row r="1122" spans="1:15" x14ac:dyDescent="0.2">
      <c r="A1122">
        <v>451</v>
      </c>
      <c r="B1122">
        <v>3</v>
      </c>
      <c r="C1122" t="s">
        <v>17</v>
      </c>
      <c r="D1122" t="s">
        <v>41</v>
      </c>
      <c r="E1122">
        <v>21</v>
      </c>
      <c r="F1122">
        <v>35</v>
      </c>
      <c r="G1122">
        <v>1</v>
      </c>
      <c r="H1122" s="8">
        <v>23</v>
      </c>
      <c r="I1122" s="7">
        <f>Tabla1[[#This Row],[Tiempo de Preparación]]/1440</f>
        <v>1.5972222222222221E-2</v>
      </c>
      <c r="J1122" t="s">
        <v>8</v>
      </c>
      <c r="K1122">
        <f>Tabla1[[#This Row],[Precio Unitario]]*Tabla1[[#This Row],[Cantidad Ordenada]]</f>
        <v>35</v>
      </c>
      <c r="L1122">
        <f>Tabla1[[#This Row],[Ganancia Bruta]]-(Tabla1[[#This Row],[Costo Unitario]]*Tabla1[[#This Row],[Cantidad Ordenada]])</f>
        <v>14</v>
      </c>
      <c r="M1122">
        <f>Tabla1[[#This Row],[Precio Unitario]]*Tabla1[[#This Row],[Cantidad Ordenada]]</f>
        <v>35</v>
      </c>
      <c r="N1122" s="1">
        <f>Tabla1[[#This Row],[Ganancia Neta ]]/Tabla1[[#This Row],[Total del pedido ]]</f>
        <v>0.4</v>
      </c>
      <c r="O1122" s="2">
        <f>Tabla1[[#This Row],[Costo Unitario]]*Tabla1[[#This Row],[Cantidad Ordenada]]</f>
        <v>21</v>
      </c>
    </row>
    <row r="1123" spans="1:15" x14ac:dyDescent="0.2">
      <c r="A1123">
        <v>451</v>
      </c>
      <c r="B1123">
        <v>3</v>
      </c>
      <c r="C1123" t="s">
        <v>22</v>
      </c>
      <c r="D1123" t="s">
        <v>46</v>
      </c>
      <c r="E1123">
        <v>14</v>
      </c>
      <c r="F1123">
        <v>23</v>
      </c>
      <c r="G1123">
        <v>1</v>
      </c>
      <c r="H1123" s="8">
        <v>41</v>
      </c>
      <c r="I1123" s="7">
        <f>Tabla1[[#This Row],[Tiempo de Preparación]]/1440</f>
        <v>2.8472222222222222E-2</v>
      </c>
      <c r="J1123" t="s">
        <v>8</v>
      </c>
      <c r="K1123">
        <f>Tabla1[[#This Row],[Precio Unitario]]*Tabla1[[#This Row],[Cantidad Ordenada]]</f>
        <v>23</v>
      </c>
      <c r="L1123">
        <f>Tabla1[[#This Row],[Ganancia Bruta]]-(Tabla1[[#This Row],[Costo Unitario]]*Tabla1[[#This Row],[Cantidad Ordenada]])</f>
        <v>9</v>
      </c>
      <c r="M1123">
        <f>Tabla1[[#This Row],[Precio Unitario]]*Tabla1[[#This Row],[Cantidad Ordenada]]</f>
        <v>23</v>
      </c>
      <c r="N1123" s="1">
        <f>Tabla1[[#This Row],[Ganancia Neta ]]/Tabla1[[#This Row],[Total del pedido ]]</f>
        <v>0.39130434782608697</v>
      </c>
      <c r="O1123" s="2">
        <f>Tabla1[[#This Row],[Costo Unitario]]*Tabla1[[#This Row],[Cantidad Ordenada]]</f>
        <v>14</v>
      </c>
    </row>
    <row r="1124" spans="1:15" x14ac:dyDescent="0.2">
      <c r="A1124">
        <v>451</v>
      </c>
      <c r="B1124">
        <v>3</v>
      </c>
      <c r="C1124" t="s">
        <v>20</v>
      </c>
      <c r="D1124" t="s">
        <v>44</v>
      </c>
      <c r="E1124">
        <v>20</v>
      </c>
      <c r="F1124">
        <v>34</v>
      </c>
      <c r="G1124">
        <v>1</v>
      </c>
      <c r="H1124" s="8">
        <v>39</v>
      </c>
      <c r="I1124" s="7">
        <f>Tabla1[[#This Row],[Tiempo de Preparación]]/1440</f>
        <v>2.7083333333333334E-2</v>
      </c>
      <c r="J1124" t="s">
        <v>6</v>
      </c>
      <c r="K1124">
        <f>Tabla1[[#This Row],[Precio Unitario]]*Tabla1[[#This Row],[Cantidad Ordenada]]</f>
        <v>34</v>
      </c>
      <c r="L1124">
        <f>Tabla1[[#This Row],[Ganancia Bruta]]-(Tabla1[[#This Row],[Costo Unitario]]*Tabla1[[#This Row],[Cantidad Ordenada]])</f>
        <v>14</v>
      </c>
      <c r="M1124">
        <f>Tabla1[[#This Row],[Precio Unitario]]*Tabla1[[#This Row],[Cantidad Ordenada]]</f>
        <v>34</v>
      </c>
      <c r="N1124" s="1">
        <f>Tabla1[[#This Row],[Ganancia Neta ]]/Tabla1[[#This Row],[Total del pedido ]]</f>
        <v>0.41176470588235292</v>
      </c>
      <c r="O1124" s="2">
        <f>Tabla1[[#This Row],[Costo Unitario]]*Tabla1[[#This Row],[Cantidad Ordenada]]</f>
        <v>20</v>
      </c>
    </row>
    <row r="1125" spans="1:15" x14ac:dyDescent="0.2">
      <c r="A1125">
        <v>452</v>
      </c>
      <c r="B1125">
        <v>9</v>
      </c>
      <c r="C1125" t="s">
        <v>9</v>
      </c>
      <c r="D1125" t="s">
        <v>33</v>
      </c>
      <c r="E1125">
        <v>19</v>
      </c>
      <c r="F1125">
        <v>31</v>
      </c>
      <c r="G1125">
        <v>3</v>
      </c>
      <c r="H1125" s="8">
        <v>53</v>
      </c>
      <c r="I1125" s="7">
        <f>Tabla1[[#This Row],[Tiempo de Preparación]]/1440</f>
        <v>3.6805555555555557E-2</v>
      </c>
      <c r="J1125" t="s">
        <v>6</v>
      </c>
      <c r="K1125">
        <f>Tabla1[[#This Row],[Precio Unitario]]*Tabla1[[#This Row],[Cantidad Ordenada]]</f>
        <v>93</v>
      </c>
      <c r="L1125">
        <f>Tabla1[[#This Row],[Ganancia Bruta]]-(Tabla1[[#This Row],[Costo Unitario]]*Tabla1[[#This Row],[Cantidad Ordenada]])</f>
        <v>36</v>
      </c>
      <c r="M1125">
        <f>Tabla1[[#This Row],[Precio Unitario]]*Tabla1[[#This Row],[Cantidad Ordenada]]</f>
        <v>93</v>
      </c>
      <c r="N1125" s="1">
        <f>Tabla1[[#This Row],[Ganancia Neta ]]/Tabla1[[#This Row],[Total del pedido ]]</f>
        <v>0.38709677419354838</v>
      </c>
      <c r="O1125" s="2">
        <f>Tabla1[[#This Row],[Costo Unitario]]*Tabla1[[#This Row],[Cantidad Ordenada]]</f>
        <v>57</v>
      </c>
    </row>
    <row r="1126" spans="1:15" x14ac:dyDescent="0.2">
      <c r="A1126">
        <v>452</v>
      </c>
      <c r="B1126">
        <v>9</v>
      </c>
      <c r="C1126" t="s">
        <v>19</v>
      </c>
      <c r="D1126" t="s">
        <v>43</v>
      </c>
      <c r="E1126">
        <v>13</v>
      </c>
      <c r="F1126">
        <v>22</v>
      </c>
      <c r="G1126">
        <v>2</v>
      </c>
      <c r="H1126" s="8">
        <v>28</v>
      </c>
      <c r="I1126" s="7">
        <f>Tabla1[[#This Row],[Tiempo de Preparación]]/1440</f>
        <v>1.9444444444444445E-2</v>
      </c>
      <c r="J1126" t="s">
        <v>6</v>
      </c>
      <c r="K1126">
        <f>Tabla1[[#This Row],[Precio Unitario]]*Tabla1[[#This Row],[Cantidad Ordenada]]</f>
        <v>44</v>
      </c>
      <c r="L1126">
        <f>Tabla1[[#This Row],[Ganancia Bruta]]-(Tabla1[[#This Row],[Costo Unitario]]*Tabla1[[#This Row],[Cantidad Ordenada]])</f>
        <v>18</v>
      </c>
      <c r="M1126">
        <f>Tabla1[[#This Row],[Precio Unitario]]*Tabla1[[#This Row],[Cantidad Ordenada]]</f>
        <v>44</v>
      </c>
      <c r="N1126" s="1">
        <f>Tabla1[[#This Row],[Ganancia Neta ]]/Tabla1[[#This Row],[Total del pedido ]]</f>
        <v>0.40909090909090912</v>
      </c>
      <c r="O1126" s="2">
        <f>Tabla1[[#This Row],[Costo Unitario]]*Tabla1[[#This Row],[Cantidad Ordenada]]</f>
        <v>26</v>
      </c>
    </row>
    <row r="1127" spans="1:15" x14ac:dyDescent="0.2">
      <c r="A1127">
        <v>452</v>
      </c>
      <c r="B1127">
        <v>9</v>
      </c>
      <c r="C1127" t="s">
        <v>23</v>
      </c>
      <c r="D1127" t="s">
        <v>47</v>
      </c>
      <c r="E1127">
        <v>13</v>
      </c>
      <c r="F1127">
        <v>21</v>
      </c>
      <c r="G1127">
        <v>1</v>
      </c>
      <c r="H1127" s="8">
        <v>42</v>
      </c>
      <c r="I1127" s="7">
        <f>Tabla1[[#This Row],[Tiempo de Preparación]]/1440</f>
        <v>2.9166666666666667E-2</v>
      </c>
      <c r="J1127" t="s">
        <v>8</v>
      </c>
      <c r="K1127">
        <f>Tabla1[[#This Row],[Precio Unitario]]*Tabla1[[#This Row],[Cantidad Ordenada]]</f>
        <v>21</v>
      </c>
      <c r="L1127">
        <f>Tabla1[[#This Row],[Ganancia Bruta]]-(Tabla1[[#This Row],[Costo Unitario]]*Tabla1[[#This Row],[Cantidad Ordenada]])</f>
        <v>8</v>
      </c>
      <c r="M1127">
        <f>Tabla1[[#This Row],[Precio Unitario]]*Tabla1[[#This Row],[Cantidad Ordenada]]</f>
        <v>21</v>
      </c>
      <c r="N1127" s="1">
        <f>Tabla1[[#This Row],[Ganancia Neta ]]/Tabla1[[#This Row],[Total del pedido ]]</f>
        <v>0.38095238095238093</v>
      </c>
      <c r="O1127" s="2">
        <f>Tabla1[[#This Row],[Costo Unitario]]*Tabla1[[#This Row],[Cantidad Ordenada]]</f>
        <v>13</v>
      </c>
    </row>
    <row r="1128" spans="1:15" x14ac:dyDescent="0.2">
      <c r="A1128">
        <v>453</v>
      </c>
      <c r="B1128">
        <v>6</v>
      </c>
      <c r="C1128" t="s">
        <v>20</v>
      </c>
      <c r="D1128" t="s">
        <v>44</v>
      </c>
      <c r="E1128">
        <v>20</v>
      </c>
      <c r="F1128">
        <v>34</v>
      </c>
      <c r="G1128">
        <v>1</v>
      </c>
      <c r="H1128" s="8">
        <v>42</v>
      </c>
      <c r="I1128" s="7">
        <f>Tabla1[[#This Row],[Tiempo de Preparación]]/1440</f>
        <v>2.9166666666666667E-2</v>
      </c>
      <c r="J1128" t="s">
        <v>6</v>
      </c>
      <c r="K1128">
        <f>Tabla1[[#This Row],[Precio Unitario]]*Tabla1[[#This Row],[Cantidad Ordenada]]</f>
        <v>34</v>
      </c>
      <c r="L1128">
        <f>Tabla1[[#This Row],[Ganancia Bruta]]-(Tabla1[[#This Row],[Costo Unitario]]*Tabla1[[#This Row],[Cantidad Ordenada]])</f>
        <v>14</v>
      </c>
      <c r="M1128">
        <f>Tabla1[[#This Row],[Precio Unitario]]*Tabla1[[#This Row],[Cantidad Ordenada]]</f>
        <v>34</v>
      </c>
      <c r="N1128" s="1">
        <f>Tabla1[[#This Row],[Ganancia Neta ]]/Tabla1[[#This Row],[Total del pedido ]]</f>
        <v>0.41176470588235292</v>
      </c>
      <c r="O1128" s="2">
        <f>Tabla1[[#This Row],[Costo Unitario]]*Tabla1[[#This Row],[Cantidad Ordenada]]</f>
        <v>20</v>
      </c>
    </row>
    <row r="1129" spans="1:15" x14ac:dyDescent="0.2">
      <c r="A1129">
        <v>453</v>
      </c>
      <c r="B1129">
        <v>6</v>
      </c>
      <c r="C1129" t="s">
        <v>18</v>
      </c>
      <c r="D1129" t="s">
        <v>42</v>
      </c>
      <c r="E1129">
        <v>19</v>
      </c>
      <c r="F1129">
        <v>32</v>
      </c>
      <c r="G1129">
        <v>3</v>
      </c>
      <c r="H1129" s="8">
        <v>58</v>
      </c>
      <c r="I1129" s="7">
        <f>Tabla1[[#This Row],[Tiempo de Preparación]]/1440</f>
        <v>4.027777777777778E-2</v>
      </c>
      <c r="J1129" t="s">
        <v>6</v>
      </c>
      <c r="K1129">
        <f>Tabla1[[#This Row],[Precio Unitario]]*Tabla1[[#This Row],[Cantidad Ordenada]]</f>
        <v>96</v>
      </c>
      <c r="L1129">
        <f>Tabla1[[#This Row],[Ganancia Bruta]]-(Tabla1[[#This Row],[Costo Unitario]]*Tabla1[[#This Row],[Cantidad Ordenada]])</f>
        <v>39</v>
      </c>
      <c r="M1129">
        <f>Tabla1[[#This Row],[Precio Unitario]]*Tabla1[[#This Row],[Cantidad Ordenada]]</f>
        <v>96</v>
      </c>
      <c r="N1129" s="1">
        <f>Tabla1[[#This Row],[Ganancia Neta ]]/Tabla1[[#This Row],[Total del pedido ]]</f>
        <v>0.40625</v>
      </c>
      <c r="O1129" s="2">
        <f>Tabla1[[#This Row],[Costo Unitario]]*Tabla1[[#This Row],[Cantidad Ordenada]]</f>
        <v>57</v>
      </c>
    </row>
    <row r="1130" spans="1:15" x14ac:dyDescent="0.2">
      <c r="A1130">
        <v>454</v>
      </c>
      <c r="B1130">
        <v>1</v>
      </c>
      <c r="C1130" t="s">
        <v>10</v>
      </c>
      <c r="D1130" t="s">
        <v>34</v>
      </c>
      <c r="E1130">
        <v>16</v>
      </c>
      <c r="F1130">
        <v>27</v>
      </c>
      <c r="G1130">
        <v>2</v>
      </c>
      <c r="H1130" s="8">
        <v>49</v>
      </c>
      <c r="I1130" s="7">
        <f>Tabla1[[#This Row],[Tiempo de Preparación]]/1440</f>
        <v>3.4027777777777775E-2</v>
      </c>
      <c r="J1130" t="s">
        <v>6</v>
      </c>
      <c r="K1130">
        <f>Tabla1[[#This Row],[Precio Unitario]]*Tabla1[[#This Row],[Cantidad Ordenada]]</f>
        <v>54</v>
      </c>
      <c r="L1130">
        <f>Tabla1[[#This Row],[Ganancia Bruta]]-(Tabla1[[#This Row],[Costo Unitario]]*Tabla1[[#This Row],[Cantidad Ordenada]])</f>
        <v>22</v>
      </c>
      <c r="M1130">
        <f>Tabla1[[#This Row],[Precio Unitario]]*Tabla1[[#This Row],[Cantidad Ordenada]]</f>
        <v>54</v>
      </c>
      <c r="N1130" s="1">
        <f>Tabla1[[#This Row],[Ganancia Neta ]]/Tabla1[[#This Row],[Total del pedido ]]</f>
        <v>0.40740740740740738</v>
      </c>
      <c r="O1130" s="2">
        <f>Tabla1[[#This Row],[Costo Unitario]]*Tabla1[[#This Row],[Cantidad Ordenada]]</f>
        <v>32</v>
      </c>
    </row>
    <row r="1131" spans="1:15" x14ac:dyDescent="0.2">
      <c r="A1131">
        <v>454</v>
      </c>
      <c r="B1131">
        <v>1</v>
      </c>
      <c r="C1131" t="s">
        <v>16</v>
      </c>
      <c r="D1131" t="s">
        <v>40</v>
      </c>
      <c r="E1131">
        <v>11</v>
      </c>
      <c r="F1131">
        <v>19</v>
      </c>
      <c r="G1131">
        <v>3</v>
      </c>
      <c r="H1131" s="8">
        <v>18</v>
      </c>
      <c r="I1131" s="7">
        <f>Tabla1[[#This Row],[Tiempo de Preparación]]/1440</f>
        <v>1.2500000000000001E-2</v>
      </c>
      <c r="J1131" t="s">
        <v>8</v>
      </c>
      <c r="K1131">
        <f>Tabla1[[#This Row],[Precio Unitario]]*Tabla1[[#This Row],[Cantidad Ordenada]]</f>
        <v>57</v>
      </c>
      <c r="L1131">
        <f>Tabla1[[#This Row],[Ganancia Bruta]]-(Tabla1[[#This Row],[Costo Unitario]]*Tabla1[[#This Row],[Cantidad Ordenada]])</f>
        <v>24</v>
      </c>
      <c r="M1131">
        <f>Tabla1[[#This Row],[Precio Unitario]]*Tabla1[[#This Row],[Cantidad Ordenada]]</f>
        <v>57</v>
      </c>
      <c r="N1131" s="1">
        <f>Tabla1[[#This Row],[Ganancia Neta ]]/Tabla1[[#This Row],[Total del pedido ]]</f>
        <v>0.42105263157894735</v>
      </c>
      <c r="O1131" s="2">
        <f>Tabla1[[#This Row],[Costo Unitario]]*Tabla1[[#This Row],[Cantidad Ordenada]]</f>
        <v>33</v>
      </c>
    </row>
    <row r="1132" spans="1:15" x14ac:dyDescent="0.2">
      <c r="A1132">
        <v>454</v>
      </c>
      <c r="B1132">
        <v>1</v>
      </c>
      <c r="C1132" t="s">
        <v>12</v>
      </c>
      <c r="D1132" t="s">
        <v>36</v>
      </c>
      <c r="E1132">
        <v>22</v>
      </c>
      <c r="F1132">
        <v>36</v>
      </c>
      <c r="G1132">
        <v>2</v>
      </c>
      <c r="H1132" s="8">
        <v>42</v>
      </c>
      <c r="I1132" s="7">
        <f>Tabla1[[#This Row],[Tiempo de Preparación]]/1440</f>
        <v>2.9166666666666667E-2</v>
      </c>
      <c r="J1132" t="s">
        <v>8</v>
      </c>
      <c r="K1132">
        <f>Tabla1[[#This Row],[Precio Unitario]]*Tabla1[[#This Row],[Cantidad Ordenada]]</f>
        <v>72</v>
      </c>
      <c r="L1132">
        <f>Tabla1[[#This Row],[Ganancia Bruta]]-(Tabla1[[#This Row],[Costo Unitario]]*Tabla1[[#This Row],[Cantidad Ordenada]])</f>
        <v>28</v>
      </c>
      <c r="M1132">
        <f>Tabla1[[#This Row],[Precio Unitario]]*Tabla1[[#This Row],[Cantidad Ordenada]]</f>
        <v>72</v>
      </c>
      <c r="N1132" s="1">
        <f>Tabla1[[#This Row],[Ganancia Neta ]]/Tabla1[[#This Row],[Total del pedido ]]</f>
        <v>0.3888888888888889</v>
      </c>
      <c r="O1132" s="2">
        <f>Tabla1[[#This Row],[Costo Unitario]]*Tabla1[[#This Row],[Cantidad Ordenada]]</f>
        <v>44</v>
      </c>
    </row>
    <row r="1133" spans="1:15" x14ac:dyDescent="0.2">
      <c r="A1133">
        <v>454</v>
      </c>
      <c r="B1133">
        <v>1</v>
      </c>
      <c r="C1133" t="s">
        <v>26</v>
      </c>
      <c r="D1133" t="s">
        <v>50</v>
      </c>
      <c r="E1133">
        <v>15</v>
      </c>
      <c r="F1133">
        <v>25</v>
      </c>
      <c r="G1133">
        <v>2</v>
      </c>
      <c r="H1133" s="8">
        <v>44</v>
      </c>
      <c r="I1133" s="7">
        <f>Tabla1[[#This Row],[Tiempo de Preparación]]/1440</f>
        <v>3.0555555555555555E-2</v>
      </c>
      <c r="J1133" t="s">
        <v>6</v>
      </c>
      <c r="K1133">
        <f>Tabla1[[#This Row],[Precio Unitario]]*Tabla1[[#This Row],[Cantidad Ordenada]]</f>
        <v>50</v>
      </c>
      <c r="L1133">
        <f>Tabla1[[#This Row],[Ganancia Bruta]]-(Tabla1[[#This Row],[Costo Unitario]]*Tabla1[[#This Row],[Cantidad Ordenada]])</f>
        <v>20</v>
      </c>
      <c r="M1133">
        <f>Tabla1[[#This Row],[Precio Unitario]]*Tabla1[[#This Row],[Cantidad Ordenada]]</f>
        <v>50</v>
      </c>
      <c r="N1133" s="1">
        <f>Tabla1[[#This Row],[Ganancia Neta ]]/Tabla1[[#This Row],[Total del pedido ]]</f>
        <v>0.4</v>
      </c>
      <c r="O1133" s="2">
        <f>Tabla1[[#This Row],[Costo Unitario]]*Tabla1[[#This Row],[Cantidad Ordenada]]</f>
        <v>30</v>
      </c>
    </row>
    <row r="1134" spans="1:15" x14ac:dyDescent="0.2">
      <c r="A1134">
        <v>455</v>
      </c>
      <c r="B1134">
        <v>12</v>
      </c>
      <c r="C1134" t="s">
        <v>5</v>
      </c>
      <c r="D1134" t="s">
        <v>31</v>
      </c>
      <c r="E1134">
        <v>14</v>
      </c>
      <c r="F1134">
        <v>24</v>
      </c>
      <c r="G1134">
        <v>2</v>
      </c>
      <c r="H1134" s="8">
        <v>11</v>
      </c>
      <c r="I1134" s="7">
        <f>Tabla1[[#This Row],[Tiempo de Preparación]]/1440</f>
        <v>7.6388888888888886E-3</v>
      </c>
      <c r="J1134" t="s">
        <v>6</v>
      </c>
      <c r="K1134">
        <f>Tabla1[[#This Row],[Precio Unitario]]*Tabla1[[#This Row],[Cantidad Ordenada]]</f>
        <v>48</v>
      </c>
      <c r="L1134">
        <f>Tabla1[[#This Row],[Ganancia Bruta]]-(Tabla1[[#This Row],[Costo Unitario]]*Tabla1[[#This Row],[Cantidad Ordenada]])</f>
        <v>20</v>
      </c>
      <c r="M1134">
        <f>Tabla1[[#This Row],[Precio Unitario]]*Tabla1[[#This Row],[Cantidad Ordenada]]</f>
        <v>48</v>
      </c>
      <c r="N1134" s="1">
        <f>Tabla1[[#This Row],[Ganancia Neta ]]/Tabla1[[#This Row],[Total del pedido ]]</f>
        <v>0.41666666666666669</v>
      </c>
      <c r="O1134" s="2">
        <f>Tabla1[[#This Row],[Costo Unitario]]*Tabla1[[#This Row],[Cantidad Ordenada]]</f>
        <v>28</v>
      </c>
    </row>
    <row r="1135" spans="1:15" x14ac:dyDescent="0.2">
      <c r="A1135">
        <v>456</v>
      </c>
      <c r="B1135">
        <v>13</v>
      </c>
      <c r="C1135" t="s">
        <v>11</v>
      </c>
      <c r="D1135" t="s">
        <v>35</v>
      </c>
      <c r="E1135">
        <v>25</v>
      </c>
      <c r="F1135">
        <v>40</v>
      </c>
      <c r="G1135">
        <v>2</v>
      </c>
      <c r="H1135" s="8">
        <v>47</v>
      </c>
      <c r="I1135" s="7">
        <f>Tabla1[[#This Row],[Tiempo de Preparación]]/1440</f>
        <v>3.2638888888888891E-2</v>
      </c>
      <c r="J1135" t="s">
        <v>8</v>
      </c>
      <c r="K1135">
        <f>Tabla1[[#This Row],[Precio Unitario]]*Tabla1[[#This Row],[Cantidad Ordenada]]</f>
        <v>80</v>
      </c>
      <c r="L1135">
        <f>Tabla1[[#This Row],[Ganancia Bruta]]-(Tabla1[[#This Row],[Costo Unitario]]*Tabla1[[#This Row],[Cantidad Ordenada]])</f>
        <v>30</v>
      </c>
      <c r="M1135">
        <f>Tabla1[[#This Row],[Precio Unitario]]*Tabla1[[#This Row],[Cantidad Ordenada]]</f>
        <v>80</v>
      </c>
      <c r="N1135" s="1">
        <f>Tabla1[[#This Row],[Ganancia Neta ]]/Tabla1[[#This Row],[Total del pedido ]]</f>
        <v>0.375</v>
      </c>
      <c r="O1135" s="2">
        <f>Tabla1[[#This Row],[Costo Unitario]]*Tabla1[[#This Row],[Cantidad Ordenada]]</f>
        <v>50</v>
      </c>
    </row>
    <row r="1136" spans="1:15" x14ac:dyDescent="0.2">
      <c r="A1136">
        <v>456</v>
      </c>
      <c r="B1136">
        <v>13</v>
      </c>
      <c r="C1136" t="s">
        <v>20</v>
      </c>
      <c r="D1136" t="s">
        <v>44</v>
      </c>
      <c r="E1136">
        <v>20</v>
      </c>
      <c r="F1136">
        <v>34</v>
      </c>
      <c r="G1136">
        <v>2</v>
      </c>
      <c r="H1136" s="8">
        <v>24</v>
      </c>
      <c r="I1136" s="7">
        <f>Tabla1[[#This Row],[Tiempo de Preparación]]/1440</f>
        <v>1.6666666666666666E-2</v>
      </c>
      <c r="J1136" t="s">
        <v>6</v>
      </c>
      <c r="K1136">
        <f>Tabla1[[#This Row],[Precio Unitario]]*Tabla1[[#This Row],[Cantidad Ordenada]]</f>
        <v>68</v>
      </c>
      <c r="L1136">
        <f>Tabla1[[#This Row],[Ganancia Bruta]]-(Tabla1[[#This Row],[Costo Unitario]]*Tabla1[[#This Row],[Cantidad Ordenada]])</f>
        <v>28</v>
      </c>
      <c r="M1136">
        <f>Tabla1[[#This Row],[Precio Unitario]]*Tabla1[[#This Row],[Cantidad Ordenada]]</f>
        <v>68</v>
      </c>
      <c r="N1136" s="1">
        <f>Tabla1[[#This Row],[Ganancia Neta ]]/Tabla1[[#This Row],[Total del pedido ]]</f>
        <v>0.41176470588235292</v>
      </c>
      <c r="O1136" s="2">
        <f>Tabla1[[#This Row],[Costo Unitario]]*Tabla1[[#This Row],[Cantidad Ordenada]]</f>
        <v>40</v>
      </c>
    </row>
    <row r="1137" spans="1:15" x14ac:dyDescent="0.2">
      <c r="A1137">
        <v>457</v>
      </c>
      <c r="B1137">
        <v>18</v>
      </c>
      <c r="C1137" t="s">
        <v>14</v>
      </c>
      <c r="D1137" t="s">
        <v>38</v>
      </c>
      <c r="E1137">
        <v>20</v>
      </c>
      <c r="F1137">
        <v>33</v>
      </c>
      <c r="G1137">
        <v>3</v>
      </c>
      <c r="H1137" s="8">
        <v>43</v>
      </c>
      <c r="I1137" s="7">
        <f>Tabla1[[#This Row],[Tiempo de Preparación]]/1440</f>
        <v>2.9861111111111113E-2</v>
      </c>
      <c r="J1137" t="s">
        <v>8</v>
      </c>
      <c r="K1137">
        <f>Tabla1[[#This Row],[Precio Unitario]]*Tabla1[[#This Row],[Cantidad Ordenada]]</f>
        <v>99</v>
      </c>
      <c r="L1137">
        <f>Tabla1[[#This Row],[Ganancia Bruta]]-(Tabla1[[#This Row],[Costo Unitario]]*Tabla1[[#This Row],[Cantidad Ordenada]])</f>
        <v>39</v>
      </c>
      <c r="M1137">
        <f>Tabla1[[#This Row],[Precio Unitario]]*Tabla1[[#This Row],[Cantidad Ordenada]]</f>
        <v>99</v>
      </c>
      <c r="N1137" s="1">
        <f>Tabla1[[#This Row],[Ganancia Neta ]]/Tabla1[[#This Row],[Total del pedido ]]</f>
        <v>0.39393939393939392</v>
      </c>
      <c r="O1137" s="2">
        <f>Tabla1[[#This Row],[Costo Unitario]]*Tabla1[[#This Row],[Cantidad Ordenada]]</f>
        <v>60</v>
      </c>
    </row>
    <row r="1138" spans="1:15" x14ac:dyDescent="0.2">
      <c r="A1138">
        <v>457</v>
      </c>
      <c r="B1138">
        <v>18</v>
      </c>
      <c r="C1138" t="s">
        <v>16</v>
      </c>
      <c r="D1138" t="s">
        <v>40</v>
      </c>
      <c r="E1138">
        <v>11</v>
      </c>
      <c r="F1138">
        <v>19</v>
      </c>
      <c r="G1138">
        <v>2</v>
      </c>
      <c r="H1138" s="8">
        <v>15</v>
      </c>
      <c r="I1138" s="7">
        <f>Tabla1[[#This Row],[Tiempo de Preparación]]/1440</f>
        <v>1.0416666666666666E-2</v>
      </c>
      <c r="J1138" t="s">
        <v>8</v>
      </c>
      <c r="K1138">
        <f>Tabla1[[#This Row],[Precio Unitario]]*Tabla1[[#This Row],[Cantidad Ordenada]]</f>
        <v>38</v>
      </c>
      <c r="L1138">
        <f>Tabla1[[#This Row],[Ganancia Bruta]]-(Tabla1[[#This Row],[Costo Unitario]]*Tabla1[[#This Row],[Cantidad Ordenada]])</f>
        <v>16</v>
      </c>
      <c r="M1138">
        <f>Tabla1[[#This Row],[Precio Unitario]]*Tabla1[[#This Row],[Cantidad Ordenada]]</f>
        <v>38</v>
      </c>
      <c r="N1138" s="1">
        <f>Tabla1[[#This Row],[Ganancia Neta ]]/Tabla1[[#This Row],[Total del pedido ]]</f>
        <v>0.42105263157894735</v>
      </c>
      <c r="O1138" s="2">
        <f>Tabla1[[#This Row],[Costo Unitario]]*Tabla1[[#This Row],[Cantidad Ordenada]]</f>
        <v>22</v>
      </c>
    </row>
    <row r="1139" spans="1:15" x14ac:dyDescent="0.2">
      <c r="A1139">
        <v>458</v>
      </c>
      <c r="B1139">
        <v>4</v>
      </c>
      <c r="C1139" t="s">
        <v>15</v>
      </c>
      <c r="D1139" t="s">
        <v>39</v>
      </c>
      <c r="E1139">
        <v>16</v>
      </c>
      <c r="F1139">
        <v>28</v>
      </c>
      <c r="G1139">
        <v>2</v>
      </c>
      <c r="H1139" s="8">
        <v>11</v>
      </c>
      <c r="I1139" s="7">
        <f>Tabla1[[#This Row],[Tiempo de Preparación]]/1440</f>
        <v>7.6388888888888886E-3</v>
      </c>
      <c r="J1139" t="s">
        <v>8</v>
      </c>
      <c r="K1139">
        <f>Tabla1[[#This Row],[Precio Unitario]]*Tabla1[[#This Row],[Cantidad Ordenada]]</f>
        <v>56</v>
      </c>
      <c r="L1139">
        <f>Tabla1[[#This Row],[Ganancia Bruta]]-(Tabla1[[#This Row],[Costo Unitario]]*Tabla1[[#This Row],[Cantidad Ordenada]])</f>
        <v>24</v>
      </c>
      <c r="M1139">
        <f>Tabla1[[#This Row],[Precio Unitario]]*Tabla1[[#This Row],[Cantidad Ordenada]]</f>
        <v>56</v>
      </c>
      <c r="N1139" s="1">
        <f>Tabla1[[#This Row],[Ganancia Neta ]]/Tabla1[[#This Row],[Total del pedido ]]</f>
        <v>0.42857142857142855</v>
      </c>
      <c r="O1139" s="2">
        <f>Tabla1[[#This Row],[Costo Unitario]]*Tabla1[[#This Row],[Cantidad Ordenada]]</f>
        <v>32</v>
      </c>
    </row>
    <row r="1140" spans="1:15" x14ac:dyDescent="0.2">
      <c r="A1140">
        <v>458</v>
      </c>
      <c r="B1140">
        <v>4</v>
      </c>
      <c r="C1140" t="s">
        <v>20</v>
      </c>
      <c r="D1140" t="s">
        <v>44</v>
      </c>
      <c r="E1140">
        <v>20</v>
      </c>
      <c r="F1140">
        <v>34</v>
      </c>
      <c r="G1140">
        <v>3</v>
      </c>
      <c r="H1140" s="8">
        <v>28</v>
      </c>
      <c r="I1140" s="7">
        <f>Tabla1[[#This Row],[Tiempo de Preparación]]/1440</f>
        <v>1.9444444444444445E-2</v>
      </c>
      <c r="J1140" t="s">
        <v>6</v>
      </c>
      <c r="K1140">
        <f>Tabla1[[#This Row],[Precio Unitario]]*Tabla1[[#This Row],[Cantidad Ordenada]]</f>
        <v>102</v>
      </c>
      <c r="L1140">
        <f>Tabla1[[#This Row],[Ganancia Bruta]]-(Tabla1[[#This Row],[Costo Unitario]]*Tabla1[[#This Row],[Cantidad Ordenada]])</f>
        <v>42</v>
      </c>
      <c r="M1140">
        <f>Tabla1[[#This Row],[Precio Unitario]]*Tabla1[[#This Row],[Cantidad Ordenada]]</f>
        <v>102</v>
      </c>
      <c r="N1140" s="1">
        <f>Tabla1[[#This Row],[Ganancia Neta ]]/Tabla1[[#This Row],[Total del pedido ]]</f>
        <v>0.41176470588235292</v>
      </c>
      <c r="O1140" s="2">
        <f>Tabla1[[#This Row],[Costo Unitario]]*Tabla1[[#This Row],[Cantidad Ordenada]]</f>
        <v>60</v>
      </c>
    </row>
    <row r="1141" spans="1:15" x14ac:dyDescent="0.2">
      <c r="A1141">
        <v>458</v>
      </c>
      <c r="B1141">
        <v>4</v>
      </c>
      <c r="C1141" t="s">
        <v>14</v>
      </c>
      <c r="D1141" t="s">
        <v>38</v>
      </c>
      <c r="E1141">
        <v>20</v>
      </c>
      <c r="F1141">
        <v>33</v>
      </c>
      <c r="G1141">
        <v>2</v>
      </c>
      <c r="H1141" s="8">
        <v>6</v>
      </c>
      <c r="I1141" s="7">
        <f>Tabla1[[#This Row],[Tiempo de Preparación]]/1440</f>
        <v>4.1666666666666666E-3</v>
      </c>
      <c r="J1141" t="s">
        <v>6</v>
      </c>
      <c r="K1141">
        <f>Tabla1[[#This Row],[Precio Unitario]]*Tabla1[[#This Row],[Cantidad Ordenada]]</f>
        <v>66</v>
      </c>
      <c r="L1141">
        <f>Tabla1[[#This Row],[Ganancia Bruta]]-(Tabla1[[#This Row],[Costo Unitario]]*Tabla1[[#This Row],[Cantidad Ordenada]])</f>
        <v>26</v>
      </c>
      <c r="M1141">
        <f>Tabla1[[#This Row],[Precio Unitario]]*Tabla1[[#This Row],[Cantidad Ordenada]]</f>
        <v>66</v>
      </c>
      <c r="N1141" s="1">
        <f>Tabla1[[#This Row],[Ganancia Neta ]]/Tabla1[[#This Row],[Total del pedido ]]</f>
        <v>0.39393939393939392</v>
      </c>
      <c r="O1141" s="2">
        <f>Tabla1[[#This Row],[Costo Unitario]]*Tabla1[[#This Row],[Cantidad Ordenada]]</f>
        <v>40</v>
      </c>
    </row>
    <row r="1142" spans="1:15" x14ac:dyDescent="0.2">
      <c r="A1142">
        <v>458</v>
      </c>
      <c r="B1142">
        <v>4</v>
      </c>
      <c r="C1142" t="s">
        <v>19</v>
      </c>
      <c r="D1142" t="s">
        <v>43</v>
      </c>
      <c r="E1142">
        <v>13</v>
      </c>
      <c r="F1142">
        <v>22</v>
      </c>
      <c r="G1142">
        <v>2</v>
      </c>
      <c r="H1142" s="8">
        <v>44</v>
      </c>
      <c r="I1142" s="7">
        <f>Tabla1[[#This Row],[Tiempo de Preparación]]/1440</f>
        <v>3.0555555555555555E-2</v>
      </c>
      <c r="J1142" t="s">
        <v>6</v>
      </c>
      <c r="K1142">
        <f>Tabla1[[#This Row],[Precio Unitario]]*Tabla1[[#This Row],[Cantidad Ordenada]]</f>
        <v>44</v>
      </c>
      <c r="L1142">
        <f>Tabla1[[#This Row],[Ganancia Bruta]]-(Tabla1[[#This Row],[Costo Unitario]]*Tabla1[[#This Row],[Cantidad Ordenada]])</f>
        <v>18</v>
      </c>
      <c r="M1142">
        <f>Tabla1[[#This Row],[Precio Unitario]]*Tabla1[[#This Row],[Cantidad Ordenada]]</f>
        <v>44</v>
      </c>
      <c r="N1142" s="1">
        <f>Tabla1[[#This Row],[Ganancia Neta ]]/Tabla1[[#This Row],[Total del pedido ]]</f>
        <v>0.40909090909090912</v>
      </c>
      <c r="O1142" s="2">
        <f>Tabla1[[#This Row],[Costo Unitario]]*Tabla1[[#This Row],[Cantidad Ordenada]]</f>
        <v>26</v>
      </c>
    </row>
    <row r="1143" spans="1:15" x14ac:dyDescent="0.2">
      <c r="A1143">
        <v>459</v>
      </c>
      <c r="B1143">
        <v>20</v>
      </c>
      <c r="C1143" t="s">
        <v>15</v>
      </c>
      <c r="D1143" t="s">
        <v>39</v>
      </c>
      <c r="E1143">
        <v>16</v>
      </c>
      <c r="F1143">
        <v>28</v>
      </c>
      <c r="G1143">
        <v>3</v>
      </c>
      <c r="H1143" s="8">
        <v>30</v>
      </c>
      <c r="I1143" s="7">
        <f>Tabla1[[#This Row],[Tiempo de Preparación]]/1440</f>
        <v>2.0833333333333332E-2</v>
      </c>
      <c r="J1143" t="s">
        <v>6</v>
      </c>
      <c r="K1143">
        <f>Tabla1[[#This Row],[Precio Unitario]]*Tabla1[[#This Row],[Cantidad Ordenada]]</f>
        <v>84</v>
      </c>
      <c r="L1143">
        <f>Tabla1[[#This Row],[Ganancia Bruta]]-(Tabla1[[#This Row],[Costo Unitario]]*Tabla1[[#This Row],[Cantidad Ordenada]])</f>
        <v>36</v>
      </c>
      <c r="M1143">
        <f>Tabla1[[#This Row],[Precio Unitario]]*Tabla1[[#This Row],[Cantidad Ordenada]]</f>
        <v>84</v>
      </c>
      <c r="N1143" s="1">
        <f>Tabla1[[#This Row],[Ganancia Neta ]]/Tabla1[[#This Row],[Total del pedido ]]</f>
        <v>0.42857142857142855</v>
      </c>
      <c r="O1143" s="2">
        <f>Tabla1[[#This Row],[Costo Unitario]]*Tabla1[[#This Row],[Cantidad Ordenada]]</f>
        <v>48</v>
      </c>
    </row>
    <row r="1144" spans="1:15" x14ac:dyDescent="0.2">
      <c r="A1144">
        <v>460</v>
      </c>
      <c r="B1144">
        <v>19</v>
      </c>
      <c r="C1144" t="s">
        <v>15</v>
      </c>
      <c r="D1144" t="s">
        <v>39</v>
      </c>
      <c r="E1144">
        <v>16</v>
      </c>
      <c r="F1144">
        <v>28</v>
      </c>
      <c r="G1144">
        <v>1</v>
      </c>
      <c r="H1144" s="8">
        <v>40</v>
      </c>
      <c r="I1144" s="7">
        <f>Tabla1[[#This Row],[Tiempo de Preparación]]/1440</f>
        <v>2.7777777777777776E-2</v>
      </c>
      <c r="J1144" t="s">
        <v>8</v>
      </c>
      <c r="K1144">
        <f>Tabla1[[#This Row],[Precio Unitario]]*Tabla1[[#This Row],[Cantidad Ordenada]]</f>
        <v>28</v>
      </c>
      <c r="L1144">
        <f>Tabla1[[#This Row],[Ganancia Bruta]]-(Tabla1[[#This Row],[Costo Unitario]]*Tabla1[[#This Row],[Cantidad Ordenada]])</f>
        <v>12</v>
      </c>
      <c r="M1144">
        <f>Tabla1[[#This Row],[Precio Unitario]]*Tabla1[[#This Row],[Cantidad Ordenada]]</f>
        <v>28</v>
      </c>
      <c r="N1144" s="1">
        <f>Tabla1[[#This Row],[Ganancia Neta ]]/Tabla1[[#This Row],[Total del pedido ]]</f>
        <v>0.42857142857142855</v>
      </c>
      <c r="O1144" s="2">
        <f>Tabla1[[#This Row],[Costo Unitario]]*Tabla1[[#This Row],[Cantidad Ordenada]]</f>
        <v>16</v>
      </c>
    </row>
    <row r="1145" spans="1:15" x14ac:dyDescent="0.2">
      <c r="A1145">
        <v>460</v>
      </c>
      <c r="B1145">
        <v>19</v>
      </c>
      <c r="C1145" t="s">
        <v>25</v>
      </c>
      <c r="D1145" t="s">
        <v>49</v>
      </c>
      <c r="E1145">
        <v>15</v>
      </c>
      <c r="F1145">
        <v>26</v>
      </c>
      <c r="G1145">
        <v>1</v>
      </c>
      <c r="H1145" s="8">
        <v>8</v>
      </c>
      <c r="I1145" s="7">
        <f>Tabla1[[#This Row],[Tiempo de Preparación]]/1440</f>
        <v>5.5555555555555558E-3</v>
      </c>
      <c r="J1145" t="s">
        <v>8</v>
      </c>
      <c r="K1145">
        <f>Tabla1[[#This Row],[Precio Unitario]]*Tabla1[[#This Row],[Cantidad Ordenada]]</f>
        <v>26</v>
      </c>
      <c r="L1145">
        <f>Tabla1[[#This Row],[Ganancia Bruta]]-(Tabla1[[#This Row],[Costo Unitario]]*Tabla1[[#This Row],[Cantidad Ordenada]])</f>
        <v>11</v>
      </c>
      <c r="M1145">
        <f>Tabla1[[#This Row],[Precio Unitario]]*Tabla1[[#This Row],[Cantidad Ordenada]]</f>
        <v>26</v>
      </c>
      <c r="N1145" s="1">
        <f>Tabla1[[#This Row],[Ganancia Neta ]]/Tabla1[[#This Row],[Total del pedido ]]</f>
        <v>0.42307692307692307</v>
      </c>
      <c r="O1145" s="2">
        <f>Tabla1[[#This Row],[Costo Unitario]]*Tabla1[[#This Row],[Cantidad Ordenada]]</f>
        <v>15</v>
      </c>
    </row>
    <row r="1146" spans="1:15" x14ac:dyDescent="0.2">
      <c r="A1146">
        <v>460</v>
      </c>
      <c r="B1146">
        <v>19</v>
      </c>
      <c r="C1146" t="s">
        <v>26</v>
      </c>
      <c r="D1146" t="s">
        <v>50</v>
      </c>
      <c r="E1146">
        <v>15</v>
      </c>
      <c r="F1146">
        <v>25</v>
      </c>
      <c r="G1146">
        <v>2</v>
      </c>
      <c r="H1146" s="8">
        <v>43</v>
      </c>
      <c r="I1146" s="7">
        <f>Tabla1[[#This Row],[Tiempo de Preparación]]/1440</f>
        <v>2.9861111111111113E-2</v>
      </c>
      <c r="J1146" t="s">
        <v>6</v>
      </c>
      <c r="K1146">
        <f>Tabla1[[#This Row],[Precio Unitario]]*Tabla1[[#This Row],[Cantidad Ordenada]]</f>
        <v>50</v>
      </c>
      <c r="L1146">
        <f>Tabla1[[#This Row],[Ganancia Bruta]]-(Tabla1[[#This Row],[Costo Unitario]]*Tabla1[[#This Row],[Cantidad Ordenada]])</f>
        <v>20</v>
      </c>
      <c r="M1146">
        <f>Tabla1[[#This Row],[Precio Unitario]]*Tabla1[[#This Row],[Cantidad Ordenada]]</f>
        <v>50</v>
      </c>
      <c r="N1146" s="1">
        <f>Tabla1[[#This Row],[Ganancia Neta ]]/Tabla1[[#This Row],[Total del pedido ]]</f>
        <v>0.4</v>
      </c>
      <c r="O1146" s="2">
        <f>Tabla1[[#This Row],[Costo Unitario]]*Tabla1[[#This Row],[Cantidad Ordenada]]</f>
        <v>30</v>
      </c>
    </row>
    <row r="1147" spans="1:15" x14ac:dyDescent="0.2">
      <c r="A1147">
        <v>460</v>
      </c>
      <c r="B1147">
        <v>19</v>
      </c>
      <c r="C1147" t="s">
        <v>5</v>
      </c>
      <c r="D1147" t="s">
        <v>31</v>
      </c>
      <c r="E1147">
        <v>14</v>
      </c>
      <c r="F1147">
        <v>24</v>
      </c>
      <c r="G1147">
        <v>3</v>
      </c>
      <c r="H1147" s="8">
        <v>33</v>
      </c>
      <c r="I1147" s="7">
        <f>Tabla1[[#This Row],[Tiempo de Preparación]]/1440</f>
        <v>2.2916666666666665E-2</v>
      </c>
      <c r="J1147" t="s">
        <v>6</v>
      </c>
      <c r="K1147">
        <f>Tabla1[[#This Row],[Precio Unitario]]*Tabla1[[#This Row],[Cantidad Ordenada]]</f>
        <v>72</v>
      </c>
      <c r="L1147">
        <f>Tabla1[[#This Row],[Ganancia Bruta]]-(Tabla1[[#This Row],[Costo Unitario]]*Tabla1[[#This Row],[Cantidad Ordenada]])</f>
        <v>30</v>
      </c>
      <c r="M1147">
        <f>Tabla1[[#This Row],[Precio Unitario]]*Tabla1[[#This Row],[Cantidad Ordenada]]</f>
        <v>72</v>
      </c>
      <c r="N1147" s="1">
        <f>Tabla1[[#This Row],[Ganancia Neta ]]/Tabla1[[#This Row],[Total del pedido ]]</f>
        <v>0.41666666666666669</v>
      </c>
      <c r="O1147" s="2">
        <f>Tabla1[[#This Row],[Costo Unitario]]*Tabla1[[#This Row],[Cantidad Ordenada]]</f>
        <v>42</v>
      </c>
    </row>
    <row r="1148" spans="1:15" x14ac:dyDescent="0.2">
      <c r="A1148">
        <v>461</v>
      </c>
      <c r="B1148">
        <v>4</v>
      </c>
      <c r="C1148" t="s">
        <v>17</v>
      </c>
      <c r="D1148" t="s">
        <v>41</v>
      </c>
      <c r="E1148">
        <v>21</v>
      </c>
      <c r="F1148">
        <v>35</v>
      </c>
      <c r="G1148">
        <v>2</v>
      </c>
      <c r="H1148" s="8">
        <v>38</v>
      </c>
      <c r="I1148" s="7">
        <f>Tabla1[[#This Row],[Tiempo de Preparación]]/1440</f>
        <v>2.6388888888888889E-2</v>
      </c>
      <c r="J1148" t="s">
        <v>8</v>
      </c>
      <c r="K1148">
        <f>Tabla1[[#This Row],[Precio Unitario]]*Tabla1[[#This Row],[Cantidad Ordenada]]</f>
        <v>70</v>
      </c>
      <c r="L1148">
        <f>Tabla1[[#This Row],[Ganancia Bruta]]-(Tabla1[[#This Row],[Costo Unitario]]*Tabla1[[#This Row],[Cantidad Ordenada]])</f>
        <v>28</v>
      </c>
      <c r="M1148">
        <f>Tabla1[[#This Row],[Precio Unitario]]*Tabla1[[#This Row],[Cantidad Ordenada]]</f>
        <v>70</v>
      </c>
      <c r="N1148" s="1">
        <f>Tabla1[[#This Row],[Ganancia Neta ]]/Tabla1[[#This Row],[Total del pedido ]]</f>
        <v>0.4</v>
      </c>
      <c r="O1148" s="2">
        <f>Tabla1[[#This Row],[Costo Unitario]]*Tabla1[[#This Row],[Cantidad Ordenada]]</f>
        <v>42</v>
      </c>
    </row>
    <row r="1149" spans="1:15" x14ac:dyDescent="0.2">
      <c r="A1149">
        <v>461</v>
      </c>
      <c r="B1149">
        <v>4</v>
      </c>
      <c r="C1149" t="s">
        <v>13</v>
      </c>
      <c r="D1149" t="s">
        <v>37</v>
      </c>
      <c r="E1149">
        <v>17</v>
      </c>
      <c r="F1149">
        <v>29</v>
      </c>
      <c r="G1149">
        <v>1</v>
      </c>
      <c r="H1149" s="8">
        <v>28</v>
      </c>
      <c r="I1149" s="7">
        <f>Tabla1[[#This Row],[Tiempo de Preparación]]/1440</f>
        <v>1.9444444444444445E-2</v>
      </c>
      <c r="J1149" t="s">
        <v>6</v>
      </c>
      <c r="K1149">
        <f>Tabla1[[#This Row],[Precio Unitario]]*Tabla1[[#This Row],[Cantidad Ordenada]]</f>
        <v>29</v>
      </c>
      <c r="L1149">
        <f>Tabla1[[#This Row],[Ganancia Bruta]]-(Tabla1[[#This Row],[Costo Unitario]]*Tabla1[[#This Row],[Cantidad Ordenada]])</f>
        <v>12</v>
      </c>
      <c r="M1149">
        <f>Tabla1[[#This Row],[Precio Unitario]]*Tabla1[[#This Row],[Cantidad Ordenada]]</f>
        <v>29</v>
      </c>
      <c r="N1149" s="1">
        <f>Tabla1[[#This Row],[Ganancia Neta ]]/Tabla1[[#This Row],[Total del pedido ]]</f>
        <v>0.41379310344827586</v>
      </c>
      <c r="O1149" s="2">
        <f>Tabla1[[#This Row],[Costo Unitario]]*Tabla1[[#This Row],[Cantidad Ordenada]]</f>
        <v>17</v>
      </c>
    </row>
    <row r="1150" spans="1:15" x14ac:dyDescent="0.2">
      <c r="A1150">
        <v>462</v>
      </c>
      <c r="B1150">
        <v>9</v>
      </c>
      <c r="C1150" t="s">
        <v>14</v>
      </c>
      <c r="D1150" t="s">
        <v>38</v>
      </c>
      <c r="E1150">
        <v>20</v>
      </c>
      <c r="F1150">
        <v>33</v>
      </c>
      <c r="G1150">
        <v>3</v>
      </c>
      <c r="H1150" s="8">
        <v>11</v>
      </c>
      <c r="I1150" s="7">
        <f>Tabla1[[#This Row],[Tiempo de Preparación]]/1440</f>
        <v>7.6388888888888886E-3</v>
      </c>
      <c r="J1150" t="s">
        <v>6</v>
      </c>
      <c r="K1150">
        <f>Tabla1[[#This Row],[Precio Unitario]]*Tabla1[[#This Row],[Cantidad Ordenada]]</f>
        <v>99</v>
      </c>
      <c r="L1150">
        <f>Tabla1[[#This Row],[Ganancia Bruta]]-(Tabla1[[#This Row],[Costo Unitario]]*Tabla1[[#This Row],[Cantidad Ordenada]])</f>
        <v>39</v>
      </c>
      <c r="M1150">
        <f>Tabla1[[#This Row],[Precio Unitario]]*Tabla1[[#This Row],[Cantidad Ordenada]]</f>
        <v>99</v>
      </c>
      <c r="N1150" s="1">
        <f>Tabla1[[#This Row],[Ganancia Neta ]]/Tabla1[[#This Row],[Total del pedido ]]</f>
        <v>0.39393939393939392</v>
      </c>
      <c r="O1150" s="2">
        <f>Tabla1[[#This Row],[Costo Unitario]]*Tabla1[[#This Row],[Cantidad Ordenada]]</f>
        <v>60</v>
      </c>
    </row>
    <row r="1151" spans="1:15" x14ac:dyDescent="0.2">
      <c r="A1151">
        <v>463</v>
      </c>
      <c r="B1151">
        <v>7</v>
      </c>
      <c r="C1151" t="s">
        <v>9</v>
      </c>
      <c r="D1151" t="s">
        <v>33</v>
      </c>
      <c r="E1151">
        <v>19</v>
      </c>
      <c r="F1151">
        <v>31</v>
      </c>
      <c r="G1151">
        <v>3</v>
      </c>
      <c r="H1151" s="8">
        <v>14</v>
      </c>
      <c r="I1151" s="7">
        <f>Tabla1[[#This Row],[Tiempo de Preparación]]/1440</f>
        <v>9.7222222222222224E-3</v>
      </c>
      <c r="J1151" t="s">
        <v>8</v>
      </c>
      <c r="K1151">
        <f>Tabla1[[#This Row],[Precio Unitario]]*Tabla1[[#This Row],[Cantidad Ordenada]]</f>
        <v>93</v>
      </c>
      <c r="L1151">
        <f>Tabla1[[#This Row],[Ganancia Bruta]]-(Tabla1[[#This Row],[Costo Unitario]]*Tabla1[[#This Row],[Cantidad Ordenada]])</f>
        <v>36</v>
      </c>
      <c r="M1151">
        <f>Tabla1[[#This Row],[Precio Unitario]]*Tabla1[[#This Row],[Cantidad Ordenada]]</f>
        <v>93</v>
      </c>
      <c r="N1151" s="1">
        <f>Tabla1[[#This Row],[Ganancia Neta ]]/Tabla1[[#This Row],[Total del pedido ]]</f>
        <v>0.38709677419354838</v>
      </c>
      <c r="O1151" s="2">
        <f>Tabla1[[#This Row],[Costo Unitario]]*Tabla1[[#This Row],[Cantidad Ordenada]]</f>
        <v>57</v>
      </c>
    </row>
    <row r="1152" spans="1:15" x14ac:dyDescent="0.2">
      <c r="A1152">
        <v>464</v>
      </c>
      <c r="B1152">
        <v>16</v>
      </c>
      <c r="C1152" t="s">
        <v>25</v>
      </c>
      <c r="D1152" t="s">
        <v>49</v>
      </c>
      <c r="E1152">
        <v>15</v>
      </c>
      <c r="F1152">
        <v>26</v>
      </c>
      <c r="G1152">
        <v>3</v>
      </c>
      <c r="H1152" s="8">
        <v>50</v>
      </c>
      <c r="I1152" s="7">
        <f>Tabla1[[#This Row],[Tiempo de Preparación]]/1440</f>
        <v>3.4722222222222224E-2</v>
      </c>
      <c r="J1152" t="s">
        <v>8</v>
      </c>
      <c r="K1152">
        <f>Tabla1[[#This Row],[Precio Unitario]]*Tabla1[[#This Row],[Cantidad Ordenada]]</f>
        <v>78</v>
      </c>
      <c r="L1152">
        <f>Tabla1[[#This Row],[Ganancia Bruta]]-(Tabla1[[#This Row],[Costo Unitario]]*Tabla1[[#This Row],[Cantidad Ordenada]])</f>
        <v>33</v>
      </c>
      <c r="M1152">
        <f>Tabla1[[#This Row],[Precio Unitario]]*Tabla1[[#This Row],[Cantidad Ordenada]]</f>
        <v>78</v>
      </c>
      <c r="N1152" s="1">
        <f>Tabla1[[#This Row],[Ganancia Neta ]]/Tabla1[[#This Row],[Total del pedido ]]</f>
        <v>0.42307692307692307</v>
      </c>
      <c r="O1152" s="2">
        <f>Tabla1[[#This Row],[Costo Unitario]]*Tabla1[[#This Row],[Cantidad Ordenada]]</f>
        <v>45</v>
      </c>
    </row>
    <row r="1153" spans="1:15" x14ac:dyDescent="0.2">
      <c r="A1153">
        <v>464</v>
      </c>
      <c r="B1153">
        <v>16</v>
      </c>
      <c r="C1153" t="s">
        <v>10</v>
      </c>
      <c r="D1153" t="s">
        <v>34</v>
      </c>
      <c r="E1153">
        <v>16</v>
      </c>
      <c r="F1153">
        <v>27</v>
      </c>
      <c r="G1153">
        <v>2</v>
      </c>
      <c r="H1153" s="8">
        <v>24</v>
      </c>
      <c r="I1153" s="7">
        <f>Tabla1[[#This Row],[Tiempo de Preparación]]/1440</f>
        <v>1.6666666666666666E-2</v>
      </c>
      <c r="J1153" t="s">
        <v>6</v>
      </c>
      <c r="K1153">
        <f>Tabla1[[#This Row],[Precio Unitario]]*Tabla1[[#This Row],[Cantidad Ordenada]]</f>
        <v>54</v>
      </c>
      <c r="L1153">
        <f>Tabla1[[#This Row],[Ganancia Bruta]]-(Tabla1[[#This Row],[Costo Unitario]]*Tabla1[[#This Row],[Cantidad Ordenada]])</f>
        <v>22</v>
      </c>
      <c r="M1153">
        <f>Tabla1[[#This Row],[Precio Unitario]]*Tabla1[[#This Row],[Cantidad Ordenada]]</f>
        <v>54</v>
      </c>
      <c r="N1153" s="1">
        <f>Tabla1[[#This Row],[Ganancia Neta ]]/Tabla1[[#This Row],[Total del pedido ]]</f>
        <v>0.40740740740740738</v>
      </c>
      <c r="O1153" s="2">
        <f>Tabla1[[#This Row],[Costo Unitario]]*Tabla1[[#This Row],[Cantidad Ordenada]]</f>
        <v>32</v>
      </c>
    </row>
    <row r="1154" spans="1:15" x14ac:dyDescent="0.2">
      <c r="A1154">
        <v>464</v>
      </c>
      <c r="B1154">
        <v>16</v>
      </c>
      <c r="C1154" t="s">
        <v>19</v>
      </c>
      <c r="D1154" t="s">
        <v>43</v>
      </c>
      <c r="E1154">
        <v>13</v>
      </c>
      <c r="F1154">
        <v>22</v>
      </c>
      <c r="G1154">
        <v>1</v>
      </c>
      <c r="H1154" s="8">
        <v>10</v>
      </c>
      <c r="I1154" s="7">
        <f>Tabla1[[#This Row],[Tiempo de Preparación]]/1440</f>
        <v>6.9444444444444441E-3</v>
      </c>
      <c r="J1154" t="s">
        <v>6</v>
      </c>
      <c r="K1154">
        <f>Tabla1[[#This Row],[Precio Unitario]]*Tabla1[[#This Row],[Cantidad Ordenada]]</f>
        <v>22</v>
      </c>
      <c r="L1154">
        <f>Tabla1[[#This Row],[Ganancia Bruta]]-(Tabla1[[#This Row],[Costo Unitario]]*Tabla1[[#This Row],[Cantidad Ordenada]])</f>
        <v>9</v>
      </c>
      <c r="M1154">
        <f>Tabla1[[#This Row],[Precio Unitario]]*Tabla1[[#This Row],[Cantidad Ordenada]]</f>
        <v>22</v>
      </c>
      <c r="N1154" s="1">
        <f>Tabla1[[#This Row],[Ganancia Neta ]]/Tabla1[[#This Row],[Total del pedido ]]</f>
        <v>0.40909090909090912</v>
      </c>
      <c r="O1154" s="2">
        <f>Tabla1[[#This Row],[Costo Unitario]]*Tabla1[[#This Row],[Cantidad Ordenada]]</f>
        <v>13</v>
      </c>
    </row>
    <row r="1155" spans="1:15" x14ac:dyDescent="0.2">
      <c r="A1155">
        <v>465</v>
      </c>
      <c r="B1155">
        <v>4</v>
      </c>
      <c r="C1155" t="s">
        <v>26</v>
      </c>
      <c r="D1155" t="s">
        <v>50</v>
      </c>
      <c r="E1155">
        <v>15</v>
      </c>
      <c r="F1155">
        <v>25</v>
      </c>
      <c r="G1155">
        <v>3</v>
      </c>
      <c r="H1155" s="8">
        <v>37</v>
      </c>
      <c r="I1155" s="7">
        <f>Tabla1[[#This Row],[Tiempo de Preparación]]/1440</f>
        <v>2.5694444444444443E-2</v>
      </c>
      <c r="J1155" t="s">
        <v>6</v>
      </c>
      <c r="K1155">
        <f>Tabla1[[#This Row],[Precio Unitario]]*Tabla1[[#This Row],[Cantidad Ordenada]]</f>
        <v>75</v>
      </c>
      <c r="L1155">
        <f>Tabla1[[#This Row],[Ganancia Bruta]]-(Tabla1[[#This Row],[Costo Unitario]]*Tabla1[[#This Row],[Cantidad Ordenada]])</f>
        <v>30</v>
      </c>
      <c r="M1155">
        <f>Tabla1[[#This Row],[Precio Unitario]]*Tabla1[[#This Row],[Cantidad Ordenada]]</f>
        <v>75</v>
      </c>
      <c r="N1155" s="1">
        <f>Tabla1[[#This Row],[Ganancia Neta ]]/Tabla1[[#This Row],[Total del pedido ]]</f>
        <v>0.4</v>
      </c>
      <c r="O1155" s="2">
        <f>Tabla1[[#This Row],[Costo Unitario]]*Tabla1[[#This Row],[Cantidad Ordenada]]</f>
        <v>45</v>
      </c>
    </row>
    <row r="1156" spans="1:15" x14ac:dyDescent="0.2">
      <c r="A1156">
        <v>465</v>
      </c>
      <c r="B1156">
        <v>4</v>
      </c>
      <c r="C1156" t="s">
        <v>22</v>
      </c>
      <c r="D1156" t="s">
        <v>46</v>
      </c>
      <c r="E1156">
        <v>14</v>
      </c>
      <c r="F1156">
        <v>23</v>
      </c>
      <c r="G1156">
        <v>2</v>
      </c>
      <c r="H1156" s="8">
        <v>23</v>
      </c>
      <c r="I1156" s="7">
        <f>Tabla1[[#This Row],[Tiempo de Preparación]]/1440</f>
        <v>1.5972222222222221E-2</v>
      </c>
      <c r="J1156" t="s">
        <v>8</v>
      </c>
      <c r="K1156">
        <f>Tabla1[[#This Row],[Precio Unitario]]*Tabla1[[#This Row],[Cantidad Ordenada]]</f>
        <v>46</v>
      </c>
      <c r="L1156">
        <f>Tabla1[[#This Row],[Ganancia Bruta]]-(Tabla1[[#This Row],[Costo Unitario]]*Tabla1[[#This Row],[Cantidad Ordenada]])</f>
        <v>18</v>
      </c>
      <c r="M1156">
        <f>Tabla1[[#This Row],[Precio Unitario]]*Tabla1[[#This Row],[Cantidad Ordenada]]</f>
        <v>46</v>
      </c>
      <c r="N1156" s="1">
        <f>Tabla1[[#This Row],[Ganancia Neta ]]/Tabla1[[#This Row],[Total del pedido ]]</f>
        <v>0.39130434782608697</v>
      </c>
      <c r="O1156" s="2">
        <f>Tabla1[[#This Row],[Costo Unitario]]*Tabla1[[#This Row],[Cantidad Ordenada]]</f>
        <v>28</v>
      </c>
    </row>
    <row r="1157" spans="1:15" x14ac:dyDescent="0.2">
      <c r="A1157">
        <v>466</v>
      </c>
      <c r="B1157">
        <v>4</v>
      </c>
      <c r="C1157" t="s">
        <v>19</v>
      </c>
      <c r="D1157" t="s">
        <v>43</v>
      </c>
      <c r="E1157">
        <v>13</v>
      </c>
      <c r="F1157">
        <v>22</v>
      </c>
      <c r="G1157">
        <v>1</v>
      </c>
      <c r="H1157" s="8">
        <v>50</v>
      </c>
      <c r="I1157" s="7">
        <f>Tabla1[[#This Row],[Tiempo de Preparación]]/1440</f>
        <v>3.4722222222222224E-2</v>
      </c>
      <c r="J1157" t="s">
        <v>8</v>
      </c>
      <c r="K1157">
        <f>Tabla1[[#This Row],[Precio Unitario]]*Tabla1[[#This Row],[Cantidad Ordenada]]</f>
        <v>22</v>
      </c>
      <c r="L1157">
        <f>Tabla1[[#This Row],[Ganancia Bruta]]-(Tabla1[[#This Row],[Costo Unitario]]*Tabla1[[#This Row],[Cantidad Ordenada]])</f>
        <v>9</v>
      </c>
      <c r="M1157">
        <f>Tabla1[[#This Row],[Precio Unitario]]*Tabla1[[#This Row],[Cantidad Ordenada]]</f>
        <v>22</v>
      </c>
      <c r="N1157" s="1">
        <f>Tabla1[[#This Row],[Ganancia Neta ]]/Tabla1[[#This Row],[Total del pedido ]]</f>
        <v>0.40909090909090912</v>
      </c>
      <c r="O1157" s="2">
        <f>Tabla1[[#This Row],[Costo Unitario]]*Tabla1[[#This Row],[Cantidad Ordenada]]</f>
        <v>13</v>
      </c>
    </row>
    <row r="1158" spans="1:15" x14ac:dyDescent="0.2">
      <c r="A1158">
        <v>466</v>
      </c>
      <c r="B1158">
        <v>4</v>
      </c>
      <c r="C1158" t="s">
        <v>7</v>
      </c>
      <c r="D1158" t="s">
        <v>32</v>
      </c>
      <c r="E1158">
        <v>18</v>
      </c>
      <c r="F1158">
        <v>30</v>
      </c>
      <c r="G1158">
        <v>3</v>
      </c>
      <c r="H1158" s="8">
        <v>52</v>
      </c>
      <c r="I1158" s="7">
        <f>Tabla1[[#This Row],[Tiempo de Preparación]]/1440</f>
        <v>3.6111111111111108E-2</v>
      </c>
      <c r="J1158" t="s">
        <v>6</v>
      </c>
      <c r="K1158">
        <f>Tabla1[[#This Row],[Precio Unitario]]*Tabla1[[#This Row],[Cantidad Ordenada]]</f>
        <v>90</v>
      </c>
      <c r="L1158">
        <f>Tabla1[[#This Row],[Ganancia Bruta]]-(Tabla1[[#This Row],[Costo Unitario]]*Tabla1[[#This Row],[Cantidad Ordenada]])</f>
        <v>36</v>
      </c>
      <c r="M1158">
        <f>Tabla1[[#This Row],[Precio Unitario]]*Tabla1[[#This Row],[Cantidad Ordenada]]</f>
        <v>90</v>
      </c>
      <c r="N1158" s="1">
        <f>Tabla1[[#This Row],[Ganancia Neta ]]/Tabla1[[#This Row],[Total del pedido ]]</f>
        <v>0.4</v>
      </c>
      <c r="O1158" s="2">
        <f>Tabla1[[#This Row],[Costo Unitario]]*Tabla1[[#This Row],[Cantidad Ordenada]]</f>
        <v>54</v>
      </c>
    </row>
    <row r="1159" spans="1:15" x14ac:dyDescent="0.2">
      <c r="A1159">
        <v>466</v>
      </c>
      <c r="B1159">
        <v>4</v>
      </c>
      <c r="C1159" t="s">
        <v>15</v>
      </c>
      <c r="D1159" t="s">
        <v>39</v>
      </c>
      <c r="E1159">
        <v>16</v>
      </c>
      <c r="F1159">
        <v>28</v>
      </c>
      <c r="G1159">
        <v>1</v>
      </c>
      <c r="H1159" s="8">
        <v>43</v>
      </c>
      <c r="I1159" s="7">
        <f>Tabla1[[#This Row],[Tiempo de Preparación]]/1440</f>
        <v>2.9861111111111113E-2</v>
      </c>
      <c r="J1159" t="s">
        <v>6</v>
      </c>
      <c r="K1159">
        <f>Tabla1[[#This Row],[Precio Unitario]]*Tabla1[[#This Row],[Cantidad Ordenada]]</f>
        <v>28</v>
      </c>
      <c r="L1159">
        <f>Tabla1[[#This Row],[Ganancia Bruta]]-(Tabla1[[#This Row],[Costo Unitario]]*Tabla1[[#This Row],[Cantidad Ordenada]])</f>
        <v>12</v>
      </c>
      <c r="M1159">
        <f>Tabla1[[#This Row],[Precio Unitario]]*Tabla1[[#This Row],[Cantidad Ordenada]]</f>
        <v>28</v>
      </c>
      <c r="N1159" s="1">
        <f>Tabla1[[#This Row],[Ganancia Neta ]]/Tabla1[[#This Row],[Total del pedido ]]</f>
        <v>0.42857142857142855</v>
      </c>
      <c r="O1159" s="2">
        <f>Tabla1[[#This Row],[Costo Unitario]]*Tabla1[[#This Row],[Cantidad Ordenada]]</f>
        <v>16</v>
      </c>
    </row>
    <row r="1160" spans="1:15" x14ac:dyDescent="0.2">
      <c r="A1160">
        <v>467</v>
      </c>
      <c r="B1160">
        <v>15</v>
      </c>
      <c r="C1160" t="s">
        <v>14</v>
      </c>
      <c r="D1160" t="s">
        <v>38</v>
      </c>
      <c r="E1160">
        <v>20</v>
      </c>
      <c r="F1160">
        <v>33</v>
      </c>
      <c r="G1160">
        <v>3</v>
      </c>
      <c r="H1160" s="8">
        <v>13</v>
      </c>
      <c r="I1160" s="7">
        <f>Tabla1[[#This Row],[Tiempo de Preparación]]/1440</f>
        <v>9.0277777777777769E-3</v>
      </c>
      <c r="J1160" t="s">
        <v>6</v>
      </c>
      <c r="K1160">
        <f>Tabla1[[#This Row],[Precio Unitario]]*Tabla1[[#This Row],[Cantidad Ordenada]]</f>
        <v>99</v>
      </c>
      <c r="L1160">
        <f>Tabla1[[#This Row],[Ganancia Bruta]]-(Tabla1[[#This Row],[Costo Unitario]]*Tabla1[[#This Row],[Cantidad Ordenada]])</f>
        <v>39</v>
      </c>
      <c r="M1160">
        <f>Tabla1[[#This Row],[Precio Unitario]]*Tabla1[[#This Row],[Cantidad Ordenada]]</f>
        <v>99</v>
      </c>
      <c r="N1160" s="1">
        <f>Tabla1[[#This Row],[Ganancia Neta ]]/Tabla1[[#This Row],[Total del pedido ]]</f>
        <v>0.39393939393939392</v>
      </c>
      <c r="O1160" s="2">
        <f>Tabla1[[#This Row],[Costo Unitario]]*Tabla1[[#This Row],[Cantidad Ordenada]]</f>
        <v>60</v>
      </c>
    </row>
    <row r="1161" spans="1:15" x14ac:dyDescent="0.2">
      <c r="A1161">
        <v>467</v>
      </c>
      <c r="B1161">
        <v>15</v>
      </c>
      <c r="C1161" t="s">
        <v>19</v>
      </c>
      <c r="D1161" t="s">
        <v>43</v>
      </c>
      <c r="E1161">
        <v>13</v>
      </c>
      <c r="F1161">
        <v>22</v>
      </c>
      <c r="G1161">
        <v>2</v>
      </c>
      <c r="H1161" s="8">
        <v>59</v>
      </c>
      <c r="I1161" s="7">
        <f>Tabla1[[#This Row],[Tiempo de Preparación]]/1440</f>
        <v>4.0972222222222222E-2</v>
      </c>
      <c r="J1161" t="s">
        <v>6</v>
      </c>
      <c r="K1161">
        <f>Tabla1[[#This Row],[Precio Unitario]]*Tabla1[[#This Row],[Cantidad Ordenada]]</f>
        <v>44</v>
      </c>
      <c r="L1161">
        <f>Tabla1[[#This Row],[Ganancia Bruta]]-(Tabla1[[#This Row],[Costo Unitario]]*Tabla1[[#This Row],[Cantidad Ordenada]])</f>
        <v>18</v>
      </c>
      <c r="M1161">
        <f>Tabla1[[#This Row],[Precio Unitario]]*Tabla1[[#This Row],[Cantidad Ordenada]]</f>
        <v>44</v>
      </c>
      <c r="N1161" s="1">
        <f>Tabla1[[#This Row],[Ganancia Neta ]]/Tabla1[[#This Row],[Total del pedido ]]</f>
        <v>0.40909090909090912</v>
      </c>
      <c r="O1161" s="2">
        <f>Tabla1[[#This Row],[Costo Unitario]]*Tabla1[[#This Row],[Cantidad Ordenada]]</f>
        <v>26</v>
      </c>
    </row>
    <row r="1162" spans="1:15" x14ac:dyDescent="0.2">
      <c r="A1162">
        <v>468</v>
      </c>
      <c r="B1162">
        <v>14</v>
      </c>
      <c r="C1162" t="s">
        <v>16</v>
      </c>
      <c r="D1162" t="s">
        <v>40</v>
      </c>
      <c r="E1162">
        <v>11</v>
      </c>
      <c r="F1162">
        <v>19</v>
      </c>
      <c r="G1162">
        <v>2</v>
      </c>
      <c r="H1162" s="8">
        <v>38</v>
      </c>
      <c r="I1162" s="7">
        <f>Tabla1[[#This Row],[Tiempo de Preparación]]/1440</f>
        <v>2.6388888888888889E-2</v>
      </c>
      <c r="J1162" t="s">
        <v>8</v>
      </c>
      <c r="K1162">
        <f>Tabla1[[#This Row],[Precio Unitario]]*Tabla1[[#This Row],[Cantidad Ordenada]]</f>
        <v>38</v>
      </c>
      <c r="L1162">
        <f>Tabla1[[#This Row],[Ganancia Bruta]]-(Tabla1[[#This Row],[Costo Unitario]]*Tabla1[[#This Row],[Cantidad Ordenada]])</f>
        <v>16</v>
      </c>
      <c r="M1162">
        <f>Tabla1[[#This Row],[Precio Unitario]]*Tabla1[[#This Row],[Cantidad Ordenada]]</f>
        <v>38</v>
      </c>
      <c r="N1162" s="1">
        <f>Tabla1[[#This Row],[Ganancia Neta ]]/Tabla1[[#This Row],[Total del pedido ]]</f>
        <v>0.42105263157894735</v>
      </c>
      <c r="O1162" s="2">
        <f>Tabla1[[#This Row],[Costo Unitario]]*Tabla1[[#This Row],[Cantidad Ordenada]]</f>
        <v>22</v>
      </c>
    </row>
    <row r="1163" spans="1:15" x14ac:dyDescent="0.2">
      <c r="A1163">
        <v>468</v>
      </c>
      <c r="B1163">
        <v>14</v>
      </c>
      <c r="C1163" t="s">
        <v>21</v>
      </c>
      <c r="D1163" t="s">
        <v>45</v>
      </c>
      <c r="E1163">
        <v>12</v>
      </c>
      <c r="F1163">
        <v>20</v>
      </c>
      <c r="G1163">
        <v>2</v>
      </c>
      <c r="H1163" s="8">
        <v>16</v>
      </c>
      <c r="I1163" s="7">
        <f>Tabla1[[#This Row],[Tiempo de Preparación]]/1440</f>
        <v>1.1111111111111112E-2</v>
      </c>
      <c r="J1163" t="s">
        <v>8</v>
      </c>
      <c r="K1163">
        <f>Tabla1[[#This Row],[Precio Unitario]]*Tabla1[[#This Row],[Cantidad Ordenada]]</f>
        <v>40</v>
      </c>
      <c r="L1163">
        <f>Tabla1[[#This Row],[Ganancia Bruta]]-(Tabla1[[#This Row],[Costo Unitario]]*Tabla1[[#This Row],[Cantidad Ordenada]])</f>
        <v>16</v>
      </c>
      <c r="M1163">
        <f>Tabla1[[#This Row],[Precio Unitario]]*Tabla1[[#This Row],[Cantidad Ordenada]]</f>
        <v>40</v>
      </c>
      <c r="N1163" s="1">
        <f>Tabla1[[#This Row],[Ganancia Neta ]]/Tabla1[[#This Row],[Total del pedido ]]</f>
        <v>0.4</v>
      </c>
      <c r="O1163" s="2">
        <f>Tabla1[[#This Row],[Costo Unitario]]*Tabla1[[#This Row],[Cantidad Ordenada]]</f>
        <v>24</v>
      </c>
    </row>
    <row r="1164" spans="1:15" x14ac:dyDescent="0.2">
      <c r="A1164">
        <v>468</v>
      </c>
      <c r="B1164">
        <v>14</v>
      </c>
      <c r="C1164" t="s">
        <v>15</v>
      </c>
      <c r="D1164" t="s">
        <v>39</v>
      </c>
      <c r="E1164">
        <v>16</v>
      </c>
      <c r="F1164">
        <v>28</v>
      </c>
      <c r="G1164">
        <v>1</v>
      </c>
      <c r="H1164" s="8">
        <v>9</v>
      </c>
      <c r="I1164" s="7">
        <f>Tabla1[[#This Row],[Tiempo de Preparación]]/1440</f>
        <v>6.2500000000000003E-3</v>
      </c>
      <c r="J1164" t="s">
        <v>8</v>
      </c>
      <c r="K1164">
        <f>Tabla1[[#This Row],[Precio Unitario]]*Tabla1[[#This Row],[Cantidad Ordenada]]</f>
        <v>28</v>
      </c>
      <c r="L1164">
        <f>Tabla1[[#This Row],[Ganancia Bruta]]-(Tabla1[[#This Row],[Costo Unitario]]*Tabla1[[#This Row],[Cantidad Ordenada]])</f>
        <v>12</v>
      </c>
      <c r="M1164">
        <f>Tabla1[[#This Row],[Precio Unitario]]*Tabla1[[#This Row],[Cantidad Ordenada]]</f>
        <v>28</v>
      </c>
      <c r="N1164" s="1">
        <f>Tabla1[[#This Row],[Ganancia Neta ]]/Tabla1[[#This Row],[Total del pedido ]]</f>
        <v>0.42857142857142855</v>
      </c>
      <c r="O1164" s="2">
        <f>Tabla1[[#This Row],[Costo Unitario]]*Tabla1[[#This Row],[Cantidad Ordenada]]</f>
        <v>16</v>
      </c>
    </row>
    <row r="1165" spans="1:15" x14ac:dyDescent="0.2">
      <c r="A1165">
        <v>469</v>
      </c>
      <c r="B1165">
        <v>1</v>
      </c>
      <c r="C1165" t="s">
        <v>17</v>
      </c>
      <c r="D1165" t="s">
        <v>41</v>
      </c>
      <c r="E1165">
        <v>21</v>
      </c>
      <c r="F1165">
        <v>35</v>
      </c>
      <c r="G1165">
        <v>3</v>
      </c>
      <c r="H1165" s="8">
        <v>22</v>
      </c>
      <c r="I1165" s="7">
        <f>Tabla1[[#This Row],[Tiempo de Preparación]]/1440</f>
        <v>1.5277777777777777E-2</v>
      </c>
      <c r="J1165" t="s">
        <v>8</v>
      </c>
      <c r="K1165">
        <f>Tabla1[[#This Row],[Precio Unitario]]*Tabla1[[#This Row],[Cantidad Ordenada]]</f>
        <v>105</v>
      </c>
      <c r="L1165">
        <f>Tabla1[[#This Row],[Ganancia Bruta]]-(Tabla1[[#This Row],[Costo Unitario]]*Tabla1[[#This Row],[Cantidad Ordenada]])</f>
        <v>42</v>
      </c>
      <c r="M1165">
        <f>Tabla1[[#This Row],[Precio Unitario]]*Tabla1[[#This Row],[Cantidad Ordenada]]</f>
        <v>105</v>
      </c>
      <c r="N1165" s="1">
        <f>Tabla1[[#This Row],[Ganancia Neta ]]/Tabla1[[#This Row],[Total del pedido ]]</f>
        <v>0.4</v>
      </c>
      <c r="O1165" s="2">
        <f>Tabla1[[#This Row],[Costo Unitario]]*Tabla1[[#This Row],[Cantidad Ordenada]]</f>
        <v>63</v>
      </c>
    </row>
    <row r="1166" spans="1:15" x14ac:dyDescent="0.2">
      <c r="A1166">
        <v>469</v>
      </c>
      <c r="B1166">
        <v>1</v>
      </c>
      <c r="C1166" t="s">
        <v>18</v>
      </c>
      <c r="D1166" t="s">
        <v>42</v>
      </c>
      <c r="E1166">
        <v>19</v>
      </c>
      <c r="F1166">
        <v>32</v>
      </c>
      <c r="G1166">
        <v>1</v>
      </c>
      <c r="H1166" s="8">
        <v>44</v>
      </c>
      <c r="I1166" s="7">
        <f>Tabla1[[#This Row],[Tiempo de Preparación]]/1440</f>
        <v>3.0555555555555555E-2</v>
      </c>
      <c r="J1166" t="s">
        <v>6</v>
      </c>
      <c r="K1166">
        <f>Tabla1[[#This Row],[Precio Unitario]]*Tabla1[[#This Row],[Cantidad Ordenada]]</f>
        <v>32</v>
      </c>
      <c r="L1166">
        <f>Tabla1[[#This Row],[Ganancia Bruta]]-(Tabla1[[#This Row],[Costo Unitario]]*Tabla1[[#This Row],[Cantidad Ordenada]])</f>
        <v>13</v>
      </c>
      <c r="M1166">
        <f>Tabla1[[#This Row],[Precio Unitario]]*Tabla1[[#This Row],[Cantidad Ordenada]]</f>
        <v>32</v>
      </c>
      <c r="N1166" s="1">
        <f>Tabla1[[#This Row],[Ganancia Neta ]]/Tabla1[[#This Row],[Total del pedido ]]</f>
        <v>0.40625</v>
      </c>
      <c r="O1166" s="2">
        <f>Tabla1[[#This Row],[Costo Unitario]]*Tabla1[[#This Row],[Cantidad Ordenada]]</f>
        <v>19</v>
      </c>
    </row>
    <row r="1167" spans="1:15" x14ac:dyDescent="0.2">
      <c r="A1167">
        <v>470</v>
      </c>
      <c r="B1167">
        <v>17</v>
      </c>
      <c r="C1167" t="s">
        <v>5</v>
      </c>
      <c r="D1167" t="s">
        <v>31</v>
      </c>
      <c r="E1167">
        <v>14</v>
      </c>
      <c r="F1167">
        <v>24</v>
      </c>
      <c r="G1167">
        <v>1</v>
      </c>
      <c r="H1167" s="8">
        <v>44</v>
      </c>
      <c r="I1167" s="7">
        <f>Tabla1[[#This Row],[Tiempo de Preparación]]/1440</f>
        <v>3.0555555555555555E-2</v>
      </c>
      <c r="J1167" t="s">
        <v>6</v>
      </c>
      <c r="K1167">
        <f>Tabla1[[#This Row],[Precio Unitario]]*Tabla1[[#This Row],[Cantidad Ordenada]]</f>
        <v>24</v>
      </c>
      <c r="L1167">
        <f>Tabla1[[#This Row],[Ganancia Bruta]]-(Tabla1[[#This Row],[Costo Unitario]]*Tabla1[[#This Row],[Cantidad Ordenada]])</f>
        <v>10</v>
      </c>
      <c r="M1167">
        <f>Tabla1[[#This Row],[Precio Unitario]]*Tabla1[[#This Row],[Cantidad Ordenada]]</f>
        <v>24</v>
      </c>
      <c r="N1167" s="1">
        <f>Tabla1[[#This Row],[Ganancia Neta ]]/Tabla1[[#This Row],[Total del pedido ]]</f>
        <v>0.41666666666666669</v>
      </c>
      <c r="O1167" s="2">
        <f>Tabla1[[#This Row],[Costo Unitario]]*Tabla1[[#This Row],[Cantidad Ordenada]]</f>
        <v>14</v>
      </c>
    </row>
    <row r="1168" spans="1:15" x14ac:dyDescent="0.2">
      <c r="A1168">
        <v>470</v>
      </c>
      <c r="B1168">
        <v>17</v>
      </c>
      <c r="C1168" t="s">
        <v>24</v>
      </c>
      <c r="D1168" t="s">
        <v>48</v>
      </c>
      <c r="E1168">
        <v>10</v>
      </c>
      <c r="F1168">
        <v>18</v>
      </c>
      <c r="G1168">
        <v>3</v>
      </c>
      <c r="H1168" s="8">
        <v>28</v>
      </c>
      <c r="I1168" s="7">
        <f>Tabla1[[#This Row],[Tiempo de Preparación]]/1440</f>
        <v>1.9444444444444445E-2</v>
      </c>
      <c r="J1168" t="s">
        <v>6</v>
      </c>
      <c r="K1168">
        <f>Tabla1[[#This Row],[Precio Unitario]]*Tabla1[[#This Row],[Cantidad Ordenada]]</f>
        <v>54</v>
      </c>
      <c r="L1168">
        <f>Tabla1[[#This Row],[Ganancia Bruta]]-(Tabla1[[#This Row],[Costo Unitario]]*Tabla1[[#This Row],[Cantidad Ordenada]])</f>
        <v>24</v>
      </c>
      <c r="M1168">
        <f>Tabla1[[#This Row],[Precio Unitario]]*Tabla1[[#This Row],[Cantidad Ordenada]]</f>
        <v>54</v>
      </c>
      <c r="N1168" s="1">
        <f>Tabla1[[#This Row],[Ganancia Neta ]]/Tabla1[[#This Row],[Total del pedido ]]</f>
        <v>0.44444444444444442</v>
      </c>
      <c r="O1168" s="2">
        <f>Tabla1[[#This Row],[Costo Unitario]]*Tabla1[[#This Row],[Cantidad Ordenada]]</f>
        <v>30</v>
      </c>
    </row>
    <row r="1169" spans="1:15" x14ac:dyDescent="0.2">
      <c r="A1169">
        <v>471</v>
      </c>
      <c r="B1169">
        <v>7</v>
      </c>
      <c r="C1169" t="s">
        <v>17</v>
      </c>
      <c r="D1169" t="s">
        <v>41</v>
      </c>
      <c r="E1169">
        <v>21</v>
      </c>
      <c r="F1169">
        <v>35</v>
      </c>
      <c r="G1169">
        <v>3</v>
      </c>
      <c r="H1169" s="8">
        <v>57</v>
      </c>
      <c r="I1169" s="7">
        <f>Tabla1[[#This Row],[Tiempo de Preparación]]/1440</f>
        <v>3.9583333333333331E-2</v>
      </c>
      <c r="J1169" t="s">
        <v>6</v>
      </c>
      <c r="K1169">
        <f>Tabla1[[#This Row],[Precio Unitario]]*Tabla1[[#This Row],[Cantidad Ordenada]]</f>
        <v>105</v>
      </c>
      <c r="L1169">
        <f>Tabla1[[#This Row],[Ganancia Bruta]]-(Tabla1[[#This Row],[Costo Unitario]]*Tabla1[[#This Row],[Cantidad Ordenada]])</f>
        <v>42</v>
      </c>
      <c r="M1169">
        <f>Tabla1[[#This Row],[Precio Unitario]]*Tabla1[[#This Row],[Cantidad Ordenada]]</f>
        <v>105</v>
      </c>
      <c r="N1169" s="1">
        <f>Tabla1[[#This Row],[Ganancia Neta ]]/Tabla1[[#This Row],[Total del pedido ]]</f>
        <v>0.4</v>
      </c>
      <c r="O1169" s="2">
        <f>Tabla1[[#This Row],[Costo Unitario]]*Tabla1[[#This Row],[Cantidad Ordenada]]</f>
        <v>63</v>
      </c>
    </row>
    <row r="1170" spans="1:15" x14ac:dyDescent="0.2">
      <c r="A1170">
        <v>472</v>
      </c>
      <c r="B1170">
        <v>20</v>
      </c>
      <c r="C1170" t="s">
        <v>17</v>
      </c>
      <c r="D1170" t="s">
        <v>41</v>
      </c>
      <c r="E1170">
        <v>21</v>
      </c>
      <c r="F1170">
        <v>35</v>
      </c>
      <c r="G1170">
        <v>2</v>
      </c>
      <c r="H1170" s="8">
        <v>42</v>
      </c>
      <c r="I1170" s="7">
        <f>Tabla1[[#This Row],[Tiempo de Preparación]]/1440</f>
        <v>2.9166666666666667E-2</v>
      </c>
      <c r="J1170" t="s">
        <v>6</v>
      </c>
      <c r="K1170">
        <f>Tabla1[[#This Row],[Precio Unitario]]*Tabla1[[#This Row],[Cantidad Ordenada]]</f>
        <v>70</v>
      </c>
      <c r="L1170">
        <f>Tabla1[[#This Row],[Ganancia Bruta]]-(Tabla1[[#This Row],[Costo Unitario]]*Tabla1[[#This Row],[Cantidad Ordenada]])</f>
        <v>28</v>
      </c>
      <c r="M1170">
        <f>Tabla1[[#This Row],[Precio Unitario]]*Tabla1[[#This Row],[Cantidad Ordenada]]</f>
        <v>70</v>
      </c>
      <c r="N1170" s="1">
        <f>Tabla1[[#This Row],[Ganancia Neta ]]/Tabla1[[#This Row],[Total del pedido ]]</f>
        <v>0.4</v>
      </c>
      <c r="O1170" s="2">
        <f>Tabla1[[#This Row],[Costo Unitario]]*Tabla1[[#This Row],[Cantidad Ordenada]]</f>
        <v>42</v>
      </c>
    </row>
    <row r="1171" spans="1:15" x14ac:dyDescent="0.2">
      <c r="A1171">
        <v>472</v>
      </c>
      <c r="B1171">
        <v>20</v>
      </c>
      <c r="C1171" t="s">
        <v>19</v>
      </c>
      <c r="D1171" t="s">
        <v>43</v>
      </c>
      <c r="E1171">
        <v>13</v>
      </c>
      <c r="F1171">
        <v>22</v>
      </c>
      <c r="G1171">
        <v>2</v>
      </c>
      <c r="H1171" s="8">
        <v>31</v>
      </c>
      <c r="I1171" s="7">
        <f>Tabla1[[#This Row],[Tiempo de Preparación]]/1440</f>
        <v>2.1527777777777778E-2</v>
      </c>
      <c r="J1171" t="s">
        <v>8</v>
      </c>
      <c r="K1171">
        <f>Tabla1[[#This Row],[Precio Unitario]]*Tabla1[[#This Row],[Cantidad Ordenada]]</f>
        <v>44</v>
      </c>
      <c r="L1171">
        <f>Tabla1[[#This Row],[Ganancia Bruta]]-(Tabla1[[#This Row],[Costo Unitario]]*Tabla1[[#This Row],[Cantidad Ordenada]])</f>
        <v>18</v>
      </c>
      <c r="M1171">
        <f>Tabla1[[#This Row],[Precio Unitario]]*Tabla1[[#This Row],[Cantidad Ordenada]]</f>
        <v>44</v>
      </c>
      <c r="N1171" s="1">
        <f>Tabla1[[#This Row],[Ganancia Neta ]]/Tabla1[[#This Row],[Total del pedido ]]</f>
        <v>0.40909090909090912</v>
      </c>
      <c r="O1171" s="2">
        <f>Tabla1[[#This Row],[Costo Unitario]]*Tabla1[[#This Row],[Cantidad Ordenada]]</f>
        <v>26</v>
      </c>
    </row>
    <row r="1172" spans="1:15" x14ac:dyDescent="0.2">
      <c r="A1172">
        <v>473</v>
      </c>
      <c r="B1172">
        <v>13</v>
      </c>
      <c r="C1172" t="s">
        <v>19</v>
      </c>
      <c r="D1172" t="s">
        <v>43</v>
      </c>
      <c r="E1172">
        <v>13</v>
      </c>
      <c r="F1172">
        <v>22</v>
      </c>
      <c r="G1172">
        <v>2</v>
      </c>
      <c r="H1172" s="8">
        <v>51</v>
      </c>
      <c r="I1172" s="7">
        <f>Tabla1[[#This Row],[Tiempo de Preparación]]/1440</f>
        <v>3.5416666666666666E-2</v>
      </c>
      <c r="J1172" t="s">
        <v>8</v>
      </c>
      <c r="K1172">
        <f>Tabla1[[#This Row],[Precio Unitario]]*Tabla1[[#This Row],[Cantidad Ordenada]]</f>
        <v>44</v>
      </c>
      <c r="L1172">
        <f>Tabla1[[#This Row],[Ganancia Bruta]]-(Tabla1[[#This Row],[Costo Unitario]]*Tabla1[[#This Row],[Cantidad Ordenada]])</f>
        <v>18</v>
      </c>
      <c r="M1172">
        <f>Tabla1[[#This Row],[Precio Unitario]]*Tabla1[[#This Row],[Cantidad Ordenada]]</f>
        <v>44</v>
      </c>
      <c r="N1172" s="1">
        <f>Tabla1[[#This Row],[Ganancia Neta ]]/Tabla1[[#This Row],[Total del pedido ]]</f>
        <v>0.40909090909090912</v>
      </c>
      <c r="O1172" s="2">
        <f>Tabla1[[#This Row],[Costo Unitario]]*Tabla1[[#This Row],[Cantidad Ordenada]]</f>
        <v>26</v>
      </c>
    </row>
    <row r="1173" spans="1:15" x14ac:dyDescent="0.2">
      <c r="A1173">
        <v>473</v>
      </c>
      <c r="B1173">
        <v>13</v>
      </c>
      <c r="C1173" t="s">
        <v>17</v>
      </c>
      <c r="D1173" t="s">
        <v>41</v>
      </c>
      <c r="E1173">
        <v>21</v>
      </c>
      <c r="F1173">
        <v>35</v>
      </c>
      <c r="G1173">
        <v>1</v>
      </c>
      <c r="H1173" s="8">
        <v>10</v>
      </c>
      <c r="I1173" s="7">
        <f>Tabla1[[#This Row],[Tiempo de Preparación]]/1440</f>
        <v>6.9444444444444441E-3</v>
      </c>
      <c r="J1173" t="s">
        <v>6</v>
      </c>
      <c r="K1173">
        <f>Tabla1[[#This Row],[Precio Unitario]]*Tabla1[[#This Row],[Cantidad Ordenada]]</f>
        <v>35</v>
      </c>
      <c r="L1173">
        <f>Tabla1[[#This Row],[Ganancia Bruta]]-(Tabla1[[#This Row],[Costo Unitario]]*Tabla1[[#This Row],[Cantidad Ordenada]])</f>
        <v>14</v>
      </c>
      <c r="M1173">
        <f>Tabla1[[#This Row],[Precio Unitario]]*Tabla1[[#This Row],[Cantidad Ordenada]]</f>
        <v>35</v>
      </c>
      <c r="N1173" s="1">
        <f>Tabla1[[#This Row],[Ganancia Neta ]]/Tabla1[[#This Row],[Total del pedido ]]</f>
        <v>0.4</v>
      </c>
      <c r="O1173" s="2">
        <f>Tabla1[[#This Row],[Costo Unitario]]*Tabla1[[#This Row],[Cantidad Ordenada]]</f>
        <v>21</v>
      </c>
    </row>
    <row r="1174" spans="1:15" x14ac:dyDescent="0.2">
      <c r="A1174">
        <v>474</v>
      </c>
      <c r="B1174">
        <v>2</v>
      </c>
      <c r="C1174" t="s">
        <v>20</v>
      </c>
      <c r="D1174" t="s">
        <v>44</v>
      </c>
      <c r="E1174">
        <v>20</v>
      </c>
      <c r="F1174">
        <v>34</v>
      </c>
      <c r="G1174">
        <v>1</v>
      </c>
      <c r="H1174" s="8">
        <v>55</v>
      </c>
      <c r="I1174" s="7">
        <f>Tabla1[[#This Row],[Tiempo de Preparación]]/1440</f>
        <v>3.8194444444444448E-2</v>
      </c>
      <c r="J1174" t="s">
        <v>8</v>
      </c>
      <c r="K1174">
        <f>Tabla1[[#This Row],[Precio Unitario]]*Tabla1[[#This Row],[Cantidad Ordenada]]</f>
        <v>34</v>
      </c>
      <c r="L1174">
        <f>Tabla1[[#This Row],[Ganancia Bruta]]-(Tabla1[[#This Row],[Costo Unitario]]*Tabla1[[#This Row],[Cantidad Ordenada]])</f>
        <v>14</v>
      </c>
      <c r="M1174">
        <f>Tabla1[[#This Row],[Precio Unitario]]*Tabla1[[#This Row],[Cantidad Ordenada]]</f>
        <v>34</v>
      </c>
      <c r="N1174" s="1">
        <f>Tabla1[[#This Row],[Ganancia Neta ]]/Tabla1[[#This Row],[Total del pedido ]]</f>
        <v>0.41176470588235292</v>
      </c>
      <c r="O1174" s="2">
        <f>Tabla1[[#This Row],[Costo Unitario]]*Tabla1[[#This Row],[Cantidad Ordenada]]</f>
        <v>20</v>
      </c>
    </row>
    <row r="1175" spans="1:15" x14ac:dyDescent="0.2">
      <c r="A1175">
        <v>474</v>
      </c>
      <c r="B1175">
        <v>2</v>
      </c>
      <c r="C1175" t="s">
        <v>13</v>
      </c>
      <c r="D1175" t="s">
        <v>37</v>
      </c>
      <c r="E1175">
        <v>17</v>
      </c>
      <c r="F1175">
        <v>29</v>
      </c>
      <c r="G1175">
        <v>1</v>
      </c>
      <c r="H1175" s="8">
        <v>37</v>
      </c>
      <c r="I1175" s="7">
        <f>Tabla1[[#This Row],[Tiempo de Preparación]]/1440</f>
        <v>2.5694444444444443E-2</v>
      </c>
      <c r="J1175" t="s">
        <v>6</v>
      </c>
      <c r="K1175">
        <f>Tabla1[[#This Row],[Precio Unitario]]*Tabla1[[#This Row],[Cantidad Ordenada]]</f>
        <v>29</v>
      </c>
      <c r="L1175">
        <f>Tabla1[[#This Row],[Ganancia Bruta]]-(Tabla1[[#This Row],[Costo Unitario]]*Tabla1[[#This Row],[Cantidad Ordenada]])</f>
        <v>12</v>
      </c>
      <c r="M1175">
        <f>Tabla1[[#This Row],[Precio Unitario]]*Tabla1[[#This Row],[Cantidad Ordenada]]</f>
        <v>29</v>
      </c>
      <c r="N1175" s="1">
        <f>Tabla1[[#This Row],[Ganancia Neta ]]/Tabla1[[#This Row],[Total del pedido ]]</f>
        <v>0.41379310344827586</v>
      </c>
      <c r="O1175" s="2">
        <f>Tabla1[[#This Row],[Costo Unitario]]*Tabla1[[#This Row],[Cantidad Ordenada]]</f>
        <v>17</v>
      </c>
    </row>
    <row r="1176" spans="1:15" x14ac:dyDescent="0.2">
      <c r="A1176">
        <v>474</v>
      </c>
      <c r="B1176">
        <v>2</v>
      </c>
      <c r="C1176" t="s">
        <v>9</v>
      </c>
      <c r="D1176" t="s">
        <v>33</v>
      </c>
      <c r="E1176">
        <v>19</v>
      </c>
      <c r="F1176">
        <v>31</v>
      </c>
      <c r="G1176">
        <v>1</v>
      </c>
      <c r="H1176" s="8">
        <v>34</v>
      </c>
      <c r="I1176" s="7">
        <f>Tabla1[[#This Row],[Tiempo de Preparación]]/1440</f>
        <v>2.361111111111111E-2</v>
      </c>
      <c r="J1176" t="s">
        <v>8</v>
      </c>
      <c r="K1176">
        <f>Tabla1[[#This Row],[Precio Unitario]]*Tabla1[[#This Row],[Cantidad Ordenada]]</f>
        <v>31</v>
      </c>
      <c r="L1176">
        <f>Tabla1[[#This Row],[Ganancia Bruta]]-(Tabla1[[#This Row],[Costo Unitario]]*Tabla1[[#This Row],[Cantidad Ordenada]])</f>
        <v>12</v>
      </c>
      <c r="M1176">
        <f>Tabla1[[#This Row],[Precio Unitario]]*Tabla1[[#This Row],[Cantidad Ordenada]]</f>
        <v>31</v>
      </c>
      <c r="N1176" s="1">
        <f>Tabla1[[#This Row],[Ganancia Neta ]]/Tabla1[[#This Row],[Total del pedido ]]</f>
        <v>0.38709677419354838</v>
      </c>
      <c r="O1176" s="2">
        <f>Tabla1[[#This Row],[Costo Unitario]]*Tabla1[[#This Row],[Cantidad Ordenada]]</f>
        <v>19</v>
      </c>
    </row>
    <row r="1177" spans="1:15" x14ac:dyDescent="0.2">
      <c r="A1177">
        <v>474</v>
      </c>
      <c r="B1177">
        <v>2</v>
      </c>
      <c r="C1177" t="s">
        <v>15</v>
      </c>
      <c r="D1177" t="s">
        <v>39</v>
      </c>
      <c r="E1177">
        <v>16</v>
      </c>
      <c r="F1177">
        <v>28</v>
      </c>
      <c r="G1177">
        <v>3</v>
      </c>
      <c r="H1177" s="8">
        <v>35</v>
      </c>
      <c r="I1177" s="7">
        <f>Tabla1[[#This Row],[Tiempo de Preparación]]/1440</f>
        <v>2.4305555555555556E-2</v>
      </c>
      <c r="J1177" t="s">
        <v>6</v>
      </c>
      <c r="K1177">
        <f>Tabla1[[#This Row],[Precio Unitario]]*Tabla1[[#This Row],[Cantidad Ordenada]]</f>
        <v>84</v>
      </c>
      <c r="L1177">
        <f>Tabla1[[#This Row],[Ganancia Bruta]]-(Tabla1[[#This Row],[Costo Unitario]]*Tabla1[[#This Row],[Cantidad Ordenada]])</f>
        <v>36</v>
      </c>
      <c r="M1177">
        <f>Tabla1[[#This Row],[Precio Unitario]]*Tabla1[[#This Row],[Cantidad Ordenada]]</f>
        <v>84</v>
      </c>
      <c r="N1177" s="1">
        <f>Tabla1[[#This Row],[Ganancia Neta ]]/Tabla1[[#This Row],[Total del pedido ]]</f>
        <v>0.42857142857142855</v>
      </c>
      <c r="O1177" s="2">
        <f>Tabla1[[#This Row],[Costo Unitario]]*Tabla1[[#This Row],[Cantidad Ordenada]]</f>
        <v>48</v>
      </c>
    </row>
    <row r="1178" spans="1:15" x14ac:dyDescent="0.2">
      <c r="A1178">
        <v>475</v>
      </c>
      <c r="B1178">
        <v>18</v>
      </c>
      <c r="C1178" t="s">
        <v>5</v>
      </c>
      <c r="D1178" t="s">
        <v>31</v>
      </c>
      <c r="E1178">
        <v>14</v>
      </c>
      <c r="F1178">
        <v>24</v>
      </c>
      <c r="G1178">
        <v>3</v>
      </c>
      <c r="H1178" s="8">
        <v>21</v>
      </c>
      <c r="I1178" s="7">
        <f>Tabla1[[#This Row],[Tiempo de Preparación]]/1440</f>
        <v>1.4583333333333334E-2</v>
      </c>
      <c r="J1178" t="s">
        <v>8</v>
      </c>
      <c r="K1178">
        <f>Tabla1[[#This Row],[Precio Unitario]]*Tabla1[[#This Row],[Cantidad Ordenada]]</f>
        <v>72</v>
      </c>
      <c r="L1178">
        <f>Tabla1[[#This Row],[Ganancia Bruta]]-(Tabla1[[#This Row],[Costo Unitario]]*Tabla1[[#This Row],[Cantidad Ordenada]])</f>
        <v>30</v>
      </c>
      <c r="M1178">
        <f>Tabla1[[#This Row],[Precio Unitario]]*Tabla1[[#This Row],[Cantidad Ordenada]]</f>
        <v>72</v>
      </c>
      <c r="N1178" s="1">
        <f>Tabla1[[#This Row],[Ganancia Neta ]]/Tabla1[[#This Row],[Total del pedido ]]</f>
        <v>0.41666666666666669</v>
      </c>
      <c r="O1178" s="2">
        <f>Tabla1[[#This Row],[Costo Unitario]]*Tabla1[[#This Row],[Cantidad Ordenada]]</f>
        <v>42</v>
      </c>
    </row>
    <row r="1179" spans="1:15" x14ac:dyDescent="0.2">
      <c r="A1179">
        <v>475</v>
      </c>
      <c r="B1179">
        <v>18</v>
      </c>
      <c r="C1179" t="s">
        <v>20</v>
      </c>
      <c r="D1179" t="s">
        <v>44</v>
      </c>
      <c r="E1179">
        <v>20</v>
      </c>
      <c r="F1179">
        <v>34</v>
      </c>
      <c r="G1179">
        <v>3</v>
      </c>
      <c r="H1179" s="8">
        <v>14</v>
      </c>
      <c r="I1179" s="7">
        <f>Tabla1[[#This Row],[Tiempo de Preparación]]/1440</f>
        <v>9.7222222222222224E-3</v>
      </c>
      <c r="J1179" t="s">
        <v>8</v>
      </c>
      <c r="K1179">
        <f>Tabla1[[#This Row],[Precio Unitario]]*Tabla1[[#This Row],[Cantidad Ordenada]]</f>
        <v>102</v>
      </c>
      <c r="L1179">
        <f>Tabla1[[#This Row],[Ganancia Bruta]]-(Tabla1[[#This Row],[Costo Unitario]]*Tabla1[[#This Row],[Cantidad Ordenada]])</f>
        <v>42</v>
      </c>
      <c r="M1179">
        <f>Tabla1[[#This Row],[Precio Unitario]]*Tabla1[[#This Row],[Cantidad Ordenada]]</f>
        <v>102</v>
      </c>
      <c r="N1179" s="1">
        <f>Tabla1[[#This Row],[Ganancia Neta ]]/Tabla1[[#This Row],[Total del pedido ]]</f>
        <v>0.41176470588235292</v>
      </c>
      <c r="O1179" s="2">
        <f>Tabla1[[#This Row],[Costo Unitario]]*Tabla1[[#This Row],[Cantidad Ordenada]]</f>
        <v>60</v>
      </c>
    </row>
    <row r="1180" spans="1:15" x14ac:dyDescent="0.2">
      <c r="A1180">
        <v>476</v>
      </c>
      <c r="B1180">
        <v>13</v>
      </c>
      <c r="C1180" t="s">
        <v>5</v>
      </c>
      <c r="D1180" t="s">
        <v>31</v>
      </c>
      <c r="E1180">
        <v>14</v>
      </c>
      <c r="F1180">
        <v>24</v>
      </c>
      <c r="G1180">
        <v>2</v>
      </c>
      <c r="H1180" s="8">
        <v>55</v>
      </c>
      <c r="I1180" s="7">
        <f>Tabla1[[#This Row],[Tiempo de Preparación]]/1440</f>
        <v>3.8194444444444448E-2</v>
      </c>
      <c r="J1180" t="s">
        <v>8</v>
      </c>
      <c r="K1180">
        <f>Tabla1[[#This Row],[Precio Unitario]]*Tabla1[[#This Row],[Cantidad Ordenada]]</f>
        <v>48</v>
      </c>
      <c r="L1180">
        <f>Tabla1[[#This Row],[Ganancia Bruta]]-(Tabla1[[#This Row],[Costo Unitario]]*Tabla1[[#This Row],[Cantidad Ordenada]])</f>
        <v>20</v>
      </c>
      <c r="M1180">
        <f>Tabla1[[#This Row],[Precio Unitario]]*Tabla1[[#This Row],[Cantidad Ordenada]]</f>
        <v>48</v>
      </c>
      <c r="N1180" s="1">
        <f>Tabla1[[#This Row],[Ganancia Neta ]]/Tabla1[[#This Row],[Total del pedido ]]</f>
        <v>0.41666666666666669</v>
      </c>
      <c r="O1180" s="2">
        <f>Tabla1[[#This Row],[Costo Unitario]]*Tabla1[[#This Row],[Cantidad Ordenada]]</f>
        <v>28</v>
      </c>
    </row>
    <row r="1181" spans="1:15" x14ac:dyDescent="0.2">
      <c r="A1181">
        <v>476</v>
      </c>
      <c r="B1181">
        <v>13</v>
      </c>
      <c r="C1181" t="s">
        <v>20</v>
      </c>
      <c r="D1181" t="s">
        <v>44</v>
      </c>
      <c r="E1181">
        <v>20</v>
      </c>
      <c r="F1181">
        <v>34</v>
      </c>
      <c r="G1181">
        <v>1</v>
      </c>
      <c r="H1181" s="8">
        <v>34</v>
      </c>
      <c r="I1181" s="7">
        <f>Tabla1[[#This Row],[Tiempo de Preparación]]/1440</f>
        <v>2.361111111111111E-2</v>
      </c>
      <c r="J1181" t="s">
        <v>6</v>
      </c>
      <c r="K1181">
        <f>Tabla1[[#This Row],[Precio Unitario]]*Tabla1[[#This Row],[Cantidad Ordenada]]</f>
        <v>34</v>
      </c>
      <c r="L1181">
        <f>Tabla1[[#This Row],[Ganancia Bruta]]-(Tabla1[[#This Row],[Costo Unitario]]*Tabla1[[#This Row],[Cantidad Ordenada]])</f>
        <v>14</v>
      </c>
      <c r="M1181">
        <f>Tabla1[[#This Row],[Precio Unitario]]*Tabla1[[#This Row],[Cantidad Ordenada]]</f>
        <v>34</v>
      </c>
      <c r="N1181" s="1">
        <f>Tabla1[[#This Row],[Ganancia Neta ]]/Tabla1[[#This Row],[Total del pedido ]]</f>
        <v>0.41176470588235292</v>
      </c>
      <c r="O1181" s="2">
        <f>Tabla1[[#This Row],[Costo Unitario]]*Tabla1[[#This Row],[Cantidad Ordenada]]</f>
        <v>20</v>
      </c>
    </row>
    <row r="1182" spans="1:15" x14ac:dyDescent="0.2">
      <c r="A1182">
        <v>476</v>
      </c>
      <c r="B1182">
        <v>13</v>
      </c>
      <c r="C1182" t="s">
        <v>18</v>
      </c>
      <c r="D1182" t="s">
        <v>42</v>
      </c>
      <c r="E1182">
        <v>19</v>
      </c>
      <c r="F1182">
        <v>32</v>
      </c>
      <c r="G1182">
        <v>3</v>
      </c>
      <c r="H1182" s="8">
        <v>5</v>
      </c>
      <c r="I1182" s="7">
        <f>Tabla1[[#This Row],[Tiempo de Preparación]]/1440</f>
        <v>3.472222222222222E-3</v>
      </c>
      <c r="J1182" t="s">
        <v>8</v>
      </c>
      <c r="K1182">
        <f>Tabla1[[#This Row],[Precio Unitario]]*Tabla1[[#This Row],[Cantidad Ordenada]]</f>
        <v>96</v>
      </c>
      <c r="L1182">
        <f>Tabla1[[#This Row],[Ganancia Bruta]]-(Tabla1[[#This Row],[Costo Unitario]]*Tabla1[[#This Row],[Cantidad Ordenada]])</f>
        <v>39</v>
      </c>
      <c r="M1182">
        <f>Tabla1[[#This Row],[Precio Unitario]]*Tabla1[[#This Row],[Cantidad Ordenada]]</f>
        <v>96</v>
      </c>
      <c r="N1182" s="1">
        <f>Tabla1[[#This Row],[Ganancia Neta ]]/Tabla1[[#This Row],[Total del pedido ]]</f>
        <v>0.40625</v>
      </c>
      <c r="O1182" s="2">
        <f>Tabla1[[#This Row],[Costo Unitario]]*Tabla1[[#This Row],[Cantidad Ordenada]]</f>
        <v>57</v>
      </c>
    </row>
    <row r="1183" spans="1:15" x14ac:dyDescent="0.2">
      <c r="A1183">
        <v>476</v>
      </c>
      <c r="B1183">
        <v>13</v>
      </c>
      <c r="C1183" t="s">
        <v>11</v>
      </c>
      <c r="D1183" t="s">
        <v>35</v>
      </c>
      <c r="E1183">
        <v>25</v>
      </c>
      <c r="F1183">
        <v>40</v>
      </c>
      <c r="G1183">
        <v>1</v>
      </c>
      <c r="H1183" s="8">
        <v>21</v>
      </c>
      <c r="I1183" s="7">
        <f>Tabla1[[#This Row],[Tiempo de Preparación]]/1440</f>
        <v>1.4583333333333334E-2</v>
      </c>
      <c r="J1183" t="s">
        <v>6</v>
      </c>
      <c r="K1183">
        <f>Tabla1[[#This Row],[Precio Unitario]]*Tabla1[[#This Row],[Cantidad Ordenada]]</f>
        <v>40</v>
      </c>
      <c r="L1183">
        <f>Tabla1[[#This Row],[Ganancia Bruta]]-(Tabla1[[#This Row],[Costo Unitario]]*Tabla1[[#This Row],[Cantidad Ordenada]])</f>
        <v>15</v>
      </c>
      <c r="M1183">
        <f>Tabla1[[#This Row],[Precio Unitario]]*Tabla1[[#This Row],[Cantidad Ordenada]]</f>
        <v>40</v>
      </c>
      <c r="N1183" s="1">
        <f>Tabla1[[#This Row],[Ganancia Neta ]]/Tabla1[[#This Row],[Total del pedido ]]</f>
        <v>0.375</v>
      </c>
      <c r="O1183" s="2">
        <f>Tabla1[[#This Row],[Costo Unitario]]*Tabla1[[#This Row],[Cantidad Ordenada]]</f>
        <v>25</v>
      </c>
    </row>
    <row r="1184" spans="1:15" x14ac:dyDescent="0.2">
      <c r="A1184">
        <v>477</v>
      </c>
      <c r="B1184">
        <v>8</v>
      </c>
      <c r="C1184" t="s">
        <v>20</v>
      </c>
      <c r="D1184" t="s">
        <v>44</v>
      </c>
      <c r="E1184">
        <v>20</v>
      </c>
      <c r="F1184">
        <v>34</v>
      </c>
      <c r="G1184">
        <v>2</v>
      </c>
      <c r="H1184" s="8">
        <v>34</v>
      </c>
      <c r="I1184" s="7">
        <f>Tabla1[[#This Row],[Tiempo de Preparación]]/1440</f>
        <v>2.361111111111111E-2</v>
      </c>
      <c r="J1184" t="s">
        <v>8</v>
      </c>
      <c r="K1184">
        <f>Tabla1[[#This Row],[Precio Unitario]]*Tabla1[[#This Row],[Cantidad Ordenada]]</f>
        <v>68</v>
      </c>
      <c r="L1184">
        <f>Tabla1[[#This Row],[Ganancia Bruta]]-(Tabla1[[#This Row],[Costo Unitario]]*Tabla1[[#This Row],[Cantidad Ordenada]])</f>
        <v>28</v>
      </c>
      <c r="M1184">
        <f>Tabla1[[#This Row],[Precio Unitario]]*Tabla1[[#This Row],[Cantidad Ordenada]]</f>
        <v>68</v>
      </c>
      <c r="N1184" s="1">
        <f>Tabla1[[#This Row],[Ganancia Neta ]]/Tabla1[[#This Row],[Total del pedido ]]</f>
        <v>0.41176470588235292</v>
      </c>
      <c r="O1184" s="2">
        <f>Tabla1[[#This Row],[Costo Unitario]]*Tabla1[[#This Row],[Cantidad Ordenada]]</f>
        <v>40</v>
      </c>
    </row>
    <row r="1185" spans="1:15" x14ac:dyDescent="0.2">
      <c r="A1185">
        <v>477</v>
      </c>
      <c r="B1185">
        <v>8</v>
      </c>
      <c r="C1185" t="s">
        <v>22</v>
      </c>
      <c r="D1185" t="s">
        <v>46</v>
      </c>
      <c r="E1185">
        <v>14</v>
      </c>
      <c r="F1185">
        <v>23</v>
      </c>
      <c r="G1185">
        <v>2</v>
      </c>
      <c r="H1185" s="8">
        <v>13</v>
      </c>
      <c r="I1185" s="7">
        <f>Tabla1[[#This Row],[Tiempo de Preparación]]/1440</f>
        <v>9.0277777777777769E-3</v>
      </c>
      <c r="J1185" t="s">
        <v>8</v>
      </c>
      <c r="K1185">
        <f>Tabla1[[#This Row],[Precio Unitario]]*Tabla1[[#This Row],[Cantidad Ordenada]]</f>
        <v>46</v>
      </c>
      <c r="L1185">
        <f>Tabla1[[#This Row],[Ganancia Bruta]]-(Tabla1[[#This Row],[Costo Unitario]]*Tabla1[[#This Row],[Cantidad Ordenada]])</f>
        <v>18</v>
      </c>
      <c r="M1185">
        <f>Tabla1[[#This Row],[Precio Unitario]]*Tabla1[[#This Row],[Cantidad Ordenada]]</f>
        <v>46</v>
      </c>
      <c r="N1185" s="1">
        <f>Tabla1[[#This Row],[Ganancia Neta ]]/Tabla1[[#This Row],[Total del pedido ]]</f>
        <v>0.39130434782608697</v>
      </c>
      <c r="O1185" s="2">
        <f>Tabla1[[#This Row],[Costo Unitario]]*Tabla1[[#This Row],[Cantidad Ordenada]]</f>
        <v>28</v>
      </c>
    </row>
    <row r="1186" spans="1:15" x14ac:dyDescent="0.2">
      <c r="A1186">
        <v>477</v>
      </c>
      <c r="B1186">
        <v>8</v>
      </c>
      <c r="C1186" t="s">
        <v>5</v>
      </c>
      <c r="D1186" t="s">
        <v>31</v>
      </c>
      <c r="E1186">
        <v>14</v>
      </c>
      <c r="F1186">
        <v>24</v>
      </c>
      <c r="G1186">
        <v>2</v>
      </c>
      <c r="H1186" s="8">
        <v>47</v>
      </c>
      <c r="I1186" s="7">
        <f>Tabla1[[#This Row],[Tiempo de Preparación]]/1440</f>
        <v>3.2638888888888891E-2</v>
      </c>
      <c r="J1186" t="s">
        <v>8</v>
      </c>
      <c r="K1186">
        <f>Tabla1[[#This Row],[Precio Unitario]]*Tabla1[[#This Row],[Cantidad Ordenada]]</f>
        <v>48</v>
      </c>
      <c r="L1186">
        <f>Tabla1[[#This Row],[Ganancia Bruta]]-(Tabla1[[#This Row],[Costo Unitario]]*Tabla1[[#This Row],[Cantidad Ordenada]])</f>
        <v>20</v>
      </c>
      <c r="M1186">
        <f>Tabla1[[#This Row],[Precio Unitario]]*Tabla1[[#This Row],[Cantidad Ordenada]]</f>
        <v>48</v>
      </c>
      <c r="N1186" s="1">
        <f>Tabla1[[#This Row],[Ganancia Neta ]]/Tabla1[[#This Row],[Total del pedido ]]</f>
        <v>0.41666666666666669</v>
      </c>
      <c r="O1186" s="2">
        <f>Tabla1[[#This Row],[Costo Unitario]]*Tabla1[[#This Row],[Cantidad Ordenada]]</f>
        <v>28</v>
      </c>
    </row>
    <row r="1187" spans="1:15" x14ac:dyDescent="0.2">
      <c r="A1187">
        <v>477</v>
      </c>
      <c r="B1187">
        <v>8</v>
      </c>
      <c r="C1187" t="s">
        <v>23</v>
      </c>
      <c r="D1187" t="s">
        <v>47</v>
      </c>
      <c r="E1187">
        <v>13</v>
      </c>
      <c r="F1187">
        <v>21</v>
      </c>
      <c r="G1187">
        <v>2</v>
      </c>
      <c r="H1187" s="8">
        <v>21</v>
      </c>
      <c r="I1187" s="7">
        <f>Tabla1[[#This Row],[Tiempo de Preparación]]/1440</f>
        <v>1.4583333333333334E-2</v>
      </c>
      <c r="J1187" t="s">
        <v>6</v>
      </c>
      <c r="K1187">
        <f>Tabla1[[#This Row],[Precio Unitario]]*Tabla1[[#This Row],[Cantidad Ordenada]]</f>
        <v>42</v>
      </c>
      <c r="L1187">
        <f>Tabla1[[#This Row],[Ganancia Bruta]]-(Tabla1[[#This Row],[Costo Unitario]]*Tabla1[[#This Row],[Cantidad Ordenada]])</f>
        <v>16</v>
      </c>
      <c r="M1187">
        <f>Tabla1[[#This Row],[Precio Unitario]]*Tabla1[[#This Row],[Cantidad Ordenada]]</f>
        <v>42</v>
      </c>
      <c r="N1187" s="1">
        <f>Tabla1[[#This Row],[Ganancia Neta ]]/Tabla1[[#This Row],[Total del pedido ]]</f>
        <v>0.38095238095238093</v>
      </c>
      <c r="O1187" s="2">
        <f>Tabla1[[#This Row],[Costo Unitario]]*Tabla1[[#This Row],[Cantidad Ordenada]]</f>
        <v>26</v>
      </c>
    </row>
    <row r="1188" spans="1:15" x14ac:dyDescent="0.2">
      <c r="A1188">
        <v>478</v>
      </c>
      <c r="B1188">
        <v>7</v>
      </c>
      <c r="C1188" t="s">
        <v>7</v>
      </c>
      <c r="D1188" t="s">
        <v>32</v>
      </c>
      <c r="E1188">
        <v>18</v>
      </c>
      <c r="F1188">
        <v>30</v>
      </c>
      <c r="G1188">
        <v>2</v>
      </c>
      <c r="H1188" s="8">
        <v>54</v>
      </c>
      <c r="I1188" s="7">
        <f>Tabla1[[#This Row],[Tiempo de Preparación]]/1440</f>
        <v>3.7499999999999999E-2</v>
      </c>
      <c r="J1188" t="s">
        <v>8</v>
      </c>
      <c r="K1188">
        <f>Tabla1[[#This Row],[Precio Unitario]]*Tabla1[[#This Row],[Cantidad Ordenada]]</f>
        <v>60</v>
      </c>
      <c r="L1188">
        <f>Tabla1[[#This Row],[Ganancia Bruta]]-(Tabla1[[#This Row],[Costo Unitario]]*Tabla1[[#This Row],[Cantidad Ordenada]])</f>
        <v>24</v>
      </c>
      <c r="M1188">
        <f>Tabla1[[#This Row],[Precio Unitario]]*Tabla1[[#This Row],[Cantidad Ordenada]]</f>
        <v>60</v>
      </c>
      <c r="N1188" s="1">
        <f>Tabla1[[#This Row],[Ganancia Neta ]]/Tabla1[[#This Row],[Total del pedido ]]</f>
        <v>0.4</v>
      </c>
      <c r="O1188" s="2">
        <f>Tabla1[[#This Row],[Costo Unitario]]*Tabla1[[#This Row],[Cantidad Ordenada]]</f>
        <v>36</v>
      </c>
    </row>
    <row r="1189" spans="1:15" x14ac:dyDescent="0.2">
      <c r="A1189">
        <v>478</v>
      </c>
      <c r="B1189">
        <v>7</v>
      </c>
      <c r="C1189" t="s">
        <v>13</v>
      </c>
      <c r="D1189" t="s">
        <v>37</v>
      </c>
      <c r="E1189">
        <v>17</v>
      </c>
      <c r="F1189">
        <v>29</v>
      </c>
      <c r="G1189">
        <v>2</v>
      </c>
      <c r="H1189" s="8">
        <v>36</v>
      </c>
      <c r="I1189" s="7">
        <f>Tabla1[[#This Row],[Tiempo de Preparación]]/1440</f>
        <v>2.5000000000000001E-2</v>
      </c>
      <c r="J1189" t="s">
        <v>8</v>
      </c>
      <c r="K1189">
        <f>Tabla1[[#This Row],[Precio Unitario]]*Tabla1[[#This Row],[Cantidad Ordenada]]</f>
        <v>58</v>
      </c>
      <c r="L1189">
        <f>Tabla1[[#This Row],[Ganancia Bruta]]-(Tabla1[[#This Row],[Costo Unitario]]*Tabla1[[#This Row],[Cantidad Ordenada]])</f>
        <v>24</v>
      </c>
      <c r="M1189">
        <f>Tabla1[[#This Row],[Precio Unitario]]*Tabla1[[#This Row],[Cantidad Ordenada]]</f>
        <v>58</v>
      </c>
      <c r="N1189" s="1">
        <f>Tabla1[[#This Row],[Ganancia Neta ]]/Tabla1[[#This Row],[Total del pedido ]]</f>
        <v>0.41379310344827586</v>
      </c>
      <c r="O1189" s="2">
        <f>Tabla1[[#This Row],[Costo Unitario]]*Tabla1[[#This Row],[Cantidad Ordenada]]</f>
        <v>34</v>
      </c>
    </row>
    <row r="1190" spans="1:15" x14ac:dyDescent="0.2">
      <c r="A1190">
        <v>479</v>
      </c>
      <c r="B1190">
        <v>1</v>
      </c>
      <c r="C1190" t="s">
        <v>24</v>
      </c>
      <c r="D1190" t="s">
        <v>48</v>
      </c>
      <c r="E1190">
        <v>10</v>
      </c>
      <c r="F1190">
        <v>18</v>
      </c>
      <c r="G1190">
        <v>1</v>
      </c>
      <c r="H1190" s="8">
        <v>45</v>
      </c>
      <c r="I1190" s="7">
        <f>Tabla1[[#This Row],[Tiempo de Preparación]]/1440</f>
        <v>3.125E-2</v>
      </c>
      <c r="J1190" t="s">
        <v>6</v>
      </c>
      <c r="K1190">
        <f>Tabla1[[#This Row],[Precio Unitario]]*Tabla1[[#This Row],[Cantidad Ordenada]]</f>
        <v>18</v>
      </c>
      <c r="L1190">
        <f>Tabla1[[#This Row],[Ganancia Bruta]]-(Tabla1[[#This Row],[Costo Unitario]]*Tabla1[[#This Row],[Cantidad Ordenada]])</f>
        <v>8</v>
      </c>
      <c r="M1190">
        <f>Tabla1[[#This Row],[Precio Unitario]]*Tabla1[[#This Row],[Cantidad Ordenada]]</f>
        <v>18</v>
      </c>
      <c r="N1190" s="1">
        <f>Tabla1[[#This Row],[Ganancia Neta ]]/Tabla1[[#This Row],[Total del pedido ]]</f>
        <v>0.44444444444444442</v>
      </c>
      <c r="O1190" s="2">
        <f>Tabla1[[#This Row],[Costo Unitario]]*Tabla1[[#This Row],[Cantidad Ordenada]]</f>
        <v>10</v>
      </c>
    </row>
    <row r="1191" spans="1:15" x14ac:dyDescent="0.2">
      <c r="A1191">
        <v>479</v>
      </c>
      <c r="B1191">
        <v>1</v>
      </c>
      <c r="C1191" t="s">
        <v>20</v>
      </c>
      <c r="D1191" t="s">
        <v>44</v>
      </c>
      <c r="E1191">
        <v>20</v>
      </c>
      <c r="F1191">
        <v>34</v>
      </c>
      <c r="G1191">
        <v>1</v>
      </c>
      <c r="H1191" s="8">
        <v>38</v>
      </c>
      <c r="I1191" s="7">
        <f>Tabla1[[#This Row],[Tiempo de Preparación]]/1440</f>
        <v>2.6388888888888889E-2</v>
      </c>
      <c r="J1191" t="s">
        <v>8</v>
      </c>
      <c r="K1191">
        <f>Tabla1[[#This Row],[Precio Unitario]]*Tabla1[[#This Row],[Cantidad Ordenada]]</f>
        <v>34</v>
      </c>
      <c r="L1191">
        <f>Tabla1[[#This Row],[Ganancia Bruta]]-(Tabla1[[#This Row],[Costo Unitario]]*Tabla1[[#This Row],[Cantidad Ordenada]])</f>
        <v>14</v>
      </c>
      <c r="M1191">
        <f>Tabla1[[#This Row],[Precio Unitario]]*Tabla1[[#This Row],[Cantidad Ordenada]]</f>
        <v>34</v>
      </c>
      <c r="N1191" s="1">
        <f>Tabla1[[#This Row],[Ganancia Neta ]]/Tabla1[[#This Row],[Total del pedido ]]</f>
        <v>0.41176470588235292</v>
      </c>
      <c r="O1191" s="2">
        <f>Tabla1[[#This Row],[Costo Unitario]]*Tabla1[[#This Row],[Cantidad Ordenada]]</f>
        <v>20</v>
      </c>
    </row>
    <row r="1192" spans="1:15" x14ac:dyDescent="0.2">
      <c r="A1192">
        <v>480</v>
      </c>
      <c r="B1192">
        <v>1</v>
      </c>
      <c r="C1192" t="s">
        <v>17</v>
      </c>
      <c r="D1192" t="s">
        <v>41</v>
      </c>
      <c r="E1192">
        <v>21</v>
      </c>
      <c r="F1192">
        <v>35</v>
      </c>
      <c r="G1192">
        <v>3</v>
      </c>
      <c r="H1192" s="8">
        <v>57</v>
      </c>
      <c r="I1192" s="7">
        <f>Tabla1[[#This Row],[Tiempo de Preparación]]/1440</f>
        <v>3.9583333333333331E-2</v>
      </c>
      <c r="J1192" t="s">
        <v>8</v>
      </c>
      <c r="K1192">
        <f>Tabla1[[#This Row],[Precio Unitario]]*Tabla1[[#This Row],[Cantidad Ordenada]]</f>
        <v>105</v>
      </c>
      <c r="L1192">
        <f>Tabla1[[#This Row],[Ganancia Bruta]]-(Tabla1[[#This Row],[Costo Unitario]]*Tabla1[[#This Row],[Cantidad Ordenada]])</f>
        <v>42</v>
      </c>
      <c r="M1192">
        <f>Tabla1[[#This Row],[Precio Unitario]]*Tabla1[[#This Row],[Cantidad Ordenada]]</f>
        <v>105</v>
      </c>
      <c r="N1192" s="1">
        <f>Tabla1[[#This Row],[Ganancia Neta ]]/Tabla1[[#This Row],[Total del pedido ]]</f>
        <v>0.4</v>
      </c>
      <c r="O1192" s="2">
        <f>Tabla1[[#This Row],[Costo Unitario]]*Tabla1[[#This Row],[Cantidad Ordenada]]</f>
        <v>63</v>
      </c>
    </row>
    <row r="1193" spans="1:15" x14ac:dyDescent="0.2">
      <c r="A1193">
        <v>480</v>
      </c>
      <c r="B1193">
        <v>1</v>
      </c>
      <c r="C1193" t="s">
        <v>10</v>
      </c>
      <c r="D1193" t="s">
        <v>34</v>
      </c>
      <c r="E1193">
        <v>16</v>
      </c>
      <c r="F1193">
        <v>27</v>
      </c>
      <c r="G1193">
        <v>2</v>
      </c>
      <c r="H1193" s="8">
        <v>8</v>
      </c>
      <c r="I1193" s="7">
        <f>Tabla1[[#This Row],[Tiempo de Preparación]]/1440</f>
        <v>5.5555555555555558E-3</v>
      </c>
      <c r="J1193" t="s">
        <v>6</v>
      </c>
      <c r="K1193">
        <f>Tabla1[[#This Row],[Precio Unitario]]*Tabla1[[#This Row],[Cantidad Ordenada]]</f>
        <v>54</v>
      </c>
      <c r="L1193">
        <f>Tabla1[[#This Row],[Ganancia Bruta]]-(Tabla1[[#This Row],[Costo Unitario]]*Tabla1[[#This Row],[Cantidad Ordenada]])</f>
        <v>22</v>
      </c>
      <c r="M1193">
        <f>Tabla1[[#This Row],[Precio Unitario]]*Tabla1[[#This Row],[Cantidad Ordenada]]</f>
        <v>54</v>
      </c>
      <c r="N1193" s="1">
        <f>Tabla1[[#This Row],[Ganancia Neta ]]/Tabla1[[#This Row],[Total del pedido ]]</f>
        <v>0.40740740740740738</v>
      </c>
      <c r="O1193" s="2">
        <f>Tabla1[[#This Row],[Costo Unitario]]*Tabla1[[#This Row],[Cantidad Ordenada]]</f>
        <v>32</v>
      </c>
    </row>
    <row r="1194" spans="1:15" x14ac:dyDescent="0.2">
      <c r="A1194">
        <v>481</v>
      </c>
      <c r="B1194">
        <v>9</v>
      </c>
      <c r="C1194" t="s">
        <v>25</v>
      </c>
      <c r="D1194" t="s">
        <v>49</v>
      </c>
      <c r="E1194">
        <v>15</v>
      </c>
      <c r="F1194">
        <v>26</v>
      </c>
      <c r="G1194">
        <v>2</v>
      </c>
      <c r="H1194" s="8">
        <v>58</v>
      </c>
      <c r="I1194" s="7">
        <f>Tabla1[[#This Row],[Tiempo de Preparación]]/1440</f>
        <v>4.027777777777778E-2</v>
      </c>
      <c r="J1194" t="s">
        <v>8</v>
      </c>
      <c r="K1194">
        <f>Tabla1[[#This Row],[Precio Unitario]]*Tabla1[[#This Row],[Cantidad Ordenada]]</f>
        <v>52</v>
      </c>
      <c r="L1194">
        <f>Tabla1[[#This Row],[Ganancia Bruta]]-(Tabla1[[#This Row],[Costo Unitario]]*Tabla1[[#This Row],[Cantidad Ordenada]])</f>
        <v>22</v>
      </c>
      <c r="M1194">
        <f>Tabla1[[#This Row],[Precio Unitario]]*Tabla1[[#This Row],[Cantidad Ordenada]]</f>
        <v>52</v>
      </c>
      <c r="N1194" s="1">
        <f>Tabla1[[#This Row],[Ganancia Neta ]]/Tabla1[[#This Row],[Total del pedido ]]</f>
        <v>0.42307692307692307</v>
      </c>
      <c r="O1194" s="2">
        <f>Tabla1[[#This Row],[Costo Unitario]]*Tabla1[[#This Row],[Cantidad Ordenada]]</f>
        <v>30</v>
      </c>
    </row>
    <row r="1195" spans="1:15" x14ac:dyDescent="0.2">
      <c r="A1195">
        <v>482</v>
      </c>
      <c r="B1195">
        <v>9</v>
      </c>
      <c r="C1195" t="s">
        <v>23</v>
      </c>
      <c r="D1195" t="s">
        <v>47</v>
      </c>
      <c r="E1195">
        <v>13</v>
      </c>
      <c r="F1195">
        <v>21</v>
      </c>
      <c r="G1195">
        <v>3</v>
      </c>
      <c r="H1195" s="8">
        <v>21</v>
      </c>
      <c r="I1195" s="7">
        <f>Tabla1[[#This Row],[Tiempo de Preparación]]/1440</f>
        <v>1.4583333333333334E-2</v>
      </c>
      <c r="J1195" t="s">
        <v>8</v>
      </c>
      <c r="K1195">
        <f>Tabla1[[#This Row],[Precio Unitario]]*Tabla1[[#This Row],[Cantidad Ordenada]]</f>
        <v>63</v>
      </c>
      <c r="L1195">
        <f>Tabla1[[#This Row],[Ganancia Bruta]]-(Tabla1[[#This Row],[Costo Unitario]]*Tabla1[[#This Row],[Cantidad Ordenada]])</f>
        <v>24</v>
      </c>
      <c r="M1195">
        <f>Tabla1[[#This Row],[Precio Unitario]]*Tabla1[[#This Row],[Cantidad Ordenada]]</f>
        <v>63</v>
      </c>
      <c r="N1195" s="1">
        <f>Tabla1[[#This Row],[Ganancia Neta ]]/Tabla1[[#This Row],[Total del pedido ]]</f>
        <v>0.38095238095238093</v>
      </c>
      <c r="O1195" s="2">
        <f>Tabla1[[#This Row],[Costo Unitario]]*Tabla1[[#This Row],[Cantidad Ordenada]]</f>
        <v>39</v>
      </c>
    </row>
    <row r="1196" spans="1:15" x14ac:dyDescent="0.2">
      <c r="A1196">
        <v>483</v>
      </c>
      <c r="B1196">
        <v>2</v>
      </c>
      <c r="C1196" t="s">
        <v>10</v>
      </c>
      <c r="D1196" t="s">
        <v>34</v>
      </c>
      <c r="E1196">
        <v>16</v>
      </c>
      <c r="F1196">
        <v>27</v>
      </c>
      <c r="G1196">
        <v>3</v>
      </c>
      <c r="H1196" s="8">
        <v>53</v>
      </c>
      <c r="I1196" s="7">
        <f>Tabla1[[#This Row],[Tiempo de Preparación]]/1440</f>
        <v>3.6805555555555557E-2</v>
      </c>
      <c r="J1196" t="s">
        <v>6</v>
      </c>
      <c r="K1196">
        <f>Tabla1[[#This Row],[Precio Unitario]]*Tabla1[[#This Row],[Cantidad Ordenada]]</f>
        <v>81</v>
      </c>
      <c r="L1196">
        <f>Tabla1[[#This Row],[Ganancia Bruta]]-(Tabla1[[#This Row],[Costo Unitario]]*Tabla1[[#This Row],[Cantidad Ordenada]])</f>
        <v>33</v>
      </c>
      <c r="M1196">
        <f>Tabla1[[#This Row],[Precio Unitario]]*Tabla1[[#This Row],[Cantidad Ordenada]]</f>
        <v>81</v>
      </c>
      <c r="N1196" s="1">
        <f>Tabla1[[#This Row],[Ganancia Neta ]]/Tabla1[[#This Row],[Total del pedido ]]</f>
        <v>0.40740740740740738</v>
      </c>
      <c r="O1196" s="2">
        <f>Tabla1[[#This Row],[Costo Unitario]]*Tabla1[[#This Row],[Cantidad Ordenada]]</f>
        <v>48</v>
      </c>
    </row>
    <row r="1197" spans="1:15" x14ac:dyDescent="0.2">
      <c r="A1197">
        <v>484</v>
      </c>
      <c r="B1197">
        <v>18</v>
      </c>
      <c r="C1197" t="s">
        <v>26</v>
      </c>
      <c r="D1197" t="s">
        <v>50</v>
      </c>
      <c r="E1197">
        <v>15</v>
      </c>
      <c r="F1197">
        <v>25</v>
      </c>
      <c r="G1197">
        <v>3</v>
      </c>
      <c r="H1197" s="8">
        <v>34</v>
      </c>
      <c r="I1197" s="7">
        <f>Tabla1[[#This Row],[Tiempo de Preparación]]/1440</f>
        <v>2.361111111111111E-2</v>
      </c>
      <c r="J1197" t="s">
        <v>8</v>
      </c>
      <c r="K1197">
        <f>Tabla1[[#This Row],[Precio Unitario]]*Tabla1[[#This Row],[Cantidad Ordenada]]</f>
        <v>75</v>
      </c>
      <c r="L1197">
        <f>Tabla1[[#This Row],[Ganancia Bruta]]-(Tabla1[[#This Row],[Costo Unitario]]*Tabla1[[#This Row],[Cantidad Ordenada]])</f>
        <v>30</v>
      </c>
      <c r="M1197">
        <f>Tabla1[[#This Row],[Precio Unitario]]*Tabla1[[#This Row],[Cantidad Ordenada]]</f>
        <v>75</v>
      </c>
      <c r="N1197" s="1">
        <f>Tabla1[[#This Row],[Ganancia Neta ]]/Tabla1[[#This Row],[Total del pedido ]]</f>
        <v>0.4</v>
      </c>
      <c r="O1197" s="2">
        <f>Tabla1[[#This Row],[Costo Unitario]]*Tabla1[[#This Row],[Cantidad Ordenada]]</f>
        <v>45</v>
      </c>
    </row>
    <row r="1198" spans="1:15" x14ac:dyDescent="0.2">
      <c r="A1198">
        <v>485</v>
      </c>
      <c r="B1198">
        <v>6</v>
      </c>
      <c r="C1198" t="s">
        <v>5</v>
      </c>
      <c r="D1198" t="s">
        <v>31</v>
      </c>
      <c r="E1198">
        <v>14</v>
      </c>
      <c r="F1198">
        <v>24</v>
      </c>
      <c r="G1198">
        <v>3</v>
      </c>
      <c r="H1198" s="8">
        <v>23</v>
      </c>
      <c r="I1198" s="7">
        <f>Tabla1[[#This Row],[Tiempo de Preparación]]/1440</f>
        <v>1.5972222222222221E-2</v>
      </c>
      <c r="J1198" t="s">
        <v>6</v>
      </c>
      <c r="K1198">
        <f>Tabla1[[#This Row],[Precio Unitario]]*Tabla1[[#This Row],[Cantidad Ordenada]]</f>
        <v>72</v>
      </c>
      <c r="L1198">
        <f>Tabla1[[#This Row],[Ganancia Bruta]]-(Tabla1[[#This Row],[Costo Unitario]]*Tabla1[[#This Row],[Cantidad Ordenada]])</f>
        <v>30</v>
      </c>
      <c r="M1198">
        <f>Tabla1[[#This Row],[Precio Unitario]]*Tabla1[[#This Row],[Cantidad Ordenada]]</f>
        <v>72</v>
      </c>
      <c r="N1198" s="1">
        <f>Tabla1[[#This Row],[Ganancia Neta ]]/Tabla1[[#This Row],[Total del pedido ]]</f>
        <v>0.41666666666666669</v>
      </c>
      <c r="O1198" s="2">
        <f>Tabla1[[#This Row],[Costo Unitario]]*Tabla1[[#This Row],[Cantidad Ordenada]]</f>
        <v>42</v>
      </c>
    </row>
    <row r="1199" spans="1:15" x14ac:dyDescent="0.2">
      <c r="A1199">
        <v>485</v>
      </c>
      <c r="B1199">
        <v>6</v>
      </c>
      <c r="C1199" t="s">
        <v>12</v>
      </c>
      <c r="D1199" t="s">
        <v>36</v>
      </c>
      <c r="E1199">
        <v>22</v>
      </c>
      <c r="F1199">
        <v>36</v>
      </c>
      <c r="G1199">
        <v>2</v>
      </c>
      <c r="H1199" s="8">
        <v>56</v>
      </c>
      <c r="I1199" s="7">
        <f>Tabla1[[#This Row],[Tiempo de Preparación]]/1440</f>
        <v>3.888888888888889E-2</v>
      </c>
      <c r="J1199" t="s">
        <v>6</v>
      </c>
      <c r="K1199">
        <f>Tabla1[[#This Row],[Precio Unitario]]*Tabla1[[#This Row],[Cantidad Ordenada]]</f>
        <v>72</v>
      </c>
      <c r="L1199">
        <f>Tabla1[[#This Row],[Ganancia Bruta]]-(Tabla1[[#This Row],[Costo Unitario]]*Tabla1[[#This Row],[Cantidad Ordenada]])</f>
        <v>28</v>
      </c>
      <c r="M1199">
        <f>Tabla1[[#This Row],[Precio Unitario]]*Tabla1[[#This Row],[Cantidad Ordenada]]</f>
        <v>72</v>
      </c>
      <c r="N1199" s="1">
        <f>Tabla1[[#This Row],[Ganancia Neta ]]/Tabla1[[#This Row],[Total del pedido ]]</f>
        <v>0.3888888888888889</v>
      </c>
      <c r="O1199" s="2">
        <f>Tabla1[[#This Row],[Costo Unitario]]*Tabla1[[#This Row],[Cantidad Ordenada]]</f>
        <v>44</v>
      </c>
    </row>
    <row r="1200" spans="1:15" x14ac:dyDescent="0.2">
      <c r="A1200">
        <v>486</v>
      </c>
      <c r="B1200">
        <v>15</v>
      </c>
      <c r="C1200" t="s">
        <v>12</v>
      </c>
      <c r="D1200" t="s">
        <v>36</v>
      </c>
      <c r="E1200">
        <v>22</v>
      </c>
      <c r="F1200">
        <v>36</v>
      </c>
      <c r="G1200">
        <v>2</v>
      </c>
      <c r="H1200" s="8">
        <v>7</v>
      </c>
      <c r="I1200" s="7">
        <f>Tabla1[[#This Row],[Tiempo de Preparación]]/1440</f>
        <v>4.8611111111111112E-3</v>
      </c>
      <c r="J1200" t="s">
        <v>6</v>
      </c>
      <c r="K1200">
        <f>Tabla1[[#This Row],[Precio Unitario]]*Tabla1[[#This Row],[Cantidad Ordenada]]</f>
        <v>72</v>
      </c>
      <c r="L1200">
        <f>Tabla1[[#This Row],[Ganancia Bruta]]-(Tabla1[[#This Row],[Costo Unitario]]*Tabla1[[#This Row],[Cantidad Ordenada]])</f>
        <v>28</v>
      </c>
      <c r="M1200">
        <f>Tabla1[[#This Row],[Precio Unitario]]*Tabla1[[#This Row],[Cantidad Ordenada]]</f>
        <v>72</v>
      </c>
      <c r="N1200" s="1">
        <f>Tabla1[[#This Row],[Ganancia Neta ]]/Tabla1[[#This Row],[Total del pedido ]]</f>
        <v>0.3888888888888889</v>
      </c>
      <c r="O1200" s="2">
        <f>Tabla1[[#This Row],[Costo Unitario]]*Tabla1[[#This Row],[Cantidad Ordenada]]</f>
        <v>44</v>
      </c>
    </row>
    <row r="1201" spans="1:15" x14ac:dyDescent="0.2">
      <c r="A1201">
        <v>486</v>
      </c>
      <c r="B1201">
        <v>15</v>
      </c>
      <c r="C1201" t="s">
        <v>21</v>
      </c>
      <c r="D1201" t="s">
        <v>45</v>
      </c>
      <c r="E1201">
        <v>12</v>
      </c>
      <c r="F1201">
        <v>20</v>
      </c>
      <c r="G1201">
        <v>1</v>
      </c>
      <c r="H1201" s="8">
        <v>19</v>
      </c>
      <c r="I1201" s="7">
        <f>Tabla1[[#This Row],[Tiempo de Preparación]]/1440</f>
        <v>1.3194444444444444E-2</v>
      </c>
      <c r="J1201" t="s">
        <v>6</v>
      </c>
      <c r="K1201">
        <f>Tabla1[[#This Row],[Precio Unitario]]*Tabla1[[#This Row],[Cantidad Ordenada]]</f>
        <v>20</v>
      </c>
      <c r="L1201">
        <f>Tabla1[[#This Row],[Ganancia Bruta]]-(Tabla1[[#This Row],[Costo Unitario]]*Tabla1[[#This Row],[Cantidad Ordenada]])</f>
        <v>8</v>
      </c>
      <c r="M1201">
        <f>Tabla1[[#This Row],[Precio Unitario]]*Tabla1[[#This Row],[Cantidad Ordenada]]</f>
        <v>20</v>
      </c>
      <c r="N1201" s="1">
        <f>Tabla1[[#This Row],[Ganancia Neta ]]/Tabla1[[#This Row],[Total del pedido ]]</f>
        <v>0.4</v>
      </c>
      <c r="O1201" s="2">
        <f>Tabla1[[#This Row],[Costo Unitario]]*Tabla1[[#This Row],[Cantidad Ordenada]]</f>
        <v>12</v>
      </c>
    </row>
    <row r="1202" spans="1:15" x14ac:dyDescent="0.2">
      <c r="A1202">
        <v>486</v>
      </c>
      <c r="B1202">
        <v>15</v>
      </c>
      <c r="C1202" t="s">
        <v>20</v>
      </c>
      <c r="D1202" t="s">
        <v>44</v>
      </c>
      <c r="E1202">
        <v>20</v>
      </c>
      <c r="F1202">
        <v>34</v>
      </c>
      <c r="G1202">
        <v>1</v>
      </c>
      <c r="H1202" s="8">
        <v>9</v>
      </c>
      <c r="I1202" s="7">
        <f>Tabla1[[#This Row],[Tiempo de Preparación]]/1440</f>
        <v>6.2500000000000003E-3</v>
      </c>
      <c r="J1202" t="s">
        <v>6</v>
      </c>
      <c r="K1202">
        <f>Tabla1[[#This Row],[Precio Unitario]]*Tabla1[[#This Row],[Cantidad Ordenada]]</f>
        <v>34</v>
      </c>
      <c r="L1202">
        <f>Tabla1[[#This Row],[Ganancia Bruta]]-(Tabla1[[#This Row],[Costo Unitario]]*Tabla1[[#This Row],[Cantidad Ordenada]])</f>
        <v>14</v>
      </c>
      <c r="M1202">
        <f>Tabla1[[#This Row],[Precio Unitario]]*Tabla1[[#This Row],[Cantidad Ordenada]]</f>
        <v>34</v>
      </c>
      <c r="N1202" s="1">
        <f>Tabla1[[#This Row],[Ganancia Neta ]]/Tabla1[[#This Row],[Total del pedido ]]</f>
        <v>0.41176470588235292</v>
      </c>
      <c r="O1202" s="2">
        <f>Tabla1[[#This Row],[Costo Unitario]]*Tabla1[[#This Row],[Cantidad Ordenada]]</f>
        <v>20</v>
      </c>
    </row>
    <row r="1203" spans="1:15" x14ac:dyDescent="0.2">
      <c r="A1203">
        <v>486</v>
      </c>
      <c r="B1203">
        <v>15</v>
      </c>
      <c r="C1203" t="s">
        <v>5</v>
      </c>
      <c r="D1203" t="s">
        <v>31</v>
      </c>
      <c r="E1203">
        <v>14</v>
      </c>
      <c r="F1203">
        <v>24</v>
      </c>
      <c r="G1203">
        <v>1</v>
      </c>
      <c r="H1203" s="8">
        <v>24</v>
      </c>
      <c r="I1203" s="7">
        <f>Tabla1[[#This Row],[Tiempo de Preparación]]/1440</f>
        <v>1.6666666666666666E-2</v>
      </c>
      <c r="J1203" t="s">
        <v>6</v>
      </c>
      <c r="K1203">
        <f>Tabla1[[#This Row],[Precio Unitario]]*Tabla1[[#This Row],[Cantidad Ordenada]]</f>
        <v>24</v>
      </c>
      <c r="L1203">
        <f>Tabla1[[#This Row],[Ganancia Bruta]]-(Tabla1[[#This Row],[Costo Unitario]]*Tabla1[[#This Row],[Cantidad Ordenada]])</f>
        <v>10</v>
      </c>
      <c r="M1203">
        <f>Tabla1[[#This Row],[Precio Unitario]]*Tabla1[[#This Row],[Cantidad Ordenada]]</f>
        <v>24</v>
      </c>
      <c r="N1203" s="1">
        <f>Tabla1[[#This Row],[Ganancia Neta ]]/Tabla1[[#This Row],[Total del pedido ]]</f>
        <v>0.41666666666666669</v>
      </c>
      <c r="O1203" s="2">
        <f>Tabla1[[#This Row],[Costo Unitario]]*Tabla1[[#This Row],[Cantidad Ordenada]]</f>
        <v>14</v>
      </c>
    </row>
    <row r="1204" spans="1:15" x14ac:dyDescent="0.2">
      <c r="A1204">
        <v>487</v>
      </c>
      <c r="B1204">
        <v>17</v>
      </c>
      <c r="C1204" t="s">
        <v>20</v>
      </c>
      <c r="D1204" t="s">
        <v>44</v>
      </c>
      <c r="E1204">
        <v>20</v>
      </c>
      <c r="F1204">
        <v>34</v>
      </c>
      <c r="G1204">
        <v>2</v>
      </c>
      <c r="H1204" s="8">
        <v>58</v>
      </c>
      <c r="I1204" s="7">
        <f>Tabla1[[#This Row],[Tiempo de Preparación]]/1440</f>
        <v>4.027777777777778E-2</v>
      </c>
      <c r="J1204" t="s">
        <v>8</v>
      </c>
      <c r="K1204">
        <f>Tabla1[[#This Row],[Precio Unitario]]*Tabla1[[#This Row],[Cantidad Ordenada]]</f>
        <v>68</v>
      </c>
      <c r="L1204">
        <f>Tabla1[[#This Row],[Ganancia Bruta]]-(Tabla1[[#This Row],[Costo Unitario]]*Tabla1[[#This Row],[Cantidad Ordenada]])</f>
        <v>28</v>
      </c>
      <c r="M1204">
        <f>Tabla1[[#This Row],[Precio Unitario]]*Tabla1[[#This Row],[Cantidad Ordenada]]</f>
        <v>68</v>
      </c>
      <c r="N1204" s="1">
        <f>Tabla1[[#This Row],[Ganancia Neta ]]/Tabla1[[#This Row],[Total del pedido ]]</f>
        <v>0.41176470588235292</v>
      </c>
      <c r="O1204" s="2">
        <f>Tabla1[[#This Row],[Costo Unitario]]*Tabla1[[#This Row],[Cantidad Ordenada]]</f>
        <v>40</v>
      </c>
    </row>
    <row r="1205" spans="1:15" x14ac:dyDescent="0.2">
      <c r="A1205">
        <v>487</v>
      </c>
      <c r="B1205">
        <v>17</v>
      </c>
      <c r="C1205" t="s">
        <v>9</v>
      </c>
      <c r="D1205" t="s">
        <v>33</v>
      </c>
      <c r="E1205">
        <v>19</v>
      </c>
      <c r="F1205">
        <v>31</v>
      </c>
      <c r="G1205">
        <v>2</v>
      </c>
      <c r="H1205" s="8">
        <v>29</v>
      </c>
      <c r="I1205" s="7">
        <f>Tabla1[[#This Row],[Tiempo de Preparación]]/1440</f>
        <v>2.013888888888889E-2</v>
      </c>
      <c r="J1205" t="s">
        <v>8</v>
      </c>
      <c r="K1205">
        <f>Tabla1[[#This Row],[Precio Unitario]]*Tabla1[[#This Row],[Cantidad Ordenada]]</f>
        <v>62</v>
      </c>
      <c r="L1205">
        <f>Tabla1[[#This Row],[Ganancia Bruta]]-(Tabla1[[#This Row],[Costo Unitario]]*Tabla1[[#This Row],[Cantidad Ordenada]])</f>
        <v>24</v>
      </c>
      <c r="M1205">
        <f>Tabla1[[#This Row],[Precio Unitario]]*Tabla1[[#This Row],[Cantidad Ordenada]]</f>
        <v>62</v>
      </c>
      <c r="N1205" s="1">
        <f>Tabla1[[#This Row],[Ganancia Neta ]]/Tabla1[[#This Row],[Total del pedido ]]</f>
        <v>0.38709677419354838</v>
      </c>
      <c r="O1205" s="2">
        <f>Tabla1[[#This Row],[Costo Unitario]]*Tabla1[[#This Row],[Cantidad Ordenada]]</f>
        <v>38</v>
      </c>
    </row>
    <row r="1206" spans="1:15" x14ac:dyDescent="0.2">
      <c r="A1206">
        <v>487</v>
      </c>
      <c r="B1206">
        <v>17</v>
      </c>
      <c r="C1206" t="s">
        <v>19</v>
      </c>
      <c r="D1206" t="s">
        <v>43</v>
      </c>
      <c r="E1206">
        <v>13</v>
      </c>
      <c r="F1206">
        <v>22</v>
      </c>
      <c r="G1206">
        <v>1</v>
      </c>
      <c r="H1206" s="8">
        <v>5</v>
      </c>
      <c r="I1206" s="7">
        <f>Tabla1[[#This Row],[Tiempo de Preparación]]/1440</f>
        <v>3.472222222222222E-3</v>
      </c>
      <c r="J1206" t="s">
        <v>8</v>
      </c>
      <c r="K1206">
        <f>Tabla1[[#This Row],[Precio Unitario]]*Tabla1[[#This Row],[Cantidad Ordenada]]</f>
        <v>22</v>
      </c>
      <c r="L1206">
        <f>Tabla1[[#This Row],[Ganancia Bruta]]-(Tabla1[[#This Row],[Costo Unitario]]*Tabla1[[#This Row],[Cantidad Ordenada]])</f>
        <v>9</v>
      </c>
      <c r="M1206">
        <f>Tabla1[[#This Row],[Precio Unitario]]*Tabla1[[#This Row],[Cantidad Ordenada]]</f>
        <v>22</v>
      </c>
      <c r="N1206" s="1">
        <f>Tabla1[[#This Row],[Ganancia Neta ]]/Tabla1[[#This Row],[Total del pedido ]]</f>
        <v>0.40909090909090912</v>
      </c>
      <c r="O1206" s="2">
        <f>Tabla1[[#This Row],[Costo Unitario]]*Tabla1[[#This Row],[Cantidad Ordenada]]</f>
        <v>13</v>
      </c>
    </row>
    <row r="1207" spans="1:15" x14ac:dyDescent="0.2">
      <c r="A1207">
        <v>488</v>
      </c>
      <c r="B1207">
        <v>10</v>
      </c>
      <c r="C1207" t="s">
        <v>24</v>
      </c>
      <c r="D1207" t="s">
        <v>48</v>
      </c>
      <c r="E1207">
        <v>10</v>
      </c>
      <c r="F1207">
        <v>18</v>
      </c>
      <c r="G1207">
        <v>3</v>
      </c>
      <c r="H1207" s="8">
        <v>54</v>
      </c>
      <c r="I1207" s="7">
        <f>Tabla1[[#This Row],[Tiempo de Preparación]]/1440</f>
        <v>3.7499999999999999E-2</v>
      </c>
      <c r="J1207" t="s">
        <v>6</v>
      </c>
      <c r="K1207">
        <f>Tabla1[[#This Row],[Precio Unitario]]*Tabla1[[#This Row],[Cantidad Ordenada]]</f>
        <v>54</v>
      </c>
      <c r="L1207">
        <f>Tabla1[[#This Row],[Ganancia Bruta]]-(Tabla1[[#This Row],[Costo Unitario]]*Tabla1[[#This Row],[Cantidad Ordenada]])</f>
        <v>24</v>
      </c>
      <c r="M1207">
        <f>Tabla1[[#This Row],[Precio Unitario]]*Tabla1[[#This Row],[Cantidad Ordenada]]</f>
        <v>54</v>
      </c>
      <c r="N1207" s="1">
        <f>Tabla1[[#This Row],[Ganancia Neta ]]/Tabla1[[#This Row],[Total del pedido ]]</f>
        <v>0.44444444444444442</v>
      </c>
      <c r="O1207" s="2">
        <f>Tabla1[[#This Row],[Costo Unitario]]*Tabla1[[#This Row],[Cantidad Ordenada]]</f>
        <v>30</v>
      </c>
    </row>
    <row r="1208" spans="1:15" x14ac:dyDescent="0.2">
      <c r="A1208">
        <v>488</v>
      </c>
      <c r="B1208">
        <v>10</v>
      </c>
      <c r="C1208" t="s">
        <v>22</v>
      </c>
      <c r="D1208" t="s">
        <v>46</v>
      </c>
      <c r="E1208">
        <v>14</v>
      </c>
      <c r="F1208">
        <v>23</v>
      </c>
      <c r="G1208">
        <v>3</v>
      </c>
      <c r="H1208" s="8">
        <v>52</v>
      </c>
      <c r="I1208" s="7">
        <f>Tabla1[[#This Row],[Tiempo de Preparación]]/1440</f>
        <v>3.6111111111111108E-2</v>
      </c>
      <c r="J1208" t="s">
        <v>6</v>
      </c>
      <c r="K1208">
        <f>Tabla1[[#This Row],[Precio Unitario]]*Tabla1[[#This Row],[Cantidad Ordenada]]</f>
        <v>69</v>
      </c>
      <c r="L1208">
        <f>Tabla1[[#This Row],[Ganancia Bruta]]-(Tabla1[[#This Row],[Costo Unitario]]*Tabla1[[#This Row],[Cantidad Ordenada]])</f>
        <v>27</v>
      </c>
      <c r="M1208">
        <f>Tabla1[[#This Row],[Precio Unitario]]*Tabla1[[#This Row],[Cantidad Ordenada]]</f>
        <v>69</v>
      </c>
      <c r="N1208" s="1">
        <f>Tabla1[[#This Row],[Ganancia Neta ]]/Tabla1[[#This Row],[Total del pedido ]]</f>
        <v>0.39130434782608697</v>
      </c>
      <c r="O1208" s="2">
        <f>Tabla1[[#This Row],[Costo Unitario]]*Tabla1[[#This Row],[Cantidad Ordenada]]</f>
        <v>42</v>
      </c>
    </row>
    <row r="1209" spans="1:15" x14ac:dyDescent="0.2">
      <c r="A1209">
        <v>488</v>
      </c>
      <c r="B1209">
        <v>10</v>
      </c>
      <c r="C1209" t="s">
        <v>9</v>
      </c>
      <c r="D1209" t="s">
        <v>33</v>
      </c>
      <c r="E1209">
        <v>19</v>
      </c>
      <c r="F1209">
        <v>31</v>
      </c>
      <c r="G1209">
        <v>2</v>
      </c>
      <c r="H1209" s="8">
        <v>18</v>
      </c>
      <c r="I1209" s="7">
        <f>Tabla1[[#This Row],[Tiempo de Preparación]]/1440</f>
        <v>1.2500000000000001E-2</v>
      </c>
      <c r="J1209" t="s">
        <v>8</v>
      </c>
      <c r="K1209">
        <f>Tabla1[[#This Row],[Precio Unitario]]*Tabla1[[#This Row],[Cantidad Ordenada]]</f>
        <v>62</v>
      </c>
      <c r="L1209">
        <f>Tabla1[[#This Row],[Ganancia Bruta]]-(Tabla1[[#This Row],[Costo Unitario]]*Tabla1[[#This Row],[Cantidad Ordenada]])</f>
        <v>24</v>
      </c>
      <c r="M1209">
        <f>Tabla1[[#This Row],[Precio Unitario]]*Tabla1[[#This Row],[Cantidad Ordenada]]</f>
        <v>62</v>
      </c>
      <c r="N1209" s="1">
        <f>Tabla1[[#This Row],[Ganancia Neta ]]/Tabla1[[#This Row],[Total del pedido ]]</f>
        <v>0.38709677419354838</v>
      </c>
      <c r="O1209" s="2">
        <f>Tabla1[[#This Row],[Costo Unitario]]*Tabla1[[#This Row],[Cantidad Ordenada]]</f>
        <v>38</v>
      </c>
    </row>
    <row r="1210" spans="1:15" x14ac:dyDescent="0.2">
      <c r="A1210">
        <v>489</v>
      </c>
      <c r="B1210">
        <v>3</v>
      </c>
      <c r="C1210" t="s">
        <v>11</v>
      </c>
      <c r="D1210" t="s">
        <v>35</v>
      </c>
      <c r="E1210">
        <v>25</v>
      </c>
      <c r="F1210">
        <v>40</v>
      </c>
      <c r="G1210">
        <v>2</v>
      </c>
      <c r="H1210" s="8">
        <v>28</v>
      </c>
      <c r="I1210" s="7">
        <f>Tabla1[[#This Row],[Tiempo de Preparación]]/1440</f>
        <v>1.9444444444444445E-2</v>
      </c>
      <c r="J1210" t="s">
        <v>8</v>
      </c>
      <c r="K1210">
        <f>Tabla1[[#This Row],[Precio Unitario]]*Tabla1[[#This Row],[Cantidad Ordenada]]</f>
        <v>80</v>
      </c>
      <c r="L1210">
        <f>Tabla1[[#This Row],[Ganancia Bruta]]-(Tabla1[[#This Row],[Costo Unitario]]*Tabla1[[#This Row],[Cantidad Ordenada]])</f>
        <v>30</v>
      </c>
      <c r="M1210">
        <f>Tabla1[[#This Row],[Precio Unitario]]*Tabla1[[#This Row],[Cantidad Ordenada]]</f>
        <v>80</v>
      </c>
      <c r="N1210" s="1">
        <f>Tabla1[[#This Row],[Ganancia Neta ]]/Tabla1[[#This Row],[Total del pedido ]]</f>
        <v>0.375</v>
      </c>
      <c r="O1210" s="2">
        <f>Tabla1[[#This Row],[Costo Unitario]]*Tabla1[[#This Row],[Cantidad Ordenada]]</f>
        <v>50</v>
      </c>
    </row>
    <row r="1211" spans="1:15" x14ac:dyDescent="0.2">
      <c r="A1211">
        <v>489</v>
      </c>
      <c r="B1211">
        <v>3</v>
      </c>
      <c r="C1211" t="s">
        <v>22</v>
      </c>
      <c r="D1211" t="s">
        <v>46</v>
      </c>
      <c r="E1211">
        <v>14</v>
      </c>
      <c r="F1211">
        <v>23</v>
      </c>
      <c r="G1211">
        <v>3</v>
      </c>
      <c r="H1211" s="8">
        <v>6</v>
      </c>
      <c r="I1211" s="7">
        <f>Tabla1[[#This Row],[Tiempo de Preparación]]/1440</f>
        <v>4.1666666666666666E-3</v>
      </c>
      <c r="J1211" t="s">
        <v>8</v>
      </c>
      <c r="K1211">
        <f>Tabla1[[#This Row],[Precio Unitario]]*Tabla1[[#This Row],[Cantidad Ordenada]]</f>
        <v>69</v>
      </c>
      <c r="L1211">
        <f>Tabla1[[#This Row],[Ganancia Bruta]]-(Tabla1[[#This Row],[Costo Unitario]]*Tabla1[[#This Row],[Cantidad Ordenada]])</f>
        <v>27</v>
      </c>
      <c r="M1211">
        <f>Tabla1[[#This Row],[Precio Unitario]]*Tabla1[[#This Row],[Cantidad Ordenada]]</f>
        <v>69</v>
      </c>
      <c r="N1211" s="1">
        <f>Tabla1[[#This Row],[Ganancia Neta ]]/Tabla1[[#This Row],[Total del pedido ]]</f>
        <v>0.39130434782608697</v>
      </c>
      <c r="O1211" s="2">
        <f>Tabla1[[#This Row],[Costo Unitario]]*Tabla1[[#This Row],[Cantidad Ordenada]]</f>
        <v>42</v>
      </c>
    </row>
    <row r="1212" spans="1:15" x14ac:dyDescent="0.2">
      <c r="A1212">
        <v>490</v>
      </c>
      <c r="B1212">
        <v>1</v>
      </c>
      <c r="C1212" t="s">
        <v>25</v>
      </c>
      <c r="D1212" t="s">
        <v>49</v>
      </c>
      <c r="E1212">
        <v>15</v>
      </c>
      <c r="F1212">
        <v>26</v>
      </c>
      <c r="G1212">
        <v>3</v>
      </c>
      <c r="H1212" s="8">
        <v>34</v>
      </c>
      <c r="I1212" s="7">
        <f>Tabla1[[#This Row],[Tiempo de Preparación]]/1440</f>
        <v>2.361111111111111E-2</v>
      </c>
      <c r="J1212" t="s">
        <v>6</v>
      </c>
      <c r="K1212">
        <f>Tabla1[[#This Row],[Precio Unitario]]*Tabla1[[#This Row],[Cantidad Ordenada]]</f>
        <v>78</v>
      </c>
      <c r="L1212">
        <f>Tabla1[[#This Row],[Ganancia Bruta]]-(Tabla1[[#This Row],[Costo Unitario]]*Tabla1[[#This Row],[Cantidad Ordenada]])</f>
        <v>33</v>
      </c>
      <c r="M1212">
        <f>Tabla1[[#This Row],[Precio Unitario]]*Tabla1[[#This Row],[Cantidad Ordenada]]</f>
        <v>78</v>
      </c>
      <c r="N1212" s="1">
        <f>Tabla1[[#This Row],[Ganancia Neta ]]/Tabla1[[#This Row],[Total del pedido ]]</f>
        <v>0.42307692307692307</v>
      </c>
      <c r="O1212" s="2">
        <f>Tabla1[[#This Row],[Costo Unitario]]*Tabla1[[#This Row],[Cantidad Ordenada]]</f>
        <v>45</v>
      </c>
    </row>
    <row r="1213" spans="1:15" x14ac:dyDescent="0.2">
      <c r="A1213">
        <v>490</v>
      </c>
      <c r="B1213">
        <v>1</v>
      </c>
      <c r="C1213" t="s">
        <v>18</v>
      </c>
      <c r="D1213" t="s">
        <v>42</v>
      </c>
      <c r="E1213">
        <v>19</v>
      </c>
      <c r="F1213">
        <v>32</v>
      </c>
      <c r="G1213">
        <v>1</v>
      </c>
      <c r="H1213" s="8">
        <v>55</v>
      </c>
      <c r="I1213" s="7">
        <f>Tabla1[[#This Row],[Tiempo de Preparación]]/1440</f>
        <v>3.8194444444444448E-2</v>
      </c>
      <c r="J1213" t="s">
        <v>6</v>
      </c>
      <c r="K1213">
        <f>Tabla1[[#This Row],[Precio Unitario]]*Tabla1[[#This Row],[Cantidad Ordenada]]</f>
        <v>32</v>
      </c>
      <c r="L1213">
        <f>Tabla1[[#This Row],[Ganancia Bruta]]-(Tabla1[[#This Row],[Costo Unitario]]*Tabla1[[#This Row],[Cantidad Ordenada]])</f>
        <v>13</v>
      </c>
      <c r="M1213">
        <f>Tabla1[[#This Row],[Precio Unitario]]*Tabla1[[#This Row],[Cantidad Ordenada]]</f>
        <v>32</v>
      </c>
      <c r="N1213" s="1">
        <f>Tabla1[[#This Row],[Ganancia Neta ]]/Tabla1[[#This Row],[Total del pedido ]]</f>
        <v>0.40625</v>
      </c>
      <c r="O1213" s="2">
        <f>Tabla1[[#This Row],[Costo Unitario]]*Tabla1[[#This Row],[Cantidad Ordenada]]</f>
        <v>19</v>
      </c>
    </row>
    <row r="1214" spans="1:15" x14ac:dyDescent="0.2">
      <c r="A1214">
        <v>490</v>
      </c>
      <c r="B1214">
        <v>1</v>
      </c>
      <c r="C1214" t="s">
        <v>20</v>
      </c>
      <c r="D1214" t="s">
        <v>44</v>
      </c>
      <c r="E1214">
        <v>20</v>
      </c>
      <c r="F1214">
        <v>34</v>
      </c>
      <c r="G1214">
        <v>3</v>
      </c>
      <c r="H1214" s="8">
        <v>42</v>
      </c>
      <c r="I1214" s="7">
        <f>Tabla1[[#This Row],[Tiempo de Preparación]]/1440</f>
        <v>2.9166666666666667E-2</v>
      </c>
      <c r="J1214" t="s">
        <v>6</v>
      </c>
      <c r="K1214">
        <f>Tabla1[[#This Row],[Precio Unitario]]*Tabla1[[#This Row],[Cantidad Ordenada]]</f>
        <v>102</v>
      </c>
      <c r="L1214">
        <f>Tabla1[[#This Row],[Ganancia Bruta]]-(Tabla1[[#This Row],[Costo Unitario]]*Tabla1[[#This Row],[Cantidad Ordenada]])</f>
        <v>42</v>
      </c>
      <c r="M1214">
        <f>Tabla1[[#This Row],[Precio Unitario]]*Tabla1[[#This Row],[Cantidad Ordenada]]</f>
        <v>102</v>
      </c>
      <c r="N1214" s="1">
        <f>Tabla1[[#This Row],[Ganancia Neta ]]/Tabla1[[#This Row],[Total del pedido ]]</f>
        <v>0.41176470588235292</v>
      </c>
      <c r="O1214" s="2">
        <f>Tabla1[[#This Row],[Costo Unitario]]*Tabla1[[#This Row],[Cantidad Ordenada]]</f>
        <v>60</v>
      </c>
    </row>
    <row r="1215" spans="1:15" x14ac:dyDescent="0.2">
      <c r="A1215">
        <v>491</v>
      </c>
      <c r="B1215">
        <v>7</v>
      </c>
      <c r="C1215" t="s">
        <v>13</v>
      </c>
      <c r="D1215" t="s">
        <v>37</v>
      </c>
      <c r="E1215">
        <v>17</v>
      </c>
      <c r="F1215">
        <v>29</v>
      </c>
      <c r="G1215">
        <v>2</v>
      </c>
      <c r="H1215" s="8">
        <v>30</v>
      </c>
      <c r="I1215" s="7">
        <f>Tabla1[[#This Row],[Tiempo de Preparación]]/1440</f>
        <v>2.0833333333333332E-2</v>
      </c>
      <c r="J1215" t="s">
        <v>6</v>
      </c>
      <c r="K1215">
        <f>Tabla1[[#This Row],[Precio Unitario]]*Tabla1[[#This Row],[Cantidad Ordenada]]</f>
        <v>58</v>
      </c>
      <c r="L1215">
        <f>Tabla1[[#This Row],[Ganancia Bruta]]-(Tabla1[[#This Row],[Costo Unitario]]*Tabla1[[#This Row],[Cantidad Ordenada]])</f>
        <v>24</v>
      </c>
      <c r="M1215">
        <f>Tabla1[[#This Row],[Precio Unitario]]*Tabla1[[#This Row],[Cantidad Ordenada]]</f>
        <v>58</v>
      </c>
      <c r="N1215" s="1">
        <f>Tabla1[[#This Row],[Ganancia Neta ]]/Tabla1[[#This Row],[Total del pedido ]]</f>
        <v>0.41379310344827586</v>
      </c>
      <c r="O1215" s="2">
        <f>Tabla1[[#This Row],[Costo Unitario]]*Tabla1[[#This Row],[Cantidad Ordenada]]</f>
        <v>34</v>
      </c>
    </row>
    <row r="1216" spans="1:15" x14ac:dyDescent="0.2">
      <c r="A1216">
        <v>491</v>
      </c>
      <c r="B1216">
        <v>7</v>
      </c>
      <c r="C1216" t="s">
        <v>7</v>
      </c>
      <c r="D1216" t="s">
        <v>32</v>
      </c>
      <c r="E1216">
        <v>18</v>
      </c>
      <c r="F1216">
        <v>30</v>
      </c>
      <c r="G1216">
        <v>2</v>
      </c>
      <c r="H1216" s="8">
        <v>11</v>
      </c>
      <c r="I1216" s="7">
        <f>Tabla1[[#This Row],[Tiempo de Preparación]]/1440</f>
        <v>7.6388888888888886E-3</v>
      </c>
      <c r="J1216" t="s">
        <v>6</v>
      </c>
      <c r="K1216">
        <f>Tabla1[[#This Row],[Precio Unitario]]*Tabla1[[#This Row],[Cantidad Ordenada]]</f>
        <v>60</v>
      </c>
      <c r="L1216">
        <f>Tabla1[[#This Row],[Ganancia Bruta]]-(Tabla1[[#This Row],[Costo Unitario]]*Tabla1[[#This Row],[Cantidad Ordenada]])</f>
        <v>24</v>
      </c>
      <c r="M1216">
        <f>Tabla1[[#This Row],[Precio Unitario]]*Tabla1[[#This Row],[Cantidad Ordenada]]</f>
        <v>60</v>
      </c>
      <c r="N1216" s="1">
        <f>Tabla1[[#This Row],[Ganancia Neta ]]/Tabla1[[#This Row],[Total del pedido ]]</f>
        <v>0.4</v>
      </c>
      <c r="O1216" s="2">
        <f>Tabla1[[#This Row],[Costo Unitario]]*Tabla1[[#This Row],[Cantidad Ordenada]]</f>
        <v>36</v>
      </c>
    </row>
    <row r="1217" spans="1:15" x14ac:dyDescent="0.2">
      <c r="A1217">
        <v>492</v>
      </c>
      <c r="B1217">
        <v>4</v>
      </c>
      <c r="C1217" t="s">
        <v>14</v>
      </c>
      <c r="D1217" t="s">
        <v>38</v>
      </c>
      <c r="E1217">
        <v>20</v>
      </c>
      <c r="F1217">
        <v>33</v>
      </c>
      <c r="G1217">
        <v>3</v>
      </c>
      <c r="H1217" s="8">
        <v>15</v>
      </c>
      <c r="I1217" s="7">
        <f>Tabla1[[#This Row],[Tiempo de Preparación]]/1440</f>
        <v>1.0416666666666666E-2</v>
      </c>
      <c r="J1217" t="s">
        <v>6</v>
      </c>
      <c r="K1217">
        <f>Tabla1[[#This Row],[Precio Unitario]]*Tabla1[[#This Row],[Cantidad Ordenada]]</f>
        <v>99</v>
      </c>
      <c r="L1217">
        <f>Tabla1[[#This Row],[Ganancia Bruta]]-(Tabla1[[#This Row],[Costo Unitario]]*Tabla1[[#This Row],[Cantidad Ordenada]])</f>
        <v>39</v>
      </c>
      <c r="M1217">
        <f>Tabla1[[#This Row],[Precio Unitario]]*Tabla1[[#This Row],[Cantidad Ordenada]]</f>
        <v>99</v>
      </c>
      <c r="N1217" s="1">
        <f>Tabla1[[#This Row],[Ganancia Neta ]]/Tabla1[[#This Row],[Total del pedido ]]</f>
        <v>0.39393939393939392</v>
      </c>
      <c r="O1217" s="2">
        <f>Tabla1[[#This Row],[Costo Unitario]]*Tabla1[[#This Row],[Cantidad Ordenada]]</f>
        <v>60</v>
      </c>
    </row>
    <row r="1218" spans="1:15" x14ac:dyDescent="0.2">
      <c r="A1218">
        <v>492</v>
      </c>
      <c r="B1218">
        <v>4</v>
      </c>
      <c r="C1218" t="s">
        <v>23</v>
      </c>
      <c r="D1218" t="s">
        <v>47</v>
      </c>
      <c r="E1218">
        <v>13</v>
      </c>
      <c r="F1218">
        <v>21</v>
      </c>
      <c r="G1218">
        <v>3</v>
      </c>
      <c r="H1218" s="8">
        <v>8</v>
      </c>
      <c r="I1218" s="7">
        <f>Tabla1[[#This Row],[Tiempo de Preparación]]/1440</f>
        <v>5.5555555555555558E-3</v>
      </c>
      <c r="J1218" t="s">
        <v>6</v>
      </c>
      <c r="K1218">
        <f>Tabla1[[#This Row],[Precio Unitario]]*Tabla1[[#This Row],[Cantidad Ordenada]]</f>
        <v>63</v>
      </c>
      <c r="L1218">
        <f>Tabla1[[#This Row],[Ganancia Bruta]]-(Tabla1[[#This Row],[Costo Unitario]]*Tabla1[[#This Row],[Cantidad Ordenada]])</f>
        <v>24</v>
      </c>
      <c r="M1218">
        <f>Tabla1[[#This Row],[Precio Unitario]]*Tabla1[[#This Row],[Cantidad Ordenada]]</f>
        <v>63</v>
      </c>
      <c r="N1218" s="1">
        <f>Tabla1[[#This Row],[Ganancia Neta ]]/Tabla1[[#This Row],[Total del pedido ]]</f>
        <v>0.38095238095238093</v>
      </c>
      <c r="O1218" s="2">
        <f>Tabla1[[#This Row],[Costo Unitario]]*Tabla1[[#This Row],[Cantidad Ordenada]]</f>
        <v>39</v>
      </c>
    </row>
    <row r="1219" spans="1:15" x14ac:dyDescent="0.2">
      <c r="A1219">
        <v>492</v>
      </c>
      <c r="B1219">
        <v>4</v>
      </c>
      <c r="C1219" t="s">
        <v>5</v>
      </c>
      <c r="D1219" t="s">
        <v>31</v>
      </c>
      <c r="E1219">
        <v>14</v>
      </c>
      <c r="F1219">
        <v>24</v>
      </c>
      <c r="G1219">
        <v>2</v>
      </c>
      <c r="H1219" s="8">
        <v>26</v>
      </c>
      <c r="I1219" s="7">
        <f>Tabla1[[#This Row],[Tiempo de Preparación]]/1440</f>
        <v>1.8055555555555554E-2</v>
      </c>
      <c r="J1219" t="s">
        <v>6</v>
      </c>
      <c r="K1219">
        <f>Tabla1[[#This Row],[Precio Unitario]]*Tabla1[[#This Row],[Cantidad Ordenada]]</f>
        <v>48</v>
      </c>
      <c r="L1219">
        <f>Tabla1[[#This Row],[Ganancia Bruta]]-(Tabla1[[#This Row],[Costo Unitario]]*Tabla1[[#This Row],[Cantidad Ordenada]])</f>
        <v>20</v>
      </c>
      <c r="M1219">
        <f>Tabla1[[#This Row],[Precio Unitario]]*Tabla1[[#This Row],[Cantidad Ordenada]]</f>
        <v>48</v>
      </c>
      <c r="N1219" s="1">
        <f>Tabla1[[#This Row],[Ganancia Neta ]]/Tabla1[[#This Row],[Total del pedido ]]</f>
        <v>0.41666666666666669</v>
      </c>
      <c r="O1219" s="2">
        <f>Tabla1[[#This Row],[Costo Unitario]]*Tabla1[[#This Row],[Cantidad Ordenada]]</f>
        <v>28</v>
      </c>
    </row>
    <row r="1220" spans="1:15" x14ac:dyDescent="0.2">
      <c r="A1220">
        <v>493</v>
      </c>
      <c r="B1220">
        <v>2</v>
      </c>
      <c r="C1220" t="s">
        <v>24</v>
      </c>
      <c r="D1220" t="s">
        <v>48</v>
      </c>
      <c r="E1220">
        <v>10</v>
      </c>
      <c r="F1220">
        <v>18</v>
      </c>
      <c r="G1220">
        <v>3</v>
      </c>
      <c r="H1220" s="8">
        <v>8</v>
      </c>
      <c r="I1220" s="7">
        <f>Tabla1[[#This Row],[Tiempo de Preparación]]/1440</f>
        <v>5.5555555555555558E-3</v>
      </c>
      <c r="J1220" t="s">
        <v>8</v>
      </c>
      <c r="K1220">
        <f>Tabla1[[#This Row],[Precio Unitario]]*Tabla1[[#This Row],[Cantidad Ordenada]]</f>
        <v>54</v>
      </c>
      <c r="L1220">
        <f>Tabla1[[#This Row],[Ganancia Bruta]]-(Tabla1[[#This Row],[Costo Unitario]]*Tabla1[[#This Row],[Cantidad Ordenada]])</f>
        <v>24</v>
      </c>
      <c r="M1220">
        <f>Tabla1[[#This Row],[Precio Unitario]]*Tabla1[[#This Row],[Cantidad Ordenada]]</f>
        <v>54</v>
      </c>
      <c r="N1220" s="1">
        <f>Tabla1[[#This Row],[Ganancia Neta ]]/Tabla1[[#This Row],[Total del pedido ]]</f>
        <v>0.44444444444444442</v>
      </c>
      <c r="O1220" s="2">
        <f>Tabla1[[#This Row],[Costo Unitario]]*Tabla1[[#This Row],[Cantidad Ordenada]]</f>
        <v>30</v>
      </c>
    </row>
    <row r="1221" spans="1:15" x14ac:dyDescent="0.2">
      <c r="A1221">
        <v>494</v>
      </c>
      <c r="B1221">
        <v>20</v>
      </c>
      <c r="C1221" t="s">
        <v>18</v>
      </c>
      <c r="D1221" t="s">
        <v>42</v>
      </c>
      <c r="E1221">
        <v>19</v>
      </c>
      <c r="F1221">
        <v>32</v>
      </c>
      <c r="G1221">
        <v>2</v>
      </c>
      <c r="H1221" s="8">
        <v>9</v>
      </c>
      <c r="I1221" s="7">
        <f>Tabla1[[#This Row],[Tiempo de Preparación]]/1440</f>
        <v>6.2500000000000003E-3</v>
      </c>
      <c r="J1221" t="s">
        <v>6</v>
      </c>
      <c r="K1221">
        <f>Tabla1[[#This Row],[Precio Unitario]]*Tabla1[[#This Row],[Cantidad Ordenada]]</f>
        <v>64</v>
      </c>
      <c r="L1221">
        <f>Tabla1[[#This Row],[Ganancia Bruta]]-(Tabla1[[#This Row],[Costo Unitario]]*Tabla1[[#This Row],[Cantidad Ordenada]])</f>
        <v>26</v>
      </c>
      <c r="M1221">
        <f>Tabla1[[#This Row],[Precio Unitario]]*Tabla1[[#This Row],[Cantidad Ordenada]]</f>
        <v>64</v>
      </c>
      <c r="N1221" s="1">
        <f>Tabla1[[#This Row],[Ganancia Neta ]]/Tabla1[[#This Row],[Total del pedido ]]</f>
        <v>0.40625</v>
      </c>
      <c r="O1221" s="2">
        <f>Tabla1[[#This Row],[Costo Unitario]]*Tabla1[[#This Row],[Cantidad Ordenada]]</f>
        <v>38</v>
      </c>
    </row>
    <row r="1222" spans="1:15" x14ac:dyDescent="0.2">
      <c r="A1222">
        <v>494</v>
      </c>
      <c r="B1222">
        <v>20</v>
      </c>
      <c r="C1222" t="s">
        <v>12</v>
      </c>
      <c r="D1222" t="s">
        <v>36</v>
      </c>
      <c r="E1222">
        <v>22</v>
      </c>
      <c r="F1222">
        <v>36</v>
      </c>
      <c r="G1222">
        <v>3</v>
      </c>
      <c r="H1222" s="8">
        <v>22</v>
      </c>
      <c r="I1222" s="7">
        <f>Tabla1[[#This Row],[Tiempo de Preparación]]/1440</f>
        <v>1.5277777777777777E-2</v>
      </c>
      <c r="J1222" t="s">
        <v>6</v>
      </c>
      <c r="K1222">
        <f>Tabla1[[#This Row],[Precio Unitario]]*Tabla1[[#This Row],[Cantidad Ordenada]]</f>
        <v>108</v>
      </c>
      <c r="L1222">
        <f>Tabla1[[#This Row],[Ganancia Bruta]]-(Tabla1[[#This Row],[Costo Unitario]]*Tabla1[[#This Row],[Cantidad Ordenada]])</f>
        <v>42</v>
      </c>
      <c r="M1222">
        <f>Tabla1[[#This Row],[Precio Unitario]]*Tabla1[[#This Row],[Cantidad Ordenada]]</f>
        <v>108</v>
      </c>
      <c r="N1222" s="1">
        <f>Tabla1[[#This Row],[Ganancia Neta ]]/Tabla1[[#This Row],[Total del pedido ]]</f>
        <v>0.3888888888888889</v>
      </c>
      <c r="O1222" s="2">
        <f>Tabla1[[#This Row],[Costo Unitario]]*Tabla1[[#This Row],[Cantidad Ordenada]]</f>
        <v>66</v>
      </c>
    </row>
    <row r="1223" spans="1:15" x14ac:dyDescent="0.2">
      <c r="A1223">
        <v>495</v>
      </c>
      <c r="B1223">
        <v>11</v>
      </c>
      <c r="C1223" t="s">
        <v>11</v>
      </c>
      <c r="D1223" t="s">
        <v>35</v>
      </c>
      <c r="E1223">
        <v>25</v>
      </c>
      <c r="F1223">
        <v>40</v>
      </c>
      <c r="G1223">
        <v>3</v>
      </c>
      <c r="H1223" s="8">
        <v>13</v>
      </c>
      <c r="I1223" s="7">
        <f>Tabla1[[#This Row],[Tiempo de Preparación]]/1440</f>
        <v>9.0277777777777769E-3</v>
      </c>
      <c r="J1223" t="s">
        <v>8</v>
      </c>
      <c r="K1223">
        <f>Tabla1[[#This Row],[Precio Unitario]]*Tabla1[[#This Row],[Cantidad Ordenada]]</f>
        <v>120</v>
      </c>
      <c r="L1223">
        <f>Tabla1[[#This Row],[Ganancia Bruta]]-(Tabla1[[#This Row],[Costo Unitario]]*Tabla1[[#This Row],[Cantidad Ordenada]])</f>
        <v>45</v>
      </c>
      <c r="M1223">
        <f>Tabla1[[#This Row],[Precio Unitario]]*Tabla1[[#This Row],[Cantidad Ordenada]]</f>
        <v>120</v>
      </c>
      <c r="N1223" s="1">
        <f>Tabla1[[#This Row],[Ganancia Neta ]]/Tabla1[[#This Row],[Total del pedido ]]</f>
        <v>0.375</v>
      </c>
      <c r="O1223" s="2">
        <f>Tabla1[[#This Row],[Costo Unitario]]*Tabla1[[#This Row],[Cantidad Ordenada]]</f>
        <v>75</v>
      </c>
    </row>
    <row r="1224" spans="1:15" x14ac:dyDescent="0.2">
      <c r="A1224">
        <v>495</v>
      </c>
      <c r="B1224">
        <v>11</v>
      </c>
      <c r="C1224" t="s">
        <v>10</v>
      </c>
      <c r="D1224" t="s">
        <v>34</v>
      </c>
      <c r="E1224">
        <v>16</v>
      </c>
      <c r="F1224">
        <v>27</v>
      </c>
      <c r="G1224">
        <v>2</v>
      </c>
      <c r="H1224" s="8">
        <v>9</v>
      </c>
      <c r="I1224" s="7">
        <f>Tabla1[[#This Row],[Tiempo de Preparación]]/1440</f>
        <v>6.2500000000000003E-3</v>
      </c>
      <c r="J1224" t="s">
        <v>8</v>
      </c>
      <c r="K1224">
        <f>Tabla1[[#This Row],[Precio Unitario]]*Tabla1[[#This Row],[Cantidad Ordenada]]</f>
        <v>54</v>
      </c>
      <c r="L1224">
        <f>Tabla1[[#This Row],[Ganancia Bruta]]-(Tabla1[[#This Row],[Costo Unitario]]*Tabla1[[#This Row],[Cantidad Ordenada]])</f>
        <v>22</v>
      </c>
      <c r="M1224">
        <f>Tabla1[[#This Row],[Precio Unitario]]*Tabla1[[#This Row],[Cantidad Ordenada]]</f>
        <v>54</v>
      </c>
      <c r="N1224" s="1">
        <f>Tabla1[[#This Row],[Ganancia Neta ]]/Tabla1[[#This Row],[Total del pedido ]]</f>
        <v>0.40740740740740738</v>
      </c>
      <c r="O1224" s="2">
        <f>Tabla1[[#This Row],[Costo Unitario]]*Tabla1[[#This Row],[Cantidad Ordenada]]</f>
        <v>32</v>
      </c>
    </row>
    <row r="1225" spans="1:15" x14ac:dyDescent="0.2">
      <c r="A1225">
        <v>495</v>
      </c>
      <c r="B1225">
        <v>11</v>
      </c>
      <c r="C1225" t="s">
        <v>15</v>
      </c>
      <c r="D1225" t="s">
        <v>39</v>
      </c>
      <c r="E1225">
        <v>16</v>
      </c>
      <c r="F1225">
        <v>28</v>
      </c>
      <c r="G1225">
        <v>2</v>
      </c>
      <c r="H1225" s="8">
        <v>44</v>
      </c>
      <c r="I1225" s="7">
        <f>Tabla1[[#This Row],[Tiempo de Preparación]]/1440</f>
        <v>3.0555555555555555E-2</v>
      </c>
      <c r="J1225" t="s">
        <v>6</v>
      </c>
      <c r="K1225">
        <f>Tabla1[[#This Row],[Precio Unitario]]*Tabla1[[#This Row],[Cantidad Ordenada]]</f>
        <v>56</v>
      </c>
      <c r="L1225">
        <f>Tabla1[[#This Row],[Ganancia Bruta]]-(Tabla1[[#This Row],[Costo Unitario]]*Tabla1[[#This Row],[Cantidad Ordenada]])</f>
        <v>24</v>
      </c>
      <c r="M1225">
        <f>Tabla1[[#This Row],[Precio Unitario]]*Tabla1[[#This Row],[Cantidad Ordenada]]</f>
        <v>56</v>
      </c>
      <c r="N1225" s="1">
        <f>Tabla1[[#This Row],[Ganancia Neta ]]/Tabla1[[#This Row],[Total del pedido ]]</f>
        <v>0.42857142857142855</v>
      </c>
      <c r="O1225" s="2">
        <f>Tabla1[[#This Row],[Costo Unitario]]*Tabla1[[#This Row],[Cantidad Ordenada]]</f>
        <v>32</v>
      </c>
    </row>
    <row r="1226" spans="1:15" x14ac:dyDescent="0.2">
      <c r="A1226">
        <v>495</v>
      </c>
      <c r="B1226">
        <v>11</v>
      </c>
      <c r="C1226" t="s">
        <v>14</v>
      </c>
      <c r="D1226" t="s">
        <v>38</v>
      </c>
      <c r="E1226">
        <v>20</v>
      </c>
      <c r="F1226">
        <v>33</v>
      </c>
      <c r="G1226">
        <v>1</v>
      </c>
      <c r="H1226" s="8">
        <v>36</v>
      </c>
      <c r="I1226" s="7">
        <f>Tabla1[[#This Row],[Tiempo de Preparación]]/1440</f>
        <v>2.5000000000000001E-2</v>
      </c>
      <c r="J1226" t="s">
        <v>8</v>
      </c>
      <c r="K1226">
        <f>Tabla1[[#This Row],[Precio Unitario]]*Tabla1[[#This Row],[Cantidad Ordenada]]</f>
        <v>33</v>
      </c>
      <c r="L1226">
        <f>Tabla1[[#This Row],[Ganancia Bruta]]-(Tabla1[[#This Row],[Costo Unitario]]*Tabla1[[#This Row],[Cantidad Ordenada]])</f>
        <v>13</v>
      </c>
      <c r="M1226">
        <f>Tabla1[[#This Row],[Precio Unitario]]*Tabla1[[#This Row],[Cantidad Ordenada]]</f>
        <v>33</v>
      </c>
      <c r="N1226" s="1">
        <f>Tabla1[[#This Row],[Ganancia Neta ]]/Tabla1[[#This Row],[Total del pedido ]]</f>
        <v>0.39393939393939392</v>
      </c>
      <c r="O1226" s="2">
        <f>Tabla1[[#This Row],[Costo Unitario]]*Tabla1[[#This Row],[Cantidad Ordenada]]</f>
        <v>20</v>
      </c>
    </row>
    <row r="1227" spans="1:15" x14ac:dyDescent="0.2">
      <c r="A1227">
        <v>496</v>
      </c>
      <c r="B1227">
        <v>1</v>
      </c>
      <c r="C1227" t="s">
        <v>14</v>
      </c>
      <c r="D1227" t="s">
        <v>38</v>
      </c>
      <c r="E1227">
        <v>20</v>
      </c>
      <c r="F1227">
        <v>33</v>
      </c>
      <c r="G1227">
        <v>1</v>
      </c>
      <c r="H1227" s="8">
        <v>28</v>
      </c>
      <c r="I1227" s="7">
        <f>Tabla1[[#This Row],[Tiempo de Preparación]]/1440</f>
        <v>1.9444444444444445E-2</v>
      </c>
      <c r="J1227" t="s">
        <v>6</v>
      </c>
      <c r="K1227">
        <f>Tabla1[[#This Row],[Precio Unitario]]*Tabla1[[#This Row],[Cantidad Ordenada]]</f>
        <v>33</v>
      </c>
      <c r="L1227">
        <f>Tabla1[[#This Row],[Ganancia Bruta]]-(Tabla1[[#This Row],[Costo Unitario]]*Tabla1[[#This Row],[Cantidad Ordenada]])</f>
        <v>13</v>
      </c>
      <c r="M1227">
        <f>Tabla1[[#This Row],[Precio Unitario]]*Tabla1[[#This Row],[Cantidad Ordenada]]</f>
        <v>33</v>
      </c>
      <c r="N1227" s="1">
        <f>Tabla1[[#This Row],[Ganancia Neta ]]/Tabla1[[#This Row],[Total del pedido ]]</f>
        <v>0.39393939393939392</v>
      </c>
      <c r="O1227" s="2">
        <f>Tabla1[[#This Row],[Costo Unitario]]*Tabla1[[#This Row],[Cantidad Ordenada]]</f>
        <v>20</v>
      </c>
    </row>
    <row r="1228" spans="1:15" x14ac:dyDescent="0.2">
      <c r="A1228">
        <v>496</v>
      </c>
      <c r="B1228">
        <v>1</v>
      </c>
      <c r="C1228" t="s">
        <v>20</v>
      </c>
      <c r="D1228" t="s">
        <v>44</v>
      </c>
      <c r="E1228">
        <v>20</v>
      </c>
      <c r="F1228">
        <v>34</v>
      </c>
      <c r="G1228">
        <v>3</v>
      </c>
      <c r="H1228" s="8">
        <v>23</v>
      </c>
      <c r="I1228" s="7">
        <f>Tabla1[[#This Row],[Tiempo de Preparación]]/1440</f>
        <v>1.5972222222222221E-2</v>
      </c>
      <c r="J1228" t="s">
        <v>6</v>
      </c>
      <c r="K1228">
        <f>Tabla1[[#This Row],[Precio Unitario]]*Tabla1[[#This Row],[Cantidad Ordenada]]</f>
        <v>102</v>
      </c>
      <c r="L1228">
        <f>Tabla1[[#This Row],[Ganancia Bruta]]-(Tabla1[[#This Row],[Costo Unitario]]*Tabla1[[#This Row],[Cantidad Ordenada]])</f>
        <v>42</v>
      </c>
      <c r="M1228">
        <f>Tabla1[[#This Row],[Precio Unitario]]*Tabla1[[#This Row],[Cantidad Ordenada]]</f>
        <v>102</v>
      </c>
      <c r="N1228" s="1">
        <f>Tabla1[[#This Row],[Ganancia Neta ]]/Tabla1[[#This Row],[Total del pedido ]]</f>
        <v>0.41176470588235292</v>
      </c>
      <c r="O1228" s="2">
        <f>Tabla1[[#This Row],[Costo Unitario]]*Tabla1[[#This Row],[Cantidad Ordenada]]</f>
        <v>60</v>
      </c>
    </row>
    <row r="1229" spans="1:15" x14ac:dyDescent="0.2">
      <c r="A1229">
        <v>496</v>
      </c>
      <c r="B1229">
        <v>1</v>
      </c>
      <c r="C1229" t="s">
        <v>16</v>
      </c>
      <c r="D1229" t="s">
        <v>40</v>
      </c>
      <c r="E1229">
        <v>11</v>
      </c>
      <c r="F1229">
        <v>19</v>
      </c>
      <c r="G1229">
        <v>3</v>
      </c>
      <c r="H1229" s="8">
        <v>41</v>
      </c>
      <c r="I1229" s="7">
        <f>Tabla1[[#This Row],[Tiempo de Preparación]]/1440</f>
        <v>2.8472222222222222E-2</v>
      </c>
      <c r="J1229" t="s">
        <v>8</v>
      </c>
      <c r="K1229">
        <f>Tabla1[[#This Row],[Precio Unitario]]*Tabla1[[#This Row],[Cantidad Ordenada]]</f>
        <v>57</v>
      </c>
      <c r="L1229">
        <f>Tabla1[[#This Row],[Ganancia Bruta]]-(Tabla1[[#This Row],[Costo Unitario]]*Tabla1[[#This Row],[Cantidad Ordenada]])</f>
        <v>24</v>
      </c>
      <c r="M1229">
        <f>Tabla1[[#This Row],[Precio Unitario]]*Tabla1[[#This Row],[Cantidad Ordenada]]</f>
        <v>57</v>
      </c>
      <c r="N1229" s="1">
        <f>Tabla1[[#This Row],[Ganancia Neta ]]/Tabla1[[#This Row],[Total del pedido ]]</f>
        <v>0.42105263157894735</v>
      </c>
      <c r="O1229" s="2">
        <f>Tabla1[[#This Row],[Costo Unitario]]*Tabla1[[#This Row],[Cantidad Ordenada]]</f>
        <v>33</v>
      </c>
    </row>
    <row r="1230" spans="1:15" x14ac:dyDescent="0.2">
      <c r="A1230">
        <v>496</v>
      </c>
      <c r="B1230">
        <v>1</v>
      </c>
      <c r="C1230" t="s">
        <v>9</v>
      </c>
      <c r="D1230" t="s">
        <v>33</v>
      </c>
      <c r="E1230">
        <v>19</v>
      </c>
      <c r="F1230">
        <v>31</v>
      </c>
      <c r="G1230">
        <v>1</v>
      </c>
      <c r="H1230" s="8">
        <v>41</v>
      </c>
      <c r="I1230" s="7">
        <f>Tabla1[[#This Row],[Tiempo de Preparación]]/1440</f>
        <v>2.8472222222222222E-2</v>
      </c>
      <c r="J1230" t="s">
        <v>8</v>
      </c>
      <c r="K1230">
        <f>Tabla1[[#This Row],[Precio Unitario]]*Tabla1[[#This Row],[Cantidad Ordenada]]</f>
        <v>31</v>
      </c>
      <c r="L1230">
        <f>Tabla1[[#This Row],[Ganancia Bruta]]-(Tabla1[[#This Row],[Costo Unitario]]*Tabla1[[#This Row],[Cantidad Ordenada]])</f>
        <v>12</v>
      </c>
      <c r="M1230">
        <f>Tabla1[[#This Row],[Precio Unitario]]*Tabla1[[#This Row],[Cantidad Ordenada]]</f>
        <v>31</v>
      </c>
      <c r="N1230" s="1">
        <f>Tabla1[[#This Row],[Ganancia Neta ]]/Tabla1[[#This Row],[Total del pedido ]]</f>
        <v>0.38709677419354838</v>
      </c>
      <c r="O1230" s="2">
        <f>Tabla1[[#This Row],[Costo Unitario]]*Tabla1[[#This Row],[Cantidad Ordenada]]</f>
        <v>19</v>
      </c>
    </row>
    <row r="1231" spans="1:15" x14ac:dyDescent="0.2">
      <c r="A1231">
        <v>497</v>
      </c>
      <c r="B1231">
        <v>13</v>
      </c>
      <c r="C1231" t="s">
        <v>7</v>
      </c>
      <c r="D1231" t="s">
        <v>32</v>
      </c>
      <c r="E1231">
        <v>18</v>
      </c>
      <c r="F1231">
        <v>30</v>
      </c>
      <c r="G1231">
        <v>1</v>
      </c>
      <c r="H1231" s="8">
        <v>6</v>
      </c>
      <c r="I1231" s="7">
        <f>Tabla1[[#This Row],[Tiempo de Preparación]]/1440</f>
        <v>4.1666666666666666E-3</v>
      </c>
      <c r="J1231" t="s">
        <v>8</v>
      </c>
      <c r="K1231">
        <f>Tabla1[[#This Row],[Precio Unitario]]*Tabla1[[#This Row],[Cantidad Ordenada]]</f>
        <v>30</v>
      </c>
      <c r="L1231">
        <f>Tabla1[[#This Row],[Ganancia Bruta]]-(Tabla1[[#This Row],[Costo Unitario]]*Tabla1[[#This Row],[Cantidad Ordenada]])</f>
        <v>12</v>
      </c>
      <c r="M1231">
        <f>Tabla1[[#This Row],[Precio Unitario]]*Tabla1[[#This Row],[Cantidad Ordenada]]</f>
        <v>30</v>
      </c>
      <c r="N1231" s="1">
        <f>Tabla1[[#This Row],[Ganancia Neta ]]/Tabla1[[#This Row],[Total del pedido ]]</f>
        <v>0.4</v>
      </c>
      <c r="O1231" s="2">
        <f>Tabla1[[#This Row],[Costo Unitario]]*Tabla1[[#This Row],[Cantidad Ordenada]]</f>
        <v>18</v>
      </c>
    </row>
    <row r="1232" spans="1:15" x14ac:dyDescent="0.2">
      <c r="A1232">
        <v>497</v>
      </c>
      <c r="B1232">
        <v>13</v>
      </c>
      <c r="C1232" t="s">
        <v>11</v>
      </c>
      <c r="D1232" t="s">
        <v>35</v>
      </c>
      <c r="E1232">
        <v>25</v>
      </c>
      <c r="F1232">
        <v>40</v>
      </c>
      <c r="G1232">
        <v>3</v>
      </c>
      <c r="H1232" s="8">
        <v>32</v>
      </c>
      <c r="I1232" s="7">
        <f>Tabla1[[#This Row],[Tiempo de Preparación]]/1440</f>
        <v>2.2222222222222223E-2</v>
      </c>
      <c r="J1232" t="s">
        <v>8</v>
      </c>
      <c r="K1232">
        <f>Tabla1[[#This Row],[Precio Unitario]]*Tabla1[[#This Row],[Cantidad Ordenada]]</f>
        <v>120</v>
      </c>
      <c r="L1232">
        <f>Tabla1[[#This Row],[Ganancia Bruta]]-(Tabla1[[#This Row],[Costo Unitario]]*Tabla1[[#This Row],[Cantidad Ordenada]])</f>
        <v>45</v>
      </c>
      <c r="M1232">
        <f>Tabla1[[#This Row],[Precio Unitario]]*Tabla1[[#This Row],[Cantidad Ordenada]]</f>
        <v>120</v>
      </c>
      <c r="N1232" s="1">
        <f>Tabla1[[#This Row],[Ganancia Neta ]]/Tabla1[[#This Row],[Total del pedido ]]</f>
        <v>0.375</v>
      </c>
      <c r="O1232" s="2">
        <f>Tabla1[[#This Row],[Costo Unitario]]*Tabla1[[#This Row],[Cantidad Ordenada]]</f>
        <v>75</v>
      </c>
    </row>
    <row r="1233" spans="1:15" x14ac:dyDescent="0.2">
      <c r="A1233">
        <v>498</v>
      </c>
      <c r="B1233">
        <v>20</v>
      </c>
      <c r="C1233" t="s">
        <v>16</v>
      </c>
      <c r="D1233" t="s">
        <v>40</v>
      </c>
      <c r="E1233">
        <v>11</v>
      </c>
      <c r="F1233">
        <v>19</v>
      </c>
      <c r="G1233">
        <v>1</v>
      </c>
      <c r="H1233" s="8">
        <v>32</v>
      </c>
      <c r="I1233" s="7">
        <f>Tabla1[[#This Row],[Tiempo de Preparación]]/1440</f>
        <v>2.2222222222222223E-2</v>
      </c>
      <c r="J1233" t="s">
        <v>6</v>
      </c>
      <c r="K1233">
        <f>Tabla1[[#This Row],[Precio Unitario]]*Tabla1[[#This Row],[Cantidad Ordenada]]</f>
        <v>19</v>
      </c>
      <c r="L1233">
        <f>Tabla1[[#This Row],[Ganancia Bruta]]-(Tabla1[[#This Row],[Costo Unitario]]*Tabla1[[#This Row],[Cantidad Ordenada]])</f>
        <v>8</v>
      </c>
      <c r="M1233">
        <f>Tabla1[[#This Row],[Precio Unitario]]*Tabla1[[#This Row],[Cantidad Ordenada]]</f>
        <v>19</v>
      </c>
      <c r="N1233" s="1">
        <f>Tabla1[[#This Row],[Ganancia Neta ]]/Tabla1[[#This Row],[Total del pedido ]]</f>
        <v>0.42105263157894735</v>
      </c>
      <c r="O1233" s="2">
        <f>Tabla1[[#This Row],[Costo Unitario]]*Tabla1[[#This Row],[Cantidad Ordenada]]</f>
        <v>11</v>
      </c>
    </row>
    <row r="1234" spans="1:15" x14ac:dyDescent="0.2">
      <c r="A1234">
        <v>499</v>
      </c>
      <c r="B1234">
        <v>5</v>
      </c>
      <c r="C1234" t="s">
        <v>25</v>
      </c>
      <c r="D1234" t="s">
        <v>49</v>
      </c>
      <c r="E1234">
        <v>15</v>
      </c>
      <c r="F1234">
        <v>26</v>
      </c>
      <c r="G1234">
        <v>3</v>
      </c>
      <c r="H1234" s="8">
        <v>52</v>
      </c>
      <c r="I1234" s="7">
        <f>Tabla1[[#This Row],[Tiempo de Preparación]]/1440</f>
        <v>3.6111111111111108E-2</v>
      </c>
      <c r="J1234" t="s">
        <v>6</v>
      </c>
      <c r="K1234">
        <f>Tabla1[[#This Row],[Precio Unitario]]*Tabla1[[#This Row],[Cantidad Ordenada]]</f>
        <v>78</v>
      </c>
      <c r="L1234">
        <f>Tabla1[[#This Row],[Ganancia Bruta]]-(Tabla1[[#This Row],[Costo Unitario]]*Tabla1[[#This Row],[Cantidad Ordenada]])</f>
        <v>33</v>
      </c>
      <c r="M1234">
        <f>Tabla1[[#This Row],[Precio Unitario]]*Tabla1[[#This Row],[Cantidad Ordenada]]</f>
        <v>78</v>
      </c>
      <c r="N1234" s="1">
        <f>Tabla1[[#This Row],[Ganancia Neta ]]/Tabla1[[#This Row],[Total del pedido ]]</f>
        <v>0.42307692307692307</v>
      </c>
      <c r="O1234" s="2">
        <f>Tabla1[[#This Row],[Costo Unitario]]*Tabla1[[#This Row],[Cantidad Ordenada]]</f>
        <v>45</v>
      </c>
    </row>
    <row r="1235" spans="1:15" x14ac:dyDescent="0.2">
      <c r="A1235">
        <v>499</v>
      </c>
      <c r="B1235">
        <v>5</v>
      </c>
      <c r="C1235" t="s">
        <v>7</v>
      </c>
      <c r="D1235" t="s">
        <v>32</v>
      </c>
      <c r="E1235">
        <v>18</v>
      </c>
      <c r="F1235">
        <v>30</v>
      </c>
      <c r="G1235">
        <v>1</v>
      </c>
      <c r="H1235" s="8">
        <v>36</v>
      </c>
      <c r="I1235" s="7">
        <f>Tabla1[[#This Row],[Tiempo de Preparación]]/1440</f>
        <v>2.5000000000000001E-2</v>
      </c>
      <c r="J1235" t="s">
        <v>8</v>
      </c>
      <c r="K1235">
        <f>Tabla1[[#This Row],[Precio Unitario]]*Tabla1[[#This Row],[Cantidad Ordenada]]</f>
        <v>30</v>
      </c>
      <c r="L1235">
        <f>Tabla1[[#This Row],[Ganancia Bruta]]-(Tabla1[[#This Row],[Costo Unitario]]*Tabla1[[#This Row],[Cantidad Ordenada]])</f>
        <v>12</v>
      </c>
      <c r="M1235">
        <f>Tabla1[[#This Row],[Precio Unitario]]*Tabla1[[#This Row],[Cantidad Ordenada]]</f>
        <v>30</v>
      </c>
      <c r="N1235" s="1">
        <f>Tabla1[[#This Row],[Ganancia Neta ]]/Tabla1[[#This Row],[Total del pedido ]]</f>
        <v>0.4</v>
      </c>
      <c r="O1235" s="2">
        <f>Tabla1[[#This Row],[Costo Unitario]]*Tabla1[[#This Row],[Cantidad Ordenada]]</f>
        <v>18</v>
      </c>
    </row>
    <row r="1236" spans="1:15" x14ac:dyDescent="0.2">
      <c r="A1236">
        <v>499</v>
      </c>
      <c r="B1236">
        <v>5</v>
      </c>
      <c r="C1236" t="s">
        <v>26</v>
      </c>
      <c r="D1236" t="s">
        <v>50</v>
      </c>
      <c r="E1236">
        <v>15</v>
      </c>
      <c r="F1236">
        <v>25</v>
      </c>
      <c r="G1236">
        <v>2</v>
      </c>
      <c r="H1236" s="8">
        <v>42</v>
      </c>
      <c r="I1236" s="7">
        <f>Tabla1[[#This Row],[Tiempo de Preparación]]/1440</f>
        <v>2.9166666666666667E-2</v>
      </c>
      <c r="J1236" t="s">
        <v>8</v>
      </c>
      <c r="K1236">
        <f>Tabla1[[#This Row],[Precio Unitario]]*Tabla1[[#This Row],[Cantidad Ordenada]]</f>
        <v>50</v>
      </c>
      <c r="L1236">
        <f>Tabla1[[#This Row],[Ganancia Bruta]]-(Tabla1[[#This Row],[Costo Unitario]]*Tabla1[[#This Row],[Cantidad Ordenada]])</f>
        <v>20</v>
      </c>
      <c r="M1236">
        <f>Tabla1[[#This Row],[Precio Unitario]]*Tabla1[[#This Row],[Cantidad Ordenada]]</f>
        <v>50</v>
      </c>
      <c r="N1236" s="1">
        <f>Tabla1[[#This Row],[Ganancia Neta ]]/Tabla1[[#This Row],[Total del pedido ]]</f>
        <v>0.4</v>
      </c>
      <c r="O1236" s="2">
        <f>Tabla1[[#This Row],[Costo Unitario]]*Tabla1[[#This Row],[Cantidad Ordenada]]</f>
        <v>30</v>
      </c>
    </row>
    <row r="1237" spans="1:15" x14ac:dyDescent="0.2">
      <c r="A1237">
        <v>500</v>
      </c>
      <c r="B1237">
        <v>4</v>
      </c>
      <c r="C1237" t="s">
        <v>10</v>
      </c>
      <c r="D1237" t="s">
        <v>34</v>
      </c>
      <c r="E1237">
        <v>16</v>
      </c>
      <c r="F1237">
        <v>27</v>
      </c>
      <c r="G1237">
        <v>1</v>
      </c>
      <c r="H1237" s="8">
        <v>22</v>
      </c>
      <c r="I1237" s="7">
        <f>Tabla1[[#This Row],[Tiempo de Preparación]]/1440</f>
        <v>1.5277777777777777E-2</v>
      </c>
      <c r="J1237" t="s">
        <v>8</v>
      </c>
      <c r="K1237">
        <f>Tabla1[[#This Row],[Precio Unitario]]*Tabla1[[#This Row],[Cantidad Ordenada]]</f>
        <v>27</v>
      </c>
      <c r="L1237">
        <f>Tabla1[[#This Row],[Ganancia Bruta]]-(Tabla1[[#This Row],[Costo Unitario]]*Tabla1[[#This Row],[Cantidad Ordenada]])</f>
        <v>11</v>
      </c>
      <c r="M1237">
        <f>Tabla1[[#This Row],[Precio Unitario]]*Tabla1[[#This Row],[Cantidad Ordenada]]</f>
        <v>27</v>
      </c>
      <c r="N1237" s="1">
        <f>Tabla1[[#This Row],[Ganancia Neta ]]/Tabla1[[#This Row],[Total del pedido ]]</f>
        <v>0.40740740740740738</v>
      </c>
      <c r="O1237" s="2">
        <f>Tabla1[[#This Row],[Costo Unitario]]*Tabla1[[#This Row],[Cantidad Ordenada]]</f>
        <v>16</v>
      </c>
    </row>
    <row r="1238" spans="1:15" x14ac:dyDescent="0.2">
      <c r="A1238">
        <v>500</v>
      </c>
      <c r="B1238">
        <v>4</v>
      </c>
      <c r="C1238" t="s">
        <v>19</v>
      </c>
      <c r="D1238" t="s">
        <v>43</v>
      </c>
      <c r="E1238">
        <v>13</v>
      </c>
      <c r="F1238">
        <v>22</v>
      </c>
      <c r="G1238">
        <v>3</v>
      </c>
      <c r="H1238" s="8">
        <v>20</v>
      </c>
      <c r="I1238" s="7">
        <f>Tabla1[[#This Row],[Tiempo de Preparación]]/1440</f>
        <v>1.3888888888888888E-2</v>
      </c>
      <c r="J1238" t="s">
        <v>6</v>
      </c>
      <c r="K1238">
        <f>Tabla1[[#This Row],[Precio Unitario]]*Tabla1[[#This Row],[Cantidad Ordenada]]</f>
        <v>66</v>
      </c>
      <c r="L1238">
        <f>Tabla1[[#This Row],[Ganancia Bruta]]-(Tabla1[[#This Row],[Costo Unitario]]*Tabla1[[#This Row],[Cantidad Ordenada]])</f>
        <v>27</v>
      </c>
      <c r="M1238">
        <f>Tabla1[[#This Row],[Precio Unitario]]*Tabla1[[#This Row],[Cantidad Ordenada]]</f>
        <v>66</v>
      </c>
      <c r="N1238" s="1">
        <f>Tabla1[[#This Row],[Ganancia Neta ]]/Tabla1[[#This Row],[Total del pedido ]]</f>
        <v>0.40909090909090912</v>
      </c>
      <c r="O1238" s="2">
        <f>Tabla1[[#This Row],[Costo Unitario]]*Tabla1[[#This Row],[Cantidad Ordenada]]</f>
        <v>39</v>
      </c>
    </row>
    <row r="1239" spans="1:15" x14ac:dyDescent="0.2">
      <c r="A1239">
        <v>501</v>
      </c>
      <c r="B1239">
        <v>7</v>
      </c>
      <c r="C1239" t="s">
        <v>11</v>
      </c>
      <c r="D1239" t="s">
        <v>35</v>
      </c>
      <c r="E1239">
        <v>25</v>
      </c>
      <c r="F1239">
        <v>40</v>
      </c>
      <c r="G1239">
        <v>1</v>
      </c>
      <c r="H1239" s="8">
        <v>18</v>
      </c>
      <c r="I1239" s="7">
        <f>Tabla1[[#This Row],[Tiempo de Preparación]]/1440</f>
        <v>1.2500000000000001E-2</v>
      </c>
      <c r="J1239" t="s">
        <v>8</v>
      </c>
      <c r="K1239">
        <f>Tabla1[[#This Row],[Precio Unitario]]*Tabla1[[#This Row],[Cantidad Ordenada]]</f>
        <v>40</v>
      </c>
      <c r="L1239">
        <f>Tabla1[[#This Row],[Ganancia Bruta]]-(Tabla1[[#This Row],[Costo Unitario]]*Tabla1[[#This Row],[Cantidad Ordenada]])</f>
        <v>15</v>
      </c>
      <c r="M1239">
        <f>Tabla1[[#This Row],[Precio Unitario]]*Tabla1[[#This Row],[Cantidad Ordenada]]</f>
        <v>40</v>
      </c>
      <c r="N1239" s="1">
        <f>Tabla1[[#This Row],[Ganancia Neta ]]/Tabla1[[#This Row],[Total del pedido ]]</f>
        <v>0.375</v>
      </c>
      <c r="O1239" s="2">
        <f>Tabla1[[#This Row],[Costo Unitario]]*Tabla1[[#This Row],[Cantidad Ordenada]]</f>
        <v>25</v>
      </c>
    </row>
    <row r="1240" spans="1:15" x14ac:dyDescent="0.2">
      <c r="A1240">
        <v>501</v>
      </c>
      <c r="B1240">
        <v>7</v>
      </c>
      <c r="C1240" t="s">
        <v>23</v>
      </c>
      <c r="D1240" t="s">
        <v>47</v>
      </c>
      <c r="E1240">
        <v>13</v>
      </c>
      <c r="F1240">
        <v>21</v>
      </c>
      <c r="G1240">
        <v>2</v>
      </c>
      <c r="H1240" s="8">
        <v>15</v>
      </c>
      <c r="I1240" s="7">
        <f>Tabla1[[#This Row],[Tiempo de Preparación]]/1440</f>
        <v>1.0416666666666666E-2</v>
      </c>
      <c r="J1240" t="s">
        <v>8</v>
      </c>
      <c r="K1240">
        <f>Tabla1[[#This Row],[Precio Unitario]]*Tabla1[[#This Row],[Cantidad Ordenada]]</f>
        <v>42</v>
      </c>
      <c r="L1240">
        <f>Tabla1[[#This Row],[Ganancia Bruta]]-(Tabla1[[#This Row],[Costo Unitario]]*Tabla1[[#This Row],[Cantidad Ordenada]])</f>
        <v>16</v>
      </c>
      <c r="M1240">
        <f>Tabla1[[#This Row],[Precio Unitario]]*Tabla1[[#This Row],[Cantidad Ordenada]]</f>
        <v>42</v>
      </c>
      <c r="N1240" s="1">
        <f>Tabla1[[#This Row],[Ganancia Neta ]]/Tabla1[[#This Row],[Total del pedido ]]</f>
        <v>0.38095238095238093</v>
      </c>
      <c r="O1240" s="2">
        <f>Tabla1[[#This Row],[Costo Unitario]]*Tabla1[[#This Row],[Cantidad Ordenada]]</f>
        <v>26</v>
      </c>
    </row>
    <row r="1241" spans="1:15" x14ac:dyDescent="0.2">
      <c r="A1241">
        <v>501</v>
      </c>
      <c r="B1241">
        <v>7</v>
      </c>
      <c r="C1241" t="s">
        <v>15</v>
      </c>
      <c r="D1241" t="s">
        <v>39</v>
      </c>
      <c r="E1241">
        <v>16</v>
      </c>
      <c r="F1241">
        <v>28</v>
      </c>
      <c r="G1241">
        <v>2</v>
      </c>
      <c r="H1241" s="8">
        <v>6</v>
      </c>
      <c r="I1241" s="7">
        <f>Tabla1[[#This Row],[Tiempo de Preparación]]/1440</f>
        <v>4.1666666666666666E-3</v>
      </c>
      <c r="J1241" t="s">
        <v>6</v>
      </c>
      <c r="K1241">
        <f>Tabla1[[#This Row],[Precio Unitario]]*Tabla1[[#This Row],[Cantidad Ordenada]]</f>
        <v>56</v>
      </c>
      <c r="L1241">
        <f>Tabla1[[#This Row],[Ganancia Bruta]]-(Tabla1[[#This Row],[Costo Unitario]]*Tabla1[[#This Row],[Cantidad Ordenada]])</f>
        <v>24</v>
      </c>
      <c r="M1241">
        <f>Tabla1[[#This Row],[Precio Unitario]]*Tabla1[[#This Row],[Cantidad Ordenada]]</f>
        <v>56</v>
      </c>
      <c r="N1241" s="1">
        <f>Tabla1[[#This Row],[Ganancia Neta ]]/Tabla1[[#This Row],[Total del pedido ]]</f>
        <v>0.42857142857142855</v>
      </c>
      <c r="O1241" s="2">
        <f>Tabla1[[#This Row],[Costo Unitario]]*Tabla1[[#This Row],[Cantidad Ordenada]]</f>
        <v>32</v>
      </c>
    </row>
    <row r="1242" spans="1:15" x14ac:dyDescent="0.2">
      <c r="A1242">
        <v>502</v>
      </c>
      <c r="B1242">
        <v>5</v>
      </c>
      <c r="C1242" t="s">
        <v>19</v>
      </c>
      <c r="D1242" t="s">
        <v>43</v>
      </c>
      <c r="E1242">
        <v>13</v>
      </c>
      <c r="F1242">
        <v>22</v>
      </c>
      <c r="G1242">
        <v>1</v>
      </c>
      <c r="H1242" s="8">
        <v>33</v>
      </c>
      <c r="I1242" s="7">
        <f>Tabla1[[#This Row],[Tiempo de Preparación]]/1440</f>
        <v>2.2916666666666665E-2</v>
      </c>
      <c r="J1242" t="s">
        <v>6</v>
      </c>
      <c r="K1242">
        <f>Tabla1[[#This Row],[Precio Unitario]]*Tabla1[[#This Row],[Cantidad Ordenada]]</f>
        <v>22</v>
      </c>
      <c r="L1242">
        <f>Tabla1[[#This Row],[Ganancia Bruta]]-(Tabla1[[#This Row],[Costo Unitario]]*Tabla1[[#This Row],[Cantidad Ordenada]])</f>
        <v>9</v>
      </c>
      <c r="M1242">
        <f>Tabla1[[#This Row],[Precio Unitario]]*Tabla1[[#This Row],[Cantidad Ordenada]]</f>
        <v>22</v>
      </c>
      <c r="N1242" s="1">
        <f>Tabla1[[#This Row],[Ganancia Neta ]]/Tabla1[[#This Row],[Total del pedido ]]</f>
        <v>0.40909090909090912</v>
      </c>
      <c r="O1242" s="2">
        <f>Tabla1[[#This Row],[Costo Unitario]]*Tabla1[[#This Row],[Cantidad Ordenada]]</f>
        <v>13</v>
      </c>
    </row>
    <row r="1243" spans="1:15" x14ac:dyDescent="0.2">
      <c r="A1243">
        <v>502</v>
      </c>
      <c r="B1243">
        <v>5</v>
      </c>
      <c r="C1243" t="s">
        <v>24</v>
      </c>
      <c r="D1243" t="s">
        <v>48</v>
      </c>
      <c r="E1243">
        <v>10</v>
      </c>
      <c r="F1243">
        <v>18</v>
      </c>
      <c r="G1243">
        <v>1</v>
      </c>
      <c r="H1243" s="8">
        <v>5</v>
      </c>
      <c r="I1243" s="7">
        <f>Tabla1[[#This Row],[Tiempo de Preparación]]/1440</f>
        <v>3.472222222222222E-3</v>
      </c>
      <c r="J1243" t="s">
        <v>6</v>
      </c>
      <c r="K1243">
        <f>Tabla1[[#This Row],[Precio Unitario]]*Tabla1[[#This Row],[Cantidad Ordenada]]</f>
        <v>18</v>
      </c>
      <c r="L1243">
        <f>Tabla1[[#This Row],[Ganancia Bruta]]-(Tabla1[[#This Row],[Costo Unitario]]*Tabla1[[#This Row],[Cantidad Ordenada]])</f>
        <v>8</v>
      </c>
      <c r="M1243">
        <f>Tabla1[[#This Row],[Precio Unitario]]*Tabla1[[#This Row],[Cantidad Ordenada]]</f>
        <v>18</v>
      </c>
      <c r="N1243" s="1">
        <f>Tabla1[[#This Row],[Ganancia Neta ]]/Tabla1[[#This Row],[Total del pedido ]]</f>
        <v>0.44444444444444442</v>
      </c>
      <c r="O1243" s="2">
        <f>Tabla1[[#This Row],[Costo Unitario]]*Tabla1[[#This Row],[Cantidad Ordenada]]</f>
        <v>10</v>
      </c>
    </row>
    <row r="1244" spans="1:15" x14ac:dyDescent="0.2">
      <c r="A1244">
        <v>502</v>
      </c>
      <c r="B1244">
        <v>5</v>
      </c>
      <c r="C1244" t="s">
        <v>14</v>
      </c>
      <c r="D1244" t="s">
        <v>38</v>
      </c>
      <c r="E1244">
        <v>20</v>
      </c>
      <c r="F1244">
        <v>33</v>
      </c>
      <c r="G1244">
        <v>3</v>
      </c>
      <c r="H1244" s="8">
        <v>35</v>
      </c>
      <c r="I1244" s="7">
        <f>Tabla1[[#This Row],[Tiempo de Preparación]]/1440</f>
        <v>2.4305555555555556E-2</v>
      </c>
      <c r="J1244" t="s">
        <v>8</v>
      </c>
      <c r="K1244">
        <f>Tabla1[[#This Row],[Precio Unitario]]*Tabla1[[#This Row],[Cantidad Ordenada]]</f>
        <v>99</v>
      </c>
      <c r="L1244">
        <f>Tabla1[[#This Row],[Ganancia Bruta]]-(Tabla1[[#This Row],[Costo Unitario]]*Tabla1[[#This Row],[Cantidad Ordenada]])</f>
        <v>39</v>
      </c>
      <c r="M1244">
        <f>Tabla1[[#This Row],[Precio Unitario]]*Tabla1[[#This Row],[Cantidad Ordenada]]</f>
        <v>99</v>
      </c>
      <c r="N1244" s="1">
        <f>Tabla1[[#This Row],[Ganancia Neta ]]/Tabla1[[#This Row],[Total del pedido ]]</f>
        <v>0.39393939393939392</v>
      </c>
      <c r="O1244" s="2">
        <f>Tabla1[[#This Row],[Costo Unitario]]*Tabla1[[#This Row],[Cantidad Ordenada]]</f>
        <v>60</v>
      </c>
    </row>
    <row r="1245" spans="1:15" x14ac:dyDescent="0.2">
      <c r="A1245">
        <v>503</v>
      </c>
      <c r="B1245">
        <v>3</v>
      </c>
      <c r="C1245" t="s">
        <v>11</v>
      </c>
      <c r="D1245" t="s">
        <v>35</v>
      </c>
      <c r="E1245">
        <v>25</v>
      </c>
      <c r="F1245">
        <v>40</v>
      </c>
      <c r="G1245">
        <v>2</v>
      </c>
      <c r="H1245" s="8">
        <v>52</v>
      </c>
      <c r="I1245" s="7">
        <f>Tabla1[[#This Row],[Tiempo de Preparación]]/1440</f>
        <v>3.6111111111111108E-2</v>
      </c>
      <c r="J1245" t="s">
        <v>6</v>
      </c>
      <c r="K1245">
        <f>Tabla1[[#This Row],[Precio Unitario]]*Tabla1[[#This Row],[Cantidad Ordenada]]</f>
        <v>80</v>
      </c>
      <c r="L1245">
        <f>Tabla1[[#This Row],[Ganancia Bruta]]-(Tabla1[[#This Row],[Costo Unitario]]*Tabla1[[#This Row],[Cantidad Ordenada]])</f>
        <v>30</v>
      </c>
      <c r="M1245">
        <f>Tabla1[[#This Row],[Precio Unitario]]*Tabla1[[#This Row],[Cantidad Ordenada]]</f>
        <v>80</v>
      </c>
      <c r="N1245" s="1">
        <f>Tabla1[[#This Row],[Ganancia Neta ]]/Tabla1[[#This Row],[Total del pedido ]]</f>
        <v>0.375</v>
      </c>
      <c r="O1245" s="2">
        <f>Tabla1[[#This Row],[Costo Unitario]]*Tabla1[[#This Row],[Cantidad Ordenada]]</f>
        <v>50</v>
      </c>
    </row>
    <row r="1246" spans="1:15" x14ac:dyDescent="0.2">
      <c r="A1246">
        <v>503</v>
      </c>
      <c r="B1246">
        <v>3</v>
      </c>
      <c r="C1246" t="s">
        <v>16</v>
      </c>
      <c r="D1246" t="s">
        <v>40</v>
      </c>
      <c r="E1246">
        <v>11</v>
      </c>
      <c r="F1246">
        <v>19</v>
      </c>
      <c r="G1246">
        <v>3</v>
      </c>
      <c r="H1246" s="8">
        <v>33</v>
      </c>
      <c r="I1246" s="7">
        <f>Tabla1[[#This Row],[Tiempo de Preparación]]/1440</f>
        <v>2.2916666666666665E-2</v>
      </c>
      <c r="J1246" t="s">
        <v>8</v>
      </c>
      <c r="K1246">
        <f>Tabla1[[#This Row],[Precio Unitario]]*Tabla1[[#This Row],[Cantidad Ordenada]]</f>
        <v>57</v>
      </c>
      <c r="L1246">
        <f>Tabla1[[#This Row],[Ganancia Bruta]]-(Tabla1[[#This Row],[Costo Unitario]]*Tabla1[[#This Row],[Cantidad Ordenada]])</f>
        <v>24</v>
      </c>
      <c r="M1246">
        <f>Tabla1[[#This Row],[Precio Unitario]]*Tabla1[[#This Row],[Cantidad Ordenada]]</f>
        <v>57</v>
      </c>
      <c r="N1246" s="1">
        <f>Tabla1[[#This Row],[Ganancia Neta ]]/Tabla1[[#This Row],[Total del pedido ]]</f>
        <v>0.42105263157894735</v>
      </c>
      <c r="O1246" s="2">
        <f>Tabla1[[#This Row],[Costo Unitario]]*Tabla1[[#This Row],[Cantidad Ordenada]]</f>
        <v>33</v>
      </c>
    </row>
    <row r="1247" spans="1:15" x14ac:dyDescent="0.2">
      <c r="A1247">
        <v>504</v>
      </c>
      <c r="B1247">
        <v>2</v>
      </c>
      <c r="C1247" t="s">
        <v>10</v>
      </c>
      <c r="D1247" t="s">
        <v>34</v>
      </c>
      <c r="E1247">
        <v>16</v>
      </c>
      <c r="F1247">
        <v>27</v>
      </c>
      <c r="G1247">
        <v>2</v>
      </c>
      <c r="H1247" s="8">
        <v>19</v>
      </c>
      <c r="I1247" s="7">
        <f>Tabla1[[#This Row],[Tiempo de Preparación]]/1440</f>
        <v>1.3194444444444444E-2</v>
      </c>
      <c r="J1247" t="s">
        <v>6</v>
      </c>
      <c r="K1247">
        <f>Tabla1[[#This Row],[Precio Unitario]]*Tabla1[[#This Row],[Cantidad Ordenada]]</f>
        <v>54</v>
      </c>
      <c r="L1247">
        <f>Tabla1[[#This Row],[Ganancia Bruta]]-(Tabla1[[#This Row],[Costo Unitario]]*Tabla1[[#This Row],[Cantidad Ordenada]])</f>
        <v>22</v>
      </c>
      <c r="M1247">
        <f>Tabla1[[#This Row],[Precio Unitario]]*Tabla1[[#This Row],[Cantidad Ordenada]]</f>
        <v>54</v>
      </c>
      <c r="N1247" s="1">
        <f>Tabla1[[#This Row],[Ganancia Neta ]]/Tabla1[[#This Row],[Total del pedido ]]</f>
        <v>0.40740740740740738</v>
      </c>
      <c r="O1247" s="2">
        <f>Tabla1[[#This Row],[Costo Unitario]]*Tabla1[[#This Row],[Cantidad Ordenada]]</f>
        <v>32</v>
      </c>
    </row>
    <row r="1248" spans="1:15" x14ac:dyDescent="0.2">
      <c r="A1248">
        <v>505</v>
      </c>
      <c r="B1248">
        <v>5</v>
      </c>
      <c r="C1248" t="s">
        <v>11</v>
      </c>
      <c r="D1248" t="s">
        <v>35</v>
      </c>
      <c r="E1248">
        <v>25</v>
      </c>
      <c r="F1248">
        <v>40</v>
      </c>
      <c r="G1248">
        <v>2</v>
      </c>
      <c r="H1248" s="8">
        <v>56</v>
      </c>
      <c r="I1248" s="7">
        <f>Tabla1[[#This Row],[Tiempo de Preparación]]/1440</f>
        <v>3.888888888888889E-2</v>
      </c>
      <c r="J1248" t="s">
        <v>6</v>
      </c>
      <c r="K1248">
        <f>Tabla1[[#This Row],[Precio Unitario]]*Tabla1[[#This Row],[Cantidad Ordenada]]</f>
        <v>80</v>
      </c>
      <c r="L1248">
        <f>Tabla1[[#This Row],[Ganancia Bruta]]-(Tabla1[[#This Row],[Costo Unitario]]*Tabla1[[#This Row],[Cantidad Ordenada]])</f>
        <v>30</v>
      </c>
      <c r="M1248">
        <f>Tabla1[[#This Row],[Precio Unitario]]*Tabla1[[#This Row],[Cantidad Ordenada]]</f>
        <v>80</v>
      </c>
      <c r="N1248" s="1">
        <f>Tabla1[[#This Row],[Ganancia Neta ]]/Tabla1[[#This Row],[Total del pedido ]]</f>
        <v>0.375</v>
      </c>
      <c r="O1248" s="2">
        <f>Tabla1[[#This Row],[Costo Unitario]]*Tabla1[[#This Row],[Cantidad Ordenada]]</f>
        <v>50</v>
      </c>
    </row>
    <row r="1249" spans="1:15" x14ac:dyDescent="0.2">
      <c r="A1249">
        <v>505</v>
      </c>
      <c r="B1249">
        <v>5</v>
      </c>
      <c r="C1249" t="s">
        <v>26</v>
      </c>
      <c r="D1249" t="s">
        <v>50</v>
      </c>
      <c r="E1249">
        <v>15</v>
      </c>
      <c r="F1249">
        <v>25</v>
      </c>
      <c r="G1249">
        <v>3</v>
      </c>
      <c r="H1249" s="8">
        <v>59</v>
      </c>
      <c r="I1249" s="7">
        <f>Tabla1[[#This Row],[Tiempo de Preparación]]/1440</f>
        <v>4.0972222222222222E-2</v>
      </c>
      <c r="J1249" t="s">
        <v>6</v>
      </c>
      <c r="K1249">
        <f>Tabla1[[#This Row],[Precio Unitario]]*Tabla1[[#This Row],[Cantidad Ordenada]]</f>
        <v>75</v>
      </c>
      <c r="L1249">
        <f>Tabla1[[#This Row],[Ganancia Bruta]]-(Tabla1[[#This Row],[Costo Unitario]]*Tabla1[[#This Row],[Cantidad Ordenada]])</f>
        <v>30</v>
      </c>
      <c r="M1249">
        <f>Tabla1[[#This Row],[Precio Unitario]]*Tabla1[[#This Row],[Cantidad Ordenada]]</f>
        <v>75</v>
      </c>
      <c r="N1249" s="1">
        <f>Tabla1[[#This Row],[Ganancia Neta ]]/Tabla1[[#This Row],[Total del pedido ]]</f>
        <v>0.4</v>
      </c>
      <c r="O1249" s="2">
        <f>Tabla1[[#This Row],[Costo Unitario]]*Tabla1[[#This Row],[Cantidad Ordenada]]</f>
        <v>45</v>
      </c>
    </row>
    <row r="1250" spans="1:15" x14ac:dyDescent="0.2">
      <c r="A1250">
        <v>506</v>
      </c>
      <c r="B1250">
        <v>18</v>
      </c>
      <c r="C1250" t="s">
        <v>17</v>
      </c>
      <c r="D1250" t="s">
        <v>41</v>
      </c>
      <c r="E1250">
        <v>21</v>
      </c>
      <c r="F1250">
        <v>35</v>
      </c>
      <c r="G1250">
        <v>2</v>
      </c>
      <c r="H1250" s="8">
        <v>5</v>
      </c>
      <c r="I1250" s="7">
        <f>Tabla1[[#This Row],[Tiempo de Preparación]]/1440</f>
        <v>3.472222222222222E-3</v>
      </c>
      <c r="J1250" t="s">
        <v>8</v>
      </c>
      <c r="K1250">
        <f>Tabla1[[#This Row],[Precio Unitario]]*Tabla1[[#This Row],[Cantidad Ordenada]]</f>
        <v>70</v>
      </c>
      <c r="L1250">
        <f>Tabla1[[#This Row],[Ganancia Bruta]]-(Tabla1[[#This Row],[Costo Unitario]]*Tabla1[[#This Row],[Cantidad Ordenada]])</f>
        <v>28</v>
      </c>
      <c r="M1250">
        <f>Tabla1[[#This Row],[Precio Unitario]]*Tabla1[[#This Row],[Cantidad Ordenada]]</f>
        <v>70</v>
      </c>
      <c r="N1250" s="1">
        <f>Tabla1[[#This Row],[Ganancia Neta ]]/Tabla1[[#This Row],[Total del pedido ]]</f>
        <v>0.4</v>
      </c>
      <c r="O1250" s="2">
        <f>Tabla1[[#This Row],[Costo Unitario]]*Tabla1[[#This Row],[Cantidad Ordenada]]</f>
        <v>42</v>
      </c>
    </row>
    <row r="1251" spans="1:15" x14ac:dyDescent="0.2">
      <c r="A1251">
        <v>507</v>
      </c>
      <c r="B1251">
        <v>18</v>
      </c>
      <c r="C1251" t="s">
        <v>20</v>
      </c>
      <c r="D1251" t="s">
        <v>44</v>
      </c>
      <c r="E1251">
        <v>20</v>
      </c>
      <c r="F1251">
        <v>34</v>
      </c>
      <c r="G1251">
        <v>3</v>
      </c>
      <c r="H1251" s="8">
        <v>53</v>
      </c>
      <c r="I1251" s="7">
        <f>Tabla1[[#This Row],[Tiempo de Preparación]]/1440</f>
        <v>3.6805555555555557E-2</v>
      </c>
      <c r="J1251" t="s">
        <v>6</v>
      </c>
      <c r="K1251">
        <f>Tabla1[[#This Row],[Precio Unitario]]*Tabla1[[#This Row],[Cantidad Ordenada]]</f>
        <v>102</v>
      </c>
      <c r="L1251">
        <f>Tabla1[[#This Row],[Ganancia Bruta]]-(Tabla1[[#This Row],[Costo Unitario]]*Tabla1[[#This Row],[Cantidad Ordenada]])</f>
        <v>42</v>
      </c>
      <c r="M1251">
        <f>Tabla1[[#This Row],[Precio Unitario]]*Tabla1[[#This Row],[Cantidad Ordenada]]</f>
        <v>102</v>
      </c>
      <c r="N1251" s="1">
        <f>Tabla1[[#This Row],[Ganancia Neta ]]/Tabla1[[#This Row],[Total del pedido ]]</f>
        <v>0.41176470588235292</v>
      </c>
      <c r="O1251" s="2">
        <f>Tabla1[[#This Row],[Costo Unitario]]*Tabla1[[#This Row],[Cantidad Ordenada]]</f>
        <v>60</v>
      </c>
    </row>
    <row r="1252" spans="1:15" x14ac:dyDescent="0.2">
      <c r="A1252">
        <v>507</v>
      </c>
      <c r="B1252">
        <v>18</v>
      </c>
      <c r="C1252" t="s">
        <v>12</v>
      </c>
      <c r="D1252" t="s">
        <v>36</v>
      </c>
      <c r="E1252">
        <v>22</v>
      </c>
      <c r="F1252">
        <v>36</v>
      </c>
      <c r="G1252">
        <v>3</v>
      </c>
      <c r="H1252" s="8">
        <v>16</v>
      </c>
      <c r="I1252" s="7">
        <f>Tabla1[[#This Row],[Tiempo de Preparación]]/1440</f>
        <v>1.1111111111111112E-2</v>
      </c>
      <c r="J1252" t="s">
        <v>8</v>
      </c>
      <c r="K1252">
        <f>Tabla1[[#This Row],[Precio Unitario]]*Tabla1[[#This Row],[Cantidad Ordenada]]</f>
        <v>108</v>
      </c>
      <c r="L1252">
        <f>Tabla1[[#This Row],[Ganancia Bruta]]-(Tabla1[[#This Row],[Costo Unitario]]*Tabla1[[#This Row],[Cantidad Ordenada]])</f>
        <v>42</v>
      </c>
      <c r="M1252">
        <f>Tabla1[[#This Row],[Precio Unitario]]*Tabla1[[#This Row],[Cantidad Ordenada]]</f>
        <v>108</v>
      </c>
      <c r="N1252" s="1">
        <f>Tabla1[[#This Row],[Ganancia Neta ]]/Tabla1[[#This Row],[Total del pedido ]]</f>
        <v>0.3888888888888889</v>
      </c>
      <c r="O1252" s="2">
        <f>Tabla1[[#This Row],[Costo Unitario]]*Tabla1[[#This Row],[Cantidad Ordenada]]</f>
        <v>66</v>
      </c>
    </row>
    <row r="1253" spans="1:15" x14ac:dyDescent="0.2">
      <c r="A1253">
        <v>508</v>
      </c>
      <c r="B1253">
        <v>6</v>
      </c>
      <c r="C1253" t="s">
        <v>18</v>
      </c>
      <c r="D1253" t="s">
        <v>42</v>
      </c>
      <c r="E1253">
        <v>19</v>
      </c>
      <c r="F1253">
        <v>32</v>
      </c>
      <c r="G1253">
        <v>1</v>
      </c>
      <c r="H1253" s="8">
        <v>34</v>
      </c>
      <c r="I1253" s="7">
        <f>Tabla1[[#This Row],[Tiempo de Preparación]]/1440</f>
        <v>2.361111111111111E-2</v>
      </c>
      <c r="J1253" t="s">
        <v>8</v>
      </c>
      <c r="K1253">
        <f>Tabla1[[#This Row],[Precio Unitario]]*Tabla1[[#This Row],[Cantidad Ordenada]]</f>
        <v>32</v>
      </c>
      <c r="L1253">
        <f>Tabla1[[#This Row],[Ganancia Bruta]]-(Tabla1[[#This Row],[Costo Unitario]]*Tabla1[[#This Row],[Cantidad Ordenada]])</f>
        <v>13</v>
      </c>
      <c r="M1253">
        <f>Tabla1[[#This Row],[Precio Unitario]]*Tabla1[[#This Row],[Cantidad Ordenada]]</f>
        <v>32</v>
      </c>
      <c r="N1253" s="1">
        <f>Tabla1[[#This Row],[Ganancia Neta ]]/Tabla1[[#This Row],[Total del pedido ]]</f>
        <v>0.40625</v>
      </c>
      <c r="O1253" s="2">
        <f>Tabla1[[#This Row],[Costo Unitario]]*Tabla1[[#This Row],[Cantidad Ordenada]]</f>
        <v>19</v>
      </c>
    </row>
    <row r="1254" spans="1:15" x14ac:dyDescent="0.2">
      <c r="A1254">
        <v>509</v>
      </c>
      <c r="B1254">
        <v>5</v>
      </c>
      <c r="C1254" t="s">
        <v>11</v>
      </c>
      <c r="D1254" t="s">
        <v>35</v>
      </c>
      <c r="E1254">
        <v>25</v>
      </c>
      <c r="F1254">
        <v>40</v>
      </c>
      <c r="G1254">
        <v>2</v>
      </c>
      <c r="H1254" s="8">
        <v>47</v>
      </c>
      <c r="I1254" s="7">
        <f>Tabla1[[#This Row],[Tiempo de Preparación]]/1440</f>
        <v>3.2638888888888891E-2</v>
      </c>
      <c r="J1254" t="s">
        <v>6</v>
      </c>
      <c r="K1254">
        <f>Tabla1[[#This Row],[Precio Unitario]]*Tabla1[[#This Row],[Cantidad Ordenada]]</f>
        <v>80</v>
      </c>
      <c r="L1254">
        <f>Tabla1[[#This Row],[Ganancia Bruta]]-(Tabla1[[#This Row],[Costo Unitario]]*Tabla1[[#This Row],[Cantidad Ordenada]])</f>
        <v>30</v>
      </c>
      <c r="M1254">
        <f>Tabla1[[#This Row],[Precio Unitario]]*Tabla1[[#This Row],[Cantidad Ordenada]]</f>
        <v>80</v>
      </c>
      <c r="N1254" s="1">
        <f>Tabla1[[#This Row],[Ganancia Neta ]]/Tabla1[[#This Row],[Total del pedido ]]</f>
        <v>0.375</v>
      </c>
      <c r="O1254" s="2">
        <f>Tabla1[[#This Row],[Costo Unitario]]*Tabla1[[#This Row],[Cantidad Ordenada]]</f>
        <v>50</v>
      </c>
    </row>
    <row r="1255" spans="1:15" x14ac:dyDescent="0.2">
      <c r="A1255">
        <v>510</v>
      </c>
      <c r="B1255">
        <v>6</v>
      </c>
      <c r="C1255" t="s">
        <v>12</v>
      </c>
      <c r="D1255" t="s">
        <v>36</v>
      </c>
      <c r="E1255">
        <v>22</v>
      </c>
      <c r="F1255">
        <v>36</v>
      </c>
      <c r="G1255">
        <v>1</v>
      </c>
      <c r="H1255" s="8">
        <v>48</v>
      </c>
      <c r="I1255" s="7">
        <f>Tabla1[[#This Row],[Tiempo de Preparación]]/1440</f>
        <v>3.3333333333333333E-2</v>
      </c>
      <c r="J1255" t="s">
        <v>6</v>
      </c>
      <c r="K1255">
        <f>Tabla1[[#This Row],[Precio Unitario]]*Tabla1[[#This Row],[Cantidad Ordenada]]</f>
        <v>36</v>
      </c>
      <c r="L1255">
        <f>Tabla1[[#This Row],[Ganancia Bruta]]-(Tabla1[[#This Row],[Costo Unitario]]*Tabla1[[#This Row],[Cantidad Ordenada]])</f>
        <v>14</v>
      </c>
      <c r="M1255">
        <f>Tabla1[[#This Row],[Precio Unitario]]*Tabla1[[#This Row],[Cantidad Ordenada]]</f>
        <v>36</v>
      </c>
      <c r="N1255" s="1">
        <f>Tabla1[[#This Row],[Ganancia Neta ]]/Tabla1[[#This Row],[Total del pedido ]]</f>
        <v>0.3888888888888889</v>
      </c>
      <c r="O1255" s="2">
        <f>Tabla1[[#This Row],[Costo Unitario]]*Tabla1[[#This Row],[Cantidad Ordenada]]</f>
        <v>22</v>
      </c>
    </row>
    <row r="1256" spans="1:15" x14ac:dyDescent="0.2">
      <c r="A1256">
        <v>511</v>
      </c>
      <c r="B1256">
        <v>2</v>
      </c>
      <c r="C1256" t="s">
        <v>22</v>
      </c>
      <c r="D1256" t="s">
        <v>46</v>
      </c>
      <c r="E1256">
        <v>14</v>
      </c>
      <c r="F1256">
        <v>23</v>
      </c>
      <c r="G1256">
        <v>3</v>
      </c>
      <c r="H1256" s="8">
        <v>14</v>
      </c>
      <c r="I1256" s="7">
        <f>Tabla1[[#This Row],[Tiempo de Preparación]]/1440</f>
        <v>9.7222222222222224E-3</v>
      </c>
      <c r="J1256" t="s">
        <v>6</v>
      </c>
      <c r="K1256">
        <f>Tabla1[[#This Row],[Precio Unitario]]*Tabla1[[#This Row],[Cantidad Ordenada]]</f>
        <v>69</v>
      </c>
      <c r="L1256">
        <f>Tabla1[[#This Row],[Ganancia Bruta]]-(Tabla1[[#This Row],[Costo Unitario]]*Tabla1[[#This Row],[Cantidad Ordenada]])</f>
        <v>27</v>
      </c>
      <c r="M1256">
        <f>Tabla1[[#This Row],[Precio Unitario]]*Tabla1[[#This Row],[Cantidad Ordenada]]</f>
        <v>69</v>
      </c>
      <c r="N1256" s="1">
        <f>Tabla1[[#This Row],[Ganancia Neta ]]/Tabla1[[#This Row],[Total del pedido ]]</f>
        <v>0.39130434782608697</v>
      </c>
      <c r="O1256" s="2">
        <f>Tabla1[[#This Row],[Costo Unitario]]*Tabla1[[#This Row],[Cantidad Ordenada]]</f>
        <v>42</v>
      </c>
    </row>
    <row r="1257" spans="1:15" x14ac:dyDescent="0.2">
      <c r="A1257">
        <v>511</v>
      </c>
      <c r="B1257">
        <v>2</v>
      </c>
      <c r="C1257" t="s">
        <v>20</v>
      </c>
      <c r="D1257" t="s">
        <v>44</v>
      </c>
      <c r="E1257">
        <v>20</v>
      </c>
      <c r="F1257">
        <v>34</v>
      </c>
      <c r="G1257">
        <v>2</v>
      </c>
      <c r="H1257" s="8">
        <v>24</v>
      </c>
      <c r="I1257" s="7">
        <f>Tabla1[[#This Row],[Tiempo de Preparación]]/1440</f>
        <v>1.6666666666666666E-2</v>
      </c>
      <c r="J1257" t="s">
        <v>6</v>
      </c>
      <c r="K1257">
        <f>Tabla1[[#This Row],[Precio Unitario]]*Tabla1[[#This Row],[Cantidad Ordenada]]</f>
        <v>68</v>
      </c>
      <c r="L1257">
        <f>Tabla1[[#This Row],[Ganancia Bruta]]-(Tabla1[[#This Row],[Costo Unitario]]*Tabla1[[#This Row],[Cantidad Ordenada]])</f>
        <v>28</v>
      </c>
      <c r="M1257">
        <f>Tabla1[[#This Row],[Precio Unitario]]*Tabla1[[#This Row],[Cantidad Ordenada]]</f>
        <v>68</v>
      </c>
      <c r="N1257" s="1">
        <f>Tabla1[[#This Row],[Ganancia Neta ]]/Tabla1[[#This Row],[Total del pedido ]]</f>
        <v>0.41176470588235292</v>
      </c>
      <c r="O1257" s="2">
        <f>Tabla1[[#This Row],[Costo Unitario]]*Tabla1[[#This Row],[Cantidad Ordenada]]</f>
        <v>40</v>
      </c>
    </row>
    <row r="1258" spans="1:15" x14ac:dyDescent="0.2">
      <c r="A1258">
        <v>512</v>
      </c>
      <c r="B1258">
        <v>2</v>
      </c>
      <c r="C1258" t="s">
        <v>21</v>
      </c>
      <c r="D1258" t="s">
        <v>45</v>
      </c>
      <c r="E1258">
        <v>12</v>
      </c>
      <c r="F1258">
        <v>20</v>
      </c>
      <c r="G1258">
        <v>1</v>
      </c>
      <c r="H1258" s="8">
        <v>6</v>
      </c>
      <c r="I1258" s="7">
        <f>Tabla1[[#This Row],[Tiempo de Preparación]]/1440</f>
        <v>4.1666666666666666E-3</v>
      </c>
      <c r="J1258" t="s">
        <v>8</v>
      </c>
      <c r="K1258">
        <f>Tabla1[[#This Row],[Precio Unitario]]*Tabla1[[#This Row],[Cantidad Ordenada]]</f>
        <v>20</v>
      </c>
      <c r="L1258">
        <f>Tabla1[[#This Row],[Ganancia Bruta]]-(Tabla1[[#This Row],[Costo Unitario]]*Tabla1[[#This Row],[Cantidad Ordenada]])</f>
        <v>8</v>
      </c>
      <c r="M1258">
        <f>Tabla1[[#This Row],[Precio Unitario]]*Tabla1[[#This Row],[Cantidad Ordenada]]</f>
        <v>20</v>
      </c>
      <c r="N1258" s="1">
        <f>Tabla1[[#This Row],[Ganancia Neta ]]/Tabla1[[#This Row],[Total del pedido ]]</f>
        <v>0.4</v>
      </c>
      <c r="O1258" s="2">
        <f>Tabla1[[#This Row],[Costo Unitario]]*Tabla1[[#This Row],[Cantidad Ordenada]]</f>
        <v>12</v>
      </c>
    </row>
    <row r="1259" spans="1:15" x14ac:dyDescent="0.2">
      <c r="A1259">
        <v>512</v>
      </c>
      <c r="B1259">
        <v>2</v>
      </c>
      <c r="C1259" t="s">
        <v>12</v>
      </c>
      <c r="D1259" t="s">
        <v>36</v>
      </c>
      <c r="E1259">
        <v>22</v>
      </c>
      <c r="F1259">
        <v>36</v>
      </c>
      <c r="G1259">
        <v>3</v>
      </c>
      <c r="H1259" s="8">
        <v>53</v>
      </c>
      <c r="I1259" s="7">
        <f>Tabla1[[#This Row],[Tiempo de Preparación]]/1440</f>
        <v>3.6805555555555557E-2</v>
      </c>
      <c r="J1259" t="s">
        <v>8</v>
      </c>
      <c r="K1259">
        <f>Tabla1[[#This Row],[Precio Unitario]]*Tabla1[[#This Row],[Cantidad Ordenada]]</f>
        <v>108</v>
      </c>
      <c r="L1259">
        <f>Tabla1[[#This Row],[Ganancia Bruta]]-(Tabla1[[#This Row],[Costo Unitario]]*Tabla1[[#This Row],[Cantidad Ordenada]])</f>
        <v>42</v>
      </c>
      <c r="M1259">
        <f>Tabla1[[#This Row],[Precio Unitario]]*Tabla1[[#This Row],[Cantidad Ordenada]]</f>
        <v>108</v>
      </c>
      <c r="N1259" s="1">
        <f>Tabla1[[#This Row],[Ganancia Neta ]]/Tabla1[[#This Row],[Total del pedido ]]</f>
        <v>0.3888888888888889</v>
      </c>
      <c r="O1259" s="2">
        <f>Tabla1[[#This Row],[Costo Unitario]]*Tabla1[[#This Row],[Cantidad Ordenada]]</f>
        <v>66</v>
      </c>
    </row>
    <row r="1260" spans="1:15" x14ac:dyDescent="0.2">
      <c r="A1260">
        <v>513</v>
      </c>
      <c r="B1260">
        <v>8</v>
      </c>
      <c r="C1260" t="s">
        <v>24</v>
      </c>
      <c r="D1260" t="s">
        <v>48</v>
      </c>
      <c r="E1260">
        <v>10</v>
      </c>
      <c r="F1260">
        <v>18</v>
      </c>
      <c r="G1260">
        <v>3</v>
      </c>
      <c r="H1260" s="8">
        <v>56</v>
      </c>
      <c r="I1260" s="7">
        <f>Tabla1[[#This Row],[Tiempo de Preparación]]/1440</f>
        <v>3.888888888888889E-2</v>
      </c>
      <c r="J1260" t="s">
        <v>8</v>
      </c>
      <c r="K1260">
        <f>Tabla1[[#This Row],[Precio Unitario]]*Tabla1[[#This Row],[Cantidad Ordenada]]</f>
        <v>54</v>
      </c>
      <c r="L1260">
        <f>Tabla1[[#This Row],[Ganancia Bruta]]-(Tabla1[[#This Row],[Costo Unitario]]*Tabla1[[#This Row],[Cantidad Ordenada]])</f>
        <v>24</v>
      </c>
      <c r="M1260">
        <f>Tabla1[[#This Row],[Precio Unitario]]*Tabla1[[#This Row],[Cantidad Ordenada]]</f>
        <v>54</v>
      </c>
      <c r="N1260" s="1">
        <f>Tabla1[[#This Row],[Ganancia Neta ]]/Tabla1[[#This Row],[Total del pedido ]]</f>
        <v>0.44444444444444442</v>
      </c>
      <c r="O1260" s="2">
        <f>Tabla1[[#This Row],[Costo Unitario]]*Tabla1[[#This Row],[Cantidad Ordenada]]</f>
        <v>30</v>
      </c>
    </row>
    <row r="1261" spans="1:15" x14ac:dyDescent="0.2">
      <c r="A1261">
        <v>514</v>
      </c>
      <c r="B1261">
        <v>18</v>
      </c>
      <c r="C1261" t="s">
        <v>25</v>
      </c>
      <c r="D1261" t="s">
        <v>49</v>
      </c>
      <c r="E1261">
        <v>15</v>
      </c>
      <c r="F1261">
        <v>26</v>
      </c>
      <c r="G1261">
        <v>2</v>
      </c>
      <c r="H1261" s="8">
        <v>21</v>
      </c>
      <c r="I1261" s="7">
        <f>Tabla1[[#This Row],[Tiempo de Preparación]]/1440</f>
        <v>1.4583333333333334E-2</v>
      </c>
      <c r="J1261" t="s">
        <v>6</v>
      </c>
      <c r="K1261">
        <f>Tabla1[[#This Row],[Precio Unitario]]*Tabla1[[#This Row],[Cantidad Ordenada]]</f>
        <v>52</v>
      </c>
      <c r="L1261">
        <f>Tabla1[[#This Row],[Ganancia Bruta]]-(Tabla1[[#This Row],[Costo Unitario]]*Tabla1[[#This Row],[Cantidad Ordenada]])</f>
        <v>22</v>
      </c>
      <c r="M1261">
        <f>Tabla1[[#This Row],[Precio Unitario]]*Tabla1[[#This Row],[Cantidad Ordenada]]</f>
        <v>52</v>
      </c>
      <c r="N1261" s="1">
        <f>Tabla1[[#This Row],[Ganancia Neta ]]/Tabla1[[#This Row],[Total del pedido ]]</f>
        <v>0.42307692307692307</v>
      </c>
      <c r="O1261" s="2">
        <f>Tabla1[[#This Row],[Costo Unitario]]*Tabla1[[#This Row],[Cantidad Ordenada]]</f>
        <v>30</v>
      </c>
    </row>
    <row r="1262" spans="1:15" x14ac:dyDescent="0.2">
      <c r="A1262">
        <v>514</v>
      </c>
      <c r="B1262">
        <v>18</v>
      </c>
      <c r="C1262" t="s">
        <v>16</v>
      </c>
      <c r="D1262" t="s">
        <v>40</v>
      </c>
      <c r="E1262">
        <v>11</v>
      </c>
      <c r="F1262">
        <v>19</v>
      </c>
      <c r="G1262">
        <v>2</v>
      </c>
      <c r="H1262" s="8">
        <v>56</v>
      </c>
      <c r="I1262" s="7">
        <f>Tabla1[[#This Row],[Tiempo de Preparación]]/1440</f>
        <v>3.888888888888889E-2</v>
      </c>
      <c r="J1262" t="s">
        <v>8</v>
      </c>
      <c r="K1262">
        <f>Tabla1[[#This Row],[Precio Unitario]]*Tabla1[[#This Row],[Cantidad Ordenada]]</f>
        <v>38</v>
      </c>
      <c r="L1262">
        <f>Tabla1[[#This Row],[Ganancia Bruta]]-(Tabla1[[#This Row],[Costo Unitario]]*Tabla1[[#This Row],[Cantidad Ordenada]])</f>
        <v>16</v>
      </c>
      <c r="M1262">
        <f>Tabla1[[#This Row],[Precio Unitario]]*Tabla1[[#This Row],[Cantidad Ordenada]]</f>
        <v>38</v>
      </c>
      <c r="N1262" s="1">
        <f>Tabla1[[#This Row],[Ganancia Neta ]]/Tabla1[[#This Row],[Total del pedido ]]</f>
        <v>0.42105263157894735</v>
      </c>
      <c r="O1262" s="2">
        <f>Tabla1[[#This Row],[Costo Unitario]]*Tabla1[[#This Row],[Cantidad Ordenada]]</f>
        <v>22</v>
      </c>
    </row>
    <row r="1263" spans="1:15" x14ac:dyDescent="0.2">
      <c r="A1263">
        <v>514</v>
      </c>
      <c r="B1263">
        <v>18</v>
      </c>
      <c r="C1263" t="s">
        <v>21</v>
      </c>
      <c r="D1263" t="s">
        <v>45</v>
      </c>
      <c r="E1263">
        <v>12</v>
      </c>
      <c r="F1263">
        <v>20</v>
      </c>
      <c r="G1263">
        <v>1</v>
      </c>
      <c r="H1263" s="8">
        <v>25</v>
      </c>
      <c r="I1263" s="7">
        <f>Tabla1[[#This Row],[Tiempo de Preparación]]/1440</f>
        <v>1.7361111111111112E-2</v>
      </c>
      <c r="J1263" t="s">
        <v>8</v>
      </c>
      <c r="K1263">
        <f>Tabla1[[#This Row],[Precio Unitario]]*Tabla1[[#This Row],[Cantidad Ordenada]]</f>
        <v>20</v>
      </c>
      <c r="L1263">
        <f>Tabla1[[#This Row],[Ganancia Bruta]]-(Tabla1[[#This Row],[Costo Unitario]]*Tabla1[[#This Row],[Cantidad Ordenada]])</f>
        <v>8</v>
      </c>
      <c r="M1263">
        <f>Tabla1[[#This Row],[Precio Unitario]]*Tabla1[[#This Row],[Cantidad Ordenada]]</f>
        <v>20</v>
      </c>
      <c r="N1263" s="1">
        <f>Tabla1[[#This Row],[Ganancia Neta ]]/Tabla1[[#This Row],[Total del pedido ]]</f>
        <v>0.4</v>
      </c>
      <c r="O1263" s="2">
        <f>Tabla1[[#This Row],[Costo Unitario]]*Tabla1[[#This Row],[Cantidad Ordenada]]</f>
        <v>12</v>
      </c>
    </row>
    <row r="1264" spans="1:15" x14ac:dyDescent="0.2">
      <c r="A1264">
        <v>514</v>
      </c>
      <c r="B1264">
        <v>18</v>
      </c>
      <c r="C1264" t="s">
        <v>18</v>
      </c>
      <c r="D1264" t="s">
        <v>42</v>
      </c>
      <c r="E1264">
        <v>19</v>
      </c>
      <c r="F1264">
        <v>32</v>
      </c>
      <c r="G1264">
        <v>2</v>
      </c>
      <c r="H1264" s="8">
        <v>10</v>
      </c>
      <c r="I1264" s="7">
        <f>Tabla1[[#This Row],[Tiempo de Preparación]]/1440</f>
        <v>6.9444444444444441E-3</v>
      </c>
      <c r="J1264" t="s">
        <v>6</v>
      </c>
      <c r="K1264">
        <f>Tabla1[[#This Row],[Precio Unitario]]*Tabla1[[#This Row],[Cantidad Ordenada]]</f>
        <v>64</v>
      </c>
      <c r="L1264">
        <f>Tabla1[[#This Row],[Ganancia Bruta]]-(Tabla1[[#This Row],[Costo Unitario]]*Tabla1[[#This Row],[Cantidad Ordenada]])</f>
        <v>26</v>
      </c>
      <c r="M1264">
        <f>Tabla1[[#This Row],[Precio Unitario]]*Tabla1[[#This Row],[Cantidad Ordenada]]</f>
        <v>64</v>
      </c>
      <c r="N1264" s="1">
        <f>Tabla1[[#This Row],[Ganancia Neta ]]/Tabla1[[#This Row],[Total del pedido ]]</f>
        <v>0.40625</v>
      </c>
      <c r="O1264" s="2">
        <f>Tabla1[[#This Row],[Costo Unitario]]*Tabla1[[#This Row],[Cantidad Ordenada]]</f>
        <v>38</v>
      </c>
    </row>
    <row r="1265" spans="1:15" x14ac:dyDescent="0.2">
      <c r="A1265">
        <v>515</v>
      </c>
      <c r="B1265">
        <v>19</v>
      </c>
      <c r="C1265" t="s">
        <v>24</v>
      </c>
      <c r="D1265" t="s">
        <v>48</v>
      </c>
      <c r="E1265">
        <v>10</v>
      </c>
      <c r="F1265">
        <v>18</v>
      </c>
      <c r="G1265">
        <v>1</v>
      </c>
      <c r="H1265" s="8">
        <v>13</v>
      </c>
      <c r="I1265" s="7">
        <f>Tabla1[[#This Row],[Tiempo de Preparación]]/1440</f>
        <v>9.0277777777777769E-3</v>
      </c>
      <c r="J1265" t="s">
        <v>8</v>
      </c>
      <c r="K1265">
        <f>Tabla1[[#This Row],[Precio Unitario]]*Tabla1[[#This Row],[Cantidad Ordenada]]</f>
        <v>18</v>
      </c>
      <c r="L1265">
        <f>Tabla1[[#This Row],[Ganancia Bruta]]-(Tabla1[[#This Row],[Costo Unitario]]*Tabla1[[#This Row],[Cantidad Ordenada]])</f>
        <v>8</v>
      </c>
      <c r="M1265">
        <f>Tabla1[[#This Row],[Precio Unitario]]*Tabla1[[#This Row],[Cantidad Ordenada]]</f>
        <v>18</v>
      </c>
      <c r="N1265" s="1">
        <f>Tabla1[[#This Row],[Ganancia Neta ]]/Tabla1[[#This Row],[Total del pedido ]]</f>
        <v>0.44444444444444442</v>
      </c>
      <c r="O1265" s="2">
        <f>Tabla1[[#This Row],[Costo Unitario]]*Tabla1[[#This Row],[Cantidad Ordenada]]</f>
        <v>10</v>
      </c>
    </row>
    <row r="1266" spans="1:15" x14ac:dyDescent="0.2">
      <c r="A1266">
        <v>516</v>
      </c>
      <c r="B1266">
        <v>7</v>
      </c>
      <c r="C1266" t="s">
        <v>16</v>
      </c>
      <c r="D1266" t="s">
        <v>40</v>
      </c>
      <c r="E1266">
        <v>11</v>
      </c>
      <c r="F1266">
        <v>19</v>
      </c>
      <c r="G1266">
        <v>3</v>
      </c>
      <c r="H1266" s="8">
        <v>43</v>
      </c>
      <c r="I1266" s="7">
        <f>Tabla1[[#This Row],[Tiempo de Preparación]]/1440</f>
        <v>2.9861111111111113E-2</v>
      </c>
      <c r="J1266" t="s">
        <v>6</v>
      </c>
      <c r="K1266">
        <f>Tabla1[[#This Row],[Precio Unitario]]*Tabla1[[#This Row],[Cantidad Ordenada]]</f>
        <v>57</v>
      </c>
      <c r="L1266">
        <f>Tabla1[[#This Row],[Ganancia Bruta]]-(Tabla1[[#This Row],[Costo Unitario]]*Tabla1[[#This Row],[Cantidad Ordenada]])</f>
        <v>24</v>
      </c>
      <c r="M1266">
        <f>Tabla1[[#This Row],[Precio Unitario]]*Tabla1[[#This Row],[Cantidad Ordenada]]</f>
        <v>57</v>
      </c>
      <c r="N1266" s="1">
        <f>Tabla1[[#This Row],[Ganancia Neta ]]/Tabla1[[#This Row],[Total del pedido ]]</f>
        <v>0.42105263157894735</v>
      </c>
      <c r="O1266" s="2">
        <f>Tabla1[[#This Row],[Costo Unitario]]*Tabla1[[#This Row],[Cantidad Ordenada]]</f>
        <v>33</v>
      </c>
    </row>
    <row r="1267" spans="1:15" x14ac:dyDescent="0.2">
      <c r="A1267">
        <v>516</v>
      </c>
      <c r="B1267">
        <v>7</v>
      </c>
      <c r="C1267" t="s">
        <v>22</v>
      </c>
      <c r="D1267" t="s">
        <v>46</v>
      </c>
      <c r="E1267">
        <v>14</v>
      </c>
      <c r="F1267">
        <v>23</v>
      </c>
      <c r="G1267">
        <v>3</v>
      </c>
      <c r="H1267" s="8">
        <v>40</v>
      </c>
      <c r="I1267" s="7">
        <f>Tabla1[[#This Row],[Tiempo de Preparación]]/1440</f>
        <v>2.7777777777777776E-2</v>
      </c>
      <c r="J1267" t="s">
        <v>6</v>
      </c>
      <c r="K1267">
        <f>Tabla1[[#This Row],[Precio Unitario]]*Tabla1[[#This Row],[Cantidad Ordenada]]</f>
        <v>69</v>
      </c>
      <c r="L1267">
        <f>Tabla1[[#This Row],[Ganancia Bruta]]-(Tabla1[[#This Row],[Costo Unitario]]*Tabla1[[#This Row],[Cantidad Ordenada]])</f>
        <v>27</v>
      </c>
      <c r="M1267">
        <f>Tabla1[[#This Row],[Precio Unitario]]*Tabla1[[#This Row],[Cantidad Ordenada]]</f>
        <v>69</v>
      </c>
      <c r="N1267" s="1">
        <f>Tabla1[[#This Row],[Ganancia Neta ]]/Tabla1[[#This Row],[Total del pedido ]]</f>
        <v>0.39130434782608697</v>
      </c>
      <c r="O1267" s="2">
        <f>Tabla1[[#This Row],[Costo Unitario]]*Tabla1[[#This Row],[Cantidad Ordenada]]</f>
        <v>42</v>
      </c>
    </row>
    <row r="1268" spans="1:15" x14ac:dyDescent="0.2">
      <c r="A1268">
        <v>516</v>
      </c>
      <c r="B1268">
        <v>7</v>
      </c>
      <c r="C1268" t="s">
        <v>21</v>
      </c>
      <c r="D1268" t="s">
        <v>45</v>
      </c>
      <c r="E1268">
        <v>12</v>
      </c>
      <c r="F1268">
        <v>20</v>
      </c>
      <c r="G1268">
        <v>1</v>
      </c>
      <c r="H1268" s="8">
        <v>14</v>
      </c>
      <c r="I1268" s="7">
        <f>Tabla1[[#This Row],[Tiempo de Preparación]]/1440</f>
        <v>9.7222222222222224E-3</v>
      </c>
      <c r="J1268" t="s">
        <v>6</v>
      </c>
      <c r="K1268">
        <f>Tabla1[[#This Row],[Precio Unitario]]*Tabla1[[#This Row],[Cantidad Ordenada]]</f>
        <v>20</v>
      </c>
      <c r="L1268">
        <f>Tabla1[[#This Row],[Ganancia Bruta]]-(Tabla1[[#This Row],[Costo Unitario]]*Tabla1[[#This Row],[Cantidad Ordenada]])</f>
        <v>8</v>
      </c>
      <c r="M1268">
        <f>Tabla1[[#This Row],[Precio Unitario]]*Tabla1[[#This Row],[Cantidad Ordenada]]</f>
        <v>20</v>
      </c>
      <c r="N1268" s="1">
        <f>Tabla1[[#This Row],[Ganancia Neta ]]/Tabla1[[#This Row],[Total del pedido ]]</f>
        <v>0.4</v>
      </c>
      <c r="O1268" s="2">
        <f>Tabla1[[#This Row],[Costo Unitario]]*Tabla1[[#This Row],[Cantidad Ordenada]]</f>
        <v>12</v>
      </c>
    </row>
    <row r="1269" spans="1:15" x14ac:dyDescent="0.2">
      <c r="A1269">
        <v>517</v>
      </c>
      <c r="B1269">
        <v>4</v>
      </c>
      <c r="C1269" t="s">
        <v>5</v>
      </c>
      <c r="D1269" t="s">
        <v>31</v>
      </c>
      <c r="E1269">
        <v>14</v>
      </c>
      <c r="F1269">
        <v>24</v>
      </c>
      <c r="G1269">
        <v>1</v>
      </c>
      <c r="H1269" s="8">
        <v>6</v>
      </c>
      <c r="I1269" s="7">
        <f>Tabla1[[#This Row],[Tiempo de Preparación]]/1440</f>
        <v>4.1666666666666666E-3</v>
      </c>
      <c r="J1269" t="s">
        <v>6</v>
      </c>
      <c r="K1269">
        <f>Tabla1[[#This Row],[Precio Unitario]]*Tabla1[[#This Row],[Cantidad Ordenada]]</f>
        <v>24</v>
      </c>
      <c r="L1269">
        <f>Tabla1[[#This Row],[Ganancia Bruta]]-(Tabla1[[#This Row],[Costo Unitario]]*Tabla1[[#This Row],[Cantidad Ordenada]])</f>
        <v>10</v>
      </c>
      <c r="M1269">
        <f>Tabla1[[#This Row],[Precio Unitario]]*Tabla1[[#This Row],[Cantidad Ordenada]]</f>
        <v>24</v>
      </c>
      <c r="N1269" s="1">
        <f>Tabla1[[#This Row],[Ganancia Neta ]]/Tabla1[[#This Row],[Total del pedido ]]</f>
        <v>0.41666666666666669</v>
      </c>
      <c r="O1269" s="2">
        <f>Tabla1[[#This Row],[Costo Unitario]]*Tabla1[[#This Row],[Cantidad Ordenada]]</f>
        <v>14</v>
      </c>
    </row>
    <row r="1270" spans="1:15" x14ac:dyDescent="0.2">
      <c r="A1270">
        <v>517</v>
      </c>
      <c r="B1270">
        <v>4</v>
      </c>
      <c r="C1270" t="s">
        <v>16</v>
      </c>
      <c r="D1270" t="s">
        <v>40</v>
      </c>
      <c r="E1270">
        <v>11</v>
      </c>
      <c r="F1270">
        <v>19</v>
      </c>
      <c r="G1270">
        <v>3</v>
      </c>
      <c r="H1270" s="8">
        <v>44</v>
      </c>
      <c r="I1270" s="7">
        <f>Tabla1[[#This Row],[Tiempo de Preparación]]/1440</f>
        <v>3.0555555555555555E-2</v>
      </c>
      <c r="J1270" t="s">
        <v>6</v>
      </c>
      <c r="K1270">
        <f>Tabla1[[#This Row],[Precio Unitario]]*Tabla1[[#This Row],[Cantidad Ordenada]]</f>
        <v>57</v>
      </c>
      <c r="L1270">
        <f>Tabla1[[#This Row],[Ganancia Bruta]]-(Tabla1[[#This Row],[Costo Unitario]]*Tabla1[[#This Row],[Cantidad Ordenada]])</f>
        <v>24</v>
      </c>
      <c r="M1270">
        <f>Tabla1[[#This Row],[Precio Unitario]]*Tabla1[[#This Row],[Cantidad Ordenada]]</f>
        <v>57</v>
      </c>
      <c r="N1270" s="1">
        <f>Tabla1[[#This Row],[Ganancia Neta ]]/Tabla1[[#This Row],[Total del pedido ]]</f>
        <v>0.42105263157894735</v>
      </c>
      <c r="O1270" s="2">
        <f>Tabla1[[#This Row],[Costo Unitario]]*Tabla1[[#This Row],[Cantidad Ordenada]]</f>
        <v>33</v>
      </c>
    </row>
    <row r="1271" spans="1:15" x14ac:dyDescent="0.2">
      <c r="A1271">
        <v>517</v>
      </c>
      <c r="B1271">
        <v>4</v>
      </c>
      <c r="C1271" t="s">
        <v>19</v>
      </c>
      <c r="D1271" t="s">
        <v>43</v>
      </c>
      <c r="E1271">
        <v>13</v>
      </c>
      <c r="F1271">
        <v>22</v>
      </c>
      <c r="G1271">
        <v>1</v>
      </c>
      <c r="H1271" s="8">
        <v>15</v>
      </c>
      <c r="I1271" s="7">
        <f>Tabla1[[#This Row],[Tiempo de Preparación]]/1440</f>
        <v>1.0416666666666666E-2</v>
      </c>
      <c r="J1271" t="s">
        <v>8</v>
      </c>
      <c r="K1271">
        <f>Tabla1[[#This Row],[Precio Unitario]]*Tabla1[[#This Row],[Cantidad Ordenada]]</f>
        <v>22</v>
      </c>
      <c r="L1271">
        <f>Tabla1[[#This Row],[Ganancia Bruta]]-(Tabla1[[#This Row],[Costo Unitario]]*Tabla1[[#This Row],[Cantidad Ordenada]])</f>
        <v>9</v>
      </c>
      <c r="M1271">
        <f>Tabla1[[#This Row],[Precio Unitario]]*Tabla1[[#This Row],[Cantidad Ordenada]]</f>
        <v>22</v>
      </c>
      <c r="N1271" s="1">
        <f>Tabla1[[#This Row],[Ganancia Neta ]]/Tabla1[[#This Row],[Total del pedido ]]</f>
        <v>0.40909090909090912</v>
      </c>
      <c r="O1271" s="2">
        <f>Tabla1[[#This Row],[Costo Unitario]]*Tabla1[[#This Row],[Cantidad Ordenada]]</f>
        <v>13</v>
      </c>
    </row>
    <row r="1272" spans="1:15" x14ac:dyDescent="0.2">
      <c r="A1272">
        <v>518</v>
      </c>
      <c r="B1272">
        <v>5</v>
      </c>
      <c r="C1272" t="s">
        <v>14</v>
      </c>
      <c r="D1272" t="s">
        <v>38</v>
      </c>
      <c r="E1272">
        <v>20</v>
      </c>
      <c r="F1272">
        <v>33</v>
      </c>
      <c r="G1272">
        <v>1</v>
      </c>
      <c r="H1272" s="8">
        <v>48</v>
      </c>
      <c r="I1272" s="7">
        <f>Tabla1[[#This Row],[Tiempo de Preparación]]/1440</f>
        <v>3.3333333333333333E-2</v>
      </c>
      <c r="J1272" t="s">
        <v>6</v>
      </c>
      <c r="K1272">
        <f>Tabla1[[#This Row],[Precio Unitario]]*Tabla1[[#This Row],[Cantidad Ordenada]]</f>
        <v>33</v>
      </c>
      <c r="L1272">
        <f>Tabla1[[#This Row],[Ganancia Bruta]]-(Tabla1[[#This Row],[Costo Unitario]]*Tabla1[[#This Row],[Cantidad Ordenada]])</f>
        <v>13</v>
      </c>
      <c r="M1272">
        <f>Tabla1[[#This Row],[Precio Unitario]]*Tabla1[[#This Row],[Cantidad Ordenada]]</f>
        <v>33</v>
      </c>
      <c r="N1272" s="1">
        <f>Tabla1[[#This Row],[Ganancia Neta ]]/Tabla1[[#This Row],[Total del pedido ]]</f>
        <v>0.39393939393939392</v>
      </c>
      <c r="O1272" s="2">
        <f>Tabla1[[#This Row],[Costo Unitario]]*Tabla1[[#This Row],[Cantidad Ordenada]]</f>
        <v>20</v>
      </c>
    </row>
    <row r="1273" spans="1:15" x14ac:dyDescent="0.2">
      <c r="A1273">
        <v>518</v>
      </c>
      <c r="B1273">
        <v>5</v>
      </c>
      <c r="C1273" t="s">
        <v>19</v>
      </c>
      <c r="D1273" t="s">
        <v>43</v>
      </c>
      <c r="E1273">
        <v>13</v>
      </c>
      <c r="F1273">
        <v>22</v>
      </c>
      <c r="G1273">
        <v>2</v>
      </c>
      <c r="H1273" s="8">
        <v>5</v>
      </c>
      <c r="I1273" s="7">
        <f>Tabla1[[#This Row],[Tiempo de Preparación]]/1440</f>
        <v>3.472222222222222E-3</v>
      </c>
      <c r="J1273" t="s">
        <v>8</v>
      </c>
      <c r="K1273">
        <f>Tabla1[[#This Row],[Precio Unitario]]*Tabla1[[#This Row],[Cantidad Ordenada]]</f>
        <v>44</v>
      </c>
      <c r="L1273">
        <f>Tabla1[[#This Row],[Ganancia Bruta]]-(Tabla1[[#This Row],[Costo Unitario]]*Tabla1[[#This Row],[Cantidad Ordenada]])</f>
        <v>18</v>
      </c>
      <c r="M1273">
        <f>Tabla1[[#This Row],[Precio Unitario]]*Tabla1[[#This Row],[Cantidad Ordenada]]</f>
        <v>44</v>
      </c>
      <c r="N1273" s="1">
        <f>Tabla1[[#This Row],[Ganancia Neta ]]/Tabla1[[#This Row],[Total del pedido ]]</f>
        <v>0.40909090909090912</v>
      </c>
      <c r="O1273" s="2">
        <f>Tabla1[[#This Row],[Costo Unitario]]*Tabla1[[#This Row],[Cantidad Ordenada]]</f>
        <v>26</v>
      </c>
    </row>
    <row r="1274" spans="1:15" x14ac:dyDescent="0.2">
      <c r="A1274">
        <v>519</v>
      </c>
      <c r="B1274">
        <v>6</v>
      </c>
      <c r="C1274" t="s">
        <v>10</v>
      </c>
      <c r="D1274" t="s">
        <v>34</v>
      </c>
      <c r="E1274">
        <v>16</v>
      </c>
      <c r="F1274">
        <v>27</v>
      </c>
      <c r="G1274">
        <v>3</v>
      </c>
      <c r="H1274" s="8">
        <v>49</v>
      </c>
      <c r="I1274" s="7">
        <f>Tabla1[[#This Row],[Tiempo de Preparación]]/1440</f>
        <v>3.4027777777777775E-2</v>
      </c>
      <c r="J1274" t="s">
        <v>6</v>
      </c>
      <c r="K1274">
        <f>Tabla1[[#This Row],[Precio Unitario]]*Tabla1[[#This Row],[Cantidad Ordenada]]</f>
        <v>81</v>
      </c>
      <c r="L1274">
        <f>Tabla1[[#This Row],[Ganancia Bruta]]-(Tabla1[[#This Row],[Costo Unitario]]*Tabla1[[#This Row],[Cantidad Ordenada]])</f>
        <v>33</v>
      </c>
      <c r="M1274">
        <f>Tabla1[[#This Row],[Precio Unitario]]*Tabla1[[#This Row],[Cantidad Ordenada]]</f>
        <v>81</v>
      </c>
      <c r="N1274" s="1">
        <f>Tabla1[[#This Row],[Ganancia Neta ]]/Tabla1[[#This Row],[Total del pedido ]]</f>
        <v>0.40740740740740738</v>
      </c>
      <c r="O1274" s="2">
        <f>Tabla1[[#This Row],[Costo Unitario]]*Tabla1[[#This Row],[Cantidad Ordenada]]</f>
        <v>48</v>
      </c>
    </row>
    <row r="1275" spans="1:15" x14ac:dyDescent="0.2">
      <c r="A1275">
        <v>519</v>
      </c>
      <c r="B1275">
        <v>6</v>
      </c>
      <c r="C1275" t="s">
        <v>11</v>
      </c>
      <c r="D1275" t="s">
        <v>35</v>
      </c>
      <c r="E1275">
        <v>25</v>
      </c>
      <c r="F1275">
        <v>40</v>
      </c>
      <c r="G1275">
        <v>3</v>
      </c>
      <c r="H1275" s="8">
        <v>51</v>
      </c>
      <c r="I1275" s="7">
        <f>Tabla1[[#This Row],[Tiempo de Preparación]]/1440</f>
        <v>3.5416666666666666E-2</v>
      </c>
      <c r="J1275" t="s">
        <v>8</v>
      </c>
      <c r="K1275">
        <f>Tabla1[[#This Row],[Precio Unitario]]*Tabla1[[#This Row],[Cantidad Ordenada]]</f>
        <v>120</v>
      </c>
      <c r="L1275">
        <f>Tabla1[[#This Row],[Ganancia Bruta]]-(Tabla1[[#This Row],[Costo Unitario]]*Tabla1[[#This Row],[Cantidad Ordenada]])</f>
        <v>45</v>
      </c>
      <c r="M1275">
        <f>Tabla1[[#This Row],[Precio Unitario]]*Tabla1[[#This Row],[Cantidad Ordenada]]</f>
        <v>120</v>
      </c>
      <c r="N1275" s="1">
        <f>Tabla1[[#This Row],[Ganancia Neta ]]/Tabla1[[#This Row],[Total del pedido ]]</f>
        <v>0.375</v>
      </c>
      <c r="O1275" s="2">
        <f>Tabla1[[#This Row],[Costo Unitario]]*Tabla1[[#This Row],[Cantidad Ordenada]]</f>
        <v>75</v>
      </c>
    </row>
    <row r="1276" spans="1:15" x14ac:dyDescent="0.2">
      <c r="A1276">
        <v>519</v>
      </c>
      <c r="B1276">
        <v>6</v>
      </c>
      <c r="C1276" t="s">
        <v>19</v>
      </c>
      <c r="D1276" t="s">
        <v>43</v>
      </c>
      <c r="E1276">
        <v>13</v>
      </c>
      <c r="F1276">
        <v>22</v>
      </c>
      <c r="G1276">
        <v>2</v>
      </c>
      <c r="H1276" s="8">
        <v>56</v>
      </c>
      <c r="I1276" s="7">
        <f>Tabla1[[#This Row],[Tiempo de Preparación]]/1440</f>
        <v>3.888888888888889E-2</v>
      </c>
      <c r="J1276" t="s">
        <v>6</v>
      </c>
      <c r="K1276">
        <f>Tabla1[[#This Row],[Precio Unitario]]*Tabla1[[#This Row],[Cantidad Ordenada]]</f>
        <v>44</v>
      </c>
      <c r="L1276">
        <f>Tabla1[[#This Row],[Ganancia Bruta]]-(Tabla1[[#This Row],[Costo Unitario]]*Tabla1[[#This Row],[Cantidad Ordenada]])</f>
        <v>18</v>
      </c>
      <c r="M1276">
        <f>Tabla1[[#This Row],[Precio Unitario]]*Tabla1[[#This Row],[Cantidad Ordenada]]</f>
        <v>44</v>
      </c>
      <c r="N1276" s="1">
        <f>Tabla1[[#This Row],[Ganancia Neta ]]/Tabla1[[#This Row],[Total del pedido ]]</f>
        <v>0.40909090909090912</v>
      </c>
      <c r="O1276" s="2">
        <f>Tabla1[[#This Row],[Costo Unitario]]*Tabla1[[#This Row],[Cantidad Ordenada]]</f>
        <v>26</v>
      </c>
    </row>
    <row r="1277" spans="1:15" x14ac:dyDescent="0.2">
      <c r="A1277">
        <v>520</v>
      </c>
      <c r="B1277">
        <v>4</v>
      </c>
      <c r="C1277" t="s">
        <v>13</v>
      </c>
      <c r="D1277" t="s">
        <v>37</v>
      </c>
      <c r="E1277">
        <v>17</v>
      </c>
      <c r="F1277">
        <v>29</v>
      </c>
      <c r="G1277">
        <v>1</v>
      </c>
      <c r="H1277" s="8">
        <v>46</v>
      </c>
      <c r="I1277" s="7">
        <f>Tabla1[[#This Row],[Tiempo de Preparación]]/1440</f>
        <v>3.1944444444444442E-2</v>
      </c>
      <c r="J1277" t="s">
        <v>6</v>
      </c>
      <c r="K1277">
        <f>Tabla1[[#This Row],[Precio Unitario]]*Tabla1[[#This Row],[Cantidad Ordenada]]</f>
        <v>29</v>
      </c>
      <c r="L1277">
        <f>Tabla1[[#This Row],[Ganancia Bruta]]-(Tabla1[[#This Row],[Costo Unitario]]*Tabla1[[#This Row],[Cantidad Ordenada]])</f>
        <v>12</v>
      </c>
      <c r="M1277">
        <f>Tabla1[[#This Row],[Precio Unitario]]*Tabla1[[#This Row],[Cantidad Ordenada]]</f>
        <v>29</v>
      </c>
      <c r="N1277" s="1">
        <f>Tabla1[[#This Row],[Ganancia Neta ]]/Tabla1[[#This Row],[Total del pedido ]]</f>
        <v>0.41379310344827586</v>
      </c>
      <c r="O1277" s="2">
        <f>Tabla1[[#This Row],[Costo Unitario]]*Tabla1[[#This Row],[Cantidad Ordenada]]</f>
        <v>17</v>
      </c>
    </row>
    <row r="1278" spans="1:15" x14ac:dyDescent="0.2">
      <c r="A1278">
        <v>520</v>
      </c>
      <c r="B1278">
        <v>4</v>
      </c>
      <c r="C1278" t="s">
        <v>20</v>
      </c>
      <c r="D1278" t="s">
        <v>44</v>
      </c>
      <c r="E1278">
        <v>20</v>
      </c>
      <c r="F1278">
        <v>34</v>
      </c>
      <c r="G1278">
        <v>2</v>
      </c>
      <c r="H1278" s="8">
        <v>21</v>
      </c>
      <c r="I1278" s="7">
        <f>Tabla1[[#This Row],[Tiempo de Preparación]]/1440</f>
        <v>1.4583333333333334E-2</v>
      </c>
      <c r="J1278" t="s">
        <v>6</v>
      </c>
      <c r="K1278">
        <f>Tabla1[[#This Row],[Precio Unitario]]*Tabla1[[#This Row],[Cantidad Ordenada]]</f>
        <v>68</v>
      </c>
      <c r="L1278">
        <f>Tabla1[[#This Row],[Ganancia Bruta]]-(Tabla1[[#This Row],[Costo Unitario]]*Tabla1[[#This Row],[Cantidad Ordenada]])</f>
        <v>28</v>
      </c>
      <c r="M1278">
        <f>Tabla1[[#This Row],[Precio Unitario]]*Tabla1[[#This Row],[Cantidad Ordenada]]</f>
        <v>68</v>
      </c>
      <c r="N1278" s="1">
        <f>Tabla1[[#This Row],[Ganancia Neta ]]/Tabla1[[#This Row],[Total del pedido ]]</f>
        <v>0.41176470588235292</v>
      </c>
      <c r="O1278" s="2">
        <f>Tabla1[[#This Row],[Costo Unitario]]*Tabla1[[#This Row],[Cantidad Ordenada]]</f>
        <v>40</v>
      </c>
    </row>
    <row r="1279" spans="1:15" x14ac:dyDescent="0.2">
      <c r="A1279">
        <v>520</v>
      </c>
      <c r="B1279">
        <v>4</v>
      </c>
      <c r="C1279" t="s">
        <v>9</v>
      </c>
      <c r="D1279" t="s">
        <v>33</v>
      </c>
      <c r="E1279">
        <v>19</v>
      </c>
      <c r="F1279">
        <v>31</v>
      </c>
      <c r="G1279">
        <v>3</v>
      </c>
      <c r="H1279" s="8">
        <v>22</v>
      </c>
      <c r="I1279" s="7">
        <f>Tabla1[[#This Row],[Tiempo de Preparación]]/1440</f>
        <v>1.5277777777777777E-2</v>
      </c>
      <c r="J1279" t="s">
        <v>8</v>
      </c>
      <c r="K1279">
        <f>Tabla1[[#This Row],[Precio Unitario]]*Tabla1[[#This Row],[Cantidad Ordenada]]</f>
        <v>93</v>
      </c>
      <c r="L1279">
        <f>Tabla1[[#This Row],[Ganancia Bruta]]-(Tabla1[[#This Row],[Costo Unitario]]*Tabla1[[#This Row],[Cantidad Ordenada]])</f>
        <v>36</v>
      </c>
      <c r="M1279">
        <f>Tabla1[[#This Row],[Precio Unitario]]*Tabla1[[#This Row],[Cantidad Ordenada]]</f>
        <v>93</v>
      </c>
      <c r="N1279" s="1">
        <f>Tabla1[[#This Row],[Ganancia Neta ]]/Tabla1[[#This Row],[Total del pedido ]]</f>
        <v>0.38709677419354838</v>
      </c>
      <c r="O1279" s="2">
        <f>Tabla1[[#This Row],[Costo Unitario]]*Tabla1[[#This Row],[Cantidad Ordenada]]</f>
        <v>57</v>
      </c>
    </row>
    <row r="1280" spans="1:15" x14ac:dyDescent="0.2">
      <c r="A1280">
        <v>520</v>
      </c>
      <c r="B1280">
        <v>4</v>
      </c>
      <c r="C1280" t="s">
        <v>7</v>
      </c>
      <c r="D1280" t="s">
        <v>32</v>
      </c>
      <c r="E1280">
        <v>18</v>
      </c>
      <c r="F1280">
        <v>30</v>
      </c>
      <c r="G1280">
        <v>3</v>
      </c>
      <c r="H1280" s="8">
        <v>32</v>
      </c>
      <c r="I1280" s="7">
        <f>Tabla1[[#This Row],[Tiempo de Preparación]]/1440</f>
        <v>2.2222222222222223E-2</v>
      </c>
      <c r="J1280" t="s">
        <v>6</v>
      </c>
      <c r="K1280">
        <f>Tabla1[[#This Row],[Precio Unitario]]*Tabla1[[#This Row],[Cantidad Ordenada]]</f>
        <v>90</v>
      </c>
      <c r="L1280">
        <f>Tabla1[[#This Row],[Ganancia Bruta]]-(Tabla1[[#This Row],[Costo Unitario]]*Tabla1[[#This Row],[Cantidad Ordenada]])</f>
        <v>36</v>
      </c>
      <c r="M1280">
        <f>Tabla1[[#This Row],[Precio Unitario]]*Tabla1[[#This Row],[Cantidad Ordenada]]</f>
        <v>90</v>
      </c>
      <c r="N1280" s="1">
        <f>Tabla1[[#This Row],[Ganancia Neta ]]/Tabla1[[#This Row],[Total del pedido ]]</f>
        <v>0.4</v>
      </c>
      <c r="O1280" s="2">
        <f>Tabla1[[#This Row],[Costo Unitario]]*Tabla1[[#This Row],[Cantidad Ordenada]]</f>
        <v>54</v>
      </c>
    </row>
    <row r="1281" spans="1:15" x14ac:dyDescent="0.2">
      <c r="A1281">
        <v>521</v>
      </c>
      <c r="B1281">
        <v>18</v>
      </c>
      <c r="C1281" t="s">
        <v>26</v>
      </c>
      <c r="D1281" t="s">
        <v>50</v>
      </c>
      <c r="E1281">
        <v>15</v>
      </c>
      <c r="F1281">
        <v>25</v>
      </c>
      <c r="G1281">
        <v>2</v>
      </c>
      <c r="H1281" s="8">
        <v>52</v>
      </c>
      <c r="I1281" s="7">
        <f>Tabla1[[#This Row],[Tiempo de Preparación]]/1440</f>
        <v>3.6111111111111108E-2</v>
      </c>
      <c r="J1281" t="s">
        <v>8</v>
      </c>
      <c r="K1281">
        <f>Tabla1[[#This Row],[Precio Unitario]]*Tabla1[[#This Row],[Cantidad Ordenada]]</f>
        <v>50</v>
      </c>
      <c r="L1281">
        <f>Tabla1[[#This Row],[Ganancia Bruta]]-(Tabla1[[#This Row],[Costo Unitario]]*Tabla1[[#This Row],[Cantidad Ordenada]])</f>
        <v>20</v>
      </c>
      <c r="M1281">
        <f>Tabla1[[#This Row],[Precio Unitario]]*Tabla1[[#This Row],[Cantidad Ordenada]]</f>
        <v>50</v>
      </c>
      <c r="N1281" s="1">
        <f>Tabla1[[#This Row],[Ganancia Neta ]]/Tabla1[[#This Row],[Total del pedido ]]</f>
        <v>0.4</v>
      </c>
      <c r="O1281" s="2">
        <f>Tabla1[[#This Row],[Costo Unitario]]*Tabla1[[#This Row],[Cantidad Ordenada]]</f>
        <v>30</v>
      </c>
    </row>
    <row r="1282" spans="1:15" x14ac:dyDescent="0.2">
      <c r="A1282">
        <v>521</v>
      </c>
      <c r="B1282">
        <v>18</v>
      </c>
      <c r="C1282" t="s">
        <v>13</v>
      </c>
      <c r="D1282" t="s">
        <v>37</v>
      </c>
      <c r="E1282">
        <v>17</v>
      </c>
      <c r="F1282">
        <v>29</v>
      </c>
      <c r="G1282">
        <v>2</v>
      </c>
      <c r="H1282" s="8">
        <v>18</v>
      </c>
      <c r="I1282" s="7">
        <f>Tabla1[[#This Row],[Tiempo de Preparación]]/1440</f>
        <v>1.2500000000000001E-2</v>
      </c>
      <c r="J1282" t="s">
        <v>6</v>
      </c>
      <c r="K1282">
        <f>Tabla1[[#This Row],[Precio Unitario]]*Tabla1[[#This Row],[Cantidad Ordenada]]</f>
        <v>58</v>
      </c>
      <c r="L1282">
        <f>Tabla1[[#This Row],[Ganancia Bruta]]-(Tabla1[[#This Row],[Costo Unitario]]*Tabla1[[#This Row],[Cantidad Ordenada]])</f>
        <v>24</v>
      </c>
      <c r="M1282">
        <f>Tabla1[[#This Row],[Precio Unitario]]*Tabla1[[#This Row],[Cantidad Ordenada]]</f>
        <v>58</v>
      </c>
      <c r="N1282" s="1">
        <f>Tabla1[[#This Row],[Ganancia Neta ]]/Tabla1[[#This Row],[Total del pedido ]]</f>
        <v>0.41379310344827586</v>
      </c>
      <c r="O1282" s="2">
        <f>Tabla1[[#This Row],[Costo Unitario]]*Tabla1[[#This Row],[Cantidad Ordenada]]</f>
        <v>34</v>
      </c>
    </row>
    <row r="1283" spans="1:15" x14ac:dyDescent="0.2">
      <c r="A1283">
        <v>521</v>
      </c>
      <c r="B1283">
        <v>18</v>
      </c>
      <c r="C1283" t="s">
        <v>20</v>
      </c>
      <c r="D1283" t="s">
        <v>44</v>
      </c>
      <c r="E1283">
        <v>20</v>
      </c>
      <c r="F1283">
        <v>34</v>
      </c>
      <c r="G1283">
        <v>3</v>
      </c>
      <c r="H1283" s="8">
        <v>21</v>
      </c>
      <c r="I1283" s="7">
        <f>Tabla1[[#This Row],[Tiempo de Preparación]]/1440</f>
        <v>1.4583333333333334E-2</v>
      </c>
      <c r="J1283" t="s">
        <v>8</v>
      </c>
      <c r="K1283">
        <f>Tabla1[[#This Row],[Precio Unitario]]*Tabla1[[#This Row],[Cantidad Ordenada]]</f>
        <v>102</v>
      </c>
      <c r="L1283">
        <f>Tabla1[[#This Row],[Ganancia Bruta]]-(Tabla1[[#This Row],[Costo Unitario]]*Tabla1[[#This Row],[Cantidad Ordenada]])</f>
        <v>42</v>
      </c>
      <c r="M1283">
        <f>Tabla1[[#This Row],[Precio Unitario]]*Tabla1[[#This Row],[Cantidad Ordenada]]</f>
        <v>102</v>
      </c>
      <c r="N1283" s="1">
        <f>Tabla1[[#This Row],[Ganancia Neta ]]/Tabla1[[#This Row],[Total del pedido ]]</f>
        <v>0.41176470588235292</v>
      </c>
      <c r="O1283" s="2">
        <f>Tabla1[[#This Row],[Costo Unitario]]*Tabla1[[#This Row],[Cantidad Ordenada]]</f>
        <v>60</v>
      </c>
    </row>
    <row r="1284" spans="1:15" x14ac:dyDescent="0.2">
      <c r="A1284">
        <v>522</v>
      </c>
      <c r="B1284">
        <v>2</v>
      </c>
      <c r="C1284" t="s">
        <v>15</v>
      </c>
      <c r="D1284" t="s">
        <v>39</v>
      </c>
      <c r="E1284">
        <v>16</v>
      </c>
      <c r="F1284">
        <v>28</v>
      </c>
      <c r="G1284">
        <v>3</v>
      </c>
      <c r="H1284" s="8">
        <v>47</v>
      </c>
      <c r="I1284" s="7">
        <f>Tabla1[[#This Row],[Tiempo de Preparación]]/1440</f>
        <v>3.2638888888888891E-2</v>
      </c>
      <c r="J1284" t="s">
        <v>8</v>
      </c>
      <c r="K1284">
        <f>Tabla1[[#This Row],[Precio Unitario]]*Tabla1[[#This Row],[Cantidad Ordenada]]</f>
        <v>84</v>
      </c>
      <c r="L1284">
        <f>Tabla1[[#This Row],[Ganancia Bruta]]-(Tabla1[[#This Row],[Costo Unitario]]*Tabla1[[#This Row],[Cantidad Ordenada]])</f>
        <v>36</v>
      </c>
      <c r="M1284">
        <f>Tabla1[[#This Row],[Precio Unitario]]*Tabla1[[#This Row],[Cantidad Ordenada]]</f>
        <v>84</v>
      </c>
      <c r="N1284" s="1">
        <f>Tabla1[[#This Row],[Ganancia Neta ]]/Tabla1[[#This Row],[Total del pedido ]]</f>
        <v>0.42857142857142855</v>
      </c>
      <c r="O1284" s="2">
        <f>Tabla1[[#This Row],[Costo Unitario]]*Tabla1[[#This Row],[Cantidad Ordenada]]</f>
        <v>48</v>
      </c>
    </row>
    <row r="1285" spans="1:15" x14ac:dyDescent="0.2">
      <c r="A1285">
        <v>523</v>
      </c>
      <c r="B1285">
        <v>4</v>
      </c>
      <c r="C1285" t="s">
        <v>10</v>
      </c>
      <c r="D1285" t="s">
        <v>34</v>
      </c>
      <c r="E1285">
        <v>16</v>
      </c>
      <c r="F1285">
        <v>27</v>
      </c>
      <c r="G1285">
        <v>3</v>
      </c>
      <c r="H1285" s="8">
        <v>51</v>
      </c>
      <c r="I1285" s="7">
        <f>Tabla1[[#This Row],[Tiempo de Preparación]]/1440</f>
        <v>3.5416666666666666E-2</v>
      </c>
      <c r="J1285" t="s">
        <v>6</v>
      </c>
      <c r="K1285">
        <f>Tabla1[[#This Row],[Precio Unitario]]*Tabla1[[#This Row],[Cantidad Ordenada]]</f>
        <v>81</v>
      </c>
      <c r="L1285">
        <f>Tabla1[[#This Row],[Ganancia Bruta]]-(Tabla1[[#This Row],[Costo Unitario]]*Tabla1[[#This Row],[Cantidad Ordenada]])</f>
        <v>33</v>
      </c>
      <c r="M1285">
        <f>Tabla1[[#This Row],[Precio Unitario]]*Tabla1[[#This Row],[Cantidad Ordenada]]</f>
        <v>81</v>
      </c>
      <c r="N1285" s="1">
        <f>Tabla1[[#This Row],[Ganancia Neta ]]/Tabla1[[#This Row],[Total del pedido ]]</f>
        <v>0.40740740740740738</v>
      </c>
      <c r="O1285" s="2">
        <f>Tabla1[[#This Row],[Costo Unitario]]*Tabla1[[#This Row],[Cantidad Ordenada]]</f>
        <v>48</v>
      </c>
    </row>
    <row r="1286" spans="1:15" x14ac:dyDescent="0.2">
      <c r="A1286">
        <v>524</v>
      </c>
      <c r="B1286">
        <v>16</v>
      </c>
      <c r="C1286" t="s">
        <v>19</v>
      </c>
      <c r="D1286" t="s">
        <v>43</v>
      </c>
      <c r="E1286">
        <v>13</v>
      </c>
      <c r="F1286">
        <v>22</v>
      </c>
      <c r="G1286">
        <v>1</v>
      </c>
      <c r="H1286" s="8">
        <v>46</v>
      </c>
      <c r="I1286" s="7">
        <f>Tabla1[[#This Row],[Tiempo de Preparación]]/1440</f>
        <v>3.1944444444444442E-2</v>
      </c>
      <c r="J1286" t="s">
        <v>8</v>
      </c>
      <c r="K1286">
        <f>Tabla1[[#This Row],[Precio Unitario]]*Tabla1[[#This Row],[Cantidad Ordenada]]</f>
        <v>22</v>
      </c>
      <c r="L1286">
        <f>Tabla1[[#This Row],[Ganancia Bruta]]-(Tabla1[[#This Row],[Costo Unitario]]*Tabla1[[#This Row],[Cantidad Ordenada]])</f>
        <v>9</v>
      </c>
      <c r="M1286">
        <f>Tabla1[[#This Row],[Precio Unitario]]*Tabla1[[#This Row],[Cantidad Ordenada]]</f>
        <v>22</v>
      </c>
      <c r="N1286" s="1">
        <f>Tabla1[[#This Row],[Ganancia Neta ]]/Tabla1[[#This Row],[Total del pedido ]]</f>
        <v>0.40909090909090912</v>
      </c>
      <c r="O1286" s="2">
        <f>Tabla1[[#This Row],[Costo Unitario]]*Tabla1[[#This Row],[Cantidad Ordenada]]</f>
        <v>13</v>
      </c>
    </row>
    <row r="1287" spans="1:15" x14ac:dyDescent="0.2">
      <c r="A1287">
        <v>524</v>
      </c>
      <c r="B1287">
        <v>16</v>
      </c>
      <c r="C1287" t="s">
        <v>10</v>
      </c>
      <c r="D1287" t="s">
        <v>34</v>
      </c>
      <c r="E1287">
        <v>16</v>
      </c>
      <c r="F1287">
        <v>27</v>
      </c>
      <c r="G1287">
        <v>2</v>
      </c>
      <c r="H1287" s="8">
        <v>15</v>
      </c>
      <c r="I1287" s="7">
        <f>Tabla1[[#This Row],[Tiempo de Preparación]]/1440</f>
        <v>1.0416666666666666E-2</v>
      </c>
      <c r="J1287" t="s">
        <v>6</v>
      </c>
      <c r="K1287">
        <f>Tabla1[[#This Row],[Precio Unitario]]*Tabla1[[#This Row],[Cantidad Ordenada]]</f>
        <v>54</v>
      </c>
      <c r="L1287">
        <f>Tabla1[[#This Row],[Ganancia Bruta]]-(Tabla1[[#This Row],[Costo Unitario]]*Tabla1[[#This Row],[Cantidad Ordenada]])</f>
        <v>22</v>
      </c>
      <c r="M1287">
        <f>Tabla1[[#This Row],[Precio Unitario]]*Tabla1[[#This Row],[Cantidad Ordenada]]</f>
        <v>54</v>
      </c>
      <c r="N1287" s="1">
        <f>Tabla1[[#This Row],[Ganancia Neta ]]/Tabla1[[#This Row],[Total del pedido ]]</f>
        <v>0.40740740740740738</v>
      </c>
      <c r="O1287" s="2">
        <f>Tabla1[[#This Row],[Costo Unitario]]*Tabla1[[#This Row],[Cantidad Ordenada]]</f>
        <v>32</v>
      </c>
    </row>
    <row r="1288" spans="1:15" x14ac:dyDescent="0.2">
      <c r="A1288">
        <v>525</v>
      </c>
      <c r="B1288">
        <v>16</v>
      </c>
      <c r="C1288" t="s">
        <v>22</v>
      </c>
      <c r="D1288" t="s">
        <v>46</v>
      </c>
      <c r="E1288">
        <v>14</v>
      </c>
      <c r="F1288">
        <v>23</v>
      </c>
      <c r="G1288">
        <v>3</v>
      </c>
      <c r="H1288" s="8">
        <v>23</v>
      </c>
      <c r="I1288" s="7">
        <f>Tabla1[[#This Row],[Tiempo de Preparación]]/1440</f>
        <v>1.5972222222222221E-2</v>
      </c>
      <c r="J1288" t="s">
        <v>8</v>
      </c>
      <c r="K1288">
        <f>Tabla1[[#This Row],[Precio Unitario]]*Tabla1[[#This Row],[Cantidad Ordenada]]</f>
        <v>69</v>
      </c>
      <c r="L1288">
        <f>Tabla1[[#This Row],[Ganancia Bruta]]-(Tabla1[[#This Row],[Costo Unitario]]*Tabla1[[#This Row],[Cantidad Ordenada]])</f>
        <v>27</v>
      </c>
      <c r="M1288">
        <f>Tabla1[[#This Row],[Precio Unitario]]*Tabla1[[#This Row],[Cantidad Ordenada]]</f>
        <v>69</v>
      </c>
      <c r="N1288" s="1">
        <f>Tabla1[[#This Row],[Ganancia Neta ]]/Tabla1[[#This Row],[Total del pedido ]]</f>
        <v>0.39130434782608697</v>
      </c>
      <c r="O1288" s="2">
        <f>Tabla1[[#This Row],[Costo Unitario]]*Tabla1[[#This Row],[Cantidad Ordenada]]</f>
        <v>42</v>
      </c>
    </row>
    <row r="1289" spans="1:15" x14ac:dyDescent="0.2">
      <c r="A1289">
        <v>525</v>
      </c>
      <c r="B1289">
        <v>16</v>
      </c>
      <c r="C1289" t="s">
        <v>17</v>
      </c>
      <c r="D1289" t="s">
        <v>41</v>
      </c>
      <c r="E1289">
        <v>21</v>
      </c>
      <c r="F1289">
        <v>35</v>
      </c>
      <c r="G1289">
        <v>1</v>
      </c>
      <c r="H1289" s="8">
        <v>14</v>
      </c>
      <c r="I1289" s="7">
        <f>Tabla1[[#This Row],[Tiempo de Preparación]]/1440</f>
        <v>9.7222222222222224E-3</v>
      </c>
      <c r="J1289" t="s">
        <v>6</v>
      </c>
      <c r="K1289">
        <f>Tabla1[[#This Row],[Precio Unitario]]*Tabla1[[#This Row],[Cantidad Ordenada]]</f>
        <v>35</v>
      </c>
      <c r="L1289">
        <f>Tabla1[[#This Row],[Ganancia Bruta]]-(Tabla1[[#This Row],[Costo Unitario]]*Tabla1[[#This Row],[Cantidad Ordenada]])</f>
        <v>14</v>
      </c>
      <c r="M1289">
        <f>Tabla1[[#This Row],[Precio Unitario]]*Tabla1[[#This Row],[Cantidad Ordenada]]</f>
        <v>35</v>
      </c>
      <c r="N1289" s="1">
        <f>Tabla1[[#This Row],[Ganancia Neta ]]/Tabla1[[#This Row],[Total del pedido ]]</f>
        <v>0.4</v>
      </c>
      <c r="O1289" s="2">
        <f>Tabla1[[#This Row],[Costo Unitario]]*Tabla1[[#This Row],[Cantidad Ordenada]]</f>
        <v>21</v>
      </c>
    </row>
    <row r="1290" spans="1:15" x14ac:dyDescent="0.2">
      <c r="A1290">
        <v>525</v>
      </c>
      <c r="B1290">
        <v>16</v>
      </c>
      <c r="C1290" t="s">
        <v>9</v>
      </c>
      <c r="D1290" t="s">
        <v>33</v>
      </c>
      <c r="E1290">
        <v>19</v>
      </c>
      <c r="F1290">
        <v>31</v>
      </c>
      <c r="G1290">
        <v>3</v>
      </c>
      <c r="H1290" s="8">
        <v>40</v>
      </c>
      <c r="I1290" s="7">
        <f>Tabla1[[#This Row],[Tiempo de Preparación]]/1440</f>
        <v>2.7777777777777776E-2</v>
      </c>
      <c r="J1290" t="s">
        <v>8</v>
      </c>
      <c r="K1290">
        <f>Tabla1[[#This Row],[Precio Unitario]]*Tabla1[[#This Row],[Cantidad Ordenada]]</f>
        <v>93</v>
      </c>
      <c r="L1290">
        <f>Tabla1[[#This Row],[Ganancia Bruta]]-(Tabla1[[#This Row],[Costo Unitario]]*Tabla1[[#This Row],[Cantidad Ordenada]])</f>
        <v>36</v>
      </c>
      <c r="M1290">
        <f>Tabla1[[#This Row],[Precio Unitario]]*Tabla1[[#This Row],[Cantidad Ordenada]]</f>
        <v>93</v>
      </c>
      <c r="N1290" s="1">
        <f>Tabla1[[#This Row],[Ganancia Neta ]]/Tabla1[[#This Row],[Total del pedido ]]</f>
        <v>0.38709677419354838</v>
      </c>
      <c r="O1290" s="2">
        <f>Tabla1[[#This Row],[Costo Unitario]]*Tabla1[[#This Row],[Cantidad Ordenada]]</f>
        <v>57</v>
      </c>
    </row>
    <row r="1291" spans="1:15" x14ac:dyDescent="0.2">
      <c r="A1291">
        <v>526</v>
      </c>
      <c r="B1291">
        <v>4</v>
      </c>
      <c r="C1291" t="s">
        <v>14</v>
      </c>
      <c r="D1291" t="s">
        <v>38</v>
      </c>
      <c r="E1291">
        <v>20</v>
      </c>
      <c r="F1291">
        <v>33</v>
      </c>
      <c r="G1291">
        <v>1</v>
      </c>
      <c r="H1291" s="8">
        <v>22</v>
      </c>
      <c r="I1291" s="7">
        <f>Tabla1[[#This Row],[Tiempo de Preparación]]/1440</f>
        <v>1.5277777777777777E-2</v>
      </c>
      <c r="J1291" t="s">
        <v>6</v>
      </c>
      <c r="K1291">
        <f>Tabla1[[#This Row],[Precio Unitario]]*Tabla1[[#This Row],[Cantidad Ordenada]]</f>
        <v>33</v>
      </c>
      <c r="L1291">
        <f>Tabla1[[#This Row],[Ganancia Bruta]]-(Tabla1[[#This Row],[Costo Unitario]]*Tabla1[[#This Row],[Cantidad Ordenada]])</f>
        <v>13</v>
      </c>
      <c r="M1291">
        <f>Tabla1[[#This Row],[Precio Unitario]]*Tabla1[[#This Row],[Cantidad Ordenada]]</f>
        <v>33</v>
      </c>
      <c r="N1291" s="1">
        <f>Tabla1[[#This Row],[Ganancia Neta ]]/Tabla1[[#This Row],[Total del pedido ]]</f>
        <v>0.39393939393939392</v>
      </c>
      <c r="O1291" s="2">
        <f>Tabla1[[#This Row],[Costo Unitario]]*Tabla1[[#This Row],[Cantidad Ordenada]]</f>
        <v>20</v>
      </c>
    </row>
    <row r="1292" spans="1:15" x14ac:dyDescent="0.2">
      <c r="A1292">
        <v>527</v>
      </c>
      <c r="B1292">
        <v>19</v>
      </c>
      <c r="C1292" t="s">
        <v>10</v>
      </c>
      <c r="D1292" t="s">
        <v>34</v>
      </c>
      <c r="E1292">
        <v>16</v>
      </c>
      <c r="F1292">
        <v>27</v>
      </c>
      <c r="G1292">
        <v>2</v>
      </c>
      <c r="H1292" s="8">
        <v>31</v>
      </c>
      <c r="I1292" s="7">
        <f>Tabla1[[#This Row],[Tiempo de Preparación]]/1440</f>
        <v>2.1527777777777778E-2</v>
      </c>
      <c r="J1292" t="s">
        <v>6</v>
      </c>
      <c r="K1292">
        <f>Tabla1[[#This Row],[Precio Unitario]]*Tabla1[[#This Row],[Cantidad Ordenada]]</f>
        <v>54</v>
      </c>
      <c r="L1292">
        <f>Tabla1[[#This Row],[Ganancia Bruta]]-(Tabla1[[#This Row],[Costo Unitario]]*Tabla1[[#This Row],[Cantidad Ordenada]])</f>
        <v>22</v>
      </c>
      <c r="M1292">
        <f>Tabla1[[#This Row],[Precio Unitario]]*Tabla1[[#This Row],[Cantidad Ordenada]]</f>
        <v>54</v>
      </c>
      <c r="N1292" s="1">
        <f>Tabla1[[#This Row],[Ganancia Neta ]]/Tabla1[[#This Row],[Total del pedido ]]</f>
        <v>0.40740740740740738</v>
      </c>
      <c r="O1292" s="2">
        <f>Tabla1[[#This Row],[Costo Unitario]]*Tabla1[[#This Row],[Cantidad Ordenada]]</f>
        <v>32</v>
      </c>
    </row>
    <row r="1293" spans="1:15" x14ac:dyDescent="0.2">
      <c r="A1293">
        <v>528</v>
      </c>
      <c r="B1293">
        <v>14</v>
      </c>
      <c r="C1293" t="s">
        <v>21</v>
      </c>
      <c r="D1293" t="s">
        <v>45</v>
      </c>
      <c r="E1293">
        <v>12</v>
      </c>
      <c r="F1293">
        <v>20</v>
      </c>
      <c r="G1293">
        <v>1</v>
      </c>
      <c r="H1293" s="8">
        <v>29</v>
      </c>
      <c r="I1293" s="7">
        <f>Tabla1[[#This Row],[Tiempo de Preparación]]/1440</f>
        <v>2.013888888888889E-2</v>
      </c>
      <c r="J1293" t="s">
        <v>6</v>
      </c>
      <c r="K1293">
        <f>Tabla1[[#This Row],[Precio Unitario]]*Tabla1[[#This Row],[Cantidad Ordenada]]</f>
        <v>20</v>
      </c>
      <c r="L1293">
        <f>Tabla1[[#This Row],[Ganancia Bruta]]-(Tabla1[[#This Row],[Costo Unitario]]*Tabla1[[#This Row],[Cantidad Ordenada]])</f>
        <v>8</v>
      </c>
      <c r="M1293">
        <f>Tabla1[[#This Row],[Precio Unitario]]*Tabla1[[#This Row],[Cantidad Ordenada]]</f>
        <v>20</v>
      </c>
      <c r="N1293" s="1">
        <f>Tabla1[[#This Row],[Ganancia Neta ]]/Tabla1[[#This Row],[Total del pedido ]]</f>
        <v>0.4</v>
      </c>
      <c r="O1293" s="2">
        <f>Tabla1[[#This Row],[Costo Unitario]]*Tabla1[[#This Row],[Cantidad Ordenada]]</f>
        <v>12</v>
      </c>
    </row>
    <row r="1294" spans="1:15" x14ac:dyDescent="0.2">
      <c r="A1294">
        <v>528</v>
      </c>
      <c r="B1294">
        <v>14</v>
      </c>
      <c r="C1294" t="s">
        <v>11</v>
      </c>
      <c r="D1294" t="s">
        <v>35</v>
      </c>
      <c r="E1294">
        <v>25</v>
      </c>
      <c r="F1294">
        <v>40</v>
      </c>
      <c r="G1294">
        <v>1</v>
      </c>
      <c r="H1294" s="8">
        <v>47</v>
      </c>
      <c r="I1294" s="7">
        <f>Tabla1[[#This Row],[Tiempo de Preparación]]/1440</f>
        <v>3.2638888888888891E-2</v>
      </c>
      <c r="J1294" t="s">
        <v>6</v>
      </c>
      <c r="K1294">
        <f>Tabla1[[#This Row],[Precio Unitario]]*Tabla1[[#This Row],[Cantidad Ordenada]]</f>
        <v>40</v>
      </c>
      <c r="L1294">
        <f>Tabla1[[#This Row],[Ganancia Bruta]]-(Tabla1[[#This Row],[Costo Unitario]]*Tabla1[[#This Row],[Cantidad Ordenada]])</f>
        <v>15</v>
      </c>
      <c r="M1294">
        <f>Tabla1[[#This Row],[Precio Unitario]]*Tabla1[[#This Row],[Cantidad Ordenada]]</f>
        <v>40</v>
      </c>
      <c r="N1294" s="1">
        <f>Tabla1[[#This Row],[Ganancia Neta ]]/Tabla1[[#This Row],[Total del pedido ]]</f>
        <v>0.375</v>
      </c>
      <c r="O1294" s="2">
        <f>Tabla1[[#This Row],[Costo Unitario]]*Tabla1[[#This Row],[Cantidad Ordenada]]</f>
        <v>25</v>
      </c>
    </row>
    <row r="1295" spans="1:15" x14ac:dyDescent="0.2">
      <c r="A1295">
        <v>528</v>
      </c>
      <c r="B1295">
        <v>14</v>
      </c>
      <c r="C1295" t="s">
        <v>24</v>
      </c>
      <c r="D1295" t="s">
        <v>48</v>
      </c>
      <c r="E1295">
        <v>10</v>
      </c>
      <c r="F1295">
        <v>18</v>
      </c>
      <c r="G1295">
        <v>1</v>
      </c>
      <c r="H1295" s="8">
        <v>45</v>
      </c>
      <c r="I1295" s="7">
        <f>Tabla1[[#This Row],[Tiempo de Preparación]]/1440</f>
        <v>3.125E-2</v>
      </c>
      <c r="J1295" t="s">
        <v>8</v>
      </c>
      <c r="K1295">
        <f>Tabla1[[#This Row],[Precio Unitario]]*Tabla1[[#This Row],[Cantidad Ordenada]]</f>
        <v>18</v>
      </c>
      <c r="L1295">
        <f>Tabla1[[#This Row],[Ganancia Bruta]]-(Tabla1[[#This Row],[Costo Unitario]]*Tabla1[[#This Row],[Cantidad Ordenada]])</f>
        <v>8</v>
      </c>
      <c r="M1295">
        <f>Tabla1[[#This Row],[Precio Unitario]]*Tabla1[[#This Row],[Cantidad Ordenada]]</f>
        <v>18</v>
      </c>
      <c r="N1295" s="1">
        <f>Tabla1[[#This Row],[Ganancia Neta ]]/Tabla1[[#This Row],[Total del pedido ]]</f>
        <v>0.44444444444444442</v>
      </c>
      <c r="O1295" s="2">
        <f>Tabla1[[#This Row],[Costo Unitario]]*Tabla1[[#This Row],[Cantidad Ordenada]]</f>
        <v>10</v>
      </c>
    </row>
    <row r="1296" spans="1:15" x14ac:dyDescent="0.2">
      <c r="A1296">
        <v>529</v>
      </c>
      <c r="B1296">
        <v>1</v>
      </c>
      <c r="C1296" t="s">
        <v>20</v>
      </c>
      <c r="D1296" t="s">
        <v>44</v>
      </c>
      <c r="E1296">
        <v>20</v>
      </c>
      <c r="F1296">
        <v>34</v>
      </c>
      <c r="G1296">
        <v>1</v>
      </c>
      <c r="H1296" s="8">
        <v>24</v>
      </c>
      <c r="I1296" s="7">
        <f>Tabla1[[#This Row],[Tiempo de Preparación]]/1440</f>
        <v>1.6666666666666666E-2</v>
      </c>
      <c r="J1296" t="s">
        <v>8</v>
      </c>
      <c r="K1296">
        <f>Tabla1[[#This Row],[Precio Unitario]]*Tabla1[[#This Row],[Cantidad Ordenada]]</f>
        <v>34</v>
      </c>
      <c r="L1296">
        <f>Tabla1[[#This Row],[Ganancia Bruta]]-(Tabla1[[#This Row],[Costo Unitario]]*Tabla1[[#This Row],[Cantidad Ordenada]])</f>
        <v>14</v>
      </c>
      <c r="M1296">
        <f>Tabla1[[#This Row],[Precio Unitario]]*Tabla1[[#This Row],[Cantidad Ordenada]]</f>
        <v>34</v>
      </c>
      <c r="N1296" s="1">
        <f>Tabla1[[#This Row],[Ganancia Neta ]]/Tabla1[[#This Row],[Total del pedido ]]</f>
        <v>0.41176470588235292</v>
      </c>
      <c r="O1296" s="2">
        <f>Tabla1[[#This Row],[Costo Unitario]]*Tabla1[[#This Row],[Cantidad Ordenada]]</f>
        <v>20</v>
      </c>
    </row>
    <row r="1297" spans="1:15" x14ac:dyDescent="0.2">
      <c r="A1297">
        <v>529</v>
      </c>
      <c r="B1297">
        <v>1</v>
      </c>
      <c r="C1297" t="s">
        <v>12</v>
      </c>
      <c r="D1297" t="s">
        <v>36</v>
      </c>
      <c r="E1297">
        <v>22</v>
      </c>
      <c r="F1297">
        <v>36</v>
      </c>
      <c r="G1297">
        <v>2</v>
      </c>
      <c r="H1297" s="8">
        <v>51</v>
      </c>
      <c r="I1297" s="7">
        <f>Tabla1[[#This Row],[Tiempo de Preparación]]/1440</f>
        <v>3.5416666666666666E-2</v>
      </c>
      <c r="J1297" t="s">
        <v>6</v>
      </c>
      <c r="K1297">
        <f>Tabla1[[#This Row],[Precio Unitario]]*Tabla1[[#This Row],[Cantidad Ordenada]]</f>
        <v>72</v>
      </c>
      <c r="L1297">
        <f>Tabla1[[#This Row],[Ganancia Bruta]]-(Tabla1[[#This Row],[Costo Unitario]]*Tabla1[[#This Row],[Cantidad Ordenada]])</f>
        <v>28</v>
      </c>
      <c r="M1297">
        <f>Tabla1[[#This Row],[Precio Unitario]]*Tabla1[[#This Row],[Cantidad Ordenada]]</f>
        <v>72</v>
      </c>
      <c r="N1297" s="1">
        <f>Tabla1[[#This Row],[Ganancia Neta ]]/Tabla1[[#This Row],[Total del pedido ]]</f>
        <v>0.3888888888888889</v>
      </c>
      <c r="O1297" s="2">
        <f>Tabla1[[#This Row],[Costo Unitario]]*Tabla1[[#This Row],[Cantidad Ordenada]]</f>
        <v>44</v>
      </c>
    </row>
    <row r="1298" spans="1:15" x14ac:dyDescent="0.2">
      <c r="A1298">
        <v>529</v>
      </c>
      <c r="B1298">
        <v>1</v>
      </c>
      <c r="C1298" t="s">
        <v>22</v>
      </c>
      <c r="D1298" t="s">
        <v>46</v>
      </c>
      <c r="E1298">
        <v>14</v>
      </c>
      <c r="F1298">
        <v>23</v>
      </c>
      <c r="G1298">
        <v>2</v>
      </c>
      <c r="H1298" s="8">
        <v>27</v>
      </c>
      <c r="I1298" s="7">
        <f>Tabla1[[#This Row],[Tiempo de Preparación]]/1440</f>
        <v>1.8749999999999999E-2</v>
      </c>
      <c r="J1298" t="s">
        <v>8</v>
      </c>
      <c r="K1298">
        <f>Tabla1[[#This Row],[Precio Unitario]]*Tabla1[[#This Row],[Cantidad Ordenada]]</f>
        <v>46</v>
      </c>
      <c r="L1298">
        <f>Tabla1[[#This Row],[Ganancia Bruta]]-(Tabla1[[#This Row],[Costo Unitario]]*Tabla1[[#This Row],[Cantidad Ordenada]])</f>
        <v>18</v>
      </c>
      <c r="M1298">
        <f>Tabla1[[#This Row],[Precio Unitario]]*Tabla1[[#This Row],[Cantidad Ordenada]]</f>
        <v>46</v>
      </c>
      <c r="N1298" s="1">
        <f>Tabla1[[#This Row],[Ganancia Neta ]]/Tabla1[[#This Row],[Total del pedido ]]</f>
        <v>0.39130434782608697</v>
      </c>
      <c r="O1298" s="2">
        <f>Tabla1[[#This Row],[Costo Unitario]]*Tabla1[[#This Row],[Cantidad Ordenada]]</f>
        <v>28</v>
      </c>
    </row>
    <row r="1299" spans="1:15" x14ac:dyDescent="0.2">
      <c r="A1299">
        <v>529</v>
      </c>
      <c r="B1299">
        <v>1</v>
      </c>
      <c r="C1299" t="s">
        <v>15</v>
      </c>
      <c r="D1299" t="s">
        <v>39</v>
      </c>
      <c r="E1299">
        <v>16</v>
      </c>
      <c r="F1299">
        <v>28</v>
      </c>
      <c r="G1299">
        <v>2</v>
      </c>
      <c r="H1299" s="8">
        <v>55</v>
      </c>
      <c r="I1299" s="7">
        <f>Tabla1[[#This Row],[Tiempo de Preparación]]/1440</f>
        <v>3.8194444444444448E-2</v>
      </c>
      <c r="J1299" t="s">
        <v>6</v>
      </c>
      <c r="K1299">
        <f>Tabla1[[#This Row],[Precio Unitario]]*Tabla1[[#This Row],[Cantidad Ordenada]]</f>
        <v>56</v>
      </c>
      <c r="L1299">
        <f>Tabla1[[#This Row],[Ganancia Bruta]]-(Tabla1[[#This Row],[Costo Unitario]]*Tabla1[[#This Row],[Cantidad Ordenada]])</f>
        <v>24</v>
      </c>
      <c r="M1299">
        <f>Tabla1[[#This Row],[Precio Unitario]]*Tabla1[[#This Row],[Cantidad Ordenada]]</f>
        <v>56</v>
      </c>
      <c r="N1299" s="1">
        <f>Tabla1[[#This Row],[Ganancia Neta ]]/Tabla1[[#This Row],[Total del pedido ]]</f>
        <v>0.42857142857142855</v>
      </c>
      <c r="O1299" s="2">
        <f>Tabla1[[#This Row],[Costo Unitario]]*Tabla1[[#This Row],[Cantidad Ordenada]]</f>
        <v>32</v>
      </c>
    </row>
    <row r="1300" spans="1:15" x14ac:dyDescent="0.2">
      <c r="A1300">
        <v>530</v>
      </c>
      <c r="B1300">
        <v>7</v>
      </c>
      <c r="C1300" t="s">
        <v>24</v>
      </c>
      <c r="D1300" t="s">
        <v>48</v>
      </c>
      <c r="E1300">
        <v>10</v>
      </c>
      <c r="F1300">
        <v>18</v>
      </c>
      <c r="G1300">
        <v>3</v>
      </c>
      <c r="H1300" s="8">
        <v>37</v>
      </c>
      <c r="I1300" s="7">
        <f>Tabla1[[#This Row],[Tiempo de Preparación]]/1440</f>
        <v>2.5694444444444443E-2</v>
      </c>
      <c r="J1300" t="s">
        <v>8</v>
      </c>
      <c r="K1300">
        <f>Tabla1[[#This Row],[Precio Unitario]]*Tabla1[[#This Row],[Cantidad Ordenada]]</f>
        <v>54</v>
      </c>
      <c r="L1300">
        <f>Tabla1[[#This Row],[Ganancia Bruta]]-(Tabla1[[#This Row],[Costo Unitario]]*Tabla1[[#This Row],[Cantidad Ordenada]])</f>
        <v>24</v>
      </c>
      <c r="M1300">
        <f>Tabla1[[#This Row],[Precio Unitario]]*Tabla1[[#This Row],[Cantidad Ordenada]]</f>
        <v>54</v>
      </c>
      <c r="N1300" s="1">
        <f>Tabla1[[#This Row],[Ganancia Neta ]]/Tabla1[[#This Row],[Total del pedido ]]</f>
        <v>0.44444444444444442</v>
      </c>
      <c r="O1300" s="2">
        <f>Tabla1[[#This Row],[Costo Unitario]]*Tabla1[[#This Row],[Cantidad Ordenada]]</f>
        <v>30</v>
      </c>
    </row>
    <row r="1301" spans="1:15" x14ac:dyDescent="0.2">
      <c r="A1301">
        <v>530</v>
      </c>
      <c r="B1301">
        <v>7</v>
      </c>
      <c r="C1301" t="s">
        <v>15</v>
      </c>
      <c r="D1301" t="s">
        <v>39</v>
      </c>
      <c r="E1301">
        <v>16</v>
      </c>
      <c r="F1301">
        <v>28</v>
      </c>
      <c r="G1301">
        <v>2</v>
      </c>
      <c r="H1301" s="8">
        <v>50</v>
      </c>
      <c r="I1301" s="7">
        <f>Tabla1[[#This Row],[Tiempo de Preparación]]/1440</f>
        <v>3.4722222222222224E-2</v>
      </c>
      <c r="J1301" t="s">
        <v>8</v>
      </c>
      <c r="K1301">
        <f>Tabla1[[#This Row],[Precio Unitario]]*Tabla1[[#This Row],[Cantidad Ordenada]]</f>
        <v>56</v>
      </c>
      <c r="L1301">
        <f>Tabla1[[#This Row],[Ganancia Bruta]]-(Tabla1[[#This Row],[Costo Unitario]]*Tabla1[[#This Row],[Cantidad Ordenada]])</f>
        <v>24</v>
      </c>
      <c r="M1301">
        <f>Tabla1[[#This Row],[Precio Unitario]]*Tabla1[[#This Row],[Cantidad Ordenada]]</f>
        <v>56</v>
      </c>
      <c r="N1301" s="1">
        <f>Tabla1[[#This Row],[Ganancia Neta ]]/Tabla1[[#This Row],[Total del pedido ]]</f>
        <v>0.42857142857142855</v>
      </c>
      <c r="O1301" s="2">
        <f>Tabla1[[#This Row],[Costo Unitario]]*Tabla1[[#This Row],[Cantidad Ordenada]]</f>
        <v>32</v>
      </c>
    </row>
    <row r="1302" spans="1:15" x14ac:dyDescent="0.2">
      <c r="A1302">
        <v>530</v>
      </c>
      <c r="B1302">
        <v>7</v>
      </c>
      <c r="C1302" t="s">
        <v>26</v>
      </c>
      <c r="D1302" t="s">
        <v>50</v>
      </c>
      <c r="E1302">
        <v>15</v>
      </c>
      <c r="F1302">
        <v>25</v>
      </c>
      <c r="G1302">
        <v>2</v>
      </c>
      <c r="H1302" s="8">
        <v>19</v>
      </c>
      <c r="I1302" s="7">
        <f>Tabla1[[#This Row],[Tiempo de Preparación]]/1440</f>
        <v>1.3194444444444444E-2</v>
      </c>
      <c r="J1302" t="s">
        <v>6</v>
      </c>
      <c r="K1302">
        <f>Tabla1[[#This Row],[Precio Unitario]]*Tabla1[[#This Row],[Cantidad Ordenada]]</f>
        <v>50</v>
      </c>
      <c r="L1302">
        <f>Tabla1[[#This Row],[Ganancia Bruta]]-(Tabla1[[#This Row],[Costo Unitario]]*Tabla1[[#This Row],[Cantidad Ordenada]])</f>
        <v>20</v>
      </c>
      <c r="M1302">
        <f>Tabla1[[#This Row],[Precio Unitario]]*Tabla1[[#This Row],[Cantidad Ordenada]]</f>
        <v>50</v>
      </c>
      <c r="N1302" s="1">
        <f>Tabla1[[#This Row],[Ganancia Neta ]]/Tabla1[[#This Row],[Total del pedido ]]</f>
        <v>0.4</v>
      </c>
      <c r="O1302" s="2">
        <f>Tabla1[[#This Row],[Costo Unitario]]*Tabla1[[#This Row],[Cantidad Ordenada]]</f>
        <v>30</v>
      </c>
    </row>
    <row r="1303" spans="1:15" x14ac:dyDescent="0.2">
      <c r="A1303">
        <v>531</v>
      </c>
      <c r="B1303">
        <v>9</v>
      </c>
      <c r="C1303" t="s">
        <v>23</v>
      </c>
      <c r="D1303" t="s">
        <v>47</v>
      </c>
      <c r="E1303">
        <v>13</v>
      </c>
      <c r="F1303">
        <v>21</v>
      </c>
      <c r="G1303">
        <v>3</v>
      </c>
      <c r="H1303" s="8">
        <v>41</v>
      </c>
      <c r="I1303" s="7">
        <f>Tabla1[[#This Row],[Tiempo de Preparación]]/1440</f>
        <v>2.8472222222222222E-2</v>
      </c>
      <c r="J1303" t="s">
        <v>6</v>
      </c>
      <c r="K1303">
        <f>Tabla1[[#This Row],[Precio Unitario]]*Tabla1[[#This Row],[Cantidad Ordenada]]</f>
        <v>63</v>
      </c>
      <c r="L1303">
        <f>Tabla1[[#This Row],[Ganancia Bruta]]-(Tabla1[[#This Row],[Costo Unitario]]*Tabla1[[#This Row],[Cantidad Ordenada]])</f>
        <v>24</v>
      </c>
      <c r="M1303">
        <f>Tabla1[[#This Row],[Precio Unitario]]*Tabla1[[#This Row],[Cantidad Ordenada]]</f>
        <v>63</v>
      </c>
      <c r="N1303" s="1">
        <f>Tabla1[[#This Row],[Ganancia Neta ]]/Tabla1[[#This Row],[Total del pedido ]]</f>
        <v>0.38095238095238093</v>
      </c>
      <c r="O1303" s="2">
        <f>Tabla1[[#This Row],[Costo Unitario]]*Tabla1[[#This Row],[Cantidad Ordenada]]</f>
        <v>39</v>
      </c>
    </row>
    <row r="1304" spans="1:15" x14ac:dyDescent="0.2">
      <c r="A1304">
        <v>531</v>
      </c>
      <c r="B1304">
        <v>9</v>
      </c>
      <c r="C1304" t="s">
        <v>11</v>
      </c>
      <c r="D1304" t="s">
        <v>35</v>
      </c>
      <c r="E1304">
        <v>25</v>
      </c>
      <c r="F1304">
        <v>40</v>
      </c>
      <c r="G1304">
        <v>1</v>
      </c>
      <c r="H1304" s="8">
        <v>43</v>
      </c>
      <c r="I1304" s="7">
        <f>Tabla1[[#This Row],[Tiempo de Preparación]]/1440</f>
        <v>2.9861111111111113E-2</v>
      </c>
      <c r="J1304" t="s">
        <v>6</v>
      </c>
      <c r="K1304">
        <f>Tabla1[[#This Row],[Precio Unitario]]*Tabla1[[#This Row],[Cantidad Ordenada]]</f>
        <v>40</v>
      </c>
      <c r="L1304">
        <f>Tabla1[[#This Row],[Ganancia Bruta]]-(Tabla1[[#This Row],[Costo Unitario]]*Tabla1[[#This Row],[Cantidad Ordenada]])</f>
        <v>15</v>
      </c>
      <c r="M1304">
        <f>Tabla1[[#This Row],[Precio Unitario]]*Tabla1[[#This Row],[Cantidad Ordenada]]</f>
        <v>40</v>
      </c>
      <c r="N1304" s="1">
        <f>Tabla1[[#This Row],[Ganancia Neta ]]/Tabla1[[#This Row],[Total del pedido ]]</f>
        <v>0.375</v>
      </c>
      <c r="O1304" s="2">
        <f>Tabla1[[#This Row],[Costo Unitario]]*Tabla1[[#This Row],[Cantidad Ordenada]]</f>
        <v>25</v>
      </c>
    </row>
    <row r="1305" spans="1:15" x14ac:dyDescent="0.2">
      <c r="A1305">
        <v>531</v>
      </c>
      <c r="B1305">
        <v>9</v>
      </c>
      <c r="C1305" t="s">
        <v>24</v>
      </c>
      <c r="D1305" t="s">
        <v>48</v>
      </c>
      <c r="E1305">
        <v>10</v>
      </c>
      <c r="F1305">
        <v>18</v>
      </c>
      <c r="G1305">
        <v>3</v>
      </c>
      <c r="H1305" s="8">
        <v>56</v>
      </c>
      <c r="I1305" s="7">
        <f>Tabla1[[#This Row],[Tiempo de Preparación]]/1440</f>
        <v>3.888888888888889E-2</v>
      </c>
      <c r="J1305" t="s">
        <v>8</v>
      </c>
      <c r="K1305">
        <f>Tabla1[[#This Row],[Precio Unitario]]*Tabla1[[#This Row],[Cantidad Ordenada]]</f>
        <v>54</v>
      </c>
      <c r="L1305">
        <f>Tabla1[[#This Row],[Ganancia Bruta]]-(Tabla1[[#This Row],[Costo Unitario]]*Tabla1[[#This Row],[Cantidad Ordenada]])</f>
        <v>24</v>
      </c>
      <c r="M1305">
        <f>Tabla1[[#This Row],[Precio Unitario]]*Tabla1[[#This Row],[Cantidad Ordenada]]</f>
        <v>54</v>
      </c>
      <c r="N1305" s="1">
        <f>Tabla1[[#This Row],[Ganancia Neta ]]/Tabla1[[#This Row],[Total del pedido ]]</f>
        <v>0.44444444444444442</v>
      </c>
      <c r="O1305" s="2">
        <f>Tabla1[[#This Row],[Costo Unitario]]*Tabla1[[#This Row],[Cantidad Ordenada]]</f>
        <v>30</v>
      </c>
    </row>
    <row r="1306" spans="1:15" x14ac:dyDescent="0.2">
      <c r="A1306">
        <v>531</v>
      </c>
      <c r="B1306">
        <v>9</v>
      </c>
      <c r="C1306" t="s">
        <v>13</v>
      </c>
      <c r="D1306" t="s">
        <v>37</v>
      </c>
      <c r="E1306">
        <v>17</v>
      </c>
      <c r="F1306">
        <v>29</v>
      </c>
      <c r="G1306">
        <v>3</v>
      </c>
      <c r="H1306" s="8">
        <v>59</v>
      </c>
      <c r="I1306" s="7">
        <f>Tabla1[[#This Row],[Tiempo de Preparación]]/1440</f>
        <v>4.0972222222222222E-2</v>
      </c>
      <c r="J1306" t="s">
        <v>8</v>
      </c>
      <c r="K1306">
        <f>Tabla1[[#This Row],[Precio Unitario]]*Tabla1[[#This Row],[Cantidad Ordenada]]</f>
        <v>87</v>
      </c>
      <c r="L1306">
        <f>Tabla1[[#This Row],[Ganancia Bruta]]-(Tabla1[[#This Row],[Costo Unitario]]*Tabla1[[#This Row],[Cantidad Ordenada]])</f>
        <v>36</v>
      </c>
      <c r="M1306">
        <f>Tabla1[[#This Row],[Precio Unitario]]*Tabla1[[#This Row],[Cantidad Ordenada]]</f>
        <v>87</v>
      </c>
      <c r="N1306" s="1">
        <f>Tabla1[[#This Row],[Ganancia Neta ]]/Tabla1[[#This Row],[Total del pedido ]]</f>
        <v>0.41379310344827586</v>
      </c>
      <c r="O1306" s="2">
        <f>Tabla1[[#This Row],[Costo Unitario]]*Tabla1[[#This Row],[Cantidad Ordenada]]</f>
        <v>51</v>
      </c>
    </row>
    <row r="1307" spans="1:15" x14ac:dyDescent="0.2">
      <c r="A1307">
        <v>532</v>
      </c>
      <c r="B1307">
        <v>13</v>
      </c>
      <c r="C1307" t="s">
        <v>23</v>
      </c>
      <c r="D1307" t="s">
        <v>47</v>
      </c>
      <c r="E1307">
        <v>13</v>
      </c>
      <c r="F1307">
        <v>21</v>
      </c>
      <c r="G1307">
        <v>1</v>
      </c>
      <c r="H1307" s="8">
        <v>24</v>
      </c>
      <c r="I1307" s="7">
        <f>Tabla1[[#This Row],[Tiempo de Preparación]]/1440</f>
        <v>1.6666666666666666E-2</v>
      </c>
      <c r="J1307" t="s">
        <v>8</v>
      </c>
      <c r="K1307">
        <f>Tabla1[[#This Row],[Precio Unitario]]*Tabla1[[#This Row],[Cantidad Ordenada]]</f>
        <v>21</v>
      </c>
      <c r="L1307">
        <f>Tabla1[[#This Row],[Ganancia Bruta]]-(Tabla1[[#This Row],[Costo Unitario]]*Tabla1[[#This Row],[Cantidad Ordenada]])</f>
        <v>8</v>
      </c>
      <c r="M1307">
        <f>Tabla1[[#This Row],[Precio Unitario]]*Tabla1[[#This Row],[Cantidad Ordenada]]</f>
        <v>21</v>
      </c>
      <c r="N1307" s="1">
        <f>Tabla1[[#This Row],[Ganancia Neta ]]/Tabla1[[#This Row],[Total del pedido ]]</f>
        <v>0.38095238095238093</v>
      </c>
      <c r="O1307" s="2">
        <f>Tabla1[[#This Row],[Costo Unitario]]*Tabla1[[#This Row],[Cantidad Ordenada]]</f>
        <v>13</v>
      </c>
    </row>
    <row r="1308" spans="1:15" x14ac:dyDescent="0.2">
      <c r="A1308">
        <v>532</v>
      </c>
      <c r="B1308">
        <v>13</v>
      </c>
      <c r="C1308" t="s">
        <v>25</v>
      </c>
      <c r="D1308" t="s">
        <v>49</v>
      </c>
      <c r="E1308">
        <v>15</v>
      </c>
      <c r="F1308">
        <v>26</v>
      </c>
      <c r="G1308">
        <v>2</v>
      </c>
      <c r="H1308" s="8">
        <v>28</v>
      </c>
      <c r="I1308" s="7">
        <f>Tabla1[[#This Row],[Tiempo de Preparación]]/1440</f>
        <v>1.9444444444444445E-2</v>
      </c>
      <c r="J1308" t="s">
        <v>6</v>
      </c>
      <c r="K1308">
        <f>Tabla1[[#This Row],[Precio Unitario]]*Tabla1[[#This Row],[Cantidad Ordenada]]</f>
        <v>52</v>
      </c>
      <c r="L1308">
        <f>Tabla1[[#This Row],[Ganancia Bruta]]-(Tabla1[[#This Row],[Costo Unitario]]*Tabla1[[#This Row],[Cantidad Ordenada]])</f>
        <v>22</v>
      </c>
      <c r="M1308">
        <f>Tabla1[[#This Row],[Precio Unitario]]*Tabla1[[#This Row],[Cantidad Ordenada]]</f>
        <v>52</v>
      </c>
      <c r="N1308" s="1">
        <f>Tabla1[[#This Row],[Ganancia Neta ]]/Tabla1[[#This Row],[Total del pedido ]]</f>
        <v>0.42307692307692307</v>
      </c>
      <c r="O1308" s="2">
        <f>Tabla1[[#This Row],[Costo Unitario]]*Tabla1[[#This Row],[Cantidad Ordenada]]</f>
        <v>30</v>
      </c>
    </row>
    <row r="1309" spans="1:15" x14ac:dyDescent="0.2">
      <c r="A1309">
        <v>532</v>
      </c>
      <c r="B1309">
        <v>13</v>
      </c>
      <c r="C1309" t="s">
        <v>18</v>
      </c>
      <c r="D1309" t="s">
        <v>42</v>
      </c>
      <c r="E1309">
        <v>19</v>
      </c>
      <c r="F1309">
        <v>32</v>
      </c>
      <c r="G1309">
        <v>2</v>
      </c>
      <c r="H1309" s="8">
        <v>7</v>
      </c>
      <c r="I1309" s="7">
        <f>Tabla1[[#This Row],[Tiempo de Preparación]]/1440</f>
        <v>4.8611111111111112E-3</v>
      </c>
      <c r="J1309" t="s">
        <v>8</v>
      </c>
      <c r="K1309">
        <f>Tabla1[[#This Row],[Precio Unitario]]*Tabla1[[#This Row],[Cantidad Ordenada]]</f>
        <v>64</v>
      </c>
      <c r="L1309">
        <f>Tabla1[[#This Row],[Ganancia Bruta]]-(Tabla1[[#This Row],[Costo Unitario]]*Tabla1[[#This Row],[Cantidad Ordenada]])</f>
        <v>26</v>
      </c>
      <c r="M1309">
        <f>Tabla1[[#This Row],[Precio Unitario]]*Tabla1[[#This Row],[Cantidad Ordenada]]</f>
        <v>64</v>
      </c>
      <c r="N1309" s="1">
        <f>Tabla1[[#This Row],[Ganancia Neta ]]/Tabla1[[#This Row],[Total del pedido ]]</f>
        <v>0.40625</v>
      </c>
      <c r="O1309" s="2">
        <f>Tabla1[[#This Row],[Costo Unitario]]*Tabla1[[#This Row],[Cantidad Ordenada]]</f>
        <v>38</v>
      </c>
    </row>
    <row r="1310" spans="1:15" x14ac:dyDescent="0.2">
      <c r="A1310">
        <v>533</v>
      </c>
      <c r="B1310">
        <v>1</v>
      </c>
      <c r="C1310" t="s">
        <v>21</v>
      </c>
      <c r="D1310" t="s">
        <v>45</v>
      </c>
      <c r="E1310">
        <v>12</v>
      </c>
      <c r="F1310">
        <v>20</v>
      </c>
      <c r="G1310">
        <v>1</v>
      </c>
      <c r="H1310" s="8">
        <v>34</v>
      </c>
      <c r="I1310" s="7">
        <f>Tabla1[[#This Row],[Tiempo de Preparación]]/1440</f>
        <v>2.361111111111111E-2</v>
      </c>
      <c r="J1310" t="s">
        <v>6</v>
      </c>
      <c r="K1310">
        <f>Tabla1[[#This Row],[Precio Unitario]]*Tabla1[[#This Row],[Cantidad Ordenada]]</f>
        <v>20</v>
      </c>
      <c r="L1310">
        <f>Tabla1[[#This Row],[Ganancia Bruta]]-(Tabla1[[#This Row],[Costo Unitario]]*Tabla1[[#This Row],[Cantidad Ordenada]])</f>
        <v>8</v>
      </c>
      <c r="M1310">
        <f>Tabla1[[#This Row],[Precio Unitario]]*Tabla1[[#This Row],[Cantidad Ordenada]]</f>
        <v>20</v>
      </c>
      <c r="N1310" s="1">
        <f>Tabla1[[#This Row],[Ganancia Neta ]]/Tabla1[[#This Row],[Total del pedido ]]</f>
        <v>0.4</v>
      </c>
      <c r="O1310" s="2">
        <f>Tabla1[[#This Row],[Costo Unitario]]*Tabla1[[#This Row],[Cantidad Ordenada]]</f>
        <v>12</v>
      </c>
    </row>
    <row r="1311" spans="1:15" x14ac:dyDescent="0.2">
      <c r="A1311">
        <v>533</v>
      </c>
      <c r="B1311">
        <v>1</v>
      </c>
      <c r="C1311" t="s">
        <v>23</v>
      </c>
      <c r="D1311" t="s">
        <v>47</v>
      </c>
      <c r="E1311">
        <v>13</v>
      </c>
      <c r="F1311">
        <v>21</v>
      </c>
      <c r="G1311">
        <v>1</v>
      </c>
      <c r="H1311" s="8">
        <v>14</v>
      </c>
      <c r="I1311" s="7">
        <f>Tabla1[[#This Row],[Tiempo de Preparación]]/1440</f>
        <v>9.7222222222222224E-3</v>
      </c>
      <c r="J1311" t="s">
        <v>8</v>
      </c>
      <c r="K1311">
        <f>Tabla1[[#This Row],[Precio Unitario]]*Tabla1[[#This Row],[Cantidad Ordenada]]</f>
        <v>21</v>
      </c>
      <c r="L1311">
        <f>Tabla1[[#This Row],[Ganancia Bruta]]-(Tabla1[[#This Row],[Costo Unitario]]*Tabla1[[#This Row],[Cantidad Ordenada]])</f>
        <v>8</v>
      </c>
      <c r="M1311">
        <f>Tabla1[[#This Row],[Precio Unitario]]*Tabla1[[#This Row],[Cantidad Ordenada]]</f>
        <v>21</v>
      </c>
      <c r="N1311" s="1">
        <f>Tabla1[[#This Row],[Ganancia Neta ]]/Tabla1[[#This Row],[Total del pedido ]]</f>
        <v>0.38095238095238093</v>
      </c>
      <c r="O1311" s="2">
        <f>Tabla1[[#This Row],[Costo Unitario]]*Tabla1[[#This Row],[Cantidad Ordenada]]</f>
        <v>13</v>
      </c>
    </row>
    <row r="1312" spans="1:15" x14ac:dyDescent="0.2">
      <c r="A1312">
        <v>534</v>
      </c>
      <c r="B1312">
        <v>1</v>
      </c>
      <c r="C1312" t="s">
        <v>5</v>
      </c>
      <c r="D1312" t="s">
        <v>31</v>
      </c>
      <c r="E1312">
        <v>14</v>
      </c>
      <c r="F1312">
        <v>24</v>
      </c>
      <c r="G1312">
        <v>2</v>
      </c>
      <c r="H1312" s="8">
        <v>56</v>
      </c>
      <c r="I1312" s="7">
        <f>Tabla1[[#This Row],[Tiempo de Preparación]]/1440</f>
        <v>3.888888888888889E-2</v>
      </c>
      <c r="J1312" t="s">
        <v>8</v>
      </c>
      <c r="K1312">
        <f>Tabla1[[#This Row],[Precio Unitario]]*Tabla1[[#This Row],[Cantidad Ordenada]]</f>
        <v>48</v>
      </c>
      <c r="L1312">
        <f>Tabla1[[#This Row],[Ganancia Bruta]]-(Tabla1[[#This Row],[Costo Unitario]]*Tabla1[[#This Row],[Cantidad Ordenada]])</f>
        <v>20</v>
      </c>
      <c r="M1312">
        <f>Tabla1[[#This Row],[Precio Unitario]]*Tabla1[[#This Row],[Cantidad Ordenada]]</f>
        <v>48</v>
      </c>
      <c r="N1312" s="1">
        <f>Tabla1[[#This Row],[Ganancia Neta ]]/Tabla1[[#This Row],[Total del pedido ]]</f>
        <v>0.41666666666666669</v>
      </c>
      <c r="O1312" s="2">
        <f>Tabla1[[#This Row],[Costo Unitario]]*Tabla1[[#This Row],[Cantidad Ordenada]]</f>
        <v>28</v>
      </c>
    </row>
    <row r="1313" spans="1:15" x14ac:dyDescent="0.2">
      <c r="A1313">
        <v>534</v>
      </c>
      <c r="B1313">
        <v>1</v>
      </c>
      <c r="C1313" t="s">
        <v>13</v>
      </c>
      <c r="D1313" t="s">
        <v>37</v>
      </c>
      <c r="E1313">
        <v>17</v>
      </c>
      <c r="F1313">
        <v>29</v>
      </c>
      <c r="G1313">
        <v>1</v>
      </c>
      <c r="H1313" s="8">
        <v>10</v>
      </c>
      <c r="I1313" s="7">
        <f>Tabla1[[#This Row],[Tiempo de Preparación]]/1440</f>
        <v>6.9444444444444441E-3</v>
      </c>
      <c r="J1313" t="s">
        <v>8</v>
      </c>
      <c r="K1313">
        <f>Tabla1[[#This Row],[Precio Unitario]]*Tabla1[[#This Row],[Cantidad Ordenada]]</f>
        <v>29</v>
      </c>
      <c r="L1313">
        <f>Tabla1[[#This Row],[Ganancia Bruta]]-(Tabla1[[#This Row],[Costo Unitario]]*Tabla1[[#This Row],[Cantidad Ordenada]])</f>
        <v>12</v>
      </c>
      <c r="M1313">
        <f>Tabla1[[#This Row],[Precio Unitario]]*Tabla1[[#This Row],[Cantidad Ordenada]]</f>
        <v>29</v>
      </c>
      <c r="N1313" s="1">
        <f>Tabla1[[#This Row],[Ganancia Neta ]]/Tabla1[[#This Row],[Total del pedido ]]</f>
        <v>0.41379310344827586</v>
      </c>
      <c r="O1313" s="2">
        <f>Tabla1[[#This Row],[Costo Unitario]]*Tabla1[[#This Row],[Cantidad Ordenada]]</f>
        <v>17</v>
      </c>
    </row>
    <row r="1314" spans="1:15" x14ac:dyDescent="0.2">
      <c r="A1314">
        <v>534</v>
      </c>
      <c r="B1314">
        <v>1</v>
      </c>
      <c r="C1314" t="s">
        <v>17</v>
      </c>
      <c r="D1314" t="s">
        <v>41</v>
      </c>
      <c r="E1314">
        <v>21</v>
      </c>
      <c r="F1314">
        <v>35</v>
      </c>
      <c r="G1314">
        <v>2</v>
      </c>
      <c r="H1314" s="8">
        <v>10</v>
      </c>
      <c r="I1314" s="7">
        <f>Tabla1[[#This Row],[Tiempo de Preparación]]/1440</f>
        <v>6.9444444444444441E-3</v>
      </c>
      <c r="J1314" t="s">
        <v>6</v>
      </c>
      <c r="K1314">
        <f>Tabla1[[#This Row],[Precio Unitario]]*Tabla1[[#This Row],[Cantidad Ordenada]]</f>
        <v>70</v>
      </c>
      <c r="L1314">
        <f>Tabla1[[#This Row],[Ganancia Bruta]]-(Tabla1[[#This Row],[Costo Unitario]]*Tabla1[[#This Row],[Cantidad Ordenada]])</f>
        <v>28</v>
      </c>
      <c r="M1314">
        <f>Tabla1[[#This Row],[Precio Unitario]]*Tabla1[[#This Row],[Cantidad Ordenada]]</f>
        <v>70</v>
      </c>
      <c r="N1314" s="1">
        <f>Tabla1[[#This Row],[Ganancia Neta ]]/Tabla1[[#This Row],[Total del pedido ]]</f>
        <v>0.4</v>
      </c>
      <c r="O1314" s="2">
        <f>Tabla1[[#This Row],[Costo Unitario]]*Tabla1[[#This Row],[Cantidad Ordenada]]</f>
        <v>42</v>
      </c>
    </row>
    <row r="1315" spans="1:15" x14ac:dyDescent="0.2">
      <c r="A1315">
        <v>535</v>
      </c>
      <c r="B1315">
        <v>15</v>
      </c>
      <c r="C1315" t="s">
        <v>11</v>
      </c>
      <c r="D1315" t="s">
        <v>35</v>
      </c>
      <c r="E1315">
        <v>25</v>
      </c>
      <c r="F1315">
        <v>40</v>
      </c>
      <c r="G1315">
        <v>3</v>
      </c>
      <c r="H1315" s="8">
        <v>48</v>
      </c>
      <c r="I1315" s="7">
        <f>Tabla1[[#This Row],[Tiempo de Preparación]]/1440</f>
        <v>3.3333333333333333E-2</v>
      </c>
      <c r="J1315" t="s">
        <v>8</v>
      </c>
      <c r="K1315">
        <f>Tabla1[[#This Row],[Precio Unitario]]*Tabla1[[#This Row],[Cantidad Ordenada]]</f>
        <v>120</v>
      </c>
      <c r="L1315">
        <f>Tabla1[[#This Row],[Ganancia Bruta]]-(Tabla1[[#This Row],[Costo Unitario]]*Tabla1[[#This Row],[Cantidad Ordenada]])</f>
        <v>45</v>
      </c>
      <c r="M1315">
        <f>Tabla1[[#This Row],[Precio Unitario]]*Tabla1[[#This Row],[Cantidad Ordenada]]</f>
        <v>120</v>
      </c>
      <c r="N1315" s="1">
        <f>Tabla1[[#This Row],[Ganancia Neta ]]/Tabla1[[#This Row],[Total del pedido ]]</f>
        <v>0.375</v>
      </c>
      <c r="O1315" s="2">
        <f>Tabla1[[#This Row],[Costo Unitario]]*Tabla1[[#This Row],[Cantidad Ordenada]]</f>
        <v>75</v>
      </c>
    </row>
    <row r="1316" spans="1:15" x14ac:dyDescent="0.2">
      <c r="A1316">
        <v>535</v>
      </c>
      <c r="B1316">
        <v>15</v>
      </c>
      <c r="C1316" t="s">
        <v>13</v>
      </c>
      <c r="D1316" t="s">
        <v>37</v>
      </c>
      <c r="E1316">
        <v>17</v>
      </c>
      <c r="F1316">
        <v>29</v>
      </c>
      <c r="G1316">
        <v>3</v>
      </c>
      <c r="H1316" s="8">
        <v>9</v>
      </c>
      <c r="I1316" s="7">
        <f>Tabla1[[#This Row],[Tiempo de Preparación]]/1440</f>
        <v>6.2500000000000003E-3</v>
      </c>
      <c r="J1316" t="s">
        <v>6</v>
      </c>
      <c r="K1316">
        <f>Tabla1[[#This Row],[Precio Unitario]]*Tabla1[[#This Row],[Cantidad Ordenada]]</f>
        <v>87</v>
      </c>
      <c r="L1316">
        <f>Tabla1[[#This Row],[Ganancia Bruta]]-(Tabla1[[#This Row],[Costo Unitario]]*Tabla1[[#This Row],[Cantidad Ordenada]])</f>
        <v>36</v>
      </c>
      <c r="M1316">
        <f>Tabla1[[#This Row],[Precio Unitario]]*Tabla1[[#This Row],[Cantidad Ordenada]]</f>
        <v>87</v>
      </c>
      <c r="N1316" s="1">
        <f>Tabla1[[#This Row],[Ganancia Neta ]]/Tabla1[[#This Row],[Total del pedido ]]</f>
        <v>0.41379310344827586</v>
      </c>
      <c r="O1316" s="2">
        <f>Tabla1[[#This Row],[Costo Unitario]]*Tabla1[[#This Row],[Cantidad Ordenada]]</f>
        <v>51</v>
      </c>
    </row>
    <row r="1317" spans="1:15" x14ac:dyDescent="0.2">
      <c r="A1317">
        <v>535</v>
      </c>
      <c r="B1317">
        <v>15</v>
      </c>
      <c r="C1317" t="s">
        <v>5</v>
      </c>
      <c r="D1317" t="s">
        <v>31</v>
      </c>
      <c r="E1317">
        <v>14</v>
      </c>
      <c r="F1317">
        <v>24</v>
      </c>
      <c r="G1317">
        <v>2</v>
      </c>
      <c r="H1317" s="8">
        <v>42</v>
      </c>
      <c r="I1317" s="7">
        <f>Tabla1[[#This Row],[Tiempo de Preparación]]/1440</f>
        <v>2.9166666666666667E-2</v>
      </c>
      <c r="J1317" t="s">
        <v>6</v>
      </c>
      <c r="K1317">
        <f>Tabla1[[#This Row],[Precio Unitario]]*Tabla1[[#This Row],[Cantidad Ordenada]]</f>
        <v>48</v>
      </c>
      <c r="L1317">
        <f>Tabla1[[#This Row],[Ganancia Bruta]]-(Tabla1[[#This Row],[Costo Unitario]]*Tabla1[[#This Row],[Cantidad Ordenada]])</f>
        <v>20</v>
      </c>
      <c r="M1317">
        <f>Tabla1[[#This Row],[Precio Unitario]]*Tabla1[[#This Row],[Cantidad Ordenada]]</f>
        <v>48</v>
      </c>
      <c r="N1317" s="1">
        <f>Tabla1[[#This Row],[Ganancia Neta ]]/Tabla1[[#This Row],[Total del pedido ]]</f>
        <v>0.41666666666666669</v>
      </c>
      <c r="O1317" s="2">
        <f>Tabla1[[#This Row],[Costo Unitario]]*Tabla1[[#This Row],[Cantidad Ordenada]]</f>
        <v>28</v>
      </c>
    </row>
    <row r="1318" spans="1:15" x14ac:dyDescent="0.2">
      <c r="A1318">
        <v>535</v>
      </c>
      <c r="B1318">
        <v>15</v>
      </c>
      <c r="C1318" t="s">
        <v>23</v>
      </c>
      <c r="D1318" t="s">
        <v>47</v>
      </c>
      <c r="E1318">
        <v>13</v>
      </c>
      <c r="F1318">
        <v>21</v>
      </c>
      <c r="G1318">
        <v>1</v>
      </c>
      <c r="H1318" s="8">
        <v>14</v>
      </c>
      <c r="I1318" s="7">
        <f>Tabla1[[#This Row],[Tiempo de Preparación]]/1440</f>
        <v>9.7222222222222224E-3</v>
      </c>
      <c r="J1318" t="s">
        <v>6</v>
      </c>
      <c r="K1318">
        <f>Tabla1[[#This Row],[Precio Unitario]]*Tabla1[[#This Row],[Cantidad Ordenada]]</f>
        <v>21</v>
      </c>
      <c r="L1318">
        <f>Tabla1[[#This Row],[Ganancia Bruta]]-(Tabla1[[#This Row],[Costo Unitario]]*Tabla1[[#This Row],[Cantidad Ordenada]])</f>
        <v>8</v>
      </c>
      <c r="M1318">
        <f>Tabla1[[#This Row],[Precio Unitario]]*Tabla1[[#This Row],[Cantidad Ordenada]]</f>
        <v>21</v>
      </c>
      <c r="N1318" s="1">
        <f>Tabla1[[#This Row],[Ganancia Neta ]]/Tabla1[[#This Row],[Total del pedido ]]</f>
        <v>0.38095238095238093</v>
      </c>
      <c r="O1318" s="2">
        <f>Tabla1[[#This Row],[Costo Unitario]]*Tabla1[[#This Row],[Cantidad Ordenada]]</f>
        <v>13</v>
      </c>
    </row>
    <row r="1319" spans="1:15" x14ac:dyDescent="0.2">
      <c r="A1319">
        <v>536</v>
      </c>
      <c r="B1319">
        <v>9</v>
      </c>
      <c r="C1319" t="s">
        <v>24</v>
      </c>
      <c r="D1319" t="s">
        <v>48</v>
      </c>
      <c r="E1319">
        <v>10</v>
      </c>
      <c r="F1319">
        <v>18</v>
      </c>
      <c r="G1319">
        <v>1</v>
      </c>
      <c r="H1319" s="8">
        <v>29</v>
      </c>
      <c r="I1319" s="7">
        <f>Tabla1[[#This Row],[Tiempo de Preparación]]/1440</f>
        <v>2.013888888888889E-2</v>
      </c>
      <c r="J1319" t="s">
        <v>8</v>
      </c>
      <c r="K1319">
        <f>Tabla1[[#This Row],[Precio Unitario]]*Tabla1[[#This Row],[Cantidad Ordenada]]</f>
        <v>18</v>
      </c>
      <c r="L1319">
        <f>Tabla1[[#This Row],[Ganancia Bruta]]-(Tabla1[[#This Row],[Costo Unitario]]*Tabla1[[#This Row],[Cantidad Ordenada]])</f>
        <v>8</v>
      </c>
      <c r="M1319">
        <f>Tabla1[[#This Row],[Precio Unitario]]*Tabla1[[#This Row],[Cantidad Ordenada]]</f>
        <v>18</v>
      </c>
      <c r="N1319" s="1">
        <f>Tabla1[[#This Row],[Ganancia Neta ]]/Tabla1[[#This Row],[Total del pedido ]]</f>
        <v>0.44444444444444442</v>
      </c>
      <c r="O1319" s="2">
        <f>Tabla1[[#This Row],[Costo Unitario]]*Tabla1[[#This Row],[Cantidad Ordenada]]</f>
        <v>10</v>
      </c>
    </row>
    <row r="1320" spans="1:15" x14ac:dyDescent="0.2">
      <c r="A1320">
        <v>536</v>
      </c>
      <c r="B1320">
        <v>9</v>
      </c>
      <c r="C1320" t="s">
        <v>13</v>
      </c>
      <c r="D1320" t="s">
        <v>37</v>
      </c>
      <c r="E1320">
        <v>17</v>
      </c>
      <c r="F1320">
        <v>29</v>
      </c>
      <c r="G1320">
        <v>2</v>
      </c>
      <c r="H1320" s="8">
        <v>52</v>
      </c>
      <c r="I1320" s="7">
        <f>Tabla1[[#This Row],[Tiempo de Preparación]]/1440</f>
        <v>3.6111111111111108E-2</v>
      </c>
      <c r="J1320" t="s">
        <v>6</v>
      </c>
      <c r="K1320">
        <f>Tabla1[[#This Row],[Precio Unitario]]*Tabla1[[#This Row],[Cantidad Ordenada]]</f>
        <v>58</v>
      </c>
      <c r="L1320">
        <f>Tabla1[[#This Row],[Ganancia Bruta]]-(Tabla1[[#This Row],[Costo Unitario]]*Tabla1[[#This Row],[Cantidad Ordenada]])</f>
        <v>24</v>
      </c>
      <c r="M1320">
        <f>Tabla1[[#This Row],[Precio Unitario]]*Tabla1[[#This Row],[Cantidad Ordenada]]</f>
        <v>58</v>
      </c>
      <c r="N1320" s="1">
        <f>Tabla1[[#This Row],[Ganancia Neta ]]/Tabla1[[#This Row],[Total del pedido ]]</f>
        <v>0.41379310344827586</v>
      </c>
      <c r="O1320" s="2">
        <f>Tabla1[[#This Row],[Costo Unitario]]*Tabla1[[#This Row],[Cantidad Ordenada]]</f>
        <v>34</v>
      </c>
    </row>
    <row r="1321" spans="1:15" x14ac:dyDescent="0.2">
      <c r="A1321">
        <v>536</v>
      </c>
      <c r="B1321">
        <v>9</v>
      </c>
      <c r="C1321" t="s">
        <v>22</v>
      </c>
      <c r="D1321" t="s">
        <v>46</v>
      </c>
      <c r="E1321">
        <v>14</v>
      </c>
      <c r="F1321">
        <v>23</v>
      </c>
      <c r="G1321">
        <v>2</v>
      </c>
      <c r="H1321" s="8">
        <v>38</v>
      </c>
      <c r="I1321" s="7">
        <f>Tabla1[[#This Row],[Tiempo de Preparación]]/1440</f>
        <v>2.6388888888888889E-2</v>
      </c>
      <c r="J1321" t="s">
        <v>6</v>
      </c>
      <c r="K1321">
        <f>Tabla1[[#This Row],[Precio Unitario]]*Tabla1[[#This Row],[Cantidad Ordenada]]</f>
        <v>46</v>
      </c>
      <c r="L1321">
        <f>Tabla1[[#This Row],[Ganancia Bruta]]-(Tabla1[[#This Row],[Costo Unitario]]*Tabla1[[#This Row],[Cantidad Ordenada]])</f>
        <v>18</v>
      </c>
      <c r="M1321">
        <f>Tabla1[[#This Row],[Precio Unitario]]*Tabla1[[#This Row],[Cantidad Ordenada]]</f>
        <v>46</v>
      </c>
      <c r="N1321" s="1">
        <f>Tabla1[[#This Row],[Ganancia Neta ]]/Tabla1[[#This Row],[Total del pedido ]]</f>
        <v>0.39130434782608697</v>
      </c>
      <c r="O1321" s="2">
        <f>Tabla1[[#This Row],[Costo Unitario]]*Tabla1[[#This Row],[Cantidad Ordenada]]</f>
        <v>28</v>
      </c>
    </row>
    <row r="1322" spans="1:15" x14ac:dyDescent="0.2">
      <c r="A1322">
        <v>536</v>
      </c>
      <c r="B1322">
        <v>9</v>
      </c>
      <c r="C1322" t="s">
        <v>7</v>
      </c>
      <c r="D1322" t="s">
        <v>32</v>
      </c>
      <c r="E1322">
        <v>18</v>
      </c>
      <c r="F1322">
        <v>30</v>
      </c>
      <c r="G1322">
        <v>3</v>
      </c>
      <c r="H1322" s="8">
        <v>33</v>
      </c>
      <c r="I1322" s="7">
        <f>Tabla1[[#This Row],[Tiempo de Preparación]]/1440</f>
        <v>2.2916666666666665E-2</v>
      </c>
      <c r="J1322" t="s">
        <v>6</v>
      </c>
      <c r="K1322">
        <f>Tabla1[[#This Row],[Precio Unitario]]*Tabla1[[#This Row],[Cantidad Ordenada]]</f>
        <v>90</v>
      </c>
      <c r="L1322">
        <f>Tabla1[[#This Row],[Ganancia Bruta]]-(Tabla1[[#This Row],[Costo Unitario]]*Tabla1[[#This Row],[Cantidad Ordenada]])</f>
        <v>36</v>
      </c>
      <c r="M1322">
        <f>Tabla1[[#This Row],[Precio Unitario]]*Tabla1[[#This Row],[Cantidad Ordenada]]</f>
        <v>90</v>
      </c>
      <c r="N1322" s="1">
        <f>Tabla1[[#This Row],[Ganancia Neta ]]/Tabla1[[#This Row],[Total del pedido ]]</f>
        <v>0.4</v>
      </c>
      <c r="O1322" s="2">
        <f>Tabla1[[#This Row],[Costo Unitario]]*Tabla1[[#This Row],[Cantidad Ordenada]]</f>
        <v>54</v>
      </c>
    </row>
    <row r="1323" spans="1:15" x14ac:dyDescent="0.2">
      <c r="A1323">
        <v>537</v>
      </c>
      <c r="B1323">
        <v>18</v>
      </c>
      <c r="C1323" t="s">
        <v>23</v>
      </c>
      <c r="D1323" t="s">
        <v>47</v>
      </c>
      <c r="E1323">
        <v>13</v>
      </c>
      <c r="F1323">
        <v>21</v>
      </c>
      <c r="G1323">
        <v>3</v>
      </c>
      <c r="H1323" s="8">
        <v>21</v>
      </c>
      <c r="I1323" s="7">
        <f>Tabla1[[#This Row],[Tiempo de Preparación]]/1440</f>
        <v>1.4583333333333334E-2</v>
      </c>
      <c r="J1323" t="s">
        <v>8</v>
      </c>
      <c r="K1323">
        <f>Tabla1[[#This Row],[Precio Unitario]]*Tabla1[[#This Row],[Cantidad Ordenada]]</f>
        <v>63</v>
      </c>
      <c r="L1323">
        <f>Tabla1[[#This Row],[Ganancia Bruta]]-(Tabla1[[#This Row],[Costo Unitario]]*Tabla1[[#This Row],[Cantidad Ordenada]])</f>
        <v>24</v>
      </c>
      <c r="M1323">
        <f>Tabla1[[#This Row],[Precio Unitario]]*Tabla1[[#This Row],[Cantidad Ordenada]]</f>
        <v>63</v>
      </c>
      <c r="N1323" s="1">
        <f>Tabla1[[#This Row],[Ganancia Neta ]]/Tabla1[[#This Row],[Total del pedido ]]</f>
        <v>0.38095238095238093</v>
      </c>
      <c r="O1323" s="2">
        <f>Tabla1[[#This Row],[Costo Unitario]]*Tabla1[[#This Row],[Cantidad Ordenada]]</f>
        <v>39</v>
      </c>
    </row>
    <row r="1324" spans="1:15" x14ac:dyDescent="0.2">
      <c r="A1324">
        <v>538</v>
      </c>
      <c r="B1324">
        <v>14</v>
      </c>
      <c r="C1324" t="s">
        <v>7</v>
      </c>
      <c r="D1324" t="s">
        <v>32</v>
      </c>
      <c r="E1324">
        <v>18</v>
      </c>
      <c r="F1324">
        <v>30</v>
      </c>
      <c r="G1324">
        <v>1</v>
      </c>
      <c r="H1324" s="8">
        <v>55</v>
      </c>
      <c r="I1324" s="7">
        <f>Tabla1[[#This Row],[Tiempo de Preparación]]/1440</f>
        <v>3.8194444444444448E-2</v>
      </c>
      <c r="J1324" t="s">
        <v>8</v>
      </c>
      <c r="K1324">
        <f>Tabla1[[#This Row],[Precio Unitario]]*Tabla1[[#This Row],[Cantidad Ordenada]]</f>
        <v>30</v>
      </c>
      <c r="L1324">
        <f>Tabla1[[#This Row],[Ganancia Bruta]]-(Tabla1[[#This Row],[Costo Unitario]]*Tabla1[[#This Row],[Cantidad Ordenada]])</f>
        <v>12</v>
      </c>
      <c r="M1324">
        <f>Tabla1[[#This Row],[Precio Unitario]]*Tabla1[[#This Row],[Cantidad Ordenada]]</f>
        <v>30</v>
      </c>
      <c r="N1324" s="1">
        <f>Tabla1[[#This Row],[Ganancia Neta ]]/Tabla1[[#This Row],[Total del pedido ]]</f>
        <v>0.4</v>
      </c>
      <c r="O1324" s="2">
        <f>Tabla1[[#This Row],[Costo Unitario]]*Tabla1[[#This Row],[Cantidad Ordenada]]</f>
        <v>18</v>
      </c>
    </row>
    <row r="1325" spans="1:15" x14ac:dyDescent="0.2">
      <c r="A1325">
        <v>538</v>
      </c>
      <c r="B1325">
        <v>14</v>
      </c>
      <c r="C1325" t="s">
        <v>22</v>
      </c>
      <c r="D1325" t="s">
        <v>46</v>
      </c>
      <c r="E1325">
        <v>14</v>
      </c>
      <c r="F1325">
        <v>23</v>
      </c>
      <c r="G1325">
        <v>1</v>
      </c>
      <c r="H1325" s="8">
        <v>39</v>
      </c>
      <c r="I1325" s="7">
        <f>Tabla1[[#This Row],[Tiempo de Preparación]]/1440</f>
        <v>2.7083333333333334E-2</v>
      </c>
      <c r="J1325" t="s">
        <v>6</v>
      </c>
      <c r="K1325">
        <f>Tabla1[[#This Row],[Precio Unitario]]*Tabla1[[#This Row],[Cantidad Ordenada]]</f>
        <v>23</v>
      </c>
      <c r="L1325">
        <f>Tabla1[[#This Row],[Ganancia Bruta]]-(Tabla1[[#This Row],[Costo Unitario]]*Tabla1[[#This Row],[Cantidad Ordenada]])</f>
        <v>9</v>
      </c>
      <c r="M1325">
        <f>Tabla1[[#This Row],[Precio Unitario]]*Tabla1[[#This Row],[Cantidad Ordenada]]</f>
        <v>23</v>
      </c>
      <c r="N1325" s="1">
        <f>Tabla1[[#This Row],[Ganancia Neta ]]/Tabla1[[#This Row],[Total del pedido ]]</f>
        <v>0.39130434782608697</v>
      </c>
      <c r="O1325" s="2">
        <f>Tabla1[[#This Row],[Costo Unitario]]*Tabla1[[#This Row],[Cantidad Ordenada]]</f>
        <v>14</v>
      </c>
    </row>
    <row r="1326" spans="1:15" x14ac:dyDescent="0.2">
      <c r="A1326">
        <v>538</v>
      </c>
      <c r="B1326">
        <v>14</v>
      </c>
      <c r="C1326" t="s">
        <v>14</v>
      </c>
      <c r="D1326" t="s">
        <v>38</v>
      </c>
      <c r="E1326">
        <v>20</v>
      </c>
      <c r="F1326">
        <v>33</v>
      </c>
      <c r="G1326">
        <v>1</v>
      </c>
      <c r="H1326" s="8">
        <v>58</v>
      </c>
      <c r="I1326" s="7">
        <f>Tabla1[[#This Row],[Tiempo de Preparación]]/1440</f>
        <v>4.027777777777778E-2</v>
      </c>
      <c r="J1326" t="s">
        <v>8</v>
      </c>
      <c r="K1326">
        <f>Tabla1[[#This Row],[Precio Unitario]]*Tabla1[[#This Row],[Cantidad Ordenada]]</f>
        <v>33</v>
      </c>
      <c r="L1326">
        <f>Tabla1[[#This Row],[Ganancia Bruta]]-(Tabla1[[#This Row],[Costo Unitario]]*Tabla1[[#This Row],[Cantidad Ordenada]])</f>
        <v>13</v>
      </c>
      <c r="M1326">
        <f>Tabla1[[#This Row],[Precio Unitario]]*Tabla1[[#This Row],[Cantidad Ordenada]]</f>
        <v>33</v>
      </c>
      <c r="N1326" s="1">
        <f>Tabla1[[#This Row],[Ganancia Neta ]]/Tabla1[[#This Row],[Total del pedido ]]</f>
        <v>0.39393939393939392</v>
      </c>
      <c r="O1326" s="2">
        <f>Tabla1[[#This Row],[Costo Unitario]]*Tabla1[[#This Row],[Cantidad Ordenada]]</f>
        <v>20</v>
      </c>
    </row>
    <row r="1327" spans="1:15" x14ac:dyDescent="0.2">
      <c r="A1327">
        <v>538</v>
      </c>
      <c r="B1327">
        <v>14</v>
      </c>
      <c r="C1327" t="s">
        <v>15</v>
      </c>
      <c r="D1327" t="s">
        <v>39</v>
      </c>
      <c r="E1327">
        <v>16</v>
      </c>
      <c r="F1327">
        <v>28</v>
      </c>
      <c r="G1327">
        <v>2</v>
      </c>
      <c r="H1327" s="8">
        <v>46</v>
      </c>
      <c r="I1327" s="7">
        <f>Tabla1[[#This Row],[Tiempo de Preparación]]/1440</f>
        <v>3.1944444444444442E-2</v>
      </c>
      <c r="J1327" t="s">
        <v>6</v>
      </c>
      <c r="K1327">
        <f>Tabla1[[#This Row],[Precio Unitario]]*Tabla1[[#This Row],[Cantidad Ordenada]]</f>
        <v>56</v>
      </c>
      <c r="L1327">
        <f>Tabla1[[#This Row],[Ganancia Bruta]]-(Tabla1[[#This Row],[Costo Unitario]]*Tabla1[[#This Row],[Cantidad Ordenada]])</f>
        <v>24</v>
      </c>
      <c r="M1327">
        <f>Tabla1[[#This Row],[Precio Unitario]]*Tabla1[[#This Row],[Cantidad Ordenada]]</f>
        <v>56</v>
      </c>
      <c r="N1327" s="1">
        <f>Tabla1[[#This Row],[Ganancia Neta ]]/Tabla1[[#This Row],[Total del pedido ]]</f>
        <v>0.42857142857142855</v>
      </c>
      <c r="O1327" s="2">
        <f>Tabla1[[#This Row],[Costo Unitario]]*Tabla1[[#This Row],[Cantidad Ordenada]]</f>
        <v>32</v>
      </c>
    </row>
    <row r="1328" spans="1:15" x14ac:dyDescent="0.2">
      <c r="A1328">
        <v>539</v>
      </c>
      <c r="B1328">
        <v>18</v>
      </c>
      <c r="C1328" t="s">
        <v>7</v>
      </c>
      <c r="D1328" t="s">
        <v>32</v>
      </c>
      <c r="E1328">
        <v>18</v>
      </c>
      <c r="F1328">
        <v>30</v>
      </c>
      <c r="G1328">
        <v>3</v>
      </c>
      <c r="H1328" s="8">
        <v>43</v>
      </c>
      <c r="I1328" s="7">
        <f>Tabla1[[#This Row],[Tiempo de Preparación]]/1440</f>
        <v>2.9861111111111113E-2</v>
      </c>
      <c r="J1328" t="s">
        <v>8</v>
      </c>
      <c r="K1328">
        <f>Tabla1[[#This Row],[Precio Unitario]]*Tabla1[[#This Row],[Cantidad Ordenada]]</f>
        <v>90</v>
      </c>
      <c r="L1328">
        <f>Tabla1[[#This Row],[Ganancia Bruta]]-(Tabla1[[#This Row],[Costo Unitario]]*Tabla1[[#This Row],[Cantidad Ordenada]])</f>
        <v>36</v>
      </c>
      <c r="M1328">
        <f>Tabla1[[#This Row],[Precio Unitario]]*Tabla1[[#This Row],[Cantidad Ordenada]]</f>
        <v>90</v>
      </c>
      <c r="N1328" s="1">
        <f>Tabla1[[#This Row],[Ganancia Neta ]]/Tabla1[[#This Row],[Total del pedido ]]</f>
        <v>0.4</v>
      </c>
      <c r="O1328" s="2">
        <f>Tabla1[[#This Row],[Costo Unitario]]*Tabla1[[#This Row],[Cantidad Ordenada]]</f>
        <v>54</v>
      </c>
    </row>
    <row r="1329" spans="1:15" x14ac:dyDescent="0.2">
      <c r="A1329">
        <v>539</v>
      </c>
      <c r="B1329">
        <v>18</v>
      </c>
      <c r="C1329" t="s">
        <v>10</v>
      </c>
      <c r="D1329" t="s">
        <v>34</v>
      </c>
      <c r="E1329">
        <v>16</v>
      </c>
      <c r="F1329">
        <v>27</v>
      </c>
      <c r="G1329">
        <v>1</v>
      </c>
      <c r="H1329" s="8">
        <v>40</v>
      </c>
      <c r="I1329" s="7">
        <f>Tabla1[[#This Row],[Tiempo de Preparación]]/1440</f>
        <v>2.7777777777777776E-2</v>
      </c>
      <c r="J1329" t="s">
        <v>8</v>
      </c>
      <c r="K1329">
        <f>Tabla1[[#This Row],[Precio Unitario]]*Tabla1[[#This Row],[Cantidad Ordenada]]</f>
        <v>27</v>
      </c>
      <c r="L1329">
        <f>Tabla1[[#This Row],[Ganancia Bruta]]-(Tabla1[[#This Row],[Costo Unitario]]*Tabla1[[#This Row],[Cantidad Ordenada]])</f>
        <v>11</v>
      </c>
      <c r="M1329">
        <f>Tabla1[[#This Row],[Precio Unitario]]*Tabla1[[#This Row],[Cantidad Ordenada]]</f>
        <v>27</v>
      </c>
      <c r="N1329" s="1">
        <f>Tabla1[[#This Row],[Ganancia Neta ]]/Tabla1[[#This Row],[Total del pedido ]]</f>
        <v>0.40740740740740738</v>
      </c>
      <c r="O1329" s="2">
        <f>Tabla1[[#This Row],[Costo Unitario]]*Tabla1[[#This Row],[Cantidad Ordenada]]</f>
        <v>16</v>
      </c>
    </row>
    <row r="1330" spans="1:15" x14ac:dyDescent="0.2">
      <c r="A1330">
        <v>539</v>
      </c>
      <c r="B1330">
        <v>18</v>
      </c>
      <c r="C1330" t="s">
        <v>13</v>
      </c>
      <c r="D1330" t="s">
        <v>37</v>
      </c>
      <c r="E1330">
        <v>17</v>
      </c>
      <c r="F1330">
        <v>29</v>
      </c>
      <c r="G1330">
        <v>3</v>
      </c>
      <c r="H1330" s="8">
        <v>18</v>
      </c>
      <c r="I1330" s="7">
        <f>Tabla1[[#This Row],[Tiempo de Preparación]]/1440</f>
        <v>1.2500000000000001E-2</v>
      </c>
      <c r="J1330" t="s">
        <v>6</v>
      </c>
      <c r="K1330">
        <f>Tabla1[[#This Row],[Precio Unitario]]*Tabla1[[#This Row],[Cantidad Ordenada]]</f>
        <v>87</v>
      </c>
      <c r="L1330">
        <f>Tabla1[[#This Row],[Ganancia Bruta]]-(Tabla1[[#This Row],[Costo Unitario]]*Tabla1[[#This Row],[Cantidad Ordenada]])</f>
        <v>36</v>
      </c>
      <c r="M1330">
        <f>Tabla1[[#This Row],[Precio Unitario]]*Tabla1[[#This Row],[Cantidad Ordenada]]</f>
        <v>87</v>
      </c>
      <c r="N1330" s="1">
        <f>Tabla1[[#This Row],[Ganancia Neta ]]/Tabla1[[#This Row],[Total del pedido ]]</f>
        <v>0.41379310344827586</v>
      </c>
      <c r="O1330" s="2">
        <f>Tabla1[[#This Row],[Costo Unitario]]*Tabla1[[#This Row],[Cantidad Ordenada]]</f>
        <v>51</v>
      </c>
    </row>
    <row r="1331" spans="1:15" x14ac:dyDescent="0.2">
      <c r="A1331">
        <v>539</v>
      </c>
      <c r="B1331">
        <v>18</v>
      </c>
      <c r="C1331" t="s">
        <v>24</v>
      </c>
      <c r="D1331" t="s">
        <v>48</v>
      </c>
      <c r="E1331">
        <v>10</v>
      </c>
      <c r="F1331">
        <v>18</v>
      </c>
      <c r="G1331">
        <v>2</v>
      </c>
      <c r="H1331" s="8">
        <v>28</v>
      </c>
      <c r="I1331" s="7">
        <f>Tabla1[[#This Row],[Tiempo de Preparación]]/1440</f>
        <v>1.9444444444444445E-2</v>
      </c>
      <c r="J1331" t="s">
        <v>6</v>
      </c>
      <c r="K1331">
        <f>Tabla1[[#This Row],[Precio Unitario]]*Tabla1[[#This Row],[Cantidad Ordenada]]</f>
        <v>36</v>
      </c>
      <c r="L1331">
        <f>Tabla1[[#This Row],[Ganancia Bruta]]-(Tabla1[[#This Row],[Costo Unitario]]*Tabla1[[#This Row],[Cantidad Ordenada]])</f>
        <v>16</v>
      </c>
      <c r="M1331">
        <f>Tabla1[[#This Row],[Precio Unitario]]*Tabla1[[#This Row],[Cantidad Ordenada]]</f>
        <v>36</v>
      </c>
      <c r="N1331" s="1">
        <f>Tabla1[[#This Row],[Ganancia Neta ]]/Tabla1[[#This Row],[Total del pedido ]]</f>
        <v>0.44444444444444442</v>
      </c>
      <c r="O1331" s="2">
        <f>Tabla1[[#This Row],[Costo Unitario]]*Tabla1[[#This Row],[Cantidad Ordenada]]</f>
        <v>20</v>
      </c>
    </row>
    <row r="1332" spans="1:15" x14ac:dyDescent="0.2">
      <c r="A1332">
        <v>540</v>
      </c>
      <c r="B1332">
        <v>6</v>
      </c>
      <c r="C1332" t="s">
        <v>24</v>
      </c>
      <c r="D1332" t="s">
        <v>48</v>
      </c>
      <c r="E1332">
        <v>10</v>
      </c>
      <c r="F1332">
        <v>18</v>
      </c>
      <c r="G1332">
        <v>3</v>
      </c>
      <c r="H1332" s="8">
        <v>47</v>
      </c>
      <c r="I1332" s="7">
        <f>Tabla1[[#This Row],[Tiempo de Preparación]]/1440</f>
        <v>3.2638888888888891E-2</v>
      </c>
      <c r="J1332" t="s">
        <v>6</v>
      </c>
      <c r="K1332">
        <f>Tabla1[[#This Row],[Precio Unitario]]*Tabla1[[#This Row],[Cantidad Ordenada]]</f>
        <v>54</v>
      </c>
      <c r="L1332">
        <f>Tabla1[[#This Row],[Ganancia Bruta]]-(Tabla1[[#This Row],[Costo Unitario]]*Tabla1[[#This Row],[Cantidad Ordenada]])</f>
        <v>24</v>
      </c>
      <c r="M1332">
        <f>Tabla1[[#This Row],[Precio Unitario]]*Tabla1[[#This Row],[Cantidad Ordenada]]</f>
        <v>54</v>
      </c>
      <c r="N1332" s="1">
        <f>Tabla1[[#This Row],[Ganancia Neta ]]/Tabla1[[#This Row],[Total del pedido ]]</f>
        <v>0.44444444444444442</v>
      </c>
      <c r="O1332" s="2">
        <f>Tabla1[[#This Row],[Costo Unitario]]*Tabla1[[#This Row],[Cantidad Ordenada]]</f>
        <v>30</v>
      </c>
    </row>
    <row r="1333" spans="1:15" x14ac:dyDescent="0.2">
      <c r="A1333">
        <v>540</v>
      </c>
      <c r="B1333">
        <v>6</v>
      </c>
      <c r="C1333" t="s">
        <v>17</v>
      </c>
      <c r="D1333" t="s">
        <v>41</v>
      </c>
      <c r="E1333">
        <v>21</v>
      </c>
      <c r="F1333">
        <v>35</v>
      </c>
      <c r="G1333">
        <v>2</v>
      </c>
      <c r="H1333" s="8">
        <v>35</v>
      </c>
      <c r="I1333" s="7">
        <f>Tabla1[[#This Row],[Tiempo de Preparación]]/1440</f>
        <v>2.4305555555555556E-2</v>
      </c>
      <c r="J1333" t="s">
        <v>6</v>
      </c>
      <c r="K1333">
        <f>Tabla1[[#This Row],[Precio Unitario]]*Tabla1[[#This Row],[Cantidad Ordenada]]</f>
        <v>70</v>
      </c>
      <c r="L1333">
        <f>Tabla1[[#This Row],[Ganancia Bruta]]-(Tabla1[[#This Row],[Costo Unitario]]*Tabla1[[#This Row],[Cantidad Ordenada]])</f>
        <v>28</v>
      </c>
      <c r="M1333">
        <f>Tabla1[[#This Row],[Precio Unitario]]*Tabla1[[#This Row],[Cantidad Ordenada]]</f>
        <v>70</v>
      </c>
      <c r="N1333" s="1">
        <f>Tabla1[[#This Row],[Ganancia Neta ]]/Tabla1[[#This Row],[Total del pedido ]]</f>
        <v>0.4</v>
      </c>
      <c r="O1333" s="2">
        <f>Tabla1[[#This Row],[Costo Unitario]]*Tabla1[[#This Row],[Cantidad Ordenada]]</f>
        <v>42</v>
      </c>
    </row>
    <row r="1334" spans="1:15" x14ac:dyDescent="0.2">
      <c r="A1334">
        <v>541</v>
      </c>
      <c r="B1334">
        <v>19</v>
      </c>
      <c r="C1334" t="s">
        <v>16</v>
      </c>
      <c r="D1334" t="s">
        <v>40</v>
      </c>
      <c r="E1334">
        <v>11</v>
      </c>
      <c r="F1334">
        <v>19</v>
      </c>
      <c r="G1334">
        <v>2</v>
      </c>
      <c r="H1334" s="8">
        <v>31</v>
      </c>
      <c r="I1334" s="7">
        <f>Tabla1[[#This Row],[Tiempo de Preparación]]/1440</f>
        <v>2.1527777777777778E-2</v>
      </c>
      <c r="J1334" t="s">
        <v>6</v>
      </c>
      <c r="K1334">
        <f>Tabla1[[#This Row],[Precio Unitario]]*Tabla1[[#This Row],[Cantidad Ordenada]]</f>
        <v>38</v>
      </c>
      <c r="L1334">
        <f>Tabla1[[#This Row],[Ganancia Bruta]]-(Tabla1[[#This Row],[Costo Unitario]]*Tabla1[[#This Row],[Cantidad Ordenada]])</f>
        <v>16</v>
      </c>
      <c r="M1334">
        <f>Tabla1[[#This Row],[Precio Unitario]]*Tabla1[[#This Row],[Cantidad Ordenada]]</f>
        <v>38</v>
      </c>
      <c r="N1334" s="1">
        <f>Tabla1[[#This Row],[Ganancia Neta ]]/Tabla1[[#This Row],[Total del pedido ]]</f>
        <v>0.42105263157894735</v>
      </c>
      <c r="O1334" s="2">
        <f>Tabla1[[#This Row],[Costo Unitario]]*Tabla1[[#This Row],[Cantidad Ordenada]]</f>
        <v>22</v>
      </c>
    </row>
    <row r="1335" spans="1:15" x14ac:dyDescent="0.2">
      <c r="A1335">
        <v>541</v>
      </c>
      <c r="B1335">
        <v>19</v>
      </c>
      <c r="C1335" t="s">
        <v>14</v>
      </c>
      <c r="D1335" t="s">
        <v>38</v>
      </c>
      <c r="E1335">
        <v>20</v>
      </c>
      <c r="F1335">
        <v>33</v>
      </c>
      <c r="G1335">
        <v>2</v>
      </c>
      <c r="H1335" s="8">
        <v>21</v>
      </c>
      <c r="I1335" s="7">
        <f>Tabla1[[#This Row],[Tiempo de Preparación]]/1440</f>
        <v>1.4583333333333334E-2</v>
      </c>
      <c r="J1335" t="s">
        <v>6</v>
      </c>
      <c r="K1335">
        <f>Tabla1[[#This Row],[Precio Unitario]]*Tabla1[[#This Row],[Cantidad Ordenada]]</f>
        <v>66</v>
      </c>
      <c r="L1335">
        <f>Tabla1[[#This Row],[Ganancia Bruta]]-(Tabla1[[#This Row],[Costo Unitario]]*Tabla1[[#This Row],[Cantidad Ordenada]])</f>
        <v>26</v>
      </c>
      <c r="M1335">
        <f>Tabla1[[#This Row],[Precio Unitario]]*Tabla1[[#This Row],[Cantidad Ordenada]]</f>
        <v>66</v>
      </c>
      <c r="N1335" s="1">
        <f>Tabla1[[#This Row],[Ganancia Neta ]]/Tabla1[[#This Row],[Total del pedido ]]</f>
        <v>0.39393939393939392</v>
      </c>
      <c r="O1335" s="2">
        <f>Tabla1[[#This Row],[Costo Unitario]]*Tabla1[[#This Row],[Cantidad Ordenada]]</f>
        <v>40</v>
      </c>
    </row>
    <row r="1336" spans="1:15" x14ac:dyDescent="0.2">
      <c r="A1336">
        <v>541</v>
      </c>
      <c r="B1336">
        <v>19</v>
      </c>
      <c r="C1336" t="s">
        <v>13</v>
      </c>
      <c r="D1336" t="s">
        <v>37</v>
      </c>
      <c r="E1336">
        <v>17</v>
      </c>
      <c r="F1336">
        <v>29</v>
      </c>
      <c r="G1336">
        <v>1</v>
      </c>
      <c r="H1336" s="8">
        <v>35</v>
      </c>
      <c r="I1336" s="7">
        <f>Tabla1[[#This Row],[Tiempo de Preparación]]/1440</f>
        <v>2.4305555555555556E-2</v>
      </c>
      <c r="J1336" t="s">
        <v>6</v>
      </c>
      <c r="K1336">
        <f>Tabla1[[#This Row],[Precio Unitario]]*Tabla1[[#This Row],[Cantidad Ordenada]]</f>
        <v>29</v>
      </c>
      <c r="L1336">
        <f>Tabla1[[#This Row],[Ganancia Bruta]]-(Tabla1[[#This Row],[Costo Unitario]]*Tabla1[[#This Row],[Cantidad Ordenada]])</f>
        <v>12</v>
      </c>
      <c r="M1336">
        <f>Tabla1[[#This Row],[Precio Unitario]]*Tabla1[[#This Row],[Cantidad Ordenada]]</f>
        <v>29</v>
      </c>
      <c r="N1336" s="1">
        <f>Tabla1[[#This Row],[Ganancia Neta ]]/Tabla1[[#This Row],[Total del pedido ]]</f>
        <v>0.41379310344827586</v>
      </c>
      <c r="O1336" s="2">
        <f>Tabla1[[#This Row],[Costo Unitario]]*Tabla1[[#This Row],[Cantidad Ordenada]]</f>
        <v>17</v>
      </c>
    </row>
    <row r="1337" spans="1:15" x14ac:dyDescent="0.2">
      <c r="A1337">
        <v>541</v>
      </c>
      <c r="B1337">
        <v>19</v>
      </c>
      <c r="C1337" t="s">
        <v>22</v>
      </c>
      <c r="D1337" t="s">
        <v>46</v>
      </c>
      <c r="E1337">
        <v>14</v>
      </c>
      <c r="F1337">
        <v>23</v>
      </c>
      <c r="G1337">
        <v>3</v>
      </c>
      <c r="H1337" s="8">
        <v>37</v>
      </c>
      <c r="I1337" s="7">
        <f>Tabla1[[#This Row],[Tiempo de Preparación]]/1440</f>
        <v>2.5694444444444443E-2</v>
      </c>
      <c r="J1337" t="s">
        <v>6</v>
      </c>
      <c r="K1337">
        <f>Tabla1[[#This Row],[Precio Unitario]]*Tabla1[[#This Row],[Cantidad Ordenada]]</f>
        <v>69</v>
      </c>
      <c r="L1337">
        <f>Tabla1[[#This Row],[Ganancia Bruta]]-(Tabla1[[#This Row],[Costo Unitario]]*Tabla1[[#This Row],[Cantidad Ordenada]])</f>
        <v>27</v>
      </c>
      <c r="M1337">
        <f>Tabla1[[#This Row],[Precio Unitario]]*Tabla1[[#This Row],[Cantidad Ordenada]]</f>
        <v>69</v>
      </c>
      <c r="N1337" s="1">
        <f>Tabla1[[#This Row],[Ganancia Neta ]]/Tabla1[[#This Row],[Total del pedido ]]</f>
        <v>0.39130434782608697</v>
      </c>
      <c r="O1337" s="2">
        <f>Tabla1[[#This Row],[Costo Unitario]]*Tabla1[[#This Row],[Cantidad Ordenada]]</f>
        <v>42</v>
      </c>
    </row>
    <row r="1338" spans="1:15" x14ac:dyDescent="0.2">
      <c r="A1338">
        <v>542</v>
      </c>
      <c r="B1338">
        <v>9</v>
      </c>
      <c r="C1338" t="s">
        <v>20</v>
      </c>
      <c r="D1338" t="s">
        <v>44</v>
      </c>
      <c r="E1338">
        <v>20</v>
      </c>
      <c r="F1338">
        <v>34</v>
      </c>
      <c r="G1338">
        <v>2</v>
      </c>
      <c r="H1338" s="8">
        <v>17</v>
      </c>
      <c r="I1338" s="7">
        <f>Tabla1[[#This Row],[Tiempo de Preparación]]/1440</f>
        <v>1.1805555555555555E-2</v>
      </c>
      <c r="J1338" t="s">
        <v>8</v>
      </c>
      <c r="K1338">
        <f>Tabla1[[#This Row],[Precio Unitario]]*Tabla1[[#This Row],[Cantidad Ordenada]]</f>
        <v>68</v>
      </c>
      <c r="L1338">
        <f>Tabla1[[#This Row],[Ganancia Bruta]]-(Tabla1[[#This Row],[Costo Unitario]]*Tabla1[[#This Row],[Cantidad Ordenada]])</f>
        <v>28</v>
      </c>
      <c r="M1338">
        <f>Tabla1[[#This Row],[Precio Unitario]]*Tabla1[[#This Row],[Cantidad Ordenada]]</f>
        <v>68</v>
      </c>
      <c r="N1338" s="1">
        <f>Tabla1[[#This Row],[Ganancia Neta ]]/Tabla1[[#This Row],[Total del pedido ]]</f>
        <v>0.41176470588235292</v>
      </c>
      <c r="O1338" s="2">
        <f>Tabla1[[#This Row],[Costo Unitario]]*Tabla1[[#This Row],[Cantidad Ordenada]]</f>
        <v>40</v>
      </c>
    </row>
    <row r="1339" spans="1:15" x14ac:dyDescent="0.2">
      <c r="A1339">
        <v>542</v>
      </c>
      <c r="B1339">
        <v>9</v>
      </c>
      <c r="C1339" t="s">
        <v>25</v>
      </c>
      <c r="D1339" t="s">
        <v>49</v>
      </c>
      <c r="E1339">
        <v>15</v>
      </c>
      <c r="F1339">
        <v>26</v>
      </c>
      <c r="G1339">
        <v>1</v>
      </c>
      <c r="H1339" s="8">
        <v>46</v>
      </c>
      <c r="I1339" s="7">
        <f>Tabla1[[#This Row],[Tiempo de Preparación]]/1440</f>
        <v>3.1944444444444442E-2</v>
      </c>
      <c r="J1339" t="s">
        <v>6</v>
      </c>
      <c r="K1339">
        <f>Tabla1[[#This Row],[Precio Unitario]]*Tabla1[[#This Row],[Cantidad Ordenada]]</f>
        <v>26</v>
      </c>
      <c r="L1339">
        <f>Tabla1[[#This Row],[Ganancia Bruta]]-(Tabla1[[#This Row],[Costo Unitario]]*Tabla1[[#This Row],[Cantidad Ordenada]])</f>
        <v>11</v>
      </c>
      <c r="M1339">
        <f>Tabla1[[#This Row],[Precio Unitario]]*Tabla1[[#This Row],[Cantidad Ordenada]]</f>
        <v>26</v>
      </c>
      <c r="N1339" s="1">
        <f>Tabla1[[#This Row],[Ganancia Neta ]]/Tabla1[[#This Row],[Total del pedido ]]</f>
        <v>0.42307692307692307</v>
      </c>
      <c r="O1339" s="2">
        <f>Tabla1[[#This Row],[Costo Unitario]]*Tabla1[[#This Row],[Cantidad Ordenada]]</f>
        <v>15</v>
      </c>
    </row>
    <row r="1340" spans="1:15" x14ac:dyDescent="0.2">
      <c r="A1340">
        <v>542</v>
      </c>
      <c r="B1340">
        <v>9</v>
      </c>
      <c r="C1340" t="s">
        <v>10</v>
      </c>
      <c r="D1340" t="s">
        <v>34</v>
      </c>
      <c r="E1340">
        <v>16</v>
      </c>
      <c r="F1340">
        <v>27</v>
      </c>
      <c r="G1340">
        <v>2</v>
      </c>
      <c r="H1340" s="8">
        <v>52</v>
      </c>
      <c r="I1340" s="7">
        <f>Tabla1[[#This Row],[Tiempo de Preparación]]/1440</f>
        <v>3.6111111111111108E-2</v>
      </c>
      <c r="J1340" t="s">
        <v>8</v>
      </c>
      <c r="K1340">
        <f>Tabla1[[#This Row],[Precio Unitario]]*Tabla1[[#This Row],[Cantidad Ordenada]]</f>
        <v>54</v>
      </c>
      <c r="L1340">
        <f>Tabla1[[#This Row],[Ganancia Bruta]]-(Tabla1[[#This Row],[Costo Unitario]]*Tabla1[[#This Row],[Cantidad Ordenada]])</f>
        <v>22</v>
      </c>
      <c r="M1340">
        <f>Tabla1[[#This Row],[Precio Unitario]]*Tabla1[[#This Row],[Cantidad Ordenada]]</f>
        <v>54</v>
      </c>
      <c r="N1340" s="1">
        <f>Tabla1[[#This Row],[Ganancia Neta ]]/Tabla1[[#This Row],[Total del pedido ]]</f>
        <v>0.40740740740740738</v>
      </c>
      <c r="O1340" s="2">
        <f>Tabla1[[#This Row],[Costo Unitario]]*Tabla1[[#This Row],[Cantidad Ordenada]]</f>
        <v>32</v>
      </c>
    </row>
    <row r="1341" spans="1:15" x14ac:dyDescent="0.2">
      <c r="A1341">
        <v>543</v>
      </c>
      <c r="B1341">
        <v>19</v>
      </c>
      <c r="C1341" t="s">
        <v>15</v>
      </c>
      <c r="D1341" t="s">
        <v>39</v>
      </c>
      <c r="E1341">
        <v>16</v>
      </c>
      <c r="F1341">
        <v>28</v>
      </c>
      <c r="G1341">
        <v>2</v>
      </c>
      <c r="H1341" s="8">
        <v>27</v>
      </c>
      <c r="I1341" s="7">
        <f>Tabla1[[#This Row],[Tiempo de Preparación]]/1440</f>
        <v>1.8749999999999999E-2</v>
      </c>
      <c r="J1341" t="s">
        <v>8</v>
      </c>
      <c r="K1341">
        <f>Tabla1[[#This Row],[Precio Unitario]]*Tabla1[[#This Row],[Cantidad Ordenada]]</f>
        <v>56</v>
      </c>
      <c r="L1341">
        <f>Tabla1[[#This Row],[Ganancia Bruta]]-(Tabla1[[#This Row],[Costo Unitario]]*Tabla1[[#This Row],[Cantidad Ordenada]])</f>
        <v>24</v>
      </c>
      <c r="M1341">
        <f>Tabla1[[#This Row],[Precio Unitario]]*Tabla1[[#This Row],[Cantidad Ordenada]]</f>
        <v>56</v>
      </c>
      <c r="N1341" s="1">
        <f>Tabla1[[#This Row],[Ganancia Neta ]]/Tabla1[[#This Row],[Total del pedido ]]</f>
        <v>0.42857142857142855</v>
      </c>
      <c r="O1341" s="2">
        <f>Tabla1[[#This Row],[Costo Unitario]]*Tabla1[[#This Row],[Cantidad Ordenada]]</f>
        <v>32</v>
      </c>
    </row>
    <row r="1342" spans="1:15" x14ac:dyDescent="0.2">
      <c r="A1342">
        <v>543</v>
      </c>
      <c r="B1342">
        <v>19</v>
      </c>
      <c r="C1342" t="s">
        <v>10</v>
      </c>
      <c r="D1342" t="s">
        <v>34</v>
      </c>
      <c r="E1342">
        <v>16</v>
      </c>
      <c r="F1342">
        <v>27</v>
      </c>
      <c r="G1342">
        <v>2</v>
      </c>
      <c r="H1342" s="8">
        <v>5</v>
      </c>
      <c r="I1342" s="7">
        <f>Tabla1[[#This Row],[Tiempo de Preparación]]/1440</f>
        <v>3.472222222222222E-3</v>
      </c>
      <c r="J1342" t="s">
        <v>6</v>
      </c>
      <c r="K1342">
        <f>Tabla1[[#This Row],[Precio Unitario]]*Tabla1[[#This Row],[Cantidad Ordenada]]</f>
        <v>54</v>
      </c>
      <c r="L1342">
        <f>Tabla1[[#This Row],[Ganancia Bruta]]-(Tabla1[[#This Row],[Costo Unitario]]*Tabla1[[#This Row],[Cantidad Ordenada]])</f>
        <v>22</v>
      </c>
      <c r="M1342">
        <f>Tabla1[[#This Row],[Precio Unitario]]*Tabla1[[#This Row],[Cantidad Ordenada]]</f>
        <v>54</v>
      </c>
      <c r="N1342" s="1">
        <f>Tabla1[[#This Row],[Ganancia Neta ]]/Tabla1[[#This Row],[Total del pedido ]]</f>
        <v>0.40740740740740738</v>
      </c>
      <c r="O1342" s="2">
        <f>Tabla1[[#This Row],[Costo Unitario]]*Tabla1[[#This Row],[Cantidad Ordenada]]</f>
        <v>32</v>
      </c>
    </row>
    <row r="1343" spans="1:15" x14ac:dyDescent="0.2">
      <c r="A1343">
        <v>543</v>
      </c>
      <c r="B1343">
        <v>19</v>
      </c>
      <c r="C1343" t="s">
        <v>18</v>
      </c>
      <c r="D1343" t="s">
        <v>42</v>
      </c>
      <c r="E1343">
        <v>19</v>
      </c>
      <c r="F1343">
        <v>32</v>
      </c>
      <c r="G1343">
        <v>3</v>
      </c>
      <c r="H1343" s="8">
        <v>42</v>
      </c>
      <c r="I1343" s="7">
        <f>Tabla1[[#This Row],[Tiempo de Preparación]]/1440</f>
        <v>2.9166666666666667E-2</v>
      </c>
      <c r="J1343" t="s">
        <v>8</v>
      </c>
      <c r="K1343">
        <f>Tabla1[[#This Row],[Precio Unitario]]*Tabla1[[#This Row],[Cantidad Ordenada]]</f>
        <v>96</v>
      </c>
      <c r="L1343">
        <f>Tabla1[[#This Row],[Ganancia Bruta]]-(Tabla1[[#This Row],[Costo Unitario]]*Tabla1[[#This Row],[Cantidad Ordenada]])</f>
        <v>39</v>
      </c>
      <c r="M1343">
        <f>Tabla1[[#This Row],[Precio Unitario]]*Tabla1[[#This Row],[Cantidad Ordenada]]</f>
        <v>96</v>
      </c>
      <c r="N1343" s="1">
        <f>Tabla1[[#This Row],[Ganancia Neta ]]/Tabla1[[#This Row],[Total del pedido ]]</f>
        <v>0.40625</v>
      </c>
      <c r="O1343" s="2">
        <f>Tabla1[[#This Row],[Costo Unitario]]*Tabla1[[#This Row],[Cantidad Ordenada]]</f>
        <v>57</v>
      </c>
    </row>
    <row r="1344" spans="1:15" x14ac:dyDescent="0.2">
      <c r="A1344">
        <v>544</v>
      </c>
      <c r="B1344">
        <v>7</v>
      </c>
      <c r="C1344" t="s">
        <v>17</v>
      </c>
      <c r="D1344" t="s">
        <v>41</v>
      </c>
      <c r="E1344">
        <v>21</v>
      </c>
      <c r="F1344">
        <v>35</v>
      </c>
      <c r="G1344">
        <v>2</v>
      </c>
      <c r="H1344" s="8">
        <v>48</v>
      </c>
      <c r="I1344" s="7">
        <f>Tabla1[[#This Row],[Tiempo de Preparación]]/1440</f>
        <v>3.3333333333333333E-2</v>
      </c>
      <c r="J1344" t="s">
        <v>6</v>
      </c>
      <c r="K1344">
        <f>Tabla1[[#This Row],[Precio Unitario]]*Tabla1[[#This Row],[Cantidad Ordenada]]</f>
        <v>70</v>
      </c>
      <c r="L1344">
        <f>Tabla1[[#This Row],[Ganancia Bruta]]-(Tabla1[[#This Row],[Costo Unitario]]*Tabla1[[#This Row],[Cantidad Ordenada]])</f>
        <v>28</v>
      </c>
      <c r="M1344">
        <f>Tabla1[[#This Row],[Precio Unitario]]*Tabla1[[#This Row],[Cantidad Ordenada]]</f>
        <v>70</v>
      </c>
      <c r="N1344" s="1">
        <f>Tabla1[[#This Row],[Ganancia Neta ]]/Tabla1[[#This Row],[Total del pedido ]]</f>
        <v>0.4</v>
      </c>
      <c r="O1344" s="2">
        <f>Tabla1[[#This Row],[Costo Unitario]]*Tabla1[[#This Row],[Cantidad Ordenada]]</f>
        <v>42</v>
      </c>
    </row>
    <row r="1345" spans="1:15" x14ac:dyDescent="0.2">
      <c r="A1345">
        <v>545</v>
      </c>
      <c r="B1345">
        <v>20</v>
      </c>
      <c r="C1345" t="s">
        <v>14</v>
      </c>
      <c r="D1345" t="s">
        <v>38</v>
      </c>
      <c r="E1345">
        <v>20</v>
      </c>
      <c r="F1345">
        <v>33</v>
      </c>
      <c r="G1345">
        <v>3</v>
      </c>
      <c r="H1345" s="8">
        <v>57</v>
      </c>
      <c r="I1345" s="7">
        <f>Tabla1[[#This Row],[Tiempo de Preparación]]/1440</f>
        <v>3.9583333333333331E-2</v>
      </c>
      <c r="J1345" t="s">
        <v>8</v>
      </c>
      <c r="K1345">
        <f>Tabla1[[#This Row],[Precio Unitario]]*Tabla1[[#This Row],[Cantidad Ordenada]]</f>
        <v>99</v>
      </c>
      <c r="L1345">
        <f>Tabla1[[#This Row],[Ganancia Bruta]]-(Tabla1[[#This Row],[Costo Unitario]]*Tabla1[[#This Row],[Cantidad Ordenada]])</f>
        <v>39</v>
      </c>
      <c r="M1345">
        <f>Tabla1[[#This Row],[Precio Unitario]]*Tabla1[[#This Row],[Cantidad Ordenada]]</f>
        <v>99</v>
      </c>
      <c r="N1345" s="1">
        <f>Tabla1[[#This Row],[Ganancia Neta ]]/Tabla1[[#This Row],[Total del pedido ]]</f>
        <v>0.39393939393939392</v>
      </c>
      <c r="O1345" s="2">
        <f>Tabla1[[#This Row],[Costo Unitario]]*Tabla1[[#This Row],[Cantidad Ordenada]]</f>
        <v>60</v>
      </c>
    </row>
    <row r="1346" spans="1:15" x14ac:dyDescent="0.2">
      <c r="A1346">
        <v>545</v>
      </c>
      <c r="B1346">
        <v>20</v>
      </c>
      <c r="C1346" t="s">
        <v>9</v>
      </c>
      <c r="D1346" t="s">
        <v>33</v>
      </c>
      <c r="E1346">
        <v>19</v>
      </c>
      <c r="F1346">
        <v>31</v>
      </c>
      <c r="G1346">
        <v>1</v>
      </c>
      <c r="H1346" s="8">
        <v>42</v>
      </c>
      <c r="I1346" s="7">
        <f>Tabla1[[#This Row],[Tiempo de Preparación]]/1440</f>
        <v>2.9166666666666667E-2</v>
      </c>
      <c r="J1346" t="s">
        <v>8</v>
      </c>
      <c r="K1346">
        <f>Tabla1[[#This Row],[Precio Unitario]]*Tabla1[[#This Row],[Cantidad Ordenada]]</f>
        <v>31</v>
      </c>
      <c r="L1346">
        <f>Tabla1[[#This Row],[Ganancia Bruta]]-(Tabla1[[#This Row],[Costo Unitario]]*Tabla1[[#This Row],[Cantidad Ordenada]])</f>
        <v>12</v>
      </c>
      <c r="M1346">
        <f>Tabla1[[#This Row],[Precio Unitario]]*Tabla1[[#This Row],[Cantidad Ordenada]]</f>
        <v>31</v>
      </c>
      <c r="N1346" s="1">
        <f>Tabla1[[#This Row],[Ganancia Neta ]]/Tabla1[[#This Row],[Total del pedido ]]</f>
        <v>0.38709677419354838</v>
      </c>
      <c r="O1346" s="2">
        <f>Tabla1[[#This Row],[Costo Unitario]]*Tabla1[[#This Row],[Cantidad Ordenada]]</f>
        <v>19</v>
      </c>
    </row>
    <row r="1347" spans="1:15" x14ac:dyDescent="0.2">
      <c r="A1347">
        <v>546</v>
      </c>
      <c r="B1347">
        <v>5</v>
      </c>
      <c r="C1347" t="s">
        <v>18</v>
      </c>
      <c r="D1347" t="s">
        <v>42</v>
      </c>
      <c r="E1347">
        <v>19</v>
      </c>
      <c r="F1347">
        <v>32</v>
      </c>
      <c r="G1347">
        <v>2</v>
      </c>
      <c r="H1347" s="8">
        <v>33</v>
      </c>
      <c r="I1347" s="7">
        <f>Tabla1[[#This Row],[Tiempo de Preparación]]/1440</f>
        <v>2.2916666666666665E-2</v>
      </c>
      <c r="J1347" t="s">
        <v>8</v>
      </c>
      <c r="K1347">
        <f>Tabla1[[#This Row],[Precio Unitario]]*Tabla1[[#This Row],[Cantidad Ordenada]]</f>
        <v>64</v>
      </c>
      <c r="L1347">
        <f>Tabla1[[#This Row],[Ganancia Bruta]]-(Tabla1[[#This Row],[Costo Unitario]]*Tabla1[[#This Row],[Cantidad Ordenada]])</f>
        <v>26</v>
      </c>
      <c r="M1347">
        <f>Tabla1[[#This Row],[Precio Unitario]]*Tabla1[[#This Row],[Cantidad Ordenada]]</f>
        <v>64</v>
      </c>
      <c r="N1347" s="1">
        <f>Tabla1[[#This Row],[Ganancia Neta ]]/Tabla1[[#This Row],[Total del pedido ]]</f>
        <v>0.40625</v>
      </c>
      <c r="O1347" s="2">
        <f>Tabla1[[#This Row],[Costo Unitario]]*Tabla1[[#This Row],[Cantidad Ordenada]]</f>
        <v>38</v>
      </c>
    </row>
    <row r="1348" spans="1:15" x14ac:dyDescent="0.2">
      <c r="A1348">
        <v>546</v>
      </c>
      <c r="B1348">
        <v>5</v>
      </c>
      <c r="C1348" t="s">
        <v>15</v>
      </c>
      <c r="D1348" t="s">
        <v>39</v>
      </c>
      <c r="E1348">
        <v>16</v>
      </c>
      <c r="F1348">
        <v>28</v>
      </c>
      <c r="G1348">
        <v>1</v>
      </c>
      <c r="H1348" s="8">
        <v>58</v>
      </c>
      <c r="I1348" s="7">
        <f>Tabla1[[#This Row],[Tiempo de Preparación]]/1440</f>
        <v>4.027777777777778E-2</v>
      </c>
      <c r="J1348" t="s">
        <v>8</v>
      </c>
      <c r="K1348">
        <f>Tabla1[[#This Row],[Precio Unitario]]*Tabla1[[#This Row],[Cantidad Ordenada]]</f>
        <v>28</v>
      </c>
      <c r="L1348">
        <f>Tabla1[[#This Row],[Ganancia Bruta]]-(Tabla1[[#This Row],[Costo Unitario]]*Tabla1[[#This Row],[Cantidad Ordenada]])</f>
        <v>12</v>
      </c>
      <c r="M1348">
        <f>Tabla1[[#This Row],[Precio Unitario]]*Tabla1[[#This Row],[Cantidad Ordenada]]</f>
        <v>28</v>
      </c>
      <c r="N1348" s="1">
        <f>Tabla1[[#This Row],[Ganancia Neta ]]/Tabla1[[#This Row],[Total del pedido ]]</f>
        <v>0.42857142857142855</v>
      </c>
      <c r="O1348" s="2">
        <f>Tabla1[[#This Row],[Costo Unitario]]*Tabla1[[#This Row],[Cantidad Ordenada]]</f>
        <v>16</v>
      </c>
    </row>
    <row r="1349" spans="1:15" x14ac:dyDescent="0.2">
      <c r="A1349">
        <v>547</v>
      </c>
      <c r="B1349">
        <v>9</v>
      </c>
      <c r="C1349" t="s">
        <v>9</v>
      </c>
      <c r="D1349" t="s">
        <v>33</v>
      </c>
      <c r="E1349">
        <v>19</v>
      </c>
      <c r="F1349">
        <v>31</v>
      </c>
      <c r="G1349">
        <v>3</v>
      </c>
      <c r="H1349" s="8">
        <v>13</v>
      </c>
      <c r="I1349" s="7">
        <f>Tabla1[[#This Row],[Tiempo de Preparación]]/1440</f>
        <v>9.0277777777777769E-3</v>
      </c>
      <c r="J1349" t="s">
        <v>6</v>
      </c>
      <c r="K1349">
        <f>Tabla1[[#This Row],[Precio Unitario]]*Tabla1[[#This Row],[Cantidad Ordenada]]</f>
        <v>93</v>
      </c>
      <c r="L1349">
        <f>Tabla1[[#This Row],[Ganancia Bruta]]-(Tabla1[[#This Row],[Costo Unitario]]*Tabla1[[#This Row],[Cantidad Ordenada]])</f>
        <v>36</v>
      </c>
      <c r="M1349">
        <f>Tabla1[[#This Row],[Precio Unitario]]*Tabla1[[#This Row],[Cantidad Ordenada]]</f>
        <v>93</v>
      </c>
      <c r="N1349" s="1">
        <f>Tabla1[[#This Row],[Ganancia Neta ]]/Tabla1[[#This Row],[Total del pedido ]]</f>
        <v>0.38709677419354838</v>
      </c>
      <c r="O1349" s="2">
        <f>Tabla1[[#This Row],[Costo Unitario]]*Tabla1[[#This Row],[Cantidad Ordenada]]</f>
        <v>57</v>
      </c>
    </row>
    <row r="1350" spans="1:15" x14ac:dyDescent="0.2">
      <c r="A1350">
        <v>547</v>
      </c>
      <c r="B1350">
        <v>9</v>
      </c>
      <c r="C1350" t="s">
        <v>14</v>
      </c>
      <c r="D1350" t="s">
        <v>38</v>
      </c>
      <c r="E1350">
        <v>20</v>
      </c>
      <c r="F1350">
        <v>33</v>
      </c>
      <c r="G1350">
        <v>3</v>
      </c>
      <c r="H1350" s="8">
        <v>54</v>
      </c>
      <c r="I1350" s="7">
        <f>Tabla1[[#This Row],[Tiempo de Preparación]]/1440</f>
        <v>3.7499999999999999E-2</v>
      </c>
      <c r="J1350" t="s">
        <v>8</v>
      </c>
      <c r="K1350">
        <f>Tabla1[[#This Row],[Precio Unitario]]*Tabla1[[#This Row],[Cantidad Ordenada]]</f>
        <v>99</v>
      </c>
      <c r="L1350">
        <f>Tabla1[[#This Row],[Ganancia Bruta]]-(Tabla1[[#This Row],[Costo Unitario]]*Tabla1[[#This Row],[Cantidad Ordenada]])</f>
        <v>39</v>
      </c>
      <c r="M1350">
        <f>Tabla1[[#This Row],[Precio Unitario]]*Tabla1[[#This Row],[Cantidad Ordenada]]</f>
        <v>99</v>
      </c>
      <c r="N1350" s="1">
        <f>Tabla1[[#This Row],[Ganancia Neta ]]/Tabla1[[#This Row],[Total del pedido ]]</f>
        <v>0.39393939393939392</v>
      </c>
      <c r="O1350" s="2">
        <f>Tabla1[[#This Row],[Costo Unitario]]*Tabla1[[#This Row],[Cantidad Ordenada]]</f>
        <v>60</v>
      </c>
    </row>
    <row r="1351" spans="1:15" x14ac:dyDescent="0.2">
      <c r="A1351">
        <v>547</v>
      </c>
      <c r="B1351">
        <v>9</v>
      </c>
      <c r="C1351" t="s">
        <v>17</v>
      </c>
      <c r="D1351" t="s">
        <v>41</v>
      </c>
      <c r="E1351">
        <v>21</v>
      </c>
      <c r="F1351">
        <v>35</v>
      </c>
      <c r="G1351">
        <v>1</v>
      </c>
      <c r="H1351" s="8">
        <v>30</v>
      </c>
      <c r="I1351" s="7">
        <f>Tabla1[[#This Row],[Tiempo de Preparación]]/1440</f>
        <v>2.0833333333333332E-2</v>
      </c>
      <c r="J1351" t="s">
        <v>8</v>
      </c>
      <c r="K1351">
        <f>Tabla1[[#This Row],[Precio Unitario]]*Tabla1[[#This Row],[Cantidad Ordenada]]</f>
        <v>35</v>
      </c>
      <c r="L1351">
        <f>Tabla1[[#This Row],[Ganancia Bruta]]-(Tabla1[[#This Row],[Costo Unitario]]*Tabla1[[#This Row],[Cantidad Ordenada]])</f>
        <v>14</v>
      </c>
      <c r="M1351">
        <f>Tabla1[[#This Row],[Precio Unitario]]*Tabla1[[#This Row],[Cantidad Ordenada]]</f>
        <v>35</v>
      </c>
      <c r="N1351" s="1">
        <f>Tabla1[[#This Row],[Ganancia Neta ]]/Tabla1[[#This Row],[Total del pedido ]]</f>
        <v>0.4</v>
      </c>
      <c r="O1351" s="2">
        <f>Tabla1[[#This Row],[Costo Unitario]]*Tabla1[[#This Row],[Cantidad Ordenada]]</f>
        <v>21</v>
      </c>
    </row>
    <row r="1352" spans="1:15" x14ac:dyDescent="0.2">
      <c r="A1352">
        <v>548</v>
      </c>
      <c r="B1352">
        <v>4</v>
      </c>
      <c r="C1352" t="s">
        <v>20</v>
      </c>
      <c r="D1352" t="s">
        <v>44</v>
      </c>
      <c r="E1352">
        <v>20</v>
      </c>
      <c r="F1352">
        <v>34</v>
      </c>
      <c r="G1352">
        <v>1</v>
      </c>
      <c r="H1352" s="8">
        <v>58</v>
      </c>
      <c r="I1352" s="7">
        <f>Tabla1[[#This Row],[Tiempo de Preparación]]/1440</f>
        <v>4.027777777777778E-2</v>
      </c>
      <c r="J1352" t="s">
        <v>8</v>
      </c>
      <c r="K1352">
        <f>Tabla1[[#This Row],[Precio Unitario]]*Tabla1[[#This Row],[Cantidad Ordenada]]</f>
        <v>34</v>
      </c>
      <c r="L1352">
        <f>Tabla1[[#This Row],[Ganancia Bruta]]-(Tabla1[[#This Row],[Costo Unitario]]*Tabla1[[#This Row],[Cantidad Ordenada]])</f>
        <v>14</v>
      </c>
      <c r="M1352">
        <f>Tabla1[[#This Row],[Precio Unitario]]*Tabla1[[#This Row],[Cantidad Ordenada]]</f>
        <v>34</v>
      </c>
      <c r="N1352" s="1">
        <f>Tabla1[[#This Row],[Ganancia Neta ]]/Tabla1[[#This Row],[Total del pedido ]]</f>
        <v>0.41176470588235292</v>
      </c>
      <c r="O1352" s="2">
        <f>Tabla1[[#This Row],[Costo Unitario]]*Tabla1[[#This Row],[Cantidad Ordenada]]</f>
        <v>20</v>
      </c>
    </row>
    <row r="1353" spans="1:15" x14ac:dyDescent="0.2">
      <c r="A1353">
        <v>548</v>
      </c>
      <c r="B1353">
        <v>4</v>
      </c>
      <c r="C1353" t="s">
        <v>9</v>
      </c>
      <c r="D1353" t="s">
        <v>33</v>
      </c>
      <c r="E1353">
        <v>19</v>
      </c>
      <c r="F1353">
        <v>31</v>
      </c>
      <c r="G1353">
        <v>2</v>
      </c>
      <c r="H1353" s="8">
        <v>48</v>
      </c>
      <c r="I1353" s="7">
        <f>Tabla1[[#This Row],[Tiempo de Preparación]]/1440</f>
        <v>3.3333333333333333E-2</v>
      </c>
      <c r="J1353" t="s">
        <v>8</v>
      </c>
      <c r="K1353">
        <f>Tabla1[[#This Row],[Precio Unitario]]*Tabla1[[#This Row],[Cantidad Ordenada]]</f>
        <v>62</v>
      </c>
      <c r="L1353">
        <f>Tabla1[[#This Row],[Ganancia Bruta]]-(Tabla1[[#This Row],[Costo Unitario]]*Tabla1[[#This Row],[Cantidad Ordenada]])</f>
        <v>24</v>
      </c>
      <c r="M1353">
        <f>Tabla1[[#This Row],[Precio Unitario]]*Tabla1[[#This Row],[Cantidad Ordenada]]</f>
        <v>62</v>
      </c>
      <c r="N1353" s="1">
        <f>Tabla1[[#This Row],[Ganancia Neta ]]/Tabla1[[#This Row],[Total del pedido ]]</f>
        <v>0.38709677419354838</v>
      </c>
      <c r="O1353" s="2">
        <f>Tabla1[[#This Row],[Costo Unitario]]*Tabla1[[#This Row],[Cantidad Ordenada]]</f>
        <v>38</v>
      </c>
    </row>
    <row r="1354" spans="1:15" x14ac:dyDescent="0.2">
      <c r="A1354">
        <v>549</v>
      </c>
      <c r="B1354">
        <v>12</v>
      </c>
      <c r="C1354" t="s">
        <v>26</v>
      </c>
      <c r="D1354" t="s">
        <v>50</v>
      </c>
      <c r="E1354">
        <v>15</v>
      </c>
      <c r="F1354">
        <v>25</v>
      </c>
      <c r="G1354">
        <v>1</v>
      </c>
      <c r="H1354" s="8">
        <v>19</v>
      </c>
      <c r="I1354" s="7">
        <f>Tabla1[[#This Row],[Tiempo de Preparación]]/1440</f>
        <v>1.3194444444444444E-2</v>
      </c>
      <c r="J1354" t="s">
        <v>6</v>
      </c>
      <c r="K1354">
        <f>Tabla1[[#This Row],[Precio Unitario]]*Tabla1[[#This Row],[Cantidad Ordenada]]</f>
        <v>25</v>
      </c>
      <c r="L1354">
        <f>Tabla1[[#This Row],[Ganancia Bruta]]-(Tabla1[[#This Row],[Costo Unitario]]*Tabla1[[#This Row],[Cantidad Ordenada]])</f>
        <v>10</v>
      </c>
      <c r="M1354">
        <f>Tabla1[[#This Row],[Precio Unitario]]*Tabla1[[#This Row],[Cantidad Ordenada]]</f>
        <v>25</v>
      </c>
      <c r="N1354" s="1">
        <f>Tabla1[[#This Row],[Ganancia Neta ]]/Tabla1[[#This Row],[Total del pedido ]]</f>
        <v>0.4</v>
      </c>
      <c r="O1354" s="2">
        <f>Tabla1[[#This Row],[Costo Unitario]]*Tabla1[[#This Row],[Cantidad Ordenada]]</f>
        <v>15</v>
      </c>
    </row>
    <row r="1355" spans="1:15" x14ac:dyDescent="0.2">
      <c r="A1355">
        <v>549</v>
      </c>
      <c r="B1355">
        <v>12</v>
      </c>
      <c r="C1355" t="s">
        <v>17</v>
      </c>
      <c r="D1355" t="s">
        <v>41</v>
      </c>
      <c r="E1355">
        <v>21</v>
      </c>
      <c r="F1355">
        <v>35</v>
      </c>
      <c r="G1355">
        <v>1</v>
      </c>
      <c r="H1355" s="8">
        <v>20</v>
      </c>
      <c r="I1355" s="7">
        <f>Tabla1[[#This Row],[Tiempo de Preparación]]/1440</f>
        <v>1.3888888888888888E-2</v>
      </c>
      <c r="J1355" t="s">
        <v>8</v>
      </c>
      <c r="K1355">
        <f>Tabla1[[#This Row],[Precio Unitario]]*Tabla1[[#This Row],[Cantidad Ordenada]]</f>
        <v>35</v>
      </c>
      <c r="L1355">
        <f>Tabla1[[#This Row],[Ganancia Bruta]]-(Tabla1[[#This Row],[Costo Unitario]]*Tabla1[[#This Row],[Cantidad Ordenada]])</f>
        <v>14</v>
      </c>
      <c r="M1355">
        <f>Tabla1[[#This Row],[Precio Unitario]]*Tabla1[[#This Row],[Cantidad Ordenada]]</f>
        <v>35</v>
      </c>
      <c r="N1355" s="1">
        <f>Tabla1[[#This Row],[Ganancia Neta ]]/Tabla1[[#This Row],[Total del pedido ]]</f>
        <v>0.4</v>
      </c>
      <c r="O1355" s="2">
        <f>Tabla1[[#This Row],[Costo Unitario]]*Tabla1[[#This Row],[Cantidad Ordenada]]</f>
        <v>21</v>
      </c>
    </row>
    <row r="1356" spans="1:15" x14ac:dyDescent="0.2">
      <c r="A1356">
        <v>549</v>
      </c>
      <c r="B1356">
        <v>12</v>
      </c>
      <c r="C1356" t="s">
        <v>20</v>
      </c>
      <c r="D1356" t="s">
        <v>44</v>
      </c>
      <c r="E1356">
        <v>20</v>
      </c>
      <c r="F1356">
        <v>34</v>
      </c>
      <c r="G1356">
        <v>3</v>
      </c>
      <c r="H1356" s="8">
        <v>59</v>
      </c>
      <c r="I1356" s="7">
        <f>Tabla1[[#This Row],[Tiempo de Preparación]]/1440</f>
        <v>4.0972222222222222E-2</v>
      </c>
      <c r="J1356" t="s">
        <v>6</v>
      </c>
      <c r="K1356">
        <f>Tabla1[[#This Row],[Precio Unitario]]*Tabla1[[#This Row],[Cantidad Ordenada]]</f>
        <v>102</v>
      </c>
      <c r="L1356">
        <f>Tabla1[[#This Row],[Ganancia Bruta]]-(Tabla1[[#This Row],[Costo Unitario]]*Tabla1[[#This Row],[Cantidad Ordenada]])</f>
        <v>42</v>
      </c>
      <c r="M1356">
        <f>Tabla1[[#This Row],[Precio Unitario]]*Tabla1[[#This Row],[Cantidad Ordenada]]</f>
        <v>102</v>
      </c>
      <c r="N1356" s="1">
        <f>Tabla1[[#This Row],[Ganancia Neta ]]/Tabla1[[#This Row],[Total del pedido ]]</f>
        <v>0.41176470588235292</v>
      </c>
      <c r="O1356" s="2">
        <f>Tabla1[[#This Row],[Costo Unitario]]*Tabla1[[#This Row],[Cantidad Ordenada]]</f>
        <v>60</v>
      </c>
    </row>
    <row r="1357" spans="1:15" x14ac:dyDescent="0.2">
      <c r="A1357">
        <v>550</v>
      </c>
      <c r="B1357">
        <v>1</v>
      </c>
      <c r="C1357" t="s">
        <v>7</v>
      </c>
      <c r="D1357" t="s">
        <v>32</v>
      </c>
      <c r="E1357">
        <v>18</v>
      </c>
      <c r="F1357">
        <v>30</v>
      </c>
      <c r="G1357">
        <v>2</v>
      </c>
      <c r="H1357" s="8">
        <v>28</v>
      </c>
      <c r="I1357" s="7">
        <f>Tabla1[[#This Row],[Tiempo de Preparación]]/1440</f>
        <v>1.9444444444444445E-2</v>
      </c>
      <c r="J1357" t="s">
        <v>8</v>
      </c>
      <c r="K1357">
        <f>Tabla1[[#This Row],[Precio Unitario]]*Tabla1[[#This Row],[Cantidad Ordenada]]</f>
        <v>60</v>
      </c>
      <c r="L1357">
        <f>Tabla1[[#This Row],[Ganancia Bruta]]-(Tabla1[[#This Row],[Costo Unitario]]*Tabla1[[#This Row],[Cantidad Ordenada]])</f>
        <v>24</v>
      </c>
      <c r="M1357">
        <f>Tabla1[[#This Row],[Precio Unitario]]*Tabla1[[#This Row],[Cantidad Ordenada]]</f>
        <v>60</v>
      </c>
      <c r="N1357" s="1">
        <f>Tabla1[[#This Row],[Ganancia Neta ]]/Tabla1[[#This Row],[Total del pedido ]]</f>
        <v>0.4</v>
      </c>
      <c r="O1357" s="2">
        <f>Tabla1[[#This Row],[Costo Unitario]]*Tabla1[[#This Row],[Cantidad Ordenada]]</f>
        <v>36</v>
      </c>
    </row>
    <row r="1358" spans="1:15" x14ac:dyDescent="0.2">
      <c r="A1358">
        <v>550</v>
      </c>
      <c r="B1358">
        <v>1</v>
      </c>
      <c r="C1358" t="s">
        <v>5</v>
      </c>
      <c r="D1358" t="s">
        <v>31</v>
      </c>
      <c r="E1358">
        <v>14</v>
      </c>
      <c r="F1358">
        <v>24</v>
      </c>
      <c r="G1358">
        <v>1</v>
      </c>
      <c r="H1358" s="8">
        <v>5</v>
      </c>
      <c r="I1358" s="7">
        <f>Tabla1[[#This Row],[Tiempo de Preparación]]/1440</f>
        <v>3.472222222222222E-3</v>
      </c>
      <c r="J1358" t="s">
        <v>6</v>
      </c>
      <c r="K1358">
        <f>Tabla1[[#This Row],[Precio Unitario]]*Tabla1[[#This Row],[Cantidad Ordenada]]</f>
        <v>24</v>
      </c>
      <c r="L1358">
        <f>Tabla1[[#This Row],[Ganancia Bruta]]-(Tabla1[[#This Row],[Costo Unitario]]*Tabla1[[#This Row],[Cantidad Ordenada]])</f>
        <v>10</v>
      </c>
      <c r="M1358">
        <f>Tabla1[[#This Row],[Precio Unitario]]*Tabla1[[#This Row],[Cantidad Ordenada]]</f>
        <v>24</v>
      </c>
      <c r="N1358" s="1">
        <f>Tabla1[[#This Row],[Ganancia Neta ]]/Tabla1[[#This Row],[Total del pedido ]]</f>
        <v>0.41666666666666669</v>
      </c>
      <c r="O1358" s="2">
        <f>Tabla1[[#This Row],[Costo Unitario]]*Tabla1[[#This Row],[Cantidad Ordenada]]</f>
        <v>14</v>
      </c>
    </row>
    <row r="1359" spans="1:15" x14ac:dyDescent="0.2">
      <c r="A1359">
        <v>550</v>
      </c>
      <c r="B1359">
        <v>1</v>
      </c>
      <c r="C1359" t="s">
        <v>21</v>
      </c>
      <c r="D1359" t="s">
        <v>45</v>
      </c>
      <c r="E1359">
        <v>12</v>
      </c>
      <c r="F1359">
        <v>20</v>
      </c>
      <c r="G1359">
        <v>2</v>
      </c>
      <c r="H1359" s="8">
        <v>24</v>
      </c>
      <c r="I1359" s="7">
        <f>Tabla1[[#This Row],[Tiempo de Preparación]]/1440</f>
        <v>1.6666666666666666E-2</v>
      </c>
      <c r="J1359" t="s">
        <v>6</v>
      </c>
      <c r="K1359">
        <f>Tabla1[[#This Row],[Precio Unitario]]*Tabla1[[#This Row],[Cantidad Ordenada]]</f>
        <v>40</v>
      </c>
      <c r="L1359">
        <f>Tabla1[[#This Row],[Ganancia Bruta]]-(Tabla1[[#This Row],[Costo Unitario]]*Tabla1[[#This Row],[Cantidad Ordenada]])</f>
        <v>16</v>
      </c>
      <c r="M1359">
        <f>Tabla1[[#This Row],[Precio Unitario]]*Tabla1[[#This Row],[Cantidad Ordenada]]</f>
        <v>40</v>
      </c>
      <c r="N1359" s="1">
        <f>Tabla1[[#This Row],[Ganancia Neta ]]/Tabla1[[#This Row],[Total del pedido ]]</f>
        <v>0.4</v>
      </c>
      <c r="O1359" s="2">
        <f>Tabla1[[#This Row],[Costo Unitario]]*Tabla1[[#This Row],[Cantidad Ordenada]]</f>
        <v>24</v>
      </c>
    </row>
    <row r="1360" spans="1:15" x14ac:dyDescent="0.2">
      <c r="A1360">
        <v>551</v>
      </c>
      <c r="B1360">
        <v>4</v>
      </c>
      <c r="C1360" t="s">
        <v>7</v>
      </c>
      <c r="D1360" t="s">
        <v>32</v>
      </c>
      <c r="E1360">
        <v>18</v>
      </c>
      <c r="F1360">
        <v>30</v>
      </c>
      <c r="G1360">
        <v>1</v>
      </c>
      <c r="H1360" s="8">
        <v>32</v>
      </c>
      <c r="I1360" s="7">
        <f>Tabla1[[#This Row],[Tiempo de Preparación]]/1440</f>
        <v>2.2222222222222223E-2</v>
      </c>
      <c r="J1360" t="s">
        <v>8</v>
      </c>
      <c r="K1360">
        <f>Tabla1[[#This Row],[Precio Unitario]]*Tabla1[[#This Row],[Cantidad Ordenada]]</f>
        <v>30</v>
      </c>
      <c r="L1360">
        <f>Tabla1[[#This Row],[Ganancia Bruta]]-(Tabla1[[#This Row],[Costo Unitario]]*Tabla1[[#This Row],[Cantidad Ordenada]])</f>
        <v>12</v>
      </c>
      <c r="M1360">
        <f>Tabla1[[#This Row],[Precio Unitario]]*Tabla1[[#This Row],[Cantidad Ordenada]]</f>
        <v>30</v>
      </c>
      <c r="N1360" s="1">
        <f>Tabla1[[#This Row],[Ganancia Neta ]]/Tabla1[[#This Row],[Total del pedido ]]</f>
        <v>0.4</v>
      </c>
      <c r="O1360" s="2">
        <f>Tabla1[[#This Row],[Costo Unitario]]*Tabla1[[#This Row],[Cantidad Ordenada]]</f>
        <v>18</v>
      </c>
    </row>
    <row r="1361" spans="1:15" x14ac:dyDescent="0.2">
      <c r="A1361">
        <v>551</v>
      </c>
      <c r="B1361">
        <v>4</v>
      </c>
      <c r="C1361" t="s">
        <v>21</v>
      </c>
      <c r="D1361" t="s">
        <v>45</v>
      </c>
      <c r="E1361">
        <v>12</v>
      </c>
      <c r="F1361">
        <v>20</v>
      </c>
      <c r="G1361">
        <v>3</v>
      </c>
      <c r="H1361" s="8">
        <v>11</v>
      </c>
      <c r="I1361" s="7">
        <f>Tabla1[[#This Row],[Tiempo de Preparación]]/1440</f>
        <v>7.6388888888888886E-3</v>
      </c>
      <c r="J1361" t="s">
        <v>6</v>
      </c>
      <c r="K1361">
        <f>Tabla1[[#This Row],[Precio Unitario]]*Tabla1[[#This Row],[Cantidad Ordenada]]</f>
        <v>60</v>
      </c>
      <c r="L1361">
        <f>Tabla1[[#This Row],[Ganancia Bruta]]-(Tabla1[[#This Row],[Costo Unitario]]*Tabla1[[#This Row],[Cantidad Ordenada]])</f>
        <v>24</v>
      </c>
      <c r="M1361">
        <f>Tabla1[[#This Row],[Precio Unitario]]*Tabla1[[#This Row],[Cantidad Ordenada]]</f>
        <v>60</v>
      </c>
      <c r="N1361" s="1">
        <f>Tabla1[[#This Row],[Ganancia Neta ]]/Tabla1[[#This Row],[Total del pedido ]]</f>
        <v>0.4</v>
      </c>
      <c r="O1361" s="2">
        <f>Tabla1[[#This Row],[Costo Unitario]]*Tabla1[[#This Row],[Cantidad Ordenada]]</f>
        <v>36</v>
      </c>
    </row>
    <row r="1362" spans="1:15" x14ac:dyDescent="0.2">
      <c r="A1362">
        <v>551</v>
      </c>
      <c r="B1362">
        <v>4</v>
      </c>
      <c r="C1362" t="s">
        <v>24</v>
      </c>
      <c r="D1362" t="s">
        <v>48</v>
      </c>
      <c r="E1362">
        <v>10</v>
      </c>
      <c r="F1362">
        <v>18</v>
      </c>
      <c r="G1362">
        <v>1</v>
      </c>
      <c r="H1362" s="8">
        <v>29</v>
      </c>
      <c r="I1362" s="7">
        <f>Tabla1[[#This Row],[Tiempo de Preparación]]/1440</f>
        <v>2.013888888888889E-2</v>
      </c>
      <c r="J1362" t="s">
        <v>6</v>
      </c>
      <c r="K1362">
        <f>Tabla1[[#This Row],[Precio Unitario]]*Tabla1[[#This Row],[Cantidad Ordenada]]</f>
        <v>18</v>
      </c>
      <c r="L1362">
        <f>Tabla1[[#This Row],[Ganancia Bruta]]-(Tabla1[[#This Row],[Costo Unitario]]*Tabla1[[#This Row],[Cantidad Ordenada]])</f>
        <v>8</v>
      </c>
      <c r="M1362">
        <f>Tabla1[[#This Row],[Precio Unitario]]*Tabla1[[#This Row],[Cantidad Ordenada]]</f>
        <v>18</v>
      </c>
      <c r="N1362" s="1">
        <f>Tabla1[[#This Row],[Ganancia Neta ]]/Tabla1[[#This Row],[Total del pedido ]]</f>
        <v>0.44444444444444442</v>
      </c>
      <c r="O1362" s="2">
        <f>Tabla1[[#This Row],[Costo Unitario]]*Tabla1[[#This Row],[Cantidad Ordenada]]</f>
        <v>10</v>
      </c>
    </row>
    <row r="1363" spans="1:15" x14ac:dyDescent="0.2">
      <c r="A1363">
        <v>551</v>
      </c>
      <c r="B1363">
        <v>4</v>
      </c>
      <c r="C1363" t="s">
        <v>23</v>
      </c>
      <c r="D1363" t="s">
        <v>47</v>
      </c>
      <c r="E1363">
        <v>13</v>
      </c>
      <c r="F1363">
        <v>21</v>
      </c>
      <c r="G1363">
        <v>3</v>
      </c>
      <c r="H1363" s="8">
        <v>51</v>
      </c>
      <c r="I1363" s="7">
        <f>Tabla1[[#This Row],[Tiempo de Preparación]]/1440</f>
        <v>3.5416666666666666E-2</v>
      </c>
      <c r="J1363" t="s">
        <v>8</v>
      </c>
      <c r="K1363">
        <f>Tabla1[[#This Row],[Precio Unitario]]*Tabla1[[#This Row],[Cantidad Ordenada]]</f>
        <v>63</v>
      </c>
      <c r="L1363">
        <f>Tabla1[[#This Row],[Ganancia Bruta]]-(Tabla1[[#This Row],[Costo Unitario]]*Tabla1[[#This Row],[Cantidad Ordenada]])</f>
        <v>24</v>
      </c>
      <c r="M1363">
        <f>Tabla1[[#This Row],[Precio Unitario]]*Tabla1[[#This Row],[Cantidad Ordenada]]</f>
        <v>63</v>
      </c>
      <c r="N1363" s="1">
        <f>Tabla1[[#This Row],[Ganancia Neta ]]/Tabla1[[#This Row],[Total del pedido ]]</f>
        <v>0.38095238095238093</v>
      </c>
      <c r="O1363" s="2">
        <f>Tabla1[[#This Row],[Costo Unitario]]*Tabla1[[#This Row],[Cantidad Ordenada]]</f>
        <v>39</v>
      </c>
    </row>
    <row r="1364" spans="1:15" x14ac:dyDescent="0.2">
      <c r="A1364">
        <v>552</v>
      </c>
      <c r="B1364">
        <v>11</v>
      </c>
      <c r="C1364" t="s">
        <v>11</v>
      </c>
      <c r="D1364" t="s">
        <v>35</v>
      </c>
      <c r="E1364">
        <v>25</v>
      </c>
      <c r="F1364">
        <v>40</v>
      </c>
      <c r="G1364">
        <v>3</v>
      </c>
      <c r="H1364" s="8">
        <v>26</v>
      </c>
      <c r="I1364" s="7">
        <f>Tabla1[[#This Row],[Tiempo de Preparación]]/1440</f>
        <v>1.8055555555555554E-2</v>
      </c>
      <c r="J1364" t="s">
        <v>8</v>
      </c>
      <c r="K1364">
        <f>Tabla1[[#This Row],[Precio Unitario]]*Tabla1[[#This Row],[Cantidad Ordenada]]</f>
        <v>120</v>
      </c>
      <c r="L1364">
        <f>Tabla1[[#This Row],[Ganancia Bruta]]-(Tabla1[[#This Row],[Costo Unitario]]*Tabla1[[#This Row],[Cantidad Ordenada]])</f>
        <v>45</v>
      </c>
      <c r="M1364">
        <f>Tabla1[[#This Row],[Precio Unitario]]*Tabla1[[#This Row],[Cantidad Ordenada]]</f>
        <v>120</v>
      </c>
      <c r="N1364" s="1">
        <f>Tabla1[[#This Row],[Ganancia Neta ]]/Tabla1[[#This Row],[Total del pedido ]]</f>
        <v>0.375</v>
      </c>
      <c r="O1364" s="2">
        <f>Tabla1[[#This Row],[Costo Unitario]]*Tabla1[[#This Row],[Cantidad Ordenada]]</f>
        <v>75</v>
      </c>
    </row>
    <row r="1365" spans="1:15" x14ac:dyDescent="0.2">
      <c r="A1365">
        <v>552</v>
      </c>
      <c r="B1365">
        <v>11</v>
      </c>
      <c r="C1365" t="s">
        <v>23</v>
      </c>
      <c r="D1365" t="s">
        <v>47</v>
      </c>
      <c r="E1365">
        <v>13</v>
      </c>
      <c r="F1365">
        <v>21</v>
      </c>
      <c r="G1365">
        <v>3</v>
      </c>
      <c r="H1365" s="8">
        <v>57</v>
      </c>
      <c r="I1365" s="7">
        <f>Tabla1[[#This Row],[Tiempo de Preparación]]/1440</f>
        <v>3.9583333333333331E-2</v>
      </c>
      <c r="J1365" t="s">
        <v>8</v>
      </c>
      <c r="K1365">
        <f>Tabla1[[#This Row],[Precio Unitario]]*Tabla1[[#This Row],[Cantidad Ordenada]]</f>
        <v>63</v>
      </c>
      <c r="L1365">
        <f>Tabla1[[#This Row],[Ganancia Bruta]]-(Tabla1[[#This Row],[Costo Unitario]]*Tabla1[[#This Row],[Cantidad Ordenada]])</f>
        <v>24</v>
      </c>
      <c r="M1365">
        <f>Tabla1[[#This Row],[Precio Unitario]]*Tabla1[[#This Row],[Cantidad Ordenada]]</f>
        <v>63</v>
      </c>
      <c r="N1365" s="1">
        <f>Tabla1[[#This Row],[Ganancia Neta ]]/Tabla1[[#This Row],[Total del pedido ]]</f>
        <v>0.38095238095238093</v>
      </c>
      <c r="O1365" s="2">
        <f>Tabla1[[#This Row],[Costo Unitario]]*Tabla1[[#This Row],[Cantidad Ordenada]]</f>
        <v>39</v>
      </c>
    </row>
    <row r="1366" spans="1:15" x14ac:dyDescent="0.2">
      <c r="A1366">
        <v>552</v>
      </c>
      <c r="B1366">
        <v>11</v>
      </c>
      <c r="C1366" t="s">
        <v>21</v>
      </c>
      <c r="D1366" t="s">
        <v>45</v>
      </c>
      <c r="E1366">
        <v>12</v>
      </c>
      <c r="F1366">
        <v>20</v>
      </c>
      <c r="G1366">
        <v>3</v>
      </c>
      <c r="H1366" s="8">
        <v>32</v>
      </c>
      <c r="I1366" s="7">
        <f>Tabla1[[#This Row],[Tiempo de Preparación]]/1440</f>
        <v>2.2222222222222223E-2</v>
      </c>
      <c r="J1366" t="s">
        <v>8</v>
      </c>
      <c r="K1366">
        <f>Tabla1[[#This Row],[Precio Unitario]]*Tabla1[[#This Row],[Cantidad Ordenada]]</f>
        <v>60</v>
      </c>
      <c r="L1366">
        <f>Tabla1[[#This Row],[Ganancia Bruta]]-(Tabla1[[#This Row],[Costo Unitario]]*Tabla1[[#This Row],[Cantidad Ordenada]])</f>
        <v>24</v>
      </c>
      <c r="M1366">
        <f>Tabla1[[#This Row],[Precio Unitario]]*Tabla1[[#This Row],[Cantidad Ordenada]]</f>
        <v>60</v>
      </c>
      <c r="N1366" s="1">
        <f>Tabla1[[#This Row],[Ganancia Neta ]]/Tabla1[[#This Row],[Total del pedido ]]</f>
        <v>0.4</v>
      </c>
      <c r="O1366" s="2">
        <f>Tabla1[[#This Row],[Costo Unitario]]*Tabla1[[#This Row],[Cantidad Ordenada]]</f>
        <v>36</v>
      </c>
    </row>
    <row r="1367" spans="1:15" x14ac:dyDescent="0.2">
      <c r="A1367">
        <v>553</v>
      </c>
      <c r="B1367">
        <v>14</v>
      </c>
      <c r="C1367" t="s">
        <v>7</v>
      </c>
      <c r="D1367" t="s">
        <v>32</v>
      </c>
      <c r="E1367">
        <v>18</v>
      </c>
      <c r="F1367">
        <v>30</v>
      </c>
      <c r="G1367">
        <v>3</v>
      </c>
      <c r="H1367" s="8">
        <v>26</v>
      </c>
      <c r="I1367" s="7">
        <f>Tabla1[[#This Row],[Tiempo de Preparación]]/1440</f>
        <v>1.8055555555555554E-2</v>
      </c>
      <c r="J1367" t="s">
        <v>8</v>
      </c>
      <c r="K1367">
        <f>Tabla1[[#This Row],[Precio Unitario]]*Tabla1[[#This Row],[Cantidad Ordenada]]</f>
        <v>90</v>
      </c>
      <c r="L1367">
        <f>Tabla1[[#This Row],[Ganancia Bruta]]-(Tabla1[[#This Row],[Costo Unitario]]*Tabla1[[#This Row],[Cantidad Ordenada]])</f>
        <v>36</v>
      </c>
      <c r="M1367">
        <f>Tabla1[[#This Row],[Precio Unitario]]*Tabla1[[#This Row],[Cantidad Ordenada]]</f>
        <v>90</v>
      </c>
      <c r="N1367" s="1">
        <f>Tabla1[[#This Row],[Ganancia Neta ]]/Tabla1[[#This Row],[Total del pedido ]]</f>
        <v>0.4</v>
      </c>
      <c r="O1367" s="2">
        <f>Tabla1[[#This Row],[Costo Unitario]]*Tabla1[[#This Row],[Cantidad Ordenada]]</f>
        <v>54</v>
      </c>
    </row>
    <row r="1368" spans="1:15" x14ac:dyDescent="0.2">
      <c r="A1368">
        <v>553</v>
      </c>
      <c r="B1368">
        <v>14</v>
      </c>
      <c r="C1368" t="s">
        <v>26</v>
      </c>
      <c r="D1368" t="s">
        <v>50</v>
      </c>
      <c r="E1368">
        <v>15</v>
      </c>
      <c r="F1368">
        <v>25</v>
      </c>
      <c r="G1368">
        <v>2</v>
      </c>
      <c r="H1368" s="8">
        <v>56</v>
      </c>
      <c r="I1368" s="7">
        <f>Tabla1[[#This Row],[Tiempo de Preparación]]/1440</f>
        <v>3.888888888888889E-2</v>
      </c>
      <c r="J1368" t="s">
        <v>6</v>
      </c>
      <c r="K1368">
        <f>Tabla1[[#This Row],[Precio Unitario]]*Tabla1[[#This Row],[Cantidad Ordenada]]</f>
        <v>50</v>
      </c>
      <c r="L1368">
        <f>Tabla1[[#This Row],[Ganancia Bruta]]-(Tabla1[[#This Row],[Costo Unitario]]*Tabla1[[#This Row],[Cantidad Ordenada]])</f>
        <v>20</v>
      </c>
      <c r="M1368">
        <f>Tabla1[[#This Row],[Precio Unitario]]*Tabla1[[#This Row],[Cantidad Ordenada]]</f>
        <v>50</v>
      </c>
      <c r="N1368" s="1">
        <f>Tabla1[[#This Row],[Ganancia Neta ]]/Tabla1[[#This Row],[Total del pedido ]]</f>
        <v>0.4</v>
      </c>
      <c r="O1368" s="2">
        <f>Tabla1[[#This Row],[Costo Unitario]]*Tabla1[[#This Row],[Cantidad Ordenada]]</f>
        <v>30</v>
      </c>
    </row>
    <row r="1369" spans="1:15" x14ac:dyDescent="0.2">
      <c r="A1369">
        <v>553</v>
      </c>
      <c r="B1369">
        <v>14</v>
      </c>
      <c r="C1369" t="s">
        <v>19</v>
      </c>
      <c r="D1369" t="s">
        <v>43</v>
      </c>
      <c r="E1369">
        <v>13</v>
      </c>
      <c r="F1369">
        <v>22</v>
      </c>
      <c r="G1369">
        <v>2</v>
      </c>
      <c r="H1369" s="8">
        <v>54</v>
      </c>
      <c r="I1369" s="7">
        <f>Tabla1[[#This Row],[Tiempo de Preparación]]/1440</f>
        <v>3.7499999999999999E-2</v>
      </c>
      <c r="J1369" t="s">
        <v>6</v>
      </c>
      <c r="K1369">
        <f>Tabla1[[#This Row],[Precio Unitario]]*Tabla1[[#This Row],[Cantidad Ordenada]]</f>
        <v>44</v>
      </c>
      <c r="L1369">
        <f>Tabla1[[#This Row],[Ganancia Bruta]]-(Tabla1[[#This Row],[Costo Unitario]]*Tabla1[[#This Row],[Cantidad Ordenada]])</f>
        <v>18</v>
      </c>
      <c r="M1369">
        <f>Tabla1[[#This Row],[Precio Unitario]]*Tabla1[[#This Row],[Cantidad Ordenada]]</f>
        <v>44</v>
      </c>
      <c r="N1369" s="1">
        <f>Tabla1[[#This Row],[Ganancia Neta ]]/Tabla1[[#This Row],[Total del pedido ]]</f>
        <v>0.40909090909090912</v>
      </c>
      <c r="O1369" s="2">
        <f>Tabla1[[#This Row],[Costo Unitario]]*Tabla1[[#This Row],[Cantidad Ordenada]]</f>
        <v>26</v>
      </c>
    </row>
    <row r="1370" spans="1:15" x14ac:dyDescent="0.2">
      <c r="A1370">
        <v>553</v>
      </c>
      <c r="B1370">
        <v>14</v>
      </c>
      <c r="C1370" t="s">
        <v>16</v>
      </c>
      <c r="D1370" t="s">
        <v>40</v>
      </c>
      <c r="E1370">
        <v>11</v>
      </c>
      <c r="F1370">
        <v>19</v>
      </c>
      <c r="G1370">
        <v>1</v>
      </c>
      <c r="H1370" s="8">
        <v>42</v>
      </c>
      <c r="I1370" s="7">
        <f>Tabla1[[#This Row],[Tiempo de Preparación]]/1440</f>
        <v>2.9166666666666667E-2</v>
      </c>
      <c r="J1370" t="s">
        <v>8</v>
      </c>
      <c r="K1370">
        <f>Tabla1[[#This Row],[Precio Unitario]]*Tabla1[[#This Row],[Cantidad Ordenada]]</f>
        <v>19</v>
      </c>
      <c r="L1370">
        <f>Tabla1[[#This Row],[Ganancia Bruta]]-(Tabla1[[#This Row],[Costo Unitario]]*Tabla1[[#This Row],[Cantidad Ordenada]])</f>
        <v>8</v>
      </c>
      <c r="M1370">
        <f>Tabla1[[#This Row],[Precio Unitario]]*Tabla1[[#This Row],[Cantidad Ordenada]]</f>
        <v>19</v>
      </c>
      <c r="N1370" s="1">
        <f>Tabla1[[#This Row],[Ganancia Neta ]]/Tabla1[[#This Row],[Total del pedido ]]</f>
        <v>0.42105263157894735</v>
      </c>
      <c r="O1370" s="2">
        <f>Tabla1[[#This Row],[Costo Unitario]]*Tabla1[[#This Row],[Cantidad Ordenada]]</f>
        <v>11</v>
      </c>
    </row>
    <row r="1371" spans="1:15" x14ac:dyDescent="0.2">
      <c r="A1371">
        <v>554</v>
      </c>
      <c r="B1371">
        <v>10</v>
      </c>
      <c r="C1371" t="s">
        <v>22</v>
      </c>
      <c r="D1371" t="s">
        <v>46</v>
      </c>
      <c r="E1371">
        <v>14</v>
      </c>
      <c r="F1371">
        <v>23</v>
      </c>
      <c r="G1371">
        <v>2</v>
      </c>
      <c r="H1371" s="8">
        <v>55</v>
      </c>
      <c r="I1371" s="7">
        <f>Tabla1[[#This Row],[Tiempo de Preparación]]/1440</f>
        <v>3.8194444444444448E-2</v>
      </c>
      <c r="J1371" t="s">
        <v>8</v>
      </c>
      <c r="K1371">
        <f>Tabla1[[#This Row],[Precio Unitario]]*Tabla1[[#This Row],[Cantidad Ordenada]]</f>
        <v>46</v>
      </c>
      <c r="L1371">
        <f>Tabla1[[#This Row],[Ganancia Bruta]]-(Tabla1[[#This Row],[Costo Unitario]]*Tabla1[[#This Row],[Cantidad Ordenada]])</f>
        <v>18</v>
      </c>
      <c r="M1371">
        <f>Tabla1[[#This Row],[Precio Unitario]]*Tabla1[[#This Row],[Cantidad Ordenada]]</f>
        <v>46</v>
      </c>
      <c r="N1371" s="1">
        <f>Tabla1[[#This Row],[Ganancia Neta ]]/Tabla1[[#This Row],[Total del pedido ]]</f>
        <v>0.39130434782608697</v>
      </c>
      <c r="O1371" s="2">
        <f>Tabla1[[#This Row],[Costo Unitario]]*Tabla1[[#This Row],[Cantidad Ordenada]]</f>
        <v>28</v>
      </c>
    </row>
    <row r="1372" spans="1:15" x14ac:dyDescent="0.2">
      <c r="A1372">
        <v>554</v>
      </c>
      <c r="B1372">
        <v>10</v>
      </c>
      <c r="C1372" t="s">
        <v>11</v>
      </c>
      <c r="D1372" t="s">
        <v>35</v>
      </c>
      <c r="E1372">
        <v>25</v>
      </c>
      <c r="F1372">
        <v>40</v>
      </c>
      <c r="G1372">
        <v>3</v>
      </c>
      <c r="H1372" s="8">
        <v>16</v>
      </c>
      <c r="I1372" s="7">
        <f>Tabla1[[#This Row],[Tiempo de Preparación]]/1440</f>
        <v>1.1111111111111112E-2</v>
      </c>
      <c r="J1372" t="s">
        <v>6</v>
      </c>
      <c r="K1372">
        <f>Tabla1[[#This Row],[Precio Unitario]]*Tabla1[[#This Row],[Cantidad Ordenada]]</f>
        <v>120</v>
      </c>
      <c r="L1372">
        <f>Tabla1[[#This Row],[Ganancia Bruta]]-(Tabla1[[#This Row],[Costo Unitario]]*Tabla1[[#This Row],[Cantidad Ordenada]])</f>
        <v>45</v>
      </c>
      <c r="M1372">
        <f>Tabla1[[#This Row],[Precio Unitario]]*Tabla1[[#This Row],[Cantidad Ordenada]]</f>
        <v>120</v>
      </c>
      <c r="N1372" s="1">
        <f>Tabla1[[#This Row],[Ganancia Neta ]]/Tabla1[[#This Row],[Total del pedido ]]</f>
        <v>0.375</v>
      </c>
      <c r="O1372" s="2">
        <f>Tabla1[[#This Row],[Costo Unitario]]*Tabla1[[#This Row],[Cantidad Ordenada]]</f>
        <v>75</v>
      </c>
    </row>
    <row r="1373" spans="1:15" x14ac:dyDescent="0.2">
      <c r="A1373">
        <v>555</v>
      </c>
      <c r="B1373">
        <v>20</v>
      </c>
      <c r="C1373" t="s">
        <v>7</v>
      </c>
      <c r="D1373" t="s">
        <v>32</v>
      </c>
      <c r="E1373">
        <v>18</v>
      </c>
      <c r="F1373">
        <v>30</v>
      </c>
      <c r="G1373">
        <v>1</v>
      </c>
      <c r="H1373" s="8">
        <v>46</v>
      </c>
      <c r="I1373" s="7">
        <f>Tabla1[[#This Row],[Tiempo de Preparación]]/1440</f>
        <v>3.1944444444444442E-2</v>
      </c>
      <c r="J1373" t="s">
        <v>6</v>
      </c>
      <c r="K1373">
        <f>Tabla1[[#This Row],[Precio Unitario]]*Tabla1[[#This Row],[Cantidad Ordenada]]</f>
        <v>30</v>
      </c>
      <c r="L1373">
        <f>Tabla1[[#This Row],[Ganancia Bruta]]-(Tabla1[[#This Row],[Costo Unitario]]*Tabla1[[#This Row],[Cantidad Ordenada]])</f>
        <v>12</v>
      </c>
      <c r="M1373">
        <f>Tabla1[[#This Row],[Precio Unitario]]*Tabla1[[#This Row],[Cantidad Ordenada]]</f>
        <v>30</v>
      </c>
      <c r="N1373" s="1">
        <f>Tabla1[[#This Row],[Ganancia Neta ]]/Tabla1[[#This Row],[Total del pedido ]]</f>
        <v>0.4</v>
      </c>
      <c r="O1373" s="2">
        <f>Tabla1[[#This Row],[Costo Unitario]]*Tabla1[[#This Row],[Cantidad Ordenada]]</f>
        <v>18</v>
      </c>
    </row>
    <row r="1374" spans="1:15" x14ac:dyDescent="0.2">
      <c r="A1374">
        <v>556</v>
      </c>
      <c r="B1374">
        <v>9</v>
      </c>
      <c r="C1374" t="s">
        <v>19</v>
      </c>
      <c r="D1374" t="s">
        <v>43</v>
      </c>
      <c r="E1374">
        <v>13</v>
      </c>
      <c r="F1374">
        <v>22</v>
      </c>
      <c r="G1374">
        <v>1</v>
      </c>
      <c r="H1374" s="8">
        <v>36</v>
      </c>
      <c r="I1374" s="7">
        <f>Tabla1[[#This Row],[Tiempo de Preparación]]/1440</f>
        <v>2.5000000000000001E-2</v>
      </c>
      <c r="J1374" t="s">
        <v>6</v>
      </c>
      <c r="K1374">
        <f>Tabla1[[#This Row],[Precio Unitario]]*Tabla1[[#This Row],[Cantidad Ordenada]]</f>
        <v>22</v>
      </c>
      <c r="L1374">
        <f>Tabla1[[#This Row],[Ganancia Bruta]]-(Tabla1[[#This Row],[Costo Unitario]]*Tabla1[[#This Row],[Cantidad Ordenada]])</f>
        <v>9</v>
      </c>
      <c r="M1374">
        <f>Tabla1[[#This Row],[Precio Unitario]]*Tabla1[[#This Row],[Cantidad Ordenada]]</f>
        <v>22</v>
      </c>
      <c r="N1374" s="1">
        <f>Tabla1[[#This Row],[Ganancia Neta ]]/Tabla1[[#This Row],[Total del pedido ]]</f>
        <v>0.40909090909090912</v>
      </c>
      <c r="O1374" s="2">
        <f>Tabla1[[#This Row],[Costo Unitario]]*Tabla1[[#This Row],[Cantidad Ordenada]]</f>
        <v>13</v>
      </c>
    </row>
    <row r="1375" spans="1:15" x14ac:dyDescent="0.2">
      <c r="A1375">
        <v>556</v>
      </c>
      <c r="B1375">
        <v>9</v>
      </c>
      <c r="C1375" t="s">
        <v>24</v>
      </c>
      <c r="D1375" t="s">
        <v>48</v>
      </c>
      <c r="E1375">
        <v>10</v>
      </c>
      <c r="F1375">
        <v>18</v>
      </c>
      <c r="G1375">
        <v>3</v>
      </c>
      <c r="H1375" s="8">
        <v>30</v>
      </c>
      <c r="I1375" s="7">
        <f>Tabla1[[#This Row],[Tiempo de Preparación]]/1440</f>
        <v>2.0833333333333332E-2</v>
      </c>
      <c r="J1375" t="s">
        <v>8</v>
      </c>
      <c r="K1375">
        <f>Tabla1[[#This Row],[Precio Unitario]]*Tabla1[[#This Row],[Cantidad Ordenada]]</f>
        <v>54</v>
      </c>
      <c r="L1375">
        <f>Tabla1[[#This Row],[Ganancia Bruta]]-(Tabla1[[#This Row],[Costo Unitario]]*Tabla1[[#This Row],[Cantidad Ordenada]])</f>
        <v>24</v>
      </c>
      <c r="M1375">
        <f>Tabla1[[#This Row],[Precio Unitario]]*Tabla1[[#This Row],[Cantidad Ordenada]]</f>
        <v>54</v>
      </c>
      <c r="N1375" s="1">
        <f>Tabla1[[#This Row],[Ganancia Neta ]]/Tabla1[[#This Row],[Total del pedido ]]</f>
        <v>0.44444444444444442</v>
      </c>
      <c r="O1375" s="2">
        <f>Tabla1[[#This Row],[Costo Unitario]]*Tabla1[[#This Row],[Cantidad Ordenada]]</f>
        <v>30</v>
      </c>
    </row>
    <row r="1376" spans="1:15" x14ac:dyDescent="0.2">
      <c r="A1376">
        <v>557</v>
      </c>
      <c r="B1376">
        <v>7</v>
      </c>
      <c r="C1376" t="s">
        <v>18</v>
      </c>
      <c r="D1376" t="s">
        <v>42</v>
      </c>
      <c r="E1376">
        <v>19</v>
      </c>
      <c r="F1376">
        <v>32</v>
      </c>
      <c r="G1376">
        <v>2</v>
      </c>
      <c r="H1376" s="8">
        <v>47</v>
      </c>
      <c r="I1376" s="7">
        <f>Tabla1[[#This Row],[Tiempo de Preparación]]/1440</f>
        <v>3.2638888888888891E-2</v>
      </c>
      <c r="J1376" t="s">
        <v>8</v>
      </c>
      <c r="K1376">
        <f>Tabla1[[#This Row],[Precio Unitario]]*Tabla1[[#This Row],[Cantidad Ordenada]]</f>
        <v>64</v>
      </c>
      <c r="L1376">
        <f>Tabla1[[#This Row],[Ganancia Bruta]]-(Tabla1[[#This Row],[Costo Unitario]]*Tabla1[[#This Row],[Cantidad Ordenada]])</f>
        <v>26</v>
      </c>
      <c r="M1376">
        <f>Tabla1[[#This Row],[Precio Unitario]]*Tabla1[[#This Row],[Cantidad Ordenada]]</f>
        <v>64</v>
      </c>
      <c r="N1376" s="1">
        <f>Tabla1[[#This Row],[Ganancia Neta ]]/Tabla1[[#This Row],[Total del pedido ]]</f>
        <v>0.40625</v>
      </c>
      <c r="O1376" s="2">
        <f>Tabla1[[#This Row],[Costo Unitario]]*Tabla1[[#This Row],[Cantidad Ordenada]]</f>
        <v>38</v>
      </c>
    </row>
    <row r="1377" spans="1:15" x14ac:dyDescent="0.2">
      <c r="A1377">
        <v>557</v>
      </c>
      <c r="B1377">
        <v>7</v>
      </c>
      <c r="C1377" t="s">
        <v>23</v>
      </c>
      <c r="D1377" t="s">
        <v>47</v>
      </c>
      <c r="E1377">
        <v>13</v>
      </c>
      <c r="F1377">
        <v>21</v>
      </c>
      <c r="G1377">
        <v>3</v>
      </c>
      <c r="H1377" s="8">
        <v>22</v>
      </c>
      <c r="I1377" s="7">
        <f>Tabla1[[#This Row],[Tiempo de Preparación]]/1440</f>
        <v>1.5277777777777777E-2</v>
      </c>
      <c r="J1377" t="s">
        <v>8</v>
      </c>
      <c r="K1377">
        <f>Tabla1[[#This Row],[Precio Unitario]]*Tabla1[[#This Row],[Cantidad Ordenada]]</f>
        <v>63</v>
      </c>
      <c r="L1377">
        <f>Tabla1[[#This Row],[Ganancia Bruta]]-(Tabla1[[#This Row],[Costo Unitario]]*Tabla1[[#This Row],[Cantidad Ordenada]])</f>
        <v>24</v>
      </c>
      <c r="M1377">
        <f>Tabla1[[#This Row],[Precio Unitario]]*Tabla1[[#This Row],[Cantidad Ordenada]]</f>
        <v>63</v>
      </c>
      <c r="N1377" s="1">
        <f>Tabla1[[#This Row],[Ganancia Neta ]]/Tabla1[[#This Row],[Total del pedido ]]</f>
        <v>0.38095238095238093</v>
      </c>
      <c r="O1377" s="2">
        <f>Tabla1[[#This Row],[Costo Unitario]]*Tabla1[[#This Row],[Cantidad Ordenada]]</f>
        <v>39</v>
      </c>
    </row>
    <row r="1378" spans="1:15" x14ac:dyDescent="0.2">
      <c r="A1378">
        <v>557</v>
      </c>
      <c r="B1378">
        <v>7</v>
      </c>
      <c r="C1378" t="s">
        <v>26</v>
      </c>
      <c r="D1378" t="s">
        <v>50</v>
      </c>
      <c r="E1378">
        <v>15</v>
      </c>
      <c r="F1378">
        <v>25</v>
      </c>
      <c r="G1378">
        <v>2</v>
      </c>
      <c r="H1378" s="8">
        <v>38</v>
      </c>
      <c r="I1378" s="7">
        <f>Tabla1[[#This Row],[Tiempo de Preparación]]/1440</f>
        <v>2.6388888888888889E-2</v>
      </c>
      <c r="J1378" t="s">
        <v>6</v>
      </c>
      <c r="K1378">
        <f>Tabla1[[#This Row],[Precio Unitario]]*Tabla1[[#This Row],[Cantidad Ordenada]]</f>
        <v>50</v>
      </c>
      <c r="L1378">
        <f>Tabla1[[#This Row],[Ganancia Bruta]]-(Tabla1[[#This Row],[Costo Unitario]]*Tabla1[[#This Row],[Cantidad Ordenada]])</f>
        <v>20</v>
      </c>
      <c r="M1378">
        <f>Tabla1[[#This Row],[Precio Unitario]]*Tabla1[[#This Row],[Cantidad Ordenada]]</f>
        <v>50</v>
      </c>
      <c r="N1378" s="1">
        <f>Tabla1[[#This Row],[Ganancia Neta ]]/Tabla1[[#This Row],[Total del pedido ]]</f>
        <v>0.4</v>
      </c>
      <c r="O1378" s="2">
        <f>Tabla1[[#This Row],[Costo Unitario]]*Tabla1[[#This Row],[Cantidad Ordenada]]</f>
        <v>30</v>
      </c>
    </row>
    <row r="1379" spans="1:15" x14ac:dyDescent="0.2">
      <c r="A1379">
        <v>558</v>
      </c>
      <c r="B1379">
        <v>6</v>
      </c>
      <c r="C1379" t="s">
        <v>18</v>
      </c>
      <c r="D1379" t="s">
        <v>42</v>
      </c>
      <c r="E1379">
        <v>19</v>
      </c>
      <c r="F1379">
        <v>32</v>
      </c>
      <c r="G1379">
        <v>3</v>
      </c>
      <c r="H1379" s="8">
        <v>56</v>
      </c>
      <c r="I1379" s="7">
        <f>Tabla1[[#This Row],[Tiempo de Preparación]]/1440</f>
        <v>3.888888888888889E-2</v>
      </c>
      <c r="J1379" t="s">
        <v>6</v>
      </c>
      <c r="K1379">
        <f>Tabla1[[#This Row],[Precio Unitario]]*Tabla1[[#This Row],[Cantidad Ordenada]]</f>
        <v>96</v>
      </c>
      <c r="L1379">
        <f>Tabla1[[#This Row],[Ganancia Bruta]]-(Tabla1[[#This Row],[Costo Unitario]]*Tabla1[[#This Row],[Cantidad Ordenada]])</f>
        <v>39</v>
      </c>
      <c r="M1379">
        <f>Tabla1[[#This Row],[Precio Unitario]]*Tabla1[[#This Row],[Cantidad Ordenada]]</f>
        <v>96</v>
      </c>
      <c r="N1379" s="1">
        <f>Tabla1[[#This Row],[Ganancia Neta ]]/Tabla1[[#This Row],[Total del pedido ]]</f>
        <v>0.40625</v>
      </c>
      <c r="O1379" s="2">
        <f>Tabla1[[#This Row],[Costo Unitario]]*Tabla1[[#This Row],[Cantidad Ordenada]]</f>
        <v>57</v>
      </c>
    </row>
    <row r="1380" spans="1:15" x14ac:dyDescent="0.2">
      <c r="A1380">
        <v>558</v>
      </c>
      <c r="B1380">
        <v>6</v>
      </c>
      <c r="C1380" t="s">
        <v>26</v>
      </c>
      <c r="D1380" t="s">
        <v>50</v>
      </c>
      <c r="E1380">
        <v>15</v>
      </c>
      <c r="F1380">
        <v>25</v>
      </c>
      <c r="G1380">
        <v>2</v>
      </c>
      <c r="H1380" s="8">
        <v>54</v>
      </c>
      <c r="I1380" s="7">
        <f>Tabla1[[#This Row],[Tiempo de Preparación]]/1440</f>
        <v>3.7499999999999999E-2</v>
      </c>
      <c r="J1380" t="s">
        <v>8</v>
      </c>
      <c r="K1380">
        <f>Tabla1[[#This Row],[Precio Unitario]]*Tabla1[[#This Row],[Cantidad Ordenada]]</f>
        <v>50</v>
      </c>
      <c r="L1380">
        <f>Tabla1[[#This Row],[Ganancia Bruta]]-(Tabla1[[#This Row],[Costo Unitario]]*Tabla1[[#This Row],[Cantidad Ordenada]])</f>
        <v>20</v>
      </c>
      <c r="M1380">
        <f>Tabla1[[#This Row],[Precio Unitario]]*Tabla1[[#This Row],[Cantidad Ordenada]]</f>
        <v>50</v>
      </c>
      <c r="N1380" s="1">
        <f>Tabla1[[#This Row],[Ganancia Neta ]]/Tabla1[[#This Row],[Total del pedido ]]</f>
        <v>0.4</v>
      </c>
      <c r="O1380" s="2">
        <f>Tabla1[[#This Row],[Costo Unitario]]*Tabla1[[#This Row],[Cantidad Ordenada]]</f>
        <v>30</v>
      </c>
    </row>
    <row r="1381" spans="1:15" x14ac:dyDescent="0.2">
      <c r="A1381">
        <v>558</v>
      </c>
      <c r="B1381">
        <v>6</v>
      </c>
      <c r="C1381" t="s">
        <v>14</v>
      </c>
      <c r="D1381" t="s">
        <v>38</v>
      </c>
      <c r="E1381">
        <v>20</v>
      </c>
      <c r="F1381">
        <v>33</v>
      </c>
      <c r="G1381">
        <v>1</v>
      </c>
      <c r="H1381" s="8">
        <v>57</v>
      </c>
      <c r="I1381" s="7">
        <f>Tabla1[[#This Row],[Tiempo de Preparación]]/1440</f>
        <v>3.9583333333333331E-2</v>
      </c>
      <c r="J1381" t="s">
        <v>6</v>
      </c>
      <c r="K1381">
        <f>Tabla1[[#This Row],[Precio Unitario]]*Tabla1[[#This Row],[Cantidad Ordenada]]</f>
        <v>33</v>
      </c>
      <c r="L1381">
        <f>Tabla1[[#This Row],[Ganancia Bruta]]-(Tabla1[[#This Row],[Costo Unitario]]*Tabla1[[#This Row],[Cantidad Ordenada]])</f>
        <v>13</v>
      </c>
      <c r="M1381">
        <f>Tabla1[[#This Row],[Precio Unitario]]*Tabla1[[#This Row],[Cantidad Ordenada]]</f>
        <v>33</v>
      </c>
      <c r="N1381" s="1">
        <f>Tabla1[[#This Row],[Ganancia Neta ]]/Tabla1[[#This Row],[Total del pedido ]]</f>
        <v>0.39393939393939392</v>
      </c>
      <c r="O1381" s="2">
        <f>Tabla1[[#This Row],[Costo Unitario]]*Tabla1[[#This Row],[Cantidad Ordenada]]</f>
        <v>20</v>
      </c>
    </row>
    <row r="1382" spans="1:15" x14ac:dyDescent="0.2">
      <c r="A1382">
        <v>559</v>
      </c>
      <c r="B1382">
        <v>11</v>
      </c>
      <c r="C1382" t="s">
        <v>14</v>
      </c>
      <c r="D1382" t="s">
        <v>38</v>
      </c>
      <c r="E1382">
        <v>20</v>
      </c>
      <c r="F1382">
        <v>33</v>
      </c>
      <c r="G1382">
        <v>3</v>
      </c>
      <c r="H1382" s="8">
        <v>41</v>
      </c>
      <c r="I1382" s="7">
        <f>Tabla1[[#This Row],[Tiempo de Preparación]]/1440</f>
        <v>2.8472222222222222E-2</v>
      </c>
      <c r="J1382" t="s">
        <v>8</v>
      </c>
      <c r="K1382">
        <f>Tabla1[[#This Row],[Precio Unitario]]*Tabla1[[#This Row],[Cantidad Ordenada]]</f>
        <v>99</v>
      </c>
      <c r="L1382">
        <f>Tabla1[[#This Row],[Ganancia Bruta]]-(Tabla1[[#This Row],[Costo Unitario]]*Tabla1[[#This Row],[Cantidad Ordenada]])</f>
        <v>39</v>
      </c>
      <c r="M1382">
        <f>Tabla1[[#This Row],[Precio Unitario]]*Tabla1[[#This Row],[Cantidad Ordenada]]</f>
        <v>99</v>
      </c>
      <c r="N1382" s="1">
        <f>Tabla1[[#This Row],[Ganancia Neta ]]/Tabla1[[#This Row],[Total del pedido ]]</f>
        <v>0.39393939393939392</v>
      </c>
      <c r="O1382" s="2">
        <f>Tabla1[[#This Row],[Costo Unitario]]*Tabla1[[#This Row],[Cantidad Ordenada]]</f>
        <v>60</v>
      </c>
    </row>
    <row r="1383" spans="1:15" x14ac:dyDescent="0.2">
      <c r="A1383">
        <v>560</v>
      </c>
      <c r="B1383">
        <v>6</v>
      </c>
      <c r="C1383" t="s">
        <v>24</v>
      </c>
      <c r="D1383" t="s">
        <v>48</v>
      </c>
      <c r="E1383">
        <v>10</v>
      </c>
      <c r="F1383">
        <v>18</v>
      </c>
      <c r="G1383">
        <v>2</v>
      </c>
      <c r="H1383" s="8">
        <v>36</v>
      </c>
      <c r="I1383" s="7">
        <f>Tabla1[[#This Row],[Tiempo de Preparación]]/1440</f>
        <v>2.5000000000000001E-2</v>
      </c>
      <c r="J1383" t="s">
        <v>8</v>
      </c>
      <c r="K1383">
        <f>Tabla1[[#This Row],[Precio Unitario]]*Tabla1[[#This Row],[Cantidad Ordenada]]</f>
        <v>36</v>
      </c>
      <c r="L1383">
        <f>Tabla1[[#This Row],[Ganancia Bruta]]-(Tabla1[[#This Row],[Costo Unitario]]*Tabla1[[#This Row],[Cantidad Ordenada]])</f>
        <v>16</v>
      </c>
      <c r="M1383">
        <f>Tabla1[[#This Row],[Precio Unitario]]*Tabla1[[#This Row],[Cantidad Ordenada]]</f>
        <v>36</v>
      </c>
      <c r="N1383" s="1">
        <f>Tabla1[[#This Row],[Ganancia Neta ]]/Tabla1[[#This Row],[Total del pedido ]]</f>
        <v>0.44444444444444442</v>
      </c>
      <c r="O1383" s="2">
        <f>Tabla1[[#This Row],[Costo Unitario]]*Tabla1[[#This Row],[Cantidad Ordenada]]</f>
        <v>20</v>
      </c>
    </row>
    <row r="1384" spans="1:15" x14ac:dyDescent="0.2">
      <c r="A1384">
        <v>560</v>
      </c>
      <c r="B1384">
        <v>6</v>
      </c>
      <c r="C1384" t="s">
        <v>26</v>
      </c>
      <c r="D1384" t="s">
        <v>50</v>
      </c>
      <c r="E1384">
        <v>15</v>
      </c>
      <c r="F1384">
        <v>25</v>
      </c>
      <c r="G1384">
        <v>3</v>
      </c>
      <c r="H1384" s="8">
        <v>12</v>
      </c>
      <c r="I1384" s="7">
        <f>Tabla1[[#This Row],[Tiempo de Preparación]]/1440</f>
        <v>8.3333333333333332E-3</v>
      </c>
      <c r="J1384" t="s">
        <v>8</v>
      </c>
      <c r="K1384">
        <f>Tabla1[[#This Row],[Precio Unitario]]*Tabla1[[#This Row],[Cantidad Ordenada]]</f>
        <v>75</v>
      </c>
      <c r="L1384">
        <f>Tabla1[[#This Row],[Ganancia Bruta]]-(Tabla1[[#This Row],[Costo Unitario]]*Tabla1[[#This Row],[Cantidad Ordenada]])</f>
        <v>30</v>
      </c>
      <c r="M1384">
        <f>Tabla1[[#This Row],[Precio Unitario]]*Tabla1[[#This Row],[Cantidad Ordenada]]</f>
        <v>75</v>
      </c>
      <c r="N1384" s="1">
        <f>Tabla1[[#This Row],[Ganancia Neta ]]/Tabla1[[#This Row],[Total del pedido ]]</f>
        <v>0.4</v>
      </c>
      <c r="O1384" s="2">
        <f>Tabla1[[#This Row],[Costo Unitario]]*Tabla1[[#This Row],[Cantidad Ordenada]]</f>
        <v>45</v>
      </c>
    </row>
    <row r="1385" spans="1:15" x14ac:dyDescent="0.2">
      <c r="A1385">
        <v>561</v>
      </c>
      <c r="B1385">
        <v>4</v>
      </c>
      <c r="C1385" t="s">
        <v>24</v>
      </c>
      <c r="D1385" t="s">
        <v>48</v>
      </c>
      <c r="E1385">
        <v>10</v>
      </c>
      <c r="F1385">
        <v>18</v>
      </c>
      <c r="G1385">
        <v>1</v>
      </c>
      <c r="H1385" s="8">
        <v>56</v>
      </c>
      <c r="I1385" s="7">
        <f>Tabla1[[#This Row],[Tiempo de Preparación]]/1440</f>
        <v>3.888888888888889E-2</v>
      </c>
      <c r="J1385" t="s">
        <v>8</v>
      </c>
      <c r="K1385">
        <f>Tabla1[[#This Row],[Precio Unitario]]*Tabla1[[#This Row],[Cantidad Ordenada]]</f>
        <v>18</v>
      </c>
      <c r="L1385">
        <f>Tabla1[[#This Row],[Ganancia Bruta]]-(Tabla1[[#This Row],[Costo Unitario]]*Tabla1[[#This Row],[Cantidad Ordenada]])</f>
        <v>8</v>
      </c>
      <c r="M1385">
        <f>Tabla1[[#This Row],[Precio Unitario]]*Tabla1[[#This Row],[Cantidad Ordenada]]</f>
        <v>18</v>
      </c>
      <c r="N1385" s="1">
        <f>Tabla1[[#This Row],[Ganancia Neta ]]/Tabla1[[#This Row],[Total del pedido ]]</f>
        <v>0.44444444444444442</v>
      </c>
      <c r="O1385" s="2">
        <f>Tabla1[[#This Row],[Costo Unitario]]*Tabla1[[#This Row],[Cantidad Ordenada]]</f>
        <v>10</v>
      </c>
    </row>
    <row r="1386" spans="1:15" x14ac:dyDescent="0.2">
      <c r="A1386">
        <v>561</v>
      </c>
      <c r="B1386">
        <v>4</v>
      </c>
      <c r="C1386" t="s">
        <v>22</v>
      </c>
      <c r="D1386" t="s">
        <v>46</v>
      </c>
      <c r="E1386">
        <v>14</v>
      </c>
      <c r="F1386">
        <v>23</v>
      </c>
      <c r="G1386">
        <v>2</v>
      </c>
      <c r="H1386" s="8">
        <v>8</v>
      </c>
      <c r="I1386" s="7">
        <f>Tabla1[[#This Row],[Tiempo de Preparación]]/1440</f>
        <v>5.5555555555555558E-3</v>
      </c>
      <c r="J1386" t="s">
        <v>8</v>
      </c>
      <c r="K1386">
        <f>Tabla1[[#This Row],[Precio Unitario]]*Tabla1[[#This Row],[Cantidad Ordenada]]</f>
        <v>46</v>
      </c>
      <c r="L1386">
        <f>Tabla1[[#This Row],[Ganancia Bruta]]-(Tabla1[[#This Row],[Costo Unitario]]*Tabla1[[#This Row],[Cantidad Ordenada]])</f>
        <v>18</v>
      </c>
      <c r="M1386">
        <f>Tabla1[[#This Row],[Precio Unitario]]*Tabla1[[#This Row],[Cantidad Ordenada]]</f>
        <v>46</v>
      </c>
      <c r="N1386" s="1">
        <f>Tabla1[[#This Row],[Ganancia Neta ]]/Tabla1[[#This Row],[Total del pedido ]]</f>
        <v>0.39130434782608697</v>
      </c>
      <c r="O1386" s="2">
        <f>Tabla1[[#This Row],[Costo Unitario]]*Tabla1[[#This Row],[Cantidad Ordenada]]</f>
        <v>28</v>
      </c>
    </row>
    <row r="1387" spans="1:15" x14ac:dyDescent="0.2">
      <c r="A1387">
        <v>562</v>
      </c>
      <c r="B1387">
        <v>20</v>
      </c>
      <c r="C1387" t="s">
        <v>11</v>
      </c>
      <c r="D1387" t="s">
        <v>35</v>
      </c>
      <c r="E1387">
        <v>25</v>
      </c>
      <c r="F1387">
        <v>40</v>
      </c>
      <c r="G1387">
        <v>3</v>
      </c>
      <c r="H1387" s="8">
        <v>41</v>
      </c>
      <c r="I1387" s="7">
        <f>Tabla1[[#This Row],[Tiempo de Preparación]]/1440</f>
        <v>2.8472222222222222E-2</v>
      </c>
      <c r="J1387" t="s">
        <v>6</v>
      </c>
      <c r="K1387">
        <f>Tabla1[[#This Row],[Precio Unitario]]*Tabla1[[#This Row],[Cantidad Ordenada]]</f>
        <v>120</v>
      </c>
      <c r="L1387">
        <f>Tabla1[[#This Row],[Ganancia Bruta]]-(Tabla1[[#This Row],[Costo Unitario]]*Tabla1[[#This Row],[Cantidad Ordenada]])</f>
        <v>45</v>
      </c>
      <c r="M1387">
        <f>Tabla1[[#This Row],[Precio Unitario]]*Tabla1[[#This Row],[Cantidad Ordenada]]</f>
        <v>120</v>
      </c>
      <c r="N1387" s="1">
        <f>Tabla1[[#This Row],[Ganancia Neta ]]/Tabla1[[#This Row],[Total del pedido ]]</f>
        <v>0.375</v>
      </c>
      <c r="O1387" s="2">
        <f>Tabla1[[#This Row],[Costo Unitario]]*Tabla1[[#This Row],[Cantidad Ordenada]]</f>
        <v>75</v>
      </c>
    </row>
    <row r="1388" spans="1:15" x14ac:dyDescent="0.2">
      <c r="A1388">
        <v>562</v>
      </c>
      <c r="B1388">
        <v>20</v>
      </c>
      <c r="C1388" t="s">
        <v>13</v>
      </c>
      <c r="D1388" t="s">
        <v>37</v>
      </c>
      <c r="E1388">
        <v>17</v>
      </c>
      <c r="F1388">
        <v>29</v>
      </c>
      <c r="G1388">
        <v>2</v>
      </c>
      <c r="H1388" s="8">
        <v>7</v>
      </c>
      <c r="I1388" s="7">
        <f>Tabla1[[#This Row],[Tiempo de Preparación]]/1440</f>
        <v>4.8611111111111112E-3</v>
      </c>
      <c r="J1388" t="s">
        <v>6</v>
      </c>
      <c r="K1388">
        <f>Tabla1[[#This Row],[Precio Unitario]]*Tabla1[[#This Row],[Cantidad Ordenada]]</f>
        <v>58</v>
      </c>
      <c r="L1388">
        <f>Tabla1[[#This Row],[Ganancia Bruta]]-(Tabla1[[#This Row],[Costo Unitario]]*Tabla1[[#This Row],[Cantidad Ordenada]])</f>
        <v>24</v>
      </c>
      <c r="M1388">
        <f>Tabla1[[#This Row],[Precio Unitario]]*Tabla1[[#This Row],[Cantidad Ordenada]]</f>
        <v>58</v>
      </c>
      <c r="N1388" s="1">
        <f>Tabla1[[#This Row],[Ganancia Neta ]]/Tabla1[[#This Row],[Total del pedido ]]</f>
        <v>0.41379310344827586</v>
      </c>
      <c r="O1388" s="2">
        <f>Tabla1[[#This Row],[Costo Unitario]]*Tabla1[[#This Row],[Cantidad Ordenada]]</f>
        <v>34</v>
      </c>
    </row>
    <row r="1389" spans="1:15" x14ac:dyDescent="0.2">
      <c r="A1389">
        <v>562</v>
      </c>
      <c r="B1389">
        <v>20</v>
      </c>
      <c r="C1389" t="s">
        <v>5</v>
      </c>
      <c r="D1389" t="s">
        <v>31</v>
      </c>
      <c r="E1389">
        <v>14</v>
      </c>
      <c r="F1389">
        <v>24</v>
      </c>
      <c r="G1389">
        <v>2</v>
      </c>
      <c r="H1389" s="8">
        <v>22</v>
      </c>
      <c r="I1389" s="7">
        <f>Tabla1[[#This Row],[Tiempo de Preparación]]/1440</f>
        <v>1.5277777777777777E-2</v>
      </c>
      <c r="J1389" t="s">
        <v>6</v>
      </c>
      <c r="K1389">
        <f>Tabla1[[#This Row],[Precio Unitario]]*Tabla1[[#This Row],[Cantidad Ordenada]]</f>
        <v>48</v>
      </c>
      <c r="L1389">
        <f>Tabla1[[#This Row],[Ganancia Bruta]]-(Tabla1[[#This Row],[Costo Unitario]]*Tabla1[[#This Row],[Cantidad Ordenada]])</f>
        <v>20</v>
      </c>
      <c r="M1389">
        <f>Tabla1[[#This Row],[Precio Unitario]]*Tabla1[[#This Row],[Cantidad Ordenada]]</f>
        <v>48</v>
      </c>
      <c r="N1389" s="1">
        <f>Tabla1[[#This Row],[Ganancia Neta ]]/Tabla1[[#This Row],[Total del pedido ]]</f>
        <v>0.41666666666666669</v>
      </c>
      <c r="O1389" s="2">
        <f>Tabla1[[#This Row],[Costo Unitario]]*Tabla1[[#This Row],[Cantidad Ordenada]]</f>
        <v>28</v>
      </c>
    </row>
    <row r="1390" spans="1:15" x14ac:dyDescent="0.2">
      <c r="A1390">
        <v>562</v>
      </c>
      <c r="B1390">
        <v>20</v>
      </c>
      <c r="C1390" t="s">
        <v>9</v>
      </c>
      <c r="D1390" t="s">
        <v>33</v>
      </c>
      <c r="E1390">
        <v>19</v>
      </c>
      <c r="F1390">
        <v>31</v>
      </c>
      <c r="G1390">
        <v>2</v>
      </c>
      <c r="H1390" s="8">
        <v>42</v>
      </c>
      <c r="I1390" s="7">
        <f>Tabla1[[#This Row],[Tiempo de Preparación]]/1440</f>
        <v>2.9166666666666667E-2</v>
      </c>
      <c r="J1390" t="s">
        <v>8</v>
      </c>
      <c r="K1390">
        <f>Tabla1[[#This Row],[Precio Unitario]]*Tabla1[[#This Row],[Cantidad Ordenada]]</f>
        <v>62</v>
      </c>
      <c r="L1390">
        <f>Tabla1[[#This Row],[Ganancia Bruta]]-(Tabla1[[#This Row],[Costo Unitario]]*Tabla1[[#This Row],[Cantidad Ordenada]])</f>
        <v>24</v>
      </c>
      <c r="M1390">
        <f>Tabla1[[#This Row],[Precio Unitario]]*Tabla1[[#This Row],[Cantidad Ordenada]]</f>
        <v>62</v>
      </c>
      <c r="N1390" s="1">
        <f>Tabla1[[#This Row],[Ganancia Neta ]]/Tabla1[[#This Row],[Total del pedido ]]</f>
        <v>0.38709677419354838</v>
      </c>
      <c r="O1390" s="2">
        <f>Tabla1[[#This Row],[Costo Unitario]]*Tabla1[[#This Row],[Cantidad Ordenada]]</f>
        <v>38</v>
      </c>
    </row>
    <row r="1391" spans="1:15" x14ac:dyDescent="0.2">
      <c r="A1391">
        <v>563</v>
      </c>
      <c r="B1391">
        <v>12</v>
      </c>
      <c r="C1391" t="s">
        <v>10</v>
      </c>
      <c r="D1391" t="s">
        <v>34</v>
      </c>
      <c r="E1391">
        <v>16</v>
      </c>
      <c r="F1391">
        <v>27</v>
      </c>
      <c r="G1391">
        <v>2</v>
      </c>
      <c r="H1391" s="8">
        <v>37</v>
      </c>
      <c r="I1391" s="7">
        <f>Tabla1[[#This Row],[Tiempo de Preparación]]/1440</f>
        <v>2.5694444444444443E-2</v>
      </c>
      <c r="J1391" t="s">
        <v>8</v>
      </c>
      <c r="K1391">
        <f>Tabla1[[#This Row],[Precio Unitario]]*Tabla1[[#This Row],[Cantidad Ordenada]]</f>
        <v>54</v>
      </c>
      <c r="L1391">
        <f>Tabla1[[#This Row],[Ganancia Bruta]]-(Tabla1[[#This Row],[Costo Unitario]]*Tabla1[[#This Row],[Cantidad Ordenada]])</f>
        <v>22</v>
      </c>
      <c r="M1391">
        <f>Tabla1[[#This Row],[Precio Unitario]]*Tabla1[[#This Row],[Cantidad Ordenada]]</f>
        <v>54</v>
      </c>
      <c r="N1391" s="1">
        <f>Tabla1[[#This Row],[Ganancia Neta ]]/Tabla1[[#This Row],[Total del pedido ]]</f>
        <v>0.40740740740740738</v>
      </c>
      <c r="O1391" s="2">
        <f>Tabla1[[#This Row],[Costo Unitario]]*Tabla1[[#This Row],[Cantidad Ordenada]]</f>
        <v>32</v>
      </c>
    </row>
    <row r="1392" spans="1:15" x14ac:dyDescent="0.2">
      <c r="A1392">
        <v>564</v>
      </c>
      <c r="B1392">
        <v>9</v>
      </c>
      <c r="C1392" t="s">
        <v>12</v>
      </c>
      <c r="D1392" t="s">
        <v>36</v>
      </c>
      <c r="E1392">
        <v>22</v>
      </c>
      <c r="F1392">
        <v>36</v>
      </c>
      <c r="G1392">
        <v>1</v>
      </c>
      <c r="H1392" s="8">
        <v>7</v>
      </c>
      <c r="I1392" s="7">
        <f>Tabla1[[#This Row],[Tiempo de Preparación]]/1440</f>
        <v>4.8611111111111112E-3</v>
      </c>
      <c r="J1392" t="s">
        <v>8</v>
      </c>
      <c r="K1392">
        <f>Tabla1[[#This Row],[Precio Unitario]]*Tabla1[[#This Row],[Cantidad Ordenada]]</f>
        <v>36</v>
      </c>
      <c r="L1392">
        <f>Tabla1[[#This Row],[Ganancia Bruta]]-(Tabla1[[#This Row],[Costo Unitario]]*Tabla1[[#This Row],[Cantidad Ordenada]])</f>
        <v>14</v>
      </c>
      <c r="M1392">
        <f>Tabla1[[#This Row],[Precio Unitario]]*Tabla1[[#This Row],[Cantidad Ordenada]]</f>
        <v>36</v>
      </c>
      <c r="N1392" s="1">
        <f>Tabla1[[#This Row],[Ganancia Neta ]]/Tabla1[[#This Row],[Total del pedido ]]</f>
        <v>0.3888888888888889</v>
      </c>
      <c r="O1392" s="2">
        <f>Tabla1[[#This Row],[Costo Unitario]]*Tabla1[[#This Row],[Cantidad Ordenada]]</f>
        <v>22</v>
      </c>
    </row>
    <row r="1393" spans="1:15" x14ac:dyDescent="0.2">
      <c r="A1393">
        <v>564</v>
      </c>
      <c r="B1393">
        <v>9</v>
      </c>
      <c r="C1393" t="s">
        <v>11</v>
      </c>
      <c r="D1393" t="s">
        <v>35</v>
      </c>
      <c r="E1393">
        <v>25</v>
      </c>
      <c r="F1393">
        <v>40</v>
      </c>
      <c r="G1393">
        <v>2</v>
      </c>
      <c r="H1393" s="8">
        <v>36</v>
      </c>
      <c r="I1393" s="7">
        <f>Tabla1[[#This Row],[Tiempo de Preparación]]/1440</f>
        <v>2.5000000000000001E-2</v>
      </c>
      <c r="J1393" t="s">
        <v>8</v>
      </c>
      <c r="K1393">
        <f>Tabla1[[#This Row],[Precio Unitario]]*Tabla1[[#This Row],[Cantidad Ordenada]]</f>
        <v>80</v>
      </c>
      <c r="L1393">
        <f>Tabla1[[#This Row],[Ganancia Bruta]]-(Tabla1[[#This Row],[Costo Unitario]]*Tabla1[[#This Row],[Cantidad Ordenada]])</f>
        <v>30</v>
      </c>
      <c r="M1393">
        <f>Tabla1[[#This Row],[Precio Unitario]]*Tabla1[[#This Row],[Cantidad Ordenada]]</f>
        <v>80</v>
      </c>
      <c r="N1393" s="1">
        <f>Tabla1[[#This Row],[Ganancia Neta ]]/Tabla1[[#This Row],[Total del pedido ]]</f>
        <v>0.375</v>
      </c>
      <c r="O1393" s="2">
        <f>Tabla1[[#This Row],[Costo Unitario]]*Tabla1[[#This Row],[Cantidad Ordenada]]</f>
        <v>50</v>
      </c>
    </row>
    <row r="1394" spans="1:15" x14ac:dyDescent="0.2">
      <c r="A1394">
        <v>564</v>
      </c>
      <c r="B1394">
        <v>9</v>
      </c>
      <c r="C1394" t="s">
        <v>21</v>
      </c>
      <c r="D1394" t="s">
        <v>45</v>
      </c>
      <c r="E1394">
        <v>12</v>
      </c>
      <c r="F1394">
        <v>20</v>
      </c>
      <c r="G1394">
        <v>2</v>
      </c>
      <c r="H1394" s="8">
        <v>11</v>
      </c>
      <c r="I1394" s="7">
        <f>Tabla1[[#This Row],[Tiempo de Preparación]]/1440</f>
        <v>7.6388888888888886E-3</v>
      </c>
      <c r="J1394" t="s">
        <v>8</v>
      </c>
      <c r="K1394">
        <f>Tabla1[[#This Row],[Precio Unitario]]*Tabla1[[#This Row],[Cantidad Ordenada]]</f>
        <v>40</v>
      </c>
      <c r="L1394">
        <f>Tabla1[[#This Row],[Ganancia Bruta]]-(Tabla1[[#This Row],[Costo Unitario]]*Tabla1[[#This Row],[Cantidad Ordenada]])</f>
        <v>16</v>
      </c>
      <c r="M1394">
        <f>Tabla1[[#This Row],[Precio Unitario]]*Tabla1[[#This Row],[Cantidad Ordenada]]</f>
        <v>40</v>
      </c>
      <c r="N1394" s="1">
        <f>Tabla1[[#This Row],[Ganancia Neta ]]/Tabla1[[#This Row],[Total del pedido ]]</f>
        <v>0.4</v>
      </c>
      <c r="O1394" s="2">
        <f>Tabla1[[#This Row],[Costo Unitario]]*Tabla1[[#This Row],[Cantidad Ordenada]]</f>
        <v>24</v>
      </c>
    </row>
    <row r="1395" spans="1:15" x14ac:dyDescent="0.2">
      <c r="A1395">
        <v>565</v>
      </c>
      <c r="B1395">
        <v>3</v>
      </c>
      <c r="C1395" t="s">
        <v>18</v>
      </c>
      <c r="D1395" t="s">
        <v>42</v>
      </c>
      <c r="E1395">
        <v>19</v>
      </c>
      <c r="F1395">
        <v>32</v>
      </c>
      <c r="G1395">
        <v>3</v>
      </c>
      <c r="H1395" s="8">
        <v>19</v>
      </c>
      <c r="I1395" s="7">
        <f>Tabla1[[#This Row],[Tiempo de Preparación]]/1440</f>
        <v>1.3194444444444444E-2</v>
      </c>
      <c r="J1395" t="s">
        <v>6</v>
      </c>
      <c r="K1395">
        <f>Tabla1[[#This Row],[Precio Unitario]]*Tabla1[[#This Row],[Cantidad Ordenada]]</f>
        <v>96</v>
      </c>
      <c r="L1395">
        <f>Tabla1[[#This Row],[Ganancia Bruta]]-(Tabla1[[#This Row],[Costo Unitario]]*Tabla1[[#This Row],[Cantidad Ordenada]])</f>
        <v>39</v>
      </c>
      <c r="M1395">
        <f>Tabla1[[#This Row],[Precio Unitario]]*Tabla1[[#This Row],[Cantidad Ordenada]]</f>
        <v>96</v>
      </c>
      <c r="N1395" s="1">
        <f>Tabla1[[#This Row],[Ganancia Neta ]]/Tabla1[[#This Row],[Total del pedido ]]</f>
        <v>0.40625</v>
      </c>
      <c r="O1395" s="2">
        <f>Tabla1[[#This Row],[Costo Unitario]]*Tabla1[[#This Row],[Cantidad Ordenada]]</f>
        <v>57</v>
      </c>
    </row>
    <row r="1396" spans="1:15" x14ac:dyDescent="0.2">
      <c r="A1396">
        <v>565</v>
      </c>
      <c r="B1396">
        <v>3</v>
      </c>
      <c r="C1396" t="s">
        <v>24</v>
      </c>
      <c r="D1396" t="s">
        <v>48</v>
      </c>
      <c r="E1396">
        <v>10</v>
      </c>
      <c r="F1396">
        <v>18</v>
      </c>
      <c r="G1396">
        <v>3</v>
      </c>
      <c r="H1396" s="8">
        <v>53</v>
      </c>
      <c r="I1396" s="7">
        <f>Tabla1[[#This Row],[Tiempo de Preparación]]/1440</f>
        <v>3.6805555555555557E-2</v>
      </c>
      <c r="J1396" t="s">
        <v>8</v>
      </c>
      <c r="K1396">
        <f>Tabla1[[#This Row],[Precio Unitario]]*Tabla1[[#This Row],[Cantidad Ordenada]]</f>
        <v>54</v>
      </c>
      <c r="L1396">
        <f>Tabla1[[#This Row],[Ganancia Bruta]]-(Tabla1[[#This Row],[Costo Unitario]]*Tabla1[[#This Row],[Cantidad Ordenada]])</f>
        <v>24</v>
      </c>
      <c r="M1396">
        <f>Tabla1[[#This Row],[Precio Unitario]]*Tabla1[[#This Row],[Cantidad Ordenada]]</f>
        <v>54</v>
      </c>
      <c r="N1396" s="1">
        <f>Tabla1[[#This Row],[Ganancia Neta ]]/Tabla1[[#This Row],[Total del pedido ]]</f>
        <v>0.44444444444444442</v>
      </c>
      <c r="O1396" s="2">
        <f>Tabla1[[#This Row],[Costo Unitario]]*Tabla1[[#This Row],[Cantidad Ordenada]]</f>
        <v>30</v>
      </c>
    </row>
    <row r="1397" spans="1:15" x14ac:dyDescent="0.2">
      <c r="A1397">
        <v>565</v>
      </c>
      <c r="B1397">
        <v>3</v>
      </c>
      <c r="C1397" t="s">
        <v>14</v>
      </c>
      <c r="D1397" t="s">
        <v>38</v>
      </c>
      <c r="E1397">
        <v>20</v>
      </c>
      <c r="F1397">
        <v>33</v>
      </c>
      <c r="G1397">
        <v>2</v>
      </c>
      <c r="H1397" s="8">
        <v>21</v>
      </c>
      <c r="I1397" s="7">
        <f>Tabla1[[#This Row],[Tiempo de Preparación]]/1440</f>
        <v>1.4583333333333334E-2</v>
      </c>
      <c r="J1397" t="s">
        <v>8</v>
      </c>
      <c r="K1397">
        <f>Tabla1[[#This Row],[Precio Unitario]]*Tabla1[[#This Row],[Cantidad Ordenada]]</f>
        <v>66</v>
      </c>
      <c r="L1397">
        <f>Tabla1[[#This Row],[Ganancia Bruta]]-(Tabla1[[#This Row],[Costo Unitario]]*Tabla1[[#This Row],[Cantidad Ordenada]])</f>
        <v>26</v>
      </c>
      <c r="M1397">
        <f>Tabla1[[#This Row],[Precio Unitario]]*Tabla1[[#This Row],[Cantidad Ordenada]]</f>
        <v>66</v>
      </c>
      <c r="N1397" s="1">
        <f>Tabla1[[#This Row],[Ganancia Neta ]]/Tabla1[[#This Row],[Total del pedido ]]</f>
        <v>0.39393939393939392</v>
      </c>
      <c r="O1397" s="2">
        <f>Tabla1[[#This Row],[Costo Unitario]]*Tabla1[[#This Row],[Cantidad Ordenada]]</f>
        <v>40</v>
      </c>
    </row>
    <row r="1398" spans="1:15" x14ac:dyDescent="0.2">
      <c r="A1398">
        <v>565</v>
      </c>
      <c r="B1398">
        <v>3</v>
      </c>
      <c r="C1398" t="s">
        <v>17</v>
      </c>
      <c r="D1398" t="s">
        <v>41</v>
      </c>
      <c r="E1398">
        <v>21</v>
      </c>
      <c r="F1398">
        <v>35</v>
      </c>
      <c r="G1398">
        <v>1</v>
      </c>
      <c r="H1398" s="8">
        <v>5</v>
      </c>
      <c r="I1398" s="7">
        <f>Tabla1[[#This Row],[Tiempo de Preparación]]/1440</f>
        <v>3.472222222222222E-3</v>
      </c>
      <c r="J1398" t="s">
        <v>8</v>
      </c>
      <c r="K1398">
        <f>Tabla1[[#This Row],[Precio Unitario]]*Tabla1[[#This Row],[Cantidad Ordenada]]</f>
        <v>35</v>
      </c>
      <c r="L1398">
        <f>Tabla1[[#This Row],[Ganancia Bruta]]-(Tabla1[[#This Row],[Costo Unitario]]*Tabla1[[#This Row],[Cantidad Ordenada]])</f>
        <v>14</v>
      </c>
      <c r="M1398">
        <f>Tabla1[[#This Row],[Precio Unitario]]*Tabla1[[#This Row],[Cantidad Ordenada]]</f>
        <v>35</v>
      </c>
      <c r="N1398" s="1">
        <f>Tabla1[[#This Row],[Ganancia Neta ]]/Tabla1[[#This Row],[Total del pedido ]]</f>
        <v>0.4</v>
      </c>
      <c r="O1398" s="2">
        <f>Tabla1[[#This Row],[Costo Unitario]]*Tabla1[[#This Row],[Cantidad Ordenada]]</f>
        <v>21</v>
      </c>
    </row>
    <row r="1399" spans="1:15" x14ac:dyDescent="0.2">
      <c r="A1399">
        <v>566</v>
      </c>
      <c r="B1399">
        <v>4</v>
      </c>
      <c r="C1399" t="s">
        <v>25</v>
      </c>
      <c r="D1399" t="s">
        <v>49</v>
      </c>
      <c r="E1399">
        <v>15</v>
      </c>
      <c r="F1399">
        <v>26</v>
      </c>
      <c r="G1399">
        <v>3</v>
      </c>
      <c r="H1399" s="8">
        <v>56</v>
      </c>
      <c r="I1399" s="7">
        <f>Tabla1[[#This Row],[Tiempo de Preparación]]/1440</f>
        <v>3.888888888888889E-2</v>
      </c>
      <c r="J1399" t="s">
        <v>6</v>
      </c>
      <c r="K1399">
        <f>Tabla1[[#This Row],[Precio Unitario]]*Tabla1[[#This Row],[Cantidad Ordenada]]</f>
        <v>78</v>
      </c>
      <c r="L1399">
        <f>Tabla1[[#This Row],[Ganancia Bruta]]-(Tabla1[[#This Row],[Costo Unitario]]*Tabla1[[#This Row],[Cantidad Ordenada]])</f>
        <v>33</v>
      </c>
      <c r="M1399">
        <f>Tabla1[[#This Row],[Precio Unitario]]*Tabla1[[#This Row],[Cantidad Ordenada]]</f>
        <v>78</v>
      </c>
      <c r="N1399" s="1">
        <f>Tabla1[[#This Row],[Ganancia Neta ]]/Tabla1[[#This Row],[Total del pedido ]]</f>
        <v>0.42307692307692307</v>
      </c>
      <c r="O1399" s="2">
        <f>Tabla1[[#This Row],[Costo Unitario]]*Tabla1[[#This Row],[Cantidad Ordenada]]</f>
        <v>45</v>
      </c>
    </row>
    <row r="1400" spans="1:15" x14ac:dyDescent="0.2">
      <c r="A1400">
        <v>567</v>
      </c>
      <c r="B1400">
        <v>15</v>
      </c>
      <c r="C1400" t="s">
        <v>15</v>
      </c>
      <c r="D1400" t="s">
        <v>39</v>
      </c>
      <c r="E1400">
        <v>16</v>
      </c>
      <c r="F1400">
        <v>28</v>
      </c>
      <c r="G1400">
        <v>2</v>
      </c>
      <c r="H1400" s="8">
        <v>9</v>
      </c>
      <c r="I1400" s="7">
        <f>Tabla1[[#This Row],[Tiempo de Preparación]]/1440</f>
        <v>6.2500000000000003E-3</v>
      </c>
      <c r="J1400" t="s">
        <v>6</v>
      </c>
      <c r="K1400">
        <f>Tabla1[[#This Row],[Precio Unitario]]*Tabla1[[#This Row],[Cantidad Ordenada]]</f>
        <v>56</v>
      </c>
      <c r="L1400">
        <f>Tabla1[[#This Row],[Ganancia Bruta]]-(Tabla1[[#This Row],[Costo Unitario]]*Tabla1[[#This Row],[Cantidad Ordenada]])</f>
        <v>24</v>
      </c>
      <c r="M1400">
        <f>Tabla1[[#This Row],[Precio Unitario]]*Tabla1[[#This Row],[Cantidad Ordenada]]</f>
        <v>56</v>
      </c>
      <c r="N1400" s="1">
        <f>Tabla1[[#This Row],[Ganancia Neta ]]/Tabla1[[#This Row],[Total del pedido ]]</f>
        <v>0.42857142857142855</v>
      </c>
      <c r="O1400" s="2">
        <f>Tabla1[[#This Row],[Costo Unitario]]*Tabla1[[#This Row],[Cantidad Ordenada]]</f>
        <v>32</v>
      </c>
    </row>
    <row r="1401" spans="1:15" x14ac:dyDescent="0.2">
      <c r="A1401">
        <v>567</v>
      </c>
      <c r="B1401">
        <v>15</v>
      </c>
      <c r="C1401" t="s">
        <v>14</v>
      </c>
      <c r="D1401" t="s">
        <v>38</v>
      </c>
      <c r="E1401">
        <v>20</v>
      </c>
      <c r="F1401">
        <v>33</v>
      </c>
      <c r="G1401">
        <v>2</v>
      </c>
      <c r="H1401" s="8">
        <v>34</v>
      </c>
      <c r="I1401" s="7">
        <f>Tabla1[[#This Row],[Tiempo de Preparación]]/1440</f>
        <v>2.361111111111111E-2</v>
      </c>
      <c r="J1401" t="s">
        <v>8</v>
      </c>
      <c r="K1401">
        <f>Tabla1[[#This Row],[Precio Unitario]]*Tabla1[[#This Row],[Cantidad Ordenada]]</f>
        <v>66</v>
      </c>
      <c r="L1401">
        <f>Tabla1[[#This Row],[Ganancia Bruta]]-(Tabla1[[#This Row],[Costo Unitario]]*Tabla1[[#This Row],[Cantidad Ordenada]])</f>
        <v>26</v>
      </c>
      <c r="M1401">
        <f>Tabla1[[#This Row],[Precio Unitario]]*Tabla1[[#This Row],[Cantidad Ordenada]]</f>
        <v>66</v>
      </c>
      <c r="N1401" s="1">
        <f>Tabla1[[#This Row],[Ganancia Neta ]]/Tabla1[[#This Row],[Total del pedido ]]</f>
        <v>0.39393939393939392</v>
      </c>
      <c r="O1401" s="2">
        <f>Tabla1[[#This Row],[Costo Unitario]]*Tabla1[[#This Row],[Cantidad Ordenada]]</f>
        <v>40</v>
      </c>
    </row>
    <row r="1402" spans="1:15" x14ac:dyDescent="0.2">
      <c r="A1402">
        <v>567</v>
      </c>
      <c r="B1402">
        <v>15</v>
      </c>
      <c r="C1402" t="s">
        <v>20</v>
      </c>
      <c r="D1402" t="s">
        <v>44</v>
      </c>
      <c r="E1402">
        <v>20</v>
      </c>
      <c r="F1402">
        <v>34</v>
      </c>
      <c r="G1402">
        <v>2</v>
      </c>
      <c r="H1402" s="8">
        <v>18</v>
      </c>
      <c r="I1402" s="7">
        <f>Tabla1[[#This Row],[Tiempo de Preparación]]/1440</f>
        <v>1.2500000000000001E-2</v>
      </c>
      <c r="J1402" t="s">
        <v>6</v>
      </c>
      <c r="K1402">
        <f>Tabla1[[#This Row],[Precio Unitario]]*Tabla1[[#This Row],[Cantidad Ordenada]]</f>
        <v>68</v>
      </c>
      <c r="L1402">
        <f>Tabla1[[#This Row],[Ganancia Bruta]]-(Tabla1[[#This Row],[Costo Unitario]]*Tabla1[[#This Row],[Cantidad Ordenada]])</f>
        <v>28</v>
      </c>
      <c r="M1402">
        <f>Tabla1[[#This Row],[Precio Unitario]]*Tabla1[[#This Row],[Cantidad Ordenada]]</f>
        <v>68</v>
      </c>
      <c r="N1402" s="1">
        <f>Tabla1[[#This Row],[Ganancia Neta ]]/Tabla1[[#This Row],[Total del pedido ]]</f>
        <v>0.41176470588235292</v>
      </c>
      <c r="O1402" s="2">
        <f>Tabla1[[#This Row],[Costo Unitario]]*Tabla1[[#This Row],[Cantidad Ordenada]]</f>
        <v>40</v>
      </c>
    </row>
    <row r="1403" spans="1:15" x14ac:dyDescent="0.2">
      <c r="A1403">
        <v>567</v>
      </c>
      <c r="B1403">
        <v>15</v>
      </c>
      <c r="C1403" t="s">
        <v>23</v>
      </c>
      <c r="D1403" t="s">
        <v>47</v>
      </c>
      <c r="E1403">
        <v>13</v>
      </c>
      <c r="F1403">
        <v>21</v>
      </c>
      <c r="G1403">
        <v>3</v>
      </c>
      <c r="H1403" s="8">
        <v>41</v>
      </c>
      <c r="I1403" s="7">
        <f>Tabla1[[#This Row],[Tiempo de Preparación]]/1440</f>
        <v>2.8472222222222222E-2</v>
      </c>
      <c r="J1403" t="s">
        <v>8</v>
      </c>
      <c r="K1403">
        <f>Tabla1[[#This Row],[Precio Unitario]]*Tabla1[[#This Row],[Cantidad Ordenada]]</f>
        <v>63</v>
      </c>
      <c r="L1403">
        <f>Tabla1[[#This Row],[Ganancia Bruta]]-(Tabla1[[#This Row],[Costo Unitario]]*Tabla1[[#This Row],[Cantidad Ordenada]])</f>
        <v>24</v>
      </c>
      <c r="M1403">
        <f>Tabla1[[#This Row],[Precio Unitario]]*Tabla1[[#This Row],[Cantidad Ordenada]]</f>
        <v>63</v>
      </c>
      <c r="N1403" s="1">
        <f>Tabla1[[#This Row],[Ganancia Neta ]]/Tabla1[[#This Row],[Total del pedido ]]</f>
        <v>0.38095238095238093</v>
      </c>
      <c r="O1403" s="2">
        <f>Tabla1[[#This Row],[Costo Unitario]]*Tabla1[[#This Row],[Cantidad Ordenada]]</f>
        <v>39</v>
      </c>
    </row>
    <row r="1404" spans="1:15" x14ac:dyDescent="0.2">
      <c r="A1404">
        <v>568</v>
      </c>
      <c r="B1404">
        <v>5</v>
      </c>
      <c r="C1404" t="s">
        <v>20</v>
      </c>
      <c r="D1404" t="s">
        <v>44</v>
      </c>
      <c r="E1404">
        <v>20</v>
      </c>
      <c r="F1404">
        <v>34</v>
      </c>
      <c r="G1404">
        <v>3</v>
      </c>
      <c r="H1404" s="8">
        <v>40</v>
      </c>
      <c r="I1404" s="7">
        <f>Tabla1[[#This Row],[Tiempo de Preparación]]/1440</f>
        <v>2.7777777777777776E-2</v>
      </c>
      <c r="J1404" t="s">
        <v>6</v>
      </c>
      <c r="K1404">
        <f>Tabla1[[#This Row],[Precio Unitario]]*Tabla1[[#This Row],[Cantidad Ordenada]]</f>
        <v>102</v>
      </c>
      <c r="L1404">
        <f>Tabla1[[#This Row],[Ganancia Bruta]]-(Tabla1[[#This Row],[Costo Unitario]]*Tabla1[[#This Row],[Cantidad Ordenada]])</f>
        <v>42</v>
      </c>
      <c r="M1404">
        <f>Tabla1[[#This Row],[Precio Unitario]]*Tabla1[[#This Row],[Cantidad Ordenada]]</f>
        <v>102</v>
      </c>
      <c r="N1404" s="1">
        <f>Tabla1[[#This Row],[Ganancia Neta ]]/Tabla1[[#This Row],[Total del pedido ]]</f>
        <v>0.41176470588235292</v>
      </c>
      <c r="O1404" s="2">
        <f>Tabla1[[#This Row],[Costo Unitario]]*Tabla1[[#This Row],[Cantidad Ordenada]]</f>
        <v>60</v>
      </c>
    </row>
    <row r="1405" spans="1:15" x14ac:dyDescent="0.2">
      <c r="A1405">
        <v>568</v>
      </c>
      <c r="B1405">
        <v>5</v>
      </c>
      <c r="C1405" t="s">
        <v>11</v>
      </c>
      <c r="D1405" t="s">
        <v>35</v>
      </c>
      <c r="E1405">
        <v>25</v>
      </c>
      <c r="F1405">
        <v>40</v>
      </c>
      <c r="G1405">
        <v>2</v>
      </c>
      <c r="H1405" s="8">
        <v>44</v>
      </c>
      <c r="I1405" s="7">
        <f>Tabla1[[#This Row],[Tiempo de Preparación]]/1440</f>
        <v>3.0555555555555555E-2</v>
      </c>
      <c r="J1405" t="s">
        <v>8</v>
      </c>
      <c r="K1405">
        <f>Tabla1[[#This Row],[Precio Unitario]]*Tabla1[[#This Row],[Cantidad Ordenada]]</f>
        <v>80</v>
      </c>
      <c r="L1405">
        <f>Tabla1[[#This Row],[Ganancia Bruta]]-(Tabla1[[#This Row],[Costo Unitario]]*Tabla1[[#This Row],[Cantidad Ordenada]])</f>
        <v>30</v>
      </c>
      <c r="M1405">
        <f>Tabla1[[#This Row],[Precio Unitario]]*Tabla1[[#This Row],[Cantidad Ordenada]]</f>
        <v>80</v>
      </c>
      <c r="N1405" s="1">
        <f>Tabla1[[#This Row],[Ganancia Neta ]]/Tabla1[[#This Row],[Total del pedido ]]</f>
        <v>0.375</v>
      </c>
      <c r="O1405" s="2">
        <f>Tabla1[[#This Row],[Costo Unitario]]*Tabla1[[#This Row],[Cantidad Ordenada]]</f>
        <v>50</v>
      </c>
    </row>
    <row r="1406" spans="1:15" x14ac:dyDescent="0.2">
      <c r="A1406">
        <v>569</v>
      </c>
      <c r="B1406">
        <v>12</v>
      </c>
      <c r="C1406" t="s">
        <v>20</v>
      </c>
      <c r="D1406" t="s">
        <v>44</v>
      </c>
      <c r="E1406">
        <v>20</v>
      </c>
      <c r="F1406">
        <v>34</v>
      </c>
      <c r="G1406">
        <v>2</v>
      </c>
      <c r="H1406" s="8">
        <v>26</v>
      </c>
      <c r="I1406" s="7">
        <f>Tabla1[[#This Row],[Tiempo de Preparación]]/1440</f>
        <v>1.8055555555555554E-2</v>
      </c>
      <c r="J1406" t="s">
        <v>6</v>
      </c>
      <c r="K1406">
        <f>Tabla1[[#This Row],[Precio Unitario]]*Tabla1[[#This Row],[Cantidad Ordenada]]</f>
        <v>68</v>
      </c>
      <c r="L1406">
        <f>Tabla1[[#This Row],[Ganancia Bruta]]-(Tabla1[[#This Row],[Costo Unitario]]*Tabla1[[#This Row],[Cantidad Ordenada]])</f>
        <v>28</v>
      </c>
      <c r="M1406">
        <f>Tabla1[[#This Row],[Precio Unitario]]*Tabla1[[#This Row],[Cantidad Ordenada]]</f>
        <v>68</v>
      </c>
      <c r="N1406" s="1">
        <f>Tabla1[[#This Row],[Ganancia Neta ]]/Tabla1[[#This Row],[Total del pedido ]]</f>
        <v>0.41176470588235292</v>
      </c>
      <c r="O1406" s="2">
        <f>Tabla1[[#This Row],[Costo Unitario]]*Tabla1[[#This Row],[Cantidad Ordenada]]</f>
        <v>40</v>
      </c>
    </row>
    <row r="1407" spans="1:15" x14ac:dyDescent="0.2">
      <c r="A1407">
        <v>569</v>
      </c>
      <c r="B1407">
        <v>12</v>
      </c>
      <c r="C1407" t="s">
        <v>23</v>
      </c>
      <c r="D1407" t="s">
        <v>47</v>
      </c>
      <c r="E1407">
        <v>13</v>
      </c>
      <c r="F1407">
        <v>21</v>
      </c>
      <c r="G1407">
        <v>3</v>
      </c>
      <c r="H1407" s="8">
        <v>32</v>
      </c>
      <c r="I1407" s="7">
        <f>Tabla1[[#This Row],[Tiempo de Preparación]]/1440</f>
        <v>2.2222222222222223E-2</v>
      </c>
      <c r="J1407" t="s">
        <v>8</v>
      </c>
      <c r="K1407">
        <f>Tabla1[[#This Row],[Precio Unitario]]*Tabla1[[#This Row],[Cantidad Ordenada]]</f>
        <v>63</v>
      </c>
      <c r="L1407">
        <f>Tabla1[[#This Row],[Ganancia Bruta]]-(Tabla1[[#This Row],[Costo Unitario]]*Tabla1[[#This Row],[Cantidad Ordenada]])</f>
        <v>24</v>
      </c>
      <c r="M1407">
        <f>Tabla1[[#This Row],[Precio Unitario]]*Tabla1[[#This Row],[Cantidad Ordenada]]</f>
        <v>63</v>
      </c>
      <c r="N1407" s="1">
        <f>Tabla1[[#This Row],[Ganancia Neta ]]/Tabla1[[#This Row],[Total del pedido ]]</f>
        <v>0.38095238095238093</v>
      </c>
      <c r="O1407" s="2">
        <f>Tabla1[[#This Row],[Costo Unitario]]*Tabla1[[#This Row],[Cantidad Ordenada]]</f>
        <v>39</v>
      </c>
    </row>
    <row r="1408" spans="1:15" x14ac:dyDescent="0.2">
      <c r="A1408">
        <v>570</v>
      </c>
      <c r="B1408">
        <v>1</v>
      </c>
      <c r="C1408" t="s">
        <v>14</v>
      </c>
      <c r="D1408" t="s">
        <v>38</v>
      </c>
      <c r="E1408">
        <v>20</v>
      </c>
      <c r="F1408">
        <v>33</v>
      </c>
      <c r="G1408">
        <v>1</v>
      </c>
      <c r="H1408" s="8">
        <v>38</v>
      </c>
      <c r="I1408" s="7">
        <f>Tabla1[[#This Row],[Tiempo de Preparación]]/1440</f>
        <v>2.6388888888888889E-2</v>
      </c>
      <c r="J1408" t="s">
        <v>6</v>
      </c>
      <c r="K1408">
        <f>Tabla1[[#This Row],[Precio Unitario]]*Tabla1[[#This Row],[Cantidad Ordenada]]</f>
        <v>33</v>
      </c>
      <c r="L1408">
        <f>Tabla1[[#This Row],[Ganancia Bruta]]-(Tabla1[[#This Row],[Costo Unitario]]*Tabla1[[#This Row],[Cantidad Ordenada]])</f>
        <v>13</v>
      </c>
      <c r="M1408">
        <f>Tabla1[[#This Row],[Precio Unitario]]*Tabla1[[#This Row],[Cantidad Ordenada]]</f>
        <v>33</v>
      </c>
      <c r="N1408" s="1">
        <f>Tabla1[[#This Row],[Ganancia Neta ]]/Tabla1[[#This Row],[Total del pedido ]]</f>
        <v>0.39393939393939392</v>
      </c>
      <c r="O1408" s="2">
        <f>Tabla1[[#This Row],[Costo Unitario]]*Tabla1[[#This Row],[Cantidad Ordenada]]</f>
        <v>20</v>
      </c>
    </row>
    <row r="1409" spans="1:15" x14ac:dyDescent="0.2">
      <c r="A1409">
        <v>570</v>
      </c>
      <c r="B1409">
        <v>1</v>
      </c>
      <c r="C1409" t="s">
        <v>25</v>
      </c>
      <c r="D1409" t="s">
        <v>49</v>
      </c>
      <c r="E1409">
        <v>15</v>
      </c>
      <c r="F1409">
        <v>26</v>
      </c>
      <c r="G1409">
        <v>2</v>
      </c>
      <c r="H1409" s="8">
        <v>8</v>
      </c>
      <c r="I1409" s="7">
        <f>Tabla1[[#This Row],[Tiempo de Preparación]]/1440</f>
        <v>5.5555555555555558E-3</v>
      </c>
      <c r="J1409" t="s">
        <v>8</v>
      </c>
      <c r="K1409">
        <f>Tabla1[[#This Row],[Precio Unitario]]*Tabla1[[#This Row],[Cantidad Ordenada]]</f>
        <v>52</v>
      </c>
      <c r="L1409">
        <f>Tabla1[[#This Row],[Ganancia Bruta]]-(Tabla1[[#This Row],[Costo Unitario]]*Tabla1[[#This Row],[Cantidad Ordenada]])</f>
        <v>22</v>
      </c>
      <c r="M1409">
        <f>Tabla1[[#This Row],[Precio Unitario]]*Tabla1[[#This Row],[Cantidad Ordenada]]</f>
        <v>52</v>
      </c>
      <c r="N1409" s="1">
        <f>Tabla1[[#This Row],[Ganancia Neta ]]/Tabla1[[#This Row],[Total del pedido ]]</f>
        <v>0.42307692307692307</v>
      </c>
      <c r="O1409" s="2">
        <f>Tabla1[[#This Row],[Costo Unitario]]*Tabla1[[#This Row],[Cantidad Ordenada]]</f>
        <v>30</v>
      </c>
    </row>
    <row r="1410" spans="1:15" x14ac:dyDescent="0.2">
      <c r="A1410">
        <v>571</v>
      </c>
      <c r="B1410">
        <v>15</v>
      </c>
      <c r="C1410" t="s">
        <v>10</v>
      </c>
      <c r="D1410" t="s">
        <v>34</v>
      </c>
      <c r="E1410">
        <v>16</v>
      </c>
      <c r="F1410">
        <v>27</v>
      </c>
      <c r="G1410">
        <v>2</v>
      </c>
      <c r="H1410" s="8">
        <v>26</v>
      </c>
      <c r="I1410" s="7">
        <f>Tabla1[[#This Row],[Tiempo de Preparación]]/1440</f>
        <v>1.8055555555555554E-2</v>
      </c>
      <c r="J1410" t="s">
        <v>6</v>
      </c>
      <c r="K1410">
        <f>Tabla1[[#This Row],[Precio Unitario]]*Tabla1[[#This Row],[Cantidad Ordenada]]</f>
        <v>54</v>
      </c>
      <c r="L1410">
        <f>Tabla1[[#This Row],[Ganancia Bruta]]-(Tabla1[[#This Row],[Costo Unitario]]*Tabla1[[#This Row],[Cantidad Ordenada]])</f>
        <v>22</v>
      </c>
      <c r="M1410">
        <f>Tabla1[[#This Row],[Precio Unitario]]*Tabla1[[#This Row],[Cantidad Ordenada]]</f>
        <v>54</v>
      </c>
      <c r="N1410" s="1">
        <f>Tabla1[[#This Row],[Ganancia Neta ]]/Tabla1[[#This Row],[Total del pedido ]]</f>
        <v>0.40740740740740738</v>
      </c>
      <c r="O1410" s="2">
        <f>Tabla1[[#This Row],[Costo Unitario]]*Tabla1[[#This Row],[Cantidad Ordenada]]</f>
        <v>32</v>
      </c>
    </row>
    <row r="1411" spans="1:15" x14ac:dyDescent="0.2">
      <c r="A1411">
        <v>572</v>
      </c>
      <c r="B1411">
        <v>19</v>
      </c>
      <c r="C1411" t="s">
        <v>7</v>
      </c>
      <c r="D1411" t="s">
        <v>32</v>
      </c>
      <c r="E1411">
        <v>18</v>
      </c>
      <c r="F1411">
        <v>30</v>
      </c>
      <c r="G1411">
        <v>1</v>
      </c>
      <c r="H1411" s="8">
        <v>34</v>
      </c>
      <c r="I1411" s="7">
        <f>Tabla1[[#This Row],[Tiempo de Preparación]]/1440</f>
        <v>2.361111111111111E-2</v>
      </c>
      <c r="J1411" t="s">
        <v>8</v>
      </c>
      <c r="K1411">
        <f>Tabla1[[#This Row],[Precio Unitario]]*Tabla1[[#This Row],[Cantidad Ordenada]]</f>
        <v>30</v>
      </c>
      <c r="L1411">
        <f>Tabla1[[#This Row],[Ganancia Bruta]]-(Tabla1[[#This Row],[Costo Unitario]]*Tabla1[[#This Row],[Cantidad Ordenada]])</f>
        <v>12</v>
      </c>
      <c r="M1411">
        <f>Tabla1[[#This Row],[Precio Unitario]]*Tabla1[[#This Row],[Cantidad Ordenada]]</f>
        <v>30</v>
      </c>
      <c r="N1411" s="1">
        <f>Tabla1[[#This Row],[Ganancia Neta ]]/Tabla1[[#This Row],[Total del pedido ]]</f>
        <v>0.4</v>
      </c>
      <c r="O1411" s="2">
        <f>Tabla1[[#This Row],[Costo Unitario]]*Tabla1[[#This Row],[Cantidad Ordenada]]</f>
        <v>18</v>
      </c>
    </row>
    <row r="1412" spans="1:15" x14ac:dyDescent="0.2">
      <c r="A1412">
        <v>572</v>
      </c>
      <c r="B1412">
        <v>19</v>
      </c>
      <c r="C1412" t="s">
        <v>19</v>
      </c>
      <c r="D1412" t="s">
        <v>43</v>
      </c>
      <c r="E1412">
        <v>13</v>
      </c>
      <c r="F1412">
        <v>22</v>
      </c>
      <c r="G1412">
        <v>2</v>
      </c>
      <c r="H1412" s="8">
        <v>10</v>
      </c>
      <c r="I1412" s="7">
        <f>Tabla1[[#This Row],[Tiempo de Preparación]]/1440</f>
        <v>6.9444444444444441E-3</v>
      </c>
      <c r="J1412" t="s">
        <v>8</v>
      </c>
      <c r="K1412">
        <f>Tabla1[[#This Row],[Precio Unitario]]*Tabla1[[#This Row],[Cantidad Ordenada]]</f>
        <v>44</v>
      </c>
      <c r="L1412">
        <f>Tabla1[[#This Row],[Ganancia Bruta]]-(Tabla1[[#This Row],[Costo Unitario]]*Tabla1[[#This Row],[Cantidad Ordenada]])</f>
        <v>18</v>
      </c>
      <c r="M1412">
        <f>Tabla1[[#This Row],[Precio Unitario]]*Tabla1[[#This Row],[Cantidad Ordenada]]</f>
        <v>44</v>
      </c>
      <c r="N1412" s="1">
        <f>Tabla1[[#This Row],[Ganancia Neta ]]/Tabla1[[#This Row],[Total del pedido ]]</f>
        <v>0.40909090909090912</v>
      </c>
      <c r="O1412" s="2">
        <f>Tabla1[[#This Row],[Costo Unitario]]*Tabla1[[#This Row],[Cantidad Ordenada]]</f>
        <v>26</v>
      </c>
    </row>
    <row r="1413" spans="1:15" x14ac:dyDescent="0.2">
      <c r="A1413">
        <v>573</v>
      </c>
      <c r="B1413">
        <v>7</v>
      </c>
      <c r="C1413" t="s">
        <v>23</v>
      </c>
      <c r="D1413" t="s">
        <v>47</v>
      </c>
      <c r="E1413">
        <v>13</v>
      </c>
      <c r="F1413">
        <v>21</v>
      </c>
      <c r="G1413">
        <v>3</v>
      </c>
      <c r="H1413" s="8">
        <v>41</v>
      </c>
      <c r="I1413" s="7">
        <f>Tabla1[[#This Row],[Tiempo de Preparación]]/1440</f>
        <v>2.8472222222222222E-2</v>
      </c>
      <c r="J1413" t="s">
        <v>6</v>
      </c>
      <c r="K1413">
        <f>Tabla1[[#This Row],[Precio Unitario]]*Tabla1[[#This Row],[Cantidad Ordenada]]</f>
        <v>63</v>
      </c>
      <c r="L1413">
        <f>Tabla1[[#This Row],[Ganancia Bruta]]-(Tabla1[[#This Row],[Costo Unitario]]*Tabla1[[#This Row],[Cantidad Ordenada]])</f>
        <v>24</v>
      </c>
      <c r="M1413">
        <f>Tabla1[[#This Row],[Precio Unitario]]*Tabla1[[#This Row],[Cantidad Ordenada]]</f>
        <v>63</v>
      </c>
      <c r="N1413" s="1">
        <f>Tabla1[[#This Row],[Ganancia Neta ]]/Tabla1[[#This Row],[Total del pedido ]]</f>
        <v>0.38095238095238093</v>
      </c>
      <c r="O1413" s="2">
        <f>Tabla1[[#This Row],[Costo Unitario]]*Tabla1[[#This Row],[Cantidad Ordenada]]</f>
        <v>39</v>
      </c>
    </row>
    <row r="1414" spans="1:15" x14ac:dyDescent="0.2">
      <c r="A1414">
        <v>573</v>
      </c>
      <c r="B1414">
        <v>7</v>
      </c>
      <c r="C1414" t="s">
        <v>20</v>
      </c>
      <c r="D1414" t="s">
        <v>44</v>
      </c>
      <c r="E1414">
        <v>20</v>
      </c>
      <c r="F1414">
        <v>34</v>
      </c>
      <c r="G1414">
        <v>3</v>
      </c>
      <c r="H1414" s="8">
        <v>28</v>
      </c>
      <c r="I1414" s="7">
        <f>Tabla1[[#This Row],[Tiempo de Preparación]]/1440</f>
        <v>1.9444444444444445E-2</v>
      </c>
      <c r="J1414" t="s">
        <v>8</v>
      </c>
      <c r="K1414">
        <f>Tabla1[[#This Row],[Precio Unitario]]*Tabla1[[#This Row],[Cantidad Ordenada]]</f>
        <v>102</v>
      </c>
      <c r="L1414">
        <f>Tabla1[[#This Row],[Ganancia Bruta]]-(Tabla1[[#This Row],[Costo Unitario]]*Tabla1[[#This Row],[Cantidad Ordenada]])</f>
        <v>42</v>
      </c>
      <c r="M1414">
        <f>Tabla1[[#This Row],[Precio Unitario]]*Tabla1[[#This Row],[Cantidad Ordenada]]</f>
        <v>102</v>
      </c>
      <c r="N1414" s="1">
        <f>Tabla1[[#This Row],[Ganancia Neta ]]/Tabla1[[#This Row],[Total del pedido ]]</f>
        <v>0.41176470588235292</v>
      </c>
      <c r="O1414" s="2">
        <f>Tabla1[[#This Row],[Costo Unitario]]*Tabla1[[#This Row],[Cantidad Ordenada]]</f>
        <v>60</v>
      </c>
    </row>
    <row r="1415" spans="1:15" x14ac:dyDescent="0.2">
      <c r="A1415">
        <v>574</v>
      </c>
      <c r="B1415">
        <v>20</v>
      </c>
      <c r="C1415" t="s">
        <v>25</v>
      </c>
      <c r="D1415" t="s">
        <v>49</v>
      </c>
      <c r="E1415">
        <v>15</v>
      </c>
      <c r="F1415">
        <v>26</v>
      </c>
      <c r="G1415">
        <v>3</v>
      </c>
      <c r="H1415" s="8">
        <v>50</v>
      </c>
      <c r="I1415" s="7">
        <f>Tabla1[[#This Row],[Tiempo de Preparación]]/1440</f>
        <v>3.4722222222222224E-2</v>
      </c>
      <c r="J1415" t="s">
        <v>8</v>
      </c>
      <c r="K1415">
        <f>Tabla1[[#This Row],[Precio Unitario]]*Tabla1[[#This Row],[Cantidad Ordenada]]</f>
        <v>78</v>
      </c>
      <c r="L1415">
        <f>Tabla1[[#This Row],[Ganancia Bruta]]-(Tabla1[[#This Row],[Costo Unitario]]*Tabla1[[#This Row],[Cantidad Ordenada]])</f>
        <v>33</v>
      </c>
      <c r="M1415">
        <f>Tabla1[[#This Row],[Precio Unitario]]*Tabla1[[#This Row],[Cantidad Ordenada]]</f>
        <v>78</v>
      </c>
      <c r="N1415" s="1">
        <f>Tabla1[[#This Row],[Ganancia Neta ]]/Tabla1[[#This Row],[Total del pedido ]]</f>
        <v>0.42307692307692307</v>
      </c>
      <c r="O1415" s="2">
        <f>Tabla1[[#This Row],[Costo Unitario]]*Tabla1[[#This Row],[Cantidad Ordenada]]</f>
        <v>45</v>
      </c>
    </row>
    <row r="1416" spans="1:15" x14ac:dyDescent="0.2">
      <c r="A1416">
        <v>574</v>
      </c>
      <c r="B1416">
        <v>20</v>
      </c>
      <c r="C1416" t="s">
        <v>12</v>
      </c>
      <c r="D1416" t="s">
        <v>36</v>
      </c>
      <c r="E1416">
        <v>22</v>
      </c>
      <c r="F1416">
        <v>36</v>
      </c>
      <c r="G1416">
        <v>2</v>
      </c>
      <c r="H1416" s="8">
        <v>40</v>
      </c>
      <c r="I1416" s="7">
        <f>Tabla1[[#This Row],[Tiempo de Preparación]]/1440</f>
        <v>2.7777777777777776E-2</v>
      </c>
      <c r="J1416" t="s">
        <v>6</v>
      </c>
      <c r="K1416">
        <f>Tabla1[[#This Row],[Precio Unitario]]*Tabla1[[#This Row],[Cantidad Ordenada]]</f>
        <v>72</v>
      </c>
      <c r="L1416">
        <f>Tabla1[[#This Row],[Ganancia Bruta]]-(Tabla1[[#This Row],[Costo Unitario]]*Tabla1[[#This Row],[Cantidad Ordenada]])</f>
        <v>28</v>
      </c>
      <c r="M1416">
        <f>Tabla1[[#This Row],[Precio Unitario]]*Tabla1[[#This Row],[Cantidad Ordenada]]</f>
        <v>72</v>
      </c>
      <c r="N1416" s="1">
        <f>Tabla1[[#This Row],[Ganancia Neta ]]/Tabla1[[#This Row],[Total del pedido ]]</f>
        <v>0.3888888888888889</v>
      </c>
      <c r="O1416" s="2">
        <f>Tabla1[[#This Row],[Costo Unitario]]*Tabla1[[#This Row],[Cantidad Ordenada]]</f>
        <v>44</v>
      </c>
    </row>
    <row r="1417" spans="1:15" x14ac:dyDescent="0.2">
      <c r="A1417">
        <v>574</v>
      </c>
      <c r="B1417">
        <v>20</v>
      </c>
      <c r="C1417" t="s">
        <v>24</v>
      </c>
      <c r="D1417" t="s">
        <v>48</v>
      </c>
      <c r="E1417">
        <v>10</v>
      </c>
      <c r="F1417">
        <v>18</v>
      </c>
      <c r="G1417">
        <v>2</v>
      </c>
      <c r="H1417" s="8">
        <v>37</v>
      </c>
      <c r="I1417" s="7">
        <f>Tabla1[[#This Row],[Tiempo de Preparación]]/1440</f>
        <v>2.5694444444444443E-2</v>
      </c>
      <c r="J1417" t="s">
        <v>8</v>
      </c>
      <c r="K1417">
        <f>Tabla1[[#This Row],[Precio Unitario]]*Tabla1[[#This Row],[Cantidad Ordenada]]</f>
        <v>36</v>
      </c>
      <c r="L1417">
        <f>Tabla1[[#This Row],[Ganancia Bruta]]-(Tabla1[[#This Row],[Costo Unitario]]*Tabla1[[#This Row],[Cantidad Ordenada]])</f>
        <v>16</v>
      </c>
      <c r="M1417">
        <f>Tabla1[[#This Row],[Precio Unitario]]*Tabla1[[#This Row],[Cantidad Ordenada]]</f>
        <v>36</v>
      </c>
      <c r="N1417" s="1">
        <f>Tabla1[[#This Row],[Ganancia Neta ]]/Tabla1[[#This Row],[Total del pedido ]]</f>
        <v>0.44444444444444442</v>
      </c>
      <c r="O1417" s="2">
        <f>Tabla1[[#This Row],[Costo Unitario]]*Tabla1[[#This Row],[Cantidad Ordenada]]</f>
        <v>20</v>
      </c>
    </row>
    <row r="1418" spans="1:15" x14ac:dyDescent="0.2">
      <c r="A1418">
        <v>574</v>
      </c>
      <c r="B1418">
        <v>20</v>
      </c>
      <c r="C1418" t="s">
        <v>23</v>
      </c>
      <c r="D1418" t="s">
        <v>47</v>
      </c>
      <c r="E1418">
        <v>13</v>
      </c>
      <c r="F1418">
        <v>21</v>
      </c>
      <c r="G1418">
        <v>1</v>
      </c>
      <c r="H1418" s="8">
        <v>41</v>
      </c>
      <c r="I1418" s="7">
        <f>Tabla1[[#This Row],[Tiempo de Preparación]]/1440</f>
        <v>2.8472222222222222E-2</v>
      </c>
      <c r="J1418" t="s">
        <v>8</v>
      </c>
      <c r="K1418">
        <f>Tabla1[[#This Row],[Precio Unitario]]*Tabla1[[#This Row],[Cantidad Ordenada]]</f>
        <v>21</v>
      </c>
      <c r="L1418">
        <f>Tabla1[[#This Row],[Ganancia Bruta]]-(Tabla1[[#This Row],[Costo Unitario]]*Tabla1[[#This Row],[Cantidad Ordenada]])</f>
        <v>8</v>
      </c>
      <c r="M1418">
        <f>Tabla1[[#This Row],[Precio Unitario]]*Tabla1[[#This Row],[Cantidad Ordenada]]</f>
        <v>21</v>
      </c>
      <c r="N1418" s="1">
        <f>Tabla1[[#This Row],[Ganancia Neta ]]/Tabla1[[#This Row],[Total del pedido ]]</f>
        <v>0.38095238095238093</v>
      </c>
      <c r="O1418" s="2">
        <f>Tabla1[[#This Row],[Costo Unitario]]*Tabla1[[#This Row],[Cantidad Ordenada]]</f>
        <v>13</v>
      </c>
    </row>
    <row r="1419" spans="1:15" x14ac:dyDescent="0.2">
      <c r="A1419">
        <v>575</v>
      </c>
      <c r="B1419">
        <v>15</v>
      </c>
      <c r="C1419" t="s">
        <v>24</v>
      </c>
      <c r="D1419" t="s">
        <v>48</v>
      </c>
      <c r="E1419">
        <v>10</v>
      </c>
      <c r="F1419">
        <v>18</v>
      </c>
      <c r="G1419">
        <v>1</v>
      </c>
      <c r="H1419" s="8">
        <v>44</v>
      </c>
      <c r="I1419" s="7">
        <f>Tabla1[[#This Row],[Tiempo de Preparación]]/1440</f>
        <v>3.0555555555555555E-2</v>
      </c>
      <c r="J1419" t="s">
        <v>6</v>
      </c>
      <c r="K1419">
        <f>Tabla1[[#This Row],[Precio Unitario]]*Tabla1[[#This Row],[Cantidad Ordenada]]</f>
        <v>18</v>
      </c>
      <c r="L1419">
        <f>Tabla1[[#This Row],[Ganancia Bruta]]-(Tabla1[[#This Row],[Costo Unitario]]*Tabla1[[#This Row],[Cantidad Ordenada]])</f>
        <v>8</v>
      </c>
      <c r="M1419">
        <f>Tabla1[[#This Row],[Precio Unitario]]*Tabla1[[#This Row],[Cantidad Ordenada]]</f>
        <v>18</v>
      </c>
      <c r="N1419" s="1">
        <f>Tabla1[[#This Row],[Ganancia Neta ]]/Tabla1[[#This Row],[Total del pedido ]]</f>
        <v>0.44444444444444442</v>
      </c>
      <c r="O1419" s="2">
        <f>Tabla1[[#This Row],[Costo Unitario]]*Tabla1[[#This Row],[Cantidad Ordenada]]</f>
        <v>10</v>
      </c>
    </row>
    <row r="1420" spans="1:15" x14ac:dyDescent="0.2">
      <c r="A1420">
        <v>576</v>
      </c>
      <c r="B1420">
        <v>9</v>
      </c>
      <c r="C1420" t="s">
        <v>14</v>
      </c>
      <c r="D1420" t="s">
        <v>38</v>
      </c>
      <c r="E1420">
        <v>20</v>
      </c>
      <c r="F1420">
        <v>33</v>
      </c>
      <c r="G1420">
        <v>1</v>
      </c>
      <c r="H1420" s="8">
        <v>46</v>
      </c>
      <c r="I1420" s="7">
        <f>Tabla1[[#This Row],[Tiempo de Preparación]]/1440</f>
        <v>3.1944444444444442E-2</v>
      </c>
      <c r="J1420" t="s">
        <v>6</v>
      </c>
      <c r="K1420">
        <f>Tabla1[[#This Row],[Precio Unitario]]*Tabla1[[#This Row],[Cantidad Ordenada]]</f>
        <v>33</v>
      </c>
      <c r="L1420">
        <f>Tabla1[[#This Row],[Ganancia Bruta]]-(Tabla1[[#This Row],[Costo Unitario]]*Tabla1[[#This Row],[Cantidad Ordenada]])</f>
        <v>13</v>
      </c>
      <c r="M1420">
        <f>Tabla1[[#This Row],[Precio Unitario]]*Tabla1[[#This Row],[Cantidad Ordenada]]</f>
        <v>33</v>
      </c>
      <c r="N1420" s="1">
        <f>Tabla1[[#This Row],[Ganancia Neta ]]/Tabla1[[#This Row],[Total del pedido ]]</f>
        <v>0.39393939393939392</v>
      </c>
      <c r="O1420" s="2">
        <f>Tabla1[[#This Row],[Costo Unitario]]*Tabla1[[#This Row],[Cantidad Ordenada]]</f>
        <v>20</v>
      </c>
    </row>
    <row r="1421" spans="1:15" x14ac:dyDescent="0.2">
      <c r="A1421">
        <v>576</v>
      </c>
      <c r="B1421">
        <v>9</v>
      </c>
      <c r="C1421" t="s">
        <v>9</v>
      </c>
      <c r="D1421" t="s">
        <v>33</v>
      </c>
      <c r="E1421">
        <v>19</v>
      </c>
      <c r="F1421">
        <v>31</v>
      </c>
      <c r="G1421">
        <v>3</v>
      </c>
      <c r="H1421" s="8">
        <v>32</v>
      </c>
      <c r="I1421" s="7">
        <f>Tabla1[[#This Row],[Tiempo de Preparación]]/1440</f>
        <v>2.2222222222222223E-2</v>
      </c>
      <c r="J1421" t="s">
        <v>6</v>
      </c>
      <c r="K1421">
        <f>Tabla1[[#This Row],[Precio Unitario]]*Tabla1[[#This Row],[Cantidad Ordenada]]</f>
        <v>93</v>
      </c>
      <c r="L1421">
        <f>Tabla1[[#This Row],[Ganancia Bruta]]-(Tabla1[[#This Row],[Costo Unitario]]*Tabla1[[#This Row],[Cantidad Ordenada]])</f>
        <v>36</v>
      </c>
      <c r="M1421">
        <f>Tabla1[[#This Row],[Precio Unitario]]*Tabla1[[#This Row],[Cantidad Ordenada]]</f>
        <v>93</v>
      </c>
      <c r="N1421" s="1">
        <f>Tabla1[[#This Row],[Ganancia Neta ]]/Tabla1[[#This Row],[Total del pedido ]]</f>
        <v>0.38709677419354838</v>
      </c>
      <c r="O1421" s="2">
        <f>Tabla1[[#This Row],[Costo Unitario]]*Tabla1[[#This Row],[Cantidad Ordenada]]</f>
        <v>57</v>
      </c>
    </row>
    <row r="1422" spans="1:15" x14ac:dyDescent="0.2">
      <c r="A1422">
        <v>576</v>
      </c>
      <c r="B1422">
        <v>9</v>
      </c>
      <c r="C1422" t="s">
        <v>12</v>
      </c>
      <c r="D1422" t="s">
        <v>36</v>
      </c>
      <c r="E1422">
        <v>22</v>
      </c>
      <c r="F1422">
        <v>36</v>
      </c>
      <c r="G1422">
        <v>3</v>
      </c>
      <c r="H1422" s="8">
        <v>37</v>
      </c>
      <c r="I1422" s="7">
        <f>Tabla1[[#This Row],[Tiempo de Preparación]]/1440</f>
        <v>2.5694444444444443E-2</v>
      </c>
      <c r="J1422" t="s">
        <v>8</v>
      </c>
      <c r="K1422">
        <f>Tabla1[[#This Row],[Precio Unitario]]*Tabla1[[#This Row],[Cantidad Ordenada]]</f>
        <v>108</v>
      </c>
      <c r="L1422">
        <f>Tabla1[[#This Row],[Ganancia Bruta]]-(Tabla1[[#This Row],[Costo Unitario]]*Tabla1[[#This Row],[Cantidad Ordenada]])</f>
        <v>42</v>
      </c>
      <c r="M1422">
        <f>Tabla1[[#This Row],[Precio Unitario]]*Tabla1[[#This Row],[Cantidad Ordenada]]</f>
        <v>108</v>
      </c>
      <c r="N1422" s="1">
        <f>Tabla1[[#This Row],[Ganancia Neta ]]/Tabla1[[#This Row],[Total del pedido ]]</f>
        <v>0.3888888888888889</v>
      </c>
      <c r="O1422" s="2">
        <f>Tabla1[[#This Row],[Costo Unitario]]*Tabla1[[#This Row],[Cantidad Ordenada]]</f>
        <v>66</v>
      </c>
    </row>
    <row r="1423" spans="1:15" x14ac:dyDescent="0.2">
      <c r="A1423">
        <v>577</v>
      </c>
      <c r="B1423">
        <v>5</v>
      </c>
      <c r="C1423" t="s">
        <v>24</v>
      </c>
      <c r="D1423" t="s">
        <v>48</v>
      </c>
      <c r="E1423">
        <v>10</v>
      </c>
      <c r="F1423">
        <v>18</v>
      </c>
      <c r="G1423">
        <v>1</v>
      </c>
      <c r="H1423" s="8">
        <v>10</v>
      </c>
      <c r="I1423" s="7">
        <f>Tabla1[[#This Row],[Tiempo de Preparación]]/1440</f>
        <v>6.9444444444444441E-3</v>
      </c>
      <c r="J1423" t="s">
        <v>8</v>
      </c>
      <c r="K1423">
        <f>Tabla1[[#This Row],[Precio Unitario]]*Tabla1[[#This Row],[Cantidad Ordenada]]</f>
        <v>18</v>
      </c>
      <c r="L1423">
        <f>Tabla1[[#This Row],[Ganancia Bruta]]-(Tabla1[[#This Row],[Costo Unitario]]*Tabla1[[#This Row],[Cantidad Ordenada]])</f>
        <v>8</v>
      </c>
      <c r="M1423">
        <f>Tabla1[[#This Row],[Precio Unitario]]*Tabla1[[#This Row],[Cantidad Ordenada]]</f>
        <v>18</v>
      </c>
      <c r="N1423" s="1">
        <f>Tabla1[[#This Row],[Ganancia Neta ]]/Tabla1[[#This Row],[Total del pedido ]]</f>
        <v>0.44444444444444442</v>
      </c>
      <c r="O1423" s="2">
        <f>Tabla1[[#This Row],[Costo Unitario]]*Tabla1[[#This Row],[Cantidad Ordenada]]</f>
        <v>10</v>
      </c>
    </row>
    <row r="1424" spans="1:15" x14ac:dyDescent="0.2">
      <c r="A1424">
        <v>577</v>
      </c>
      <c r="B1424">
        <v>5</v>
      </c>
      <c r="C1424" t="s">
        <v>19</v>
      </c>
      <c r="D1424" t="s">
        <v>43</v>
      </c>
      <c r="E1424">
        <v>13</v>
      </c>
      <c r="F1424">
        <v>22</v>
      </c>
      <c r="G1424">
        <v>1</v>
      </c>
      <c r="H1424" s="8">
        <v>15</v>
      </c>
      <c r="I1424" s="7">
        <f>Tabla1[[#This Row],[Tiempo de Preparación]]/1440</f>
        <v>1.0416666666666666E-2</v>
      </c>
      <c r="J1424" t="s">
        <v>6</v>
      </c>
      <c r="K1424">
        <f>Tabla1[[#This Row],[Precio Unitario]]*Tabla1[[#This Row],[Cantidad Ordenada]]</f>
        <v>22</v>
      </c>
      <c r="L1424">
        <f>Tabla1[[#This Row],[Ganancia Bruta]]-(Tabla1[[#This Row],[Costo Unitario]]*Tabla1[[#This Row],[Cantidad Ordenada]])</f>
        <v>9</v>
      </c>
      <c r="M1424">
        <f>Tabla1[[#This Row],[Precio Unitario]]*Tabla1[[#This Row],[Cantidad Ordenada]]</f>
        <v>22</v>
      </c>
      <c r="N1424" s="1">
        <f>Tabla1[[#This Row],[Ganancia Neta ]]/Tabla1[[#This Row],[Total del pedido ]]</f>
        <v>0.40909090909090912</v>
      </c>
      <c r="O1424" s="2">
        <f>Tabla1[[#This Row],[Costo Unitario]]*Tabla1[[#This Row],[Cantidad Ordenada]]</f>
        <v>13</v>
      </c>
    </row>
    <row r="1425" spans="1:15" x14ac:dyDescent="0.2">
      <c r="A1425">
        <v>578</v>
      </c>
      <c r="B1425">
        <v>11</v>
      </c>
      <c r="C1425" t="s">
        <v>7</v>
      </c>
      <c r="D1425" t="s">
        <v>32</v>
      </c>
      <c r="E1425">
        <v>18</v>
      </c>
      <c r="F1425">
        <v>30</v>
      </c>
      <c r="G1425">
        <v>3</v>
      </c>
      <c r="H1425" s="8">
        <v>44</v>
      </c>
      <c r="I1425" s="7">
        <f>Tabla1[[#This Row],[Tiempo de Preparación]]/1440</f>
        <v>3.0555555555555555E-2</v>
      </c>
      <c r="J1425" t="s">
        <v>6</v>
      </c>
      <c r="K1425">
        <f>Tabla1[[#This Row],[Precio Unitario]]*Tabla1[[#This Row],[Cantidad Ordenada]]</f>
        <v>90</v>
      </c>
      <c r="L1425">
        <f>Tabla1[[#This Row],[Ganancia Bruta]]-(Tabla1[[#This Row],[Costo Unitario]]*Tabla1[[#This Row],[Cantidad Ordenada]])</f>
        <v>36</v>
      </c>
      <c r="M1425">
        <f>Tabla1[[#This Row],[Precio Unitario]]*Tabla1[[#This Row],[Cantidad Ordenada]]</f>
        <v>90</v>
      </c>
      <c r="N1425" s="1">
        <f>Tabla1[[#This Row],[Ganancia Neta ]]/Tabla1[[#This Row],[Total del pedido ]]</f>
        <v>0.4</v>
      </c>
      <c r="O1425" s="2">
        <f>Tabla1[[#This Row],[Costo Unitario]]*Tabla1[[#This Row],[Cantidad Ordenada]]</f>
        <v>54</v>
      </c>
    </row>
    <row r="1426" spans="1:15" x14ac:dyDescent="0.2">
      <c r="A1426">
        <v>579</v>
      </c>
      <c r="B1426">
        <v>9</v>
      </c>
      <c r="C1426" t="s">
        <v>26</v>
      </c>
      <c r="D1426" t="s">
        <v>50</v>
      </c>
      <c r="E1426">
        <v>15</v>
      </c>
      <c r="F1426">
        <v>25</v>
      </c>
      <c r="G1426">
        <v>2</v>
      </c>
      <c r="H1426" s="8">
        <v>48</v>
      </c>
      <c r="I1426" s="7">
        <f>Tabla1[[#This Row],[Tiempo de Preparación]]/1440</f>
        <v>3.3333333333333333E-2</v>
      </c>
      <c r="J1426" t="s">
        <v>6</v>
      </c>
      <c r="K1426">
        <f>Tabla1[[#This Row],[Precio Unitario]]*Tabla1[[#This Row],[Cantidad Ordenada]]</f>
        <v>50</v>
      </c>
      <c r="L1426">
        <f>Tabla1[[#This Row],[Ganancia Bruta]]-(Tabla1[[#This Row],[Costo Unitario]]*Tabla1[[#This Row],[Cantidad Ordenada]])</f>
        <v>20</v>
      </c>
      <c r="M1426">
        <f>Tabla1[[#This Row],[Precio Unitario]]*Tabla1[[#This Row],[Cantidad Ordenada]]</f>
        <v>50</v>
      </c>
      <c r="N1426" s="1">
        <f>Tabla1[[#This Row],[Ganancia Neta ]]/Tabla1[[#This Row],[Total del pedido ]]</f>
        <v>0.4</v>
      </c>
      <c r="O1426" s="2">
        <f>Tabla1[[#This Row],[Costo Unitario]]*Tabla1[[#This Row],[Cantidad Ordenada]]</f>
        <v>30</v>
      </c>
    </row>
    <row r="1427" spans="1:15" x14ac:dyDescent="0.2">
      <c r="A1427">
        <v>580</v>
      </c>
      <c r="B1427">
        <v>10</v>
      </c>
      <c r="C1427" t="s">
        <v>14</v>
      </c>
      <c r="D1427" t="s">
        <v>38</v>
      </c>
      <c r="E1427">
        <v>20</v>
      </c>
      <c r="F1427">
        <v>33</v>
      </c>
      <c r="G1427">
        <v>1</v>
      </c>
      <c r="H1427" s="8">
        <v>30</v>
      </c>
      <c r="I1427" s="7">
        <f>Tabla1[[#This Row],[Tiempo de Preparación]]/1440</f>
        <v>2.0833333333333332E-2</v>
      </c>
      <c r="J1427" t="s">
        <v>6</v>
      </c>
      <c r="K1427">
        <f>Tabla1[[#This Row],[Precio Unitario]]*Tabla1[[#This Row],[Cantidad Ordenada]]</f>
        <v>33</v>
      </c>
      <c r="L1427">
        <f>Tabla1[[#This Row],[Ganancia Bruta]]-(Tabla1[[#This Row],[Costo Unitario]]*Tabla1[[#This Row],[Cantidad Ordenada]])</f>
        <v>13</v>
      </c>
      <c r="M1427">
        <f>Tabla1[[#This Row],[Precio Unitario]]*Tabla1[[#This Row],[Cantidad Ordenada]]</f>
        <v>33</v>
      </c>
      <c r="N1427" s="1">
        <f>Tabla1[[#This Row],[Ganancia Neta ]]/Tabla1[[#This Row],[Total del pedido ]]</f>
        <v>0.39393939393939392</v>
      </c>
      <c r="O1427" s="2">
        <f>Tabla1[[#This Row],[Costo Unitario]]*Tabla1[[#This Row],[Cantidad Ordenada]]</f>
        <v>20</v>
      </c>
    </row>
    <row r="1428" spans="1:15" x14ac:dyDescent="0.2">
      <c r="A1428">
        <v>581</v>
      </c>
      <c r="B1428">
        <v>18</v>
      </c>
      <c r="C1428" t="s">
        <v>14</v>
      </c>
      <c r="D1428" t="s">
        <v>38</v>
      </c>
      <c r="E1428">
        <v>20</v>
      </c>
      <c r="F1428">
        <v>33</v>
      </c>
      <c r="G1428">
        <v>1</v>
      </c>
      <c r="H1428" s="8">
        <v>15</v>
      </c>
      <c r="I1428" s="7">
        <f>Tabla1[[#This Row],[Tiempo de Preparación]]/1440</f>
        <v>1.0416666666666666E-2</v>
      </c>
      <c r="J1428" t="s">
        <v>6</v>
      </c>
      <c r="K1428">
        <f>Tabla1[[#This Row],[Precio Unitario]]*Tabla1[[#This Row],[Cantidad Ordenada]]</f>
        <v>33</v>
      </c>
      <c r="L1428">
        <f>Tabla1[[#This Row],[Ganancia Bruta]]-(Tabla1[[#This Row],[Costo Unitario]]*Tabla1[[#This Row],[Cantidad Ordenada]])</f>
        <v>13</v>
      </c>
      <c r="M1428">
        <f>Tabla1[[#This Row],[Precio Unitario]]*Tabla1[[#This Row],[Cantidad Ordenada]]</f>
        <v>33</v>
      </c>
      <c r="N1428" s="1">
        <f>Tabla1[[#This Row],[Ganancia Neta ]]/Tabla1[[#This Row],[Total del pedido ]]</f>
        <v>0.39393939393939392</v>
      </c>
      <c r="O1428" s="2">
        <f>Tabla1[[#This Row],[Costo Unitario]]*Tabla1[[#This Row],[Cantidad Ordenada]]</f>
        <v>20</v>
      </c>
    </row>
    <row r="1429" spans="1:15" x14ac:dyDescent="0.2">
      <c r="A1429">
        <v>581</v>
      </c>
      <c r="B1429">
        <v>18</v>
      </c>
      <c r="C1429" t="s">
        <v>7</v>
      </c>
      <c r="D1429" t="s">
        <v>32</v>
      </c>
      <c r="E1429">
        <v>18</v>
      </c>
      <c r="F1429">
        <v>30</v>
      </c>
      <c r="G1429">
        <v>3</v>
      </c>
      <c r="H1429" s="8">
        <v>40</v>
      </c>
      <c r="I1429" s="7">
        <f>Tabla1[[#This Row],[Tiempo de Preparación]]/1440</f>
        <v>2.7777777777777776E-2</v>
      </c>
      <c r="J1429" t="s">
        <v>6</v>
      </c>
      <c r="K1429">
        <f>Tabla1[[#This Row],[Precio Unitario]]*Tabla1[[#This Row],[Cantidad Ordenada]]</f>
        <v>90</v>
      </c>
      <c r="L1429">
        <f>Tabla1[[#This Row],[Ganancia Bruta]]-(Tabla1[[#This Row],[Costo Unitario]]*Tabla1[[#This Row],[Cantidad Ordenada]])</f>
        <v>36</v>
      </c>
      <c r="M1429">
        <f>Tabla1[[#This Row],[Precio Unitario]]*Tabla1[[#This Row],[Cantidad Ordenada]]</f>
        <v>90</v>
      </c>
      <c r="N1429" s="1">
        <f>Tabla1[[#This Row],[Ganancia Neta ]]/Tabla1[[#This Row],[Total del pedido ]]</f>
        <v>0.4</v>
      </c>
      <c r="O1429" s="2">
        <f>Tabla1[[#This Row],[Costo Unitario]]*Tabla1[[#This Row],[Cantidad Ordenada]]</f>
        <v>54</v>
      </c>
    </row>
    <row r="1430" spans="1:15" x14ac:dyDescent="0.2">
      <c r="A1430">
        <v>582</v>
      </c>
      <c r="B1430">
        <v>3</v>
      </c>
      <c r="C1430" t="s">
        <v>10</v>
      </c>
      <c r="D1430" t="s">
        <v>34</v>
      </c>
      <c r="E1430">
        <v>16</v>
      </c>
      <c r="F1430">
        <v>27</v>
      </c>
      <c r="G1430">
        <v>2</v>
      </c>
      <c r="H1430" s="8">
        <v>42</v>
      </c>
      <c r="I1430" s="7">
        <f>Tabla1[[#This Row],[Tiempo de Preparación]]/1440</f>
        <v>2.9166666666666667E-2</v>
      </c>
      <c r="J1430" t="s">
        <v>8</v>
      </c>
      <c r="K1430">
        <f>Tabla1[[#This Row],[Precio Unitario]]*Tabla1[[#This Row],[Cantidad Ordenada]]</f>
        <v>54</v>
      </c>
      <c r="L1430">
        <f>Tabla1[[#This Row],[Ganancia Bruta]]-(Tabla1[[#This Row],[Costo Unitario]]*Tabla1[[#This Row],[Cantidad Ordenada]])</f>
        <v>22</v>
      </c>
      <c r="M1430">
        <f>Tabla1[[#This Row],[Precio Unitario]]*Tabla1[[#This Row],[Cantidad Ordenada]]</f>
        <v>54</v>
      </c>
      <c r="N1430" s="1">
        <f>Tabla1[[#This Row],[Ganancia Neta ]]/Tabla1[[#This Row],[Total del pedido ]]</f>
        <v>0.40740740740740738</v>
      </c>
      <c r="O1430" s="2">
        <f>Tabla1[[#This Row],[Costo Unitario]]*Tabla1[[#This Row],[Cantidad Ordenada]]</f>
        <v>32</v>
      </c>
    </row>
    <row r="1431" spans="1:15" x14ac:dyDescent="0.2">
      <c r="A1431">
        <v>583</v>
      </c>
      <c r="B1431">
        <v>9</v>
      </c>
      <c r="C1431" t="s">
        <v>16</v>
      </c>
      <c r="D1431" t="s">
        <v>40</v>
      </c>
      <c r="E1431">
        <v>11</v>
      </c>
      <c r="F1431">
        <v>19</v>
      </c>
      <c r="G1431">
        <v>3</v>
      </c>
      <c r="H1431" s="8">
        <v>15</v>
      </c>
      <c r="I1431" s="7">
        <f>Tabla1[[#This Row],[Tiempo de Preparación]]/1440</f>
        <v>1.0416666666666666E-2</v>
      </c>
      <c r="J1431" t="s">
        <v>6</v>
      </c>
      <c r="K1431">
        <f>Tabla1[[#This Row],[Precio Unitario]]*Tabla1[[#This Row],[Cantidad Ordenada]]</f>
        <v>57</v>
      </c>
      <c r="L1431">
        <f>Tabla1[[#This Row],[Ganancia Bruta]]-(Tabla1[[#This Row],[Costo Unitario]]*Tabla1[[#This Row],[Cantidad Ordenada]])</f>
        <v>24</v>
      </c>
      <c r="M1431">
        <f>Tabla1[[#This Row],[Precio Unitario]]*Tabla1[[#This Row],[Cantidad Ordenada]]</f>
        <v>57</v>
      </c>
      <c r="N1431" s="1">
        <f>Tabla1[[#This Row],[Ganancia Neta ]]/Tabla1[[#This Row],[Total del pedido ]]</f>
        <v>0.42105263157894735</v>
      </c>
      <c r="O1431" s="2">
        <f>Tabla1[[#This Row],[Costo Unitario]]*Tabla1[[#This Row],[Cantidad Ordenada]]</f>
        <v>33</v>
      </c>
    </row>
    <row r="1432" spans="1:15" x14ac:dyDescent="0.2">
      <c r="A1432">
        <v>583</v>
      </c>
      <c r="B1432">
        <v>9</v>
      </c>
      <c r="C1432" t="s">
        <v>24</v>
      </c>
      <c r="D1432" t="s">
        <v>48</v>
      </c>
      <c r="E1432">
        <v>10</v>
      </c>
      <c r="F1432">
        <v>18</v>
      </c>
      <c r="G1432">
        <v>1</v>
      </c>
      <c r="H1432" s="8">
        <v>11</v>
      </c>
      <c r="I1432" s="7">
        <f>Tabla1[[#This Row],[Tiempo de Preparación]]/1440</f>
        <v>7.6388888888888886E-3</v>
      </c>
      <c r="J1432" t="s">
        <v>6</v>
      </c>
      <c r="K1432">
        <f>Tabla1[[#This Row],[Precio Unitario]]*Tabla1[[#This Row],[Cantidad Ordenada]]</f>
        <v>18</v>
      </c>
      <c r="L1432">
        <f>Tabla1[[#This Row],[Ganancia Bruta]]-(Tabla1[[#This Row],[Costo Unitario]]*Tabla1[[#This Row],[Cantidad Ordenada]])</f>
        <v>8</v>
      </c>
      <c r="M1432">
        <f>Tabla1[[#This Row],[Precio Unitario]]*Tabla1[[#This Row],[Cantidad Ordenada]]</f>
        <v>18</v>
      </c>
      <c r="N1432" s="1">
        <f>Tabla1[[#This Row],[Ganancia Neta ]]/Tabla1[[#This Row],[Total del pedido ]]</f>
        <v>0.44444444444444442</v>
      </c>
      <c r="O1432" s="2">
        <f>Tabla1[[#This Row],[Costo Unitario]]*Tabla1[[#This Row],[Cantidad Ordenada]]</f>
        <v>10</v>
      </c>
    </row>
    <row r="1433" spans="1:15" x14ac:dyDescent="0.2">
      <c r="A1433">
        <v>583</v>
      </c>
      <c r="B1433">
        <v>9</v>
      </c>
      <c r="C1433" t="s">
        <v>5</v>
      </c>
      <c r="D1433" t="s">
        <v>31</v>
      </c>
      <c r="E1433">
        <v>14</v>
      </c>
      <c r="F1433">
        <v>24</v>
      </c>
      <c r="G1433">
        <v>2</v>
      </c>
      <c r="H1433" s="8">
        <v>29</v>
      </c>
      <c r="I1433" s="7">
        <f>Tabla1[[#This Row],[Tiempo de Preparación]]/1440</f>
        <v>2.013888888888889E-2</v>
      </c>
      <c r="J1433" t="s">
        <v>8</v>
      </c>
      <c r="K1433">
        <f>Tabla1[[#This Row],[Precio Unitario]]*Tabla1[[#This Row],[Cantidad Ordenada]]</f>
        <v>48</v>
      </c>
      <c r="L1433">
        <f>Tabla1[[#This Row],[Ganancia Bruta]]-(Tabla1[[#This Row],[Costo Unitario]]*Tabla1[[#This Row],[Cantidad Ordenada]])</f>
        <v>20</v>
      </c>
      <c r="M1433">
        <f>Tabla1[[#This Row],[Precio Unitario]]*Tabla1[[#This Row],[Cantidad Ordenada]]</f>
        <v>48</v>
      </c>
      <c r="N1433" s="1">
        <f>Tabla1[[#This Row],[Ganancia Neta ]]/Tabla1[[#This Row],[Total del pedido ]]</f>
        <v>0.41666666666666669</v>
      </c>
      <c r="O1433" s="2">
        <f>Tabla1[[#This Row],[Costo Unitario]]*Tabla1[[#This Row],[Cantidad Ordenada]]</f>
        <v>28</v>
      </c>
    </row>
    <row r="1434" spans="1:15" x14ac:dyDescent="0.2">
      <c r="A1434">
        <v>583</v>
      </c>
      <c r="B1434">
        <v>9</v>
      </c>
      <c r="C1434" t="s">
        <v>11</v>
      </c>
      <c r="D1434" t="s">
        <v>35</v>
      </c>
      <c r="E1434">
        <v>25</v>
      </c>
      <c r="F1434">
        <v>40</v>
      </c>
      <c r="G1434">
        <v>3</v>
      </c>
      <c r="H1434" s="8">
        <v>50</v>
      </c>
      <c r="I1434" s="7">
        <f>Tabla1[[#This Row],[Tiempo de Preparación]]/1440</f>
        <v>3.4722222222222224E-2</v>
      </c>
      <c r="J1434" t="s">
        <v>8</v>
      </c>
      <c r="K1434">
        <f>Tabla1[[#This Row],[Precio Unitario]]*Tabla1[[#This Row],[Cantidad Ordenada]]</f>
        <v>120</v>
      </c>
      <c r="L1434">
        <f>Tabla1[[#This Row],[Ganancia Bruta]]-(Tabla1[[#This Row],[Costo Unitario]]*Tabla1[[#This Row],[Cantidad Ordenada]])</f>
        <v>45</v>
      </c>
      <c r="M1434">
        <f>Tabla1[[#This Row],[Precio Unitario]]*Tabla1[[#This Row],[Cantidad Ordenada]]</f>
        <v>120</v>
      </c>
      <c r="N1434" s="1">
        <f>Tabla1[[#This Row],[Ganancia Neta ]]/Tabla1[[#This Row],[Total del pedido ]]</f>
        <v>0.375</v>
      </c>
      <c r="O1434" s="2">
        <f>Tabla1[[#This Row],[Costo Unitario]]*Tabla1[[#This Row],[Cantidad Ordenada]]</f>
        <v>75</v>
      </c>
    </row>
    <row r="1435" spans="1:15" x14ac:dyDescent="0.2">
      <c r="A1435">
        <v>584</v>
      </c>
      <c r="B1435">
        <v>9</v>
      </c>
      <c r="C1435" t="s">
        <v>23</v>
      </c>
      <c r="D1435" t="s">
        <v>47</v>
      </c>
      <c r="E1435">
        <v>13</v>
      </c>
      <c r="F1435">
        <v>21</v>
      </c>
      <c r="G1435">
        <v>1</v>
      </c>
      <c r="H1435" s="8">
        <v>57</v>
      </c>
      <c r="I1435" s="7">
        <f>Tabla1[[#This Row],[Tiempo de Preparación]]/1440</f>
        <v>3.9583333333333331E-2</v>
      </c>
      <c r="J1435" t="s">
        <v>8</v>
      </c>
      <c r="K1435">
        <f>Tabla1[[#This Row],[Precio Unitario]]*Tabla1[[#This Row],[Cantidad Ordenada]]</f>
        <v>21</v>
      </c>
      <c r="L1435">
        <f>Tabla1[[#This Row],[Ganancia Bruta]]-(Tabla1[[#This Row],[Costo Unitario]]*Tabla1[[#This Row],[Cantidad Ordenada]])</f>
        <v>8</v>
      </c>
      <c r="M1435">
        <f>Tabla1[[#This Row],[Precio Unitario]]*Tabla1[[#This Row],[Cantidad Ordenada]]</f>
        <v>21</v>
      </c>
      <c r="N1435" s="1">
        <f>Tabla1[[#This Row],[Ganancia Neta ]]/Tabla1[[#This Row],[Total del pedido ]]</f>
        <v>0.38095238095238093</v>
      </c>
      <c r="O1435" s="2">
        <f>Tabla1[[#This Row],[Costo Unitario]]*Tabla1[[#This Row],[Cantidad Ordenada]]</f>
        <v>13</v>
      </c>
    </row>
    <row r="1436" spans="1:15" x14ac:dyDescent="0.2">
      <c r="A1436">
        <v>584</v>
      </c>
      <c r="B1436">
        <v>9</v>
      </c>
      <c r="C1436" t="s">
        <v>9</v>
      </c>
      <c r="D1436" t="s">
        <v>33</v>
      </c>
      <c r="E1436">
        <v>19</v>
      </c>
      <c r="F1436">
        <v>31</v>
      </c>
      <c r="G1436">
        <v>2</v>
      </c>
      <c r="H1436" s="8">
        <v>34</v>
      </c>
      <c r="I1436" s="7">
        <f>Tabla1[[#This Row],[Tiempo de Preparación]]/1440</f>
        <v>2.361111111111111E-2</v>
      </c>
      <c r="J1436" t="s">
        <v>6</v>
      </c>
      <c r="K1436">
        <f>Tabla1[[#This Row],[Precio Unitario]]*Tabla1[[#This Row],[Cantidad Ordenada]]</f>
        <v>62</v>
      </c>
      <c r="L1436">
        <f>Tabla1[[#This Row],[Ganancia Bruta]]-(Tabla1[[#This Row],[Costo Unitario]]*Tabla1[[#This Row],[Cantidad Ordenada]])</f>
        <v>24</v>
      </c>
      <c r="M1436">
        <f>Tabla1[[#This Row],[Precio Unitario]]*Tabla1[[#This Row],[Cantidad Ordenada]]</f>
        <v>62</v>
      </c>
      <c r="N1436" s="1">
        <f>Tabla1[[#This Row],[Ganancia Neta ]]/Tabla1[[#This Row],[Total del pedido ]]</f>
        <v>0.38709677419354838</v>
      </c>
      <c r="O1436" s="2">
        <f>Tabla1[[#This Row],[Costo Unitario]]*Tabla1[[#This Row],[Cantidad Ordenada]]</f>
        <v>38</v>
      </c>
    </row>
    <row r="1437" spans="1:15" x14ac:dyDescent="0.2">
      <c r="A1437">
        <v>584</v>
      </c>
      <c r="B1437">
        <v>9</v>
      </c>
      <c r="C1437" t="s">
        <v>15</v>
      </c>
      <c r="D1437" t="s">
        <v>39</v>
      </c>
      <c r="E1437">
        <v>16</v>
      </c>
      <c r="F1437">
        <v>28</v>
      </c>
      <c r="G1437">
        <v>2</v>
      </c>
      <c r="H1437" s="8">
        <v>23</v>
      </c>
      <c r="I1437" s="7">
        <f>Tabla1[[#This Row],[Tiempo de Preparación]]/1440</f>
        <v>1.5972222222222221E-2</v>
      </c>
      <c r="J1437" t="s">
        <v>6</v>
      </c>
      <c r="K1437">
        <f>Tabla1[[#This Row],[Precio Unitario]]*Tabla1[[#This Row],[Cantidad Ordenada]]</f>
        <v>56</v>
      </c>
      <c r="L1437">
        <f>Tabla1[[#This Row],[Ganancia Bruta]]-(Tabla1[[#This Row],[Costo Unitario]]*Tabla1[[#This Row],[Cantidad Ordenada]])</f>
        <v>24</v>
      </c>
      <c r="M1437">
        <f>Tabla1[[#This Row],[Precio Unitario]]*Tabla1[[#This Row],[Cantidad Ordenada]]</f>
        <v>56</v>
      </c>
      <c r="N1437" s="1">
        <f>Tabla1[[#This Row],[Ganancia Neta ]]/Tabla1[[#This Row],[Total del pedido ]]</f>
        <v>0.42857142857142855</v>
      </c>
      <c r="O1437" s="2">
        <f>Tabla1[[#This Row],[Costo Unitario]]*Tabla1[[#This Row],[Cantidad Ordenada]]</f>
        <v>32</v>
      </c>
    </row>
    <row r="1438" spans="1:15" x14ac:dyDescent="0.2">
      <c r="A1438">
        <v>585</v>
      </c>
      <c r="B1438">
        <v>3</v>
      </c>
      <c r="C1438" t="s">
        <v>18</v>
      </c>
      <c r="D1438" t="s">
        <v>42</v>
      </c>
      <c r="E1438">
        <v>19</v>
      </c>
      <c r="F1438">
        <v>32</v>
      </c>
      <c r="G1438">
        <v>1</v>
      </c>
      <c r="H1438" s="8">
        <v>35</v>
      </c>
      <c r="I1438" s="7">
        <f>Tabla1[[#This Row],[Tiempo de Preparación]]/1440</f>
        <v>2.4305555555555556E-2</v>
      </c>
      <c r="J1438" t="s">
        <v>8</v>
      </c>
      <c r="K1438">
        <f>Tabla1[[#This Row],[Precio Unitario]]*Tabla1[[#This Row],[Cantidad Ordenada]]</f>
        <v>32</v>
      </c>
      <c r="L1438">
        <f>Tabla1[[#This Row],[Ganancia Bruta]]-(Tabla1[[#This Row],[Costo Unitario]]*Tabla1[[#This Row],[Cantidad Ordenada]])</f>
        <v>13</v>
      </c>
      <c r="M1438">
        <f>Tabla1[[#This Row],[Precio Unitario]]*Tabla1[[#This Row],[Cantidad Ordenada]]</f>
        <v>32</v>
      </c>
      <c r="N1438" s="1">
        <f>Tabla1[[#This Row],[Ganancia Neta ]]/Tabla1[[#This Row],[Total del pedido ]]</f>
        <v>0.40625</v>
      </c>
      <c r="O1438" s="2">
        <f>Tabla1[[#This Row],[Costo Unitario]]*Tabla1[[#This Row],[Cantidad Ordenada]]</f>
        <v>19</v>
      </c>
    </row>
    <row r="1439" spans="1:15" x14ac:dyDescent="0.2">
      <c r="A1439">
        <v>585</v>
      </c>
      <c r="B1439">
        <v>3</v>
      </c>
      <c r="C1439" t="s">
        <v>17</v>
      </c>
      <c r="D1439" t="s">
        <v>41</v>
      </c>
      <c r="E1439">
        <v>21</v>
      </c>
      <c r="F1439">
        <v>35</v>
      </c>
      <c r="G1439">
        <v>1</v>
      </c>
      <c r="H1439" s="8">
        <v>8</v>
      </c>
      <c r="I1439" s="7">
        <f>Tabla1[[#This Row],[Tiempo de Preparación]]/1440</f>
        <v>5.5555555555555558E-3</v>
      </c>
      <c r="J1439" t="s">
        <v>8</v>
      </c>
      <c r="K1439">
        <f>Tabla1[[#This Row],[Precio Unitario]]*Tabla1[[#This Row],[Cantidad Ordenada]]</f>
        <v>35</v>
      </c>
      <c r="L1439">
        <f>Tabla1[[#This Row],[Ganancia Bruta]]-(Tabla1[[#This Row],[Costo Unitario]]*Tabla1[[#This Row],[Cantidad Ordenada]])</f>
        <v>14</v>
      </c>
      <c r="M1439">
        <f>Tabla1[[#This Row],[Precio Unitario]]*Tabla1[[#This Row],[Cantidad Ordenada]]</f>
        <v>35</v>
      </c>
      <c r="N1439" s="1">
        <f>Tabla1[[#This Row],[Ganancia Neta ]]/Tabla1[[#This Row],[Total del pedido ]]</f>
        <v>0.4</v>
      </c>
      <c r="O1439" s="2">
        <f>Tabla1[[#This Row],[Costo Unitario]]*Tabla1[[#This Row],[Cantidad Ordenada]]</f>
        <v>21</v>
      </c>
    </row>
    <row r="1440" spans="1:15" x14ac:dyDescent="0.2">
      <c r="A1440">
        <v>585</v>
      </c>
      <c r="B1440">
        <v>3</v>
      </c>
      <c r="C1440" t="s">
        <v>24</v>
      </c>
      <c r="D1440" t="s">
        <v>48</v>
      </c>
      <c r="E1440">
        <v>10</v>
      </c>
      <c r="F1440">
        <v>18</v>
      </c>
      <c r="G1440">
        <v>2</v>
      </c>
      <c r="H1440" s="8">
        <v>22</v>
      </c>
      <c r="I1440" s="7">
        <f>Tabla1[[#This Row],[Tiempo de Preparación]]/1440</f>
        <v>1.5277777777777777E-2</v>
      </c>
      <c r="J1440" t="s">
        <v>6</v>
      </c>
      <c r="K1440">
        <f>Tabla1[[#This Row],[Precio Unitario]]*Tabla1[[#This Row],[Cantidad Ordenada]]</f>
        <v>36</v>
      </c>
      <c r="L1440">
        <f>Tabla1[[#This Row],[Ganancia Bruta]]-(Tabla1[[#This Row],[Costo Unitario]]*Tabla1[[#This Row],[Cantidad Ordenada]])</f>
        <v>16</v>
      </c>
      <c r="M1440">
        <f>Tabla1[[#This Row],[Precio Unitario]]*Tabla1[[#This Row],[Cantidad Ordenada]]</f>
        <v>36</v>
      </c>
      <c r="N1440" s="1">
        <f>Tabla1[[#This Row],[Ganancia Neta ]]/Tabla1[[#This Row],[Total del pedido ]]</f>
        <v>0.44444444444444442</v>
      </c>
      <c r="O1440" s="2">
        <f>Tabla1[[#This Row],[Costo Unitario]]*Tabla1[[#This Row],[Cantidad Ordenada]]</f>
        <v>20</v>
      </c>
    </row>
    <row r="1441" spans="1:15" x14ac:dyDescent="0.2">
      <c r="A1441">
        <v>585</v>
      </c>
      <c r="B1441">
        <v>3</v>
      </c>
      <c r="C1441" t="s">
        <v>26</v>
      </c>
      <c r="D1441" t="s">
        <v>50</v>
      </c>
      <c r="E1441">
        <v>15</v>
      </c>
      <c r="F1441">
        <v>25</v>
      </c>
      <c r="G1441">
        <v>1</v>
      </c>
      <c r="H1441" s="8">
        <v>30</v>
      </c>
      <c r="I1441" s="7">
        <f>Tabla1[[#This Row],[Tiempo de Preparación]]/1440</f>
        <v>2.0833333333333332E-2</v>
      </c>
      <c r="J1441" t="s">
        <v>8</v>
      </c>
      <c r="K1441">
        <f>Tabla1[[#This Row],[Precio Unitario]]*Tabla1[[#This Row],[Cantidad Ordenada]]</f>
        <v>25</v>
      </c>
      <c r="L1441">
        <f>Tabla1[[#This Row],[Ganancia Bruta]]-(Tabla1[[#This Row],[Costo Unitario]]*Tabla1[[#This Row],[Cantidad Ordenada]])</f>
        <v>10</v>
      </c>
      <c r="M1441">
        <f>Tabla1[[#This Row],[Precio Unitario]]*Tabla1[[#This Row],[Cantidad Ordenada]]</f>
        <v>25</v>
      </c>
      <c r="N1441" s="1">
        <f>Tabla1[[#This Row],[Ganancia Neta ]]/Tabla1[[#This Row],[Total del pedido ]]</f>
        <v>0.4</v>
      </c>
      <c r="O1441" s="2">
        <f>Tabla1[[#This Row],[Costo Unitario]]*Tabla1[[#This Row],[Cantidad Ordenada]]</f>
        <v>15</v>
      </c>
    </row>
    <row r="1442" spans="1:15" x14ac:dyDescent="0.2">
      <c r="A1442">
        <v>586</v>
      </c>
      <c r="B1442">
        <v>17</v>
      </c>
      <c r="C1442" t="s">
        <v>14</v>
      </c>
      <c r="D1442" t="s">
        <v>38</v>
      </c>
      <c r="E1442">
        <v>20</v>
      </c>
      <c r="F1442">
        <v>33</v>
      </c>
      <c r="G1442">
        <v>3</v>
      </c>
      <c r="H1442" s="8">
        <v>47</v>
      </c>
      <c r="I1442" s="7">
        <f>Tabla1[[#This Row],[Tiempo de Preparación]]/1440</f>
        <v>3.2638888888888891E-2</v>
      </c>
      <c r="J1442" t="s">
        <v>8</v>
      </c>
      <c r="K1442">
        <f>Tabla1[[#This Row],[Precio Unitario]]*Tabla1[[#This Row],[Cantidad Ordenada]]</f>
        <v>99</v>
      </c>
      <c r="L1442">
        <f>Tabla1[[#This Row],[Ganancia Bruta]]-(Tabla1[[#This Row],[Costo Unitario]]*Tabla1[[#This Row],[Cantidad Ordenada]])</f>
        <v>39</v>
      </c>
      <c r="M1442">
        <f>Tabla1[[#This Row],[Precio Unitario]]*Tabla1[[#This Row],[Cantidad Ordenada]]</f>
        <v>99</v>
      </c>
      <c r="N1442" s="1">
        <f>Tabla1[[#This Row],[Ganancia Neta ]]/Tabla1[[#This Row],[Total del pedido ]]</f>
        <v>0.39393939393939392</v>
      </c>
      <c r="O1442" s="2">
        <f>Tabla1[[#This Row],[Costo Unitario]]*Tabla1[[#This Row],[Cantidad Ordenada]]</f>
        <v>60</v>
      </c>
    </row>
    <row r="1443" spans="1:15" x14ac:dyDescent="0.2">
      <c r="A1443">
        <v>586</v>
      </c>
      <c r="B1443">
        <v>17</v>
      </c>
      <c r="C1443" t="s">
        <v>5</v>
      </c>
      <c r="D1443" t="s">
        <v>31</v>
      </c>
      <c r="E1443">
        <v>14</v>
      </c>
      <c r="F1443">
        <v>24</v>
      </c>
      <c r="G1443">
        <v>3</v>
      </c>
      <c r="H1443" s="8">
        <v>45</v>
      </c>
      <c r="I1443" s="7">
        <f>Tabla1[[#This Row],[Tiempo de Preparación]]/1440</f>
        <v>3.125E-2</v>
      </c>
      <c r="J1443" t="s">
        <v>6</v>
      </c>
      <c r="K1443">
        <f>Tabla1[[#This Row],[Precio Unitario]]*Tabla1[[#This Row],[Cantidad Ordenada]]</f>
        <v>72</v>
      </c>
      <c r="L1443">
        <f>Tabla1[[#This Row],[Ganancia Bruta]]-(Tabla1[[#This Row],[Costo Unitario]]*Tabla1[[#This Row],[Cantidad Ordenada]])</f>
        <v>30</v>
      </c>
      <c r="M1443">
        <f>Tabla1[[#This Row],[Precio Unitario]]*Tabla1[[#This Row],[Cantidad Ordenada]]</f>
        <v>72</v>
      </c>
      <c r="N1443" s="1">
        <f>Tabla1[[#This Row],[Ganancia Neta ]]/Tabla1[[#This Row],[Total del pedido ]]</f>
        <v>0.41666666666666669</v>
      </c>
      <c r="O1443" s="2">
        <f>Tabla1[[#This Row],[Costo Unitario]]*Tabla1[[#This Row],[Cantidad Ordenada]]</f>
        <v>42</v>
      </c>
    </row>
    <row r="1444" spans="1:15" x14ac:dyDescent="0.2">
      <c r="A1444">
        <v>587</v>
      </c>
      <c r="B1444">
        <v>7</v>
      </c>
      <c r="C1444" t="s">
        <v>5</v>
      </c>
      <c r="D1444" t="s">
        <v>31</v>
      </c>
      <c r="E1444">
        <v>14</v>
      </c>
      <c r="F1444">
        <v>24</v>
      </c>
      <c r="G1444">
        <v>2</v>
      </c>
      <c r="H1444" s="8">
        <v>43</v>
      </c>
      <c r="I1444" s="7">
        <f>Tabla1[[#This Row],[Tiempo de Preparación]]/1440</f>
        <v>2.9861111111111113E-2</v>
      </c>
      <c r="J1444" t="s">
        <v>8</v>
      </c>
      <c r="K1444">
        <f>Tabla1[[#This Row],[Precio Unitario]]*Tabla1[[#This Row],[Cantidad Ordenada]]</f>
        <v>48</v>
      </c>
      <c r="L1444">
        <f>Tabla1[[#This Row],[Ganancia Bruta]]-(Tabla1[[#This Row],[Costo Unitario]]*Tabla1[[#This Row],[Cantidad Ordenada]])</f>
        <v>20</v>
      </c>
      <c r="M1444">
        <f>Tabla1[[#This Row],[Precio Unitario]]*Tabla1[[#This Row],[Cantidad Ordenada]]</f>
        <v>48</v>
      </c>
      <c r="N1444" s="1">
        <f>Tabla1[[#This Row],[Ganancia Neta ]]/Tabla1[[#This Row],[Total del pedido ]]</f>
        <v>0.41666666666666669</v>
      </c>
      <c r="O1444" s="2">
        <f>Tabla1[[#This Row],[Costo Unitario]]*Tabla1[[#This Row],[Cantidad Ordenada]]</f>
        <v>28</v>
      </c>
    </row>
    <row r="1445" spans="1:15" x14ac:dyDescent="0.2">
      <c r="A1445">
        <v>588</v>
      </c>
      <c r="B1445">
        <v>15</v>
      </c>
      <c r="C1445" t="s">
        <v>25</v>
      </c>
      <c r="D1445" t="s">
        <v>49</v>
      </c>
      <c r="E1445">
        <v>15</v>
      </c>
      <c r="F1445">
        <v>26</v>
      </c>
      <c r="G1445">
        <v>1</v>
      </c>
      <c r="H1445" s="8">
        <v>25</v>
      </c>
      <c r="I1445" s="7">
        <f>Tabla1[[#This Row],[Tiempo de Preparación]]/1440</f>
        <v>1.7361111111111112E-2</v>
      </c>
      <c r="J1445" t="s">
        <v>8</v>
      </c>
      <c r="K1445">
        <f>Tabla1[[#This Row],[Precio Unitario]]*Tabla1[[#This Row],[Cantidad Ordenada]]</f>
        <v>26</v>
      </c>
      <c r="L1445">
        <f>Tabla1[[#This Row],[Ganancia Bruta]]-(Tabla1[[#This Row],[Costo Unitario]]*Tabla1[[#This Row],[Cantidad Ordenada]])</f>
        <v>11</v>
      </c>
      <c r="M1445">
        <f>Tabla1[[#This Row],[Precio Unitario]]*Tabla1[[#This Row],[Cantidad Ordenada]]</f>
        <v>26</v>
      </c>
      <c r="N1445" s="1">
        <f>Tabla1[[#This Row],[Ganancia Neta ]]/Tabla1[[#This Row],[Total del pedido ]]</f>
        <v>0.42307692307692307</v>
      </c>
      <c r="O1445" s="2">
        <f>Tabla1[[#This Row],[Costo Unitario]]*Tabla1[[#This Row],[Cantidad Ordenada]]</f>
        <v>15</v>
      </c>
    </row>
    <row r="1446" spans="1:15" x14ac:dyDescent="0.2">
      <c r="A1446">
        <v>588</v>
      </c>
      <c r="B1446">
        <v>15</v>
      </c>
      <c r="C1446" t="s">
        <v>26</v>
      </c>
      <c r="D1446" t="s">
        <v>50</v>
      </c>
      <c r="E1446">
        <v>15</v>
      </c>
      <c r="F1446">
        <v>25</v>
      </c>
      <c r="G1446">
        <v>3</v>
      </c>
      <c r="H1446" s="8">
        <v>12</v>
      </c>
      <c r="I1446" s="7">
        <f>Tabla1[[#This Row],[Tiempo de Preparación]]/1440</f>
        <v>8.3333333333333332E-3</v>
      </c>
      <c r="J1446" t="s">
        <v>8</v>
      </c>
      <c r="K1446">
        <f>Tabla1[[#This Row],[Precio Unitario]]*Tabla1[[#This Row],[Cantidad Ordenada]]</f>
        <v>75</v>
      </c>
      <c r="L1446">
        <f>Tabla1[[#This Row],[Ganancia Bruta]]-(Tabla1[[#This Row],[Costo Unitario]]*Tabla1[[#This Row],[Cantidad Ordenada]])</f>
        <v>30</v>
      </c>
      <c r="M1446">
        <f>Tabla1[[#This Row],[Precio Unitario]]*Tabla1[[#This Row],[Cantidad Ordenada]]</f>
        <v>75</v>
      </c>
      <c r="N1446" s="1">
        <f>Tabla1[[#This Row],[Ganancia Neta ]]/Tabla1[[#This Row],[Total del pedido ]]</f>
        <v>0.4</v>
      </c>
      <c r="O1446" s="2">
        <f>Tabla1[[#This Row],[Costo Unitario]]*Tabla1[[#This Row],[Cantidad Ordenada]]</f>
        <v>45</v>
      </c>
    </row>
    <row r="1447" spans="1:15" x14ac:dyDescent="0.2">
      <c r="A1447">
        <v>589</v>
      </c>
      <c r="B1447">
        <v>10</v>
      </c>
      <c r="C1447" t="s">
        <v>22</v>
      </c>
      <c r="D1447" t="s">
        <v>46</v>
      </c>
      <c r="E1447">
        <v>14</v>
      </c>
      <c r="F1447">
        <v>23</v>
      </c>
      <c r="G1447">
        <v>1</v>
      </c>
      <c r="H1447" s="8">
        <v>45</v>
      </c>
      <c r="I1447" s="7">
        <f>Tabla1[[#This Row],[Tiempo de Preparación]]/1440</f>
        <v>3.125E-2</v>
      </c>
      <c r="J1447" t="s">
        <v>6</v>
      </c>
      <c r="K1447">
        <f>Tabla1[[#This Row],[Precio Unitario]]*Tabla1[[#This Row],[Cantidad Ordenada]]</f>
        <v>23</v>
      </c>
      <c r="L1447">
        <f>Tabla1[[#This Row],[Ganancia Bruta]]-(Tabla1[[#This Row],[Costo Unitario]]*Tabla1[[#This Row],[Cantidad Ordenada]])</f>
        <v>9</v>
      </c>
      <c r="M1447">
        <f>Tabla1[[#This Row],[Precio Unitario]]*Tabla1[[#This Row],[Cantidad Ordenada]]</f>
        <v>23</v>
      </c>
      <c r="N1447" s="1">
        <f>Tabla1[[#This Row],[Ganancia Neta ]]/Tabla1[[#This Row],[Total del pedido ]]</f>
        <v>0.39130434782608697</v>
      </c>
      <c r="O1447" s="2">
        <f>Tabla1[[#This Row],[Costo Unitario]]*Tabla1[[#This Row],[Cantidad Ordenada]]</f>
        <v>14</v>
      </c>
    </row>
    <row r="1448" spans="1:15" x14ac:dyDescent="0.2">
      <c r="A1448">
        <v>589</v>
      </c>
      <c r="B1448">
        <v>10</v>
      </c>
      <c r="C1448" t="s">
        <v>20</v>
      </c>
      <c r="D1448" t="s">
        <v>44</v>
      </c>
      <c r="E1448">
        <v>20</v>
      </c>
      <c r="F1448">
        <v>34</v>
      </c>
      <c r="G1448">
        <v>3</v>
      </c>
      <c r="H1448" s="8">
        <v>59</v>
      </c>
      <c r="I1448" s="7">
        <f>Tabla1[[#This Row],[Tiempo de Preparación]]/1440</f>
        <v>4.0972222222222222E-2</v>
      </c>
      <c r="J1448" t="s">
        <v>6</v>
      </c>
      <c r="K1448">
        <f>Tabla1[[#This Row],[Precio Unitario]]*Tabla1[[#This Row],[Cantidad Ordenada]]</f>
        <v>102</v>
      </c>
      <c r="L1448">
        <f>Tabla1[[#This Row],[Ganancia Bruta]]-(Tabla1[[#This Row],[Costo Unitario]]*Tabla1[[#This Row],[Cantidad Ordenada]])</f>
        <v>42</v>
      </c>
      <c r="M1448">
        <f>Tabla1[[#This Row],[Precio Unitario]]*Tabla1[[#This Row],[Cantidad Ordenada]]</f>
        <v>102</v>
      </c>
      <c r="N1448" s="1">
        <f>Tabla1[[#This Row],[Ganancia Neta ]]/Tabla1[[#This Row],[Total del pedido ]]</f>
        <v>0.41176470588235292</v>
      </c>
      <c r="O1448" s="2">
        <f>Tabla1[[#This Row],[Costo Unitario]]*Tabla1[[#This Row],[Cantidad Ordenada]]</f>
        <v>60</v>
      </c>
    </row>
    <row r="1449" spans="1:15" x14ac:dyDescent="0.2">
      <c r="A1449">
        <v>589</v>
      </c>
      <c r="B1449">
        <v>10</v>
      </c>
      <c r="C1449" t="s">
        <v>23</v>
      </c>
      <c r="D1449" t="s">
        <v>47</v>
      </c>
      <c r="E1449">
        <v>13</v>
      </c>
      <c r="F1449">
        <v>21</v>
      </c>
      <c r="G1449">
        <v>3</v>
      </c>
      <c r="H1449" s="8">
        <v>7</v>
      </c>
      <c r="I1449" s="7">
        <f>Tabla1[[#This Row],[Tiempo de Preparación]]/1440</f>
        <v>4.8611111111111112E-3</v>
      </c>
      <c r="J1449" t="s">
        <v>6</v>
      </c>
      <c r="K1449">
        <f>Tabla1[[#This Row],[Precio Unitario]]*Tabla1[[#This Row],[Cantidad Ordenada]]</f>
        <v>63</v>
      </c>
      <c r="L1449">
        <f>Tabla1[[#This Row],[Ganancia Bruta]]-(Tabla1[[#This Row],[Costo Unitario]]*Tabla1[[#This Row],[Cantidad Ordenada]])</f>
        <v>24</v>
      </c>
      <c r="M1449">
        <f>Tabla1[[#This Row],[Precio Unitario]]*Tabla1[[#This Row],[Cantidad Ordenada]]</f>
        <v>63</v>
      </c>
      <c r="N1449" s="1">
        <f>Tabla1[[#This Row],[Ganancia Neta ]]/Tabla1[[#This Row],[Total del pedido ]]</f>
        <v>0.38095238095238093</v>
      </c>
      <c r="O1449" s="2">
        <f>Tabla1[[#This Row],[Costo Unitario]]*Tabla1[[#This Row],[Cantidad Ordenada]]</f>
        <v>39</v>
      </c>
    </row>
    <row r="1450" spans="1:15" x14ac:dyDescent="0.2">
      <c r="A1450">
        <v>589</v>
      </c>
      <c r="B1450">
        <v>10</v>
      </c>
      <c r="C1450" t="s">
        <v>18</v>
      </c>
      <c r="D1450" t="s">
        <v>42</v>
      </c>
      <c r="E1450">
        <v>19</v>
      </c>
      <c r="F1450">
        <v>32</v>
      </c>
      <c r="G1450">
        <v>3</v>
      </c>
      <c r="H1450" s="8">
        <v>9</v>
      </c>
      <c r="I1450" s="7">
        <f>Tabla1[[#This Row],[Tiempo de Preparación]]/1440</f>
        <v>6.2500000000000003E-3</v>
      </c>
      <c r="J1450" t="s">
        <v>6</v>
      </c>
      <c r="K1450">
        <f>Tabla1[[#This Row],[Precio Unitario]]*Tabla1[[#This Row],[Cantidad Ordenada]]</f>
        <v>96</v>
      </c>
      <c r="L1450">
        <f>Tabla1[[#This Row],[Ganancia Bruta]]-(Tabla1[[#This Row],[Costo Unitario]]*Tabla1[[#This Row],[Cantidad Ordenada]])</f>
        <v>39</v>
      </c>
      <c r="M1450">
        <f>Tabla1[[#This Row],[Precio Unitario]]*Tabla1[[#This Row],[Cantidad Ordenada]]</f>
        <v>96</v>
      </c>
      <c r="N1450" s="1">
        <f>Tabla1[[#This Row],[Ganancia Neta ]]/Tabla1[[#This Row],[Total del pedido ]]</f>
        <v>0.40625</v>
      </c>
      <c r="O1450" s="2">
        <f>Tabla1[[#This Row],[Costo Unitario]]*Tabla1[[#This Row],[Cantidad Ordenada]]</f>
        <v>57</v>
      </c>
    </row>
    <row r="1451" spans="1:15" x14ac:dyDescent="0.2">
      <c r="A1451">
        <v>590</v>
      </c>
      <c r="B1451">
        <v>3</v>
      </c>
      <c r="C1451" t="s">
        <v>20</v>
      </c>
      <c r="D1451" t="s">
        <v>44</v>
      </c>
      <c r="E1451">
        <v>20</v>
      </c>
      <c r="F1451">
        <v>34</v>
      </c>
      <c r="G1451">
        <v>3</v>
      </c>
      <c r="H1451" s="8">
        <v>43</v>
      </c>
      <c r="I1451" s="7">
        <f>Tabla1[[#This Row],[Tiempo de Preparación]]/1440</f>
        <v>2.9861111111111113E-2</v>
      </c>
      <c r="J1451" t="s">
        <v>8</v>
      </c>
      <c r="K1451">
        <f>Tabla1[[#This Row],[Precio Unitario]]*Tabla1[[#This Row],[Cantidad Ordenada]]</f>
        <v>102</v>
      </c>
      <c r="L1451">
        <f>Tabla1[[#This Row],[Ganancia Bruta]]-(Tabla1[[#This Row],[Costo Unitario]]*Tabla1[[#This Row],[Cantidad Ordenada]])</f>
        <v>42</v>
      </c>
      <c r="M1451">
        <f>Tabla1[[#This Row],[Precio Unitario]]*Tabla1[[#This Row],[Cantidad Ordenada]]</f>
        <v>102</v>
      </c>
      <c r="N1451" s="1">
        <f>Tabla1[[#This Row],[Ganancia Neta ]]/Tabla1[[#This Row],[Total del pedido ]]</f>
        <v>0.41176470588235292</v>
      </c>
      <c r="O1451" s="2">
        <f>Tabla1[[#This Row],[Costo Unitario]]*Tabla1[[#This Row],[Cantidad Ordenada]]</f>
        <v>60</v>
      </c>
    </row>
    <row r="1452" spans="1:15" x14ac:dyDescent="0.2">
      <c r="A1452">
        <v>590</v>
      </c>
      <c r="B1452">
        <v>3</v>
      </c>
      <c r="C1452" t="s">
        <v>21</v>
      </c>
      <c r="D1452" t="s">
        <v>45</v>
      </c>
      <c r="E1452">
        <v>12</v>
      </c>
      <c r="F1452">
        <v>20</v>
      </c>
      <c r="G1452">
        <v>1</v>
      </c>
      <c r="H1452" s="8">
        <v>21</v>
      </c>
      <c r="I1452" s="7">
        <f>Tabla1[[#This Row],[Tiempo de Preparación]]/1440</f>
        <v>1.4583333333333334E-2</v>
      </c>
      <c r="J1452" t="s">
        <v>8</v>
      </c>
      <c r="K1452">
        <f>Tabla1[[#This Row],[Precio Unitario]]*Tabla1[[#This Row],[Cantidad Ordenada]]</f>
        <v>20</v>
      </c>
      <c r="L1452">
        <f>Tabla1[[#This Row],[Ganancia Bruta]]-(Tabla1[[#This Row],[Costo Unitario]]*Tabla1[[#This Row],[Cantidad Ordenada]])</f>
        <v>8</v>
      </c>
      <c r="M1452">
        <f>Tabla1[[#This Row],[Precio Unitario]]*Tabla1[[#This Row],[Cantidad Ordenada]]</f>
        <v>20</v>
      </c>
      <c r="N1452" s="1">
        <f>Tabla1[[#This Row],[Ganancia Neta ]]/Tabla1[[#This Row],[Total del pedido ]]</f>
        <v>0.4</v>
      </c>
      <c r="O1452" s="2">
        <f>Tabla1[[#This Row],[Costo Unitario]]*Tabla1[[#This Row],[Cantidad Ordenada]]</f>
        <v>12</v>
      </c>
    </row>
    <row r="1453" spans="1:15" x14ac:dyDescent="0.2">
      <c r="A1453">
        <v>591</v>
      </c>
      <c r="B1453">
        <v>11</v>
      </c>
      <c r="C1453" t="s">
        <v>11</v>
      </c>
      <c r="D1453" t="s">
        <v>35</v>
      </c>
      <c r="E1453">
        <v>25</v>
      </c>
      <c r="F1453">
        <v>40</v>
      </c>
      <c r="G1453">
        <v>3</v>
      </c>
      <c r="H1453" s="8">
        <v>51</v>
      </c>
      <c r="I1453" s="7">
        <f>Tabla1[[#This Row],[Tiempo de Preparación]]/1440</f>
        <v>3.5416666666666666E-2</v>
      </c>
      <c r="J1453" t="s">
        <v>6</v>
      </c>
      <c r="K1453">
        <f>Tabla1[[#This Row],[Precio Unitario]]*Tabla1[[#This Row],[Cantidad Ordenada]]</f>
        <v>120</v>
      </c>
      <c r="L1453">
        <f>Tabla1[[#This Row],[Ganancia Bruta]]-(Tabla1[[#This Row],[Costo Unitario]]*Tabla1[[#This Row],[Cantidad Ordenada]])</f>
        <v>45</v>
      </c>
      <c r="M1453">
        <f>Tabla1[[#This Row],[Precio Unitario]]*Tabla1[[#This Row],[Cantidad Ordenada]]</f>
        <v>120</v>
      </c>
      <c r="N1453" s="1">
        <f>Tabla1[[#This Row],[Ganancia Neta ]]/Tabla1[[#This Row],[Total del pedido ]]</f>
        <v>0.375</v>
      </c>
      <c r="O1453" s="2">
        <f>Tabla1[[#This Row],[Costo Unitario]]*Tabla1[[#This Row],[Cantidad Ordenada]]</f>
        <v>75</v>
      </c>
    </row>
    <row r="1454" spans="1:15" x14ac:dyDescent="0.2">
      <c r="A1454">
        <v>592</v>
      </c>
      <c r="B1454">
        <v>5</v>
      </c>
      <c r="C1454" t="s">
        <v>19</v>
      </c>
      <c r="D1454" t="s">
        <v>43</v>
      </c>
      <c r="E1454">
        <v>13</v>
      </c>
      <c r="F1454">
        <v>22</v>
      </c>
      <c r="G1454">
        <v>2</v>
      </c>
      <c r="H1454" s="8">
        <v>59</v>
      </c>
      <c r="I1454" s="7">
        <f>Tabla1[[#This Row],[Tiempo de Preparación]]/1440</f>
        <v>4.0972222222222222E-2</v>
      </c>
      <c r="J1454" t="s">
        <v>6</v>
      </c>
      <c r="K1454">
        <f>Tabla1[[#This Row],[Precio Unitario]]*Tabla1[[#This Row],[Cantidad Ordenada]]</f>
        <v>44</v>
      </c>
      <c r="L1454">
        <f>Tabla1[[#This Row],[Ganancia Bruta]]-(Tabla1[[#This Row],[Costo Unitario]]*Tabla1[[#This Row],[Cantidad Ordenada]])</f>
        <v>18</v>
      </c>
      <c r="M1454">
        <f>Tabla1[[#This Row],[Precio Unitario]]*Tabla1[[#This Row],[Cantidad Ordenada]]</f>
        <v>44</v>
      </c>
      <c r="N1454" s="1">
        <f>Tabla1[[#This Row],[Ganancia Neta ]]/Tabla1[[#This Row],[Total del pedido ]]</f>
        <v>0.40909090909090912</v>
      </c>
      <c r="O1454" s="2">
        <f>Tabla1[[#This Row],[Costo Unitario]]*Tabla1[[#This Row],[Cantidad Ordenada]]</f>
        <v>26</v>
      </c>
    </row>
    <row r="1455" spans="1:15" x14ac:dyDescent="0.2">
      <c r="A1455">
        <v>592</v>
      </c>
      <c r="B1455">
        <v>5</v>
      </c>
      <c r="C1455" t="s">
        <v>26</v>
      </c>
      <c r="D1455" t="s">
        <v>50</v>
      </c>
      <c r="E1455">
        <v>15</v>
      </c>
      <c r="F1455">
        <v>25</v>
      </c>
      <c r="G1455">
        <v>2</v>
      </c>
      <c r="H1455" s="8">
        <v>42</v>
      </c>
      <c r="I1455" s="7">
        <f>Tabla1[[#This Row],[Tiempo de Preparación]]/1440</f>
        <v>2.9166666666666667E-2</v>
      </c>
      <c r="J1455" t="s">
        <v>6</v>
      </c>
      <c r="K1455">
        <f>Tabla1[[#This Row],[Precio Unitario]]*Tabla1[[#This Row],[Cantidad Ordenada]]</f>
        <v>50</v>
      </c>
      <c r="L1455">
        <f>Tabla1[[#This Row],[Ganancia Bruta]]-(Tabla1[[#This Row],[Costo Unitario]]*Tabla1[[#This Row],[Cantidad Ordenada]])</f>
        <v>20</v>
      </c>
      <c r="M1455">
        <f>Tabla1[[#This Row],[Precio Unitario]]*Tabla1[[#This Row],[Cantidad Ordenada]]</f>
        <v>50</v>
      </c>
      <c r="N1455" s="1">
        <f>Tabla1[[#This Row],[Ganancia Neta ]]/Tabla1[[#This Row],[Total del pedido ]]</f>
        <v>0.4</v>
      </c>
      <c r="O1455" s="2">
        <f>Tabla1[[#This Row],[Costo Unitario]]*Tabla1[[#This Row],[Cantidad Ordenada]]</f>
        <v>30</v>
      </c>
    </row>
    <row r="1456" spans="1:15" x14ac:dyDescent="0.2">
      <c r="A1456">
        <v>593</v>
      </c>
      <c r="B1456">
        <v>17</v>
      </c>
      <c r="C1456" t="s">
        <v>11</v>
      </c>
      <c r="D1456" t="s">
        <v>35</v>
      </c>
      <c r="E1456">
        <v>25</v>
      </c>
      <c r="F1456">
        <v>40</v>
      </c>
      <c r="G1456">
        <v>1</v>
      </c>
      <c r="H1456" s="8">
        <v>30</v>
      </c>
      <c r="I1456" s="7">
        <f>Tabla1[[#This Row],[Tiempo de Preparación]]/1440</f>
        <v>2.0833333333333332E-2</v>
      </c>
      <c r="J1456" t="s">
        <v>6</v>
      </c>
      <c r="K1456">
        <f>Tabla1[[#This Row],[Precio Unitario]]*Tabla1[[#This Row],[Cantidad Ordenada]]</f>
        <v>40</v>
      </c>
      <c r="L1456">
        <f>Tabla1[[#This Row],[Ganancia Bruta]]-(Tabla1[[#This Row],[Costo Unitario]]*Tabla1[[#This Row],[Cantidad Ordenada]])</f>
        <v>15</v>
      </c>
      <c r="M1456">
        <f>Tabla1[[#This Row],[Precio Unitario]]*Tabla1[[#This Row],[Cantidad Ordenada]]</f>
        <v>40</v>
      </c>
      <c r="N1456" s="1">
        <f>Tabla1[[#This Row],[Ganancia Neta ]]/Tabla1[[#This Row],[Total del pedido ]]</f>
        <v>0.375</v>
      </c>
      <c r="O1456" s="2">
        <f>Tabla1[[#This Row],[Costo Unitario]]*Tabla1[[#This Row],[Cantidad Ordenada]]</f>
        <v>25</v>
      </c>
    </row>
    <row r="1457" spans="1:15" x14ac:dyDescent="0.2">
      <c r="A1457">
        <v>593</v>
      </c>
      <c r="B1457">
        <v>17</v>
      </c>
      <c r="C1457" t="s">
        <v>9</v>
      </c>
      <c r="D1457" t="s">
        <v>33</v>
      </c>
      <c r="E1457">
        <v>19</v>
      </c>
      <c r="F1457">
        <v>31</v>
      </c>
      <c r="G1457">
        <v>1</v>
      </c>
      <c r="H1457" s="8">
        <v>8</v>
      </c>
      <c r="I1457" s="7">
        <f>Tabla1[[#This Row],[Tiempo de Preparación]]/1440</f>
        <v>5.5555555555555558E-3</v>
      </c>
      <c r="J1457" t="s">
        <v>6</v>
      </c>
      <c r="K1457">
        <f>Tabla1[[#This Row],[Precio Unitario]]*Tabla1[[#This Row],[Cantidad Ordenada]]</f>
        <v>31</v>
      </c>
      <c r="L1457">
        <f>Tabla1[[#This Row],[Ganancia Bruta]]-(Tabla1[[#This Row],[Costo Unitario]]*Tabla1[[#This Row],[Cantidad Ordenada]])</f>
        <v>12</v>
      </c>
      <c r="M1457">
        <f>Tabla1[[#This Row],[Precio Unitario]]*Tabla1[[#This Row],[Cantidad Ordenada]]</f>
        <v>31</v>
      </c>
      <c r="N1457" s="1">
        <f>Tabla1[[#This Row],[Ganancia Neta ]]/Tabla1[[#This Row],[Total del pedido ]]</f>
        <v>0.38709677419354838</v>
      </c>
      <c r="O1457" s="2">
        <f>Tabla1[[#This Row],[Costo Unitario]]*Tabla1[[#This Row],[Cantidad Ordenada]]</f>
        <v>19</v>
      </c>
    </row>
    <row r="1458" spans="1:15" x14ac:dyDescent="0.2">
      <c r="A1458">
        <v>593</v>
      </c>
      <c r="B1458">
        <v>17</v>
      </c>
      <c r="C1458" t="s">
        <v>14</v>
      </c>
      <c r="D1458" t="s">
        <v>38</v>
      </c>
      <c r="E1458">
        <v>20</v>
      </c>
      <c r="F1458">
        <v>33</v>
      </c>
      <c r="G1458">
        <v>2</v>
      </c>
      <c r="H1458" s="8">
        <v>5</v>
      </c>
      <c r="I1458" s="7">
        <f>Tabla1[[#This Row],[Tiempo de Preparación]]/1440</f>
        <v>3.472222222222222E-3</v>
      </c>
      <c r="J1458" t="s">
        <v>8</v>
      </c>
      <c r="K1458">
        <f>Tabla1[[#This Row],[Precio Unitario]]*Tabla1[[#This Row],[Cantidad Ordenada]]</f>
        <v>66</v>
      </c>
      <c r="L1458">
        <f>Tabla1[[#This Row],[Ganancia Bruta]]-(Tabla1[[#This Row],[Costo Unitario]]*Tabla1[[#This Row],[Cantidad Ordenada]])</f>
        <v>26</v>
      </c>
      <c r="M1458">
        <f>Tabla1[[#This Row],[Precio Unitario]]*Tabla1[[#This Row],[Cantidad Ordenada]]</f>
        <v>66</v>
      </c>
      <c r="N1458" s="1">
        <f>Tabla1[[#This Row],[Ganancia Neta ]]/Tabla1[[#This Row],[Total del pedido ]]</f>
        <v>0.39393939393939392</v>
      </c>
      <c r="O1458" s="2">
        <f>Tabla1[[#This Row],[Costo Unitario]]*Tabla1[[#This Row],[Cantidad Ordenada]]</f>
        <v>40</v>
      </c>
    </row>
    <row r="1459" spans="1:15" x14ac:dyDescent="0.2">
      <c r="A1459">
        <v>593</v>
      </c>
      <c r="B1459">
        <v>17</v>
      </c>
      <c r="C1459" t="s">
        <v>12</v>
      </c>
      <c r="D1459" t="s">
        <v>36</v>
      </c>
      <c r="E1459">
        <v>22</v>
      </c>
      <c r="F1459">
        <v>36</v>
      </c>
      <c r="G1459">
        <v>2</v>
      </c>
      <c r="H1459" s="8">
        <v>5</v>
      </c>
      <c r="I1459" s="7">
        <f>Tabla1[[#This Row],[Tiempo de Preparación]]/1440</f>
        <v>3.472222222222222E-3</v>
      </c>
      <c r="J1459" t="s">
        <v>6</v>
      </c>
      <c r="K1459">
        <f>Tabla1[[#This Row],[Precio Unitario]]*Tabla1[[#This Row],[Cantidad Ordenada]]</f>
        <v>72</v>
      </c>
      <c r="L1459">
        <f>Tabla1[[#This Row],[Ganancia Bruta]]-(Tabla1[[#This Row],[Costo Unitario]]*Tabla1[[#This Row],[Cantidad Ordenada]])</f>
        <v>28</v>
      </c>
      <c r="M1459">
        <f>Tabla1[[#This Row],[Precio Unitario]]*Tabla1[[#This Row],[Cantidad Ordenada]]</f>
        <v>72</v>
      </c>
      <c r="N1459" s="1">
        <f>Tabla1[[#This Row],[Ganancia Neta ]]/Tabla1[[#This Row],[Total del pedido ]]</f>
        <v>0.3888888888888889</v>
      </c>
      <c r="O1459" s="2">
        <f>Tabla1[[#This Row],[Costo Unitario]]*Tabla1[[#This Row],[Cantidad Ordenada]]</f>
        <v>44</v>
      </c>
    </row>
    <row r="1460" spans="1:15" x14ac:dyDescent="0.2">
      <c r="A1460">
        <v>594</v>
      </c>
      <c r="B1460">
        <v>17</v>
      </c>
      <c r="C1460" t="s">
        <v>14</v>
      </c>
      <c r="D1460" t="s">
        <v>38</v>
      </c>
      <c r="E1460">
        <v>20</v>
      </c>
      <c r="F1460">
        <v>33</v>
      </c>
      <c r="G1460">
        <v>1</v>
      </c>
      <c r="H1460" s="8">
        <v>5</v>
      </c>
      <c r="I1460" s="7">
        <f>Tabla1[[#This Row],[Tiempo de Preparación]]/1440</f>
        <v>3.472222222222222E-3</v>
      </c>
      <c r="J1460" t="s">
        <v>6</v>
      </c>
      <c r="K1460">
        <f>Tabla1[[#This Row],[Precio Unitario]]*Tabla1[[#This Row],[Cantidad Ordenada]]</f>
        <v>33</v>
      </c>
      <c r="L1460">
        <f>Tabla1[[#This Row],[Ganancia Bruta]]-(Tabla1[[#This Row],[Costo Unitario]]*Tabla1[[#This Row],[Cantidad Ordenada]])</f>
        <v>13</v>
      </c>
      <c r="M1460">
        <f>Tabla1[[#This Row],[Precio Unitario]]*Tabla1[[#This Row],[Cantidad Ordenada]]</f>
        <v>33</v>
      </c>
      <c r="N1460" s="1">
        <f>Tabla1[[#This Row],[Ganancia Neta ]]/Tabla1[[#This Row],[Total del pedido ]]</f>
        <v>0.39393939393939392</v>
      </c>
      <c r="O1460" s="2">
        <f>Tabla1[[#This Row],[Costo Unitario]]*Tabla1[[#This Row],[Cantidad Ordenada]]</f>
        <v>20</v>
      </c>
    </row>
    <row r="1461" spans="1:15" x14ac:dyDescent="0.2">
      <c r="A1461">
        <v>594</v>
      </c>
      <c r="B1461">
        <v>17</v>
      </c>
      <c r="C1461" t="s">
        <v>19</v>
      </c>
      <c r="D1461" t="s">
        <v>43</v>
      </c>
      <c r="E1461">
        <v>13</v>
      </c>
      <c r="F1461">
        <v>22</v>
      </c>
      <c r="G1461">
        <v>3</v>
      </c>
      <c r="H1461" s="8">
        <v>44</v>
      </c>
      <c r="I1461" s="7">
        <f>Tabla1[[#This Row],[Tiempo de Preparación]]/1440</f>
        <v>3.0555555555555555E-2</v>
      </c>
      <c r="J1461" t="s">
        <v>6</v>
      </c>
      <c r="K1461">
        <f>Tabla1[[#This Row],[Precio Unitario]]*Tabla1[[#This Row],[Cantidad Ordenada]]</f>
        <v>66</v>
      </c>
      <c r="L1461">
        <f>Tabla1[[#This Row],[Ganancia Bruta]]-(Tabla1[[#This Row],[Costo Unitario]]*Tabla1[[#This Row],[Cantidad Ordenada]])</f>
        <v>27</v>
      </c>
      <c r="M1461">
        <f>Tabla1[[#This Row],[Precio Unitario]]*Tabla1[[#This Row],[Cantidad Ordenada]]</f>
        <v>66</v>
      </c>
      <c r="N1461" s="1">
        <f>Tabla1[[#This Row],[Ganancia Neta ]]/Tabla1[[#This Row],[Total del pedido ]]</f>
        <v>0.40909090909090912</v>
      </c>
      <c r="O1461" s="2">
        <f>Tabla1[[#This Row],[Costo Unitario]]*Tabla1[[#This Row],[Cantidad Ordenada]]</f>
        <v>39</v>
      </c>
    </row>
    <row r="1462" spans="1:15" x14ac:dyDescent="0.2">
      <c r="A1462">
        <v>594</v>
      </c>
      <c r="B1462">
        <v>17</v>
      </c>
      <c r="C1462" t="s">
        <v>21</v>
      </c>
      <c r="D1462" t="s">
        <v>45</v>
      </c>
      <c r="E1462">
        <v>12</v>
      </c>
      <c r="F1462">
        <v>20</v>
      </c>
      <c r="G1462">
        <v>2</v>
      </c>
      <c r="H1462" s="8">
        <v>49</v>
      </c>
      <c r="I1462" s="7">
        <f>Tabla1[[#This Row],[Tiempo de Preparación]]/1440</f>
        <v>3.4027777777777775E-2</v>
      </c>
      <c r="J1462" t="s">
        <v>6</v>
      </c>
      <c r="K1462">
        <f>Tabla1[[#This Row],[Precio Unitario]]*Tabla1[[#This Row],[Cantidad Ordenada]]</f>
        <v>40</v>
      </c>
      <c r="L1462">
        <f>Tabla1[[#This Row],[Ganancia Bruta]]-(Tabla1[[#This Row],[Costo Unitario]]*Tabla1[[#This Row],[Cantidad Ordenada]])</f>
        <v>16</v>
      </c>
      <c r="M1462">
        <f>Tabla1[[#This Row],[Precio Unitario]]*Tabla1[[#This Row],[Cantidad Ordenada]]</f>
        <v>40</v>
      </c>
      <c r="N1462" s="1">
        <f>Tabla1[[#This Row],[Ganancia Neta ]]/Tabla1[[#This Row],[Total del pedido ]]</f>
        <v>0.4</v>
      </c>
      <c r="O1462" s="2">
        <f>Tabla1[[#This Row],[Costo Unitario]]*Tabla1[[#This Row],[Cantidad Ordenada]]</f>
        <v>24</v>
      </c>
    </row>
    <row r="1463" spans="1:15" x14ac:dyDescent="0.2">
      <c r="A1463">
        <v>595</v>
      </c>
      <c r="B1463">
        <v>9</v>
      </c>
      <c r="C1463" t="s">
        <v>23</v>
      </c>
      <c r="D1463" t="s">
        <v>47</v>
      </c>
      <c r="E1463">
        <v>13</v>
      </c>
      <c r="F1463">
        <v>21</v>
      </c>
      <c r="G1463">
        <v>2</v>
      </c>
      <c r="H1463" s="8">
        <v>5</v>
      </c>
      <c r="I1463" s="7">
        <f>Tabla1[[#This Row],[Tiempo de Preparación]]/1440</f>
        <v>3.472222222222222E-3</v>
      </c>
      <c r="J1463" t="s">
        <v>6</v>
      </c>
      <c r="K1463">
        <f>Tabla1[[#This Row],[Precio Unitario]]*Tabla1[[#This Row],[Cantidad Ordenada]]</f>
        <v>42</v>
      </c>
      <c r="L1463">
        <f>Tabla1[[#This Row],[Ganancia Bruta]]-(Tabla1[[#This Row],[Costo Unitario]]*Tabla1[[#This Row],[Cantidad Ordenada]])</f>
        <v>16</v>
      </c>
      <c r="M1463">
        <f>Tabla1[[#This Row],[Precio Unitario]]*Tabla1[[#This Row],[Cantidad Ordenada]]</f>
        <v>42</v>
      </c>
      <c r="N1463" s="1">
        <f>Tabla1[[#This Row],[Ganancia Neta ]]/Tabla1[[#This Row],[Total del pedido ]]</f>
        <v>0.38095238095238093</v>
      </c>
      <c r="O1463" s="2">
        <f>Tabla1[[#This Row],[Costo Unitario]]*Tabla1[[#This Row],[Cantidad Ordenada]]</f>
        <v>26</v>
      </c>
    </row>
    <row r="1464" spans="1:15" x14ac:dyDescent="0.2">
      <c r="A1464">
        <v>595</v>
      </c>
      <c r="B1464">
        <v>9</v>
      </c>
      <c r="C1464" t="s">
        <v>7</v>
      </c>
      <c r="D1464" t="s">
        <v>32</v>
      </c>
      <c r="E1464">
        <v>18</v>
      </c>
      <c r="F1464">
        <v>30</v>
      </c>
      <c r="G1464">
        <v>1</v>
      </c>
      <c r="H1464" s="8">
        <v>44</v>
      </c>
      <c r="I1464" s="7">
        <f>Tabla1[[#This Row],[Tiempo de Preparación]]/1440</f>
        <v>3.0555555555555555E-2</v>
      </c>
      <c r="J1464" t="s">
        <v>8</v>
      </c>
      <c r="K1464">
        <f>Tabla1[[#This Row],[Precio Unitario]]*Tabla1[[#This Row],[Cantidad Ordenada]]</f>
        <v>30</v>
      </c>
      <c r="L1464">
        <f>Tabla1[[#This Row],[Ganancia Bruta]]-(Tabla1[[#This Row],[Costo Unitario]]*Tabla1[[#This Row],[Cantidad Ordenada]])</f>
        <v>12</v>
      </c>
      <c r="M1464">
        <f>Tabla1[[#This Row],[Precio Unitario]]*Tabla1[[#This Row],[Cantidad Ordenada]]</f>
        <v>30</v>
      </c>
      <c r="N1464" s="1">
        <f>Tabla1[[#This Row],[Ganancia Neta ]]/Tabla1[[#This Row],[Total del pedido ]]</f>
        <v>0.4</v>
      </c>
      <c r="O1464" s="2">
        <f>Tabla1[[#This Row],[Costo Unitario]]*Tabla1[[#This Row],[Cantidad Ordenada]]</f>
        <v>18</v>
      </c>
    </row>
    <row r="1465" spans="1:15" x14ac:dyDescent="0.2">
      <c r="A1465">
        <v>596</v>
      </c>
      <c r="B1465">
        <v>18</v>
      </c>
      <c r="C1465" t="s">
        <v>22</v>
      </c>
      <c r="D1465" t="s">
        <v>46</v>
      </c>
      <c r="E1465">
        <v>14</v>
      </c>
      <c r="F1465">
        <v>23</v>
      </c>
      <c r="G1465">
        <v>2</v>
      </c>
      <c r="H1465" s="8">
        <v>47</v>
      </c>
      <c r="I1465" s="7">
        <f>Tabla1[[#This Row],[Tiempo de Preparación]]/1440</f>
        <v>3.2638888888888891E-2</v>
      </c>
      <c r="J1465" t="s">
        <v>8</v>
      </c>
      <c r="K1465">
        <f>Tabla1[[#This Row],[Precio Unitario]]*Tabla1[[#This Row],[Cantidad Ordenada]]</f>
        <v>46</v>
      </c>
      <c r="L1465">
        <f>Tabla1[[#This Row],[Ganancia Bruta]]-(Tabla1[[#This Row],[Costo Unitario]]*Tabla1[[#This Row],[Cantidad Ordenada]])</f>
        <v>18</v>
      </c>
      <c r="M1465">
        <f>Tabla1[[#This Row],[Precio Unitario]]*Tabla1[[#This Row],[Cantidad Ordenada]]</f>
        <v>46</v>
      </c>
      <c r="N1465" s="1">
        <f>Tabla1[[#This Row],[Ganancia Neta ]]/Tabla1[[#This Row],[Total del pedido ]]</f>
        <v>0.39130434782608697</v>
      </c>
      <c r="O1465" s="2">
        <f>Tabla1[[#This Row],[Costo Unitario]]*Tabla1[[#This Row],[Cantidad Ordenada]]</f>
        <v>28</v>
      </c>
    </row>
    <row r="1466" spans="1:15" x14ac:dyDescent="0.2">
      <c r="A1466">
        <v>596</v>
      </c>
      <c r="B1466">
        <v>18</v>
      </c>
      <c r="C1466" t="s">
        <v>5</v>
      </c>
      <c r="D1466" t="s">
        <v>31</v>
      </c>
      <c r="E1466">
        <v>14</v>
      </c>
      <c r="F1466">
        <v>24</v>
      </c>
      <c r="G1466">
        <v>2</v>
      </c>
      <c r="H1466" s="8">
        <v>50</v>
      </c>
      <c r="I1466" s="7">
        <f>Tabla1[[#This Row],[Tiempo de Preparación]]/1440</f>
        <v>3.4722222222222224E-2</v>
      </c>
      <c r="J1466" t="s">
        <v>8</v>
      </c>
      <c r="K1466">
        <f>Tabla1[[#This Row],[Precio Unitario]]*Tabla1[[#This Row],[Cantidad Ordenada]]</f>
        <v>48</v>
      </c>
      <c r="L1466">
        <f>Tabla1[[#This Row],[Ganancia Bruta]]-(Tabla1[[#This Row],[Costo Unitario]]*Tabla1[[#This Row],[Cantidad Ordenada]])</f>
        <v>20</v>
      </c>
      <c r="M1466">
        <f>Tabla1[[#This Row],[Precio Unitario]]*Tabla1[[#This Row],[Cantidad Ordenada]]</f>
        <v>48</v>
      </c>
      <c r="N1466" s="1">
        <f>Tabla1[[#This Row],[Ganancia Neta ]]/Tabla1[[#This Row],[Total del pedido ]]</f>
        <v>0.41666666666666669</v>
      </c>
      <c r="O1466" s="2">
        <f>Tabla1[[#This Row],[Costo Unitario]]*Tabla1[[#This Row],[Cantidad Ordenada]]</f>
        <v>28</v>
      </c>
    </row>
    <row r="1467" spans="1:15" x14ac:dyDescent="0.2">
      <c r="A1467">
        <v>596</v>
      </c>
      <c r="B1467">
        <v>18</v>
      </c>
      <c r="C1467" t="s">
        <v>18</v>
      </c>
      <c r="D1467" t="s">
        <v>42</v>
      </c>
      <c r="E1467">
        <v>19</v>
      </c>
      <c r="F1467">
        <v>32</v>
      </c>
      <c r="G1467">
        <v>3</v>
      </c>
      <c r="H1467" s="8">
        <v>42</v>
      </c>
      <c r="I1467" s="7">
        <f>Tabla1[[#This Row],[Tiempo de Preparación]]/1440</f>
        <v>2.9166666666666667E-2</v>
      </c>
      <c r="J1467" t="s">
        <v>8</v>
      </c>
      <c r="K1467">
        <f>Tabla1[[#This Row],[Precio Unitario]]*Tabla1[[#This Row],[Cantidad Ordenada]]</f>
        <v>96</v>
      </c>
      <c r="L1467">
        <f>Tabla1[[#This Row],[Ganancia Bruta]]-(Tabla1[[#This Row],[Costo Unitario]]*Tabla1[[#This Row],[Cantidad Ordenada]])</f>
        <v>39</v>
      </c>
      <c r="M1467">
        <f>Tabla1[[#This Row],[Precio Unitario]]*Tabla1[[#This Row],[Cantidad Ordenada]]</f>
        <v>96</v>
      </c>
      <c r="N1467" s="1">
        <f>Tabla1[[#This Row],[Ganancia Neta ]]/Tabla1[[#This Row],[Total del pedido ]]</f>
        <v>0.40625</v>
      </c>
      <c r="O1467" s="2">
        <f>Tabla1[[#This Row],[Costo Unitario]]*Tabla1[[#This Row],[Cantidad Ordenada]]</f>
        <v>57</v>
      </c>
    </row>
    <row r="1468" spans="1:15" x14ac:dyDescent="0.2">
      <c r="A1468">
        <v>596</v>
      </c>
      <c r="B1468">
        <v>18</v>
      </c>
      <c r="C1468" t="s">
        <v>26</v>
      </c>
      <c r="D1468" t="s">
        <v>50</v>
      </c>
      <c r="E1468">
        <v>15</v>
      </c>
      <c r="F1468">
        <v>25</v>
      </c>
      <c r="G1468">
        <v>2</v>
      </c>
      <c r="H1468" s="8">
        <v>19</v>
      </c>
      <c r="I1468" s="7">
        <f>Tabla1[[#This Row],[Tiempo de Preparación]]/1440</f>
        <v>1.3194444444444444E-2</v>
      </c>
      <c r="J1468" t="s">
        <v>6</v>
      </c>
      <c r="K1468">
        <f>Tabla1[[#This Row],[Precio Unitario]]*Tabla1[[#This Row],[Cantidad Ordenada]]</f>
        <v>50</v>
      </c>
      <c r="L1468">
        <f>Tabla1[[#This Row],[Ganancia Bruta]]-(Tabla1[[#This Row],[Costo Unitario]]*Tabla1[[#This Row],[Cantidad Ordenada]])</f>
        <v>20</v>
      </c>
      <c r="M1468">
        <f>Tabla1[[#This Row],[Precio Unitario]]*Tabla1[[#This Row],[Cantidad Ordenada]]</f>
        <v>50</v>
      </c>
      <c r="N1468" s="1">
        <f>Tabla1[[#This Row],[Ganancia Neta ]]/Tabla1[[#This Row],[Total del pedido ]]</f>
        <v>0.4</v>
      </c>
      <c r="O1468" s="2">
        <f>Tabla1[[#This Row],[Costo Unitario]]*Tabla1[[#This Row],[Cantidad Ordenada]]</f>
        <v>30</v>
      </c>
    </row>
    <row r="1469" spans="1:15" x14ac:dyDescent="0.2">
      <c r="A1469">
        <v>597</v>
      </c>
      <c r="B1469">
        <v>16</v>
      </c>
      <c r="C1469" t="s">
        <v>15</v>
      </c>
      <c r="D1469" t="s">
        <v>39</v>
      </c>
      <c r="E1469">
        <v>16</v>
      </c>
      <c r="F1469">
        <v>28</v>
      </c>
      <c r="G1469">
        <v>1</v>
      </c>
      <c r="H1469" s="8">
        <v>39</v>
      </c>
      <c r="I1469" s="7">
        <f>Tabla1[[#This Row],[Tiempo de Preparación]]/1440</f>
        <v>2.7083333333333334E-2</v>
      </c>
      <c r="J1469" t="s">
        <v>8</v>
      </c>
      <c r="K1469">
        <f>Tabla1[[#This Row],[Precio Unitario]]*Tabla1[[#This Row],[Cantidad Ordenada]]</f>
        <v>28</v>
      </c>
      <c r="L1469">
        <f>Tabla1[[#This Row],[Ganancia Bruta]]-(Tabla1[[#This Row],[Costo Unitario]]*Tabla1[[#This Row],[Cantidad Ordenada]])</f>
        <v>12</v>
      </c>
      <c r="M1469">
        <f>Tabla1[[#This Row],[Precio Unitario]]*Tabla1[[#This Row],[Cantidad Ordenada]]</f>
        <v>28</v>
      </c>
      <c r="N1469" s="1">
        <f>Tabla1[[#This Row],[Ganancia Neta ]]/Tabla1[[#This Row],[Total del pedido ]]</f>
        <v>0.42857142857142855</v>
      </c>
      <c r="O1469" s="2">
        <f>Tabla1[[#This Row],[Costo Unitario]]*Tabla1[[#This Row],[Cantidad Ordenada]]</f>
        <v>16</v>
      </c>
    </row>
    <row r="1470" spans="1:15" x14ac:dyDescent="0.2">
      <c r="A1470">
        <v>597</v>
      </c>
      <c r="B1470">
        <v>16</v>
      </c>
      <c r="C1470" t="s">
        <v>24</v>
      </c>
      <c r="D1470" t="s">
        <v>48</v>
      </c>
      <c r="E1470">
        <v>10</v>
      </c>
      <c r="F1470">
        <v>18</v>
      </c>
      <c r="G1470">
        <v>1</v>
      </c>
      <c r="H1470" s="8">
        <v>55</v>
      </c>
      <c r="I1470" s="7">
        <f>Tabla1[[#This Row],[Tiempo de Preparación]]/1440</f>
        <v>3.8194444444444448E-2</v>
      </c>
      <c r="J1470" t="s">
        <v>8</v>
      </c>
      <c r="K1470">
        <f>Tabla1[[#This Row],[Precio Unitario]]*Tabla1[[#This Row],[Cantidad Ordenada]]</f>
        <v>18</v>
      </c>
      <c r="L1470">
        <f>Tabla1[[#This Row],[Ganancia Bruta]]-(Tabla1[[#This Row],[Costo Unitario]]*Tabla1[[#This Row],[Cantidad Ordenada]])</f>
        <v>8</v>
      </c>
      <c r="M1470">
        <f>Tabla1[[#This Row],[Precio Unitario]]*Tabla1[[#This Row],[Cantidad Ordenada]]</f>
        <v>18</v>
      </c>
      <c r="N1470" s="1">
        <f>Tabla1[[#This Row],[Ganancia Neta ]]/Tabla1[[#This Row],[Total del pedido ]]</f>
        <v>0.44444444444444442</v>
      </c>
      <c r="O1470" s="2">
        <f>Tabla1[[#This Row],[Costo Unitario]]*Tabla1[[#This Row],[Cantidad Ordenada]]</f>
        <v>10</v>
      </c>
    </row>
    <row r="1471" spans="1:15" x14ac:dyDescent="0.2">
      <c r="A1471">
        <v>597</v>
      </c>
      <c r="B1471">
        <v>16</v>
      </c>
      <c r="C1471" t="s">
        <v>11</v>
      </c>
      <c r="D1471" t="s">
        <v>35</v>
      </c>
      <c r="E1471">
        <v>25</v>
      </c>
      <c r="F1471">
        <v>40</v>
      </c>
      <c r="G1471">
        <v>2</v>
      </c>
      <c r="H1471" s="8">
        <v>39</v>
      </c>
      <c r="I1471" s="7">
        <f>Tabla1[[#This Row],[Tiempo de Preparación]]/1440</f>
        <v>2.7083333333333334E-2</v>
      </c>
      <c r="J1471" t="s">
        <v>8</v>
      </c>
      <c r="K1471">
        <f>Tabla1[[#This Row],[Precio Unitario]]*Tabla1[[#This Row],[Cantidad Ordenada]]</f>
        <v>80</v>
      </c>
      <c r="L1471">
        <f>Tabla1[[#This Row],[Ganancia Bruta]]-(Tabla1[[#This Row],[Costo Unitario]]*Tabla1[[#This Row],[Cantidad Ordenada]])</f>
        <v>30</v>
      </c>
      <c r="M1471">
        <f>Tabla1[[#This Row],[Precio Unitario]]*Tabla1[[#This Row],[Cantidad Ordenada]]</f>
        <v>80</v>
      </c>
      <c r="N1471" s="1">
        <f>Tabla1[[#This Row],[Ganancia Neta ]]/Tabla1[[#This Row],[Total del pedido ]]</f>
        <v>0.375</v>
      </c>
      <c r="O1471" s="2">
        <f>Tabla1[[#This Row],[Costo Unitario]]*Tabla1[[#This Row],[Cantidad Ordenada]]</f>
        <v>50</v>
      </c>
    </row>
    <row r="1472" spans="1:15" x14ac:dyDescent="0.2">
      <c r="A1472">
        <v>597</v>
      </c>
      <c r="B1472">
        <v>16</v>
      </c>
      <c r="C1472" t="s">
        <v>5</v>
      </c>
      <c r="D1472" t="s">
        <v>31</v>
      </c>
      <c r="E1472">
        <v>14</v>
      </c>
      <c r="F1472">
        <v>24</v>
      </c>
      <c r="G1472">
        <v>1</v>
      </c>
      <c r="H1472" s="8">
        <v>8</v>
      </c>
      <c r="I1472" s="7">
        <f>Tabla1[[#This Row],[Tiempo de Preparación]]/1440</f>
        <v>5.5555555555555558E-3</v>
      </c>
      <c r="J1472" t="s">
        <v>8</v>
      </c>
      <c r="K1472">
        <f>Tabla1[[#This Row],[Precio Unitario]]*Tabla1[[#This Row],[Cantidad Ordenada]]</f>
        <v>24</v>
      </c>
      <c r="L1472">
        <f>Tabla1[[#This Row],[Ganancia Bruta]]-(Tabla1[[#This Row],[Costo Unitario]]*Tabla1[[#This Row],[Cantidad Ordenada]])</f>
        <v>10</v>
      </c>
      <c r="M1472">
        <f>Tabla1[[#This Row],[Precio Unitario]]*Tabla1[[#This Row],[Cantidad Ordenada]]</f>
        <v>24</v>
      </c>
      <c r="N1472" s="1">
        <f>Tabla1[[#This Row],[Ganancia Neta ]]/Tabla1[[#This Row],[Total del pedido ]]</f>
        <v>0.41666666666666669</v>
      </c>
      <c r="O1472" s="2">
        <f>Tabla1[[#This Row],[Costo Unitario]]*Tabla1[[#This Row],[Cantidad Ordenada]]</f>
        <v>14</v>
      </c>
    </row>
    <row r="1473" spans="1:15" x14ac:dyDescent="0.2">
      <c r="A1473">
        <v>598</v>
      </c>
      <c r="B1473">
        <v>9</v>
      </c>
      <c r="C1473" t="s">
        <v>25</v>
      </c>
      <c r="D1473" t="s">
        <v>49</v>
      </c>
      <c r="E1473">
        <v>15</v>
      </c>
      <c r="F1473">
        <v>26</v>
      </c>
      <c r="G1473">
        <v>2</v>
      </c>
      <c r="H1473" s="8">
        <v>44</v>
      </c>
      <c r="I1473" s="7">
        <f>Tabla1[[#This Row],[Tiempo de Preparación]]/1440</f>
        <v>3.0555555555555555E-2</v>
      </c>
      <c r="J1473" t="s">
        <v>6</v>
      </c>
      <c r="K1473">
        <f>Tabla1[[#This Row],[Precio Unitario]]*Tabla1[[#This Row],[Cantidad Ordenada]]</f>
        <v>52</v>
      </c>
      <c r="L1473">
        <f>Tabla1[[#This Row],[Ganancia Bruta]]-(Tabla1[[#This Row],[Costo Unitario]]*Tabla1[[#This Row],[Cantidad Ordenada]])</f>
        <v>22</v>
      </c>
      <c r="M1473">
        <f>Tabla1[[#This Row],[Precio Unitario]]*Tabla1[[#This Row],[Cantidad Ordenada]]</f>
        <v>52</v>
      </c>
      <c r="N1473" s="1">
        <f>Tabla1[[#This Row],[Ganancia Neta ]]/Tabla1[[#This Row],[Total del pedido ]]</f>
        <v>0.42307692307692307</v>
      </c>
      <c r="O1473" s="2">
        <f>Tabla1[[#This Row],[Costo Unitario]]*Tabla1[[#This Row],[Cantidad Ordenada]]</f>
        <v>30</v>
      </c>
    </row>
    <row r="1474" spans="1:15" x14ac:dyDescent="0.2">
      <c r="A1474">
        <v>598</v>
      </c>
      <c r="B1474">
        <v>9</v>
      </c>
      <c r="C1474" t="s">
        <v>18</v>
      </c>
      <c r="D1474" t="s">
        <v>42</v>
      </c>
      <c r="E1474">
        <v>19</v>
      </c>
      <c r="F1474">
        <v>32</v>
      </c>
      <c r="G1474">
        <v>2</v>
      </c>
      <c r="H1474" s="8">
        <v>22</v>
      </c>
      <c r="I1474" s="7">
        <f>Tabla1[[#This Row],[Tiempo de Preparación]]/1440</f>
        <v>1.5277777777777777E-2</v>
      </c>
      <c r="J1474" t="s">
        <v>6</v>
      </c>
      <c r="K1474">
        <f>Tabla1[[#This Row],[Precio Unitario]]*Tabla1[[#This Row],[Cantidad Ordenada]]</f>
        <v>64</v>
      </c>
      <c r="L1474">
        <f>Tabla1[[#This Row],[Ganancia Bruta]]-(Tabla1[[#This Row],[Costo Unitario]]*Tabla1[[#This Row],[Cantidad Ordenada]])</f>
        <v>26</v>
      </c>
      <c r="M1474">
        <f>Tabla1[[#This Row],[Precio Unitario]]*Tabla1[[#This Row],[Cantidad Ordenada]]</f>
        <v>64</v>
      </c>
      <c r="N1474" s="1">
        <f>Tabla1[[#This Row],[Ganancia Neta ]]/Tabla1[[#This Row],[Total del pedido ]]</f>
        <v>0.40625</v>
      </c>
      <c r="O1474" s="2">
        <f>Tabla1[[#This Row],[Costo Unitario]]*Tabla1[[#This Row],[Cantidad Ordenada]]</f>
        <v>38</v>
      </c>
    </row>
    <row r="1475" spans="1:15" x14ac:dyDescent="0.2">
      <c r="A1475">
        <v>598</v>
      </c>
      <c r="B1475">
        <v>9</v>
      </c>
      <c r="C1475" t="s">
        <v>9</v>
      </c>
      <c r="D1475" t="s">
        <v>33</v>
      </c>
      <c r="E1475">
        <v>19</v>
      </c>
      <c r="F1475">
        <v>31</v>
      </c>
      <c r="G1475">
        <v>3</v>
      </c>
      <c r="H1475" s="8">
        <v>15</v>
      </c>
      <c r="I1475" s="7">
        <f>Tabla1[[#This Row],[Tiempo de Preparación]]/1440</f>
        <v>1.0416666666666666E-2</v>
      </c>
      <c r="J1475" t="s">
        <v>6</v>
      </c>
      <c r="K1475">
        <f>Tabla1[[#This Row],[Precio Unitario]]*Tabla1[[#This Row],[Cantidad Ordenada]]</f>
        <v>93</v>
      </c>
      <c r="L1475">
        <f>Tabla1[[#This Row],[Ganancia Bruta]]-(Tabla1[[#This Row],[Costo Unitario]]*Tabla1[[#This Row],[Cantidad Ordenada]])</f>
        <v>36</v>
      </c>
      <c r="M1475">
        <f>Tabla1[[#This Row],[Precio Unitario]]*Tabla1[[#This Row],[Cantidad Ordenada]]</f>
        <v>93</v>
      </c>
      <c r="N1475" s="1">
        <f>Tabla1[[#This Row],[Ganancia Neta ]]/Tabla1[[#This Row],[Total del pedido ]]</f>
        <v>0.38709677419354838</v>
      </c>
      <c r="O1475" s="2">
        <f>Tabla1[[#This Row],[Costo Unitario]]*Tabla1[[#This Row],[Cantidad Ordenada]]</f>
        <v>57</v>
      </c>
    </row>
    <row r="1476" spans="1:15" x14ac:dyDescent="0.2">
      <c r="A1476">
        <v>599</v>
      </c>
      <c r="B1476">
        <v>11</v>
      </c>
      <c r="C1476" t="s">
        <v>20</v>
      </c>
      <c r="D1476" t="s">
        <v>44</v>
      </c>
      <c r="E1476">
        <v>20</v>
      </c>
      <c r="F1476">
        <v>34</v>
      </c>
      <c r="G1476">
        <v>2</v>
      </c>
      <c r="H1476" s="8">
        <v>5</v>
      </c>
      <c r="I1476" s="7">
        <f>Tabla1[[#This Row],[Tiempo de Preparación]]/1440</f>
        <v>3.472222222222222E-3</v>
      </c>
      <c r="J1476" t="s">
        <v>6</v>
      </c>
      <c r="K1476">
        <f>Tabla1[[#This Row],[Precio Unitario]]*Tabla1[[#This Row],[Cantidad Ordenada]]</f>
        <v>68</v>
      </c>
      <c r="L1476">
        <f>Tabla1[[#This Row],[Ganancia Bruta]]-(Tabla1[[#This Row],[Costo Unitario]]*Tabla1[[#This Row],[Cantidad Ordenada]])</f>
        <v>28</v>
      </c>
      <c r="M1476">
        <f>Tabla1[[#This Row],[Precio Unitario]]*Tabla1[[#This Row],[Cantidad Ordenada]]</f>
        <v>68</v>
      </c>
      <c r="N1476" s="1">
        <f>Tabla1[[#This Row],[Ganancia Neta ]]/Tabla1[[#This Row],[Total del pedido ]]</f>
        <v>0.41176470588235292</v>
      </c>
      <c r="O1476" s="2">
        <f>Tabla1[[#This Row],[Costo Unitario]]*Tabla1[[#This Row],[Cantidad Ordenada]]</f>
        <v>40</v>
      </c>
    </row>
    <row r="1477" spans="1:15" x14ac:dyDescent="0.2">
      <c r="A1477">
        <v>599</v>
      </c>
      <c r="B1477">
        <v>11</v>
      </c>
      <c r="C1477" t="s">
        <v>9</v>
      </c>
      <c r="D1477" t="s">
        <v>33</v>
      </c>
      <c r="E1477">
        <v>19</v>
      </c>
      <c r="F1477">
        <v>31</v>
      </c>
      <c r="G1477">
        <v>1</v>
      </c>
      <c r="H1477" s="8">
        <v>49</v>
      </c>
      <c r="I1477" s="7">
        <f>Tabla1[[#This Row],[Tiempo de Preparación]]/1440</f>
        <v>3.4027777777777775E-2</v>
      </c>
      <c r="J1477" t="s">
        <v>6</v>
      </c>
      <c r="K1477">
        <f>Tabla1[[#This Row],[Precio Unitario]]*Tabla1[[#This Row],[Cantidad Ordenada]]</f>
        <v>31</v>
      </c>
      <c r="L1477">
        <f>Tabla1[[#This Row],[Ganancia Bruta]]-(Tabla1[[#This Row],[Costo Unitario]]*Tabla1[[#This Row],[Cantidad Ordenada]])</f>
        <v>12</v>
      </c>
      <c r="M1477">
        <f>Tabla1[[#This Row],[Precio Unitario]]*Tabla1[[#This Row],[Cantidad Ordenada]]</f>
        <v>31</v>
      </c>
      <c r="N1477" s="1">
        <f>Tabla1[[#This Row],[Ganancia Neta ]]/Tabla1[[#This Row],[Total del pedido ]]</f>
        <v>0.38709677419354838</v>
      </c>
      <c r="O1477" s="2">
        <f>Tabla1[[#This Row],[Costo Unitario]]*Tabla1[[#This Row],[Cantidad Ordenada]]</f>
        <v>19</v>
      </c>
    </row>
    <row r="1478" spans="1:15" x14ac:dyDescent="0.2">
      <c r="A1478">
        <v>599</v>
      </c>
      <c r="B1478">
        <v>11</v>
      </c>
      <c r="C1478" t="s">
        <v>17</v>
      </c>
      <c r="D1478" t="s">
        <v>41</v>
      </c>
      <c r="E1478">
        <v>21</v>
      </c>
      <c r="F1478">
        <v>35</v>
      </c>
      <c r="G1478">
        <v>2</v>
      </c>
      <c r="H1478" s="8">
        <v>54</v>
      </c>
      <c r="I1478" s="7">
        <f>Tabla1[[#This Row],[Tiempo de Preparación]]/1440</f>
        <v>3.7499999999999999E-2</v>
      </c>
      <c r="J1478" t="s">
        <v>6</v>
      </c>
      <c r="K1478">
        <f>Tabla1[[#This Row],[Precio Unitario]]*Tabla1[[#This Row],[Cantidad Ordenada]]</f>
        <v>70</v>
      </c>
      <c r="L1478">
        <f>Tabla1[[#This Row],[Ganancia Bruta]]-(Tabla1[[#This Row],[Costo Unitario]]*Tabla1[[#This Row],[Cantidad Ordenada]])</f>
        <v>28</v>
      </c>
      <c r="M1478">
        <f>Tabla1[[#This Row],[Precio Unitario]]*Tabla1[[#This Row],[Cantidad Ordenada]]</f>
        <v>70</v>
      </c>
      <c r="N1478" s="1">
        <f>Tabla1[[#This Row],[Ganancia Neta ]]/Tabla1[[#This Row],[Total del pedido ]]</f>
        <v>0.4</v>
      </c>
      <c r="O1478" s="2">
        <f>Tabla1[[#This Row],[Costo Unitario]]*Tabla1[[#This Row],[Cantidad Ordenada]]</f>
        <v>42</v>
      </c>
    </row>
    <row r="1479" spans="1:15" x14ac:dyDescent="0.2">
      <c r="A1479">
        <v>600</v>
      </c>
      <c r="B1479">
        <v>14</v>
      </c>
      <c r="C1479" t="s">
        <v>15</v>
      </c>
      <c r="D1479" t="s">
        <v>39</v>
      </c>
      <c r="E1479">
        <v>16</v>
      </c>
      <c r="F1479">
        <v>28</v>
      </c>
      <c r="G1479">
        <v>3</v>
      </c>
      <c r="H1479" s="8">
        <v>22</v>
      </c>
      <c r="I1479" s="7">
        <f>Tabla1[[#This Row],[Tiempo de Preparación]]/1440</f>
        <v>1.5277777777777777E-2</v>
      </c>
      <c r="J1479" t="s">
        <v>8</v>
      </c>
      <c r="K1479">
        <f>Tabla1[[#This Row],[Precio Unitario]]*Tabla1[[#This Row],[Cantidad Ordenada]]</f>
        <v>84</v>
      </c>
      <c r="L1479">
        <f>Tabla1[[#This Row],[Ganancia Bruta]]-(Tabla1[[#This Row],[Costo Unitario]]*Tabla1[[#This Row],[Cantidad Ordenada]])</f>
        <v>36</v>
      </c>
      <c r="M1479">
        <f>Tabla1[[#This Row],[Precio Unitario]]*Tabla1[[#This Row],[Cantidad Ordenada]]</f>
        <v>84</v>
      </c>
      <c r="N1479" s="1">
        <f>Tabla1[[#This Row],[Ganancia Neta ]]/Tabla1[[#This Row],[Total del pedido ]]</f>
        <v>0.42857142857142855</v>
      </c>
      <c r="O1479" s="2">
        <f>Tabla1[[#This Row],[Costo Unitario]]*Tabla1[[#This Row],[Cantidad Ordenada]]</f>
        <v>48</v>
      </c>
    </row>
    <row r="1480" spans="1:15" x14ac:dyDescent="0.2">
      <c r="A1480">
        <v>600</v>
      </c>
      <c r="B1480">
        <v>14</v>
      </c>
      <c r="C1480" t="s">
        <v>7</v>
      </c>
      <c r="D1480" t="s">
        <v>32</v>
      </c>
      <c r="E1480">
        <v>18</v>
      </c>
      <c r="F1480">
        <v>30</v>
      </c>
      <c r="G1480">
        <v>2</v>
      </c>
      <c r="H1480" s="8">
        <v>43</v>
      </c>
      <c r="I1480" s="7">
        <f>Tabla1[[#This Row],[Tiempo de Preparación]]/1440</f>
        <v>2.9861111111111113E-2</v>
      </c>
      <c r="J1480" t="s">
        <v>6</v>
      </c>
      <c r="K1480">
        <f>Tabla1[[#This Row],[Precio Unitario]]*Tabla1[[#This Row],[Cantidad Ordenada]]</f>
        <v>60</v>
      </c>
      <c r="L1480">
        <f>Tabla1[[#This Row],[Ganancia Bruta]]-(Tabla1[[#This Row],[Costo Unitario]]*Tabla1[[#This Row],[Cantidad Ordenada]])</f>
        <v>24</v>
      </c>
      <c r="M1480">
        <f>Tabla1[[#This Row],[Precio Unitario]]*Tabla1[[#This Row],[Cantidad Ordenada]]</f>
        <v>60</v>
      </c>
      <c r="N1480" s="1">
        <f>Tabla1[[#This Row],[Ganancia Neta ]]/Tabla1[[#This Row],[Total del pedido ]]</f>
        <v>0.4</v>
      </c>
      <c r="O1480" s="2">
        <f>Tabla1[[#This Row],[Costo Unitario]]*Tabla1[[#This Row],[Cantidad Ordenada]]</f>
        <v>36</v>
      </c>
    </row>
    <row r="1481" spans="1:15" x14ac:dyDescent="0.2">
      <c r="A1481">
        <v>601</v>
      </c>
      <c r="B1481">
        <v>13</v>
      </c>
      <c r="C1481" t="s">
        <v>11</v>
      </c>
      <c r="D1481" t="s">
        <v>35</v>
      </c>
      <c r="E1481">
        <v>25</v>
      </c>
      <c r="F1481">
        <v>40</v>
      </c>
      <c r="G1481">
        <v>2</v>
      </c>
      <c r="H1481" s="8">
        <v>11</v>
      </c>
      <c r="I1481" s="7">
        <f>Tabla1[[#This Row],[Tiempo de Preparación]]/1440</f>
        <v>7.6388888888888886E-3</v>
      </c>
      <c r="J1481" t="s">
        <v>8</v>
      </c>
      <c r="K1481">
        <f>Tabla1[[#This Row],[Precio Unitario]]*Tabla1[[#This Row],[Cantidad Ordenada]]</f>
        <v>80</v>
      </c>
      <c r="L1481">
        <f>Tabla1[[#This Row],[Ganancia Bruta]]-(Tabla1[[#This Row],[Costo Unitario]]*Tabla1[[#This Row],[Cantidad Ordenada]])</f>
        <v>30</v>
      </c>
      <c r="M1481">
        <f>Tabla1[[#This Row],[Precio Unitario]]*Tabla1[[#This Row],[Cantidad Ordenada]]</f>
        <v>80</v>
      </c>
      <c r="N1481" s="1">
        <f>Tabla1[[#This Row],[Ganancia Neta ]]/Tabla1[[#This Row],[Total del pedido ]]</f>
        <v>0.375</v>
      </c>
      <c r="O1481" s="2">
        <f>Tabla1[[#This Row],[Costo Unitario]]*Tabla1[[#This Row],[Cantidad Ordenada]]</f>
        <v>50</v>
      </c>
    </row>
    <row r="1482" spans="1:15" x14ac:dyDescent="0.2">
      <c r="A1482">
        <v>601</v>
      </c>
      <c r="B1482">
        <v>13</v>
      </c>
      <c r="C1482" t="s">
        <v>15</v>
      </c>
      <c r="D1482" t="s">
        <v>39</v>
      </c>
      <c r="E1482">
        <v>16</v>
      </c>
      <c r="F1482">
        <v>28</v>
      </c>
      <c r="G1482">
        <v>3</v>
      </c>
      <c r="H1482" s="8">
        <v>28</v>
      </c>
      <c r="I1482" s="7">
        <f>Tabla1[[#This Row],[Tiempo de Preparación]]/1440</f>
        <v>1.9444444444444445E-2</v>
      </c>
      <c r="J1482" t="s">
        <v>6</v>
      </c>
      <c r="K1482">
        <f>Tabla1[[#This Row],[Precio Unitario]]*Tabla1[[#This Row],[Cantidad Ordenada]]</f>
        <v>84</v>
      </c>
      <c r="L1482">
        <f>Tabla1[[#This Row],[Ganancia Bruta]]-(Tabla1[[#This Row],[Costo Unitario]]*Tabla1[[#This Row],[Cantidad Ordenada]])</f>
        <v>36</v>
      </c>
      <c r="M1482">
        <f>Tabla1[[#This Row],[Precio Unitario]]*Tabla1[[#This Row],[Cantidad Ordenada]]</f>
        <v>84</v>
      </c>
      <c r="N1482" s="1">
        <f>Tabla1[[#This Row],[Ganancia Neta ]]/Tabla1[[#This Row],[Total del pedido ]]</f>
        <v>0.42857142857142855</v>
      </c>
      <c r="O1482" s="2">
        <f>Tabla1[[#This Row],[Costo Unitario]]*Tabla1[[#This Row],[Cantidad Ordenada]]</f>
        <v>48</v>
      </c>
    </row>
    <row r="1483" spans="1:15" x14ac:dyDescent="0.2">
      <c r="A1483">
        <v>601</v>
      </c>
      <c r="B1483">
        <v>13</v>
      </c>
      <c r="C1483" t="s">
        <v>22</v>
      </c>
      <c r="D1483" t="s">
        <v>46</v>
      </c>
      <c r="E1483">
        <v>14</v>
      </c>
      <c r="F1483">
        <v>23</v>
      </c>
      <c r="G1483">
        <v>1</v>
      </c>
      <c r="H1483" s="8">
        <v>44</v>
      </c>
      <c r="I1483" s="7">
        <f>Tabla1[[#This Row],[Tiempo de Preparación]]/1440</f>
        <v>3.0555555555555555E-2</v>
      </c>
      <c r="J1483" t="s">
        <v>8</v>
      </c>
      <c r="K1483">
        <f>Tabla1[[#This Row],[Precio Unitario]]*Tabla1[[#This Row],[Cantidad Ordenada]]</f>
        <v>23</v>
      </c>
      <c r="L1483">
        <f>Tabla1[[#This Row],[Ganancia Bruta]]-(Tabla1[[#This Row],[Costo Unitario]]*Tabla1[[#This Row],[Cantidad Ordenada]])</f>
        <v>9</v>
      </c>
      <c r="M1483">
        <f>Tabla1[[#This Row],[Precio Unitario]]*Tabla1[[#This Row],[Cantidad Ordenada]]</f>
        <v>23</v>
      </c>
      <c r="N1483" s="1">
        <f>Tabla1[[#This Row],[Ganancia Neta ]]/Tabla1[[#This Row],[Total del pedido ]]</f>
        <v>0.39130434782608697</v>
      </c>
      <c r="O1483" s="2">
        <f>Tabla1[[#This Row],[Costo Unitario]]*Tabla1[[#This Row],[Cantidad Ordenada]]</f>
        <v>14</v>
      </c>
    </row>
    <row r="1484" spans="1:15" x14ac:dyDescent="0.2">
      <c r="A1484">
        <v>601</v>
      </c>
      <c r="B1484">
        <v>13</v>
      </c>
      <c r="C1484" t="s">
        <v>17</v>
      </c>
      <c r="D1484" t="s">
        <v>41</v>
      </c>
      <c r="E1484">
        <v>21</v>
      </c>
      <c r="F1484">
        <v>35</v>
      </c>
      <c r="G1484">
        <v>3</v>
      </c>
      <c r="H1484" s="8">
        <v>32</v>
      </c>
      <c r="I1484" s="7">
        <f>Tabla1[[#This Row],[Tiempo de Preparación]]/1440</f>
        <v>2.2222222222222223E-2</v>
      </c>
      <c r="J1484" t="s">
        <v>6</v>
      </c>
      <c r="K1484">
        <f>Tabla1[[#This Row],[Precio Unitario]]*Tabla1[[#This Row],[Cantidad Ordenada]]</f>
        <v>105</v>
      </c>
      <c r="L1484">
        <f>Tabla1[[#This Row],[Ganancia Bruta]]-(Tabla1[[#This Row],[Costo Unitario]]*Tabla1[[#This Row],[Cantidad Ordenada]])</f>
        <v>42</v>
      </c>
      <c r="M1484">
        <f>Tabla1[[#This Row],[Precio Unitario]]*Tabla1[[#This Row],[Cantidad Ordenada]]</f>
        <v>105</v>
      </c>
      <c r="N1484" s="1">
        <f>Tabla1[[#This Row],[Ganancia Neta ]]/Tabla1[[#This Row],[Total del pedido ]]</f>
        <v>0.4</v>
      </c>
      <c r="O1484" s="2">
        <f>Tabla1[[#This Row],[Costo Unitario]]*Tabla1[[#This Row],[Cantidad Ordenada]]</f>
        <v>63</v>
      </c>
    </row>
    <row r="1485" spans="1:15" x14ac:dyDescent="0.2">
      <c r="A1485">
        <v>602</v>
      </c>
      <c r="B1485">
        <v>12</v>
      </c>
      <c r="C1485" t="s">
        <v>17</v>
      </c>
      <c r="D1485" t="s">
        <v>41</v>
      </c>
      <c r="E1485">
        <v>21</v>
      </c>
      <c r="F1485">
        <v>35</v>
      </c>
      <c r="G1485">
        <v>2</v>
      </c>
      <c r="H1485" s="8">
        <v>56</v>
      </c>
      <c r="I1485" s="7">
        <f>Tabla1[[#This Row],[Tiempo de Preparación]]/1440</f>
        <v>3.888888888888889E-2</v>
      </c>
      <c r="J1485" t="s">
        <v>6</v>
      </c>
      <c r="K1485">
        <f>Tabla1[[#This Row],[Precio Unitario]]*Tabla1[[#This Row],[Cantidad Ordenada]]</f>
        <v>70</v>
      </c>
      <c r="L1485">
        <f>Tabla1[[#This Row],[Ganancia Bruta]]-(Tabla1[[#This Row],[Costo Unitario]]*Tabla1[[#This Row],[Cantidad Ordenada]])</f>
        <v>28</v>
      </c>
      <c r="M1485">
        <f>Tabla1[[#This Row],[Precio Unitario]]*Tabla1[[#This Row],[Cantidad Ordenada]]</f>
        <v>70</v>
      </c>
      <c r="N1485" s="1">
        <f>Tabla1[[#This Row],[Ganancia Neta ]]/Tabla1[[#This Row],[Total del pedido ]]</f>
        <v>0.4</v>
      </c>
      <c r="O1485" s="2">
        <f>Tabla1[[#This Row],[Costo Unitario]]*Tabla1[[#This Row],[Cantidad Ordenada]]</f>
        <v>42</v>
      </c>
    </row>
    <row r="1486" spans="1:15" x14ac:dyDescent="0.2">
      <c r="A1486">
        <v>602</v>
      </c>
      <c r="B1486">
        <v>12</v>
      </c>
      <c r="C1486" t="s">
        <v>19</v>
      </c>
      <c r="D1486" t="s">
        <v>43</v>
      </c>
      <c r="E1486">
        <v>13</v>
      </c>
      <c r="F1486">
        <v>22</v>
      </c>
      <c r="G1486">
        <v>3</v>
      </c>
      <c r="H1486" s="8">
        <v>58</v>
      </c>
      <c r="I1486" s="7">
        <f>Tabla1[[#This Row],[Tiempo de Preparación]]/1440</f>
        <v>4.027777777777778E-2</v>
      </c>
      <c r="J1486" t="s">
        <v>6</v>
      </c>
      <c r="K1486">
        <f>Tabla1[[#This Row],[Precio Unitario]]*Tabla1[[#This Row],[Cantidad Ordenada]]</f>
        <v>66</v>
      </c>
      <c r="L1486">
        <f>Tabla1[[#This Row],[Ganancia Bruta]]-(Tabla1[[#This Row],[Costo Unitario]]*Tabla1[[#This Row],[Cantidad Ordenada]])</f>
        <v>27</v>
      </c>
      <c r="M1486">
        <f>Tabla1[[#This Row],[Precio Unitario]]*Tabla1[[#This Row],[Cantidad Ordenada]]</f>
        <v>66</v>
      </c>
      <c r="N1486" s="1">
        <f>Tabla1[[#This Row],[Ganancia Neta ]]/Tabla1[[#This Row],[Total del pedido ]]</f>
        <v>0.40909090909090912</v>
      </c>
      <c r="O1486" s="2">
        <f>Tabla1[[#This Row],[Costo Unitario]]*Tabla1[[#This Row],[Cantidad Ordenada]]</f>
        <v>39</v>
      </c>
    </row>
    <row r="1487" spans="1:15" x14ac:dyDescent="0.2">
      <c r="A1487">
        <v>602</v>
      </c>
      <c r="B1487">
        <v>12</v>
      </c>
      <c r="C1487" t="s">
        <v>7</v>
      </c>
      <c r="D1487" t="s">
        <v>32</v>
      </c>
      <c r="E1487">
        <v>18</v>
      </c>
      <c r="F1487">
        <v>30</v>
      </c>
      <c r="G1487">
        <v>3</v>
      </c>
      <c r="H1487" s="8">
        <v>12</v>
      </c>
      <c r="I1487" s="7">
        <f>Tabla1[[#This Row],[Tiempo de Preparación]]/1440</f>
        <v>8.3333333333333332E-3</v>
      </c>
      <c r="J1487" t="s">
        <v>6</v>
      </c>
      <c r="K1487">
        <f>Tabla1[[#This Row],[Precio Unitario]]*Tabla1[[#This Row],[Cantidad Ordenada]]</f>
        <v>90</v>
      </c>
      <c r="L1487">
        <f>Tabla1[[#This Row],[Ganancia Bruta]]-(Tabla1[[#This Row],[Costo Unitario]]*Tabla1[[#This Row],[Cantidad Ordenada]])</f>
        <v>36</v>
      </c>
      <c r="M1487">
        <f>Tabla1[[#This Row],[Precio Unitario]]*Tabla1[[#This Row],[Cantidad Ordenada]]</f>
        <v>90</v>
      </c>
      <c r="N1487" s="1">
        <f>Tabla1[[#This Row],[Ganancia Neta ]]/Tabla1[[#This Row],[Total del pedido ]]</f>
        <v>0.4</v>
      </c>
      <c r="O1487" s="2">
        <f>Tabla1[[#This Row],[Costo Unitario]]*Tabla1[[#This Row],[Cantidad Ordenada]]</f>
        <v>54</v>
      </c>
    </row>
    <row r="1488" spans="1:15" x14ac:dyDescent="0.2">
      <c r="A1488">
        <v>602</v>
      </c>
      <c r="B1488">
        <v>12</v>
      </c>
      <c r="C1488" t="s">
        <v>11</v>
      </c>
      <c r="D1488" t="s">
        <v>35</v>
      </c>
      <c r="E1488">
        <v>25</v>
      </c>
      <c r="F1488">
        <v>40</v>
      </c>
      <c r="G1488">
        <v>1</v>
      </c>
      <c r="H1488" s="8">
        <v>36</v>
      </c>
      <c r="I1488" s="7">
        <f>Tabla1[[#This Row],[Tiempo de Preparación]]/1440</f>
        <v>2.5000000000000001E-2</v>
      </c>
      <c r="J1488" t="s">
        <v>8</v>
      </c>
      <c r="K1488">
        <f>Tabla1[[#This Row],[Precio Unitario]]*Tabla1[[#This Row],[Cantidad Ordenada]]</f>
        <v>40</v>
      </c>
      <c r="L1488">
        <f>Tabla1[[#This Row],[Ganancia Bruta]]-(Tabla1[[#This Row],[Costo Unitario]]*Tabla1[[#This Row],[Cantidad Ordenada]])</f>
        <v>15</v>
      </c>
      <c r="M1488">
        <f>Tabla1[[#This Row],[Precio Unitario]]*Tabla1[[#This Row],[Cantidad Ordenada]]</f>
        <v>40</v>
      </c>
      <c r="N1488" s="1">
        <f>Tabla1[[#This Row],[Ganancia Neta ]]/Tabla1[[#This Row],[Total del pedido ]]</f>
        <v>0.375</v>
      </c>
      <c r="O1488" s="2">
        <f>Tabla1[[#This Row],[Costo Unitario]]*Tabla1[[#This Row],[Cantidad Ordenada]]</f>
        <v>25</v>
      </c>
    </row>
    <row r="1489" spans="1:15" x14ac:dyDescent="0.2">
      <c r="A1489">
        <v>603</v>
      </c>
      <c r="B1489">
        <v>19</v>
      </c>
      <c r="C1489" t="s">
        <v>9</v>
      </c>
      <c r="D1489" t="s">
        <v>33</v>
      </c>
      <c r="E1489">
        <v>19</v>
      </c>
      <c r="F1489">
        <v>31</v>
      </c>
      <c r="G1489">
        <v>2</v>
      </c>
      <c r="H1489" s="8">
        <v>17</v>
      </c>
      <c r="I1489" s="7">
        <f>Tabla1[[#This Row],[Tiempo de Preparación]]/1440</f>
        <v>1.1805555555555555E-2</v>
      </c>
      <c r="J1489" t="s">
        <v>6</v>
      </c>
      <c r="K1489">
        <f>Tabla1[[#This Row],[Precio Unitario]]*Tabla1[[#This Row],[Cantidad Ordenada]]</f>
        <v>62</v>
      </c>
      <c r="L1489">
        <f>Tabla1[[#This Row],[Ganancia Bruta]]-(Tabla1[[#This Row],[Costo Unitario]]*Tabla1[[#This Row],[Cantidad Ordenada]])</f>
        <v>24</v>
      </c>
      <c r="M1489">
        <f>Tabla1[[#This Row],[Precio Unitario]]*Tabla1[[#This Row],[Cantidad Ordenada]]</f>
        <v>62</v>
      </c>
      <c r="N1489" s="1">
        <f>Tabla1[[#This Row],[Ganancia Neta ]]/Tabla1[[#This Row],[Total del pedido ]]</f>
        <v>0.38709677419354838</v>
      </c>
      <c r="O1489" s="2">
        <f>Tabla1[[#This Row],[Costo Unitario]]*Tabla1[[#This Row],[Cantidad Ordenada]]</f>
        <v>38</v>
      </c>
    </row>
    <row r="1490" spans="1:15" x14ac:dyDescent="0.2">
      <c r="A1490">
        <v>604</v>
      </c>
      <c r="B1490">
        <v>14</v>
      </c>
      <c r="C1490" t="s">
        <v>17</v>
      </c>
      <c r="D1490" t="s">
        <v>41</v>
      </c>
      <c r="E1490">
        <v>21</v>
      </c>
      <c r="F1490">
        <v>35</v>
      </c>
      <c r="G1490">
        <v>3</v>
      </c>
      <c r="H1490" s="8">
        <v>42</v>
      </c>
      <c r="I1490" s="7">
        <f>Tabla1[[#This Row],[Tiempo de Preparación]]/1440</f>
        <v>2.9166666666666667E-2</v>
      </c>
      <c r="J1490" t="s">
        <v>6</v>
      </c>
      <c r="K1490">
        <f>Tabla1[[#This Row],[Precio Unitario]]*Tabla1[[#This Row],[Cantidad Ordenada]]</f>
        <v>105</v>
      </c>
      <c r="L1490">
        <f>Tabla1[[#This Row],[Ganancia Bruta]]-(Tabla1[[#This Row],[Costo Unitario]]*Tabla1[[#This Row],[Cantidad Ordenada]])</f>
        <v>42</v>
      </c>
      <c r="M1490">
        <f>Tabla1[[#This Row],[Precio Unitario]]*Tabla1[[#This Row],[Cantidad Ordenada]]</f>
        <v>105</v>
      </c>
      <c r="N1490" s="1">
        <f>Tabla1[[#This Row],[Ganancia Neta ]]/Tabla1[[#This Row],[Total del pedido ]]</f>
        <v>0.4</v>
      </c>
      <c r="O1490" s="2">
        <f>Tabla1[[#This Row],[Costo Unitario]]*Tabla1[[#This Row],[Cantidad Ordenada]]</f>
        <v>63</v>
      </c>
    </row>
    <row r="1491" spans="1:15" x14ac:dyDescent="0.2">
      <c r="A1491">
        <v>605</v>
      </c>
      <c r="B1491">
        <v>19</v>
      </c>
      <c r="C1491" t="s">
        <v>21</v>
      </c>
      <c r="D1491" t="s">
        <v>45</v>
      </c>
      <c r="E1491">
        <v>12</v>
      </c>
      <c r="F1491">
        <v>20</v>
      </c>
      <c r="G1491">
        <v>1</v>
      </c>
      <c r="H1491" s="8">
        <v>47</v>
      </c>
      <c r="I1491" s="7">
        <f>Tabla1[[#This Row],[Tiempo de Preparación]]/1440</f>
        <v>3.2638888888888891E-2</v>
      </c>
      <c r="J1491" t="s">
        <v>6</v>
      </c>
      <c r="K1491">
        <f>Tabla1[[#This Row],[Precio Unitario]]*Tabla1[[#This Row],[Cantidad Ordenada]]</f>
        <v>20</v>
      </c>
      <c r="L1491">
        <f>Tabla1[[#This Row],[Ganancia Bruta]]-(Tabla1[[#This Row],[Costo Unitario]]*Tabla1[[#This Row],[Cantidad Ordenada]])</f>
        <v>8</v>
      </c>
      <c r="M1491">
        <f>Tabla1[[#This Row],[Precio Unitario]]*Tabla1[[#This Row],[Cantidad Ordenada]]</f>
        <v>20</v>
      </c>
      <c r="N1491" s="1">
        <f>Tabla1[[#This Row],[Ganancia Neta ]]/Tabla1[[#This Row],[Total del pedido ]]</f>
        <v>0.4</v>
      </c>
      <c r="O1491" s="2">
        <f>Tabla1[[#This Row],[Costo Unitario]]*Tabla1[[#This Row],[Cantidad Ordenada]]</f>
        <v>12</v>
      </c>
    </row>
    <row r="1492" spans="1:15" x14ac:dyDescent="0.2">
      <c r="A1492">
        <v>605</v>
      </c>
      <c r="B1492">
        <v>19</v>
      </c>
      <c r="C1492" t="s">
        <v>11</v>
      </c>
      <c r="D1492" t="s">
        <v>35</v>
      </c>
      <c r="E1492">
        <v>25</v>
      </c>
      <c r="F1492">
        <v>40</v>
      </c>
      <c r="G1492">
        <v>1</v>
      </c>
      <c r="H1492" s="8">
        <v>24</v>
      </c>
      <c r="I1492" s="7">
        <f>Tabla1[[#This Row],[Tiempo de Preparación]]/1440</f>
        <v>1.6666666666666666E-2</v>
      </c>
      <c r="J1492" t="s">
        <v>8</v>
      </c>
      <c r="K1492">
        <f>Tabla1[[#This Row],[Precio Unitario]]*Tabla1[[#This Row],[Cantidad Ordenada]]</f>
        <v>40</v>
      </c>
      <c r="L1492">
        <f>Tabla1[[#This Row],[Ganancia Bruta]]-(Tabla1[[#This Row],[Costo Unitario]]*Tabla1[[#This Row],[Cantidad Ordenada]])</f>
        <v>15</v>
      </c>
      <c r="M1492">
        <f>Tabla1[[#This Row],[Precio Unitario]]*Tabla1[[#This Row],[Cantidad Ordenada]]</f>
        <v>40</v>
      </c>
      <c r="N1492" s="1">
        <f>Tabla1[[#This Row],[Ganancia Neta ]]/Tabla1[[#This Row],[Total del pedido ]]</f>
        <v>0.375</v>
      </c>
      <c r="O1492" s="2">
        <f>Tabla1[[#This Row],[Costo Unitario]]*Tabla1[[#This Row],[Cantidad Ordenada]]</f>
        <v>25</v>
      </c>
    </row>
    <row r="1493" spans="1:15" x14ac:dyDescent="0.2">
      <c r="A1493">
        <v>605</v>
      </c>
      <c r="B1493">
        <v>19</v>
      </c>
      <c r="C1493" t="s">
        <v>17</v>
      </c>
      <c r="D1493" t="s">
        <v>41</v>
      </c>
      <c r="E1493">
        <v>21</v>
      </c>
      <c r="F1493">
        <v>35</v>
      </c>
      <c r="G1493">
        <v>2</v>
      </c>
      <c r="H1493" s="8">
        <v>55</v>
      </c>
      <c r="I1493" s="7">
        <f>Tabla1[[#This Row],[Tiempo de Preparación]]/1440</f>
        <v>3.8194444444444448E-2</v>
      </c>
      <c r="J1493" t="s">
        <v>8</v>
      </c>
      <c r="K1493">
        <f>Tabla1[[#This Row],[Precio Unitario]]*Tabla1[[#This Row],[Cantidad Ordenada]]</f>
        <v>70</v>
      </c>
      <c r="L1493">
        <f>Tabla1[[#This Row],[Ganancia Bruta]]-(Tabla1[[#This Row],[Costo Unitario]]*Tabla1[[#This Row],[Cantidad Ordenada]])</f>
        <v>28</v>
      </c>
      <c r="M1493">
        <f>Tabla1[[#This Row],[Precio Unitario]]*Tabla1[[#This Row],[Cantidad Ordenada]]</f>
        <v>70</v>
      </c>
      <c r="N1493" s="1">
        <f>Tabla1[[#This Row],[Ganancia Neta ]]/Tabla1[[#This Row],[Total del pedido ]]</f>
        <v>0.4</v>
      </c>
      <c r="O1493" s="2">
        <f>Tabla1[[#This Row],[Costo Unitario]]*Tabla1[[#This Row],[Cantidad Ordenada]]</f>
        <v>42</v>
      </c>
    </row>
    <row r="1494" spans="1:15" x14ac:dyDescent="0.2">
      <c r="A1494">
        <v>605</v>
      </c>
      <c r="B1494">
        <v>19</v>
      </c>
      <c r="C1494" t="s">
        <v>7</v>
      </c>
      <c r="D1494" t="s">
        <v>32</v>
      </c>
      <c r="E1494">
        <v>18</v>
      </c>
      <c r="F1494">
        <v>30</v>
      </c>
      <c r="G1494">
        <v>3</v>
      </c>
      <c r="H1494" s="8">
        <v>50</v>
      </c>
      <c r="I1494" s="7">
        <f>Tabla1[[#This Row],[Tiempo de Preparación]]/1440</f>
        <v>3.4722222222222224E-2</v>
      </c>
      <c r="J1494" t="s">
        <v>8</v>
      </c>
      <c r="K1494">
        <f>Tabla1[[#This Row],[Precio Unitario]]*Tabla1[[#This Row],[Cantidad Ordenada]]</f>
        <v>90</v>
      </c>
      <c r="L1494">
        <f>Tabla1[[#This Row],[Ganancia Bruta]]-(Tabla1[[#This Row],[Costo Unitario]]*Tabla1[[#This Row],[Cantidad Ordenada]])</f>
        <v>36</v>
      </c>
      <c r="M1494">
        <f>Tabla1[[#This Row],[Precio Unitario]]*Tabla1[[#This Row],[Cantidad Ordenada]]</f>
        <v>90</v>
      </c>
      <c r="N1494" s="1">
        <f>Tabla1[[#This Row],[Ganancia Neta ]]/Tabla1[[#This Row],[Total del pedido ]]</f>
        <v>0.4</v>
      </c>
      <c r="O1494" s="2">
        <f>Tabla1[[#This Row],[Costo Unitario]]*Tabla1[[#This Row],[Cantidad Ordenada]]</f>
        <v>54</v>
      </c>
    </row>
    <row r="1495" spans="1:15" x14ac:dyDescent="0.2">
      <c r="A1495">
        <v>606</v>
      </c>
      <c r="B1495">
        <v>1</v>
      </c>
      <c r="C1495" t="s">
        <v>26</v>
      </c>
      <c r="D1495" t="s">
        <v>50</v>
      </c>
      <c r="E1495">
        <v>15</v>
      </c>
      <c r="F1495">
        <v>25</v>
      </c>
      <c r="G1495">
        <v>2</v>
      </c>
      <c r="H1495" s="8">
        <v>47</v>
      </c>
      <c r="I1495" s="7">
        <f>Tabla1[[#This Row],[Tiempo de Preparación]]/1440</f>
        <v>3.2638888888888891E-2</v>
      </c>
      <c r="J1495" t="s">
        <v>6</v>
      </c>
      <c r="K1495">
        <f>Tabla1[[#This Row],[Precio Unitario]]*Tabla1[[#This Row],[Cantidad Ordenada]]</f>
        <v>50</v>
      </c>
      <c r="L1495">
        <f>Tabla1[[#This Row],[Ganancia Bruta]]-(Tabla1[[#This Row],[Costo Unitario]]*Tabla1[[#This Row],[Cantidad Ordenada]])</f>
        <v>20</v>
      </c>
      <c r="M1495">
        <f>Tabla1[[#This Row],[Precio Unitario]]*Tabla1[[#This Row],[Cantidad Ordenada]]</f>
        <v>50</v>
      </c>
      <c r="N1495" s="1">
        <f>Tabla1[[#This Row],[Ganancia Neta ]]/Tabla1[[#This Row],[Total del pedido ]]</f>
        <v>0.4</v>
      </c>
      <c r="O1495" s="2">
        <f>Tabla1[[#This Row],[Costo Unitario]]*Tabla1[[#This Row],[Cantidad Ordenada]]</f>
        <v>30</v>
      </c>
    </row>
    <row r="1496" spans="1:15" x14ac:dyDescent="0.2">
      <c r="A1496">
        <v>606</v>
      </c>
      <c r="B1496">
        <v>1</v>
      </c>
      <c r="C1496" t="s">
        <v>10</v>
      </c>
      <c r="D1496" t="s">
        <v>34</v>
      </c>
      <c r="E1496">
        <v>16</v>
      </c>
      <c r="F1496">
        <v>27</v>
      </c>
      <c r="G1496">
        <v>3</v>
      </c>
      <c r="H1496" s="8">
        <v>48</v>
      </c>
      <c r="I1496" s="7">
        <f>Tabla1[[#This Row],[Tiempo de Preparación]]/1440</f>
        <v>3.3333333333333333E-2</v>
      </c>
      <c r="J1496" t="s">
        <v>8</v>
      </c>
      <c r="K1496">
        <f>Tabla1[[#This Row],[Precio Unitario]]*Tabla1[[#This Row],[Cantidad Ordenada]]</f>
        <v>81</v>
      </c>
      <c r="L1496">
        <f>Tabla1[[#This Row],[Ganancia Bruta]]-(Tabla1[[#This Row],[Costo Unitario]]*Tabla1[[#This Row],[Cantidad Ordenada]])</f>
        <v>33</v>
      </c>
      <c r="M1496">
        <f>Tabla1[[#This Row],[Precio Unitario]]*Tabla1[[#This Row],[Cantidad Ordenada]]</f>
        <v>81</v>
      </c>
      <c r="N1496" s="1">
        <f>Tabla1[[#This Row],[Ganancia Neta ]]/Tabla1[[#This Row],[Total del pedido ]]</f>
        <v>0.40740740740740738</v>
      </c>
      <c r="O1496" s="2">
        <f>Tabla1[[#This Row],[Costo Unitario]]*Tabla1[[#This Row],[Cantidad Ordenada]]</f>
        <v>48</v>
      </c>
    </row>
    <row r="1497" spans="1:15" x14ac:dyDescent="0.2">
      <c r="A1497">
        <v>606</v>
      </c>
      <c r="B1497">
        <v>1</v>
      </c>
      <c r="C1497" t="s">
        <v>25</v>
      </c>
      <c r="D1497" t="s">
        <v>49</v>
      </c>
      <c r="E1497">
        <v>15</v>
      </c>
      <c r="F1497">
        <v>26</v>
      </c>
      <c r="G1497">
        <v>2</v>
      </c>
      <c r="H1497" s="8">
        <v>50</v>
      </c>
      <c r="I1497" s="7">
        <f>Tabla1[[#This Row],[Tiempo de Preparación]]/1440</f>
        <v>3.4722222222222224E-2</v>
      </c>
      <c r="J1497" t="s">
        <v>8</v>
      </c>
      <c r="K1497">
        <f>Tabla1[[#This Row],[Precio Unitario]]*Tabla1[[#This Row],[Cantidad Ordenada]]</f>
        <v>52</v>
      </c>
      <c r="L1497">
        <f>Tabla1[[#This Row],[Ganancia Bruta]]-(Tabla1[[#This Row],[Costo Unitario]]*Tabla1[[#This Row],[Cantidad Ordenada]])</f>
        <v>22</v>
      </c>
      <c r="M1497">
        <f>Tabla1[[#This Row],[Precio Unitario]]*Tabla1[[#This Row],[Cantidad Ordenada]]</f>
        <v>52</v>
      </c>
      <c r="N1497" s="1">
        <f>Tabla1[[#This Row],[Ganancia Neta ]]/Tabla1[[#This Row],[Total del pedido ]]</f>
        <v>0.42307692307692307</v>
      </c>
      <c r="O1497" s="2">
        <f>Tabla1[[#This Row],[Costo Unitario]]*Tabla1[[#This Row],[Cantidad Ordenada]]</f>
        <v>30</v>
      </c>
    </row>
    <row r="1498" spans="1:15" x14ac:dyDescent="0.2">
      <c r="A1498">
        <v>607</v>
      </c>
      <c r="B1498">
        <v>10</v>
      </c>
      <c r="C1498" t="s">
        <v>11</v>
      </c>
      <c r="D1498" t="s">
        <v>35</v>
      </c>
      <c r="E1498">
        <v>25</v>
      </c>
      <c r="F1498">
        <v>40</v>
      </c>
      <c r="G1498">
        <v>1</v>
      </c>
      <c r="H1498" s="8">
        <v>25</v>
      </c>
      <c r="I1498" s="7">
        <f>Tabla1[[#This Row],[Tiempo de Preparación]]/1440</f>
        <v>1.7361111111111112E-2</v>
      </c>
      <c r="J1498" t="s">
        <v>6</v>
      </c>
      <c r="K1498">
        <f>Tabla1[[#This Row],[Precio Unitario]]*Tabla1[[#This Row],[Cantidad Ordenada]]</f>
        <v>40</v>
      </c>
      <c r="L1498">
        <f>Tabla1[[#This Row],[Ganancia Bruta]]-(Tabla1[[#This Row],[Costo Unitario]]*Tabla1[[#This Row],[Cantidad Ordenada]])</f>
        <v>15</v>
      </c>
      <c r="M1498">
        <f>Tabla1[[#This Row],[Precio Unitario]]*Tabla1[[#This Row],[Cantidad Ordenada]]</f>
        <v>40</v>
      </c>
      <c r="N1498" s="1">
        <f>Tabla1[[#This Row],[Ganancia Neta ]]/Tabla1[[#This Row],[Total del pedido ]]</f>
        <v>0.375</v>
      </c>
      <c r="O1498" s="2">
        <f>Tabla1[[#This Row],[Costo Unitario]]*Tabla1[[#This Row],[Cantidad Ordenada]]</f>
        <v>25</v>
      </c>
    </row>
    <row r="1499" spans="1:15" x14ac:dyDescent="0.2">
      <c r="A1499">
        <v>607</v>
      </c>
      <c r="B1499">
        <v>10</v>
      </c>
      <c r="C1499" t="s">
        <v>15</v>
      </c>
      <c r="D1499" t="s">
        <v>39</v>
      </c>
      <c r="E1499">
        <v>16</v>
      </c>
      <c r="F1499">
        <v>28</v>
      </c>
      <c r="G1499">
        <v>1</v>
      </c>
      <c r="H1499" s="8">
        <v>44</v>
      </c>
      <c r="I1499" s="7">
        <f>Tabla1[[#This Row],[Tiempo de Preparación]]/1440</f>
        <v>3.0555555555555555E-2</v>
      </c>
      <c r="J1499" t="s">
        <v>6</v>
      </c>
      <c r="K1499">
        <f>Tabla1[[#This Row],[Precio Unitario]]*Tabla1[[#This Row],[Cantidad Ordenada]]</f>
        <v>28</v>
      </c>
      <c r="L1499">
        <f>Tabla1[[#This Row],[Ganancia Bruta]]-(Tabla1[[#This Row],[Costo Unitario]]*Tabla1[[#This Row],[Cantidad Ordenada]])</f>
        <v>12</v>
      </c>
      <c r="M1499">
        <f>Tabla1[[#This Row],[Precio Unitario]]*Tabla1[[#This Row],[Cantidad Ordenada]]</f>
        <v>28</v>
      </c>
      <c r="N1499" s="1">
        <f>Tabla1[[#This Row],[Ganancia Neta ]]/Tabla1[[#This Row],[Total del pedido ]]</f>
        <v>0.42857142857142855</v>
      </c>
      <c r="O1499" s="2">
        <f>Tabla1[[#This Row],[Costo Unitario]]*Tabla1[[#This Row],[Cantidad Ordenada]]</f>
        <v>16</v>
      </c>
    </row>
    <row r="1500" spans="1:15" x14ac:dyDescent="0.2">
      <c r="A1500">
        <v>608</v>
      </c>
      <c r="B1500">
        <v>7</v>
      </c>
      <c r="C1500" t="s">
        <v>13</v>
      </c>
      <c r="D1500" t="s">
        <v>37</v>
      </c>
      <c r="E1500">
        <v>17</v>
      </c>
      <c r="F1500">
        <v>29</v>
      </c>
      <c r="G1500">
        <v>1</v>
      </c>
      <c r="H1500" s="8">
        <v>45</v>
      </c>
      <c r="I1500" s="7">
        <f>Tabla1[[#This Row],[Tiempo de Preparación]]/1440</f>
        <v>3.125E-2</v>
      </c>
      <c r="J1500" t="s">
        <v>6</v>
      </c>
      <c r="K1500">
        <f>Tabla1[[#This Row],[Precio Unitario]]*Tabla1[[#This Row],[Cantidad Ordenada]]</f>
        <v>29</v>
      </c>
      <c r="L1500">
        <f>Tabla1[[#This Row],[Ganancia Bruta]]-(Tabla1[[#This Row],[Costo Unitario]]*Tabla1[[#This Row],[Cantidad Ordenada]])</f>
        <v>12</v>
      </c>
      <c r="M1500">
        <f>Tabla1[[#This Row],[Precio Unitario]]*Tabla1[[#This Row],[Cantidad Ordenada]]</f>
        <v>29</v>
      </c>
      <c r="N1500" s="1">
        <f>Tabla1[[#This Row],[Ganancia Neta ]]/Tabla1[[#This Row],[Total del pedido ]]</f>
        <v>0.41379310344827586</v>
      </c>
      <c r="O1500" s="2">
        <f>Tabla1[[#This Row],[Costo Unitario]]*Tabla1[[#This Row],[Cantidad Ordenada]]</f>
        <v>17</v>
      </c>
    </row>
    <row r="1501" spans="1:15" x14ac:dyDescent="0.2">
      <c r="A1501">
        <v>609</v>
      </c>
      <c r="B1501">
        <v>1</v>
      </c>
      <c r="C1501" t="s">
        <v>18</v>
      </c>
      <c r="D1501" t="s">
        <v>42</v>
      </c>
      <c r="E1501">
        <v>19</v>
      </c>
      <c r="F1501">
        <v>32</v>
      </c>
      <c r="G1501">
        <v>1</v>
      </c>
      <c r="H1501" s="8">
        <v>27</v>
      </c>
      <c r="I1501" s="7">
        <f>Tabla1[[#This Row],[Tiempo de Preparación]]/1440</f>
        <v>1.8749999999999999E-2</v>
      </c>
      <c r="J1501" t="s">
        <v>8</v>
      </c>
      <c r="K1501">
        <f>Tabla1[[#This Row],[Precio Unitario]]*Tabla1[[#This Row],[Cantidad Ordenada]]</f>
        <v>32</v>
      </c>
      <c r="L1501">
        <f>Tabla1[[#This Row],[Ganancia Bruta]]-(Tabla1[[#This Row],[Costo Unitario]]*Tabla1[[#This Row],[Cantidad Ordenada]])</f>
        <v>13</v>
      </c>
      <c r="M1501">
        <f>Tabla1[[#This Row],[Precio Unitario]]*Tabla1[[#This Row],[Cantidad Ordenada]]</f>
        <v>32</v>
      </c>
      <c r="N1501" s="1">
        <f>Tabla1[[#This Row],[Ganancia Neta ]]/Tabla1[[#This Row],[Total del pedido ]]</f>
        <v>0.40625</v>
      </c>
      <c r="O1501" s="2">
        <f>Tabla1[[#This Row],[Costo Unitario]]*Tabla1[[#This Row],[Cantidad Ordenada]]</f>
        <v>19</v>
      </c>
    </row>
    <row r="1502" spans="1:15" x14ac:dyDescent="0.2">
      <c r="A1502">
        <v>610</v>
      </c>
      <c r="B1502">
        <v>19</v>
      </c>
      <c r="C1502" t="s">
        <v>25</v>
      </c>
      <c r="D1502" t="s">
        <v>49</v>
      </c>
      <c r="E1502">
        <v>15</v>
      </c>
      <c r="F1502">
        <v>26</v>
      </c>
      <c r="G1502">
        <v>1</v>
      </c>
      <c r="H1502" s="8">
        <v>39</v>
      </c>
      <c r="I1502" s="7">
        <f>Tabla1[[#This Row],[Tiempo de Preparación]]/1440</f>
        <v>2.7083333333333334E-2</v>
      </c>
      <c r="J1502" t="s">
        <v>8</v>
      </c>
      <c r="K1502">
        <f>Tabla1[[#This Row],[Precio Unitario]]*Tabla1[[#This Row],[Cantidad Ordenada]]</f>
        <v>26</v>
      </c>
      <c r="L1502">
        <f>Tabla1[[#This Row],[Ganancia Bruta]]-(Tabla1[[#This Row],[Costo Unitario]]*Tabla1[[#This Row],[Cantidad Ordenada]])</f>
        <v>11</v>
      </c>
      <c r="M1502">
        <f>Tabla1[[#This Row],[Precio Unitario]]*Tabla1[[#This Row],[Cantidad Ordenada]]</f>
        <v>26</v>
      </c>
      <c r="N1502" s="1">
        <f>Tabla1[[#This Row],[Ganancia Neta ]]/Tabla1[[#This Row],[Total del pedido ]]</f>
        <v>0.42307692307692307</v>
      </c>
      <c r="O1502" s="2">
        <f>Tabla1[[#This Row],[Costo Unitario]]*Tabla1[[#This Row],[Cantidad Ordenada]]</f>
        <v>15</v>
      </c>
    </row>
    <row r="1503" spans="1:15" x14ac:dyDescent="0.2">
      <c r="A1503">
        <v>610</v>
      </c>
      <c r="B1503">
        <v>19</v>
      </c>
      <c r="C1503" t="s">
        <v>24</v>
      </c>
      <c r="D1503" t="s">
        <v>48</v>
      </c>
      <c r="E1503">
        <v>10</v>
      </c>
      <c r="F1503">
        <v>18</v>
      </c>
      <c r="G1503">
        <v>1</v>
      </c>
      <c r="H1503" s="8">
        <v>8</v>
      </c>
      <c r="I1503" s="7">
        <f>Tabla1[[#This Row],[Tiempo de Preparación]]/1440</f>
        <v>5.5555555555555558E-3</v>
      </c>
      <c r="J1503" t="s">
        <v>6</v>
      </c>
      <c r="K1503">
        <f>Tabla1[[#This Row],[Precio Unitario]]*Tabla1[[#This Row],[Cantidad Ordenada]]</f>
        <v>18</v>
      </c>
      <c r="L1503">
        <f>Tabla1[[#This Row],[Ganancia Bruta]]-(Tabla1[[#This Row],[Costo Unitario]]*Tabla1[[#This Row],[Cantidad Ordenada]])</f>
        <v>8</v>
      </c>
      <c r="M1503">
        <f>Tabla1[[#This Row],[Precio Unitario]]*Tabla1[[#This Row],[Cantidad Ordenada]]</f>
        <v>18</v>
      </c>
      <c r="N1503" s="1">
        <f>Tabla1[[#This Row],[Ganancia Neta ]]/Tabla1[[#This Row],[Total del pedido ]]</f>
        <v>0.44444444444444442</v>
      </c>
      <c r="O1503" s="2">
        <f>Tabla1[[#This Row],[Costo Unitario]]*Tabla1[[#This Row],[Cantidad Ordenada]]</f>
        <v>10</v>
      </c>
    </row>
    <row r="1504" spans="1:15" x14ac:dyDescent="0.2">
      <c r="A1504">
        <v>611</v>
      </c>
      <c r="B1504">
        <v>13</v>
      </c>
      <c r="C1504" t="s">
        <v>23</v>
      </c>
      <c r="D1504" t="s">
        <v>47</v>
      </c>
      <c r="E1504">
        <v>13</v>
      </c>
      <c r="F1504">
        <v>21</v>
      </c>
      <c r="G1504">
        <v>2</v>
      </c>
      <c r="H1504" s="8">
        <v>53</v>
      </c>
      <c r="I1504" s="7">
        <f>Tabla1[[#This Row],[Tiempo de Preparación]]/1440</f>
        <v>3.6805555555555557E-2</v>
      </c>
      <c r="J1504" t="s">
        <v>8</v>
      </c>
      <c r="K1504">
        <f>Tabla1[[#This Row],[Precio Unitario]]*Tabla1[[#This Row],[Cantidad Ordenada]]</f>
        <v>42</v>
      </c>
      <c r="L1504">
        <f>Tabla1[[#This Row],[Ganancia Bruta]]-(Tabla1[[#This Row],[Costo Unitario]]*Tabla1[[#This Row],[Cantidad Ordenada]])</f>
        <v>16</v>
      </c>
      <c r="M1504">
        <f>Tabla1[[#This Row],[Precio Unitario]]*Tabla1[[#This Row],[Cantidad Ordenada]]</f>
        <v>42</v>
      </c>
      <c r="N1504" s="1">
        <f>Tabla1[[#This Row],[Ganancia Neta ]]/Tabla1[[#This Row],[Total del pedido ]]</f>
        <v>0.38095238095238093</v>
      </c>
      <c r="O1504" s="2">
        <f>Tabla1[[#This Row],[Costo Unitario]]*Tabla1[[#This Row],[Cantidad Ordenada]]</f>
        <v>26</v>
      </c>
    </row>
    <row r="1505" spans="1:15" x14ac:dyDescent="0.2">
      <c r="A1505">
        <v>611</v>
      </c>
      <c r="B1505">
        <v>13</v>
      </c>
      <c r="C1505" t="s">
        <v>12</v>
      </c>
      <c r="D1505" t="s">
        <v>36</v>
      </c>
      <c r="E1505">
        <v>22</v>
      </c>
      <c r="F1505">
        <v>36</v>
      </c>
      <c r="G1505">
        <v>1</v>
      </c>
      <c r="H1505" s="8">
        <v>30</v>
      </c>
      <c r="I1505" s="7">
        <f>Tabla1[[#This Row],[Tiempo de Preparación]]/1440</f>
        <v>2.0833333333333332E-2</v>
      </c>
      <c r="J1505" t="s">
        <v>8</v>
      </c>
      <c r="K1505">
        <f>Tabla1[[#This Row],[Precio Unitario]]*Tabla1[[#This Row],[Cantidad Ordenada]]</f>
        <v>36</v>
      </c>
      <c r="L1505">
        <f>Tabla1[[#This Row],[Ganancia Bruta]]-(Tabla1[[#This Row],[Costo Unitario]]*Tabla1[[#This Row],[Cantidad Ordenada]])</f>
        <v>14</v>
      </c>
      <c r="M1505">
        <f>Tabla1[[#This Row],[Precio Unitario]]*Tabla1[[#This Row],[Cantidad Ordenada]]</f>
        <v>36</v>
      </c>
      <c r="N1505" s="1">
        <f>Tabla1[[#This Row],[Ganancia Neta ]]/Tabla1[[#This Row],[Total del pedido ]]</f>
        <v>0.3888888888888889</v>
      </c>
      <c r="O1505" s="2">
        <f>Tabla1[[#This Row],[Costo Unitario]]*Tabla1[[#This Row],[Cantidad Ordenada]]</f>
        <v>22</v>
      </c>
    </row>
    <row r="1506" spans="1:15" x14ac:dyDescent="0.2">
      <c r="A1506">
        <v>612</v>
      </c>
      <c r="B1506">
        <v>11</v>
      </c>
      <c r="C1506" t="s">
        <v>10</v>
      </c>
      <c r="D1506" t="s">
        <v>34</v>
      </c>
      <c r="E1506">
        <v>16</v>
      </c>
      <c r="F1506">
        <v>27</v>
      </c>
      <c r="G1506">
        <v>1</v>
      </c>
      <c r="H1506" s="8">
        <v>26</v>
      </c>
      <c r="I1506" s="7">
        <f>Tabla1[[#This Row],[Tiempo de Preparación]]/1440</f>
        <v>1.8055555555555554E-2</v>
      </c>
      <c r="J1506" t="s">
        <v>6</v>
      </c>
      <c r="K1506">
        <f>Tabla1[[#This Row],[Precio Unitario]]*Tabla1[[#This Row],[Cantidad Ordenada]]</f>
        <v>27</v>
      </c>
      <c r="L1506">
        <f>Tabla1[[#This Row],[Ganancia Bruta]]-(Tabla1[[#This Row],[Costo Unitario]]*Tabla1[[#This Row],[Cantidad Ordenada]])</f>
        <v>11</v>
      </c>
      <c r="M1506">
        <f>Tabla1[[#This Row],[Precio Unitario]]*Tabla1[[#This Row],[Cantidad Ordenada]]</f>
        <v>27</v>
      </c>
      <c r="N1506" s="1">
        <f>Tabla1[[#This Row],[Ganancia Neta ]]/Tabla1[[#This Row],[Total del pedido ]]</f>
        <v>0.40740740740740738</v>
      </c>
      <c r="O1506" s="2">
        <f>Tabla1[[#This Row],[Costo Unitario]]*Tabla1[[#This Row],[Cantidad Ordenada]]</f>
        <v>16</v>
      </c>
    </row>
    <row r="1507" spans="1:15" x14ac:dyDescent="0.2">
      <c r="A1507">
        <v>612</v>
      </c>
      <c r="B1507">
        <v>11</v>
      </c>
      <c r="C1507" t="s">
        <v>12</v>
      </c>
      <c r="D1507" t="s">
        <v>36</v>
      </c>
      <c r="E1507">
        <v>22</v>
      </c>
      <c r="F1507">
        <v>36</v>
      </c>
      <c r="G1507">
        <v>3</v>
      </c>
      <c r="H1507" s="8">
        <v>37</v>
      </c>
      <c r="I1507" s="7">
        <f>Tabla1[[#This Row],[Tiempo de Preparación]]/1440</f>
        <v>2.5694444444444443E-2</v>
      </c>
      <c r="J1507" t="s">
        <v>6</v>
      </c>
      <c r="K1507">
        <f>Tabla1[[#This Row],[Precio Unitario]]*Tabla1[[#This Row],[Cantidad Ordenada]]</f>
        <v>108</v>
      </c>
      <c r="L1507">
        <f>Tabla1[[#This Row],[Ganancia Bruta]]-(Tabla1[[#This Row],[Costo Unitario]]*Tabla1[[#This Row],[Cantidad Ordenada]])</f>
        <v>42</v>
      </c>
      <c r="M1507">
        <f>Tabla1[[#This Row],[Precio Unitario]]*Tabla1[[#This Row],[Cantidad Ordenada]]</f>
        <v>108</v>
      </c>
      <c r="N1507" s="1">
        <f>Tabla1[[#This Row],[Ganancia Neta ]]/Tabla1[[#This Row],[Total del pedido ]]</f>
        <v>0.3888888888888889</v>
      </c>
      <c r="O1507" s="2">
        <f>Tabla1[[#This Row],[Costo Unitario]]*Tabla1[[#This Row],[Cantidad Ordenada]]</f>
        <v>66</v>
      </c>
    </row>
    <row r="1508" spans="1:15" x14ac:dyDescent="0.2">
      <c r="A1508">
        <v>612</v>
      </c>
      <c r="B1508">
        <v>11</v>
      </c>
      <c r="C1508" t="s">
        <v>15</v>
      </c>
      <c r="D1508" t="s">
        <v>39</v>
      </c>
      <c r="E1508">
        <v>16</v>
      </c>
      <c r="F1508">
        <v>28</v>
      </c>
      <c r="G1508">
        <v>2</v>
      </c>
      <c r="H1508" s="8">
        <v>15</v>
      </c>
      <c r="I1508" s="7">
        <f>Tabla1[[#This Row],[Tiempo de Preparación]]/1440</f>
        <v>1.0416666666666666E-2</v>
      </c>
      <c r="J1508" t="s">
        <v>6</v>
      </c>
      <c r="K1508">
        <f>Tabla1[[#This Row],[Precio Unitario]]*Tabla1[[#This Row],[Cantidad Ordenada]]</f>
        <v>56</v>
      </c>
      <c r="L1508">
        <f>Tabla1[[#This Row],[Ganancia Bruta]]-(Tabla1[[#This Row],[Costo Unitario]]*Tabla1[[#This Row],[Cantidad Ordenada]])</f>
        <v>24</v>
      </c>
      <c r="M1508">
        <f>Tabla1[[#This Row],[Precio Unitario]]*Tabla1[[#This Row],[Cantidad Ordenada]]</f>
        <v>56</v>
      </c>
      <c r="N1508" s="1">
        <f>Tabla1[[#This Row],[Ganancia Neta ]]/Tabla1[[#This Row],[Total del pedido ]]</f>
        <v>0.42857142857142855</v>
      </c>
      <c r="O1508" s="2">
        <f>Tabla1[[#This Row],[Costo Unitario]]*Tabla1[[#This Row],[Cantidad Ordenada]]</f>
        <v>32</v>
      </c>
    </row>
    <row r="1509" spans="1:15" x14ac:dyDescent="0.2">
      <c r="A1509">
        <v>612</v>
      </c>
      <c r="B1509">
        <v>11</v>
      </c>
      <c r="C1509" t="s">
        <v>21</v>
      </c>
      <c r="D1509" t="s">
        <v>45</v>
      </c>
      <c r="E1509">
        <v>12</v>
      </c>
      <c r="F1509">
        <v>20</v>
      </c>
      <c r="G1509">
        <v>2</v>
      </c>
      <c r="H1509" s="8">
        <v>51</v>
      </c>
      <c r="I1509" s="7">
        <f>Tabla1[[#This Row],[Tiempo de Preparación]]/1440</f>
        <v>3.5416666666666666E-2</v>
      </c>
      <c r="J1509" t="s">
        <v>6</v>
      </c>
      <c r="K1509">
        <f>Tabla1[[#This Row],[Precio Unitario]]*Tabla1[[#This Row],[Cantidad Ordenada]]</f>
        <v>40</v>
      </c>
      <c r="L1509">
        <f>Tabla1[[#This Row],[Ganancia Bruta]]-(Tabla1[[#This Row],[Costo Unitario]]*Tabla1[[#This Row],[Cantidad Ordenada]])</f>
        <v>16</v>
      </c>
      <c r="M1509">
        <f>Tabla1[[#This Row],[Precio Unitario]]*Tabla1[[#This Row],[Cantidad Ordenada]]</f>
        <v>40</v>
      </c>
      <c r="N1509" s="1">
        <f>Tabla1[[#This Row],[Ganancia Neta ]]/Tabla1[[#This Row],[Total del pedido ]]</f>
        <v>0.4</v>
      </c>
      <c r="O1509" s="2">
        <f>Tabla1[[#This Row],[Costo Unitario]]*Tabla1[[#This Row],[Cantidad Ordenada]]</f>
        <v>24</v>
      </c>
    </row>
    <row r="1510" spans="1:15" x14ac:dyDescent="0.2">
      <c r="A1510">
        <v>613</v>
      </c>
      <c r="B1510">
        <v>1</v>
      </c>
      <c r="C1510" t="s">
        <v>16</v>
      </c>
      <c r="D1510" t="s">
        <v>40</v>
      </c>
      <c r="E1510">
        <v>11</v>
      </c>
      <c r="F1510">
        <v>19</v>
      </c>
      <c r="G1510">
        <v>3</v>
      </c>
      <c r="H1510" s="8">
        <v>41</v>
      </c>
      <c r="I1510" s="7">
        <f>Tabla1[[#This Row],[Tiempo de Preparación]]/1440</f>
        <v>2.8472222222222222E-2</v>
      </c>
      <c r="J1510" t="s">
        <v>8</v>
      </c>
      <c r="K1510">
        <f>Tabla1[[#This Row],[Precio Unitario]]*Tabla1[[#This Row],[Cantidad Ordenada]]</f>
        <v>57</v>
      </c>
      <c r="L1510">
        <f>Tabla1[[#This Row],[Ganancia Bruta]]-(Tabla1[[#This Row],[Costo Unitario]]*Tabla1[[#This Row],[Cantidad Ordenada]])</f>
        <v>24</v>
      </c>
      <c r="M1510">
        <f>Tabla1[[#This Row],[Precio Unitario]]*Tabla1[[#This Row],[Cantidad Ordenada]]</f>
        <v>57</v>
      </c>
      <c r="N1510" s="1">
        <f>Tabla1[[#This Row],[Ganancia Neta ]]/Tabla1[[#This Row],[Total del pedido ]]</f>
        <v>0.42105263157894735</v>
      </c>
      <c r="O1510" s="2">
        <f>Tabla1[[#This Row],[Costo Unitario]]*Tabla1[[#This Row],[Cantidad Ordenada]]</f>
        <v>33</v>
      </c>
    </row>
    <row r="1511" spans="1:15" x14ac:dyDescent="0.2">
      <c r="A1511">
        <v>613</v>
      </c>
      <c r="B1511">
        <v>1</v>
      </c>
      <c r="C1511" t="s">
        <v>22</v>
      </c>
      <c r="D1511" t="s">
        <v>46</v>
      </c>
      <c r="E1511">
        <v>14</v>
      </c>
      <c r="F1511">
        <v>23</v>
      </c>
      <c r="G1511">
        <v>3</v>
      </c>
      <c r="H1511" s="8">
        <v>23</v>
      </c>
      <c r="I1511" s="7">
        <f>Tabla1[[#This Row],[Tiempo de Preparación]]/1440</f>
        <v>1.5972222222222221E-2</v>
      </c>
      <c r="J1511" t="s">
        <v>8</v>
      </c>
      <c r="K1511">
        <f>Tabla1[[#This Row],[Precio Unitario]]*Tabla1[[#This Row],[Cantidad Ordenada]]</f>
        <v>69</v>
      </c>
      <c r="L1511">
        <f>Tabla1[[#This Row],[Ganancia Bruta]]-(Tabla1[[#This Row],[Costo Unitario]]*Tabla1[[#This Row],[Cantidad Ordenada]])</f>
        <v>27</v>
      </c>
      <c r="M1511">
        <f>Tabla1[[#This Row],[Precio Unitario]]*Tabla1[[#This Row],[Cantidad Ordenada]]</f>
        <v>69</v>
      </c>
      <c r="N1511" s="1">
        <f>Tabla1[[#This Row],[Ganancia Neta ]]/Tabla1[[#This Row],[Total del pedido ]]</f>
        <v>0.39130434782608697</v>
      </c>
      <c r="O1511" s="2">
        <f>Tabla1[[#This Row],[Costo Unitario]]*Tabla1[[#This Row],[Cantidad Ordenada]]</f>
        <v>42</v>
      </c>
    </row>
    <row r="1512" spans="1:15" x14ac:dyDescent="0.2">
      <c r="A1512">
        <v>613</v>
      </c>
      <c r="B1512">
        <v>1</v>
      </c>
      <c r="C1512" t="s">
        <v>24</v>
      </c>
      <c r="D1512" t="s">
        <v>48</v>
      </c>
      <c r="E1512">
        <v>10</v>
      </c>
      <c r="F1512">
        <v>18</v>
      </c>
      <c r="G1512">
        <v>3</v>
      </c>
      <c r="H1512" s="8">
        <v>31</v>
      </c>
      <c r="I1512" s="7">
        <f>Tabla1[[#This Row],[Tiempo de Preparación]]/1440</f>
        <v>2.1527777777777778E-2</v>
      </c>
      <c r="J1512" t="s">
        <v>8</v>
      </c>
      <c r="K1512">
        <f>Tabla1[[#This Row],[Precio Unitario]]*Tabla1[[#This Row],[Cantidad Ordenada]]</f>
        <v>54</v>
      </c>
      <c r="L1512">
        <f>Tabla1[[#This Row],[Ganancia Bruta]]-(Tabla1[[#This Row],[Costo Unitario]]*Tabla1[[#This Row],[Cantidad Ordenada]])</f>
        <v>24</v>
      </c>
      <c r="M1512">
        <f>Tabla1[[#This Row],[Precio Unitario]]*Tabla1[[#This Row],[Cantidad Ordenada]]</f>
        <v>54</v>
      </c>
      <c r="N1512" s="1">
        <f>Tabla1[[#This Row],[Ganancia Neta ]]/Tabla1[[#This Row],[Total del pedido ]]</f>
        <v>0.44444444444444442</v>
      </c>
      <c r="O1512" s="2">
        <f>Tabla1[[#This Row],[Costo Unitario]]*Tabla1[[#This Row],[Cantidad Ordenada]]</f>
        <v>30</v>
      </c>
    </row>
    <row r="1513" spans="1:15" x14ac:dyDescent="0.2">
      <c r="A1513">
        <v>613</v>
      </c>
      <c r="B1513">
        <v>1</v>
      </c>
      <c r="C1513" t="s">
        <v>17</v>
      </c>
      <c r="D1513" t="s">
        <v>41</v>
      </c>
      <c r="E1513">
        <v>21</v>
      </c>
      <c r="F1513">
        <v>35</v>
      </c>
      <c r="G1513">
        <v>3</v>
      </c>
      <c r="H1513" s="8">
        <v>57</v>
      </c>
      <c r="I1513" s="7">
        <f>Tabla1[[#This Row],[Tiempo de Preparación]]/1440</f>
        <v>3.9583333333333331E-2</v>
      </c>
      <c r="J1513" t="s">
        <v>8</v>
      </c>
      <c r="K1513">
        <f>Tabla1[[#This Row],[Precio Unitario]]*Tabla1[[#This Row],[Cantidad Ordenada]]</f>
        <v>105</v>
      </c>
      <c r="L1513">
        <f>Tabla1[[#This Row],[Ganancia Bruta]]-(Tabla1[[#This Row],[Costo Unitario]]*Tabla1[[#This Row],[Cantidad Ordenada]])</f>
        <v>42</v>
      </c>
      <c r="M1513">
        <f>Tabla1[[#This Row],[Precio Unitario]]*Tabla1[[#This Row],[Cantidad Ordenada]]</f>
        <v>105</v>
      </c>
      <c r="N1513" s="1">
        <f>Tabla1[[#This Row],[Ganancia Neta ]]/Tabla1[[#This Row],[Total del pedido ]]</f>
        <v>0.4</v>
      </c>
      <c r="O1513" s="2">
        <f>Tabla1[[#This Row],[Costo Unitario]]*Tabla1[[#This Row],[Cantidad Ordenada]]</f>
        <v>63</v>
      </c>
    </row>
    <row r="1514" spans="1:15" x14ac:dyDescent="0.2">
      <c r="A1514">
        <v>614</v>
      </c>
      <c r="B1514">
        <v>19</v>
      </c>
      <c r="C1514" t="s">
        <v>5</v>
      </c>
      <c r="D1514" t="s">
        <v>31</v>
      </c>
      <c r="E1514">
        <v>14</v>
      </c>
      <c r="F1514">
        <v>24</v>
      </c>
      <c r="G1514">
        <v>3</v>
      </c>
      <c r="H1514" s="8">
        <v>50</v>
      </c>
      <c r="I1514" s="7">
        <f>Tabla1[[#This Row],[Tiempo de Preparación]]/1440</f>
        <v>3.4722222222222224E-2</v>
      </c>
      <c r="J1514" t="s">
        <v>6</v>
      </c>
      <c r="K1514">
        <f>Tabla1[[#This Row],[Precio Unitario]]*Tabla1[[#This Row],[Cantidad Ordenada]]</f>
        <v>72</v>
      </c>
      <c r="L1514">
        <f>Tabla1[[#This Row],[Ganancia Bruta]]-(Tabla1[[#This Row],[Costo Unitario]]*Tabla1[[#This Row],[Cantidad Ordenada]])</f>
        <v>30</v>
      </c>
      <c r="M1514">
        <f>Tabla1[[#This Row],[Precio Unitario]]*Tabla1[[#This Row],[Cantidad Ordenada]]</f>
        <v>72</v>
      </c>
      <c r="N1514" s="1">
        <f>Tabla1[[#This Row],[Ganancia Neta ]]/Tabla1[[#This Row],[Total del pedido ]]</f>
        <v>0.41666666666666669</v>
      </c>
      <c r="O1514" s="2">
        <f>Tabla1[[#This Row],[Costo Unitario]]*Tabla1[[#This Row],[Cantidad Ordenada]]</f>
        <v>42</v>
      </c>
    </row>
    <row r="1515" spans="1:15" x14ac:dyDescent="0.2">
      <c r="A1515">
        <v>615</v>
      </c>
      <c r="B1515">
        <v>7</v>
      </c>
      <c r="C1515" t="s">
        <v>9</v>
      </c>
      <c r="D1515" t="s">
        <v>33</v>
      </c>
      <c r="E1515">
        <v>19</v>
      </c>
      <c r="F1515">
        <v>31</v>
      </c>
      <c r="G1515">
        <v>3</v>
      </c>
      <c r="H1515" s="8">
        <v>50</v>
      </c>
      <c r="I1515" s="7">
        <f>Tabla1[[#This Row],[Tiempo de Preparación]]/1440</f>
        <v>3.4722222222222224E-2</v>
      </c>
      <c r="J1515" t="s">
        <v>6</v>
      </c>
      <c r="K1515">
        <f>Tabla1[[#This Row],[Precio Unitario]]*Tabla1[[#This Row],[Cantidad Ordenada]]</f>
        <v>93</v>
      </c>
      <c r="L1515">
        <f>Tabla1[[#This Row],[Ganancia Bruta]]-(Tabla1[[#This Row],[Costo Unitario]]*Tabla1[[#This Row],[Cantidad Ordenada]])</f>
        <v>36</v>
      </c>
      <c r="M1515">
        <f>Tabla1[[#This Row],[Precio Unitario]]*Tabla1[[#This Row],[Cantidad Ordenada]]</f>
        <v>93</v>
      </c>
      <c r="N1515" s="1">
        <f>Tabla1[[#This Row],[Ganancia Neta ]]/Tabla1[[#This Row],[Total del pedido ]]</f>
        <v>0.38709677419354838</v>
      </c>
      <c r="O1515" s="2">
        <f>Tabla1[[#This Row],[Costo Unitario]]*Tabla1[[#This Row],[Cantidad Ordenada]]</f>
        <v>57</v>
      </c>
    </row>
    <row r="1516" spans="1:15" x14ac:dyDescent="0.2">
      <c r="A1516">
        <v>615</v>
      </c>
      <c r="B1516">
        <v>7</v>
      </c>
      <c r="C1516" t="s">
        <v>22</v>
      </c>
      <c r="D1516" t="s">
        <v>46</v>
      </c>
      <c r="E1516">
        <v>14</v>
      </c>
      <c r="F1516">
        <v>23</v>
      </c>
      <c r="G1516">
        <v>3</v>
      </c>
      <c r="H1516" s="8">
        <v>43</v>
      </c>
      <c r="I1516" s="7">
        <f>Tabla1[[#This Row],[Tiempo de Preparación]]/1440</f>
        <v>2.9861111111111113E-2</v>
      </c>
      <c r="J1516" t="s">
        <v>6</v>
      </c>
      <c r="K1516">
        <f>Tabla1[[#This Row],[Precio Unitario]]*Tabla1[[#This Row],[Cantidad Ordenada]]</f>
        <v>69</v>
      </c>
      <c r="L1516">
        <f>Tabla1[[#This Row],[Ganancia Bruta]]-(Tabla1[[#This Row],[Costo Unitario]]*Tabla1[[#This Row],[Cantidad Ordenada]])</f>
        <v>27</v>
      </c>
      <c r="M1516">
        <f>Tabla1[[#This Row],[Precio Unitario]]*Tabla1[[#This Row],[Cantidad Ordenada]]</f>
        <v>69</v>
      </c>
      <c r="N1516" s="1">
        <f>Tabla1[[#This Row],[Ganancia Neta ]]/Tabla1[[#This Row],[Total del pedido ]]</f>
        <v>0.39130434782608697</v>
      </c>
      <c r="O1516" s="2">
        <f>Tabla1[[#This Row],[Costo Unitario]]*Tabla1[[#This Row],[Cantidad Ordenada]]</f>
        <v>42</v>
      </c>
    </row>
    <row r="1517" spans="1:15" x14ac:dyDescent="0.2">
      <c r="A1517">
        <v>615</v>
      </c>
      <c r="B1517">
        <v>7</v>
      </c>
      <c r="C1517" t="s">
        <v>26</v>
      </c>
      <c r="D1517" t="s">
        <v>50</v>
      </c>
      <c r="E1517">
        <v>15</v>
      </c>
      <c r="F1517">
        <v>25</v>
      </c>
      <c r="G1517">
        <v>3</v>
      </c>
      <c r="H1517" s="8">
        <v>41</v>
      </c>
      <c r="I1517" s="7">
        <f>Tabla1[[#This Row],[Tiempo de Preparación]]/1440</f>
        <v>2.8472222222222222E-2</v>
      </c>
      <c r="J1517" t="s">
        <v>6</v>
      </c>
      <c r="K1517">
        <f>Tabla1[[#This Row],[Precio Unitario]]*Tabla1[[#This Row],[Cantidad Ordenada]]</f>
        <v>75</v>
      </c>
      <c r="L1517">
        <f>Tabla1[[#This Row],[Ganancia Bruta]]-(Tabla1[[#This Row],[Costo Unitario]]*Tabla1[[#This Row],[Cantidad Ordenada]])</f>
        <v>30</v>
      </c>
      <c r="M1517">
        <f>Tabla1[[#This Row],[Precio Unitario]]*Tabla1[[#This Row],[Cantidad Ordenada]]</f>
        <v>75</v>
      </c>
      <c r="N1517" s="1">
        <f>Tabla1[[#This Row],[Ganancia Neta ]]/Tabla1[[#This Row],[Total del pedido ]]</f>
        <v>0.4</v>
      </c>
      <c r="O1517" s="2">
        <f>Tabla1[[#This Row],[Costo Unitario]]*Tabla1[[#This Row],[Cantidad Ordenada]]</f>
        <v>45</v>
      </c>
    </row>
    <row r="1518" spans="1:15" x14ac:dyDescent="0.2">
      <c r="A1518">
        <v>615</v>
      </c>
      <c r="B1518">
        <v>7</v>
      </c>
      <c r="C1518" t="s">
        <v>18</v>
      </c>
      <c r="D1518" t="s">
        <v>42</v>
      </c>
      <c r="E1518">
        <v>19</v>
      </c>
      <c r="F1518">
        <v>32</v>
      </c>
      <c r="G1518">
        <v>3</v>
      </c>
      <c r="H1518" s="8">
        <v>22</v>
      </c>
      <c r="I1518" s="7">
        <f>Tabla1[[#This Row],[Tiempo de Preparación]]/1440</f>
        <v>1.5277777777777777E-2</v>
      </c>
      <c r="J1518" t="s">
        <v>8</v>
      </c>
      <c r="K1518">
        <f>Tabla1[[#This Row],[Precio Unitario]]*Tabla1[[#This Row],[Cantidad Ordenada]]</f>
        <v>96</v>
      </c>
      <c r="L1518">
        <f>Tabla1[[#This Row],[Ganancia Bruta]]-(Tabla1[[#This Row],[Costo Unitario]]*Tabla1[[#This Row],[Cantidad Ordenada]])</f>
        <v>39</v>
      </c>
      <c r="M1518">
        <f>Tabla1[[#This Row],[Precio Unitario]]*Tabla1[[#This Row],[Cantidad Ordenada]]</f>
        <v>96</v>
      </c>
      <c r="N1518" s="1">
        <f>Tabla1[[#This Row],[Ganancia Neta ]]/Tabla1[[#This Row],[Total del pedido ]]</f>
        <v>0.40625</v>
      </c>
      <c r="O1518" s="2">
        <f>Tabla1[[#This Row],[Costo Unitario]]*Tabla1[[#This Row],[Cantidad Ordenada]]</f>
        <v>57</v>
      </c>
    </row>
    <row r="1519" spans="1:15" x14ac:dyDescent="0.2">
      <c r="A1519">
        <v>616</v>
      </c>
      <c r="B1519">
        <v>4</v>
      </c>
      <c r="C1519" t="s">
        <v>5</v>
      </c>
      <c r="D1519" t="s">
        <v>31</v>
      </c>
      <c r="E1519">
        <v>14</v>
      </c>
      <c r="F1519">
        <v>24</v>
      </c>
      <c r="G1519">
        <v>3</v>
      </c>
      <c r="H1519" s="8">
        <v>33</v>
      </c>
      <c r="I1519" s="7">
        <f>Tabla1[[#This Row],[Tiempo de Preparación]]/1440</f>
        <v>2.2916666666666665E-2</v>
      </c>
      <c r="J1519" t="s">
        <v>6</v>
      </c>
      <c r="K1519">
        <f>Tabla1[[#This Row],[Precio Unitario]]*Tabla1[[#This Row],[Cantidad Ordenada]]</f>
        <v>72</v>
      </c>
      <c r="L1519">
        <f>Tabla1[[#This Row],[Ganancia Bruta]]-(Tabla1[[#This Row],[Costo Unitario]]*Tabla1[[#This Row],[Cantidad Ordenada]])</f>
        <v>30</v>
      </c>
      <c r="M1519">
        <f>Tabla1[[#This Row],[Precio Unitario]]*Tabla1[[#This Row],[Cantidad Ordenada]]</f>
        <v>72</v>
      </c>
      <c r="N1519" s="1">
        <f>Tabla1[[#This Row],[Ganancia Neta ]]/Tabla1[[#This Row],[Total del pedido ]]</f>
        <v>0.41666666666666669</v>
      </c>
      <c r="O1519" s="2">
        <f>Tabla1[[#This Row],[Costo Unitario]]*Tabla1[[#This Row],[Cantidad Ordenada]]</f>
        <v>42</v>
      </c>
    </row>
    <row r="1520" spans="1:15" x14ac:dyDescent="0.2">
      <c r="A1520">
        <v>616</v>
      </c>
      <c r="B1520">
        <v>4</v>
      </c>
      <c r="C1520" t="s">
        <v>7</v>
      </c>
      <c r="D1520" t="s">
        <v>32</v>
      </c>
      <c r="E1520">
        <v>18</v>
      </c>
      <c r="F1520">
        <v>30</v>
      </c>
      <c r="G1520">
        <v>2</v>
      </c>
      <c r="H1520" s="8">
        <v>14</v>
      </c>
      <c r="I1520" s="7">
        <f>Tabla1[[#This Row],[Tiempo de Preparación]]/1440</f>
        <v>9.7222222222222224E-3</v>
      </c>
      <c r="J1520" t="s">
        <v>8</v>
      </c>
      <c r="K1520">
        <f>Tabla1[[#This Row],[Precio Unitario]]*Tabla1[[#This Row],[Cantidad Ordenada]]</f>
        <v>60</v>
      </c>
      <c r="L1520">
        <f>Tabla1[[#This Row],[Ganancia Bruta]]-(Tabla1[[#This Row],[Costo Unitario]]*Tabla1[[#This Row],[Cantidad Ordenada]])</f>
        <v>24</v>
      </c>
      <c r="M1520">
        <f>Tabla1[[#This Row],[Precio Unitario]]*Tabla1[[#This Row],[Cantidad Ordenada]]</f>
        <v>60</v>
      </c>
      <c r="N1520" s="1">
        <f>Tabla1[[#This Row],[Ganancia Neta ]]/Tabla1[[#This Row],[Total del pedido ]]</f>
        <v>0.4</v>
      </c>
      <c r="O1520" s="2">
        <f>Tabla1[[#This Row],[Costo Unitario]]*Tabla1[[#This Row],[Cantidad Ordenada]]</f>
        <v>36</v>
      </c>
    </row>
    <row r="1521" spans="1:15" x14ac:dyDescent="0.2">
      <c r="A1521">
        <v>617</v>
      </c>
      <c r="B1521">
        <v>13</v>
      </c>
      <c r="C1521" t="s">
        <v>25</v>
      </c>
      <c r="D1521" t="s">
        <v>49</v>
      </c>
      <c r="E1521">
        <v>15</v>
      </c>
      <c r="F1521">
        <v>26</v>
      </c>
      <c r="G1521">
        <v>2</v>
      </c>
      <c r="H1521" s="8">
        <v>18</v>
      </c>
      <c r="I1521" s="7">
        <f>Tabla1[[#This Row],[Tiempo de Preparación]]/1440</f>
        <v>1.2500000000000001E-2</v>
      </c>
      <c r="J1521" t="s">
        <v>8</v>
      </c>
      <c r="K1521">
        <f>Tabla1[[#This Row],[Precio Unitario]]*Tabla1[[#This Row],[Cantidad Ordenada]]</f>
        <v>52</v>
      </c>
      <c r="L1521">
        <f>Tabla1[[#This Row],[Ganancia Bruta]]-(Tabla1[[#This Row],[Costo Unitario]]*Tabla1[[#This Row],[Cantidad Ordenada]])</f>
        <v>22</v>
      </c>
      <c r="M1521">
        <f>Tabla1[[#This Row],[Precio Unitario]]*Tabla1[[#This Row],[Cantidad Ordenada]]</f>
        <v>52</v>
      </c>
      <c r="N1521" s="1">
        <f>Tabla1[[#This Row],[Ganancia Neta ]]/Tabla1[[#This Row],[Total del pedido ]]</f>
        <v>0.42307692307692307</v>
      </c>
      <c r="O1521" s="2">
        <f>Tabla1[[#This Row],[Costo Unitario]]*Tabla1[[#This Row],[Cantidad Ordenada]]</f>
        <v>30</v>
      </c>
    </row>
    <row r="1522" spans="1:15" x14ac:dyDescent="0.2">
      <c r="A1522">
        <v>617</v>
      </c>
      <c r="B1522">
        <v>13</v>
      </c>
      <c r="C1522" t="s">
        <v>7</v>
      </c>
      <c r="D1522" t="s">
        <v>32</v>
      </c>
      <c r="E1522">
        <v>18</v>
      </c>
      <c r="F1522">
        <v>30</v>
      </c>
      <c r="G1522">
        <v>3</v>
      </c>
      <c r="H1522" s="8">
        <v>33</v>
      </c>
      <c r="I1522" s="7">
        <f>Tabla1[[#This Row],[Tiempo de Preparación]]/1440</f>
        <v>2.2916666666666665E-2</v>
      </c>
      <c r="J1522" t="s">
        <v>8</v>
      </c>
      <c r="K1522">
        <f>Tabla1[[#This Row],[Precio Unitario]]*Tabla1[[#This Row],[Cantidad Ordenada]]</f>
        <v>90</v>
      </c>
      <c r="L1522">
        <f>Tabla1[[#This Row],[Ganancia Bruta]]-(Tabla1[[#This Row],[Costo Unitario]]*Tabla1[[#This Row],[Cantidad Ordenada]])</f>
        <v>36</v>
      </c>
      <c r="M1522">
        <f>Tabla1[[#This Row],[Precio Unitario]]*Tabla1[[#This Row],[Cantidad Ordenada]]</f>
        <v>90</v>
      </c>
      <c r="N1522" s="1">
        <f>Tabla1[[#This Row],[Ganancia Neta ]]/Tabla1[[#This Row],[Total del pedido ]]</f>
        <v>0.4</v>
      </c>
      <c r="O1522" s="2">
        <f>Tabla1[[#This Row],[Costo Unitario]]*Tabla1[[#This Row],[Cantidad Ordenada]]</f>
        <v>54</v>
      </c>
    </row>
    <row r="1523" spans="1:15" x14ac:dyDescent="0.2">
      <c r="A1523">
        <v>618</v>
      </c>
      <c r="B1523">
        <v>3</v>
      </c>
      <c r="C1523" t="s">
        <v>18</v>
      </c>
      <c r="D1523" t="s">
        <v>42</v>
      </c>
      <c r="E1523">
        <v>19</v>
      </c>
      <c r="F1523">
        <v>32</v>
      </c>
      <c r="G1523">
        <v>2</v>
      </c>
      <c r="H1523" s="8">
        <v>6</v>
      </c>
      <c r="I1523" s="7">
        <f>Tabla1[[#This Row],[Tiempo de Preparación]]/1440</f>
        <v>4.1666666666666666E-3</v>
      </c>
      <c r="J1523" t="s">
        <v>8</v>
      </c>
      <c r="K1523">
        <f>Tabla1[[#This Row],[Precio Unitario]]*Tabla1[[#This Row],[Cantidad Ordenada]]</f>
        <v>64</v>
      </c>
      <c r="L1523">
        <f>Tabla1[[#This Row],[Ganancia Bruta]]-(Tabla1[[#This Row],[Costo Unitario]]*Tabla1[[#This Row],[Cantidad Ordenada]])</f>
        <v>26</v>
      </c>
      <c r="M1523">
        <f>Tabla1[[#This Row],[Precio Unitario]]*Tabla1[[#This Row],[Cantidad Ordenada]]</f>
        <v>64</v>
      </c>
      <c r="N1523" s="1">
        <f>Tabla1[[#This Row],[Ganancia Neta ]]/Tabla1[[#This Row],[Total del pedido ]]</f>
        <v>0.40625</v>
      </c>
      <c r="O1523" s="2">
        <f>Tabla1[[#This Row],[Costo Unitario]]*Tabla1[[#This Row],[Cantidad Ordenada]]</f>
        <v>38</v>
      </c>
    </row>
    <row r="1524" spans="1:15" x14ac:dyDescent="0.2">
      <c r="A1524">
        <v>618</v>
      </c>
      <c r="B1524">
        <v>3</v>
      </c>
      <c r="C1524" t="s">
        <v>9</v>
      </c>
      <c r="D1524" t="s">
        <v>33</v>
      </c>
      <c r="E1524">
        <v>19</v>
      </c>
      <c r="F1524">
        <v>31</v>
      </c>
      <c r="G1524">
        <v>3</v>
      </c>
      <c r="H1524" s="8">
        <v>35</v>
      </c>
      <c r="I1524" s="7">
        <f>Tabla1[[#This Row],[Tiempo de Preparación]]/1440</f>
        <v>2.4305555555555556E-2</v>
      </c>
      <c r="J1524" t="s">
        <v>6</v>
      </c>
      <c r="K1524">
        <f>Tabla1[[#This Row],[Precio Unitario]]*Tabla1[[#This Row],[Cantidad Ordenada]]</f>
        <v>93</v>
      </c>
      <c r="L1524">
        <f>Tabla1[[#This Row],[Ganancia Bruta]]-(Tabla1[[#This Row],[Costo Unitario]]*Tabla1[[#This Row],[Cantidad Ordenada]])</f>
        <v>36</v>
      </c>
      <c r="M1524">
        <f>Tabla1[[#This Row],[Precio Unitario]]*Tabla1[[#This Row],[Cantidad Ordenada]]</f>
        <v>93</v>
      </c>
      <c r="N1524" s="1">
        <f>Tabla1[[#This Row],[Ganancia Neta ]]/Tabla1[[#This Row],[Total del pedido ]]</f>
        <v>0.38709677419354838</v>
      </c>
      <c r="O1524" s="2">
        <f>Tabla1[[#This Row],[Costo Unitario]]*Tabla1[[#This Row],[Cantidad Ordenada]]</f>
        <v>57</v>
      </c>
    </row>
    <row r="1525" spans="1:15" x14ac:dyDescent="0.2">
      <c r="A1525">
        <v>618</v>
      </c>
      <c r="B1525">
        <v>3</v>
      </c>
      <c r="C1525" t="s">
        <v>24</v>
      </c>
      <c r="D1525" t="s">
        <v>48</v>
      </c>
      <c r="E1525">
        <v>10</v>
      </c>
      <c r="F1525">
        <v>18</v>
      </c>
      <c r="G1525">
        <v>3</v>
      </c>
      <c r="H1525" s="8">
        <v>24</v>
      </c>
      <c r="I1525" s="7">
        <f>Tabla1[[#This Row],[Tiempo de Preparación]]/1440</f>
        <v>1.6666666666666666E-2</v>
      </c>
      <c r="J1525" t="s">
        <v>6</v>
      </c>
      <c r="K1525">
        <f>Tabla1[[#This Row],[Precio Unitario]]*Tabla1[[#This Row],[Cantidad Ordenada]]</f>
        <v>54</v>
      </c>
      <c r="L1525">
        <f>Tabla1[[#This Row],[Ganancia Bruta]]-(Tabla1[[#This Row],[Costo Unitario]]*Tabla1[[#This Row],[Cantidad Ordenada]])</f>
        <v>24</v>
      </c>
      <c r="M1525">
        <f>Tabla1[[#This Row],[Precio Unitario]]*Tabla1[[#This Row],[Cantidad Ordenada]]</f>
        <v>54</v>
      </c>
      <c r="N1525" s="1">
        <f>Tabla1[[#This Row],[Ganancia Neta ]]/Tabla1[[#This Row],[Total del pedido ]]</f>
        <v>0.44444444444444442</v>
      </c>
      <c r="O1525" s="2">
        <f>Tabla1[[#This Row],[Costo Unitario]]*Tabla1[[#This Row],[Cantidad Ordenada]]</f>
        <v>30</v>
      </c>
    </row>
    <row r="1526" spans="1:15" x14ac:dyDescent="0.2">
      <c r="A1526">
        <v>618</v>
      </c>
      <c r="B1526">
        <v>3</v>
      </c>
      <c r="C1526" t="s">
        <v>12</v>
      </c>
      <c r="D1526" t="s">
        <v>36</v>
      </c>
      <c r="E1526">
        <v>22</v>
      </c>
      <c r="F1526">
        <v>36</v>
      </c>
      <c r="G1526">
        <v>3</v>
      </c>
      <c r="H1526" s="8">
        <v>53</v>
      </c>
      <c r="I1526" s="7">
        <f>Tabla1[[#This Row],[Tiempo de Preparación]]/1440</f>
        <v>3.6805555555555557E-2</v>
      </c>
      <c r="J1526" t="s">
        <v>6</v>
      </c>
      <c r="K1526">
        <f>Tabla1[[#This Row],[Precio Unitario]]*Tabla1[[#This Row],[Cantidad Ordenada]]</f>
        <v>108</v>
      </c>
      <c r="L1526">
        <f>Tabla1[[#This Row],[Ganancia Bruta]]-(Tabla1[[#This Row],[Costo Unitario]]*Tabla1[[#This Row],[Cantidad Ordenada]])</f>
        <v>42</v>
      </c>
      <c r="M1526">
        <f>Tabla1[[#This Row],[Precio Unitario]]*Tabla1[[#This Row],[Cantidad Ordenada]]</f>
        <v>108</v>
      </c>
      <c r="N1526" s="1">
        <f>Tabla1[[#This Row],[Ganancia Neta ]]/Tabla1[[#This Row],[Total del pedido ]]</f>
        <v>0.3888888888888889</v>
      </c>
      <c r="O1526" s="2">
        <f>Tabla1[[#This Row],[Costo Unitario]]*Tabla1[[#This Row],[Cantidad Ordenada]]</f>
        <v>66</v>
      </c>
    </row>
    <row r="1527" spans="1:15" x14ac:dyDescent="0.2">
      <c r="A1527">
        <v>619</v>
      </c>
      <c r="B1527">
        <v>6</v>
      </c>
      <c r="C1527" t="s">
        <v>10</v>
      </c>
      <c r="D1527" t="s">
        <v>34</v>
      </c>
      <c r="E1527">
        <v>16</v>
      </c>
      <c r="F1527">
        <v>27</v>
      </c>
      <c r="G1527">
        <v>2</v>
      </c>
      <c r="H1527" s="8">
        <v>40</v>
      </c>
      <c r="I1527" s="7">
        <f>Tabla1[[#This Row],[Tiempo de Preparación]]/1440</f>
        <v>2.7777777777777776E-2</v>
      </c>
      <c r="J1527" t="s">
        <v>6</v>
      </c>
      <c r="K1527">
        <f>Tabla1[[#This Row],[Precio Unitario]]*Tabla1[[#This Row],[Cantidad Ordenada]]</f>
        <v>54</v>
      </c>
      <c r="L1527">
        <f>Tabla1[[#This Row],[Ganancia Bruta]]-(Tabla1[[#This Row],[Costo Unitario]]*Tabla1[[#This Row],[Cantidad Ordenada]])</f>
        <v>22</v>
      </c>
      <c r="M1527">
        <f>Tabla1[[#This Row],[Precio Unitario]]*Tabla1[[#This Row],[Cantidad Ordenada]]</f>
        <v>54</v>
      </c>
      <c r="N1527" s="1">
        <f>Tabla1[[#This Row],[Ganancia Neta ]]/Tabla1[[#This Row],[Total del pedido ]]</f>
        <v>0.40740740740740738</v>
      </c>
      <c r="O1527" s="2">
        <f>Tabla1[[#This Row],[Costo Unitario]]*Tabla1[[#This Row],[Cantidad Ordenada]]</f>
        <v>32</v>
      </c>
    </row>
    <row r="1528" spans="1:15" x14ac:dyDescent="0.2">
      <c r="A1528">
        <v>619</v>
      </c>
      <c r="B1528">
        <v>6</v>
      </c>
      <c r="C1528" t="s">
        <v>25</v>
      </c>
      <c r="D1528" t="s">
        <v>49</v>
      </c>
      <c r="E1528">
        <v>15</v>
      </c>
      <c r="F1528">
        <v>26</v>
      </c>
      <c r="G1528">
        <v>3</v>
      </c>
      <c r="H1528" s="8">
        <v>56</v>
      </c>
      <c r="I1528" s="7">
        <f>Tabla1[[#This Row],[Tiempo de Preparación]]/1440</f>
        <v>3.888888888888889E-2</v>
      </c>
      <c r="J1528" t="s">
        <v>8</v>
      </c>
      <c r="K1528">
        <f>Tabla1[[#This Row],[Precio Unitario]]*Tabla1[[#This Row],[Cantidad Ordenada]]</f>
        <v>78</v>
      </c>
      <c r="L1528">
        <f>Tabla1[[#This Row],[Ganancia Bruta]]-(Tabla1[[#This Row],[Costo Unitario]]*Tabla1[[#This Row],[Cantidad Ordenada]])</f>
        <v>33</v>
      </c>
      <c r="M1528">
        <f>Tabla1[[#This Row],[Precio Unitario]]*Tabla1[[#This Row],[Cantidad Ordenada]]</f>
        <v>78</v>
      </c>
      <c r="N1528" s="1">
        <f>Tabla1[[#This Row],[Ganancia Neta ]]/Tabla1[[#This Row],[Total del pedido ]]</f>
        <v>0.42307692307692307</v>
      </c>
      <c r="O1528" s="2">
        <f>Tabla1[[#This Row],[Costo Unitario]]*Tabla1[[#This Row],[Cantidad Ordenada]]</f>
        <v>45</v>
      </c>
    </row>
    <row r="1529" spans="1:15" x14ac:dyDescent="0.2">
      <c r="A1529">
        <v>620</v>
      </c>
      <c r="B1529">
        <v>16</v>
      </c>
      <c r="C1529" t="s">
        <v>16</v>
      </c>
      <c r="D1529" t="s">
        <v>40</v>
      </c>
      <c r="E1529">
        <v>11</v>
      </c>
      <c r="F1529">
        <v>19</v>
      </c>
      <c r="G1529">
        <v>3</v>
      </c>
      <c r="H1529" s="8">
        <v>40</v>
      </c>
      <c r="I1529" s="7">
        <f>Tabla1[[#This Row],[Tiempo de Preparación]]/1440</f>
        <v>2.7777777777777776E-2</v>
      </c>
      <c r="J1529" t="s">
        <v>8</v>
      </c>
      <c r="K1529">
        <f>Tabla1[[#This Row],[Precio Unitario]]*Tabla1[[#This Row],[Cantidad Ordenada]]</f>
        <v>57</v>
      </c>
      <c r="L1529">
        <f>Tabla1[[#This Row],[Ganancia Bruta]]-(Tabla1[[#This Row],[Costo Unitario]]*Tabla1[[#This Row],[Cantidad Ordenada]])</f>
        <v>24</v>
      </c>
      <c r="M1529">
        <f>Tabla1[[#This Row],[Precio Unitario]]*Tabla1[[#This Row],[Cantidad Ordenada]]</f>
        <v>57</v>
      </c>
      <c r="N1529" s="1">
        <f>Tabla1[[#This Row],[Ganancia Neta ]]/Tabla1[[#This Row],[Total del pedido ]]</f>
        <v>0.42105263157894735</v>
      </c>
      <c r="O1529" s="2">
        <f>Tabla1[[#This Row],[Costo Unitario]]*Tabla1[[#This Row],[Cantidad Ordenada]]</f>
        <v>33</v>
      </c>
    </row>
    <row r="1530" spans="1:15" x14ac:dyDescent="0.2">
      <c r="A1530">
        <v>621</v>
      </c>
      <c r="B1530">
        <v>5</v>
      </c>
      <c r="C1530" t="s">
        <v>17</v>
      </c>
      <c r="D1530" t="s">
        <v>41</v>
      </c>
      <c r="E1530">
        <v>21</v>
      </c>
      <c r="F1530">
        <v>35</v>
      </c>
      <c r="G1530">
        <v>3</v>
      </c>
      <c r="H1530" s="8">
        <v>8</v>
      </c>
      <c r="I1530" s="7">
        <f>Tabla1[[#This Row],[Tiempo de Preparación]]/1440</f>
        <v>5.5555555555555558E-3</v>
      </c>
      <c r="J1530" t="s">
        <v>8</v>
      </c>
      <c r="K1530">
        <f>Tabla1[[#This Row],[Precio Unitario]]*Tabla1[[#This Row],[Cantidad Ordenada]]</f>
        <v>105</v>
      </c>
      <c r="L1530">
        <f>Tabla1[[#This Row],[Ganancia Bruta]]-(Tabla1[[#This Row],[Costo Unitario]]*Tabla1[[#This Row],[Cantidad Ordenada]])</f>
        <v>42</v>
      </c>
      <c r="M1530">
        <f>Tabla1[[#This Row],[Precio Unitario]]*Tabla1[[#This Row],[Cantidad Ordenada]]</f>
        <v>105</v>
      </c>
      <c r="N1530" s="1">
        <f>Tabla1[[#This Row],[Ganancia Neta ]]/Tabla1[[#This Row],[Total del pedido ]]</f>
        <v>0.4</v>
      </c>
      <c r="O1530" s="2">
        <f>Tabla1[[#This Row],[Costo Unitario]]*Tabla1[[#This Row],[Cantidad Ordenada]]</f>
        <v>63</v>
      </c>
    </row>
    <row r="1531" spans="1:15" x14ac:dyDescent="0.2">
      <c r="A1531">
        <v>622</v>
      </c>
      <c r="B1531">
        <v>7</v>
      </c>
      <c r="C1531" t="s">
        <v>9</v>
      </c>
      <c r="D1531" t="s">
        <v>33</v>
      </c>
      <c r="E1531">
        <v>19</v>
      </c>
      <c r="F1531">
        <v>31</v>
      </c>
      <c r="G1531">
        <v>3</v>
      </c>
      <c r="H1531" s="8">
        <v>53</v>
      </c>
      <c r="I1531" s="7">
        <f>Tabla1[[#This Row],[Tiempo de Preparación]]/1440</f>
        <v>3.6805555555555557E-2</v>
      </c>
      <c r="J1531" t="s">
        <v>6</v>
      </c>
      <c r="K1531">
        <f>Tabla1[[#This Row],[Precio Unitario]]*Tabla1[[#This Row],[Cantidad Ordenada]]</f>
        <v>93</v>
      </c>
      <c r="L1531">
        <f>Tabla1[[#This Row],[Ganancia Bruta]]-(Tabla1[[#This Row],[Costo Unitario]]*Tabla1[[#This Row],[Cantidad Ordenada]])</f>
        <v>36</v>
      </c>
      <c r="M1531">
        <f>Tabla1[[#This Row],[Precio Unitario]]*Tabla1[[#This Row],[Cantidad Ordenada]]</f>
        <v>93</v>
      </c>
      <c r="N1531" s="1">
        <f>Tabla1[[#This Row],[Ganancia Neta ]]/Tabla1[[#This Row],[Total del pedido ]]</f>
        <v>0.38709677419354838</v>
      </c>
      <c r="O1531" s="2">
        <f>Tabla1[[#This Row],[Costo Unitario]]*Tabla1[[#This Row],[Cantidad Ordenada]]</f>
        <v>57</v>
      </c>
    </row>
    <row r="1532" spans="1:15" x14ac:dyDescent="0.2">
      <c r="A1532">
        <v>622</v>
      </c>
      <c r="B1532">
        <v>7</v>
      </c>
      <c r="C1532" t="s">
        <v>15</v>
      </c>
      <c r="D1532" t="s">
        <v>39</v>
      </c>
      <c r="E1532">
        <v>16</v>
      </c>
      <c r="F1532">
        <v>28</v>
      </c>
      <c r="G1532">
        <v>1</v>
      </c>
      <c r="H1532" s="8">
        <v>25</v>
      </c>
      <c r="I1532" s="7">
        <f>Tabla1[[#This Row],[Tiempo de Preparación]]/1440</f>
        <v>1.7361111111111112E-2</v>
      </c>
      <c r="J1532" t="s">
        <v>6</v>
      </c>
      <c r="K1532">
        <f>Tabla1[[#This Row],[Precio Unitario]]*Tabla1[[#This Row],[Cantidad Ordenada]]</f>
        <v>28</v>
      </c>
      <c r="L1532">
        <f>Tabla1[[#This Row],[Ganancia Bruta]]-(Tabla1[[#This Row],[Costo Unitario]]*Tabla1[[#This Row],[Cantidad Ordenada]])</f>
        <v>12</v>
      </c>
      <c r="M1532">
        <f>Tabla1[[#This Row],[Precio Unitario]]*Tabla1[[#This Row],[Cantidad Ordenada]]</f>
        <v>28</v>
      </c>
      <c r="N1532" s="1">
        <f>Tabla1[[#This Row],[Ganancia Neta ]]/Tabla1[[#This Row],[Total del pedido ]]</f>
        <v>0.42857142857142855</v>
      </c>
      <c r="O1532" s="2">
        <f>Tabla1[[#This Row],[Costo Unitario]]*Tabla1[[#This Row],[Cantidad Ordenada]]</f>
        <v>16</v>
      </c>
    </row>
    <row r="1533" spans="1:15" x14ac:dyDescent="0.2">
      <c r="A1533">
        <v>623</v>
      </c>
      <c r="B1533">
        <v>13</v>
      </c>
      <c r="C1533" t="s">
        <v>19</v>
      </c>
      <c r="D1533" t="s">
        <v>43</v>
      </c>
      <c r="E1533">
        <v>13</v>
      </c>
      <c r="F1533">
        <v>22</v>
      </c>
      <c r="G1533">
        <v>2</v>
      </c>
      <c r="H1533" s="8">
        <v>23</v>
      </c>
      <c r="I1533" s="7">
        <f>Tabla1[[#This Row],[Tiempo de Preparación]]/1440</f>
        <v>1.5972222222222221E-2</v>
      </c>
      <c r="J1533" t="s">
        <v>6</v>
      </c>
      <c r="K1533">
        <f>Tabla1[[#This Row],[Precio Unitario]]*Tabla1[[#This Row],[Cantidad Ordenada]]</f>
        <v>44</v>
      </c>
      <c r="L1533">
        <f>Tabla1[[#This Row],[Ganancia Bruta]]-(Tabla1[[#This Row],[Costo Unitario]]*Tabla1[[#This Row],[Cantidad Ordenada]])</f>
        <v>18</v>
      </c>
      <c r="M1533">
        <f>Tabla1[[#This Row],[Precio Unitario]]*Tabla1[[#This Row],[Cantidad Ordenada]]</f>
        <v>44</v>
      </c>
      <c r="N1533" s="1">
        <f>Tabla1[[#This Row],[Ganancia Neta ]]/Tabla1[[#This Row],[Total del pedido ]]</f>
        <v>0.40909090909090912</v>
      </c>
      <c r="O1533" s="2">
        <f>Tabla1[[#This Row],[Costo Unitario]]*Tabla1[[#This Row],[Cantidad Ordenada]]</f>
        <v>26</v>
      </c>
    </row>
    <row r="1534" spans="1:15" x14ac:dyDescent="0.2">
      <c r="A1534">
        <v>623</v>
      </c>
      <c r="B1534">
        <v>13</v>
      </c>
      <c r="C1534" t="s">
        <v>17</v>
      </c>
      <c r="D1534" t="s">
        <v>41</v>
      </c>
      <c r="E1534">
        <v>21</v>
      </c>
      <c r="F1534">
        <v>35</v>
      </c>
      <c r="G1534">
        <v>2</v>
      </c>
      <c r="H1534" s="8">
        <v>59</v>
      </c>
      <c r="I1534" s="7">
        <f>Tabla1[[#This Row],[Tiempo de Preparación]]/1440</f>
        <v>4.0972222222222222E-2</v>
      </c>
      <c r="J1534" t="s">
        <v>6</v>
      </c>
      <c r="K1534">
        <f>Tabla1[[#This Row],[Precio Unitario]]*Tabla1[[#This Row],[Cantidad Ordenada]]</f>
        <v>70</v>
      </c>
      <c r="L1534">
        <f>Tabla1[[#This Row],[Ganancia Bruta]]-(Tabla1[[#This Row],[Costo Unitario]]*Tabla1[[#This Row],[Cantidad Ordenada]])</f>
        <v>28</v>
      </c>
      <c r="M1534">
        <f>Tabla1[[#This Row],[Precio Unitario]]*Tabla1[[#This Row],[Cantidad Ordenada]]</f>
        <v>70</v>
      </c>
      <c r="N1534" s="1">
        <f>Tabla1[[#This Row],[Ganancia Neta ]]/Tabla1[[#This Row],[Total del pedido ]]</f>
        <v>0.4</v>
      </c>
      <c r="O1534" s="2">
        <f>Tabla1[[#This Row],[Costo Unitario]]*Tabla1[[#This Row],[Cantidad Ordenada]]</f>
        <v>42</v>
      </c>
    </row>
    <row r="1535" spans="1:15" x14ac:dyDescent="0.2">
      <c r="A1535">
        <v>623</v>
      </c>
      <c r="B1535">
        <v>13</v>
      </c>
      <c r="C1535" t="s">
        <v>26</v>
      </c>
      <c r="D1535" t="s">
        <v>50</v>
      </c>
      <c r="E1535">
        <v>15</v>
      </c>
      <c r="F1535">
        <v>25</v>
      </c>
      <c r="G1535">
        <v>1</v>
      </c>
      <c r="H1535" s="8">
        <v>20</v>
      </c>
      <c r="I1535" s="7">
        <f>Tabla1[[#This Row],[Tiempo de Preparación]]/1440</f>
        <v>1.3888888888888888E-2</v>
      </c>
      <c r="J1535" t="s">
        <v>6</v>
      </c>
      <c r="K1535">
        <f>Tabla1[[#This Row],[Precio Unitario]]*Tabla1[[#This Row],[Cantidad Ordenada]]</f>
        <v>25</v>
      </c>
      <c r="L1535">
        <f>Tabla1[[#This Row],[Ganancia Bruta]]-(Tabla1[[#This Row],[Costo Unitario]]*Tabla1[[#This Row],[Cantidad Ordenada]])</f>
        <v>10</v>
      </c>
      <c r="M1535">
        <f>Tabla1[[#This Row],[Precio Unitario]]*Tabla1[[#This Row],[Cantidad Ordenada]]</f>
        <v>25</v>
      </c>
      <c r="N1535" s="1">
        <f>Tabla1[[#This Row],[Ganancia Neta ]]/Tabla1[[#This Row],[Total del pedido ]]</f>
        <v>0.4</v>
      </c>
      <c r="O1535" s="2">
        <f>Tabla1[[#This Row],[Costo Unitario]]*Tabla1[[#This Row],[Cantidad Ordenada]]</f>
        <v>15</v>
      </c>
    </row>
    <row r="1536" spans="1:15" x14ac:dyDescent="0.2">
      <c r="A1536">
        <v>623</v>
      </c>
      <c r="B1536">
        <v>13</v>
      </c>
      <c r="C1536" t="s">
        <v>18</v>
      </c>
      <c r="D1536" t="s">
        <v>42</v>
      </c>
      <c r="E1536">
        <v>19</v>
      </c>
      <c r="F1536">
        <v>32</v>
      </c>
      <c r="G1536">
        <v>3</v>
      </c>
      <c r="H1536" s="8">
        <v>43</v>
      </c>
      <c r="I1536" s="7">
        <f>Tabla1[[#This Row],[Tiempo de Preparación]]/1440</f>
        <v>2.9861111111111113E-2</v>
      </c>
      <c r="J1536" t="s">
        <v>8</v>
      </c>
      <c r="K1536">
        <f>Tabla1[[#This Row],[Precio Unitario]]*Tabla1[[#This Row],[Cantidad Ordenada]]</f>
        <v>96</v>
      </c>
      <c r="L1536">
        <f>Tabla1[[#This Row],[Ganancia Bruta]]-(Tabla1[[#This Row],[Costo Unitario]]*Tabla1[[#This Row],[Cantidad Ordenada]])</f>
        <v>39</v>
      </c>
      <c r="M1536">
        <f>Tabla1[[#This Row],[Precio Unitario]]*Tabla1[[#This Row],[Cantidad Ordenada]]</f>
        <v>96</v>
      </c>
      <c r="N1536" s="1">
        <f>Tabla1[[#This Row],[Ganancia Neta ]]/Tabla1[[#This Row],[Total del pedido ]]</f>
        <v>0.40625</v>
      </c>
      <c r="O1536" s="2">
        <f>Tabla1[[#This Row],[Costo Unitario]]*Tabla1[[#This Row],[Cantidad Ordenada]]</f>
        <v>57</v>
      </c>
    </row>
    <row r="1537" spans="1:15" x14ac:dyDescent="0.2">
      <c r="A1537">
        <v>624</v>
      </c>
      <c r="B1537">
        <v>1</v>
      </c>
      <c r="C1537" t="s">
        <v>12</v>
      </c>
      <c r="D1537" t="s">
        <v>36</v>
      </c>
      <c r="E1537">
        <v>22</v>
      </c>
      <c r="F1537">
        <v>36</v>
      </c>
      <c r="G1537">
        <v>1</v>
      </c>
      <c r="H1537" s="8">
        <v>19</v>
      </c>
      <c r="I1537" s="7">
        <f>Tabla1[[#This Row],[Tiempo de Preparación]]/1440</f>
        <v>1.3194444444444444E-2</v>
      </c>
      <c r="J1537" t="s">
        <v>8</v>
      </c>
      <c r="K1537">
        <f>Tabla1[[#This Row],[Precio Unitario]]*Tabla1[[#This Row],[Cantidad Ordenada]]</f>
        <v>36</v>
      </c>
      <c r="L1537">
        <f>Tabla1[[#This Row],[Ganancia Bruta]]-(Tabla1[[#This Row],[Costo Unitario]]*Tabla1[[#This Row],[Cantidad Ordenada]])</f>
        <v>14</v>
      </c>
      <c r="M1537">
        <f>Tabla1[[#This Row],[Precio Unitario]]*Tabla1[[#This Row],[Cantidad Ordenada]]</f>
        <v>36</v>
      </c>
      <c r="N1537" s="1">
        <f>Tabla1[[#This Row],[Ganancia Neta ]]/Tabla1[[#This Row],[Total del pedido ]]</f>
        <v>0.3888888888888889</v>
      </c>
      <c r="O1537" s="2">
        <f>Tabla1[[#This Row],[Costo Unitario]]*Tabla1[[#This Row],[Cantidad Ordenada]]</f>
        <v>22</v>
      </c>
    </row>
    <row r="1538" spans="1:15" x14ac:dyDescent="0.2">
      <c r="A1538">
        <v>624</v>
      </c>
      <c r="B1538">
        <v>1</v>
      </c>
      <c r="C1538" t="s">
        <v>5</v>
      </c>
      <c r="D1538" t="s">
        <v>31</v>
      </c>
      <c r="E1538">
        <v>14</v>
      </c>
      <c r="F1538">
        <v>24</v>
      </c>
      <c r="G1538">
        <v>1</v>
      </c>
      <c r="H1538" s="8">
        <v>45</v>
      </c>
      <c r="I1538" s="7">
        <f>Tabla1[[#This Row],[Tiempo de Preparación]]/1440</f>
        <v>3.125E-2</v>
      </c>
      <c r="J1538" t="s">
        <v>6</v>
      </c>
      <c r="K1538">
        <f>Tabla1[[#This Row],[Precio Unitario]]*Tabla1[[#This Row],[Cantidad Ordenada]]</f>
        <v>24</v>
      </c>
      <c r="L1538">
        <f>Tabla1[[#This Row],[Ganancia Bruta]]-(Tabla1[[#This Row],[Costo Unitario]]*Tabla1[[#This Row],[Cantidad Ordenada]])</f>
        <v>10</v>
      </c>
      <c r="M1538">
        <f>Tabla1[[#This Row],[Precio Unitario]]*Tabla1[[#This Row],[Cantidad Ordenada]]</f>
        <v>24</v>
      </c>
      <c r="N1538" s="1">
        <f>Tabla1[[#This Row],[Ganancia Neta ]]/Tabla1[[#This Row],[Total del pedido ]]</f>
        <v>0.41666666666666669</v>
      </c>
      <c r="O1538" s="2">
        <f>Tabla1[[#This Row],[Costo Unitario]]*Tabla1[[#This Row],[Cantidad Ordenada]]</f>
        <v>14</v>
      </c>
    </row>
    <row r="1539" spans="1:15" x14ac:dyDescent="0.2">
      <c r="A1539">
        <v>624</v>
      </c>
      <c r="B1539">
        <v>1</v>
      </c>
      <c r="C1539" t="s">
        <v>23</v>
      </c>
      <c r="D1539" t="s">
        <v>47</v>
      </c>
      <c r="E1539">
        <v>13</v>
      </c>
      <c r="F1539">
        <v>21</v>
      </c>
      <c r="G1539">
        <v>2</v>
      </c>
      <c r="H1539" s="8">
        <v>15</v>
      </c>
      <c r="I1539" s="7">
        <f>Tabla1[[#This Row],[Tiempo de Preparación]]/1440</f>
        <v>1.0416666666666666E-2</v>
      </c>
      <c r="J1539" t="s">
        <v>8</v>
      </c>
      <c r="K1539">
        <f>Tabla1[[#This Row],[Precio Unitario]]*Tabla1[[#This Row],[Cantidad Ordenada]]</f>
        <v>42</v>
      </c>
      <c r="L1539">
        <f>Tabla1[[#This Row],[Ganancia Bruta]]-(Tabla1[[#This Row],[Costo Unitario]]*Tabla1[[#This Row],[Cantidad Ordenada]])</f>
        <v>16</v>
      </c>
      <c r="M1539">
        <f>Tabla1[[#This Row],[Precio Unitario]]*Tabla1[[#This Row],[Cantidad Ordenada]]</f>
        <v>42</v>
      </c>
      <c r="N1539" s="1">
        <f>Tabla1[[#This Row],[Ganancia Neta ]]/Tabla1[[#This Row],[Total del pedido ]]</f>
        <v>0.38095238095238093</v>
      </c>
      <c r="O1539" s="2">
        <f>Tabla1[[#This Row],[Costo Unitario]]*Tabla1[[#This Row],[Cantidad Ordenada]]</f>
        <v>26</v>
      </c>
    </row>
    <row r="1540" spans="1:15" x14ac:dyDescent="0.2">
      <c r="A1540">
        <v>625</v>
      </c>
      <c r="B1540">
        <v>5</v>
      </c>
      <c r="C1540" t="s">
        <v>24</v>
      </c>
      <c r="D1540" t="s">
        <v>48</v>
      </c>
      <c r="E1540">
        <v>10</v>
      </c>
      <c r="F1540">
        <v>18</v>
      </c>
      <c r="G1540">
        <v>2</v>
      </c>
      <c r="H1540" s="8">
        <v>12</v>
      </c>
      <c r="I1540" s="7">
        <f>Tabla1[[#This Row],[Tiempo de Preparación]]/1440</f>
        <v>8.3333333333333332E-3</v>
      </c>
      <c r="J1540" t="s">
        <v>6</v>
      </c>
      <c r="K1540">
        <f>Tabla1[[#This Row],[Precio Unitario]]*Tabla1[[#This Row],[Cantidad Ordenada]]</f>
        <v>36</v>
      </c>
      <c r="L1540">
        <f>Tabla1[[#This Row],[Ganancia Bruta]]-(Tabla1[[#This Row],[Costo Unitario]]*Tabla1[[#This Row],[Cantidad Ordenada]])</f>
        <v>16</v>
      </c>
      <c r="M1540">
        <f>Tabla1[[#This Row],[Precio Unitario]]*Tabla1[[#This Row],[Cantidad Ordenada]]</f>
        <v>36</v>
      </c>
      <c r="N1540" s="1">
        <f>Tabla1[[#This Row],[Ganancia Neta ]]/Tabla1[[#This Row],[Total del pedido ]]</f>
        <v>0.44444444444444442</v>
      </c>
      <c r="O1540" s="2">
        <f>Tabla1[[#This Row],[Costo Unitario]]*Tabla1[[#This Row],[Cantidad Ordenada]]</f>
        <v>20</v>
      </c>
    </row>
    <row r="1541" spans="1:15" x14ac:dyDescent="0.2">
      <c r="A1541">
        <v>625</v>
      </c>
      <c r="B1541">
        <v>5</v>
      </c>
      <c r="C1541" t="s">
        <v>11</v>
      </c>
      <c r="D1541" t="s">
        <v>35</v>
      </c>
      <c r="E1541">
        <v>25</v>
      </c>
      <c r="F1541">
        <v>40</v>
      </c>
      <c r="G1541">
        <v>1</v>
      </c>
      <c r="H1541" s="8">
        <v>46</v>
      </c>
      <c r="I1541" s="7">
        <f>Tabla1[[#This Row],[Tiempo de Preparación]]/1440</f>
        <v>3.1944444444444442E-2</v>
      </c>
      <c r="J1541" t="s">
        <v>8</v>
      </c>
      <c r="K1541">
        <f>Tabla1[[#This Row],[Precio Unitario]]*Tabla1[[#This Row],[Cantidad Ordenada]]</f>
        <v>40</v>
      </c>
      <c r="L1541">
        <f>Tabla1[[#This Row],[Ganancia Bruta]]-(Tabla1[[#This Row],[Costo Unitario]]*Tabla1[[#This Row],[Cantidad Ordenada]])</f>
        <v>15</v>
      </c>
      <c r="M1541">
        <f>Tabla1[[#This Row],[Precio Unitario]]*Tabla1[[#This Row],[Cantidad Ordenada]]</f>
        <v>40</v>
      </c>
      <c r="N1541" s="1">
        <f>Tabla1[[#This Row],[Ganancia Neta ]]/Tabla1[[#This Row],[Total del pedido ]]</f>
        <v>0.375</v>
      </c>
      <c r="O1541" s="2">
        <f>Tabla1[[#This Row],[Costo Unitario]]*Tabla1[[#This Row],[Cantidad Ordenada]]</f>
        <v>25</v>
      </c>
    </row>
    <row r="1542" spans="1:15" x14ac:dyDescent="0.2">
      <c r="A1542">
        <v>625</v>
      </c>
      <c r="B1542">
        <v>5</v>
      </c>
      <c r="C1542" t="s">
        <v>23</v>
      </c>
      <c r="D1542" t="s">
        <v>47</v>
      </c>
      <c r="E1542">
        <v>13</v>
      </c>
      <c r="F1542">
        <v>21</v>
      </c>
      <c r="G1542">
        <v>3</v>
      </c>
      <c r="H1542" s="8">
        <v>39</v>
      </c>
      <c r="I1542" s="7">
        <f>Tabla1[[#This Row],[Tiempo de Preparación]]/1440</f>
        <v>2.7083333333333334E-2</v>
      </c>
      <c r="J1542" t="s">
        <v>6</v>
      </c>
      <c r="K1542">
        <f>Tabla1[[#This Row],[Precio Unitario]]*Tabla1[[#This Row],[Cantidad Ordenada]]</f>
        <v>63</v>
      </c>
      <c r="L1542">
        <f>Tabla1[[#This Row],[Ganancia Bruta]]-(Tabla1[[#This Row],[Costo Unitario]]*Tabla1[[#This Row],[Cantidad Ordenada]])</f>
        <v>24</v>
      </c>
      <c r="M1542">
        <f>Tabla1[[#This Row],[Precio Unitario]]*Tabla1[[#This Row],[Cantidad Ordenada]]</f>
        <v>63</v>
      </c>
      <c r="N1542" s="1">
        <f>Tabla1[[#This Row],[Ganancia Neta ]]/Tabla1[[#This Row],[Total del pedido ]]</f>
        <v>0.38095238095238093</v>
      </c>
      <c r="O1542" s="2">
        <f>Tabla1[[#This Row],[Costo Unitario]]*Tabla1[[#This Row],[Cantidad Ordenada]]</f>
        <v>39</v>
      </c>
    </row>
    <row r="1543" spans="1:15" x14ac:dyDescent="0.2">
      <c r="A1543">
        <v>626</v>
      </c>
      <c r="B1543">
        <v>14</v>
      </c>
      <c r="C1543" t="s">
        <v>7</v>
      </c>
      <c r="D1543" t="s">
        <v>32</v>
      </c>
      <c r="E1543">
        <v>18</v>
      </c>
      <c r="F1543">
        <v>30</v>
      </c>
      <c r="G1543">
        <v>2</v>
      </c>
      <c r="H1543" s="8">
        <v>11</v>
      </c>
      <c r="I1543" s="7">
        <f>Tabla1[[#This Row],[Tiempo de Preparación]]/1440</f>
        <v>7.6388888888888886E-3</v>
      </c>
      <c r="J1543" t="s">
        <v>6</v>
      </c>
      <c r="K1543">
        <f>Tabla1[[#This Row],[Precio Unitario]]*Tabla1[[#This Row],[Cantidad Ordenada]]</f>
        <v>60</v>
      </c>
      <c r="L1543">
        <f>Tabla1[[#This Row],[Ganancia Bruta]]-(Tabla1[[#This Row],[Costo Unitario]]*Tabla1[[#This Row],[Cantidad Ordenada]])</f>
        <v>24</v>
      </c>
      <c r="M1543">
        <f>Tabla1[[#This Row],[Precio Unitario]]*Tabla1[[#This Row],[Cantidad Ordenada]]</f>
        <v>60</v>
      </c>
      <c r="N1543" s="1">
        <f>Tabla1[[#This Row],[Ganancia Neta ]]/Tabla1[[#This Row],[Total del pedido ]]</f>
        <v>0.4</v>
      </c>
      <c r="O1543" s="2">
        <f>Tabla1[[#This Row],[Costo Unitario]]*Tabla1[[#This Row],[Cantidad Ordenada]]</f>
        <v>36</v>
      </c>
    </row>
    <row r="1544" spans="1:15" x14ac:dyDescent="0.2">
      <c r="A1544">
        <v>626</v>
      </c>
      <c r="B1544">
        <v>14</v>
      </c>
      <c r="C1544" t="s">
        <v>5</v>
      </c>
      <c r="D1544" t="s">
        <v>31</v>
      </c>
      <c r="E1544">
        <v>14</v>
      </c>
      <c r="F1544">
        <v>24</v>
      </c>
      <c r="G1544">
        <v>2</v>
      </c>
      <c r="H1544" s="8">
        <v>36</v>
      </c>
      <c r="I1544" s="7">
        <f>Tabla1[[#This Row],[Tiempo de Preparación]]/1440</f>
        <v>2.5000000000000001E-2</v>
      </c>
      <c r="J1544" t="s">
        <v>8</v>
      </c>
      <c r="K1544">
        <f>Tabla1[[#This Row],[Precio Unitario]]*Tabla1[[#This Row],[Cantidad Ordenada]]</f>
        <v>48</v>
      </c>
      <c r="L1544">
        <f>Tabla1[[#This Row],[Ganancia Bruta]]-(Tabla1[[#This Row],[Costo Unitario]]*Tabla1[[#This Row],[Cantidad Ordenada]])</f>
        <v>20</v>
      </c>
      <c r="M1544">
        <f>Tabla1[[#This Row],[Precio Unitario]]*Tabla1[[#This Row],[Cantidad Ordenada]]</f>
        <v>48</v>
      </c>
      <c r="N1544" s="1">
        <f>Tabla1[[#This Row],[Ganancia Neta ]]/Tabla1[[#This Row],[Total del pedido ]]</f>
        <v>0.41666666666666669</v>
      </c>
      <c r="O1544" s="2">
        <f>Tabla1[[#This Row],[Costo Unitario]]*Tabla1[[#This Row],[Cantidad Ordenada]]</f>
        <v>28</v>
      </c>
    </row>
    <row r="1545" spans="1:15" x14ac:dyDescent="0.2">
      <c r="A1545">
        <v>626</v>
      </c>
      <c r="B1545">
        <v>14</v>
      </c>
      <c r="C1545" t="s">
        <v>13</v>
      </c>
      <c r="D1545" t="s">
        <v>37</v>
      </c>
      <c r="E1545">
        <v>17</v>
      </c>
      <c r="F1545">
        <v>29</v>
      </c>
      <c r="G1545">
        <v>1</v>
      </c>
      <c r="H1545" s="8">
        <v>11</v>
      </c>
      <c r="I1545" s="7">
        <f>Tabla1[[#This Row],[Tiempo de Preparación]]/1440</f>
        <v>7.6388888888888886E-3</v>
      </c>
      <c r="J1545" t="s">
        <v>8</v>
      </c>
      <c r="K1545">
        <f>Tabla1[[#This Row],[Precio Unitario]]*Tabla1[[#This Row],[Cantidad Ordenada]]</f>
        <v>29</v>
      </c>
      <c r="L1545">
        <f>Tabla1[[#This Row],[Ganancia Bruta]]-(Tabla1[[#This Row],[Costo Unitario]]*Tabla1[[#This Row],[Cantidad Ordenada]])</f>
        <v>12</v>
      </c>
      <c r="M1545">
        <f>Tabla1[[#This Row],[Precio Unitario]]*Tabla1[[#This Row],[Cantidad Ordenada]]</f>
        <v>29</v>
      </c>
      <c r="N1545" s="1">
        <f>Tabla1[[#This Row],[Ganancia Neta ]]/Tabla1[[#This Row],[Total del pedido ]]</f>
        <v>0.41379310344827586</v>
      </c>
      <c r="O1545" s="2">
        <f>Tabla1[[#This Row],[Costo Unitario]]*Tabla1[[#This Row],[Cantidad Ordenada]]</f>
        <v>17</v>
      </c>
    </row>
    <row r="1546" spans="1:15" x14ac:dyDescent="0.2">
      <c r="A1546">
        <v>627</v>
      </c>
      <c r="B1546">
        <v>4</v>
      </c>
      <c r="C1546" t="s">
        <v>23</v>
      </c>
      <c r="D1546" t="s">
        <v>47</v>
      </c>
      <c r="E1546">
        <v>13</v>
      </c>
      <c r="F1546">
        <v>21</v>
      </c>
      <c r="G1546">
        <v>1</v>
      </c>
      <c r="H1546" s="8">
        <v>37</v>
      </c>
      <c r="I1546" s="7">
        <f>Tabla1[[#This Row],[Tiempo de Preparación]]/1440</f>
        <v>2.5694444444444443E-2</v>
      </c>
      <c r="J1546" t="s">
        <v>6</v>
      </c>
      <c r="K1546">
        <f>Tabla1[[#This Row],[Precio Unitario]]*Tabla1[[#This Row],[Cantidad Ordenada]]</f>
        <v>21</v>
      </c>
      <c r="L1546">
        <f>Tabla1[[#This Row],[Ganancia Bruta]]-(Tabla1[[#This Row],[Costo Unitario]]*Tabla1[[#This Row],[Cantidad Ordenada]])</f>
        <v>8</v>
      </c>
      <c r="M1546">
        <f>Tabla1[[#This Row],[Precio Unitario]]*Tabla1[[#This Row],[Cantidad Ordenada]]</f>
        <v>21</v>
      </c>
      <c r="N1546" s="1">
        <f>Tabla1[[#This Row],[Ganancia Neta ]]/Tabla1[[#This Row],[Total del pedido ]]</f>
        <v>0.38095238095238093</v>
      </c>
      <c r="O1546" s="2">
        <f>Tabla1[[#This Row],[Costo Unitario]]*Tabla1[[#This Row],[Cantidad Ordenada]]</f>
        <v>13</v>
      </c>
    </row>
    <row r="1547" spans="1:15" x14ac:dyDescent="0.2">
      <c r="A1547">
        <v>628</v>
      </c>
      <c r="B1547">
        <v>2</v>
      </c>
      <c r="C1547" t="s">
        <v>5</v>
      </c>
      <c r="D1547" t="s">
        <v>31</v>
      </c>
      <c r="E1547">
        <v>14</v>
      </c>
      <c r="F1547">
        <v>24</v>
      </c>
      <c r="G1547">
        <v>2</v>
      </c>
      <c r="H1547" s="8">
        <v>10</v>
      </c>
      <c r="I1547" s="7">
        <f>Tabla1[[#This Row],[Tiempo de Preparación]]/1440</f>
        <v>6.9444444444444441E-3</v>
      </c>
      <c r="J1547" t="s">
        <v>6</v>
      </c>
      <c r="K1547">
        <f>Tabla1[[#This Row],[Precio Unitario]]*Tabla1[[#This Row],[Cantidad Ordenada]]</f>
        <v>48</v>
      </c>
      <c r="L1547">
        <f>Tabla1[[#This Row],[Ganancia Bruta]]-(Tabla1[[#This Row],[Costo Unitario]]*Tabla1[[#This Row],[Cantidad Ordenada]])</f>
        <v>20</v>
      </c>
      <c r="M1547">
        <f>Tabla1[[#This Row],[Precio Unitario]]*Tabla1[[#This Row],[Cantidad Ordenada]]</f>
        <v>48</v>
      </c>
      <c r="N1547" s="1">
        <f>Tabla1[[#This Row],[Ganancia Neta ]]/Tabla1[[#This Row],[Total del pedido ]]</f>
        <v>0.41666666666666669</v>
      </c>
      <c r="O1547" s="2">
        <f>Tabla1[[#This Row],[Costo Unitario]]*Tabla1[[#This Row],[Cantidad Ordenada]]</f>
        <v>28</v>
      </c>
    </row>
    <row r="1548" spans="1:15" x14ac:dyDescent="0.2">
      <c r="A1548">
        <v>628</v>
      </c>
      <c r="B1548">
        <v>2</v>
      </c>
      <c r="C1548" t="s">
        <v>11</v>
      </c>
      <c r="D1548" t="s">
        <v>35</v>
      </c>
      <c r="E1548">
        <v>25</v>
      </c>
      <c r="F1548">
        <v>40</v>
      </c>
      <c r="G1548">
        <v>3</v>
      </c>
      <c r="H1548" s="8">
        <v>33</v>
      </c>
      <c r="I1548" s="7">
        <f>Tabla1[[#This Row],[Tiempo de Preparación]]/1440</f>
        <v>2.2916666666666665E-2</v>
      </c>
      <c r="J1548" t="s">
        <v>8</v>
      </c>
      <c r="K1548">
        <f>Tabla1[[#This Row],[Precio Unitario]]*Tabla1[[#This Row],[Cantidad Ordenada]]</f>
        <v>120</v>
      </c>
      <c r="L1548">
        <f>Tabla1[[#This Row],[Ganancia Bruta]]-(Tabla1[[#This Row],[Costo Unitario]]*Tabla1[[#This Row],[Cantidad Ordenada]])</f>
        <v>45</v>
      </c>
      <c r="M1548">
        <f>Tabla1[[#This Row],[Precio Unitario]]*Tabla1[[#This Row],[Cantidad Ordenada]]</f>
        <v>120</v>
      </c>
      <c r="N1548" s="1">
        <f>Tabla1[[#This Row],[Ganancia Neta ]]/Tabla1[[#This Row],[Total del pedido ]]</f>
        <v>0.375</v>
      </c>
      <c r="O1548" s="2">
        <f>Tabla1[[#This Row],[Costo Unitario]]*Tabla1[[#This Row],[Cantidad Ordenada]]</f>
        <v>75</v>
      </c>
    </row>
    <row r="1549" spans="1:15" x14ac:dyDescent="0.2">
      <c r="A1549">
        <v>629</v>
      </c>
      <c r="B1549">
        <v>17</v>
      </c>
      <c r="C1549" t="s">
        <v>20</v>
      </c>
      <c r="D1549" t="s">
        <v>44</v>
      </c>
      <c r="E1549">
        <v>20</v>
      </c>
      <c r="F1549">
        <v>34</v>
      </c>
      <c r="G1549">
        <v>1</v>
      </c>
      <c r="H1549" s="8">
        <v>22</v>
      </c>
      <c r="I1549" s="7">
        <f>Tabla1[[#This Row],[Tiempo de Preparación]]/1440</f>
        <v>1.5277777777777777E-2</v>
      </c>
      <c r="J1549" t="s">
        <v>8</v>
      </c>
      <c r="K1549">
        <f>Tabla1[[#This Row],[Precio Unitario]]*Tabla1[[#This Row],[Cantidad Ordenada]]</f>
        <v>34</v>
      </c>
      <c r="L1549">
        <f>Tabla1[[#This Row],[Ganancia Bruta]]-(Tabla1[[#This Row],[Costo Unitario]]*Tabla1[[#This Row],[Cantidad Ordenada]])</f>
        <v>14</v>
      </c>
      <c r="M1549">
        <f>Tabla1[[#This Row],[Precio Unitario]]*Tabla1[[#This Row],[Cantidad Ordenada]]</f>
        <v>34</v>
      </c>
      <c r="N1549" s="1">
        <f>Tabla1[[#This Row],[Ganancia Neta ]]/Tabla1[[#This Row],[Total del pedido ]]</f>
        <v>0.41176470588235292</v>
      </c>
      <c r="O1549" s="2">
        <f>Tabla1[[#This Row],[Costo Unitario]]*Tabla1[[#This Row],[Cantidad Ordenada]]</f>
        <v>20</v>
      </c>
    </row>
    <row r="1550" spans="1:15" x14ac:dyDescent="0.2">
      <c r="A1550">
        <v>629</v>
      </c>
      <c r="B1550">
        <v>17</v>
      </c>
      <c r="C1550" t="s">
        <v>21</v>
      </c>
      <c r="D1550" t="s">
        <v>45</v>
      </c>
      <c r="E1550">
        <v>12</v>
      </c>
      <c r="F1550">
        <v>20</v>
      </c>
      <c r="G1550">
        <v>3</v>
      </c>
      <c r="H1550" s="8">
        <v>19</v>
      </c>
      <c r="I1550" s="7">
        <f>Tabla1[[#This Row],[Tiempo de Preparación]]/1440</f>
        <v>1.3194444444444444E-2</v>
      </c>
      <c r="J1550" t="s">
        <v>6</v>
      </c>
      <c r="K1550">
        <f>Tabla1[[#This Row],[Precio Unitario]]*Tabla1[[#This Row],[Cantidad Ordenada]]</f>
        <v>60</v>
      </c>
      <c r="L1550">
        <f>Tabla1[[#This Row],[Ganancia Bruta]]-(Tabla1[[#This Row],[Costo Unitario]]*Tabla1[[#This Row],[Cantidad Ordenada]])</f>
        <v>24</v>
      </c>
      <c r="M1550">
        <f>Tabla1[[#This Row],[Precio Unitario]]*Tabla1[[#This Row],[Cantidad Ordenada]]</f>
        <v>60</v>
      </c>
      <c r="N1550" s="1">
        <f>Tabla1[[#This Row],[Ganancia Neta ]]/Tabla1[[#This Row],[Total del pedido ]]</f>
        <v>0.4</v>
      </c>
      <c r="O1550" s="2">
        <f>Tabla1[[#This Row],[Costo Unitario]]*Tabla1[[#This Row],[Cantidad Ordenada]]</f>
        <v>36</v>
      </c>
    </row>
    <row r="1551" spans="1:15" x14ac:dyDescent="0.2">
      <c r="A1551">
        <v>629</v>
      </c>
      <c r="B1551">
        <v>17</v>
      </c>
      <c r="C1551" t="s">
        <v>24</v>
      </c>
      <c r="D1551" t="s">
        <v>48</v>
      </c>
      <c r="E1551">
        <v>10</v>
      </c>
      <c r="F1551">
        <v>18</v>
      </c>
      <c r="G1551">
        <v>2</v>
      </c>
      <c r="H1551" s="8">
        <v>43</v>
      </c>
      <c r="I1551" s="7">
        <f>Tabla1[[#This Row],[Tiempo de Preparación]]/1440</f>
        <v>2.9861111111111113E-2</v>
      </c>
      <c r="J1551" t="s">
        <v>8</v>
      </c>
      <c r="K1551">
        <f>Tabla1[[#This Row],[Precio Unitario]]*Tabla1[[#This Row],[Cantidad Ordenada]]</f>
        <v>36</v>
      </c>
      <c r="L1551">
        <f>Tabla1[[#This Row],[Ganancia Bruta]]-(Tabla1[[#This Row],[Costo Unitario]]*Tabla1[[#This Row],[Cantidad Ordenada]])</f>
        <v>16</v>
      </c>
      <c r="M1551">
        <f>Tabla1[[#This Row],[Precio Unitario]]*Tabla1[[#This Row],[Cantidad Ordenada]]</f>
        <v>36</v>
      </c>
      <c r="N1551" s="1">
        <f>Tabla1[[#This Row],[Ganancia Neta ]]/Tabla1[[#This Row],[Total del pedido ]]</f>
        <v>0.44444444444444442</v>
      </c>
      <c r="O1551" s="2">
        <f>Tabla1[[#This Row],[Costo Unitario]]*Tabla1[[#This Row],[Cantidad Ordenada]]</f>
        <v>20</v>
      </c>
    </row>
    <row r="1552" spans="1:15" x14ac:dyDescent="0.2">
      <c r="A1552">
        <v>630</v>
      </c>
      <c r="B1552">
        <v>2</v>
      </c>
      <c r="C1552" t="s">
        <v>9</v>
      </c>
      <c r="D1552" t="s">
        <v>33</v>
      </c>
      <c r="E1552">
        <v>19</v>
      </c>
      <c r="F1552">
        <v>31</v>
      </c>
      <c r="G1552">
        <v>2</v>
      </c>
      <c r="H1552" s="8">
        <v>19</v>
      </c>
      <c r="I1552" s="7">
        <f>Tabla1[[#This Row],[Tiempo de Preparación]]/1440</f>
        <v>1.3194444444444444E-2</v>
      </c>
      <c r="J1552" t="s">
        <v>6</v>
      </c>
      <c r="K1552">
        <f>Tabla1[[#This Row],[Precio Unitario]]*Tabla1[[#This Row],[Cantidad Ordenada]]</f>
        <v>62</v>
      </c>
      <c r="L1552">
        <f>Tabla1[[#This Row],[Ganancia Bruta]]-(Tabla1[[#This Row],[Costo Unitario]]*Tabla1[[#This Row],[Cantidad Ordenada]])</f>
        <v>24</v>
      </c>
      <c r="M1552">
        <f>Tabla1[[#This Row],[Precio Unitario]]*Tabla1[[#This Row],[Cantidad Ordenada]]</f>
        <v>62</v>
      </c>
      <c r="N1552" s="1">
        <f>Tabla1[[#This Row],[Ganancia Neta ]]/Tabla1[[#This Row],[Total del pedido ]]</f>
        <v>0.38709677419354838</v>
      </c>
      <c r="O1552" s="2">
        <f>Tabla1[[#This Row],[Costo Unitario]]*Tabla1[[#This Row],[Cantidad Ordenada]]</f>
        <v>38</v>
      </c>
    </row>
    <row r="1553" spans="1:15" x14ac:dyDescent="0.2">
      <c r="A1553">
        <v>630</v>
      </c>
      <c r="B1553">
        <v>2</v>
      </c>
      <c r="C1553" t="s">
        <v>11</v>
      </c>
      <c r="D1553" t="s">
        <v>35</v>
      </c>
      <c r="E1553">
        <v>25</v>
      </c>
      <c r="F1553">
        <v>40</v>
      </c>
      <c r="G1553">
        <v>3</v>
      </c>
      <c r="H1553" s="8">
        <v>56</v>
      </c>
      <c r="I1553" s="7">
        <f>Tabla1[[#This Row],[Tiempo de Preparación]]/1440</f>
        <v>3.888888888888889E-2</v>
      </c>
      <c r="J1553" t="s">
        <v>6</v>
      </c>
      <c r="K1553">
        <f>Tabla1[[#This Row],[Precio Unitario]]*Tabla1[[#This Row],[Cantidad Ordenada]]</f>
        <v>120</v>
      </c>
      <c r="L1553">
        <f>Tabla1[[#This Row],[Ganancia Bruta]]-(Tabla1[[#This Row],[Costo Unitario]]*Tabla1[[#This Row],[Cantidad Ordenada]])</f>
        <v>45</v>
      </c>
      <c r="M1553">
        <f>Tabla1[[#This Row],[Precio Unitario]]*Tabla1[[#This Row],[Cantidad Ordenada]]</f>
        <v>120</v>
      </c>
      <c r="N1553" s="1">
        <f>Tabla1[[#This Row],[Ganancia Neta ]]/Tabla1[[#This Row],[Total del pedido ]]</f>
        <v>0.375</v>
      </c>
      <c r="O1553" s="2">
        <f>Tabla1[[#This Row],[Costo Unitario]]*Tabla1[[#This Row],[Cantidad Ordenada]]</f>
        <v>75</v>
      </c>
    </row>
    <row r="1554" spans="1:15" x14ac:dyDescent="0.2">
      <c r="A1554">
        <v>631</v>
      </c>
      <c r="B1554">
        <v>6</v>
      </c>
      <c r="C1554" t="s">
        <v>19</v>
      </c>
      <c r="D1554" t="s">
        <v>43</v>
      </c>
      <c r="E1554">
        <v>13</v>
      </c>
      <c r="F1554">
        <v>22</v>
      </c>
      <c r="G1554">
        <v>3</v>
      </c>
      <c r="H1554" s="8">
        <v>46</v>
      </c>
      <c r="I1554" s="7">
        <f>Tabla1[[#This Row],[Tiempo de Preparación]]/1440</f>
        <v>3.1944444444444442E-2</v>
      </c>
      <c r="J1554" t="s">
        <v>6</v>
      </c>
      <c r="K1554">
        <f>Tabla1[[#This Row],[Precio Unitario]]*Tabla1[[#This Row],[Cantidad Ordenada]]</f>
        <v>66</v>
      </c>
      <c r="L1554">
        <f>Tabla1[[#This Row],[Ganancia Bruta]]-(Tabla1[[#This Row],[Costo Unitario]]*Tabla1[[#This Row],[Cantidad Ordenada]])</f>
        <v>27</v>
      </c>
      <c r="M1554">
        <f>Tabla1[[#This Row],[Precio Unitario]]*Tabla1[[#This Row],[Cantidad Ordenada]]</f>
        <v>66</v>
      </c>
      <c r="N1554" s="1">
        <f>Tabla1[[#This Row],[Ganancia Neta ]]/Tabla1[[#This Row],[Total del pedido ]]</f>
        <v>0.40909090909090912</v>
      </c>
      <c r="O1554" s="2">
        <f>Tabla1[[#This Row],[Costo Unitario]]*Tabla1[[#This Row],[Cantidad Ordenada]]</f>
        <v>39</v>
      </c>
    </row>
    <row r="1555" spans="1:15" x14ac:dyDescent="0.2">
      <c r="A1555">
        <v>632</v>
      </c>
      <c r="B1555">
        <v>16</v>
      </c>
      <c r="C1555" t="s">
        <v>18</v>
      </c>
      <c r="D1555" t="s">
        <v>42</v>
      </c>
      <c r="E1555">
        <v>19</v>
      </c>
      <c r="F1555">
        <v>32</v>
      </c>
      <c r="G1555">
        <v>3</v>
      </c>
      <c r="H1555" s="8">
        <v>41</v>
      </c>
      <c r="I1555" s="7">
        <f>Tabla1[[#This Row],[Tiempo de Preparación]]/1440</f>
        <v>2.8472222222222222E-2</v>
      </c>
      <c r="J1555" t="s">
        <v>8</v>
      </c>
      <c r="K1555">
        <f>Tabla1[[#This Row],[Precio Unitario]]*Tabla1[[#This Row],[Cantidad Ordenada]]</f>
        <v>96</v>
      </c>
      <c r="L1555">
        <f>Tabla1[[#This Row],[Ganancia Bruta]]-(Tabla1[[#This Row],[Costo Unitario]]*Tabla1[[#This Row],[Cantidad Ordenada]])</f>
        <v>39</v>
      </c>
      <c r="M1555">
        <f>Tabla1[[#This Row],[Precio Unitario]]*Tabla1[[#This Row],[Cantidad Ordenada]]</f>
        <v>96</v>
      </c>
      <c r="N1555" s="1">
        <f>Tabla1[[#This Row],[Ganancia Neta ]]/Tabla1[[#This Row],[Total del pedido ]]</f>
        <v>0.40625</v>
      </c>
      <c r="O1555" s="2">
        <f>Tabla1[[#This Row],[Costo Unitario]]*Tabla1[[#This Row],[Cantidad Ordenada]]</f>
        <v>57</v>
      </c>
    </row>
    <row r="1556" spans="1:15" x14ac:dyDescent="0.2">
      <c r="A1556">
        <v>632</v>
      </c>
      <c r="B1556">
        <v>16</v>
      </c>
      <c r="C1556" t="s">
        <v>14</v>
      </c>
      <c r="D1556" t="s">
        <v>38</v>
      </c>
      <c r="E1556">
        <v>20</v>
      </c>
      <c r="F1556">
        <v>33</v>
      </c>
      <c r="G1556">
        <v>1</v>
      </c>
      <c r="H1556" s="8">
        <v>47</v>
      </c>
      <c r="I1556" s="7">
        <f>Tabla1[[#This Row],[Tiempo de Preparación]]/1440</f>
        <v>3.2638888888888891E-2</v>
      </c>
      <c r="J1556" t="s">
        <v>6</v>
      </c>
      <c r="K1556">
        <f>Tabla1[[#This Row],[Precio Unitario]]*Tabla1[[#This Row],[Cantidad Ordenada]]</f>
        <v>33</v>
      </c>
      <c r="L1556">
        <f>Tabla1[[#This Row],[Ganancia Bruta]]-(Tabla1[[#This Row],[Costo Unitario]]*Tabla1[[#This Row],[Cantidad Ordenada]])</f>
        <v>13</v>
      </c>
      <c r="M1556">
        <f>Tabla1[[#This Row],[Precio Unitario]]*Tabla1[[#This Row],[Cantidad Ordenada]]</f>
        <v>33</v>
      </c>
      <c r="N1556" s="1">
        <f>Tabla1[[#This Row],[Ganancia Neta ]]/Tabla1[[#This Row],[Total del pedido ]]</f>
        <v>0.39393939393939392</v>
      </c>
      <c r="O1556" s="2">
        <f>Tabla1[[#This Row],[Costo Unitario]]*Tabla1[[#This Row],[Cantidad Ordenada]]</f>
        <v>20</v>
      </c>
    </row>
    <row r="1557" spans="1:15" x14ac:dyDescent="0.2">
      <c r="A1557">
        <v>633</v>
      </c>
      <c r="B1557">
        <v>16</v>
      </c>
      <c r="C1557" t="s">
        <v>7</v>
      </c>
      <c r="D1557" t="s">
        <v>32</v>
      </c>
      <c r="E1557">
        <v>18</v>
      </c>
      <c r="F1557">
        <v>30</v>
      </c>
      <c r="G1557">
        <v>3</v>
      </c>
      <c r="H1557" s="8">
        <v>10</v>
      </c>
      <c r="I1557" s="7">
        <f>Tabla1[[#This Row],[Tiempo de Preparación]]/1440</f>
        <v>6.9444444444444441E-3</v>
      </c>
      <c r="J1557" t="s">
        <v>6</v>
      </c>
      <c r="K1557">
        <f>Tabla1[[#This Row],[Precio Unitario]]*Tabla1[[#This Row],[Cantidad Ordenada]]</f>
        <v>90</v>
      </c>
      <c r="L1557">
        <f>Tabla1[[#This Row],[Ganancia Bruta]]-(Tabla1[[#This Row],[Costo Unitario]]*Tabla1[[#This Row],[Cantidad Ordenada]])</f>
        <v>36</v>
      </c>
      <c r="M1557">
        <f>Tabla1[[#This Row],[Precio Unitario]]*Tabla1[[#This Row],[Cantidad Ordenada]]</f>
        <v>90</v>
      </c>
      <c r="N1557" s="1">
        <f>Tabla1[[#This Row],[Ganancia Neta ]]/Tabla1[[#This Row],[Total del pedido ]]</f>
        <v>0.4</v>
      </c>
      <c r="O1557" s="2">
        <f>Tabla1[[#This Row],[Costo Unitario]]*Tabla1[[#This Row],[Cantidad Ordenada]]</f>
        <v>54</v>
      </c>
    </row>
    <row r="1558" spans="1:15" x14ac:dyDescent="0.2">
      <c r="A1558">
        <v>633</v>
      </c>
      <c r="B1558">
        <v>16</v>
      </c>
      <c r="C1558" t="s">
        <v>5</v>
      </c>
      <c r="D1558" t="s">
        <v>31</v>
      </c>
      <c r="E1558">
        <v>14</v>
      </c>
      <c r="F1558">
        <v>24</v>
      </c>
      <c r="G1558">
        <v>2</v>
      </c>
      <c r="H1558" s="8">
        <v>51</v>
      </c>
      <c r="I1558" s="7">
        <f>Tabla1[[#This Row],[Tiempo de Preparación]]/1440</f>
        <v>3.5416666666666666E-2</v>
      </c>
      <c r="J1558" t="s">
        <v>8</v>
      </c>
      <c r="K1558">
        <f>Tabla1[[#This Row],[Precio Unitario]]*Tabla1[[#This Row],[Cantidad Ordenada]]</f>
        <v>48</v>
      </c>
      <c r="L1558">
        <f>Tabla1[[#This Row],[Ganancia Bruta]]-(Tabla1[[#This Row],[Costo Unitario]]*Tabla1[[#This Row],[Cantidad Ordenada]])</f>
        <v>20</v>
      </c>
      <c r="M1558">
        <f>Tabla1[[#This Row],[Precio Unitario]]*Tabla1[[#This Row],[Cantidad Ordenada]]</f>
        <v>48</v>
      </c>
      <c r="N1558" s="1">
        <f>Tabla1[[#This Row],[Ganancia Neta ]]/Tabla1[[#This Row],[Total del pedido ]]</f>
        <v>0.41666666666666669</v>
      </c>
      <c r="O1558" s="2">
        <f>Tabla1[[#This Row],[Costo Unitario]]*Tabla1[[#This Row],[Cantidad Ordenada]]</f>
        <v>28</v>
      </c>
    </row>
    <row r="1559" spans="1:15" x14ac:dyDescent="0.2">
      <c r="A1559">
        <v>633</v>
      </c>
      <c r="B1559">
        <v>16</v>
      </c>
      <c r="C1559" t="s">
        <v>19</v>
      </c>
      <c r="D1559" t="s">
        <v>43</v>
      </c>
      <c r="E1559">
        <v>13</v>
      </c>
      <c r="F1559">
        <v>22</v>
      </c>
      <c r="G1559">
        <v>2</v>
      </c>
      <c r="H1559" s="8">
        <v>34</v>
      </c>
      <c r="I1559" s="7">
        <f>Tabla1[[#This Row],[Tiempo de Preparación]]/1440</f>
        <v>2.361111111111111E-2</v>
      </c>
      <c r="J1559" t="s">
        <v>6</v>
      </c>
      <c r="K1559">
        <f>Tabla1[[#This Row],[Precio Unitario]]*Tabla1[[#This Row],[Cantidad Ordenada]]</f>
        <v>44</v>
      </c>
      <c r="L1559">
        <f>Tabla1[[#This Row],[Ganancia Bruta]]-(Tabla1[[#This Row],[Costo Unitario]]*Tabla1[[#This Row],[Cantidad Ordenada]])</f>
        <v>18</v>
      </c>
      <c r="M1559">
        <f>Tabla1[[#This Row],[Precio Unitario]]*Tabla1[[#This Row],[Cantidad Ordenada]]</f>
        <v>44</v>
      </c>
      <c r="N1559" s="1">
        <f>Tabla1[[#This Row],[Ganancia Neta ]]/Tabla1[[#This Row],[Total del pedido ]]</f>
        <v>0.40909090909090912</v>
      </c>
      <c r="O1559" s="2">
        <f>Tabla1[[#This Row],[Costo Unitario]]*Tabla1[[#This Row],[Cantidad Ordenada]]</f>
        <v>26</v>
      </c>
    </row>
    <row r="1560" spans="1:15" x14ac:dyDescent="0.2">
      <c r="A1560">
        <v>633</v>
      </c>
      <c r="B1560">
        <v>16</v>
      </c>
      <c r="C1560" t="s">
        <v>24</v>
      </c>
      <c r="D1560" t="s">
        <v>48</v>
      </c>
      <c r="E1560">
        <v>10</v>
      </c>
      <c r="F1560">
        <v>18</v>
      </c>
      <c r="G1560">
        <v>3</v>
      </c>
      <c r="H1560" s="8">
        <v>54</v>
      </c>
      <c r="I1560" s="7">
        <f>Tabla1[[#This Row],[Tiempo de Preparación]]/1440</f>
        <v>3.7499999999999999E-2</v>
      </c>
      <c r="J1560" t="s">
        <v>8</v>
      </c>
      <c r="K1560">
        <f>Tabla1[[#This Row],[Precio Unitario]]*Tabla1[[#This Row],[Cantidad Ordenada]]</f>
        <v>54</v>
      </c>
      <c r="L1560">
        <f>Tabla1[[#This Row],[Ganancia Bruta]]-(Tabla1[[#This Row],[Costo Unitario]]*Tabla1[[#This Row],[Cantidad Ordenada]])</f>
        <v>24</v>
      </c>
      <c r="M1560">
        <f>Tabla1[[#This Row],[Precio Unitario]]*Tabla1[[#This Row],[Cantidad Ordenada]]</f>
        <v>54</v>
      </c>
      <c r="N1560" s="1">
        <f>Tabla1[[#This Row],[Ganancia Neta ]]/Tabla1[[#This Row],[Total del pedido ]]</f>
        <v>0.44444444444444442</v>
      </c>
      <c r="O1560" s="2">
        <f>Tabla1[[#This Row],[Costo Unitario]]*Tabla1[[#This Row],[Cantidad Ordenada]]</f>
        <v>30</v>
      </c>
    </row>
    <row r="1561" spans="1:15" x14ac:dyDescent="0.2">
      <c r="A1561">
        <v>634</v>
      </c>
      <c r="B1561">
        <v>2</v>
      </c>
      <c r="C1561" t="s">
        <v>19</v>
      </c>
      <c r="D1561" t="s">
        <v>43</v>
      </c>
      <c r="E1561">
        <v>13</v>
      </c>
      <c r="F1561">
        <v>22</v>
      </c>
      <c r="G1561">
        <v>2</v>
      </c>
      <c r="H1561" s="8">
        <v>25</v>
      </c>
      <c r="I1561" s="7">
        <f>Tabla1[[#This Row],[Tiempo de Preparación]]/1440</f>
        <v>1.7361111111111112E-2</v>
      </c>
      <c r="J1561" t="s">
        <v>6</v>
      </c>
      <c r="K1561">
        <f>Tabla1[[#This Row],[Precio Unitario]]*Tabla1[[#This Row],[Cantidad Ordenada]]</f>
        <v>44</v>
      </c>
      <c r="L1561">
        <f>Tabla1[[#This Row],[Ganancia Bruta]]-(Tabla1[[#This Row],[Costo Unitario]]*Tabla1[[#This Row],[Cantidad Ordenada]])</f>
        <v>18</v>
      </c>
      <c r="M1561">
        <f>Tabla1[[#This Row],[Precio Unitario]]*Tabla1[[#This Row],[Cantidad Ordenada]]</f>
        <v>44</v>
      </c>
      <c r="N1561" s="1">
        <f>Tabla1[[#This Row],[Ganancia Neta ]]/Tabla1[[#This Row],[Total del pedido ]]</f>
        <v>0.40909090909090912</v>
      </c>
      <c r="O1561" s="2">
        <f>Tabla1[[#This Row],[Costo Unitario]]*Tabla1[[#This Row],[Cantidad Ordenada]]</f>
        <v>26</v>
      </c>
    </row>
    <row r="1562" spans="1:15" x14ac:dyDescent="0.2">
      <c r="A1562">
        <v>634</v>
      </c>
      <c r="B1562">
        <v>2</v>
      </c>
      <c r="C1562" t="s">
        <v>11</v>
      </c>
      <c r="D1562" t="s">
        <v>35</v>
      </c>
      <c r="E1562">
        <v>25</v>
      </c>
      <c r="F1562">
        <v>40</v>
      </c>
      <c r="G1562">
        <v>3</v>
      </c>
      <c r="H1562" s="8">
        <v>38</v>
      </c>
      <c r="I1562" s="7">
        <f>Tabla1[[#This Row],[Tiempo de Preparación]]/1440</f>
        <v>2.6388888888888889E-2</v>
      </c>
      <c r="J1562" t="s">
        <v>8</v>
      </c>
      <c r="K1562">
        <f>Tabla1[[#This Row],[Precio Unitario]]*Tabla1[[#This Row],[Cantidad Ordenada]]</f>
        <v>120</v>
      </c>
      <c r="L1562">
        <f>Tabla1[[#This Row],[Ganancia Bruta]]-(Tabla1[[#This Row],[Costo Unitario]]*Tabla1[[#This Row],[Cantidad Ordenada]])</f>
        <v>45</v>
      </c>
      <c r="M1562">
        <f>Tabla1[[#This Row],[Precio Unitario]]*Tabla1[[#This Row],[Cantidad Ordenada]]</f>
        <v>120</v>
      </c>
      <c r="N1562" s="1">
        <f>Tabla1[[#This Row],[Ganancia Neta ]]/Tabla1[[#This Row],[Total del pedido ]]</f>
        <v>0.375</v>
      </c>
      <c r="O1562" s="2">
        <f>Tabla1[[#This Row],[Costo Unitario]]*Tabla1[[#This Row],[Cantidad Ordenada]]</f>
        <v>75</v>
      </c>
    </row>
    <row r="1563" spans="1:15" x14ac:dyDescent="0.2">
      <c r="A1563">
        <v>634</v>
      </c>
      <c r="B1563">
        <v>2</v>
      </c>
      <c r="C1563" t="s">
        <v>26</v>
      </c>
      <c r="D1563" t="s">
        <v>50</v>
      </c>
      <c r="E1563">
        <v>15</v>
      </c>
      <c r="F1563">
        <v>25</v>
      </c>
      <c r="G1563">
        <v>3</v>
      </c>
      <c r="H1563" s="8">
        <v>43</v>
      </c>
      <c r="I1563" s="7">
        <f>Tabla1[[#This Row],[Tiempo de Preparación]]/1440</f>
        <v>2.9861111111111113E-2</v>
      </c>
      <c r="J1563" t="s">
        <v>8</v>
      </c>
      <c r="K1563">
        <f>Tabla1[[#This Row],[Precio Unitario]]*Tabla1[[#This Row],[Cantidad Ordenada]]</f>
        <v>75</v>
      </c>
      <c r="L1563">
        <f>Tabla1[[#This Row],[Ganancia Bruta]]-(Tabla1[[#This Row],[Costo Unitario]]*Tabla1[[#This Row],[Cantidad Ordenada]])</f>
        <v>30</v>
      </c>
      <c r="M1563">
        <f>Tabla1[[#This Row],[Precio Unitario]]*Tabla1[[#This Row],[Cantidad Ordenada]]</f>
        <v>75</v>
      </c>
      <c r="N1563" s="1">
        <f>Tabla1[[#This Row],[Ganancia Neta ]]/Tabla1[[#This Row],[Total del pedido ]]</f>
        <v>0.4</v>
      </c>
      <c r="O1563" s="2">
        <f>Tabla1[[#This Row],[Costo Unitario]]*Tabla1[[#This Row],[Cantidad Ordenada]]</f>
        <v>45</v>
      </c>
    </row>
    <row r="1564" spans="1:15" x14ac:dyDescent="0.2">
      <c r="A1564">
        <v>634</v>
      </c>
      <c r="B1564">
        <v>2</v>
      </c>
      <c r="C1564" t="s">
        <v>17</v>
      </c>
      <c r="D1564" t="s">
        <v>41</v>
      </c>
      <c r="E1564">
        <v>21</v>
      </c>
      <c r="F1564">
        <v>35</v>
      </c>
      <c r="G1564">
        <v>3</v>
      </c>
      <c r="H1564" s="8">
        <v>51</v>
      </c>
      <c r="I1564" s="7">
        <f>Tabla1[[#This Row],[Tiempo de Preparación]]/1440</f>
        <v>3.5416666666666666E-2</v>
      </c>
      <c r="J1564" t="s">
        <v>6</v>
      </c>
      <c r="K1564">
        <f>Tabla1[[#This Row],[Precio Unitario]]*Tabla1[[#This Row],[Cantidad Ordenada]]</f>
        <v>105</v>
      </c>
      <c r="L1564">
        <f>Tabla1[[#This Row],[Ganancia Bruta]]-(Tabla1[[#This Row],[Costo Unitario]]*Tabla1[[#This Row],[Cantidad Ordenada]])</f>
        <v>42</v>
      </c>
      <c r="M1564">
        <f>Tabla1[[#This Row],[Precio Unitario]]*Tabla1[[#This Row],[Cantidad Ordenada]]</f>
        <v>105</v>
      </c>
      <c r="N1564" s="1">
        <f>Tabla1[[#This Row],[Ganancia Neta ]]/Tabla1[[#This Row],[Total del pedido ]]</f>
        <v>0.4</v>
      </c>
      <c r="O1564" s="2">
        <f>Tabla1[[#This Row],[Costo Unitario]]*Tabla1[[#This Row],[Cantidad Ordenada]]</f>
        <v>63</v>
      </c>
    </row>
    <row r="1565" spans="1:15" x14ac:dyDescent="0.2">
      <c r="A1565">
        <v>635</v>
      </c>
      <c r="B1565">
        <v>5</v>
      </c>
      <c r="C1565" t="s">
        <v>13</v>
      </c>
      <c r="D1565" t="s">
        <v>37</v>
      </c>
      <c r="E1565">
        <v>17</v>
      </c>
      <c r="F1565">
        <v>29</v>
      </c>
      <c r="G1565">
        <v>2</v>
      </c>
      <c r="H1565" s="8">
        <v>25</v>
      </c>
      <c r="I1565" s="7">
        <f>Tabla1[[#This Row],[Tiempo de Preparación]]/1440</f>
        <v>1.7361111111111112E-2</v>
      </c>
      <c r="J1565" t="s">
        <v>8</v>
      </c>
      <c r="K1565">
        <f>Tabla1[[#This Row],[Precio Unitario]]*Tabla1[[#This Row],[Cantidad Ordenada]]</f>
        <v>58</v>
      </c>
      <c r="L1565">
        <f>Tabla1[[#This Row],[Ganancia Bruta]]-(Tabla1[[#This Row],[Costo Unitario]]*Tabla1[[#This Row],[Cantidad Ordenada]])</f>
        <v>24</v>
      </c>
      <c r="M1565">
        <f>Tabla1[[#This Row],[Precio Unitario]]*Tabla1[[#This Row],[Cantidad Ordenada]]</f>
        <v>58</v>
      </c>
      <c r="N1565" s="1">
        <f>Tabla1[[#This Row],[Ganancia Neta ]]/Tabla1[[#This Row],[Total del pedido ]]</f>
        <v>0.41379310344827586</v>
      </c>
      <c r="O1565" s="2">
        <f>Tabla1[[#This Row],[Costo Unitario]]*Tabla1[[#This Row],[Cantidad Ordenada]]</f>
        <v>34</v>
      </c>
    </row>
    <row r="1566" spans="1:15" x14ac:dyDescent="0.2">
      <c r="A1566">
        <v>636</v>
      </c>
      <c r="B1566">
        <v>14</v>
      </c>
      <c r="C1566" t="s">
        <v>5</v>
      </c>
      <c r="D1566" t="s">
        <v>31</v>
      </c>
      <c r="E1566">
        <v>14</v>
      </c>
      <c r="F1566">
        <v>24</v>
      </c>
      <c r="G1566">
        <v>2</v>
      </c>
      <c r="H1566" s="8">
        <v>45</v>
      </c>
      <c r="I1566" s="7">
        <f>Tabla1[[#This Row],[Tiempo de Preparación]]/1440</f>
        <v>3.125E-2</v>
      </c>
      <c r="J1566" t="s">
        <v>6</v>
      </c>
      <c r="K1566">
        <f>Tabla1[[#This Row],[Precio Unitario]]*Tabla1[[#This Row],[Cantidad Ordenada]]</f>
        <v>48</v>
      </c>
      <c r="L1566">
        <f>Tabla1[[#This Row],[Ganancia Bruta]]-(Tabla1[[#This Row],[Costo Unitario]]*Tabla1[[#This Row],[Cantidad Ordenada]])</f>
        <v>20</v>
      </c>
      <c r="M1566">
        <f>Tabla1[[#This Row],[Precio Unitario]]*Tabla1[[#This Row],[Cantidad Ordenada]]</f>
        <v>48</v>
      </c>
      <c r="N1566" s="1">
        <f>Tabla1[[#This Row],[Ganancia Neta ]]/Tabla1[[#This Row],[Total del pedido ]]</f>
        <v>0.41666666666666669</v>
      </c>
      <c r="O1566" s="2">
        <f>Tabla1[[#This Row],[Costo Unitario]]*Tabla1[[#This Row],[Cantidad Ordenada]]</f>
        <v>28</v>
      </c>
    </row>
    <row r="1567" spans="1:15" x14ac:dyDescent="0.2">
      <c r="A1567">
        <v>636</v>
      </c>
      <c r="B1567">
        <v>14</v>
      </c>
      <c r="C1567" t="s">
        <v>16</v>
      </c>
      <c r="D1567" t="s">
        <v>40</v>
      </c>
      <c r="E1567">
        <v>11</v>
      </c>
      <c r="F1567">
        <v>19</v>
      </c>
      <c r="G1567">
        <v>3</v>
      </c>
      <c r="H1567" s="8">
        <v>54</v>
      </c>
      <c r="I1567" s="7">
        <f>Tabla1[[#This Row],[Tiempo de Preparación]]/1440</f>
        <v>3.7499999999999999E-2</v>
      </c>
      <c r="J1567" t="s">
        <v>8</v>
      </c>
      <c r="K1567">
        <f>Tabla1[[#This Row],[Precio Unitario]]*Tabla1[[#This Row],[Cantidad Ordenada]]</f>
        <v>57</v>
      </c>
      <c r="L1567">
        <f>Tabla1[[#This Row],[Ganancia Bruta]]-(Tabla1[[#This Row],[Costo Unitario]]*Tabla1[[#This Row],[Cantidad Ordenada]])</f>
        <v>24</v>
      </c>
      <c r="M1567">
        <f>Tabla1[[#This Row],[Precio Unitario]]*Tabla1[[#This Row],[Cantidad Ordenada]]</f>
        <v>57</v>
      </c>
      <c r="N1567" s="1">
        <f>Tabla1[[#This Row],[Ganancia Neta ]]/Tabla1[[#This Row],[Total del pedido ]]</f>
        <v>0.42105263157894735</v>
      </c>
      <c r="O1567" s="2">
        <f>Tabla1[[#This Row],[Costo Unitario]]*Tabla1[[#This Row],[Cantidad Ordenada]]</f>
        <v>33</v>
      </c>
    </row>
    <row r="1568" spans="1:15" x14ac:dyDescent="0.2">
      <c r="A1568">
        <v>636</v>
      </c>
      <c r="B1568">
        <v>14</v>
      </c>
      <c r="C1568" t="s">
        <v>23</v>
      </c>
      <c r="D1568" t="s">
        <v>47</v>
      </c>
      <c r="E1568">
        <v>13</v>
      </c>
      <c r="F1568">
        <v>21</v>
      </c>
      <c r="G1568">
        <v>1</v>
      </c>
      <c r="H1568" s="8">
        <v>52</v>
      </c>
      <c r="I1568" s="7">
        <f>Tabla1[[#This Row],[Tiempo de Preparación]]/1440</f>
        <v>3.6111111111111108E-2</v>
      </c>
      <c r="J1568" t="s">
        <v>8</v>
      </c>
      <c r="K1568">
        <f>Tabla1[[#This Row],[Precio Unitario]]*Tabla1[[#This Row],[Cantidad Ordenada]]</f>
        <v>21</v>
      </c>
      <c r="L1568">
        <f>Tabla1[[#This Row],[Ganancia Bruta]]-(Tabla1[[#This Row],[Costo Unitario]]*Tabla1[[#This Row],[Cantidad Ordenada]])</f>
        <v>8</v>
      </c>
      <c r="M1568">
        <f>Tabla1[[#This Row],[Precio Unitario]]*Tabla1[[#This Row],[Cantidad Ordenada]]</f>
        <v>21</v>
      </c>
      <c r="N1568" s="1">
        <f>Tabla1[[#This Row],[Ganancia Neta ]]/Tabla1[[#This Row],[Total del pedido ]]</f>
        <v>0.38095238095238093</v>
      </c>
      <c r="O1568" s="2">
        <f>Tabla1[[#This Row],[Costo Unitario]]*Tabla1[[#This Row],[Cantidad Ordenada]]</f>
        <v>13</v>
      </c>
    </row>
    <row r="1569" spans="1:15" x14ac:dyDescent="0.2">
      <c r="A1569">
        <v>637</v>
      </c>
      <c r="B1569">
        <v>6</v>
      </c>
      <c r="C1569" t="s">
        <v>14</v>
      </c>
      <c r="D1569" t="s">
        <v>38</v>
      </c>
      <c r="E1569">
        <v>20</v>
      </c>
      <c r="F1569">
        <v>33</v>
      </c>
      <c r="G1569">
        <v>1</v>
      </c>
      <c r="H1569" s="8">
        <v>23</v>
      </c>
      <c r="I1569" s="7">
        <f>Tabla1[[#This Row],[Tiempo de Preparación]]/1440</f>
        <v>1.5972222222222221E-2</v>
      </c>
      <c r="J1569" t="s">
        <v>8</v>
      </c>
      <c r="K1569">
        <f>Tabla1[[#This Row],[Precio Unitario]]*Tabla1[[#This Row],[Cantidad Ordenada]]</f>
        <v>33</v>
      </c>
      <c r="L1569">
        <f>Tabla1[[#This Row],[Ganancia Bruta]]-(Tabla1[[#This Row],[Costo Unitario]]*Tabla1[[#This Row],[Cantidad Ordenada]])</f>
        <v>13</v>
      </c>
      <c r="M1569">
        <f>Tabla1[[#This Row],[Precio Unitario]]*Tabla1[[#This Row],[Cantidad Ordenada]]</f>
        <v>33</v>
      </c>
      <c r="N1569" s="1">
        <f>Tabla1[[#This Row],[Ganancia Neta ]]/Tabla1[[#This Row],[Total del pedido ]]</f>
        <v>0.39393939393939392</v>
      </c>
      <c r="O1569" s="2">
        <f>Tabla1[[#This Row],[Costo Unitario]]*Tabla1[[#This Row],[Cantidad Ordenada]]</f>
        <v>20</v>
      </c>
    </row>
    <row r="1570" spans="1:15" x14ac:dyDescent="0.2">
      <c r="A1570">
        <v>637</v>
      </c>
      <c r="B1570">
        <v>6</v>
      </c>
      <c r="C1570" t="s">
        <v>20</v>
      </c>
      <c r="D1570" t="s">
        <v>44</v>
      </c>
      <c r="E1570">
        <v>20</v>
      </c>
      <c r="F1570">
        <v>34</v>
      </c>
      <c r="G1570">
        <v>1</v>
      </c>
      <c r="H1570" s="8">
        <v>6</v>
      </c>
      <c r="I1570" s="7">
        <f>Tabla1[[#This Row],[Tiempo de Preparación]]/1440</f>
        <v>4.1666666666666666E-3</v>
      </c>
      <c r="J1570" t="s">
        <v>8</v>
      </c>
      <c r="K1570">
        <f>Tabla1[[#This Row],[Precio Unitario]]*Tabla1[[#This Row],[Cantidad Ordenada]]</f>
        <v>34</v>
      </c>
      <c r="L1570">
        <f>Tabla1[[#This Row],[Ganancia Bruta]]-(Tabla1[[#This Row],[Costo Unitario]]*Tabla1[[#This Row],[Cantidad Ordenada]])</f>
        <v>14</v>
      </c>
      <c r="M1570">
        <f>Tabla1[[#This Row],[Precio Unitario]]*Tabla1[[#This Row],[Cantidad Ordenada]]</f>
        <v>34</v>
      </c>
      <c r="N1570" s="1">
        <f>Tabla1[[#This Row],[Ganancia Neta ]]/Tabla1[[#This Row],[Total del pedido ]]</f>
        <v>0.41176470588235292</v>
      </c>
      <c r="O1570" s="2">
        <f>Tabla1[[#This Row],[Costo Unitario]]*Tabla1[[#This Row],[Cantidad Ordenada]]</f>
        <v>20</v>
      </c>
    </row>
    <row r="1571" spans="1:15" x14ac:dyDescent="0.2">
      <c r="A1571">
        <v>637</v>
      </c>
      <c r="B1571">
        <v>6</v>
      </c>
      <c r="C1571" t="s">
        <v>26</v>
      </c>
      <c r="D1571" t="s">
        <v>50</v>
      </c>
      <c r="E1571">
        <v>15</v>
      </c>
      <c r="F1571">
        <v>25</v>
      </c>
      <c r="G1571">
        <v>2</v>
      </c>
      <c r="H1571" s="8">
        <v>32</v>
      </c>
      <c r="I1571" s="7">
        <f>Tabla1[[#This Row],[Tiempo de Preparación]]/1440</f>
        <v>2.2222222222222223E-2</v>
      </c>
      <c r="J1571" t="s">
        <v>6</v>
      </c>
      <c r="K1571">
        <f>Tabla1[[#This Row],[Precio Unitario]]*Tabla1[[#This Row],[Cantidad Ordenada]]</f>
        <v>50</v>
      </c>
      <c r="L1571">
        <f>Tabla1[[#This Row],[Ganancia Bruta]]-(Tabla1[[#This Row],[Costo Unitario]]*Tabla1[[#This Row],[Cantidad Ordenada]])</f>
        <v>20</v>
      </c>
      <c r="M1571">
        <f>Tabla1[[#This Row],[Precio Unitario]]*Tabla1[[#This Row],[Cantidad Ordenada]]</f>
        <v>50</v>
      </c>
      <c r="N1571" s="1">
        <f>Tabla1[[#This Row],[Ganancia Neta ]]/Tabla1[[#This Row],[Total del pedido ]]</f>
        <v>0.4</v>
      </c>
      <c r="O1571" s="2">
        <f>Tabla1[[#This Row],[Costo Unitario]]*Tabla1[[#This Row],[Cantidad Ordenada]]</f>
        <v>30</v>
      </c>
    </row>
    <row r="1572" spans="1:15" x14ac:dyDescent="0.2">
      <c r="A1572">
        <v>638</v>
      </c>
      <c r="B1572">
        <v>16</v>
      </c>
      <c r="C1572" t="s">
        <v>7</v>
      </c>
      <c r="D1572" t="s">
        <v>32</v>
      </c>
      <c r="E1572">
        <v>18</v>
      </c>
      <c r="F1572">
        <v>30</v>
      </c>
      <c r="G1572">
        <v>3</v>
      </c>
      <c r="H1572" s="8">
        <v>44</v>
      </c>
      <c r="I1572" s="7">
        <f>Tabla1[[#This Row],[Tiempo de Preparación]]/1440</f>
        <v>3.0555555555555555E-2</v>
      </c>
      <c r="J1572" t="s">
        <v>6</v>
      </c>
      <c r="K1572">
        <f>Tabla1[[#This Row],[Precio Unitario]]*Tabla1[[#This Row],[Cantidad Ordenada]]</f>
        <v>90</v>
      </c>
      <c r="L1572">
        <f>Tabla1[[#This Row],[Ganancia Bruta]]-(Tabla1[[#This Row],[Costo Unitario]]*Tabla1[[#This Row],[Cantidad Ordenada]])</f>
        <v>36</v>
      </c>
      <c r="M1572">
        <f>Tabla1[[#This Row],[Precio Unitario]]*Tabla1[[#This Row],[Cantidad Ordenada]]</f>
        <v>90</v>
      </c>
      <c r="N1572" s="1">
        <f>Tabla1[[#This Row],[Ganancia Neta ]]/Tabla1[[#This Row],[Total del pedido ]]</f>
        <v>0.4</v>
      </c>
      <c r="O1572" s="2">
        <f>Tabla1[[#This Row],[Costo Unitario]]*Tabla1[[#This Row],[Cantidad Ordenada]]</f>
        <v>54</v>
      </c>
    </row>
    <row r="1573" spans="1:15" x14ac:dyDescent="0.2">
      <c r="A1573">
        <v>639</v>
      </c>
      <c r="B1573">
        <v>8</v>
      </c>
      <c r="C1573" t="s">
        <v>25</v>
      </c>
      <c r="D1573" t="s">
        <v>49</v>
      </c>
      <c r="E1573">
        <v>15</v>
      </c>
      <c r="F1573">
        <v>26</v>
      </c>
      <c r="G1573">
        <v>2</v>
      </c>
      <c r="H1573" s="8">
        <v>52</v>
      </c>
      <c r="I1573" s="7">
        <f>Tabla1[[#This Row],[Tiempo de Preparación]]/1440</f>
        <v>3.6111111111111108E-2</v>
      </c>
      <c r="J1573" t="s">
        <v>6</v>
      </c>
      <c r="K1573">
        <f>Tabla1[[#This Row],[Precio Unitario]]*Tabla1[[#This Row],[Cantidad Ordenada]]</f>
        <v>52</v>
      </c>
      <c r="L1573">
        <f>Tabla1[[#This Row],[Ganancia Bruta]]-(Tabla1[[#This Row],[Costo Unitario]]*Tabla1[[#This Row],[Cantidad Ordenada]])</f>
        <v>22</v>
      </c>
      <c r="M1573">
        <f>Tabla1[[#This Row],[Precio Unitario]]*Tabla1[[#This Row],[Cantidad Ordenada]]</f>
        <v>52</v>
      </c>
      <c r="N1573" s="1">
        <f>Tabla1[[#This Row],[Ganancia Neta ]]/Tabla1[[#This Row],[Total del pedido ]]</f>
        <v>0.42307692307692307</v>
      </c>
      <c r="O1573" s="2">
        <f>Tabla1[[#This Row],[Costo Unitario]]*Tabla1[[#This Row],[Cantidad Ordenada]]</f>
        <v>30</v>
      </c>
    </row>
    <row r="1574" spans="1:15" x14ac:dyDescent="0.2">
      <c r="A1574">
        <v>639</v>
      </c>
      <c r="B1574">
        <v>8</v>
      </c>
      <c r="C1574" t="s">
        <v>9</v>
      </c>
      <c r="D1574" t="s">
        <v>33</v>
      </c>
      <c r="E1574">
        <v>19</v>
      </c>
      <c r="F1574">
        <v>31</v>
      </c>
      <c r="G1574">
        <v>2</v>
      </c>
      <c r="H1574" s="8">
        <v>29</v>
      </c>
      <c r="I1574" s="7">
        <f>Tabla1[[#This Row],[Tiempo de Preparación]]/1440</f>
        <v>2.013888888888889E-2</v>
      </c>
      <c r="J1574" t="s">
        <v>6</v>
      </c>
      <c r="K1574">
        <f>Tabla1[[#This Row],[Precio Unitario]]*Tabla1[[#This Row],[Cantidad Ordenada]]</f>
        <v>62</v>
      </c>
      <c r="L1574">
        <f>Tabla1[[#This Row],[Ganancia Bruta]]-(Tabla1[[#This Row],[Costo Unitario]]*Tabla1[[#This Row],[Cantidad Ordenada]])</f>
        <v>24</v>
      </c>
      <c r="M1574">
        <f>Tabla1[[#This Row],[Precio Unitario]]*Tabla1[[#This Row],[Cantidad Ordenada]]</f>
        <v>62</v>
      </c>
      <c r="N1574" s="1">
        <f>Tabla1[[#This Row],[Ganancia Neta ]]/Tabla1[[#This Row],[Total del pedido ]]</f>
        <v>0.38709677419354838</v>
      </c>
      <c r="O1574" s="2">
        <f>Tabla1[[#This Row],[Costo Unitario]]*Tabla1[[#This Row],[Cantidad Ordenada]]</f>
        <v>38</v>
      </c>
    </row>
    <row r="1575" spans="1:15" x14ac:dyDescent="0.2">
      <c r="A1575">
        <v>639</v>
      </c>
      <c r="B1575">
        <v>8</v>
      </c>
      <c r="C1575" t="s">
        <v>16</v>
      </c>
      <c r="D1575" t="s">
        <v>40</v>
      </c>
      <c r="E1575">
        <v>11</v>
      </c>
      <c r="F1575">
        <v>19</v>
      </c>
      <c r="G1575">
        <v>2</v>
      </c>
      <c r="H1575" s="8">
        <v>55</v>
      </c>
      <c r="I1575" s="7">
        <f>Tabla1[[#This Row],[Tiempo de Preparación]]/1440</f>
        <v>3.8194444444444448E-2</v>
      </c>
      <c r="J1575" t="s">
        <v>6</v>
      </c>
      <c r="K1575">
        <f>Tabla1[[#This Row],[Precio Unitario]]*Tabla1[[#This Row],[Cantidad Ordenada]]</f>
        <v>38</v>
      </c>
      <c r="L1575">
        <f>Tabla1[[#This Row],[Ganancia Bruta]]-(Tabla1[[#This Row],[Costo Unitario]]*Tabla1[[#This Row],[Cantidad Ordenada]])</f>
        <v>16</v>
      </c>
      <c r="M1575">
        <f>Tabla1[[#This Row],[Precio Unitario]]*Tabla1[[#This Row],[Cantidad Ordenada]]</f>
        <v>38</v>
      </c>
      <c r="N1575" s="1">
        <f>Tabla1[[#This Row],[Ganancia Neta ]]/Tabla1[[#This Row],[Total del pedido ]]</f>
        <v>0.42105263157894735</v>
      </c>
      <c r="O1575" s="2">
        <f>Tabla1[[#This Row],[Costo Unitario]]*Tabla1[[#This Row],[Cantidad Ordenada]]</f>
        <v>22</v>
      </c>
    </row>
    <row r="1576" spans="1:15" x14ac:dyDescent="0.2">
      <c r="A1576">
        <v>640</v>
      </c>
      <c r="B1576">
        <v>14</v>
      </c>
      <c r="C1576" t="s">
        <v>25</v>
      </c>
      <c r="D1576" t="s">
        <v>49</v>
      </c>
      <c r="E1576">
        <v>15</v>
      </c>
      <c r="F1576">
        <v>26</v>
      </c>
      <c r="G1576">
        <v>3</v>
      </c>
      <c r="H1576" s="8">
        <v>7</v>
      </c>
      <c r="I1576" s="7">
        <f>Tabla1[[#This Row],[Tiempo de Preparación]]/1440</f>
        <v>4.8611111111111112E-3</v>
      </c>
      <c r="J1576" t="s">
        <v>8</v>
      </c>
      <c r="K1576">
        <f>Tabla1[[#This Row],[Precio Unitario]]*Tabla1[[#This Row],[Cantidad Ordenada]]</f>
        <v>78</v>
      </c>
      <c r="L1576">
        <f>Tabla1[[#This Row],[Ganancia Bruta]]-(Tabla1[[#This Row],[Costo Unitario]]*Tabla1[[#This Row],[Cantidad Ordenada]])</f>
        <v>33</v>
      </c>
      <c r="M1576">
        <f>Tabla1[[#This Row],[Precio Unitario]]*Tabla1[[#This Row],[Cantidad Ordenada]]</f>
        <v>78</v>
      </c>
      <c r="N1576" s="1">
        <f>Tabla1[[#This Row],[Ganancia Neta ]]/Tabla1[[#This Row],[Total del pedido ]]</f>
        <v>0.42307692307692307</v>
      </c>
      <c r="O1576" s="2">
        <f>Tabla1[[#This Row],[Costo Unitario]]*Tabla1[[#This Row],[Cantidad Ordenada]]</f>
        <v>45</v>
      </c>
    </row>
    <row r="1577" spans="1:15" x14ac:dyDescent="0.2">
      <c r="A1577">
        <v>640</v>
      </c>
      <c r="B1577">
        <v>14</v>
      </c>
      <c r="C1577" t="s">
        <v>23</v>
      </c>
      <c r="D1577" t="s">
        <v>47</v>
      </c>
      <c r="E1577">
        <v>13</v>
      </c>
      <c r="F1577">
        <v>21</v>
      </c>
      <c r="G1577">
        <v>2</v>
      </c>
      <c r="H1577" s="8">
        <v>12</v>
      </c>
      <c r="I1577" s="7">
        <f>Tabla1[[#This Row],[Tiempo de Preparación]]/1440</f>
        <v>8.3333333333333332E-3</v>
      </c>
      <c r="J1577" t="s">
        <v>6</v>
      </c>
      <c r="K1577">
        <f>Tabla1[[#This Row],[Precio Unitario]]*Tabla1[[#This Row],[Cantidad Ordenada]]</f>
        <v>42</v>
      </c>
      <c r="L1577">
        <f>Tabla1[[#This Row],[Ganancia Bruta]]-(Tabla1[[#This Row],[Costo Unitario]]*Tabla1[[#This Row],[Cantidad Ordenada]])</f>
        <v>16</v>
      </c>
      <c r="M1577">
        <f>Tabla1[[#This Row],[Precio Unitario]]*Tabla1[[#This Row],[Cantidad Ordenada]]</f>
        <v>42</v>
      </c>
      <c r="N1577" s="1">
        <f>Tabla1[[#This Row],[Ganancia Neta ]]/Tabla1[[#This Row],[Total del pedido ]]</f>
        <v>0.38095238095238093</v>
      </c>
      <c r="O1577" s="2">
        <f>Tabla1[[#This Row],[Costo Unitario]]*Tabla1[[#This Row],[Cantidad Ordenada]]</f>
        <v>26</v>
      </c>
    </row>
    <row r="1578" spans="1:15" x14ac:dyDescent="0.2">
      <c r="A1578">
        <v>640</v>
      </c>
      <c r="B1578">
        <v>14</v>
      </c>
      <c r="C1578" t="s">
        <v>14</v>
      </c>
      <c r="D1578" t="s">
        <v>38</v>
      </c>
      <c r="E1578">
        <v>20</v>
      </c>
      <c r="F1578">
        <v>33</v>
      </c>
      <c r="G1578">
        <v>3</v>
      </c>
      <c r="H1578" s="8">
        <v>56</v>
      </c>
      <c r="I1578" s="7">
        <f>Tabla1[[#This Row],[Tiempo de Preparación]]/1440</f>
        <v>3.888888888888889E-2</v>
      </c>
      <c r="J1578" t="s">
        <v>8</v>
      </c>
      <c r="K1578">
        <f>Tabla1[[#This Row],[Precio Unitario]]*Tabla1[[#This Row],[Cantidad Ordenada]]</f>
        <v>99</v>
      </c>
      <c r="L1578">
        <f>Tabla1[[#This Row],[Ganancia Bruta]]-(Tabla1[[#This Row],[Costo Unitario]]*Tabla1[[#This Row],[Cantidad Ordenada]])</f>
        <v>39</v>
      </c>
      <c r="M1578">
        <f>Tabla1[[#This Row],[Precio Unitario]]*Tabla1[[#This Row],[Cantidad Ordenada]]</f>
        <v>99</v>
      </c>
      <c r="N1578" s="1">
        <f>Tabla1[[#This Row],[Ganancia Neta ]]/Tabla1[[#This Row],[Total del pedido ]]</f>
        <v>0.39393939393939392</v>
      </c>
      <c r="O1578" s="2">
        <f>Tabla1[[#This Row],[Costo Unitario]]*Tabla1[[#This Row],[Cantidad Ordenada]]</f>
        <v>60</v>
      </c>
    </row>
    <row r="1579" spans="1:15" x14ac:dyDescent="0.2">
      <c r="A1579">
        <v>641</v>
      </c>
      <c r="B1579">
        <v>2</v>
      </c>
      <c r="C1579" t="s">
        <v>13</v>
      </c>
      <c r="D1579" t="s">
        <v>37</v>
      </c>
      <c r="E1579">
        <v>17</v>
      </c>
      <c r="F1579">
        <v>29</v>
      </c>
      <c r="G1579">
        <v>3</v>
      </c>
      <c r="H1579" s="8">
        <v>17</v>
      </c>
      <c r="I1579" s="7">
        <f>Tabla1[[#This Row],[Tiempo de Preparación]]/1440</f>
        <v>1.1805555555555555E-2</v>
      </c>
      <c r="J1579" t="s">
        <v>6</v>
      </c>
      <c r="K1579">
        <f>Tabla1[[#This Row],[Precio Unitario]]*Tabla1[[#This Row],[Cantidad Ordenada]]</f>
        <v>87</v>
      </c>
      <c r="L1579">
        <f>Tabla1[[#This Row],[Ganancia Bruta]]-(Tabla1[[#This Row],[Costo Unitario]]*Tabla1[[#This Row],[Cantidad Ordenada]])</f>
        <v>36</v>
      </c>
      <c r="M1579">
        <f>Tabla1[[#This Row],[Precio Unitario]]*Tabla1[[#This Row],[Cantidad Ordenada]]</f>
        <v>87</v>
      </c>
      <c r="N1579" s="1">
        <f>Tabla1[[#This Row],[Ganancia Neta ]]/Tabla1[[#This Row],[Total del pedido ]]</f>
        <v>0.41379310344827586</v>
      </c>
      <c r="O1579" s="2">
        <f>Tabla1[[#This Row],[Costo Unitario]]*Tabla1[[#This Row],[Cantidad Ordenada]]</f>
        <v>51</v>
      </c>
    </row>
    <row r="1580" spans="1:15" x14ac:dyDescent="0.2">
      <c r="A1580">
        <v>641</v>
      </c>
      <c r="B1580">
        <v>2</v>
      </c>
      <c r="C1580" t="s">
        <v>26</v>
      </c>
      <c r="D1580" t="s">
        <v>50</v>
      </c>
      <c r="E1580">
        <v>15</v>
      </c>
      <c r="F1580">
        <v>25</v>
      </c>
      <c r="G1580">
        <v>3</v>
      </c>
      <c r="H1580" s="8">
        <v>28</v>
      </c>
      <c r="I1580" s="7">
        <f>Tabla1[[#This Row],[Tiempo de Preparación]]/1440</f>
        <v>1.9444444444444445E-2</v>
      </c>
      <c r="J1580" t="s">
        <v>8</v>
      </c>
      <c r="K1580">
        <f>Tabla1[[#This Row],[Precio Unitario]]*Tabla1[[#This Row],[Cantidad Ordenada]]</f>
        <v>75</v>
      </c>
      <c r="L1580">
        <f>Tabla1[[#This Row],[Ganancia Bruta]]-(Tabla1[[#This Row],[Costo Unitario]]*Tabla1[[#This Row],[Cantidad Ordenada]])</f>
        <v>30</v>
      </c>
      <c r="M1580">
        <f>Tabla1[[#This Row],[Precio Unitario]]*Tabla1[[#This Row],[Cantidad Ordenada]]</f>
        <v>75</v>
      </c>
      <c r="N1580" s="1">
        <f>Tabla1[[#This Row],[Ganancia Neta ]]/Tabla1[[#This Row],[Total del pedido ]]</f>
        <v>0.4</v>
      </c>
      <c r="O1580" s="2">
        <f>Tabla1[[#This Row],[Costo Unitario]]*Tabla1[[#This Row],[Cantidad Ordenada]]</f>
        <v>45</v>
      </c>
    </row>
    <row r="1581" spans="1:15" x14ac:dyDescent="0.2">
      <c r="A1581">
        <v>641</v>
      </c>
      <c r="B1581">
        <v>2</v>
      </c>
      <c r="C1581" t="s">
        <v>22</v>
      </c>
      <c r="D1581" t="s">
        <v>46</v>
      </c>
      <c r="E1581">
        <v>14</v>
      </c>
      <c r="F1581">
        <v>23</v>
      </c>
      <c r="G1581">
        <v>2</v>
      </c>
      <c r="H1581" s="8">
        <v>29</v>
      </c>
      <c r="I1581" s="7">
        <f>Tabla1[[#This Row],[Tiempo de Preparación]]/1440</f>
        <v>2.013888888888889E-2</v>
      </c>
      <c r="J1581" t="s">
        <v>6</v>
      </c>
      <c r="K1581">
        <f>Tabla1[[#This Row],[Precio Unitario]]*Tabla1[[#This Row],[Cantidad Ordenada]]</f>
        <v>46</v>
      </c>
      <c r="L1581">
        <f>Tabla1[[#This Row],[Ganancia Bruta]]-(Tabla1[[#This Row],[Costo Unitario]]*Tabla1[[#This Row],[Cantidad Ordenada]])</f>
        <v>18</v>
      </c>
      <c r="M1581">
        <f>Tabla1[[#This Row],[Precio Unitario]]*Tabla1[[#This Row],[Cantidad Ordenada]]</f>
        <v>46</v>
      </c>
      <c r="N1581" s="1">
        <f>Tabla1[[#This Row],[Ganancia Neta ]]/Tabla1[[#This Row],[Total del pedido ]]</f>
        <v>0.39130434782608697</v>
      </c>
      <c r="O1581" s="2">
        <f>Tabla1[[#This Row],[Costo Unitario]]*Tabla1[[#This Row],[Cantidad Ordenada]]</f>
        <v>28</v>
      </c>
    </row>
    <row r="1582" spans="1:15" x14ac:dyDescent="0.2">
      <c r="A1582">
        <v>642</v>
      </c>
      <c r="B1582">
        <v>15</v>
      </c>
      <c r="C1582" t="s">
        <v>23</v>
      </c>
      <c r="D1582" t="s">
        <v>47</v>
      </c>
      <c r="E1582">
        <v>13</v>
      </c>
      <c r="F1582">
        <v>21</v>
      </c>
      <c r="G1582">
        <v>3</v>
      </c>
      <c r="H1582" s="8">
        <v>6</v>
      </c>
      <c r="I1582" s="7">
        <f>Tabla1[[#This Row],[Tiempo de Preparación]]/1440</f>
        <v>4.1666666666666666E-3</v>
      </c>
      <c r="J1582" t="s">
        <v>8</v>
      </c>
      <c r="K1582">
        <f>Tabla1[[#This Row],[Precio Unitario]]*Tabla1[[#This Row],[Cantidad Ordenada]]</f>
        <v>63</v>
      </c>
      <c r="L1582">
        <f>Tabla1[[#This Row],[Ganancia Bruta]]-(Tabla1[[#This Row],[Costo Unitario]]*Tabla1[[#This Row],[Cantidad Ordenada]])</f>
        <v>24</v>
      </c>
      <c r="M1582">
        <f>Tabla1[[#This Row],[Precio Unitario]]*Tabla1[[#This Row],[Cantidad Ordenada]]</f>
        <v>63</v>
      </c>
      <c r="N1582" s="1">
        <f>Tabla1[[#This Row],[Ganancia Neta ]]/Tabla1[[#This Row],[Total del pedido ]]</f>
        <v>0.38095238095238093</v>
      </c>
      <c r="O1582" s="2">
        <f>Tabla1[[#This Row],[Costo Unitario]]*Tabla1[[#This Row],[Cantidad Ordenada]]</f>
        <v>39</v>
      </c>
    </row>
    <row r="1583" spans="1:15" x14ac:dyDescent="0.2">
      <c r="A1583">
        <v>642</v>
      </c>
      <c r="B1583">
        <v>15</v>
      </c>
      <c r="C1583" t="s">
        <v>25</v>
      </c>
      <c r="D1583" t="s">
        <v>49</v>
      </c>
      <c r="E1583">
        <v>15</v>
      </c>
      <c r="F1583">
        <v>26</v>
      </c>
      <c r="G1583">
        <v>1</v>
      </c>
      <c r="H1583" s="8">
        <v>57</v>
      </c>
      <c r="I1583" s="7">
        <f>Tabla1[[#This Row],[Tiempo de Preparación]]/1440</f>
        <v>3.9583333333333331E-2</v>
      </c>
      <c r="J1583" t="s">
        <v>8</v>
      </c>
      <c r="K1583">
        <f>Tabla1[[#This Row],[Precio Unitario]]*Tabla1[[#This Row],[Cantidad Ordenada]]</f>
        <v>26</v>
      </c>
      <c r="L1583">
        <f>Tabla1[[#This Row],[Ganancia Bruta]]-(Tabla1[[#This Row],[Costo Unitario]]*Tabla1[[#This Row],[Cantidad Ordenada]])</f>
        <v>11</v>
      </c>
      <c r="M1583">
        <f>Tabla1[[#This Row],[Precio Unitario]]*Tabla1[[#This Row],[Cantidad Ordenada]]</f>
        <v>26</v>
      </c>
      <c r="N1583" s="1">
        <f>Tabla1[[#This Row],[Ganancia Neta ]]/Tabla1[[#This Row],[Total del pedido ]]</f>
        <v>0.42307692307692307</v>
      </c>
      <c r="O1583" s="2">
        <f>Tabla1[[#This Row],[Costo Unitario]]*Tabla1[[#This Row],[Cantidad Ordenada]]</f>
        <v>15</v>
      </c>
    </row>
    <row r="1584" spans="1:15" x14ac:dyDescent="0.2">
      <c r="A1584">
        <v>642</v>
      </c>
      <c r="B1584">
        <v>15</v>
      </c>
      <c r="C1584" t="s">
        <v>13</v>
      </c>
      <c r="D1584" t="s">
        <v>37</v>
      </c>
      <c r="E1584">
        <v>17</v>
      </c>
      <c r="F1584">
        <v>29</v>
      </c>
      <c r="G1584">
        <v>3</v>
      </c>
      <c r="H1584" s="8">
        <v>18</v>
      </c>
      <c r="I1584" s="7">
        <f>Tabla1[[#This Row],[Tiempo de Preparación]]/1440</f>
        <v>1.2500000000000001E-2</v>
      </c>
      <c r="J1584" t="s">
        <v>8</v>
      </c>
      <c r="K1584">
        <f>Tabla1[[#This Row],[Precio Unitario]]*Tabla1[[#This Row],[Cantidad Ordenada]]</f>
        <v>87</v>
      </c>
      <c r="L1584">
        <f>Tabla1[[#This Row],[Ganancia Bruta]]-(Tabla1[[#This Row],[Costo Unitario]]*Tabla1[[#This Row],[Cantidad Ordenada]])</f>
        <v>36</v>
      </c>
      <c r="M1584">
        <f>Tabla1[[#This Row],[Precio Unitario]]*Tabla1[[#This Row],[Cantidad Ordenada]]</f>
        <v>87</v>
      </c>
      <c r="N1584" s="1">
        <f>Tabla1[[#This Row],[Ganancia Neta ]]/Tabla1[[#This Row],[Total del pedido ]]</f>
        <v>0.41379310344827586</v>
      </c>
      <c r="O1584" s="2">
        <f>Tabla1[[#This Row],[Costo Unitario]]*Tabla1[[#This Row],[Cantidad Ordenada]]</f>
        <v>51</v>
      </c>
    </row>
    <row r="1585" spans="1:15" x14ac:dyDescent="0.2">
      <c r="A1585">
        <v>643</v>
      </c>
      <c r="B1585">
        <v>17</v>
      </c>
      <c r="C1585" t="s">
        <v>14</v>
      </c>
      <c r="D1585" t="s">
        <v>38</v>
      </c>
      <c r="E1585">
        <v>20</v>
      </c>
      <c r="F1585">
        <v>33</v>
      </c>
      <c r="G1585">
        <v>1</v>
      </c>
      <c r="H1585" s="8">
        <v>18</v>
      </c>
      <c r="I1585" s="7">
        <f>Tabla1[[#This Row],[Tiempo de Preparación]]/1440</f>
        <v>1.2500000000000001E-2</v>
      </c>
      <c r="J1585" t="s">
        <v>6</v>
      </c>
      <c r="K1585">
        <f>Tabla1[[#This Row],[Precio Unitario]]*Tabla1[[#This Row],[Cantidad Ordenada]]</f>
        <v>33</v>
      </c>
      <c r="L1585">
        <f>Tabla1[[#This Row],[Ganancia Bruta]]-(Tabla1[[#This Row],[Costo Unitario]]*Tabla1[[#This Row],[Cantidad Ordenada]])</f>
        <v>13</v>
      </c>
      <c r="M1585">
        <f>Tabla1[[#This Row],[Precio Unitario]]*Tabla1[[#This Row],[Cantidad Ordenada]]</f>
        <v>33</v>
      </c>
      <c r="N1585" s="1">
        <f>Tabla1[[#This Row],[Ganancia Neta ]]/Tabla1[[#This Row],[Total del pedido ]]</f>
        <v>0.39393939393939392</v>
      </c>
      <c r="O1585" s="2">
        <f>Tabla1[[#This Row],[Costo Unitario]]*Tabla1[[#This Row],[Cantidad Ordenada]]</f>
        <v>20</v>
      </c>
    </row>
    <row r="1586" spans="1:15" x14ac:dyDescent="0.2">
      <c r="A1586">
        <v>644</v>
      </c>
      <c r="B1586">
        <v>9</v>
      </c>
      <c r="C1586" t="s">
        <v>9</v>
      </c>
      <c r="D1586" t="s">
        <v>33</v>
      </c>
      <c r="E1586">
        <v>19</v>
      </c>
      <c r="F1586">
        <v>31</v>
      </c>
      <c r="G1586">
        <v>3</v>
      </c>
      <c r="H1586" s="8">
        <v>51</v>
      </c>
      <c r="I1586" s="7">
        <f>Tabla1[[#This Row],[Tiempo de Preparación]]/1440</f>
        <v>3.5416666666666666E-2</v>
      </c>
      <c r="J1586" t="s">
        <v>6</v>
      </c>
      <c r="K1586">
        <f>Tabla1[[#This Row],[Precio Unitario]]*Tabla1[[#This Row],[Cantidad Ordenada]]</f>
        <v>93</v>
      </c>
      <c r="L1586">
        <f>Tabla1[[#This Row],[Ganancia Bruta]]-(Tabla1[[#This Row],[Costo Unitario]]*Tabla1[[#This Row],[Cantidad Ordenada]])</f>
        <v>36</v>
      </c>
      <c r="M1586">
        <f>Tabla1[[#This Row],[Precio Unitario]]*Tabla1[[#This Row],[Cantidad Ordenada]]</f>
        <v>93</v>
      </c>
      <c r="N1586" s="1">
        <f>Tabla1[[#This Row],[Ganancia Neta ]]/Tabla1[[#This Row],[Total del pedido ]]</f>
        <v>0.38709677419354838</v>
      </c>
      <c r="O1586" s="2">
        <f>Tabla1[[#This Row],[Costo Unitario]]*Tabla1[[#This Row],[Cantidad Ordenada]]</f>
        <v>57</v>
      </c>
    </row>
    <row r="1587" spans="1:15" x14ac:dyDescent="0.2">
      <c r="A1587">
        <v>645</v>
      </c>
      <c r="B1587">
        <v>6</v>
      </c>
      <c r="C1587" t="s">
        <v>14</v>
      </c>
      <c r="D1587" t="s">
        <v>38</v>
      </c>
      <c r="E1587">
        <v>20</v>
      </c>
      <c r="F1587">
        <v>33</v>
      </c>
      <c r="G1587">
        <v>3</v>
      </c>
      <c r="H1587" s="8">
        <v>43</v>
      </c>
      <c r="I1587" s="7">
        <f>Tabla1[[#This Row],[Tiempo de Preparación]]/1440</f>
        <v>2.9861111111111113E-2</v>
      </c>
      <c r="J1587" t="s">
        <v>8</v>
      </c>
      <c r="K1587">
        <f>Tabla1[[#This Row],[Precio Unitario]]*Tabla1[[#This Row],[Cantidad Ordenada]]</f>
        <v>99</v>
      </c>
      <c r="L1587">
        <f>Tabla1[[#This Row],[Ganancia Bruta]]-(Tabla1[[#This Row],[Costo Unitario]]*Tabla1[[#This Row],[Cantidad Ordenada]])</f>
        <v>39</v>
      </c>
      <c r="M1587">
        <f>Tabla1[[#This Row],[Precio Unitario]]*Tabla1[[#This Row],[Cantidad Ordenada]]</f>
        <v>99</v>
      </c>
      <c r="N1587" s="1">
        <f>Tabla1[[#This Row],[Ganancia Neta ]]/Tabla1[[#This Row],[Total del pedido ]]</f>
        <v>0.39393939393939392</v>
      </c>
      <c r="O1587" s="2">
        <f>Tabla1[[#This Row],[Costo Unitario]]*Tabla1[[#This Row],[Cantidad Ordenada]]</f>
        <v>60</v>
      </c>
    </row>
    <row r="1588" spans="1:15" x14ac:dyDescent="0.2">
      <c r="A1588">
        <v>645</v>
      </c>
      <c r="B1588">
        <v>6</v>
      </c>
      <c r="C1588" t="s">
        <v>10</v>
      </c>
      <c r="D1588" t="s">
        <v>34</v>
      </c>
      <c r="E1588">
        <v>16</v>
      </c>
      <c r="F1588">
        <v>27</v>
      </c>
      <c r="G1588">
        <v>3</v>
      </c>
      <c r="H1588" s="8">
        <v>54</v>
      </c>
      <c r="I1588" s="7">
        <f>Tabla1[[#This Row],[Tiempo de Preparación]]/1440</f>
        <v>3.7499999999999999E-2</v>
      </c>
      <c r="J1588" t="s">
        <v>6</v>
      </c>
      <c r="K1588">
        <f>Tabla1[[#This Row],[Precio Unitario]]*Tabla1[[#This Row],[Cantidad Ordenada]]</f>
        <v>81</v>
      </c>
      <c r="L1588">
        <f>Tabla1[[#This Row],[Ganancia Bruta]]-(Tabla1[[#This Row],[Costo Unitario]]*Tabla1[[#This Row],[Cantidad Ordenada]])</f>
        <v>33</v>
      </c>
      <c r="M1588">
        <f>Tabla1[[#This Row],[Precio Unitario]]*Tabla1[[#This Row],[Cantidad Ordenada]]</f>
        <v>81</v>
      </c>
      <c r="N1588" s="1">
        <f>Tabla1[[#This Row],[Ganancia Neta ]]/Tabla1[[#This Row],[Total del pedido ]]</f>
        <v>0.40740740740740738</v>
      </c>
      <c r="O1588" s="2">
        <f>Tabla1[[#This Row],[Costo Unitario]]*Tabla1[[#This Row],[Cantidad Ordenada]]</f>
        <v>48</v>
      </c>
    </row>
    <row r="1589" spans="1:15" x14ac:dyDescent="0.2">
      <c r="A1589">
        <v>646</v>
      </c>
      <c r="B1589">
        <v>12</v>
      </c>
      <c r="C1589" t="s">
        <v>17</v>
      </c>
      <c r="D1589" t="s">
        <v>41</v>
      </c>
      <c r="E1589">
        <v>21</v>
      </c>
      <c r="F1589">
        <v>35</v>
      </c>
      <c r="G1589">
        <v>2</v>
      </c>
      <c r="H1589" s="8">
        <v>36</v>
      </c>
      <c r="I1589" s="7">
        <f>Tabla1[[#This Row],[Tiempo de Preparación]]/1440</f>
        <v>2.5000000000000001E-2</v>
      </c>
      <c r="J1589" t="s">
        <v>6</v>
      </c>
      <c r="K1589">
        <f>Tabla1[[#This Row],[Precio Unitario]]*Tabla1[[#This Row],[Cantidad Ordenada]]</f>
        <v>70</v>
      </c>
      <c r="L1589">
        <f>Tabla1[[#This Row],[Ganancia Bruta]]-(Tabla1[[#This Row],[Costo Unitario]]*Tabla1[[#This Row],[Cantidad Ordenada]])</f>
        <v>28</v>
      </c>
      <c r="M1589">
        <f>Tabla1[[#This Row],[Precio Unitario]]*Tabla1[[#This Row],[Cantidad Ordenada]]</f>
        <v>70</v>
      </c>
      <c r="N1589" s="1">
        <f>Tabla1[[#This Row],[Ganancia Neta ]]/Tabla1[[#This Row],[Total del pedido ]]</f>
        <v>0.4</v>
      </c>
      <c r="O1589" s="2">
        <f>Tabla1[[#This Row],[Costo Unitario]]*Tabla1[[#This Row],[Cantidad Ordenada]]</f>
        <v>42</v>
      </c>
    </row>
    <row r="1590" spans="1:15" x14ac:dyDescent="0.2">
      <c r="A1590">
        <v>647</v>
      </c>
      <c r="B1590">
        <v>12</v>
      </c>
      <c r="C1590" t="s">
        <v>24</v>
      </c>
      <c r="D1590" t="s">
        <v>48</v>
      </c>
      <c r="E1590">
        <v>10</v>
      </c>
      <c r="F1590">
        <v>18</v>
      </c>
      <c r="G1590">
        <v>2</v>
      </c>
      <c r="H1590" s="8">
        <v>13</v>
      </c>
      <c r="I1590" s="7">
        <f>Tabla1[[#This Row],[Tiempo de Preparación]]/1440</f>
        <v>9.0277777777777769E-3</v>
      </c>
      <c r="J1590" t="s">
        <v>8</v>
      </c>
      <c r="K1590">
        <f>Tabla1[[#This Row],[Precio Unitario]]*Tabla1[[#This Row],[Cantidad Ordenada]]</f>
        <v>36</v>
      </c>
      <c r="L1590">
        <f>Tabla1[[#This Row],[Ganancia Bruta]]-(Tabla1[[#This Row],[Costo Unitario]]*Tabla1[[#This Row],[Cantidad Ordenada]])</f>
        <v>16</v>
      </c>
      <c r="M1590">
        <f>Tabla1[[#This Row],[Precio Unitario]]*Tabla1[[#This Row],[Cantidad Ordenada]]</f>
        <v>36</v>
      </c>
      <c r="N1590" s="1">
        <f>Tabla1[[#This Row],[Ganancia Neta ]]/Tabla1[[#This Row],[Total del pedido ]]</f>
        <v>0.44444444444444442</v>
      </c>
      <c r="O1590" s="2">
        <f>Tabla1[[#This Row],[Costo Unitario]]*Tabla1[[#This Row],[Cantidad Ordenada]]</f>
        <v>20</v>
      </c>
    </row>
    <row r="1591" spans="1:15" x14ac:dyDescent="0.2">
      <c r="A1591">
        <v>647</v>
      </c>
      <c r="B1591">
        <v>12</v>
      </c>
      <c r="C1591" t="s">
        <v>9</v>
      </c>
      <c r="D1591" t="s">
        <v>33</v>
      </c>
      <c r="E1591">
        <v>19</v>
      </c>
      <c r="F1591">
        <v>31</v>
      </c>
      <c r="G1591">
        <v>2</v>
      </c>
      <c r="H1591" s="8">
        <v>26</v>
      </c>
      <c r="I1591" s="7">
        <f>Tabla1[[#This Row],[Tiempo de Preparación]]/1440</f>
        <v>1.8055555555555554E-2</v>
      </c>
      <c r="J1591" t="s">
        <v>8</v>
      </c>
      <c r="K1591">
        <f>Tabla1[[#This Row],[Precio Unitario]]*Tabla1[[#This Row],[Cantidad Ordenada]]</f>
        <v>62</v>
      </c>
      <c r="L1591">
        <f>Tabla1[[#This Row],[Ganancia Bruta]]-(Tabla1[[#This Row],[Costo Unitario]]*Tabla1[[#This Row],[Cantidad Ordenada]])</f>
        <v>24</v>
      </c>
      <c r="M1591">
        <f>Tabla1[[#This Row],[Precio Unitario]]*Tabla1[[#This Row],[Cantidad Ordenada]]</f>
        <v>62</v>
      </c>
      <c r="N1591" s="1">
        <f>Tabla1[[#This Row],[Ganancia Neta ]]/Tabla1[[#This Row],[Total del pedido ]]</f>
        <v>0.38709677419354838</v>
      </c>
      <c r="O1591" s="2">
        <f>Tabla1[[#This Row],[Costo Unitario]]*Tabla1[[#This Row],[Cantidad Ordenada]]</f>
        <v>38</v>
      </c>
    </row>
    <row r="1592" spans="1:15" x14ac:dyDescent="0.2">
      <c r="A1592">
        <v>648</v>
      </c>
      <c r="B1592">
        <v>9</v>
      </c>
      <c r="C1592" t="s">
        <v>15</v>
      </c>
      <c r="D1592" t="s">
        <v>39</v>
      </c>
      <c r="E1592">
        <v>16</v>
      </c>
      <c r="F1592">
        <v>28</v>
      </c>
      <c r="G1592">
        <v>2</v>
      </c>
      <c r="H1592" s="8">
        <v>47</v>
      </c>
      <c r="I1592" s="7">
        <f>Tabla1[[#This Row],[Tiempo de Preparación]]/1440</f>
        <v>3.2638888888888891E-2</v>
      </c>
      <c r="J1592" t="s">
        <v>6</v>
      </c>
      <c r="K1592">
        <f>Tabla1[[#This Row],[Precio Unitario]]*Tabla1[[#This Row],[Cantidad Ordenada]]</f>
        <v>56</v>
      </c>
      <c r="L1592">
        <f>Tabla1[[#This Row],[Ganancia Bruta]]-(Tabla1[[#This Row],[Costo Unitario]]*Tabla1[[#This Row],[Cantidad Ordenada]])</f>
        <v>24</v>
      </c>
      <c r="M1592">
        <f>Tabla1[[#This Row],[Precio Unitario]]*Tabla1[[#This Row],[Cantidad Ordenada]]</f>
        <v>56</v>
      </c>
      <c r="N1592" s="1">
        <f>Tabla1[[#This Row],[Ganancia Neta ]]/Tabla1[[#This Row],[Total del pedido ]]</f>
        <v>0.42857142857142855</v>
      </c>
      <c r="O1592" s="2">
        <f>Tabla1[[#This Row],[Costo Unitario]]*Tabla1[[#This Row],[Cantidad Ordenada]]</f>
        <v>32</v>
      </c>
    </row>
    <row r="1593" spans="1:15" x14ac:dyDescent="0.2">
      <c r="A1593">
        <v>649</v>
      </c>
      <c r="B1593">
        <v>9</v>
      </c>
      <c r="C1593" t="s">
        <v>13</v>
      </c>
      <c r="D1593" t="s">
        <v>37</v>
      </c>
      <c r="E1593">
        <v>17</v>
      </c>
      <c r="F1593">
        <v>29</v>
      </c>
      <c r="G1593">
        <v>3</v>
      </c>
      <c r="H1593" s="8">
        <v>22</v>
      </c>
      <c r="I1593" s="7">
        <f>Tabla1[[#This Row],[Tiempo de Preparación]]/1440</f>
        <v>1.5277777777777777E-2</v>
      </c>
      <c r="J1593" t="s">
        <v>8</v>
      </c>
      <c r="K1593">
        <f>Tabla1[[#This Row],[Precio Unitario]]*Tabla1[[#This Row],[Cantidad Ordenada]]</f>
        <v>87</v>
      </c>
      <c r="L1593">
        <f>Tabla1[[#This Row],[Ganancia Bruta]]-(Tabla1[[#This Row],[Costo Unitario]]*Tabla1[[#This Row],[Cantidad Ordenada]])</f>
        <v>36</v>
      </c>
      <c r="M1593">
        <f>Tabla1[[#This Row],[Precio Unitario]]*Tabla1[[#This Row],[Cantidad Ordenada]]</f>
        <v>87</v>
      </c>
      <c r="N1593" s="1">
        <f>Tabla1[[#This Row],[Ganancia Neta ]]/Tabla1[[#This Row],[Total del pedido ]]</f>
        <v>0.41379310344827586</v>
      </c>
      <c r="O1593" s="2">
        <f>Tabla1[[#This Row],[Costo Unitario]]*Tabla1[[#This Row],[Cantidad Ordenada]]</f>
        <v>51</v>
      </c>
    </row>
    <row r="1594" spans="1:15" x14ac:dyDescent="0.2">
      <c r="A1594">
        <v>649</v>
      </c>
      <c r="B1594">
        <v>9</v>
      </c>
      <c r="C1594" t="s">
        <v>15</v>
      </c>
      <c r="D1594" t="s">
        <v>39</v>
      </c>
      <c r="E1594">
        <v>16</v>
      </c>
      <c r="F1594">
        <v>28</v>
      </c>
      <c r="G1594">
        <v>3</v>
      </c>
      <c r="H1594" s="8">
        <v>40</v>
      </c>
      <c r="I1594" s="7">
        <f>Tabla1[[#This Row],[Tiempo de Preparación]]/1440</f>
        <v>2.7777777777777776E-2</v>
      </c>
      <c r="J1594" t="s">
        <v>6</v>
      </c>
      <c r="K1594">
        <f>Tabla1[[#This Row],[Precio Unitario]]*Tabla1[[#This Row],[Cantidad Ordenada]]</f>
        <v>84</v>
      </c>
      <c r="L1594">
        <f>Tabla1[[#This Row],[Ganancia Bruta]]-(Tabla1[[#This Row],[Costo Unitario]]*Tabla1[[#This Row],[Cantidad Ordenada]])</f>
        <v>36</v>
      </c>
      <c r="M1594">
        <f>Tabla1[[#This Row],[Precio Unitario]]*Tabla1[[#This Row],[Cantidad Ordenada]]</f>
        <v>84</v>
      </c>
      <c r="N1594" s="1">
        <f>Tabla1[[#This Row],[Ganancia Neta ]]/Tabla1[[#This Row],[Total del pedido ]]</f>
        <v>0.42857142857142855</v>
      </c>
      <c r="O1594" s="2">
        <f>Tabla1[[#This Row],[Costo Unitario]]*Tabla1[[#This Row],[Cantidad Ordenada]]</f>
        <v>48</v>
      </c>
    </row>
    <row r="1595" spans="1:15" x14ac:dyDescent="0.2">
      <c r="A1595">
        <v>649</v>
      </c>
      <c r="B1595">
        <v>9</v>
      </c>
      <c r="C1595" t="s">
        <v>26</v>
      </c>
      <c r="D1595" t="s">
        <v>50</v>
      </c>
      <c r="E1595">
        <v>15</v>
      </c>
      <c r="F1595">
        <v>25</v>
      </c>
      <c r="G1595">
        <v>1</v>
      </c>
      <c r="H1595" s="8">
        <v>32</v>
      </c>
      <c r="I1595" s="7">
        <f>Tabla1[[#This Row],[Tiempo de Preparación]]/1440</f>
        <v>2.2222222222222223E-2</v>
      </c>
      <c r="J1595" t="s">
        <v>8</v>
      </c>
      <c r="K1595">
        <f>Tabla1[[#This Row],[Precio Unitario]]*Tabla1[[#This Row],[Cantidad Ordenada]]</f>
        <v>25</v>
      </c>
      <c r="L1595">
        <f>Tabla1[[#This Row],[Ganancia Bruta]]-(Tabla1[[#This Row],[Costo Unitario]]*Tabla1[[#This Row],[Cantidad Ordenada]])</f>
        <v>10</v>
      </c>
      <c r="M1595">
        <f>Tabla1[[#This Row],[Precio Unitario]]*Tabla1[[#This Row],[Cantidad Ordenada]]</f>
        <v>25</v>
      </c>
      <c r="N1595" s="1">
        <f>Tabla1[[#This Row],[Ganancia Neta ]]/Tabla1[[#This Row],[Total del pedido ]]</f>
        <v>0.4</v>
      </c>
      <c r="O1595" s="2">
        <f>Tabla1[[#This Row],[Costo Unitario]]*Tabla1[[#This Row],[Cantidad Ordenada]]</f>
        <v>15</v>
      </c>
    </row>
    <row r="1596" spans="1:15" x14ac:dyDescent="0.2">
      <c r="A1596">
        <v>649</v>
      </c>
      <c r="B1596">
        <v>9</v>
      </c>
      <c r="C1596" t="s">
        <v>21</v>
      </c>
      <c r="D1596" t="s">
        <v>45</v>
      </c>
      <c r="E1596">
        <v>12</v>
      </c>
      <c r="F1596">
        <v>20</v>
      </c>
      <c r="G1596">
        <v>3</v>
      </c>
      <c r="H1596" s="8">
        <v>15</v>
      </c>
      <c r="I1596" s="7">
        <f>Tabla1[[#This Row],[Tiempo de Preparación]]/1440</f>
        <v>1.0416666666666666E-2</v>
      </c>
      <c r="J1596" t="s">
        <v>6</v>
      </c>
      <c r="K1596">
        <f>Tabla1[[#This Row],[Precio Unitario]]*Tabla1[[#This Row],[Cantidad Ordenada]]</f>
        <v>60</v>
      </c>
      <c r="L1596">
        <f>Tabla1[[#This Row],[Ganancia Bruta]]-(Tabla1[[#This Row],[Costo Unitario]]*Tabla1[[#This Row],[Cantidad Ordenada]])</f>
        <v>24</v>
      </c>
      <c r="M1596">
        <f>Tabla1[[#This Row],[Precio Unitario]]*Tabla1[[#This Row],[Cantidad Ordenada]]</f>
        <v>60</v>
      </c>
      <c r="N1596" s="1">
        <f>Tabla1[[#This Row],[Ganancia Neta ]]/Tabla1[[#This Row],[Total del pedido ]]</f>
        <v>0.4</v>
      </c>
      <c r="O1596" s="2">
        <f>Tabla1[[#This Row],[Costo Unitario]]*Tabla1[[#This Row],[Cantidad Ordenada]]</f>
        <v>36</v>
      </c>
    </row>
    <row r="1597" spans="1:15" x14ac:dyDescent="0.2">
      <c r="A1597">
        <v>650</v>
      </c>
      <c r="B1597">
        <v>11</v>
      </c>
      <c r="C1597" t="s">
        <v>23</v>
      </c>
      <c r="D1597" t="s">
        <v>47</v>
      </c>
      <c r="E1597">
        <v>13</v>
      </c>
      <c r="F1597">
        <v>21</v>
      </c>
      <c r="G1597">
        <v>2</v>
      </c>
      <c r="H1597" s="8">
        <v>18</v>
      </c>
      <c r="I1597" s="7">
        <f>Tabla1[[#This Row],[Tiempo de Preparación]]/1440</f>
        <v>1.2500000000000001E-2</v>
      </c>
      <c r="J1597" t="s">
        <v>8</v>
      </c>
      <c r="K1597">
        <f>Tabla1[[#This Row],[Precio Unitario]]*Tabla1[[#This Row],[Cantidad Ordenada]]</f>
        <v>42</v>
      </c>
      <c r="L1597">
        <f>Tabla1[[#This Row],[Ganancia Bruta]]-(Tabla1[[#This Row],[Costo Unitario]]*Tabla1[[#This Row],[Cantidad Ordenada]])</f>
        <v>16</v>
      </c>
      <c r="M1597">
        <f>Tabla1[[#This Row],[Precio Unitario]]*Tabla1[[#This Row],[Cantidad Ordenada]]</f>
        <v>42</v>
      </c>
      <c r="N1597" s="1">
        <f>Tabla1[[#This Row],[Ganancia Neta ]]/Tabla1[[#This Row],[Total del pedido ]]</f>
        <v>0.38095238095238093</v>
      </c>
      <c r="O1597" s="2">
        <f>Tabla1[[#This Row],[Costo Unitario]]*Tabla1[[#This Row],[Cantidad Ordenada]]</f>
        <v>26</v>
      </c>
    </row>
    <row r="1598" spans="1:15" x14ac:dyDescent="0.2">
      <c r="A1598">
        <v>650</v>
      </c>
      <c r="B1598">
        <v>11</v>
      </c>
      <c r="C1598" t="s">
        <v>13</v>
      </c>
      <c r="D1598" t="s">
        <v>37</v>
      </c>
      <c r="E1598">
        <v>17</v>
      </c>
      <c r="F1598">
        <v>29</v>
      </c>
      <c r="G1598">
        <v>2</v>
      </c>
      <c r="H1598" s="8">
        <v>35</v>
      </c>
      <c r="I1598" s="7">
        <f>Tabla1[[#This Row],[Tiempo de Preparación]]/1440</f>
        <v>2.4305555555555556E-2</v>
      </c>
      <c r="J1598" t="s">
        <v>8</v>
      </c>
      <c r="K1598">
        <f>Tabla1[[#This Row],[Precio Unitario]]*Tabla1[[#This Row],[Cantidad Ordenada]]</f>
        <v>58</v>
      </c>
      <c r="L1598">
        <f>Tabla1[[#This Row],[Ganancia Bruta]]-(Tabla1[[#This Row],[Costo Unitario]]*Tabla1[[#This Row],[Cantidad Ordenada]])</f>
        <v>24</v>
      </c>
      <c r="M1598">
        <f>Tabla1[[#This Row],[Precio Unitario]]*Tabla1[[#This Row],[Cantidad Ordenada]]</f>
        <v>58</v>
      </c>
      <c r="N1598" s="1">
        <f>Tabla1[[#This Row],[Ganancia Neta ]]/Tabla1[[#This Row],[Total del pedido ]]</f>
        <v>0.41379310344827586</v>
      </c>
      <c r="O1598" s="2">
        <f>Tabla1[[#This Row],[Costo Unitario]]*Tabla1[[#This Row],[Cantidad Ordenada]]</f>
        <v>34</v>
      </c>
    </row>
    <row r="1599" spans="1:15" x14ac:dyDescent="0.2">
      <c r="A1599">
        <v>650</v>
      </c>
      <c r="B1599">
        <v>11</v>
      </c>
      <c r="C1599" t="s">
        <v>18</v>
      </c>
      <c r="D1599" t="s">
        <v>42</v>
      </c>
      <c r="E1599">
        <v>19</v>
      </c>
      <c r="F1599">
        <v>32</v>
      </c>
      <c r="G1599">
        <v>1</v>
      </c>
      <c r="H1599" s="8">
        <v>12</v>
      </c>
      <c r="I1599" s="7">
        <f>Tabla1[[#This Row],[Tiempo de Preparación]]/1440</f>
        <v>8.3333333333333332E-3</v>
      </c>
      <c r="J1599" t="s">
        <v>8</v>
      </c>
      <c r="K1599">
        <f>Tabla1[[#This Row],[Precio Unitario]]*Tabla1[[#This Row],[Cantidad Ordenada]]</f>
        <v>32</v>
      </c>
      <c r="L1599">
        <f>Tabla1[[#This Row],[Ganancia Bruta]]-(Tabla1[[#This Row],[Costo Unitario]]*Tabla1[[#This Row],[Cantidad Ordenada]])</f>
        <v>13</v>
      </c>
      <c r="M1599">
        <f>Tabla1[[#This Row],[Precio Unitario]]*Tabla1[[#This Row],[Cantidad Ordenada]]</f>
        <v>32</v>
      </c>
      <c r="N1599" s="1">
        <f>Tabla1[[#This Row],[Ganancia Neta ]]/Tabla1[[#This Row],[Total del pedido ]]</f>
        <v>0.40625</v>
      </c>
      <c r="O1599" s="2">
        <f>Tabla1[[#This Row],[Costo Unitario]]*Tabla1[[#This Row],[Cantidad Ordenada]]</f>
        <v>19</v>
      </c>
    </row>
    <row r="1600" spans="1:15" x14ac:dyDescent="0.2">
      <c r="A1600">
        <v>650</v>
      </c>
      <c r="B1600">
        <v>11</v>
      </c>
      <c r="C1600" t="s">
        <v>17</v>
      </c>
      <c r="D1600" t="s">
        <v>41</v>
      </c>
      <c r="E1600">
        <v>21</v>
      </c>
      <c r="F1600">
        <v>35</v>
      </c>
      <c r="G1600">
        <v>3</v>
      </c>
      <c r="H1600" s="8">
        <v>11</v>
      </c>
      <c r="I1600" s="7">
        <f>Tabla1[[#This Row],[Tiempo de Preparación]]/1440</f>
        <v>7.6388888888888886E-3</v>
      </c>
      <c r="J1600" t="s">
        <v>6</v>
      </c>
      <c r="K1600">
        <f>Tabla1[[#This Row],[Precio Unitario]]*Tabla1[[#This Row],[Cantidad Ordenada]]</f>
        <v>105</v>
      </c>
      <c r="L1600">
        <f>Tabla1[[#This Row],[Ganancia Bruta]]-(Tabla1[[#This Row],[Costo Unitario]]*Tabla1[[#This Row],[Cantidad Ordenada]])</f>
        <v>42</v>
      </c>
      <c r="M1600">
        <f>Tabla1[[#This Row],[Precio Unitario]]*Tabla1[[#This Row],[Cantidad Ordenada]]</f>
        <v>105</v>
      </c>
      <c r="N1600" s="1">
        <f>Tabla1[[#This Row],[Ganancia Neta ]]/Tabla1[[#This Row],[Total del pedido ]]</f>
        <v>0.4</v>
      </c>
      <c r="O1600" s="2">
        <f>Tabla1[[#This Row],[Costo Unitario]]*Tabla1[[#This Row],[Cantidad Ordenada]]</f>
        <v>63</v>
      </c>
    </row>
    <row r="1601" spans="1:15" x14ac:dyDescent="0.2">
      <c r="A1601">
        <v>651</v>
      </c>
      <c r="B1601">
        <v>16</v>
      </c>
      <c r="C1601" t="s">
        <v>11</v>
      </c>
      <c r="D1601" t="s">
        <v>35</v>
      </c>
      <c r="E1601">
        <v>25</v>
      </c>
      <c r="F1601">
        <v>40</v>
      </c>
      <c r="G1601">
        <v>2</v>
      </c>
      <c r="H1601" s="8">
        <v>50</v>
      </c>
      <c r="I1601" s="7">
        <f>Tabla1[[#This Row],[Tiempo de Preparación]]/1440</f>
        <v>3.4722222222222224E-2</v>
      </c>
      <c r="J1601" t="s">
        <v>6</v>
      </c>
      <c r="K1601">
        <f>Tabla1[[#This Row],[Precio Unitario]]*Tabla1[[#This Row],[Cantidad Ordenada]]</f>
        <v>80</v>
      </c>
      <c r="L1601">
        <f>Tabla1[[#This Row],[Ganancia Bruta]]-(Tabla1[[#This Row],[Costo Unitario]]*Tabla1[[#This Row],[Cantidad Ordenada]])</f>
        <v>30</v>
      </c>
      <c r="M1601">
        <f>Tabla1[[#This Row],[Precio Unitario]]*Tabla1[[#This Row],[Cantidad Ordenada]]</f>
        <v>80</v>
      </c>
      <c r="N1601" s="1">
        <f>Tabla1[[#This Row],[Ganancia Neta ]]/Tabla1[[#This Row],[Total del pedido ]]</f>
        <v>0.375</v>
      </c>
      <c r="O1601" s="2">
        <f>Tabla1[[#This Row],[Costo Unitario]]*Tabla1[[#This Row],[Cantidad Ordenada]]</f>
        <v>50</v>
      </c>
    </row>
    <row r="1602" spans="1:15" x14ac:dyDescent="0.2">
      <c r="A1602">
        <v>651</v>
      </c>
      <c r="B1602">
        <v>16</v>
      </c>
      <c r="C1602" t="s">
        <v>23</v>
      </c>
      <c r="D1602" t="s">
        <v>47</v>
      </c>
      <c r="E1602">
        <v>13</v>
      </c>
      <c r="F1602">
        <v>21</v>
      </c>
      <c r="G1602">
        <v>3</v>
      </c>
      <c r="H1602" s="8">
        <v>9</v>
      </c>
      <c r="I1602" s="7">
        <f>Tabla1[[#This Row],[Tiempo de Preparación]]/1440</f>
        <v>6.2500000000000003E-3</v>
      </c>
      <c r="J1602" t="s">
        <v>6</v>
      </c>
      <c r="K1602">
        <f>Tabla1[[#This Row],[Precio Unitario]]*Tabla1[[#This Row],[Cantidad Ordenada]]</f>
        <v>63</v>
      </c>
      <c r="L1602">
        <f>Tabla1[[#This Row],[Ganancia Bruta]]-(Tabla1[[#This Row],[Costo Unitario]]*Tabla1[[#This Row],[Cantidad Ordenada]])</f>
        <v>24</v>
      </c>
      <c r="M1602">
        <f>Tabla1[[#This Row],[Precio Unitario]]*Tabla1[[#This Row],[Cantidad Ordenada]]</f>
        <v>63</v>
      </c>
      <c r="N1602" s="1">
        <f>Tabla1[[#This Row],[Ganancia Neta ]]/Tabla1[[#This Row],[Total del pedido ]]</f>
        <v>0.38095238095238093</v>
      </c>
      <c r="O1602" s="2">
        <f>Tabla1[[#This Row],[Costo Unitario]]*Tabla1[[#This Row],[Cantidad Ordenada]]</f>
        <v>39</v>
      </c>
    </row>
    <row r="1603" spans="1:15" x14ac:dyDescent="0.2">
      <c r="A1603">
        <v>651</v>
      </c>
      <c r="B1603">
        <v>16</v>
      </c>
      <c r="C1603" t="s">
        <v>14</v>
      </c>
      <c r="D1603" t="s">
        <v>38</v>
      </c>
      <c r="E1603">
        <v>20</v>
      </c>
      <c r="F1603">
        <v>33</v>
      </c>
      <c r="G1603">
        <v>2</v>
      </c>
      <c r="H1603" s="8">
        <v>29</v>
      </c>
      <c r="I1603" s="7">
        <f>Tabla1[[#This Row],[Tiempo de Preparación]]/1440</f>
        <v>2.013888888888889E-2</v>
      </c>
      <c r="J1603" t="s">
        <v>6</v>
      </c>
      <c r="K1603">
        <f>Tabla1[[#This Row],[Precio Unitario]]*Tabla1[[#This Row],[Cantidad Ordenada]]</f>
        <v>66</v>
      </c>
      <c r="L1603">
        <f>Tabla1[[#This Row],[Ganancia Bruta]]-(Tabla1[[#This Row],[Costo Unitario]]*Tabla1[[#This Row],[Cantidad Ordenada]])</f>
        <v>26</v>
      </c>
      <c r="M1603">
        <f>Tabla1[[#This Row],[Precio Unitario]]*Tabla1[[#This Row],[Cantidad Ordenada]]</f>
        <v>66</v>
      </c>
      <c r="N1603" s="1">
        <f>Tabla1[[#This Row],[Ganancia Neta ]]/Tabla1[[#This Row],[Total del pedido ]]</f>
        <v>0.39393939393939392</v>
      </c>
      <c r="O1603" s="2">
        <f>Tabla1[[#This Row],[Costo Unitario]]*Tabla1[[#This Row],[Cantidad Ordenada]]</f>
        <v>40</v>
      </c>
    </row>
    <row r="1604" spans="1:15" x14ac:dyDescent="0.2">
      <c r="A1604">
        <v>652</v>
      </c>
      <c r="B1604">
        <v>14</v>
      </c>
      <c r="C1604" t="s">
        <v>9</v>
      </c>
      <c r="D1604" t="s">
        <v>33</v>
      </c>
      <c r="E1604">
        <v>19</v>
      </c>
      <c r="F1604">
        <v>31</v>
      </c>
      <c r="G1604">
        <v>2</v>
      </c>
      <c r="H1604" s="8">
        <v>12</v>
      </c>
      <c r="I1604" s="7">
        <f>Tabla1[[#This Row],[Tiempo de Preparación]]/1440</f>
        <v>8.3333333333333332E-3</v>
      </c>
      <c r="J1604" t="s">
        <v>6</v>
      </c>
      <c r="K1604">
        <f>Tabla1[[#This Row],[Precio Unitario]]*Tabla1[[#This Row],[Cantidad Ordenada]]</f>
        <v>62</v>
      </c>
      <c r="L1604">
        <f>Tabla1[[#This Row],[Ganancia Bruta]]-(Tabla1[[#This Row],[Costo Unitario]]*Tabla1[[#This Row],[Cantidad Ordenada]])</f>
        <v>24</v>
      </c>
      <c r="M1604">
        <f>Tabla1[[#This Row],[Precio Unitario]]*Tabla1[[#This Row],[Cantidad Ordenada]]</f>
        <v>62</v>
      </c>
      <c r="N1604" s="1">
        <f>Tabla1[[#This Row],[Ganancia Neta ]]/Tabla1[[#This Row],[Total del pedido ]]</f>
        <v>0.38709677419354838</v>
      </c>
      <c r="O1604" s="2">
        <f>Tabla1[[#This Row],[Costo Unitario]]*Tabla1[[#This Row],[Cantidad Ordenada]]</f>
        <v>38</v>
      </c>
    </row>
    <row r="1605" spans="1:15" x14ac:dyDescent="0.2">
      <c r="A1605">
        <v>652</v>
      </c>
      <c r="B1605">
        <v>14</v>
      </c>
      <c r="C1605" t="s">
        <v>12</v>
      </c>
      <c r="D1605" t="s">
        <v>36</v>
      </c>
      <c r="E1605">
        <v>22</v>
      </c>
      <c r="F1605">
        <v>36</v>
      </c>
      <c r="G1605">
        <v>3</v>
      </c>
      <c r="H1605" s="8">
        <v>38</v>
      </c>
      <c r="I1605" s="7">
        <f>Tabla1[[#This Row],[Tiempo de Preparación]]/1440</f>
        <v>2.6388888888888889E-2</v>
      </c>
      <c r="J1605" t="s">
        <v>8</v>
      </c>
      <c r="K1605">
        <f>Tabla1[[#This Row],[Precio Unitario]]*Tabla1[[#This Row],[Cantidad Ordenada]]</f>
        <v>108</v>
      </c>
      <c r="L1605">
        <f>Tabla1[[#This Row],[Ganancia Bruta]]-(Tabla1[[#This Row],[Costo Unitario]]*Tabla1[[#This Row],[Cantidad Ordenada]])</f>
        <v>42</v>
      </c>
      <c r="M1605">
        <f>Tabla1[[#This Row],[Precio Unitario]]*Tabla1[[#This Row],[Cantidad Ordenada]]</f>
        <v>108</v>
      </c>
      <c r="N1605" s="1">
        <f>Tabla1[[#This Row],[Ganancia Neta ]]/Tabla1[[#This Row],[Total del pedido ]]</f>
        <v>0.3888888888888889</v>
      </c>
      <c r="O1605" s="2">
        <f>Tabla1[[#This Row],[Costo Unitario]]*Tabla1[[#This Row],[Cantidad Ordenada]]</f>
        <v>66</v>
      </c>
    </row>
    <row r="1606" spans="1:15" x14ac:dyDescent="0.2">
      <c r="A1606">
        <v>653</v>
      </c>
      <c r="B1606">
        <v>13</v>
      </c>
      <c r="C1606" t="s">
        <v>15</v>
      </c>
      <c r="D1606" t="s">
        <v>39</v>
      </c>
      <c r="E1606">
        <v>16</v>
      </c>
      <c r="F1606">
        <v>28</v>
      </c>
      <c r="G1606">
        <v>3</v>
      </c>
      <c r="H1606" s="8">
        <v>51</v>
      </c>
      <c r="I1606" s="7">
        <f>Tabla1[[#This Row],[Tiempo de Preparación]]/1440</f>
        <v>3.5416666666666666E-2</v>
      </c>
      <c r="J1606" t="s">
        <v>8</v>
      </c>
      <c r="K1606">
        <f>Tabla1[[#This Row],[Precio Unitario]]*Tabla1[[#This Row],[Cantidad Ordenada]]</f>
        <v>84</v>
      </c>
      <c r="L1606">
        <f>Tabla1[[#This Row],[Ganancia Bruta]]-(Tabla1[[#This Row],[Costo Unitario]]*Tabla1[[#This Row],[Cantidad Ordenada]])</f>
        <v>36</v>
      </c>
      <c r="M1606">
        <f>Tabla1[[#This Row],[Precio Unitario]]*Tabla1[[#This Row],[Cantidad Ordenada]]</f>
        <v>84</v>
      </c>
      <c r="N1606" s="1">
        <f>Tabla1[[#This Row],[Ganancia Neta ]]/Tabla1[[#This Row],[Total del pedido ]]</f>
        <v>0.42857142857142855</v>
      </c>
      <c r="O1606" s="2">
        <f>Tabla1[[#This Row],[Costo Unitario]]*Tabla1[[#This Row],[Cantidad Ordenada]]</f>
        <v>48</v>
      </c>
    </row>
    <row r="1607" spans="1:15" x14ac:dyDescent="0.2">
      <c r="A1607">
        <v>653</v>
      </c>
      <c r="B1607">
        <v>13</v>
      </c>
      <c r="C1607" t="s">
        <v>7</v>
      </c>
      <c r="D1607" t="s">
        <v>32</v>
      </c>
      <c r="E1607">
        <v>18</v>
      </c>
      <c r="F1607">
        <v>30</v>
      </c>
      <c r="G1607">
        <v>3</v>
      </c>
      <c r="H1607" s="8">
        <v>46</v>
      </c>
      <c r="I1607" s="7">
        <f>Tabla1[[#This Row],[Tiempo de Preparación]]/1440</f>
        <v>3.1944444444444442E-2</v>
      </c>
      <c r="J1607" t="s">
        <v>6</v>
      </c>
      <c r="K1607">
        <f>Tabla1[[#This Row],[Precio Unitario]]*Tabla1[[#This Row],[Cantidad Ordenada]]</f>
        <v>90</v>
      </c>
      <c r="L1607">
        <f>Tabla1[[#This Row],[Ganancia Bruta]]-(Tabla1[[#This Row],[Costo Unitario]]*Tabla1[[#This Row],[Cantidad Ordenada]])</f>
        <v>36</v>
      </c>
      <c r="M1607">
        <f>Tabla1[[#This Row],[Precio Unitario]]*Tabla1[[#This Row],[Cantidad Ordenada]]</f>
        <v>90</v>
      </c>
      <c r="N1607" s="1">
        <f>Tabla1[[#This Row],[Ganancia Neta ]]/Tabla1[[#This Row],[Total del pedido ]]</f>
        <v>0.4</v>
      </c>
      <c r="O1607" s="2">
        <f>Tabla1[[#This Row],[Costo Unitario]]*Tabla1[[#This Row],[Cantidad Ordenada]]</f>
        <v>54</v>
      </c>
    </row>
    <row r="1608" spans="1:15" x14ac:dyDescent="0.2">
      <c r="A1608">
        <v>653</v>
      </c>
      <c r="B1608">
        <v>13</v>
      </c>
      <c r="C1608" t="s">
        <v>17</v>
      </c>
      <c r="D1608" t="s">
        <v>41</v>
      </c>
      <c r="E1608">
        <v>21</v>
      </c>
      <c r="F1608">
        <v>35</v>
      </c>
      <c r="G1608">
        <v>2</v>
      </c>
      <c r="H1608" s="8">
        <v>53</v>
      </c>
      <c r="I1608" s="7">
        <f>Tabla1[[#This Row],[Tiempo de Preparación]]/1440</f>
        <v>3.6805555555555557E-2</v>
      </c>
      <c r="J1608" t="s">
        <v>6</v>
      </c>
      <c r="K1608">
        <f>Tabla1[[#This Row],[Precio Unitario]]*Tabla1[[#This Row],[Cantidad Ordenada]]</f>
        <v>70</v>
      </c>
      <c r="L1608">
        <f>Tabla1[[#This Row],[Ganancia Bruta]]-(Tabla1[[#This Row],[Costo Unitario]]*Tabla1[[#This Row],[Cantidad Ordenada]])</f>
        <v>28</v>
      </c>
      <c r="M1608">
        <f>Tabla1[[#This Row],[Precio Unitario]]*Tabla1[[#This Row],[Cantidad Ordenada]]</f>
        <v>70</v>
      </c>
      <c r="N1608" s="1">
        <f>Tabla1[[#This Row],[Ganancia Neta ]]/Tabla1[[#This Row],[Total del pedido ]]</f>
        <v>0.4</v>
      </c>
      <c r="O1608" s="2">
        <f>Tabla1[[#This Row],[Costo Unitario]]*Tabla1[[#This Row],[Cantidad Ordenada]]</f>
        <v>42</v>
      </c>
    </row>
    <row r="1609" spans="1:15" x14ac:dyDescent="0.2">
      <c r="A1609">
        <v>654</v>
      </c>
      <c r="B1609">
        <v>12</v>
      </c>
      <c r="C1609" t="s">
        <v>19</v>
      </c>
      <c r="D1609" t="s">
        <v>43</v>
      </c>
      <c r="E1609">
        <v>13</v>
      </c>
      <c r="F1609">
        <v>22</v>
      </c>
      <c r="G1609">
        <v>1</v>
      </c>
      <c r="H1609" s="8">
        <v>31</v>
      </c>
      <c r="I1609" s="7">
        <f>Tabla1[[#This Row],[Tiempo de Preparación]]/1440</f>
        <v>2.1527777777777778E-2</v>
      </c>
      <c r="J1609" t="s">
        <v>6</v>
      </c>
      <c r="K1609">
        <f>Tabla1[[#This Row],[Precio Unitario]]*Tabla1[[#This Row],[Cantidad Ordenada]]</f>
        <v>22</v>
      </c>
      <c r="L1609">
        <f>Tabla1[[#This Row],[Ganancia Bruta]]-(Tabla1[[#This Row],[Costo Unitario]]*Tabla1[[#This Row],[Cantidad Ordenada]])</f>
        <v>9</v>
      </c>
      <c r="M1609">
        <f>Tabla1[[#This Row],[Precio Unitario]]*Tabla1[[#This Row],[Cantidad Ordenada]]</f>
        <v>22</v>
      </c>
      <c r="N1609" s="1">
        <f>Tabla1[[#This Row],[Ganancia Neta ]]/Tabla1[[#This Row],[Total del pedido ]]</f>
        <v>0.40909090909090912</v>
      </c>
      <c r="O1609" s="2">
        <f>Tabla1[[#This Row],[Costo Unitario]]*Tabla1[[#This Row],[Cantidad Ordenada]]</f>
        <v>13</v>
      </c>
    </row>
    <row r="1610" spans="1:15" x14ac:dyDescent="0.2">
      <c r="A1610">
        <v>654</v>
      </c>
      <c r="B1610">
        <v>12</v>
      </c>
      <c r="C1610" t="s">
        <v>21</v>
      </c>
      <c r="D1610" t="s">
        <v>45</v>
      </c>
      <c r="E1610">
        <v>12</v>
      </c>
      <c r="F1610">
        <v>20</v>
      </c>
      <c r="G1610">
        <v>1</v>
      </c>
      <c r="H1610" s="8">
        <v>13</v>
      </c>
      <c r="I1610" s="7">
        <f>Tabla1[[#This Row],[Tiempo de Preparación]]/1440</f>
        <v>9.0277777777777769E-3</v>
      </c>
      <c r="J1610" t="s">
        <v>6</v>
      </c>
      <c r="K1610">
        <f>Tabla1[[#This Row],[Precio Unitario]]*Tabla1[[#This Row],[Cantidad Ordenada]]</f>
        <v>20</v>
      </c>
      <c r="L1610">
        <f>Tabla1[[#This Row],[Ganancia Bruta]]-(Tabla1[[#This Row],[Costo Unitario]]*Tabla1[[#This Row],[Cantidad Ordenada]])</f>
        <v>8</v>
      </c>
      <c r="M1610">
        <f>Tabla1[[#This Row],[Precio Unitario]]*Tabla1[[#This Row],[Cantidad Ordenada]]</f>
        <v>20</v>
      </c>
      <c r="N1610" s="1">
        <f>Tabla1[[#This Row],[Ganancia Neta ]]/Tabla1[[#This Row],[Total del pedido ]]</f>
        <v>0.4</v>
      </c>
      <c r="O1610" s="2">
        <f>Tabla1[[#This Row],[Costo Unitario]]*Tabla1[[#This Row],[Cantidad Ordenada]]</f>
        <v>12</v>
      </c>
    </row>
    <row r="1611" spans="1:15" x14ac:dyDescent="0.2">
      <c r="A1611">
        <v>655</v>
      </c>
      <c r="B1611">
        <v>5</v>
      </c>
      <c r="C1611" t="s">
        <v>9</v>
      </c>
      <c r="D1611" t="s">
        <v>33</v>
      </c>
      <c r="E1611">
        <v>19</v>
      </c>
      <c r="F1611">
        <v>31</v>
      </c>
      <c r="G1611">
        <v>3</v>
      </c>
      <c r="H1611" s="8">
        <v>36</v>
      </c>
      <c r="I1611" s="7">
        <f>Tabla1[[#This Row],[Tiempo de Preparación]]/1440</f>
        <v>2.5000000000000001E-2</v>
      </c>
      <c r="J1611" t="s">
        <v>8</v>
      </c>
      <c r="K1611">
        <f>Tabla1[[#This Row],[Precio Unitario]]*Tabla1[[#This Row],[Cantidad Ordenada]]</f>
        <v>93</v>
      </c>
      <c r="L1611">
        <f>Tabla1[[#This Row],[Ganancia Bruta]]-(Tabla1[[#This Row],[Costo Unitario]]*Tabla1[[#This Row],[Cantidad Ordenada]])</f>
        <v>36</v>
      </c>
      <c r="M1611">
        <f>Tabla1[[#This Row],[Precio Unitario]]*Tabla1[[#This Row],[Cantidad Ordenada]]</f>
        <v>93</v>
      </c>
      <c r="N1611" s="1">
        <f>Tabla1[[#This Row],[Ganancia Neta ]]/Tabla1[[#This Row],[Total del pedido ]]</f>
        <v>0.38709677419354838</v>
      </c>
      <c r="O1611" s="2">
        <f>Tabla1[[#This Row],[Costo Unitario]]*Tabla1[[#This Row],[Cantidad Ordenada]]</f>
        <v>57</v>
      </c>
    </row>
    <row r="1612" spans="1:15" x14ac:dyDescent="0.2">
      <c r="A1612">
        <v>656</v>
      </c>
      <c r="B1612">
        <v>19</v>
      </c>
      <c r="C1612" t="s">
        <v>22</v>
      </c>
      <c r="D1612" t="s">
        <v>46</v>
      </c>
      <c r="E1612">
        <v>14</v>
      </c>
      <c r="F1612">
        <v>23</v>
      </c>
      <c r="G1612">
        <v>1</v>
      </c>
      <c r="H1612" s="8">
        <v>13</v>
      </c>
      <c r="I1612" s="7">
        <f>Tabla1[[#This Row],[Tiempo de Preparación]]/1440</f>
        <v>9.0277777777777769E-3</v>
      </c>
      <c r="J1612" t="s">
        <v>6</v>
      </c>
      <c r="K1612">
        <f>Tabla1[[#This Row],[Precio Unitario]]*Tabla1[[#This Row],[Cantidad Ordenada]]</f>
        <v>23</v>
      </c>
      <c r="L1612">
        <f>Tabla1[[#This Row],[Ganancia Bruta]]-(Tabla1[[#This Row],[Costo Unitario]]*Tabla1[[#This Row],[Cantidad Ordenada]])</f>
        <v>9</v>
      </c>
      <c r="M1612">
        <f>Tabla1[[#This Row],[Precio Unitario]]*Tabla1[[#This Row],[Cantidad Ordenada]]</f>
        <v>23</v>
      </c>
      <c r="N1612" s="1">
        <f>Tabla1[[#This Row],[Ganancia Neta ]]/Tabla1[[#This Row],[Total del pedido ]]</f>
        <v>0.39130434782608697</v>
      </c>
      <c r="O1612" s="2">
        <f>Tabla1[[#This Row],[Costo Unitario]]*Tabla1[[#This Row],[Cantidad Ordenada]]</f>
        <v>14</v>
      </c>
    </row>
    <row r="1613" spans="1:15" x14ac:dyDescent="0.2">
      <c r="A1613">
        <v>656</v>
      </c>
      <c r="B1613">
        <v>19</v>
      </c>
      <c r="C1613" t="s">
        <v>21</v>
      </c>
      <c r="D1613" t="s">
        <v>45</v>
      </c>
      <c r="E1613">
        <v>12</v>
      </c>
      <c r="F1613">
        <v>20</v>
      </c>
      <c r="G1613">
        <v>3</v>
      </c>
      <c r="H1613" s="8">
        <v>44</v>
      </c>
      <c r="I1613" s="7">
        <f>Tabla1[[#This Row],[Tiempo de Preparación]]/1440</f>
        <v>3.0555555555555555E-2</v>
      </c>
      <c r="J1613" t="s">
        <v>8</v>
      </c>
      <c r="K1613">
        <f>Tabla1[[#This Row],[Precio Unitario]]*Tabla1[[#This Row],[Cantidad Ordenada]]</f>
        <v>60</v>
      </c>
      <c r="L1613">
        <f>Tabla1[[#This Row],[Ganancia Bruta]]-(Tabla1[[#This Row],[Costo Unitario]]*Tabla1[[#This Row],[Cantidad Ordenada]])</f>
        <v>24</v>
      </c>
      <c r="M1613">
        <f>Tabla1[[#This Row],[Precio Unitario]]*Tabla1[[#This Row],[Cantidad Ordenada]]</f>
        <v>60</v>
      </c>
      <c r="N1613" s="1">
        <f>Tabla1[[#This Row],[Ganancia Neta ]]/Tabla1[[#This Row],[Total del pedido ]]</f>
        <v>0.4</v>
      </c>
      <c r="O1613" s="2">
        <f>Tabla1[[#This Row],[Costo Unitario]]*Tabla1[[#This Row],[Cantidad Ordenada]]</f>
        <v>36</v>
      </c>
    </row>
    <row r="1614" spans="1:15" x14ac:dyDescent="0.2">
      <c r="A1614">
        <v>656</v>
      </c>
      <c r="B1614">
        <v>19</v>
      </c>
      <c r="C1614" t="s">
        <v>16</v>
      </c>
      <c r="D1614" t="s">
        <v>40</v>
      </c>
      <c r="E1614">
        <v>11</v>
      </c>
      <c r="F1614">
        <v>19</v>
      </c>
      <c r="G1614">
        <v>2</v>
      </c>
      <c r="H1614" s="8">
        <v>39</v>
      </c>
      <c r="I1614" s="7">
        <f>Tabla1[[#This Row],[Tiempo de Preparación]]/1440</f>
        <v>2.7083333333333334E-2</v>
      </c>
      <c r="J1614" t="s">
        <v>8</v>
      </c>
      <c r="K1614">
        <f>Tabla1[[#This Row],[Precio Unitario]]*Tabla1[[#This Row],[Cantidad Ordenada]]</f>
        <v>38</v>
      </c>
      <c r="L1614">
        <f>Tabla1[[#This Row],[Ganancia Bruta]]-(Tabla1[[#This Row],[Costo Unitario]]*Tabla1[[#This Row],[Cantidad Ordenada]])</f>
        <v>16</v>
      </c>
      <c r="M1614">
        <f>Tabla1[[#This Row],[Precio Unitario]]*Tabla1[[#This Row],[Cantidad Ordenada]]</f>
        <v>38</v>
      </c>
      <c r="N1614" s="1">
        <f>Tabla1[[#This Row],[Ganancia Neta ]]/Tabla1[[#This Row],[Total del pedido ]]</f>
        <v>0.42105263157894735</v>
      </c>
      <c r="O1614" s="2">
        <f>Tabla1[[#This Row],[Costo Unitario]]*Tabla1[[#This Row],[Cantidad Ordenada]]</f>
        <v>22</v>
      </c>
    </row>
    <row r="1615" spans="1:15" x14ac:dyDescent="0.2">
      <c r="A1615">
        <v>656</v>
      </c>
      <c r="B1615">
        <v>19</v>
      </c>
      <c r="C1615" t="s">
        <v>12</v>
      </c>
      <c r="D1615" t="s">
        <v>36</v>
      </c>
      <c r="E1615">
        <v>22</v>
      </c>
      <c r="F1615">
        <v>36</v>
      </c>
      <c r="G1615">
        <v>1</v>
      </c>
      <c r="H1615" s="8">
        <v>14</v>
      </c>
      <c r="I1615" s="7">
        <f>Tabla1[[#This Row],[Tiempo de Preparación]]/1440</f>
        <v>9.7222222222222224E-3</v>
      </c>
      <c r="J1615" t="s">
        <v>6</v>
      </c>
      <c r="K1615">
        <f>Tabla1[[#This Row],[Precio Unitario]]*Tabla1[[#This Row],[Cantidad Ordenada]]</f>
        <v>36</v>
      </c>
      <c r="L1615">
        <f>Tabla1[[#This Row],[Ganancia Bruta]]-(Tabla1[[#This Row],[Costo Unitario]]*Tabla1[[#This Row],[Cantidad Ordenada]])</f>
        <v>14</v>
      </c>
      <c r="M1615">
        <f>Tabla1[[#This Row],[Precio Unitario]]*Tabla1[[#This Row],[Cantidad Ordenada]]</f>
        <v>36</v>
      </c>
      <c r="N1615" s="1">
        <f>Tabla1[[#This Row],[Ganancia Neta ]]/Tabla1[[#This Row],[Total del pedido ]]</f>
        <v>0.3888888888888889</v>
      </c>
      <c r="O1615" s="2">
        <f>Tabla1[[#This Row],[Costo Unitario]]*Tabla1[[#This Row],[Cantidad Ordenada]]</f>
        <v>22</v>
      </c>
    </row>
    <row r="1616" spans="1:15" x14ac:dyDescent="0.2">
      <c r="A1616">
        <v>657</v>
      </c>
      <c r="B1616">
        <v>1</v>
      </c>
      <c r="C1616" t="s">
        <v>11</v>
      </c>
      <c r="D1616" t="s">
        <v>35</v>
      </c>
      <c r="E1616">
        <v>25</v>
      </c>
      <c r="F1616">
        <v>40</v>
      </c>
      <c r="G1616">
        <v>2</v>
      </c>
      <c r="H1616" s="8">
        <v>55</v>
      </c>
      <c r="I1616" s="7">
        <f>Tabla1[[#This Row],[Tiempo de Preparación]]/1440</f>
        <v>3.8194444444444448E-2</v>
      </c>
      <c r="J1616" t="s">
        <v>8</v>
      </c>
      <c r="K1616">
        <f>Tabla1[[#This Row],[Precio Unitario]]*Tabla1[[#This Row],[Cantidad Ordenada]]</f>
        <v>80</v>
      </c>
      <c r="L1616">
        <f>Tabla1[[#This Row],[Ganancia Bruta]]-(Tabla1[[#This Row],[Costo Unitario]]*Tabla1[[#This Row],[Cantidad Ordenada]])</f>
        <v>30</v>
      </c>
      <c r="M1616">
        <f>Tabla1[[#This Row],[Precio Unitario]]*Tabla1[[#This Row],[Cantidad Ordenada]]</f>
        <v>80</v>
      </c>
      <c r="N1616" s="1">
        <f>Tabla1[[#This Row],[Ganancia Neta ]]/Tabla1[[#This Row],[Total del pedido ]]</f>
        <v>0.375</v>
      </c>
      <c r="O1616" s="2">
        <f>Tabla1[[#This Row],[Costo Unitario]]*Tabla1[[#This Row],[Cantidad Ordenada]]</f>
        <v>50</v>
      </c>
    </row>
    <row r="1617" spans="1:15" x14ac:dyDescent="0.2">
      <c r="A1617">
        <v>657</v>
      </c>
      <c r="B1617">
        <v>1</v>
      </c>
      <c r="C1617" t="s">
        <v>22</v>
      </c>
      <c r="D1617" t="s">
        <v>46</v>
      </c>
      <c r="E1617">
        <v>14</v>
      </c>
      <c r="F1617">
        <v>23</v>
      </c>
      <c r="G1617">
        <v>2</v>
      </c>
      <c r="H1617" s="8">
        <v>39</v>
      </c>
      <c r="I1617" s="7">
        <f>Tabla1[[#This Row],[Tiempo de Preparación]]/1440</f>
        <v>2.7083333333333334E-2</v>
      </c>
      <c r="J1617" t="s">
        <v>8</v>
      </c>
      <c r="K1617">
        <f>Tabla1[[#This Row],[Precio Unitario]]*Tabla1[[#This Row],[Cantidad Ordenada]]</f>
        <v>46</v>
      </c>
      <c r="L1617">
        <f>Tabla1[[#This Row],[Ganancia Bruta]]-(Tabla1[[#This Row],[Costo Unitario]]*Tabla1[[#This Row],[Cantidad Ordenada]])</f>
        <v>18</v>
      </c>
      <c r="M1617">
        <f>Tabla1[[#This Row],[Precio Unitario]]*Tabla1[[#This Row],[Cantidad Ordenada]]</f>
        <v>46</v>
      </c>
      <c r="N1617" s="1">
        <f>Tabla1[[#This Row],[Ganancia Neta ]]/Tabla1[[#This Row],[Total del pedido ]]</f>
        <v>0.39130434782608697</v>
      </c>
      <c r="O1617" s="2">
        <f>Tabla1[[#This Row],[Costo Unitario]]*Tabla1[[#This Row],[Cantidad Ordenada]]</f>
        <v>28</v>
      </c>
    </row>
    <row r="1618" spans="1:15" x14ac:dyDescent="0.2">
      <c r="A1618">
        <v>657</v>
      </c>
      <c r="B1618">
        <v>1</v>
      </c>
      <c r="C1618" t="s">
        <v>17</v>
      </c>
      <c r="D1618" t="s">
        <v>41</v>
      </c>
      <c r="E1618">
        <v>21</v>
      </c>
      <c r="F1618">
        <v>35</v>
      </c>
      <c r="G1618">
        <v>2</v>
      </c>
      <c r="H1618" s="8">
        <v>40</v>
      </c>
      <c r="I1618" s="7">
        <f>Tabla1[[#This Row],[Tiempo de Preparación]]/1440</f>
        <v>2.7777777777777776E-2</v>
      </c>
      <c r="J1618" t="s">
        <v>8</v>
      </c>
      <c r="K1618">
        <f>Tabla1[[#This Row],[Precio Unitario]]*Tabla1[[#This Row],[Cantidad Ordenada]]</f>
        <v>70</v>
      </c>
      <c r="L1618">
        <f>Tabla1[[#This Row],[Ganancia Bruta]]-(Tabla1[[#This Row],[Costo Unitario]]*Tabla1[[#This Row],[Cantidad Ordenada]])</f>
        <v>28</v>
      </c>
      <c r="M1618">
        <f>Tabla1[[#This Row],[Precio Unitario]]*Tabla1[[#This Row],[Cantidad Ordenada]]</f>
        <v>70</v>
      </c>
      <c r="N1618" s="1">
        <f>Tabla1[[#This Row],[Ganancia Neta ]]/Tabla1[[#This Row],[Total del pedido ]]</f>
        <v>0.4</v>
      </c>
      <c r="O1618" s="2">
        <f>Tabla1[[#This Row],[Costo Unitario]]*Tabla1[[#This Row],[Cantidad Ordenada]]</f>
        <v>42</v>
      </c>
    </row>
    <row r="1619" spans="1:15" x14ac:dyDescent="0.2">
      <c r="A1619">
        <v>658</v>
      </c>
      <c r="B1619">
        <v>19</v>
      </c>
      <c r="C1619" t="s">
        <v>18</v>
      </c>
      <c r="D1619" t="s">
        <v>42</v>
      </c>
      <c r="E1619">
        <v>19</v>
      </c>
      <c r="F1619">
        <v>32</v>
      </c>
      <c r="G1619">
        <v>1</v>
      </c>
      <c r="H1619" s="8">
        <v>21</v>
      </c>
      <c r="I1619" s="7">
        <f>Tabla1[[#This Row],[Tiempo de Preparación]]/1440</f>
        <v>1.4583333333333334E-2</v>
      </c>
      <c r="J1619" t="s">
        <v>8</v>
      </c>
      <c r="K1619">
        <f>Tabla1[[#This Row],[Precio Unitario]]*Tabla1[[#This Row],[Cantidad Ordenada]]</f>
        <v>32</v>
      </c>
      <c r="L1619">
        <f>Tabla1[[#This Row],[Ganancia Bruta]]-(Tabla1[[#This Row],[Costo Unitario]]*Tabla1[[#This Row],[Cantidad Ordenada]])</f>
        <v>13</v>
      </c>
      <c r="M1619">
        <f>Tabla1[[#This Row],[Precio Unitario]]*Tabla1[[#This Row],[Cantidad Ordenada]]</f>
        <v>32</v>
      </c>
      <c r="N1619" s="1">
        <f>Tabla1[[#This Row],[Ganancia Neta ]]/Tabla1[[#This Row],[Total del pedido ]]</f>
        <v>0.40625</v>
      </c>
      <c r="O1619" s="2">
        <f>Tabla1[[#This Row],[Costo Unitario]]*Tabla1[[#This Row],[Cantidad Ordenada]]</f>
        <v>19</v>
      </c>
    </row>
    <row r="1620" spans="1:15" x14ac:dyDescent="0.2">
      <c r="A1620">
        <v>658</v>
      </c>
      <c r="B1620">
        <v>19</v>
      </c>
      <c r="C1620" t="s">
        <v>10</v>
      </c>
      <c r="D1620" t="s">
        <v>34</v>
      </c>
      <c r="E1620">
        <v>16</v>
      </c>
      <c r="F1620">
        <v>27</v>
      </c>
      <c r="G1620">
        <v>2</v>
      </c>
      <c r="H1620" s="8">
        <v>27</v>
      </c>
      <c r="I1620" s="7">
        <f>Tabla1[[#This Row],[Tiempo de Preparación]]/1440</f>
        <v>1.8749999999999999E-2</v>
      </c>
      <c r="J1620" t="s">
        <v>8</v>
      </c>
      <c r="K1620">
        <f>Tabla1[[#This Row],[Precio Unitario]]*Tabla1[[#This Row],[Cantidad Ordenada]]</f>
        <v>54</v>
      </c>
      <c r="L1620">
        <f>Tabla1[[#This Row],[Ganancia Bruta]]-(Tabla1[[#This Row],[Costo Unitario]]*Tabla1[[#This Row],[Cantidad Ordenada]])</f>
        <v>22</v>
      </c>
      <c r="M1620">
        <f>Tabla1[[#This Row],[Precio Unitario]]*Tabla1[[#This Row],[Cantidad Ordenada]]</f>
        <v>54</v>
      </c>
      <c r="N1620" s="1">
        <f>Tabla1[[#This Row],[Ganancia Neta ]]/Tabla1[[#This Row],[Total del pedido ]]</f>
        <v>0.40740740740740738</v>
      </c>
      <c r="O1620" s="2">
        <f>Tabla1[[#This Row],[Costo Unitario]]*Tabla1[[#This Row],[Cantidad Ordenada]]</f>
        <v>32</v>
      </c>
    </row>
    <row r="1621" spans="1:15" x14ac:dyDescent="0.2">
      <c r="A1621">
        <v>659</v>
      </c>
      <c r="B1621">
        <v>9</v>
      </c>
      <c r="C1621" t="s">
        <v>13</v>
      </c>
      <c r="D1621" t="s">
        <v>37</v>
      </c>
      <c r="E1621">
        <v>17</v>
      </c>
      <c r="F1621">
        <v>29</v>
      </c>
      <c r="G1621">
        <v>3</v>
      </c>
      <c r="H1621" s="8">
        <v>31</v>
      </c>
      <c r="I1621" s="7">
        <f>Tabla1[[#This Row],[Tiempo de Preparación]]/1440</f>
        <v>2.1527777777777778E-2</v>
      </c>
      <c r="J1621" t="s">
        <v>6</v>
      </c>
      <c r="K1621">
        <f>Tabla1[[#This Row],[Precio Unitario]]*Tabla1[[#This Row],[Cantidad Ordenada]]</f>
        <v>87</v>
      </c>
      <c r="L1621">
        <f>Tabla1[[#This Row],[Ganancia Bruta]]-(Tabla1[[#This Row],[Costo Unitario]]*Tabla1[[#This Row],[Cantidad Ordenada]])</f>
        <v>36</v>
      </c>
      <c r="M1621">
        <f>Tabla1[[#This Row],[Precio Unitario]]*Tabla1[[#This Row],[Cantidad Ordenada]]</f>
        <v>87</v>
      </c>
      <c r="N1621" s="1">
        <f>Tabla1[[#This Row],[Ganancia Neta ]]/Tabla1[[#This Row],[Total del pedido ]]</f>
        <v>0.41379310344827586</v>
      </c>
      <c r="O1621" s="2">
        <f>Tabla1[[#This Row],[Costo Unitario]]*Tabla1[[#This Row],[Cantidad Ordenada]]</f>
        <v>51</v>
      </c>
    </row>
    <row r="1622" spans="1:15" x14ac:dyDescent="0.2">
      <c r="A1622">
        <v>660</v>
      </c>
      <c r="B1622">
        <v>19</v>
      </c>
      <c r="C1622" t="s">
        <v>16</v>
      </c>
      <c r="D1622" t="s">
        <v>40</v>
      </c>
      <c r="E1622">
        <v>11</v>
      </c>
      <c r="F1622">
        <v>19</v>
      </c>
      <c r="G1622">
        <v>2</v>
      </c>
      <c r="H1622" s="8">
        <v>24</v>
      </c>
      <c r="I1622" s="7">
        <f>Tabla1[[#This Row],[Tiempo de Preparación]]/1440</f>
        <v>1.6666666666666666E-2</v>
      </c>
      <c r="J1622" t="s">
        <v>8</v>
      </c>
      <c r="K1622">
        <f>Tabla1[[#This Row],[Precio Unitario]]*Tabla1[[#This Row],[Cantidad Ordenada]]</f>
        <v>38</v>
      </c>
      <c r="L1622">
        <f>Tabla1[[#This Row],[Ganancia Bruta]]-(Tabla1[[#This Row],[Costo Unitario]]*Tabla1[[#This Row],[Cantidad Ordenada]])</f>
        <v>16</v>
      </c>
      <c r="M1622">
        <f>Tabla1[[#This Row],[Precio Unitario]]*Tabla1[[#This Row],[Cantidad Ordenada]]</f>
        <v>38</v>
      </c>
      <c r="N1622" s="1">
        <f>Tabla1[[#This Row],[Ganancia Neta ]]/Tabla1[[#This Row],[Total del pedido ]]</f>
        <v>0.42105263157894735</v>
      </c>
      <c r="O1622" s="2">
        <f>Tabla1[[#This Row],[Costo Unitario]]*Tabla1[[#This Row],[Cantidad Ordenada]]</f>
        <v>22</v>
      </c>
    </row>
    <row r="1623" spans="1:15" x14ac:dyDescent="0.2">
      <c r="A1623">
        <v>660</v>
      </c>
      <c r="B1623">
        <v>19</v>
      </c>
      <c r="C1623" t="s">
        <v>7</v>
      </c>
      <c r="D1623" t="s">
        <v>32</v>
      </c>
      <c r="E1623">
        <v>18</v>
      </c>
      <c r="F1623">
        <v>30</v>
      </c>
      <c r="G1623">
        <v>3</v>
      </c>
      <c r="H1623" s="8">
        <v>16</v>
      </c>
      <c r="I1623" s="7">
        <f>Tabla1[[#This Row],[Tiempo de Preparación]]/1440</f>
        <v>1.1111111111111112E-2</v>
      </c>
      <c r="J1623" t="s">
        <v>6</v>
      </c>
      <c r="K1623">
        <f>Tabla1[[#This Row],[Precio Unitario]]*Tabla1[[#This Row],[Cantidad Ordenada]]</f>
        <v>90</v>
      </c>
      <c r="L1623">
        <f>Tabla1[[#This Row],[Ganancia Bruta]]-(Tabla1[[#This Row],[Costo Unitario]]*Tabla1[[#This Row],[Cantidad Ordenada]])</f>
        <v>36</v>
      </c>
      <c r="M1623">
        <f>Tabla1[[#This Row],[Precio Unitario]]*Tabla1[[#This Row],[Cantidad Ordenada]]</f>
        <v>90</v>
      </c>
      <c r="N1623" s="1">
        <f>Tabla1[[#This Row],[Ganancia Neta ]]/Tabla1[[#This Row],[Total del pedido ]]</f>
        <v>0.4</v>
      </c>
      <c r="O1623" s="2">
        <f>Tabla1[[#This Row],[Costo Unitario]]*Tabla1[[#This Row],[Cantidad Ordenada]]</f>
        <v>54</v>
      </c>
    </row>
    <row r="1624" spans="1:15" x14ac:dyDescent="0.2">
      <c r="A1624">
        <v>660</v>
      </c>
      <c r="B1624">
        <v>19</v>
      </c>
      <c r="C1624" t="s">
        <v>11</v>
      </c>
      <c r="D1624" t="s">
        <v>35</v>
      </c>
      <c r="E1624">
        <v>25</v>
      </c>
      <c r="F1624">
        <v>40</v>
      </c>
      <c r="G1624">
        <v>2</v>
      </c>
      <c r="H1624" s="8">
        <v>5</v>
      </c>
      <c r="I1624" s="7">
        <f>Tabla1[[#This Row],[Tiempo de Preparación]]/1440</f>
        <v>3.472222222222222E-3</v>
      </c>
      <c r="J1624" t="s">
        <v>8</v>
      </c>
      <c r="K1624">
        <f>Tabla1[[#This Row],[Precio Unitario]]*Tabla1[[#This Row],[Cantidad Ordenada]]</f>
        <v>80</v>
      </c>
      <c r="L1624">
        <f>Tabla1[[#This Row],[Ganancia Bruta]]-(Tabla1[[#This Row],[Costo Unitario]]*Tabla1[[#This Row],[Cantidad Ordenada]])</f>
        <v>30</v>
      </c>
      <c r="M1624">
        <f>Tabla1[[#This Row],[Precio Unitario]]*Tabla1[[#This Row],[Cantidad Ordenada]]</f>
        <v>80</v>
      </c>
      <c r="N1624" s="1">
        <f>Tabla1[[#This Row],[Ganancia Neta ]]/Tabla1[[#This Row],[Total del pedido ]]</f>
        <v>0.375</v>
      </c>
      <c r="O1624" s="2">
        <f>Tabla1[[#This Row],[Costo Unitario]]*Tabla1[[#This Row],[Cantidad Ordenada]]</f>
        <v>50</v>
      </c>
    </row>
    <row r="1625" spans="1:15" x14ac:dyDescent="0.2">
      <c r="A1625">
        <v>661</v>
      </c>
      <c r="B1625">
        <v>16</v>
      </c>
      <c r="C1625" t="s">
        <v>22</v>
      </c>
      <c r="D1625" t="s">
        <v>46</v>
      </c>
      <c r="E1625">
        <v>14</v>
      </c>
      <c r="F1625">
        <v>23</v>
      </c>
      <c r="G1625">
        <v>3</v>
      </c>
      <c r="H1625" s="8">
        <v>56</v>
      </c>
      <c r="I1625" s="7">
        <f>Tabla1[[#This Row],[Tiempo de Preparación]]/1440</f>
        <v>3.888888888888889E-2</v>
      </c>
      <c r="J1625" t="s">
        <v>8</v>
      </c>
      <c r="K1625">
        <f>Tabla1[[#This Row],[Precio Unitario]]*Tabla1[[#This Row],[Cantidad Ordenada]]</f>
        <v>69</v>
      </c>
      <c r="L1625">
        <f>Tabla1[[#This Row],[Ganancia Bruta]]-(Tabla1[[#This Row],[Costo Unitario]]*Tabla1[[#This Row],[Cantidad Ordenada]])</f>
        <v>27</v>
      </c>
      <c r="M1625">
        <f>Tabla1[[#This Row],[Precio Unitario]]*Tabla1[[#This Row],[Cantidad Ordenada]]</f>
        <v>69</v>
      </c>
      <c r="N1625" s="1">
        <f>Tabla1[[#This Row],[Ganancia Neta ]]/Tabla1[[#This Row],[Total del pedido ]]</f>
        <v>0.39130434782608697</v>
      </c>
      <c r="O1625" s="2">
        <f>Tabla1[[#This Row],[Costo Unitario]]*Tabla1[[#This Row],[Cantidad Ordenada]]</f>
        <v>42</v>
      </c>
    </row>
    <row r="1626" spans="1:15" x14ac:dyDescent="0.2">
      <c r="A1626">
        <v>661</v>
      </c>
      <c r="B1626">
        <v>16</v>
      </c>
      <c r="C1626" t="s">
        <v>9</v>
      </c>
      <c r="D1626" t="s">
        <v>33</v>
      </c>
      <c r="E1626">
        <v>19</v>
      </c>
      <c r="F1626">
        <v>31</v>
      </c>
      <c r="G1626">
        <v>1</v>
      </c>
      <c r="H1626" s="8">
        <v>22</v>
      </c>
      <c r="I1626" s="7">
        <f>Tabla1[[#This Row],[Tiempo de Preparación]]/1440</f>
        <v>1.5277777777777777E-2</v>
      </c>
      <c r="J1626" t="s">
        <v>8</v>
      </c>
      <c r="K1626">
        <f>Tabla1[[#This Row],[Precio Unitario]]*Tabla1[[#This Row],[Cantidad Ordenada]]</f>
        <v>31</v>
      </c>
      <c r="L1626">
        <f>Tabla1[[#This Row],[Ganancia Bruta]]-(Tabla1[[#This Row],[Costo Unitario]]*Tabla1[[#This Row],[Cantidad Ordenada]])</f>
        <v>12</v>
      </c>
      <c r="M1626">
        <f>Tabla1[[#This Row],[Precio Unitario]]*Tabla1[[#This Row],[Cantidad Ordenada]]</f>
        <v>31</v>
      </c>
      <c r="N1626" s="1">
        <f>Tabla1[[#This Row],[Ganancia Neta ]]/Tabla1[[#This Row],[Total del pedido ]]</f>
        <v>0.38709677419354838</v>
      </c>
      <c r="O1626" s="2">
        <f>Tabla1[[#This Row],[Costo Unitario]]*Tabla1[[#This Row],[Cantidad Ordenada]]</f>
        <v>19</v>
      </c>
    </row>
    <row r="1627" spans="1:15" x14ac:dyDescent="0.2">
      <c r="A1627">
        <v>661</v>
      </c>
      <c r="B1627">
        <v>16</v>
      </c>
      <c r="C1627" t="s">
        <v>26</v>
      </c>
      <c r="D1627" t="s">
        <v>50</v>
      </c>
      <c r="E1627">
        <v>15</v>
      </c>
      <c r="F1627">
        <v>25</v>
      </c>
      <c r="G1627">
        <v>2</v>
      </c>
      <c r="H1627" s="8">
        <v>30</v>
      </c>
      <c r="I1627" s="7">
        <f>Tabla1[[#This Row],[Tiempo de Preparación]]/1440</f>
        <v>2.0833333333333332E-2</v>
      </c>
      <c r="J1627" t="s">
        <v>6</v>
      </c>
      <c r="K1627">
        <f>Tabla1[[#This Row],[Precio Unitario]]*Tabla1[[#This Row],[Cantidad Ordenada]]</f>
        <v>50</v>
      </c>
      <c r="L1627">
        <f>Tabla1[[#This Row],[Ganancia Bruta]]-(Tabla1[[#This Row],[Costo Unitario]]*Tabla1[[#This Row],[Cantidad Ordenada]])</f>
        <v>20</v>
      </c>
      <c r="M1627">
        <f>Tabla1[[#This Row],[Precio Unitario]]*Tabla1[[#This Row],[Cantidad Ordenada]]</f>
        <v>50</v>
      </c>
      <c r="N1627" s="1">
        <f>Tabla1[[#This Row],[Ganancia Neta ]]/Tabla1[[#This Row],[Total del pedido ]]</f>
        <v>0.4</v>
      </c>
      <c r="O1627" s="2">
        <f>Tabla1[[#This Row],[Costo Unitario]]*Tabla1[[#This Row],[Cantidad Ordenada]]</f>
        <v>30</v>
      </c>
    </row>
    <row r="1628" spans="1:15" x14ac:dyDescent="0.2">
      <c r="A1628">
        <v>661</v>
      </c>
      <c r="B1628">
        <v>16</v>
      </c>
      <c r="C1628" t="s">
        <v>15</v>
      </c>
      <c r="D1628" t="s">
        <v>39</v>
      </c>
      <c r="E1628">
        <v>16</v>
      </c>
      <c r="F1628">
        <v>28</v>
      </c>
      <c r="G1628">
        <v>2</v>
      </c>
      <c r="H1628" s="8">
        <v>27</v>
      </c>
      <c r="I1628" s="7">
        <f>Tabla1[[#This Row],[Tiempo de Preparación]]/1440</f>
        <v>1.8749999999999999E-2</v>
      </c>
      <c r="J1628" t="s">
        <v>8</v>
      </c>
      <c r="K1628">
        <f>Tabla1[[#This Row],[Precio Unitario]]*Tabla1[[#This Row],[Cantidad Ordenada]]</f>
        <v>56</v>
      </c>
      <c r="L1628">
        <f>Tabla1[[#This Row],[Ganancia Bruta]]-(Tabla1[[#This Row],[Costo Unitario]]*Tabla1[[#This Row],[Cantidad Ordenada]])</f>
        <v>24</v>
      </c>
      <c r="M1628">
        <f>Tabla1[[#This Row],[Precio Unitario]]*Tabla1[[#This Row],[Cantidad Ordenada]]</f>
        <v>56</v>
      </c>
      <c r="N1628" s="1">
        <f>Tabla1[[#This Row],[Ganancia Neta ]]/Tabla1[[#This Row],[Total del pedido ]]</f>
        <v>0.42857142857142855</v>
      </c>
      <c r="O1628" s="2">
        <f>Tabla1[[#This Row],[Costo Unitario]]*Tabla1[[#This Row],[Cantidad Ordenada]]</f>
        <v>32</v>
      </c>
    </row>
    <row r="1629" spans="1:15" x14ac:dyDescent="0.2">
      <c r="A1629">
        <v>662</v>
      </c>
      <c r="B1629">
        <v>15</v>
      </c>
      <c r="C1629" t="s">
        <v>5</v>
      </c>
      <c r="D1629" t="s">
        <v>31</v>
      </c>
      <c r="E1629">
        <v>14</v>
      </c>
      <c r="F1629">
        <v>24</v>
      </c>
      <c r="G1629">
        <v>3</v>
      </c>
      <c r="H1629" s="8">
        <v>34</v>
      </c>
      <c r="I1629" s="7">
        <f>Tabla1[[#This Row],[Tiempo de Preparación]]/1440</f>
        <v>2.361111111111111E-2</v>
      </c>
      <c r="J1629" t="s">
        <v>6</v>
      </c>
      <c r="K1629">
        <f>Tabla1[[#This Row],[Precio Unitario]]*Tabla1[[#This Row],[Cantidad Ordenada]]</f>
        <v>72</v>
      </c>
      <c r="L1629">
        <f>Tabla1[[#This Row],[Ganancia Bruta]]-(Tabla1[[#This Row],[Costo Unitario]]*Tabla1[[#This Row],[Cantidad Ordenada]])</f>
        <v>30</v>
      </c>
      <c r="M1629">
        <f>Tabla1[[#This Row],[Precio Unitario]]*Tabla1[[#This Row],[Cantidad Ordenada]]</f>
        <v>72</v>
      </c>
      <c r="N1629" s="1">
        <f>Tabla1[[#This Row],[Ganancia Neta ]]/Tabla1[[#This Row],[Total del pedido ]]</f>
        <v>0.41666666666666669</v>
      </c>
      <c r="O1629" s="2">
        <f>Tabla1[[#This Row],[Costo Unitario]]*Tabla1[[#This Row],[Cantidad Ordenada]]</f>
        <v>42</v>
      </c>
    </row>
    <row r="1630" spans="1:15" x14ac:dyDescent="0.2">
      <c r="A1630">
        <v>662</v>
      </c>
      <c r="B1630">
        <v>15</v>
      </c>
      <c r="C1630" t="s">
        <v>26</v>
      </c>
      <c r="D1630" t="s">
        <v>50</v>
      </c>
      <c r="E1630">
        <v>15</v>
      </c>
      <c r="F1630">
        <v>25</v>
      </c>
      <c r="G1630">
        <v>1</v>
      </c>
      <c r="H1630" s="8">
        <v>10</v>
      </c>
      <c r="I1630" s="7">
        <f>Tabla1[[#This Row],[Tiempo de Preparación]]/1440</f>
        <v>6.9444444444444441E-3</v>
      </c>
      <c r="J1630" t="s">
        <v>8</v>
      </c>
      <c r="K1630">
        <f>Tabla1[[#This Row],[Precio Unitario]]*Tabla1[[#This Row],[Cantidad Ordenada]]</f>
        <v>25</v>
      </c>
      <c r="L1630">
        <f>Tabla1[[#This Row],[Ganancia Bruta]]-(Tabla1[[#This Row],[Costo Unitario]]*Tabla1[[#This Row],[Cantidad Ordenada]])</f>
        <v>10</v>
      </c>
      <c r="M1630">
        <f>Tabla1[[#This Row],[Precio Unitario]]*Tabla1[[#This Row],[Cantidad Ordenada]]</f>
        <v>25</v>
      </c>
      <c r="N1630" s="1">
        <f>Tabla1[[#This Row],[Ganancia Neta ]]/Tabla1[[#This Row],[Total del pedido ]]</f>
        <v>0.4</v>
      </c>
      <c r="O1630" s="2">
        <f>Tabla1[[#This Row],[Costo Unitario]]*Tabla1[[#This Row],[Cantidad Ordenada]]</f>
        <v>15</v>
      </c>
    </row>
    <row r="1631" spans="1:15" x14ac:dyDescent="0.2">
      <c r="A1631">
        <v>662</v>
      </c>
      <c r="B1631">
        <v>15</v>
      </c>
      <c r="C1631" t="s">
        <v>12</v>
      </c>
      <c r="D1631" t="s">
        <v>36</v>
      </c>
      <c r="E1631">
        <v>22</v>
      </c>
      <c r="F1631">
        <v>36</v>
      </c>
      <c r="G1631">
        <v>1</v>
      </c>
      <c r="H1631" s="8">
        <v>41</v>
      </c>
      <c r="I1631" s="7">
        <f>Tabla1[[#This Row],[Tiempo de Preparación]]/1440</f>
        <v>2.8472222222222222E-2</v>
      </c>
      <c r="J1631" t="s">
        <v>6</v>
      </c>
      <c r="K1631">
        <f>Tabla1[[#This Row],[Precio Unitario]]*Tabla1[[#This Row],[Cantidad Ordenada]]</f>
        <v>36</v>
      </c>
      <c r="L1631">
        <f>Tabla1[[#This Row],[Ganancia Bruta]]-(Tabla1[[#This Row],[Costo Unitario]]*Tabla1[[#This Row],[Cantidad Ordenada]])</f>
        <v>14</v>
      </c>
      <c r="M1631">
        <f>Tabla1[[#This Row],[Precio Unitario]]*Tabla1[[#This Row],[Cantidad Ordenada]]</f>
        <v>36</v>
      </c>
      <c r="N1631" s="1">
        <f>Tabla1[[#This Row],[Ganancia Neta ]]/Tabla1[[#This Row],[Total del pedido ]]</f>
        <v>0.3888888888888889</v>
      </c>
      <c r="O1631" s="2">
        <f>Tabla1[[#This Row],[Costo Unitario]]*Tabla1[[#This Row],[Cantidad Ordenada]]</f>
        <v>22</v>
      </c>
    </row>
    <row r="1632" spans="1:15" x14ac:dyDescent="0.2">
      <c r="A1632">
        <v>663</v>
      </c>
      <c r="B1632">
        <v>3</v>
      </c>
      <c r="C1632" t="s">
        <v>24</v>
      </c>
      <c r="D1632" t="s">
        <v>48</v>
      </c>
      <c r="E1632">
        <v>10</v>
      </c>
      <c r="F1632">
        <v>18</v>
      </c>
      <c r="G1632">
        <v>2</v>
      </c>
      <c r="H1632" s="8">
        <v>40</v>
      </c>
      <c r="I1632" s="7">
        <f>Tabla1[[#This Row],[Tiempo de Preparación]]/1440</f>
        <v>2.7777777777777776E-2</v>
      </c>
      <c r="J1632" t="s">
        <v>8</v>
      </c>
      <c r="K1632">
        <f>Tabla1[[#This Row],[Precio Unitario]]*Tabla1[[#This Row],[Cantidad Ordenada]]</f>
        <v>36</v>
      </c>
      <c r="L1632">
        <f>Tabla1[[#This Row],[Ganancia Bruta]]-(Tabla1[[#This Row],[Costo Unitario]]*Tabla1[[#This Row],[Cantidad Ordenada]])</f>
        <v>16</v>
      </c>
      <c r="M1632">
        <f>Tabla1[[#This Row],[Precio Unitario]]*Tabla1[[#This Row],[Cantidad Ordenada]]</f>
        <v>36</v>
      </c>
      <c r="N1632" s="1">
        <f>Tabla1[[#This Row],[Ganancia Neta ]]/Tabla1[[#This Row],[Total del pedido ]]</f>
        <v>0.44444444444444442</v>
      </c>
      <c r="O1632" s="2">
        <f>Tabla1[[#This Row],[Costo Unitario]]*Tabla1[[#This Row],[Cantidad Ordenada]]</f>
        <v>20</v>
      </c>
    </row>
    <row r="1633" spans="1:15" x14ac:dyDescent="0.2">
      <c r="A1633">
        <v>663</v>
      </c>
      <c r="B1633">
        <v>3</v>
      </c>
      <c r="C1633" t="s">
        <v>13</v>
      </c>
      <c r="D1633" t="s">
        <v>37</v>
      </c>
      <c r="E1633">
        <v>17</v>
      </c>
      <c r="F1633">
        <v>29</v>
      </c>
      <c r="G1633">
        <v>2</v>
      </c>
      <c r="H1633" s="8">
        <v>5</v>
      </c>
      <c r="I1633" s="7">
        <f>Tabla1[[#This Row],[Tiempo de Preparación]]/1440</f>
        <v>3.472222222222222E-3</v>
      </c>
      <c r="J1633" t="s">
        <v>8</v>
      </c>
      <c r="K1633">
        <f>Tabla1[[#This Row],[Precio Unitario]]*Tabla1[[#This Row],[Cantidad Ordenada]]</f>
        <v>58</v>
      </c>
      <c r="L1633">
        <f>Tabla1[[#This Row],[Ganancia Bruta]]-(Tabla1[[#This Row],[Costo Unitario]]*Tabla1[[#This Row],[Cantidad Ordenada]])</f>
        <v>24</v>
      </c>
      <c r="M1633">
        <f>Tabla1[[#This Row],[Precio Unitario]]*Tabla1[[#This Row],[Cantidad Ordenada]]</f>
        <v>58</v>
      </c>
      <c r="N1633" s="1">
        <f>Tabla1[[#This Row],[Ganancia Neta ]]/Tabla1[[#This Row],[Total del pedido ]]</f>
        <v>0.41379310344827586</v>
      </c>
      <c r="O1633" s="2">
        <f>Tabla1[[#This Row],[Costo Unitario]]*Tabla1[[#This Row],[Cantidad Ordenada]]</f>
        <v>34</v>
      </c>
    </row>
    <row r="1634" spans="1:15" x14ac:dyDescent="0.2">
      <c r="A1634">
        <v>663</v>
      </c>
      <c r="B1634">
        <v>3</v>
      </c>
      <c r="C1634" t="s">
        <v>21</v>
      </c>
      <c r="D1634" t="s">
        <v>45</v>
      </c>
      <c r="E1634">
        <v>12</v>
      </c>
      <c r="F1634">
        <v>20</v>
      </c>
      <c r="G1634">
        <v>1</v>
      </c>
      <c r="H1634" s="8">
        <v>42</v>
      </c>
      <c r="I1634" s="7">
        <f>Tabla1[[#This Row],[Tiempo de Preparación]]/1440</f>
        <v>2.9166666666666667E-2</v>
      </c>
      <c r="J1634" t="s">
        <v>8</v>
      </c>
      <c r="K1634">
        <f>Tabla1[[#This Row],[Precio Unitario]]*Tabla1[[#This Row],[Cantidad Ordenada]]</f>
        <v>20</v>
      </c>
      <c r="L1634">
        <f>Tabla1[[#This Row],[Ganancia Bruta]]-(Tabla1[[#This Row],[Costo Unitario]]*Tabla1[[#This Row],[Cantidad Ordenada]])</f>
        <v>8</v>
      </c>
      <c r="M1634">
        <f>Tabla1[[#This Row],[Precio Unitario]]*Tabla1[[#This Row],[Cantidad Ordenada]]</f>
        <v>20</v>
      </c>
      <c r="N1634" s="1">
        <f>Tabla1[[#This Row],[Ganancia Neta ]]/Tabla1[[#This Row],[Total del pedido ]]</f>
        <v>0.4</v>
      </c>
      <c r="O1634" s="2">
        <f>Tabla1[[#This Row],[Costo Unitario]]*Tabla1[[#This Row],[Cantidad Ordenada]]</f>
        <v>12</v>
      </c>
    </row>
    <row r="1635" spans="1:15" x14ac:dyDescent="0.2">
      <c r="A1635">
        <v>664</v>
      </c>
      <c r="B1635">
        <v>20</v>
      </c>
      <c r="C1635" t="s">
        <v>24</v>
      </c>
      <c r="D1635" t="s">
        <v>48</v>
      </c>
      <c r="E1635">
        <v>10</v>
      </c>
      <c r="F1635">
        <v>18</v>
      </c>
      <c r="G1635">
        <v>1</v>
      </c>
      <c r="H1635" s="8">
        <v>9</v>
      </c>
      <c r="I1635" s="7">
        <f>Tabla1[[#This Row],[Tiempo de Preparación]]/1440</f>
        <v>6.2500000000000003E-3</v>
      </c>
      <c r="J1635" t="s">
        <v>6</v>
      </c>
      <c r="K1635">
        <f>Tabla1[[#This Row],[Precio Unitario]]*Tabla1[[#This Row],[Cantidad Ordenada]]</f>
        <v>18</v>
      </c>
      <c r="L1635">
        <f>Tabla1[[#This Row],[Ganancia Bruta]]-(Tabla1[[#This Row],[Costo Unitario]]*Tabla1[[#This Row],[Cantidad Ordenada]])</f>
        <v>8</v>
      </c>
      <c r="M1635">
        <f>Tabla1[[#This Row],[Precio Unitario]]*Tabla1[[#This Row],[Cantidad Ordenada]]</f>
        <v>18</v>
      </c>
      <c r="N1635" s="1">
        <f>Tabla1[[#This Row],[Ganancia Neta ]]/Tabla1[[#This Row],[Total del pedido ]]</f>
        <v>0.44444444444444442</v>
      </c>
      <c r="O1635" s="2">
        <f>Tabla1[[#This Row],[Costo Unitario]]*Tabla1[[#This Row],[Cantidad Ordenada]]</f>
        <v>10</v>
      </c>
    </row>
    <row r="1636" spans="1:15" x14ac:dyDescent="0.2">
      <c r="A1636">
        <v>664</v>
      </c>
      <c r="B1636">
        <v>20</v>
      </c>
      <c r="C1636" t="s">
        <v>16</v>
      </c>
      <c r="D1636" t="s">
        <v>40</v>
      </c>
      <c r="E1636">
        <v>11</v>
      </c>
      <c r="F1636">
        <v>19</v>
      </c>
      <c r="G1636">
        <v>2</v>
      </c>
      <c r="H1636" s="8">
        <v>42</v>
      </c>
      <c r="I1636" s="7">
        <f>Tabla1[[#This Row],[Tiempo de Preparación]]/1440</f>
        <v>2.9166666666666667E-2</v>
      </c>
      <c r="J1636" t="s">
        <v>6</v>
      </c>
      <c r="K1636">
        <f>Tabla1[[#This Row],[Precio Unitario]]*Tabla1[[#This Row],[Cantidad Ordenada]]</f>
        <v>38</v>
      </c>
      <c r="L1636">
        <f>Tabla1[[#This Row],[Ganancia Bruta]]-(Tabla1[[#This Row],[Costo Unitario]]*Tabla1[[#This Row],[Cantidad Ordenada]])</f>
        <v>16</v>
      </c>
      <c r="M1636">
        <f>Tabla1[[#This Row],[Precio Unitario]]*Tabla1[[#This Row],[Cantidad Ordenada]]</f>
        <v>38</v>
      </c>
      <c r="N1636" s="1">
        <f>Tabla1[[#This Row],[Ganancia Neta ]]/Tabla1[[#This Row],[Total del pedido ]]</f>
        <v>0.42105263157894735</v>
      </c>
      <c r="O1636" s="2">
        <f>Tabla1[[#This Row],[Costo Unitario]]*Tabla1[[#This Row],[Cantidad Ordenada]]</f>
        <v>22</v>
      </c>
    </row>
    <row r="1637" spans="1:15" x14ac:dyDescent="0.2">
      <c r="A1637">
        <v>664</v>
      </c>
      <c r="B1637">
        <v>20</v>
      </c>
      <c r="C1637" t="s">
        <v>19</v>
      </c>
      <c r="D1637" t="s">
        <v>43</v>
      </c>
      <c r="E1637">
        <v>13</v>
      </c>
      <c r="F1637">
        <v>22</v>
      </c>
      <c r="G1637">
        <v>3</v>
      </c>
      <c r="H1637" s="8">
        <v>48</v>
      </c>
      <c r="I1637" s="7">
        <f>Tabla1[[#This Row],[Tiempo de Preparación]]/1440</f>
        <v>3.3333333333333333E-2</v>
      </c>
      <c r="J1637" t="s">
        <v>8</v>
      </c>
      <c r="K1637">
        <f>Tabla1[[#This Row],[Precio Unitario]]*Tabla1[[#This Row],[Cantidad Ordenada]]</f>
        <v>66</v>
      </c>
      <c r="L1637">
        <f>Tabla1[[#This Row],[Ganancia Bruta]]-(Tabla1[[#This Row],[Costo Unitario]]*Tabla1[[#This Row],[Cantidad Ordenada]])</f>
        <v>27</v>
      </c>
      <c r="M1637">
        <f>Tabla1[[#This Row],[Precio Unitario]]*Tabla1[[#This Row],[Cantidad Ordenada]]</f>
        <v>66</v>
      </c>
      <c r="N1637" s="1">
        <f>Tabla1[[#This Row],[Ganancia Neta ]]/Tabla1[[#This Row],[Total del pedido ]]</f>
        <v>0.40909090909090912</v>
      </c>
      <c r="O1637" s="2">
        <f>Tabla1[[#This Row],[Costo Unitario]]*Tabla1[[#This Row],[Cantidad Ordenada]]</f>
        <v>39</v>
      </c>
    </row>
    <row r="1638" spans="1:15" x14ac:dyDescent="0.2">
      <c r="A1638">
        <v>665</v>
      </c>
      <c r="B1638">
        <v>6</v>
      </c>
      <c r="C1638" t="s">
        <v>26</v>
      </c>
      <c r="D1638" t="s">
        <v>50</v>
      </c>
      <c r="E1638">
        <v>15</v>
      </c>
      <c r="F1638">
        <v>25</v>
      </c>
      <c r="G1638">
        <v>3</v>
      </c>
      <c r="H1638" s="8">
        <v>25</v>
      </c>
      <c r="I1638" s="7">
        <f>Tabla1[[#This Row],[Tiempo de Preparación]]/1440</f>
        <v>1.7361111111111112E-2</v>
      </c>
      <c r="J1638" t="s">
        <v>8</v>
      </c>
      <c r="K1638">
        <f>Tabla1[[#This Row],[Precio Unitario]]*Tabla1[[#This Row],[Cantidad Ordenada]]</f>
        <v>75</v>
      </c>
      <c r="L1638">
        <f>Tabla1[[#This Row],[Ganancia Bruta]]-(Tabla1[[#This Row],[Costo Unitario]]*Tabla1[[#This Row],[Cantidad Ordenada]])</f>
        <v>30</v>
      </c>
      <c r="M1638">
        <f>Tabla1[[#This Row],[Precio Unitario]]*Tabla1[[#This Row],[Cantidad Ordenada]]</f>
        <v>75</v>
      </c>
      <c r="N1638" s="1">
        <f>Tabla1[[#This Row],[Ganancia Neta ]]/Tabla1[[#This Row],[Total del pedido ]]</f>
        <v>0.4</v>
      </c>
      <c r="O1638" s="2">
        <f>Tabla1[[#This Row],[Costo Unitario]]*Tabla1[[#This Row],[Cantidad Ordenada]]</f>
        <v>45</v>
      </c>
    </row>
    <row r="1639" spans="1:15" x14ac:dyDescent="0.2">
      <c r="A1639">
        <v>665</v>
      </c>
      <c r="B1639">
        <v>6</v>
      </c>
      <c r="C1639" t="s">
        <v>10</v>
      </c>
      <c r="D1639" t="s">
        <v>34</v>
      </c>
      <c r="E1639">
        <v>16</v>
      </c>
      <c r="F1639">
        <v>27</v>
      </c>
      <c r="G1639">
        <v>2</v>
      </c>
      <c r="H1639" s="8">
        <v>15</v>
      </c>
      <c r="I1639" s="7">
        <f>Tabla1[[#This Row],[Tiempo de Preparación]]/1440</f>
        <v>1.0416666666666666E-2</v>
      </c>
      <c r="J1639" t="s">
        <v>8</v>
      </c>
      <c r="K1639">
        <f>Tabla1[[#This Row],[Precio Unitario]]*Tabla1[[#This Row],[Cantidad Ordenada]]</f>
        <v>54</v>
      </c>
      <c r="L1639">
        <f>Tabla1[[#This Row],[Ganancia Bruta]]-(Tabla1[[#This Row],[Costo Unitario]]*Tabla1[[#This Row],[Cantidad Ordenada]])</f>
        <v>22</v>
      </c>
      <c r="M1639">
        <f>Tabla1[[#This Row],[Precio Unitario]]*Tabla1[[#This Row],[Cantidad Ordenada]]</f>
        <v>54</v>
      </c>
      <c r="N1639" s="1">
        <f>Tabla1[[#This Row],[Ganancia Neta ]]/Tabla1[[#This Row],[Total del pedido ]]</f>
        <v>0.40740740740740738</v>
      </c>
      <c r="O1639" s="2">
        <f>Tabla1[[#This Row],[Costo Unitario]]*Tabla1[[#This Row],[Cantidad Ordenada]]</f>
        <v>32</v>
      </c>
    </row>
    <row r="1640" spans="1:15" x14ac:dyDescent="0.2">
      <c r="A1640">
        <v>666</v>
      </c>
      <c r="B1640">
        <v>8</v>
      </c>
      <c r="C1640" t="s">
        <v>21</v>
      </c>
      <c r="D1640" t="s">
        <v>45</v>
      </c>
      <c r="E1640">
        <v>12</v>
      </c>
      <c r="F1640">
        <v>20</v>
      </c>
      <c r="G1640">
        <v>2</v>
      </c>
      <c r="H1640" s="8">
        <v>27</v>
      </c>
      <c r="I1640" s="7">
        <f>Tabla1[[#This Row],[Tiempo de Preparación]]/1440</f>
        <v>1.8749999999999999E-2</v>
      </c>
      <c r="J1640" t="s">
        <v>8</v>
      </c>
      <c r="K1640">
        <f>Tabla1[[#This Row],[Precio Unitario]]*Tabla1[[#This Row],[Cantidad Ordenada]]</f>
        <v>40</v>
      </c>
      <c r="L1640">
        <f>Tabla1[[#This Row],[Ganancia Bruta]]-(Tabla1[[#This Row],[Costo Unitario]]*Tabla1[[#This Row],[Cantidad Ordenada]])</f>
        <v>16</v>
      </c>
      <c r="M1640">
        <f>Tabla1[[#This Row],[Precio Unitario]]*Tabla1[[#This Row],[Cantidad Ordenada]]</f>
        <v>40</v>
      </c>
      <c r="N1640" s="1">
        <f>Tabla1[[#This Row],[Ganancia Neta ]]/Tabla1[[#This Row],[Total del pedido ]]</f>
        <v>0.4</v>
      </c>
      <c r="O1640" s="2">
        <f>Tabla1[[#This Row],[Costo Unitario]]*Tabla1[[#This Row],[Cantidad Ordenada]]</f>
        <v>24</v>
      </c>
    </row>
    <row r="1641" spans="1:15" x14ac:dyDescent="0.2">
      <c r="A1641">
        <v>667</v>
      </c>
      <c r="B1641">
        <v>6</v>
      </c>
      <c r="C1641" t="s">
        <v>12</v>
      </c>
      <c r="D1641" t="s">
        <v>36</v>
      </c>
      <c r="E1641">
        <v>22</v>
      </c>
      <c r="F1641">
        <v>36</v>
      </c>
      <c r="G1641">
        <v>1</v>
      </c>
      <c r="H1641" s="8">
        <v>12</v>
      </c>
      <c r="I1641" s="7">
        <f>Tabla1[[#This Row],[Tiempo de Preparación]]/1440</f>
        <v>8.3333333333333332E-3</v>
      </c>
      <c r="J1641" t="s">
        <v>6</v>
      </c>
      <c r="K1641">
        <f>Tabla1[[#This Row],[Precio Unitario]]*Tabla1[[#This Row],[Cantidad Ordenada]]</f>
        <v>36</v>
      </c>
      <c r="L1641">
        <f>Tabla1[[#This Row],[Ganancia Bruta]]-(Tabla1[[#This Row],[Costo Unitario]]*Tabla1[[#This Row],[Cantidad Ordenada]])</f>
        <v>14</v>
      </c>
      <c r="M1641">
        <f>Tabla1[[#This Row],[Precio Unitario]]*Tabla1[[#This Row],[Cantidad Ordenada]]</f>
        <v>36</v>
      </c>
      <c r="N1641" s="1">
        <f>Tabla1[[#This Row],[Ganancia Neta ]]/Tabla1[[#This Row],[Total del pedido ]]</f>
        <v>0.3888888888888889</v>
      </c>
      <c r="O1641" s="2">
        <f>Tabla1[[#This Row],[Costo Unitario]]*Tabla1[[#This Row],[Cantidad Ordenada]]</f>
        <v>22</v>
      </c>
    </row>
    <row r="1642" spans="1:15" x14ac:dyDescent="0.2">
      <c r="A1642">
        <v>668</v>
      </c>
      <c r="B1642">
        <v>12</v>
      </c>
      <c r="C1642" t="s">
        <v>25</v>
      </c>
      <c r="D1642" t="s">
        <v>49</v>
      </c>
      <c r="E1642">
        <v>15</v>
      </c>
      <c r="F1642">
        <v>26</v>
      </c>
      <c r="G1642">
        <v>3</v>
      </c>
      <c r="H1642" s="8">
        <v>59</v>
      </c>
      <c r="I1642" s="7">
        <f>Tabla1[[#This Row],[Tiempo de Preparación]]/1440</f>
        <v>4.0972222222222222E-2</v>
      </c>
      <c r="J1642" t="s">
        <v>6</v>
      </c>
      <c r="K1642">
        <f>Tabla1[[#This Row],[Precio Unitario]]*Tabla1[[#This Row],[Cantidad Ordenada]]</f>
        <v>78</v>
      </c>
      <c r="L1642">
        <f>Tabla1[[#This Row],[Ganancia Bruta]]-(Tabla1[[#This Row],[Costo Unitario]]*Tabla1[[#This Row],[Cantidad Ordenada]])</f>
        <v>33</v>
      </c>
      <c r="M1642">
        <f>Tabla1[[#This Row],[Precio Unitario]]*Tabla1[[#This Row],[Cantidad Ordenada]]</f>
        <v>78</v>
      </c>
      <c r="N1642" s="1">
        <f>Tabla1[[#This Row],[Ganancia Neta ]]/Tabla1[[#This Row],[Total del pedido ]]</f>
        <v>0.42307692307692307</v>
      </c>
      <c r="O1642" s="2">
        <f>Tabla1[[#This Row],[Costo Unitario]]*Tabla1[[#This Row],[Cantidad Ordenada]]</f>
        <v>45</v>
      </c>
    </row>
    <row r="1643" spans="1:15" x14ac:dyDescent="0.2">
      <c r="A1643">
        <v>668</v>
      </c>
      <c r="B1643">
        <v>12</v>
      </c>
      <c r="C1643" t="s">
        <v>5</v>
      </c>
      <c r="D1643" t="s">
        <v>31</v>
      </c>
      <c r="E1643">
        <v>14</v>
      </c>
      <c r="F1643">
        <v>24</v>
      </c>
      <c r="G1643">
        <v>2</v>
      </c>
      <c r="H1643" s="8">
        <v>9</v>
      </c>
      <c r="I1643" s="7">
        <f>Tabla1[[#This Row],[Tiempo de Preparación]]/1440</f>
        <v>6.2500000000000003E-3</v>
      </c>
      <c r="J1643" t="s">
        <v>8</v>
      </c>
      <c r="K1643">
        <f>Tabla1[[#This Row],[Precio Unitario]]*Tabla1[[#This Row],[Cantidad Ordenada]]</f>
        <v>48</v>
      </c>
      <c r="L1643">
        <f>Tabla1[[#This Row],[Ganancia Bruta]]-(Tabla1[[#This Row],[Costo Unitario]]*Tabla1[[#This Row],[Cantidad Ordenada]])</f>
        <v>20</v>
      </c>
      <c r="M1643">
        <f>Tabla1[[#This Row],[Precio Unitario]]*Tabla1[[#This Row],[Cantidad Ordenada]]</f>
        <v>48</v>
      </c>
      <c r="N1643" s="1">
        <f>Tabla1[[#This Row],[Ganancia Neta ]]/Tabla1[[#This Row],[Total del pedido ]]</f>
        <v>0.41666666666666669</v>
      </c>
      <c r="O1643" s="2">
        <f>Tabla1[[#This Row],[Costo Unitario]]*Tabla1[[#This Row],[Cantidad Ordenada]]</f>
        <v>28</v>
      </c>
    </row>
    <row r="1644" spans="1:15" x14ac:dyDescent="0.2">
      <c r="A1644">
        <v>668</v>
      </c>
      <c r="B1644">
        <v>12</v>
      </c>
      <c r="C1644" t="s">
        <v>26</v>
      </c>
      <c r="D1644" t="s">
        <v>50</v>
      </c>
      <c r="E1644">
        <v>15</v>
      </c>
      <c r="F1644">
        <v>25</v>
      </c>
      <c r="G1644">
        <v>3</v>
      </c>
      <c r="H1644" s="8">
        <v>47</v>
      </c>
      <c r="I1644" s="7">
        <f>Tabla1[[#This Row],[Tiempo de Preparación]]/1440</f>
        <v>3.2638888888888891E-2</v>
      </c>
      <c r="J1644" t="s">
        <v>6</v>
      </c>
      <c r="K1644">
        <f>Tabla1[[#This Row],[Precio Unitario]]*Tabla1[[#This Row],[Cantidad Ordenada]]</f>
        <v>75</v>
      </c>
      <c r="L1644">
        <f>Tabla1[[#This Row],[Ganancia Bruta]]-(Tabla1[[#This Row],[Costo Unitario]]*Tabla1[[#This Row],[Cantidad Ordenada]])</f>
        <v>30</v>
      </c>
      <c r="M1644">
        <f>Tabla1[[#This Row],[Precio Unitario]]*Tabla1[[#This Row],[Cantidad Ordenada]]</f>
        <v>75</v>
      </c>
      <c r="N1644" s="1">
        <f>Tabla1[[#This Row],[Ganancia Neta ]]/Tabla1[[#This Row],[Total del pedido ]]</f>
        <v>0.4</v>
      </c>
      <c r="O1644" s="2">
        <f>Tabla1[[#This Row],[Costo Unitario]]*Tabla1[[#This Row],[Cantidad Ordenada]]</f>
        <v>45</v>
      </c>
    </row>
    <row r="1645" spans="1:15" x14ac:dyDescent="0.2">
      <c r="A1645">
        <v>669</v>
      </c>
      <c r="B1645">
        <v>10</v>
      </c>
      <c r="C1645" t="s">
        <v>9</v>
      </c>
      <c r="D1645" t="s">
        <v>33</v>
      </c>
      <c r="E1645">
        <v>19</v>
      </c>
      <c r="F1645">
        <v>31</v>
      </c>
      <c r="G1645">
        <v>1</v>
      </c>
      <c r="H1645" s="8">
        <v>13</v>
      </c>
      <c r="I1645" s="7">
        <f>Tabla1[[#This Row],[Tiempo de Preparación]]/1440</f>
        <v>9.0277777777777769E-3</v>
      </c>
      <c r="J1645" t="s">
        <v>8</v>
      </c>
      <c r="K1645">
        <f>Tabla1[[#This Row],[Precio Unitario]]*Tabla1[[#This Row],[Cantidad Ordenada]]</f>
        <v>31</v>
      </c>
      <c r="L1645">
        <f>Tabla1[[#This Row],[Ganancia Bruta]]-(Tabla1[[#This Row],[Costo Unitario]]*Tabla1[[#This Row],[Cantidad Ordenada]])</f>
        <v>12</v>
      </c>
      <c r="M1645">
        <f>Tabla1[[#This Row],[Precio Unitario]]*Tabla1[[#This Row],[Cantidad Ordenada]]</f>
        <v>31</v>
      </c>
      <c r="N1645" s="1">
        <f>Tabla1[[#This Row],[Ganancia Neta ]]/Tabla1[[#This Row],[Total del pedido ]]</f>
        <v>0.38709677419354838</v>
      </c>
      <c r="O1645" s="2">
        <f>Tabla1[[#This Row],[Costo Unitario]]*Tabla1[[#This Row],[Cantidad Ordenada]]</f>
        <v>19</v>
      </c>
    </row>
    <row r="1646" spans="1:15" x14ac:dyDescent="0.2">
      <c r="A1646">
        <v>669</v>
      </c>
      <c r="B1646">
        <v>10</v>
      </c>
      <c r="C1646" t="s">
        <v>10</v>
      </c>
      <c r="D1646" t="s">
        <v>34</v>
      </c>
      <c r="E1646">
        <v>16</v>
      </c>
      <c r="F1646">
        <v>27</v>
      </c>
      <c r="G1646">
        <v>2</v>
      </c>
      <c r="H1646" s="8">
        <v>14</v>
      </c>
      <c r="I1646" s="7">
        <f>Tabla1[[#This Row],[Tiempo de Preparación]]/1440</f>
        <v>9.7222222222222224E-3</v>
      </c>
      <c r="J1646" t="s">
        <v>8</v>
      </c>
      <c r="K1646">
        <f>Tabla1[[#This Row],[Precio Unitario]]*Tabla1[[#This Row],[Cantidad Ordenada]]</f>
        <v>54</v>
      </c>
      <c r="L1646">
        <f>Tabla1[[#This Row],[Ganancia Bruta]]-(Tabla1[[#This Row],[Costo Unitario]]*Tabla1[[#This Row],[Cantidad Ordenada]])</f>
        <v>22</v>
      </c>
      <c r="M1646">
        <f>Tabla1[[#This Row],[Precio Unitario]]*Tabla1[[#This Row],[Cantidad Ordenada]]</f>
        <v>54</v>
      </c>
      <c r="N1646" s="1">
        <f>Tabla1[[#This Row],[Ganancia Neta ]]/Tabla1[[#This Row],[Total del pedido ]]</f>
        <v>0.40740740740740738</v>
      </c>
      <c r="O1646" s="2">
        <f>Tabla1[[#This Row],[Costo Unitario]]*Tabla1[[#This Row],[Cantidad Ordenada]]</f>
        <v>32</v>
      </c>
    </row>
    <row r="1647" spans="1:15" x14ac:dyDescent="0.2">
      <c r="A1647">
        <v>669</v>
      </c>
      <c r="B1647">
        <v>10</v>
      </c>
      <c r="C1647" t="s">
        <v>18</v>
      </c>
      <c r="D1647" t="s">
        <v>42</v>
      </c>
      <c r="E1647">
        <v>19</v>
      </c>
      <c r="F1647">
        <v>32</v>
      </c>
      <c r="G1647">
        <v>3</v>
      </c>
      <c r="H1647" s="8">
        <v>42</v>
      </c>
      <c r="I1647" s="7">
        <f>Tabla1[[#This Row],[Tiempo de Preparación]]/1440</f>
        <v>2.9166666666666667E-2</v>
      </c>
      <c r="J1647" t="s">
        <v>8</v>
      </c>
      <c r="K1647">
        <f>Tabla1[[#This Row],[Precio Unitario]]*Tabla1[[#This Row],[Cantidad Ordenada]]</f>
        <v>96</v>
      </c>
      <c r="L1647">
        <f>Tabla1[[#This Row],[Ganancia Bruta]]-(Tabla1[[#This Row],[Costo Unitario]]*Tabla1[[#This Row],[Cantidad Ordenada]])</f>
        <v>39</v>
      </c>
      <c r="M1647">
        <f>Tabla1[[#This Row],[Precio Unitario]]*Tabla1[[#This Row],[Cantidad Ordenada]]</f>
        <v>96</v>
      </c>
      <c r="N1647" s="1">
        <f>Tabla1[[#This Row],[Ganancia Neta ]]/Tabla1[[#This Row],[Total del pedido ]]</f>
        <v>0.40625</v>
      </c>
      <c r="O1647" s="2">
        <f>Tabla1[[#This Row],[Costo Unitario]]*Tabla1[[#This Row],[Cantidad Ordenada]]</f>
        <v>57</v>
      </c>
    </row>
    <row r="1648" spans="1:15" x14ac:dyDescent="0.2">
      <c r="A1648">
        <v>670</v>
      </c>
      <c r="B1648">
        <v>16</v>
      </c>
      <c r="C1648" t="s">
        <v>22</v>
      </c>
      <c r="D1648" t="s">
        <v>46</v>
      </c>
      <c r="E1648">
        <v>14</v>
      </c>
      <c r="F1648">
        <v>23</v>
      </c>
      <c r="G1648">
        <v>1</v>
      </c>
      <c r="H1648" s="8">
        <v>26</v>
      </c>
      <c r="I1648" s="7">
        <f>Tabla1[[#This Row],[Tiempo de Preparación]]/1440</f>
        <v>1.8055555555555554E-2</v>
      </c>
      <c r="J1648" t="s">
        <v>6</v>
      </c>
      <c r="K1648">
        <f>Tabla1[[#This Row],[Precio Unitario]]*Tabla1[[#This Row],[Cantidad Ordenada]]</f>
        <v>23</v>
      </c>
      <c r="L1648">
        <f>Tabla1[[#This Row],[Ganancia Bruta]]-(Tabla1[[#This Row],[Costo Unitario]]*Tabla1[[#This Row],[Cantidad Ordenada]])</f>
        <v>9</v>
      </c>
      <c r="M1648">
        <f>Tabla1[[#This Row],[Precio Unitario]]*Tabla1[[#This Row],[Cantidad Ordenada]]</f>
        <v>23</v>
      </c>
      <c r="N1648" s="1">
        <f>Tabla1[[#This Row],[Ganancia Neta ]]/Tabla1[[#This Row],[Total del pedido ]]</f>
        <v>0.39130434782608697</v>
      </c>
      <c r="O1648" s="2">
        <f>Tabla1[[#This Row],[Costo Unitario]]*Tabla1[[#This Row],[Cantidad Ordenada]]</f>
        <v>14</v>
      </c>
    </row>
    <row r="1649" spans="1:15" x14ac:dyDescent="0.2">
      <c r="A1649">
        <v>670</v>
      </c>
      <c r="B1649">
        <v>16</v>
      </c>
      <c r="C1649" t="s">
        <v>17</v>
      </c>
      <c r="D1649" t="s">
        <v>41</v>
      </c>
      <c r="E1649">
        <v>21</v>
      </c>
      <c r="F1649">
        <v>35</v>
      </c>
      <c r="G1649">
        <v>1</v>
      </c>
      <c r="H1649" s="8">
        <v>17</v>
      </c>
      <c r="I1649" s="7">
        <f>Tabla1[[#This Row],[Tiempo de Preparación]]/1440</f>
        <v>1.1805555555555555E-2</v>
      </c>
      <c r="J1649" t="s">
        <v>8</v>
      </c>
      <c r="K1649">
        <f>Tabla1[[#This Row],[Precio Unitario]]*Tabla1[[#This Row],[Cantidad Ordenada]]</f>
        <v>35</v>
      </c>
      <c r="L1649">
        <f>Tabla1[[#This Row],[Ganancia Bruta]]-(Tabla1[[#This Row],[Costo Unitario]]*Tabla1[[#This Row],[Cantidad Ordenada]])</f>
        <v>14</v>
      </c>
      <c r="M1649">
        <f>Tabla1[[#This Row],[Precio Unitario]]*Tabla1[[#This Row],[Cantidad Ordenada]]</f>
        <v>35</v>
      </c>
      <c r="N1649" s="1">
        <f>Tabla1[[#This Row],[Ganancia Neta ]]/Tabla1[[#This Row],[Total del pedido ]]</f>
        <v>0.4</v>
      </c>
      <c r="O1649" s="2">
        <f>Tabla1[[#This Row],[Costo Unitario]]*Tabla1[[#This Row],[Cantidad Ordenada]]</f>
        <v>21</v>
      </c>
    </row>
    <row r="1650" spans="1:15" x14ac:dyDescent="0.2">
      <c r="A1650">
        <v>670</v>
      </c>
      <c r="B1650">
        <v>16</v>
      </c>
      <c r="C1650" t="s">
        <v>12</v>
      </c>
      <c r="D1650" t="s">
        <v>36</v>
      </c>
      <c r="E1650">
        <v>22</v>
      </c>
      <c r="F1650">
        <v>36</v>
      </c>
      <c r="G1650">
        <v>1</v>
      </c>
      <c r="H1650" s="8">
        <v>32</v>
      </c>
      <c r="I1650" s="7">
        <f>Tabla1[[#This Row],[Tiempo de Preparación]]/1440</f>
        <v>2.2222222222222223E-2</v>
      </c>
      <c r="J1650" t="s">
        <v>6</v>
      </c>
      <c r="K1650">
        <f>Tabla1[[#This Row],[Precio Unitario]]*Tabla1[[#This Row],[Cantidad Ordenada]]</f>
        <v>36</v>
      </c>
      <c r="L1650">
        <f>Tabla1[[#This Row],[Ganancia Bruta]]-(Tabla1[[#This Row],[Costo Unitario]]*Tabla1[[#This Row],[Cantidad Ordenada]])</f>
        <v>14</v>
      </c>
      <c r="M1650">
        <f>Tabla1[[#This Row],[Precio Unitario]]*Tabla1[[#This Row],[Cantidad Ordenada]]</f>
        <v>36</v>
      </c>
      <c r="N1650" s="1">
        <f>Tabla1[[#This Row],[Ganancia Neta ]]/Tabla1[[#This Row],[Total del pedido ]]</f>
        <v>0.3888888888888889</v>
      </c>
      <c r="O1650" s="2">
        <f>Tabla1[[#This Row],[Costo Unitario]]*Tabla1[[#This Row],[Cantidad Ordenada]]</f>
        <v>22</v>
      </c>
    </row>
    <row r="1651" spans="1:15" x14ac:dyDescent="0.2">
      <c r="A1651">
        <v>671</v>
      </c>
      <c r="B1651">
        <v>17</v>
      </c>
      <c r="C1651" t="s">
        <v>17</v>
      </c>
      <c r="D1651" t="s">
        <v>41</v>
      </c>
      <c r="E1651">
        <v>21</v>
      </c>
      <c r="F1651">
        <v>35</v>
      </c>
      <c r="G1651">
        <v>2</v>
      </c>
      <c r="H1651" s="8">
        <v>29</v>
      </c>
      <c r="I1651" s="7">
        <f>Tabla1[[#This Row],[Tiempo de Preparación]]/1440</f>
        <v>2.013888888888889E-2</v>
      </c>
      <c r="J1651" t="s">
        <v>8</v>
      </c>
      <c r="K1651">
        <f>Tabla1[[#This Row],[Precio Unitario]]*Tabla1[[#This Row],[Cantidad Ordenada]]</f>
        <v>70</v>
      </c>
      <c r="L1651">
        <f>Tabla1[[#This Row],[Ganancia Bruta]]-(Tabla1[[#This Row],[Costo Unitario]]*Tabla1[[#This Row],[Cantidad Ordenada]])</f>
        <v>28</v>
      </c>
      <c r="M1651">
        <f>Tabla1[[#This Row],[Precio Unitario]]*Tabla1[[#This Row],[Cantidad Ordenada]]</f>
        <v>70</v>
      </c>
      <c r="N1651" s="1">
        <f>Tabla1[[#This Row],[Ganancia Neta ]]/Tabla1[[#This Row],[Total del pedido ]]</f>
        <v>0.4</v>
      </c>
      <c r="O1651" s="2">
        <f>Tabla1[[#This Row],[Costo Unitario]]*Tabla1[[#This Row],[Cantidad Ordenada]]</f>
        <v>42</v>
      </c>
    </row>
    <row r="1652" spans="1:15" x14ac:dyDescent="0.2">
      <c r="A1652">
        <v>671</v>
      </c>
      <c r="B1652">
        <v>17</v>
      </c>
      <c r="C1652" t="s">
        <v>26</v>
      </c>
      <c r="D1652" t="s">
        <v>50</v>
      </c>
      <c r="E1652">
        <v>15</v>
      </c>
      <c r="F1652">
        <v>25</v>
      </c>
      <c r="G1652">
        <v>2</v>
      </c>
      <c r="H1652" s="8">
        <v>32</v>
      </c>
      <c r="I1652" s="7">
        <f>Tabla1[[#This Row],[Tiempo de Preparación]]/1440</f>
        <v>2.2222222222222223E-2</v>
      </c>
      <c r="J1652" t="s">
        <v>6</v>
      </c>
      <c r="K1652">
        <f>Tabla1[[#This Row],[Precio Unitario]]*Tabla1[[#This Row],[Cantidad Ordenada]]</f>
        <v>50</v>
      </c>
      <c r="L1652">
        <f>Tabla1[[#This Row],[Ganancia Bruta]]-(Tabla1[[#This Row],[Costo Unitario]]*Tabla1[[#This Row],[Cantidad Ordenada]])</f>
        <v>20</v>
      </c>
      <c r="M1652">
        <f>Tabla1[[#This Row],[Precio Unitario]]*Tabla1[[#This Row],[Cantidad Ordenada]]</f>
        <v>50</v>
      </c>
      <c r="N1652" s="1">
        <f>Tabla1[[#This Row],[Ganancia Neta ]]/Tabla1[[#This Row],[Total del pedido ]]</f>
        <v>0.4</v>
      </c>
      <c r="O1652" s="2">
        <f>Tabla1[[#This Row],[Costo Unitario]]*Tabla1[[#This Row],[Cantidad Ordenada]]</f>
        <v>30</v>
      </c>
    </row>
    <row r="1653" spans="1:15" x14ac:dyDescent="0.2">
      <c r="A1653">
        <v>671</v>
      </c>
      <c r="B1653">
        <v>17</v>
      </c>
      <c r="C1653" t="s">
        <v>18</v>
      </c>
      <c r="D1653" t="s">
        <v>42</v>
      </c>
      <c r="E1653">
        <v>19</v>
      </c>
      <c r="F1653">
        <v>32</v>
      </c>
      <c r="G1653">
        <v>2</v>
      </c>
      <c r="H1653" s="8">
        <v>34</v>
      </c>
      <c r="I1653" s="7">
        <f>Tabla1[[#This Row],[Tiempo de Preparación]]/1440</f>
        <v>2.361111111111111E-2</v>
      </c>
      <c r="J1653" t="s">
        <v>6</v>
      </c>
      <c r="K1653">
        <f>Tabla1[[#This Row],[Precio Unitario]]*Tabla1[[#This Row],[Cantidad Ordenada]]</f>
        <v>64</v>
      </c>
      <c r="L1653">
        <f>Tabla1[[#This Row],[Ganancia Bruta]]-(Tabla1[[#This Row],[Costo Unitario]]*Tabla1[[#This Row],[Cantidad Ordenada]])</f>
        <v>26</v>
      </c>
      <c r="M1653">
        <f>Tabla1[[#This Row],[Precio Unitario]]*Tabla1[[#This Row],[Cantidad Ordenada]]</f>
        <v>64</v>
      </c>
      <c r="N1653" s="1">
        <f>Tabla1[[#This Row],[Ganancia Neta ]]/Tabla1[[#This Row],[Total del pedido ]]</f>
        <v>0.40625</v>
      </c>
      <c r="O1653" s="2">
        <f>Tabla1[[#This Row],[Costo Unitario]]*Tabla1[[#This Row],[Cantidad Ordenada]]</f>
        <v>38</v>
      </c>
    </row>
    <row r="1654" spans="1:15" x14ac:dyDescent="0.2">
      <c r="A1654">
        <v>672</v>
      </c>
      <c r="B1654">
        <v>12</v>
      </c>
      <c r="C1654" t="s">
        <v>18</v>
      </c>
      <c r="D1654" t="s">
        <v>42</v>
      </c>
      <c r="E1654">
        <v>19</v>
      </c>
      <c r="F1654">
        <v>32</v>
      </c>
      <c r="G1654">
        <v>3</v>
      </c>
      <c r="H1654" s="8">
        <v>21</v>
      </c>
      <c r="I1654" s="7">
        <f>Tabla1[[#This Row],[Tiempo de Preparación]]/1440</f>
        <v>1.4583333333333334E-2</v>
      </c>
      <c r="J1654" t="s">
        <v>8</v>
      </c>
      <c r="K1654">
        <f>Tabla1[[#This Row],[Precio Unitario]]*Tabla1[[#This Row],[Cantidad Ordenada]]</f>
        <v>96</v>
      </c>
      <c r="L1654">
        <f>Tabla1[[#This Row],[Ganancia Bruta]]-(Tabla1[[#This Row],[Costo Unitario]]*Tabla1[[#This Row],[Cantidad Ordenada]])</f>
        <v>39</v>
      </c>
      <c r="M1654">
        <f>Tabla1[[#This Row],[Precio Unitario]]*Tabla1[[#This Row],[Cantidad Ordenada]]</f>
        <v>96</v>
      </c>
      <c r="N1654" s="1">
        <f>Tabla1[[#This Row],[Ganancia Neta ]]/Tabla1[[#This Row],[Total del pedido ]]</f>
        <v>0.40625</v>
      </c>
      <c r="O1654" s="2">
        <f>Tabla1[[#This Row],[Costo Unitario]]*Tabla1[[#This Row],[Cantidad Ordenada]]</f>
        <v>57</v>
      </c>
    </row>
    <row r="1655" spans="1:15" x14ac:dyDescent="0.2">
      <c r="A1655">
        <v>672</v>
      </c>
      <c r="B1655">
        <v>12</v>
      </c>
      <c r="C1655" t="s">
        <v>23</v>
      </c>
      <c r="D1655" t="s">
        <v>47</v>
      </c>
      <c r="E1655">
        <v>13</v>
      </c>
      <c r="F1655">
        <v>21</v>
      </c>
      <c r="G1655">
        <v>2</v>
      </c>
      <c r="H1655" s="8">
        <v>15</v>
      </c>
      <c r="I1655" s="7">
        <f>Tabla1[[#This Row],[Tiempo de Preparación]]/1440</f>
        <v>1.0416666666666666E-2</v>
      </c>
      <c r="J1655" t="s">
        <v>8</v>
      </c>
      <c r="K1655">
        <f>Tabla1[[#This Row],[Precio Unitario]]*Tabla1[[#This Row],[Cantidad Ordenada]]</f>
        <v>42</v>
      </c>
      <c r="L1655">
        <f>Tabla1[[#This Row],[Ganancia Bruta]]-(Tabla1[[#This Row],[Costo Unitario]]*Tabla1[[#This Row],[Cantidad Ordenada]])</f>
        <v>16</v>
      </c>
      <c r="M1655">
        <f>Tabla1[[#This Row],[Precio Unitario]]*Tabla1[[#This Row],[Cantidad Ordenada]]</f>
        <v>42</v>
      </c>
      <c r="N1655" s="1">
        <f>Tabla1[[#This Row],[Ganancia Neta ]]/Tabla1[[#This Row],[Total del pedido ]]</f>
        <v>0.38095238095238093</v>
      </c>
      <c r="O1655" s="2">
        <f>Tabla1[[#This Row],[Costo Unitario]]*Tabla1[[#This Row],[Cantidad Ordenada]]</f>
        <v>26</v>
      </c>
    </row>
    <row r="1656" spans="1:15" x14ac:dyDescent="0.2">
      <c r="A1656">
        <v>672</v>
      </c>
      <c r="B1656">
        <v>12</v>
      </c>
      <c r="C1656" t="s">
        <v>16</v>
      </c>
      <c r="D1656" t="s">
        <v>40</v>
      </c>
      <c r="E1656">
        <v>11</v>
      </c>
      <c r="F1656">
        <v>19</v>
      </c>
      <c r="G1656">
        <v>1</v>
      </c>
      <c r="H1656" s="8">
        <v>42</v>
      </c>
      <c r="I1656" s="7">
        <f>Tabla1[[#This Row],[Tiempo de Preparación]]/1440</f>
        <v>2.9166666666666667E-2</v>
      </c>
      <c r="J1656" t="s">
        <v>6</v>
      </c>
      <c r="K1656">
        <f>Tabla1[[#This Row],[Precio Unitario]]*Tabla1[[#This Row],[Cantidad Ordenada]]</f>
        <v>19</v>
      </c>
      <c r="L1656">
        <f>Tabla1[[#This Row],[Ganancia Bruta]]-(Tabla1[[#This Row],[Costo Unitario]]*Tabla1[[#This Row],[Cantidad Ordenada]])</f>
        <v>8</v>
      </c>
      <c r="M1656">
        <f>Tabla1[[#This Row],[Precio Unitario]]*Tabla1[[#This Row],[Cantidad Ordenada]]</f>
        <v>19</v>
      </c>
      <c r="N1656" s="1">
        <f>Tabla1[[#This Row],[Ganancia Neta ]]/Tabla1[[#This Row],[Total del pedido ]]</f>
        <v>0.42105263157894735</v>
      </c>
      <c r="O1656" s="2">
        <f>Tabla1[[#This Row],[Costo Unitario]]*Tabla1[[#This Row],[Cantidad Ordenada]]</f>
        <v>11</v>
      </c>
    </row>
    <row r="1657" spans="1:15" x14ac:dyDescent="0.2">
      <c r="A1657">
        <v>673</v>
      </c>
      <c r="B1657">
        <v>20</v>
      </c>
      <c r="C1657" t="s">
        <v>11</v>
      </c>
      <c r="D1657" t="s">
        <v>35</v>
      </c>
      <c r="E1657">
        <v>25</v>
      </c>
      <c r="F1657">
        <v>40</v>
      </c>
      <c r="G1657">
        <v>2</v>
      </c>
      <c r="H1657" s="8">
        <v>13</v>
      </c>
      <c r="I1657" s="7">
        <f>Tabla1[[#This Row],[Tiempo de Preparación]]/1440</f>
        <v>9.0277777777777769E-3</v>
      </c>
      <c r="J1657" t="s">
        <v>6</v>
      </c>
      <c r="K1657">
        <f>Tabla1[[#This Row],[Precio Unitario]]*Tabla1[[#This Row],[Cantidad Ordenada]]</f>
        <v>80</v>
      </c>
      <c r="L1657">
        <f>Tabla1[[#This Row],[Ganancia Bruta]]-(Tabla1[[#This Row],[Costo Unitario]]*Tabla1[[#This Row],[Cantidad Ordenada]])</f>
        <v>30</v>
      </c>
      <c r="M1657">
        <f>Tabla1[[#This Row],[Precio Unitario]]*Tabla1[[#This Row],[Cantidad Ordenada]]</f>
        <v>80</v>
      </c>
      <c r="N1657" s="1">
        <f>Tabla1[[#This Row],[Ganancia Neta ]]/Tabla1[[#This Row],[Total del pedido ]]</f>
        <v>0.375</v>
      </c>
      <c r="O1657" s="2">
        <f>Tabla1[[#This Row],[Costo Unitario]]*Tabla1[[#This Row],[Cantidad Ordenada]]</f>
        <v>50</v>
      </c>
    </row>
    <row r="1658" spans="1:15" x14ac:dyDescent="0.2">
      <c r="A1658">
        <v>673</v>
      </c>
      <c r="B1658">
        <v>20</v>
      </c>
      <c r="C1658" t="s">
        <v>17</v>
      </c>
      <c r="D1658" t="s">
        <v>41</v>
      </c>
      <c r="E1658">
        <v>21</v>
      </c>
      <c r="F1658">
        <v>35</v>
      </c>
      <c r="G1658">
        <v>3</v>
      </c>
      <c r="H1658" s="8">
        <v>10</v>
      </c>
      <c r="I1658" s="7">
        <f>Tabla1[[#This Row],[Tiempo de Preparación]]/1440</f>
        <v>6.9444444444444441E-3</v>
      </c>
      <c r="J1658" t="s">
        <v>6</v>
      </c>
      <c r="K1658">
        <f>Tabla1[[#This Row],[Precio Unitario]]*Tabla1[[#This Row],[Cantidad Ordenada]]</f>
        <v>105</v>
      </c>
      <c r="L1658">
        <f>Tabla1[[#This Row],[Ganancia Bruta]]-(Tabla1[[#This Row],[Costo Unitario]]*Tabla1[[#This Row],[Cantidad Ordenada]])</f>
        <v>42</v>
      </c>
      <c r="M1658">
        <f>Tabla1[[#This Row],[Precio Unitario]]*Tabla1[[#This Row],[Cantidad Ordenada]]</f>
        <v>105</v>
      </c>
      <c r="N1658" s="1">
        <f>Tabla1[[#This Row],[Ganancia Neta ]]/Tabla1[[#This Row],[Total del pedido ]]</f>
        <v>0.4</v>
      </c>
      <c r="O1658" s="2">
        <f>Tabla1[[#This Row],[Costo Unitario]]*Tabla1[[#This Row],[Cantidad Ordenada]]</f>
        <v>63</v>
      </c>
    </row>
    <row r="1659" spans="1:15" x14ac:dyDescent="0.2">
      <c r="A1659">
        <v>673</v>
      </c>
      <c r="B1659">
        <v>20</v>
      </c>
      <c r="C1659" t="s">
        <v>7</v>
      </c>
      <c r="D1659" t="s">
        <v>32</v>
      </c>
      <c r="E1659">
        <v>18</v>
      </c>
      <c r="F1659">
        <v>30</v>
      </c>
      <c r="G1659">
        <v>1</v>
      </c>
      <c r="H1659" s="8">
        <v>25</v>
      </c>
      <c r="I1659" s="7">
        <f>Tabla1[[#This Row],[Tiempo de Preparación]]/1440</f>
        <v>1.7361111111111112E-2</v>
      </c>
      <c r="J1659" t="s">
        <v>6</v>
      </c>
      <c r="K1659">
        <f>Tabla1[[#This Row],[Precio Unitario]]*Tabla1[[#This Row],[Cantidad Ordenada]]</f>
        <v>30</v>
      </c>
      <c r="L1659">
        <f>Tabla1[[#This Row],[Ganancia Bruta]]-(Tabla1[[#This Row],[Costo Unitario]]*Tabla1[[#This Row],[Cantidad Ordenada]])</f>
        <v>12</v>
      </c>
      <c r="M1659">
        <f>Tabla1[[#This Row],[Precio Unitario]]*Tabla1[[#This Row],[Cantidad Ordenada]]</f>
        <v>30</v>
      </c>
      <c r="N1659" s="1">
        <f>Tabla1[[#This Row],[Ganancia Neta ]]/Tabla1[[#This Row],[Total del pedido ]]</f>
        <v>0.4</v>
      </c>
      <c r="O1659" s="2">
        <f>Tabla1[[#This Row],[Costo Unitario]]*Tabla1[[#This Row],[Cantidad Ordenada]]</f>
        <v>18</v>
      </c>
    </row>
    <row r="1660" spans="1:15" x14ac:dyDescent="0.2">
      <c r="A1660">
        <v>673</v>
      </c>
      <c r="B1660">
        <v>20</v>
      </c>
      <c r="C1660" t="s">
        <v>26</v>
      </c>
      <c r="D1660" t="s">
        <v>50</v>
      </c>
      <c r="E1660">
        <v>15</v>
      </c>
      <c r="F1660">
        <v>25</v>
      </c>
      <c r="G1660">
        <v>2</v>
      </c>
      <c r="H1660" s="8">
        <v>45</v>
      </c>
      <c r="I1660" s="7">
        <f>Tabla1[[#This Row],[Tiempo de Preparación]]/1440</f>
        <v>3.125E-2</v>
      </c>
      <c r="J1660" t="s">
        <v>8</v>
      </c>
      <c r="K1660">
        <f>Tabla1[[#This Row],[Precio Unitario]]*Tabla1[[#This Row],[Cantidad Ordenada]]</f>
        <v>50</v>
      </c>
      <c r="L1660">
        <f>Tabla1[[#This Row],[Ganancia Bruta]]-(Tabla1[[#This Row],[Costo Unitario]]*Tabla1[[#This Row],[Cantidad Ordenada]])</f>
        <v>20</v>
      </c>
      <c r="M1660">
        <f>Tabla1[[#This Row],[Precio Unitario]]*Tabla1[[#This Row],[Cantidad Ordenada]]</f>
        <v>50</v>
      </c>
      <c r="N1660" s="1">
        <f>Tabla1[[#This Row],[Ganancia Neta ]]/Tabla1[[#This Row],[Total del pedido ]]</f>
        <v>0.4</v>
      </c>
      <c r="O1660" s="2">
        <f>Tabla1[[#This Row],[Costo Unitario]]*Tabla1[[#This Row],[Cantidad Ordenada]]</f>
        <v>30</v>
      </c>
    </row>
    <row r="1661" spans="1:15" x14ac:dyDescent="0.2">
      <c r="A1661">
        <v>674</v>
      </c>
      <c r="B1661">
        <v>1</v>
      </c>
      <c r="C1661" t="s">
        <v>16</v>
      </c>
      <c r="D1661" t="s">
        <v>40</v>
      </c>
      <c r="E1661">
        <v>11</v>
      </c>
      <c r="F1661">
        <v>19</v>
      </c>
      <c r="G1661">
        <v>3</v>
      </c>
      <c r="H1661" s="8">
        <v>11</v>
      </c>
      <c r="I1661" s="7">
        <f>Tabla1[[#This Row],[Tiempo de Preparación]]/1440</f>
        <v>7.6388888888888886E-3</v>
      </c>
      <c r="J1661" t="s">
        <v>6</v>
      </c>
      <c r="K1661">
        <f>Tabla1[[#This Row],[Precio Unitario]]*Tabla1[[#This Row],[Cantidad Ordenada]]</f>
        <v>57</v>
      </c>
      <c r="L1661">
        <f>Tabla1[[#This Row],[Ganancia Bruta]]-(Tabla1[[#This Row],[Costo Unitario]]*Tabla1[[#This Row],[Cantidad Ordenada]])</f>
        <v>24</v>
      </c>
      <c r="M1661">
        <f>Tabla1[[#This Row],[Precio Unitario]]*Tabla1[[#This Row],[Cantidad Ordenada]]</f>
        <v>57</v>
      </c>
      <c r="N1661" s="1">
        <f>Tabla1[[#This Row],[Ganancia Neta ]]/Tabla1[[#This Row],[Total del pedido ]]</f>
        <v>0.42105263157894735</v>
      </c>
      <c r="O1661" s="2">
        <f>Tabla1[[#This Row],[Costo Unitario]]*Tabla1[[#This Row],[Cantidad Ordenada]]</f>
        <v>33</v>
      </c>
    </row>
    <row r="1662" spans="1:15" x14ac:dyDescent="0.2">
      <c r="A1662">
        <v>674</v>
      </c>
      <c r="B1662">
        <v>1</v>
      </c>
      <c r="C1662" t="s">
        <v>24</v>
      </c>
      <c r="D1662" t="s">
        <v>48</v>
      </c>
      <c r="E1662">
        <v>10</v>
      </c>
      <c r="F1662">
        <v>18</v>
      </c>
      <c r="G1662">
        <v>2</v>
      </c>
      <c r="H1662" s="8">
        <v>12</v>
      </c>
      <c r="I1662" s="7">
        <f>Tabla1[[#This Row],[Tiempo de Preparación]]/1440</f>
        <v>8.3333333333333332E-3</v>
      </c>
      <c r="J1662" t="s">
        <v>6</v>
      </c>
      <c r="K1662">
        <f>Tabla1[[#This Row],[Precio Unitario]]*Tabla1[[#This Row],[Cantidad Ordenada]]</f>
        <v>36</v>
      </c>
      <c r="L1662">
        <f>Tabla1[[#This Row],[Ganancia Bruta]]-(Tabla1[[#This Row],[Costo Unitario]]*Tabla1[[#This Row],[Cantidad Ordenada]])</f>
        <v>16</v>
      </c>
      <c r="M1662">
        <f>Tabla1[[#This Row],[Precio Unitario]]*Tabla1[[#This Row],[Cantidad Ordenada]]</f>
        <v>36</v>
      </c>
      <c r="N1662" s="1">
        <f>Tabla1[[#This Row],[Ganancia Neta ]]/Tabla1[[#This Row],[Total del pedido ]]</f>
        <v>0.44444444444444442</v>
      </c>
      <c r="O1662" s="2">
        <f>Tabla1[[#This Row],[Costo Unitario]]*Tabla1[[#This Row],[Cantidad Ordenada]]</f>
        <v>20</v>
      </c>
    </row>
    <row r="1663" spans="1:15" x14ac:dyDescent="0.2">
      <c r="A1663">
        <v>674</v>
      </c>
      <c r="B1663">
        <v>1</v>
      </c>
      <c r="C1663" t="s">
        <v>9</v>
      </c>
      <c r="D1663" t="s">
        <v>33</v>
      </c>
      <c r="E1663">
        <v>19</v>
      </c>
      <c r="F1663">
        <v>31</v>
      </c>
      <c r="G1663">
        <v>3</v>
      </c>
      <c r="H1663" s="8">
        <v>7</v>
      </c>
      <c r="I1663" s="7">
        <f>Tabla1[[#This Row],[Tiempo de Preparación]]/1440</f>
        <v>4.8611111111111112E-3</v>
      </c>
      <c r="J1663" t="s">
        <v>8</v>
      </c>
      <c r="K1663">
        <f>Tabla1[[#This Row],[Precio Unitario]]*Tabla1[[#This Row],[Cantidad Ordenada]]</f>
        <v>93</v>
      </c>
      <c r="L1663">
        <f>Tabla1[[#This Row],[Ganancia Bruta]]-(Tabla1[[#This Row],[Costo Unitario]]*Tabla1[[#This Row],[Cantidad Ordenada]])</f>
        <v>36</v>
      </c>
      <c r="M1663">
        <f>Tabla1[[#This Row],[Precio Unitario]]*Tabla1[[#This Row],[Cantidad Ordenada]]</f>
        <v>93</v>
      </c>
      <c r="N1663" s="1">
        <f>Tabla1[[#This Row],[Ganancia Neta ]]/Tabla1[[#This Row],[Total del pedido ]]</f>
        <v>0.38709677419354838</v>
      </c>
      <c r="O1663" s="2">
        <f>Tabla1[[#This Row],[Costo Unitario]]*Tabla1[[#This Row],[Cantidad Ordenada]]</f>
        <v>57</v>
      </c>
    </row>
    <row r="1664" spans="1:15" x14ac:dyDescent="0.2">
      <c r="A1664">
        <v>674</v>
      </c>
      <c r="B1664">
        <v>1</v>
      </c>
      <c r="C1664" t="s">
        <v>23</v>
      </c>
      <c r="D1664" t="s">
        <v>47</v>
      </c>
      <c r="E1664">
        <v>13</v>
      </c>
      <c r="F1664">
        <v>21</v>
      </c>
      <c r="G1664">
        <v>1</v>
      </c>
      <c r="H1664" s="8">
        <v>35</v>
      </c>
      <c r="I1664" s="7">
        <f>Tabla1[[#This Row],[Tiempo de Preparación]]/1440</f>
        <v>2.4305555555555556E-2</v>
      </c>
      <c r="J1664" t="s">
        <v>6</v>
      </c>
      <c r="K1664">
        <f>Tabla1[[#This Row],[Precio Unitario]]*Tabla1[[#This Row],[Cantidad Ordenada]]</f>
        <v>21</v>
      </c>
      <c r="L1664">
        <f>Tabla1[[#This Row],[Ganancia Bruta]]-(Tabla1[[#This Row],[Costo Unitario]]*Tabla1[[#This Row],[Cantidad Ordenada]])</f>
        <v>8</v>
      </c>
      <c r="M1664">
        <f>Tabla1[[#This Row],[Precio Unitario]]*Tabla1[[#This Row],[Cantidad Ordenada]]</f>
        <v>21</v>
      </c>
      <c r="N1664" s="1">
        <f>Tabla1[[#This Row],[Ganancia Neta ]]/Tabla1[[#This Row],[Total del pedido ]]</f>
        <v>0.38095238095238093</v>
      </c>
      <c r="O1664" s="2">
        <f>Tabla1[[#This Row],[Costo Unitario]]*Tabla1[[#This Row],[Cantidad Ordenada]]</f>
        <v>13</v>
      </c>
    </row>
    <row r="1665" spans="1:15" x14ac:dyDescent="0.2">
      <c r="A1665">
        <v>675</v>
      </c>
      <c r="B1665">
        <v>5</v>
      </c>
      <c r="C1665" t="s">
        <v>26</v>
      </c>
      <c r="D1665" t="s">
        <v>50</v>
      </c>
      <c r="E1665">
        <v>15</v>
      </c>
      <c r="F1665">
        <v>25</v>
      </c>
      <c r="G1665">
        <v>1</v>
      </c>
      <c r="H1665" s="8">
        <v>8</v>
      </c>
      <c r="I1665" s="7">
        <f>Tabla1[[#This Row],[Tiempo de Preparación]]/1440</f>
        <v>5.5555555555555558E-3</v>
      </c>
      <c r="J1665" t="s">
        <v>6</v>
      </c>
      <c r="K1665">
        <f>Tabla1[[#This Row],[Precio Unitario]]*Tabla1[[#This Row],[Cantidad Ordenada]]</f>
        <v>25</v>
      </c>
      <c r="L1665">
        <f>Tabla1[[#This Row],[Ganancia Bruta]]-(Tabla1[[#This Row],[Costo Unitario]]*Tabla1[[#This Row],[Cantidad Ordenada]])</f>
        <v>10</v>
      </c>
      <c r="M1665">
        <f>Tabla1[[#This Row],[Precio Unitario]]*Tabla1[[#This Row],[Cantidad Ordenada]]</f>
        <v>25</v>
      </c>
      <c r="N1665" s="1">
        <f>Tabla1[[#This Row],[Ganancia Neta ]]/Tabla1[[#This Row],[Total del pedido ]]</f>
        <v>0.4</v>
      </c>
      <c r="O1665" s="2">
        <f>Tabla1[[#This Row],[Costo Unitario]]*Tabla1[[#This Row],[Cantidad Ordenada]]</f>
        <v>15</v>
      </c>
    </row>
    <row r="1666" spans="1:15" x14ac:dyDescent="0.2">
      <c r="A1666">
        <v>675</v>
      </c>
      <c r="B1666">
        <v>5</v>
      </c>
      <c r="C1666" t="s">
        <v>21</v>
      </c>
      <c r="D1666" t="s">
        <v>45</v>
      </c>
      <c r="E1666">
        <v>12</v>
      </c>
      <c r="F1666">
        <v>20</v>
      </c>
      <c r="G1666">
        <v>3</v>
      </c>
      <c r="H1666" s="8">
        <v>54</v>
      </c>
      <c r="I1666" s="7">
        <f>Tabla1[[#This Row],[Tiempo de Preparación]]/1440</f>
        <v>3.7499999999999999E-2</v>
      </c>
      <c r="J1666" t="s">
        <v>8</v>
      </c>
      <c r="K1666">
        <f>Tabla1[[#This Row],[Precio Unitario]]*Tabla1[[#This Row],[Cantidad Ordenada]]</f>
        <v>60</v>
      </c>
      <c r="L1666">
        <f>Tabla1[[#This Row],[Ganancia Bruta]]-(Tabla1[[#This Row],[Costo Unitario]]*Tabla1[[#This Row],[Cantidad Ordenada]])</f>
        <v>24</v>
      </c>
      <c r="M1666">
        <f>Tabla1[[#This Row],[Precio Unitario]]*Tabla1[[#This Row],[Cantidad Ordenada]]</f>
        <v>60</v>
      </c>
      <c r="N1666" s="1">
        <f>Tabla1[[#This Row],[Ganancia Neta ]]/Tabla1[[#This Row],[Total del pedido ]]</f>
        <v>0.4</v>
      </c>
      <c r="O1666" s="2">
        <f>Tabla1[[#This Row],[Costo Unitario]]*Tabla1[[#This Row],[Cantidad Ordenada]]</f>
        <v>36</v>
      </c>
    </row>
    <row r="1667" spans="1:15" x14ac:dyDescent="0.2">
      <c r="A1667">
        <v>675</v>
      </c>
      <c r="B1667">
        <v>5</v>
      </c>
      <c r="C1667" t="s">
        <v>12</v>
      </c>
      <c r="D1667" t="s">
        <v>36</v>
      </c>
      <c r="E1667">
        <v>22</v>
      </c>
      <c r="F1667">
        <v>36</v>
      </c>
      <c r="G1667">
        <v>3</v>
      </c>
      <c r="H1667" s="8">
        <v>59</v>
      </c>
      <c r="I1667" s="7">
        <f>Tabla1[[#This Row],[Tiempo de Preparación]]/1440</f>
        <v>4.0972222222222222E-2</v>
      </c>
      <c r="J1667" t="s">
        <v>6</v>
      </c>
      <c r="K1667">
        <f>Tabla1[[#This Row],[Precio Unitario]]*Tabla1[[#This Row],[Cantidad Ordenada]]</f>
        <v>108</v>
      </c>
      <c r="L1667">
        <f>Tabla1[[#This Row],[Ganancia Bruta]]-(Tabla1[[#This Row],[Costo Unitario]]*Tabla1[[#This Row],[Cantidad Ordenada]])</f>
        <v>42</v>
      </c>
      <c r="M1667">
        <f>Tabla1[[#This Row],[Precio Unitario]]*Tabla1[[#This Row],[Cantidad Ordenada]]</f>
        <v>108</v>
      </c>
      <c r="N1667" s="1">
        <f>Tabla1[[#This Row],[Ganancia Neta ]]/Tabla1[[#This Row],[Total del pedido ]]</f>
        <v>0.3888888888888889</v>
      </c>
      <c r="O1667" s="2">
        <f>Tabla1[[#This Row],[Costo Unitario]]*Tabla1[[#This Row],[Cantidad Ordenada]]</f>
        <v>66</v>
      </c>
    </row>
    <row r="1668" spans="1:15" x14ac:dyDescent="0.2">
      <c r="A1668">
        <v>676</v>
      </c>
      <c r="B1668">
        <v>7</v>
      </c>
      <c r="C1668" t="s">
        <v>9</v>
      </c>
      <c r="D1668" t="s">
        <v>33</v>
      </c>
      <c r="E1668">
        <v>19</v>
      </c>
      <c r="F1668">
        <v>31</v>
      </c>
      <c r="G1668">
        <v>1</v>
      </c>
      <c r="H1668" s="8">
        <v>45</v>
      </c>
      <c r="I1668" s="7">
        <f>Tabla1[[#This Row],[Tiempo de Preparación]]/1440</f>
        <v>3.125E-2</v>
      </c>
      <c r="J1668" t="s">
        <v>6</v>
      </c>
      <c r="K1668">
        <f>Tabla1[[#This Row],[Precio Unitario]]*Tabla1[[#This Row],[Cantidad Ordenada]]</f>
        <v>31</v>
      </c>
      <c r="L1668">
        <f>Tabla1[[#This Row],[Ganancia Bruta]]-(Tabla1[[#This Row],[Costo Unitario]]*Tabla1[[#This Row],[Cantidad Ordenada]])</f>
        <v>12</v>
      </c>
      <c r="M1668">
        <f>Tabla1[[#This Row],[Precio Unitario]]*Tabla1[[#This Row],[Cantidad Ordenada]]</f>
        <v>31</v>
      </c>
      <c r="N1668" s="1">
        <f>Tabla1[[#This Row],[Ganancia Neta ]]/Tabla1[[#This Row],[Total del pedido ]]</f>
        <v>0.38709677419354838</v>
      </c>
      <c r="O1668" s="2">
        <f>Tabla1[[#This Row],[Costo Unitario]]*Tabla1[[#This Row],[Cantidad Ordenada]]</f>
        <v>19</v>
      </c>
    </row>
    <row r="1669" spans="1:15" x14ac:dyDescent="0.2">
      <c r="A1669">
        <v>676</v>
      </c>
      <c r="B1669">
        <v>7</v>
      </c>
      <c r="C1669" t="s">
        <v>22</v>
      </c>
      <c r="D1669" t="s">
        <v>46</v>
      </c>
      <c r="E1669">
        <v>14</v>
      </c>
      <c r="F1669">
        <v>23</v>
      </c>
      <c r="G1669">
        <v>1</v>
      </c>
      <c r="H1669" s="8">
        <v>40</v>
      </c>
      <c r="I1669" s="7">
        <f>Tabla1[[#This Row],[Tiempo de Preparación]]/1440</f>
        <v>2.7777777777777776E-2</v>
      </c>
      <c r="J1669" t="s">
        <v>8</v>
      </c>
      <c r="K1669">
        <f>Tabla1[[#This Row],[Precio Unitario]]*Tabla1[[#This Row],[Cantidad Ordenada]]</f>
        <v>23</v>
      </c>
      <c r="L1669">
        <f>Tabla1[[#This Row],[Ganancia Bruta]]-(Tabla1[[#This Row],[Costo Unitario]]*Tabla1[[#This Row],[Cantidad Ordenada]])</f>
        <v>9</v>
      </c>
      <c r="M1669">
        <f>Tabla1[[#This Row],[Precio Unitario]]*Tabla1[[#This Row],[Cantidad Ordenada]]</f>
        <v>23</v>
      </c>
      <c r="N1669" s="1">
        <f>Tabla1[[#This Row],[Ganancia Neta ]]/Tabla1[[#This Row],[Total del pedido ]]</f>
        <v>0.39130434782608697</v>
      </c>
      <c r="O1669" s="2">
        <f>Tabla1[[#This Row],[Costo Unitario]]*Tabla1[[#This Row],[Cantidad Ordenada]]</f>
        <v>14</v>
      </c>
    </row>
    <row r="1670" spans="1:15" x14ac:dyDescent="0.2">
      <c r="A1670">
        <v>676</v>
      </c>
      <c r="B1670">
        <v>7</v>
      </c>
      <c r="C1670" t="s">
        <v>15</v>
      </c>
      <c r="D1670" t="s">
        <v>39</v>
      </c>
      <c r="E1670">
        <v>16</v>
      </c>
      <c r="F1670">
        <v>28</v>
      </c>
      <c r="G1670">
        <v>1</v>
      </c>
      <c r="H1670" s="8">
        <v>12</v>
      </c>
      <c r="I1670" s="7">
        <f>Tabla1[[#This Row],[Tiempo de Preparación]]/1440</f>
        <v>8.3333333333333332E-3</v>
      </c>
      <c r="J1670" t="s">
        <v>8</v>
      </c>
      <c r="K1670">
        <f>Tabla1[[#This Row],[Precio Unitario]]*Tabla1[[#This Row],[Cantidad Ordenada]]</f>
        <v>28</v>
      </c>
      <c r="L1670">
        <f>Tabla1[[#This Row],[Ganancia Bruta]]-(Tabla1[[#This Row],[Costo Unitario]]*Tabla1[[#This Row],[Cantidad Ordenada]])</f>
        <v>12</v>
      </c>
      <c r="M1670">
        <f>Tabla1[[#This Row],[Precio Unitario]]*Tabla1[[#This Row],[Cantidad Ordenada]]</f>
        <v>28</v>
      </c>
      <c r="N1670" s="1">
        <f>Tabla1[[#This Row],[Ganancia Neta ]]/Tabla1[[#This Row],[Total del pedido ]]</f>
        <v>0.42857142857142855</v>
      </c>
      <c r="O1670" s="2">
        <f>Tabla1[[#This Row],[Costo Unitario]]*Tabla1[[#This Row],[Cantidad Ordenada]]</f>
        <v>16</v>
      </c>
    </row>
    <row r="1671" spans="1:15" x14ac:dyDescent="0.2">
      <c r="A1671">
        <v>676</v>
      </c>
      <c r="B1671">
        <v>7</v>
      </c>
      <c r="C1671" t="s">
        <v>23</v>
      </c>
      <c r="D1671" t="s">
        <v>47</v>
      </c>
      <c r="E1671">
        <v>13</v>
      </c>
      <c r="F1671">
        <v>21</v>
      </c>
      <c r="G1671">
        <v>2</v>
      </c>
      <c r="H1671" s="8">
        <v>24</v>
      </c>
      <c r="I1671" s="7">
        <f>Tabla1[[#This Row],[Tiempo de Preparación]]/1440</f>
        <v>1.6666666666666666E-2</v>
      </c>
      <c r="J1671" t="s">
        <v>6</v>
      </c>
      <c r="K1671">
        <f>Tabla1[[#This Row],[Precio Unitario]]*Tabla1[[#This Row],[Cantidad Ordenada]]</f>
        <v>42</v>
      </c>
      <c r="L1671">
        <f>Tabla1[[#This Row],[Ganancia Bruta]]-(Tabla1[[#This Row],[Costo Unitario]]*Tabla1[[#This Row],[Cantidad Ordenada]])</f>
        <v>16</v>
      </c>
      <c r="M1671">
        <f>Tabla1[[#This Row],[Precio Unitario]]*Tabla1[[#This Row],[Cantidad Ordenada]]</f>
        <v>42</v>
      </c>
      <c r="N1671" s="1">
        <f>Tabla1[[#This Row],[Ganancia Neta ]]/Tabla1[[#This Row],[Total del pedido ]]</f>
        <v>0.38095238095238093</v>
      </c>
      <c r="O1671" s="2">
        <f>Tabla1[[#This Row],[Costo Unitario]]*Tabla1[[#This Row],[Cantidad Ordenada]]</f>
        <v>26</v>
      </c>
    </row>
    <row r="1672" spans="1:15" x14ac:dyDescent="0.2">
      <c r="A1672">
        <v>677</v>
      </c>
      <c r="B1672">
        <v>14</v>
      </c>
      <c r="C1672" t="s">
        <v>21</v>
      </c>
      <c r="D1672" t="s">
        <v>45</v>
      </c>
      <c r="E1672">
        <v>12</v>
      </c>
      <c r="F1672">
        <v>20</v>
      </c>
      <c r="G1672">
        <v>2</v>
      </c>
      <c r="H1672" s="8">
        <v>55</v>
      </c>
      <c r="I1672" s="7">
        <f>Tabla1[[#This Row],[Tiempo de Preparación]]/1440</f>
        <v>3.8194444444444448E-2</v>
      </c>
      <c r="J1672" t="s">
        <v>6</v>
      </c>
      <c r="K1672">
        <f>Tabla1[[#This Row],[Precio Unitario]]*Tabla1[[#This Row],[Cantidad Ordenada]]</f>
        <v>40</v>
      </c>
      <c r="L1672">
        <f>Tabla1[[#This Row],[Ganancia Bruta]]-(Tabla1[[#This Row],[Costo Unitario]]*Tabla1[[#This Row],[Cantidad Ordenada]])</f>
        <v>16</v>
      </c>
      <c r="M1672">
        <f>Tabla1[[#This Row],[Precio Unitario]]*Tabla1[[#This Row],[Cantidad Ordenada]]</f>
        <v>40</v>
      </c>
      <c r="N1672" s="1">
        <f>Tabla1[[#This Row],[Ganancia Neta ]]/Tabla1[[#This Row],[Total del pedido ]]</f>
        <v>0.4</v>
      </c>
      <c r="O1672" s="2">
        <f>Tabla1[[#This Row],[Costo Unitario]]*Tabla1[[#This Row],[Cantidad Ordenada]]</f>
        <v>24</v>
      </c>
    </row>
    <row r="1673" spans="1:15" x14ac:dyDescent="0.2">
      <c r="A1673">
        <v>677</v>
      </c>
      <c r="B1673">
        <v>14</v>
      </c>
      <c r="C1673" t="s">
        <v>17</v>
      </c>
      <c r="D1673" t="s">
        <v>41</v>
      </c>
      <c r="E1673">
        <v>21</v>
      </c>
      <c r="F1673">
        <v>35</v>
      </c>
      <c r="G1673">
        <v>2</v>
      </c>
      <c r="H1673" s="8">
        <v>59</v>
      </c>
      <c r="I1673" s="7">
        <f>Tabla1[[#This Row],[Tiempo de Preparación]]/1440</f>
        <v>4.0972222222222222E-2</v>
      </c>
      <c r="J1673" t="s">
        <v>8</v>
      </c>
      <c r="K1673">
        <f>Tabla1[[#This Row],[Precio Unitario]]*Tabla1[[#This Row],[Cantidad Ordenada]]</f>
        <v>70</v>
      </c>
      <c r="L1673">
        <f>Tabla1[[#This Row],[Ganancia Bruta]]-(Tabla1[[#This Row],[Costo Unitario]]*Tabla1[[#This Row],[Cantidad Ordenada]])</f>
        <v>28</v>
      </c>
      <c r="M1673">
        <f>Tabla1[[#This Row],[Precio Unitario]]*Tabla1[[#This Row],[Cantidad Ordenada]]</f>
        <v>70</v>
      </c>
      <c r="N1673" s="1">
        <f>Tabla1[[#This Row],[Ganancia Neta ]]/Tabla1[[#This Row],[Total del pedido ]]</f>
        <v>0.4</v>
      </c>
      <c r="O1673" s="2">
        <f>Tabla1[[#This Row],[Costo Unitario]]*Tabla1[[#This Row],[Cantidad Ordenada]]</f>
        <v>42</v>
      </c>
    </row>
    <row r="1674" spans="1:15" x14ac:dyDescent="0.2">
      <c r="A1674">
        <v>677</v>
      </c>
      <c r="B1674">
        <v>14</v>
      </c>
      <c r="C1674" t="s">
        <v>20</v>
      </c>
      <c r="D1674" t="s">
        <v>44</v>
      </c>
      <c r="E1674">
        <v>20</v>
      </c>
      <c r="F1674">
        <v>34</v>
      </c>
      <c r="G1674">
        <v>1</v>
      </c>
      <c r="H1674" s="8">
        <v>34</v>
      </c>
      <c r="I1674" s="7">
        <f>Tabla1[[#This Row],[Tiempo de Preparación]]/1440</f>
        <v>2.361111111111111E-2</v>
      </c>
      <c r="J1674" t="s">
        <v>8</v>
      </c>
      <c r="K1674">
        <f>Tabla1[[#This Row],[Precio Unitario]]*Tabla1[[#This Row],[Cantidad Ordenada]]</f>
        <v>34</v>
      </c>
      <c r="L1674">
        <f>Tabla1[[#This Row],[Ganancia Bruta]]-(Tabla1[[#This Row],[Costo Unitario]]*Tabla1[[#This Row],[Cantidad Ordenada]])</f>
        <v>14</v>
      </c>
      <c r="M1674">
        <f>Tabla1[[#This Row],[Precio Unitario]]*Tabla1[[#This Row],[Cantidad Ordenada]]</f>
        <v>34</v>
      </c>
      <c r="N1674" s="1">
        <f>Tabla1[[#This Row],[Ganancia Neta ]]/Tabla1[[#This Row],[Total del pedido ]]</f>
        <v>0.41176470588235292</v>
      </c>
      <c r="O1674" s="2">
        <f>Tabla1[[#This Row],[Costo Unitario]]*Tabla1[[#This Row],[Cantidad Ordenada]]</f>
        <v>20</v>
      </c>
    </row>
    <row r="1675" spans="1:15" x14ac:dyDescent="0.2">
      <c r="A1675">
        <v>678</v>
      </c>
      <c r="B1675">
        <v>19</v>
      </c>
      <c r="C1675" t="s">
        <v>13</v>
      </c>
      <c r="D1675" t="s">
        <v>37</v>
      </c>
      <c r="E1675">
        <v>17</v>
      </c>
      <c r="F1675">
        <v>29</v>
      </c>
      <c r="G1675">
        <v>1</v>
      </c>
      <c r="H1675" s="8">
        <v>27</v>
      </c>
      <c r="I1675" s="7">
        <f>Tabla1[[#This Row],[Tiempo de Preparación]]/1440</f>
        <v>1.8749999999999999E-2</v>
      </c>
      <c r="J1675" t="s">
        <v>6</v>
      </c>
      <c r="K1675">
        <f>Tabla1[[#This Row],[Precio Unitario]]*Tabla1[[#This Row],[Cantidad Ordenada]]</f>
        <v>29</v>
      </c>
      <c r="L1675">
        <f>Tabla1[[#This Row],[Ganancia Bruta]]-(Tabla1[[#This Row],[Costo Unitario]]*Tabla1[[#This Row],[Cantidad Ordenada]])</f>
        <v>12</v>
      </c>
      <c r="M1675">
        <f>Tabla1[[#This Row],[Precio Unitario]]*Tabla1[[#This Row],[Cantidad Ordenada]]</f>
        <v>29</v>
      </c>
      <c r="N1675" s="1">
        <f>Tabla1[[#This Row],[Ganancia Neta ]]/Tabla1[[#This Row],[Total del pedido ]]</f>
        <v>0.41379310344827586</v>
      </c>
      <c r="O1675" s="2">
        <f>Tabla1[[#This Row],[Costo Unitario]]*Tabla1[[#This Row],[Cantidad Ordenada]]</f>
        <v>17</v>
      </c>
    </row>
    <row r="1676" spans="1:15" x14ac:dyDescent="0.2">
      <c r="A1676">
        <v>678</v>
      </c>
      <c r="B1676">
        <v>19</v>
      </c>
      <c r="C1676" t="s">
        <v>16</v>
      </c>
      <c r="D1676" t="s">
        <v>40</v>
      </c>
      <c r="E1676">
        <v>11</v>
      </c>
      <c r="F1676">
        <v>19</v>
      </c>
      <c r="G1676">
        <v>3</v>
      </c>
      <c r="H1676" s="8">
        <v>37</v>
      </c>
      <c r="I1676" s="7">
        <f>Tabla1[[#This Row],[Tiempo de Preparación]]/1440</f>
        <v>2.5694444444444443E-2</v>
      </c>
      <c r="J1676" t="s">
        <v>8</v>
      </c>
      <c r="K1676">
        <f>Tabla1[[#This Row],[Precio Unitario]]*Tabla1[[#This Row],[Cantidad Ordenada]]</f>
        <v>57</v>
      </c>
      <c r="L1676">
        <f>Tabla1[[#This Row],[Ganancia Bruta]]-(Tabla1[[#This Row],[Costo Unitario]]*Tabla1[[#This Row],[Cantidad Ordenada]])</f>
        <v>24</v>
      </c>
      <c r="M1676">
        <f>Tabla1[[#This Row],[Precio Unitario]]*Tabla1[[#This Row],[Cantidad Ordenada]]</f>
        <v>57</v>
      </c>
      <c r="N1676" s="1">
        <f>Tabla1[[#This Row],[Ganancia Neta ]]/Tabla1[[#This Row],[Total del pedido ]]</f>
        <v>0.42105263157894735</v>
      </c>
      <c r="O1676" s="2">
        <f>Tabla1[[#This Row],[Costo Unitario]]*Tabla1[[#This Row],[Cantidad Ordenada]]</f>
        <v>33</v>
      </c>
    </row>
    <row r="1677" spans="1:15" x14ac:dyDescent="0.2">
      <c r="A1677">
        <v>678</v>
      </c>
      <c r="B1677">
        <v>19</v>
      </c>
      <c r="C1677" t="s">
        <v>17</v>
      </c>
      <c r="D1677" t="s">
        <v>41</v>
      </c>
      <c r="E1677">
        <v>21</v>
      </c>
      <c r="F1677">
        <v>35</v>
      </c>
      <c r="G1677">
        <v>2</v>
      </c>
      <c r="H1677" s="8">
        <v>37</v>
      </c>
      <c r="I1677" s="7">
        <f>Tabla1[[#This Row],[Tiempo de Preparación]]/1440</f>
        <v>2.5694444444444443E-2</v>
      </c>
      <c r="J1677" t="s">
        <v>8</v>
      </c>
      <c r="K1677">
        <f>Tabla1[[#This Row],[Precio Unitario]]*Tabla1[[#This Row],[Cantidad Ordenada]]</f>
        <v>70</v>
      </c>
      <c r="L1677">
        <f>Tabla1[[#This Row],[Ganancia Bruta]]-(Tabla1[[#This Row],[Costo Unitario]]*Tabla1[[#This Row],[Cantidad Ordenada]])</f>
        <v>28</v>
      </c>
      <c r="M1677">
        <f>Tabla1[[#This Row],[Precio Unitario]]*Tabla1[[#This Row],[Cantidad Ordenada]]</f>
        <v>70</v>
      </c>
      <c r="N1677" s="1">
        <f>Tabla1[[#This Row],[Ganancia Neta ]]/Tabla1[[#This Row],[Total del pedido ]]</f>
        <v>0.4</v>
      </c>
      <c r="O1677" s="2">
        <f>Tabla1[[#This Row],[Costo Unitario]]*Tabla1[[#This Row],[Cantidad Ordenada]]</f>
        <v>42</v>
      </c>
    </row>
    <row r="1678" spans="1:15" x14ac:dyDescent="0.2">
      <c r="A1678">
        <v>678</v>
      </c>
      <c r="B1678">
        <v>19</v>
      </c>
      <c r="C1678" t="s">
        <v>5</v>
      </c>
      <c r="D1678" t="s">
        <v>31</v>
      </c>
      <c r="E1678">
        <v>14</v>
      </c>
      <c r="F1678">
        <v>24</v>
      </c>
      <c r="G1678">
        <v>2</v>
      </c>
      <c r="H1678" s="8">
        <v>20</v>
      </c>
      <c r="I1678" s="7">
        <f>Tabla1[[#This Row],[Tiempo de Preparación]]/1440</f>
        <v>1.3888888888888888E-2</v>
      </c>
      <c r="J1678" t="s">
        <v>8</v>
      </c>
      <c r="K1678">
        <f>Tabla1[[#This Row],[Precio Unitario]]*Tabla1[[#This Row],[Cantidad Ordenada]]</f>
        <v>48</v>
      </c>
      <c r="L1678">
        <f>Tabla1[[#This Row],[Ganancia Bruta]]-(Tabla1[[#This Row],[Costo Unitario]]*Tabla1[[#This Row],[Cantidad Ordenada]])</f>
        <v>20</v>
      </c>
      <c r="M1678">
        <f>Tabla1[[#This Row],[Precio Unitario]]*Tabla1[[#This Row],[Cantidad Ordenada]]</f>
        <v>48</v>
      </c>
      <c r="N1678" s="1">
        <f>Tabla1[[#This Row],[Ganancia Neta ]]/Tabla1[[#This Row],[Total del pedido ]]</f>
        <v>0.41666666666666669</v>
      </c>
      <c r="O1678" s="2">
        <f>Tabla1[[#This Row],[Costo Unitario]]*Tabla1[[#This Row],[Cantidad Ordenada]]</f>
        <v>28</v>
      </c>
    </row>
    <row r="1679" spans="1:15" x14ac:dyDescent="0.2">
      <c r="A1679">
        <v>679</v>
      </c>
      <c r="B1679">
        <v>9</v>
      </c>
      <c r="C1679" t="s">
        <v>23</v>
      </c>
      <c r="D1679" t="s">
        <v>47</v>
      </c>
      <c r="E1679">
        <v>13</v>
      </c>
      <c r="F1679">
        <v>21</v>
      </c>
      <c r="G1679">
        <v>2</v>
      </c>
      <c r="H1679" s="8">
        <v>27</v>
      </c>
      <c r="I1679" s="7">
        <f>Tabla1[[#This Row],[Tiempo de Preparación]]/1440</f>
        <v>1.8749999999999999E-2</v>
      </c>
      <c r="J1679" t="s">
        <v>8</v>
      </c>
      <c r="K1679">
        <f>Tabla1[[#This Row],[Precio Unitario]]*Tabla1[[#This Row],[Cantidad Ordenada]]</f>
        <v>42</v>
      </c>
      <c r="L1679">
        <f>Tabla1[[#This Row],[Ganancia Bruta]]-(Tabla1[[#This Row],[Costo Unitario]]*Tabla1[[#This Row],[Cantidad Ordenada]])</f>
        <v>16</v>
      </c>
      <c r="M1679">
        <f>Tabla1[[#This Row],[Precio Unitario]]*Tabla1[[#This Row],[Cantidad Ordenada]]</f>
        <v>42</v>
      </c>
      <c r="N1679" s="1">
        <f>Tabla1[[#This Row],[Ganancia Neta ]]/Tabla1[[#This Row],[Total del pedido ]]</f>
        <v>0.38095238095238093</v>
      </c>
      <c r="O1679" s="2">
        <f>Tabla1[[#This Row],[Costo Unitario]]*Tabla1[[#This Row],[Cantidad Ordenada]]</f>
        <v>26</v>
      </c>
    </row>
    <row r="1680" spans="1:15" x14ac:dyDescent="0.2">
      <c r="A1680">
        <v>679</v>
      </c>
      <c r="B1680">
        <v>9</v>
      </c>
      <c r="C1680" t="s">
        <v>25</v>
      </c>
      <c r="D1680" t="s">
        <v>49</v>
      </c>
      <c r="E1680">
        <v>15</v>
      </c>
      <c r="F1680">
        <v>26</v>
      </c>
      <c r="G1680">
        <v>1</v>
      </c>
      <c r="H1680" s="8">
        <v>11</v>
      </c>
      <c r="I1680" s="7">
        <f>Tabla1[[#This Row],[Tiempo de Preparación]]/1440</f>
        <v>7.6388888888888886E-3</v>
      </c>
      <c r="J1680" t="s">
        <v>8</v>
      </c>
      <c r="K1680">
        <f>Tabla1[[#This Row],[Precio Unitario]]*Tabla1[[#This Row],[Cantidad Ordenada]]</f>
        <v>26</v>
      </c>
      <c r="L1680">
        <f>Tabla1[[#This Row],[Ganancia Bruta]]-(Tabla1[[#This Row],[Costo Unitario]]*Tabla1[[#This Row],[Cantidad Ordenada]])</f>
        <v>11</v>
      </c>
      <c r="M1680">
        <f>Tabla1[[#This Row],[Precio Unitario]]*Tabla1[[#This Row],[Cantidad Ordenada]]</f>
        <v>26</v>
      </c>
      <c r="N1680" s="1">
        <f>Tabla1[[#This Row],[Ganancia Neta ]]/Tabla1[[#This Row],[Total del pedido ]]</f>
        <v>0.42307692307692307</v>
      </c>
      <c r="O1680" s="2">
        <f>Tabla1[[#This Row],[Costo Unitario]]*Tabla1[[#This Row],[Cantidad Ordenada]]</f>
        <v>15</v>
      </c>
    </row>
    <row r="1681" spans="1:15" x14ac:dyDescent="0.2">
      <c r="A1681">
        <v>679</v>
      </c>
      <c r="B1681">
        <v>9</v>
      </c>
      <c r="C1681" t="s">
        <v>15</v>
      </c>
      <c r="D1681" t="s">
        <v>39</v>
      </c>
      <c r="E1681">
        <v>16</v>
      </c>
      <c r="F1681">
        <v>28</v>
      </c>
      <c r="G1681">
        <v>2</v>
      </c>
      <c r="H1681" s="8">
        <v>16</v>
      </c>
      <c r="I1681" s="7">
        <f>Tabla1[[#This Row],[Tiempo de Preparación]]/1440</f>
        <v>1.1111111111111112E-2</v>
      </c>
      <c r="J1681" t="s">
        <v>8</v>
      </c>
      <c r="K1681">
        <f>Tabla1[[#This Row],[Precio Unitario]]*Tabla1[[#This Row],[Cantidad Ordenada]]</f>
        <v>56</v>
      </c>
      <c r="L1681">
        <f>Tabla1[[#This Row],[Ganancia Bruta]]-(Tabla1[[#This Row],[Costo Unitario]]*Tabla1[[#This Row],[Cantidad Ordenada]])</f>
        <v>24</v>
      </c>
      <c r="M1681">
        <f>Tabla1[[#This Row],[Precio Unitario]]*Tabla1[[#This Row],[Cantidad Ordenada]]</f>
        <v>56</v>
      </c>
      <c r="N1681" s="1">
        <f>Tabla1[[#This Row],[Ganancia Neta ]]/Tabla1[[#This Row],[Total del pedido ]]</f>
        <v>0.42857142857142855</v>
      </c>
      <c r="O1681" s="2">
        <f>Tabla1[[#This Row],[Costo Unitario]]*Tabla1[[#This Row],[Cantidad Ordenada]]</f>
        <v>32</v>
      </c>
    </row>
    <row r="1682" spans="1:15" x14ac:dyDescent="0.2">
      <c r="A1682">
        <v>679</v>
      </c>
      <c r="B1682">
        <v>9</v>
      </c>
      <c r="C1682" t="s">
        <v>26</v>
      </c>
      <c r="D1682" t="s">
        <v>50</v>
      </c>
      <c r="E1682">
        <v>15</v>
      </c>
      <c r="F1682">
        <v>25</v>
      </c>
      <c r="G1682">
        <v>3</v>
      </c>
      <c r="H1682" s="8">
        <v>52</v>
      </c>
      <c r="I1682" s="7">
        <f>Tabla1[[#This Row],[Tiempo de Preparación]]/1440</f>
        <v>3.6111111111111108E-2</v>
      </c>
      <c r="J1682" t="s">
        <v>8</v>
      </c>
      <c r="K1682">
        <f>Tabla1[[#This Row],[Precio Unitario]]*Tabla1[[#This Row],[Cantidad Ordenada]]</f>
        <v>75</v>
      </c>
      <c r="L1682">
        <f>Tabla1[[#This Row],[Ganancia Bruta]]-(Tabla1[[#This Row],[Costo Unitario]]*Tabla1[[#This Row],[Cantidad Ordenada]])</f>
        <v>30</v>
      </c>
      <c r="M1682">
        <f>Tabla1[[#This Row],[Precio Unitario]]*Tabla1[[#This Row],[Cantidad Ordenada]]</f>
        <v>75</v>
      </c>
      <c r="N1682" s="1">
        <f>Tabla1[[#This Row],[Ganancia Neta ]]/Tabla1[[#This Row],[Total del pedido ]]</f>
        <v>0.4</v>
      </c>
      <c r="O1682" s="2">
        <f>Tabla1[[#This Row],[Costo Unitario]]*Tabla1[[#This Row],[Cantidad Ordenada]]</f>
        <v>45</v>
      </c>
    </row>
    <row r="1683" spans="1:15" x14ac:dyDescent="0.2">
      <c r="A1683">
        <v>680</v>
      </c>
      <c r="B1683">
        <v>5</v>
      </c>
      <c r="C1683" t="s">
        <v>24</v>
      </c>
      <c r="D1683" t="s">
        <v>48</v>
      </c>
      <c r="E1683">
        <v>10</v>
      </c>
      <c r="F1683">
        <v>18</v>
      </c>
      <c r="G1683">
        <v>2</v>
      </c>
      <c r="H1683" s="8">
        <v>6</v>
      </c>
      <c r="I1683" s="7">
        <f>Tabla1[[#This Row],[Tiempo de Preparación]]/1440</f>
        <v>4.1666666666666666E-3</v>
      </c>
      <c r="J1683" t="s">
        <v>8</v>
      </c>
      <c r="K1683">
        <f>Tabla1[[#This Row],[Precio Unitario]]*Tabla1[[#This Row],[Cantidad Ordenada]]</f>
        <v>36</v>
      </c>
      <c r="L1683">
        <f>Tabla1[[#This Row],[Ganancia Bruta]]-(Tabla1[[#This Row],[Costo Unitario]]*Tabla1[[#This Row],[Cantidad Ordenada]])</f>
        <v>16</v>
      </c>
      <c r="M1683">
        <f>Tabla1[[#This Row],[Precio Unitario]]*Tabla1[[#This Row],[Cantidad Ordenada]]</f>
        <v>36</v>
      </c>
      <c r="N1683" s="1">
        <f>Tabla1[[#This Row],[Ganancia Neta ]]/Tabla1[[#This Row],[Total del pedido ]]</f>
        <v>0.44444444444444442</v>
      </c>
      <c r="O1683" s="2">
        <f>Tabla1[[#This Row],[Costo Unitario]]*Tabla1[[#This Row],[Cantidad Ordenada]]</f>
        <v>20</v>
      </c>
    </row>
    <row r="1684" spans="1:15" x14ac:dyDescent="0.2">
      <c r="A1684">
        <v>680</v>
      </c>
      <c r="B1684">
        <v>5</v>
      </c>
      <c r="C1684" t="s">
        <v>21</v>
      </c>
      <c r="D1684" t="s">
        <v>45</v>
      </c>
      <c r="E1684">
        <v>12</v>
      </c>
      <c r="F1684">
        <v>20</v>
      </c>
      <c r="G1684">
        <v>3</v>
      </c>
      <c r="H1684" s="8">
        <v>49</v>
      </c>
      <c r="I1684" s="7">
        <f>Tabla1[[#This Row],[Tiempo de Preparación]]/1440</f>
        <v>3.4027777777777775E-2</v>
      </c>
      <c r="J1684" t="s">
        <v>8</v>
      </c>
      <c r="K1684">
        <f>Tabla1[[#This Row],[Precio Unitario]]*Tabla1[[#This Row],[Cantidad Ordenada]]</f>
        <v>60</v>
      </c>
      <c r="L1684">
        <f>Tabla1[[#This Row],[Ganancia Bruta]]-(Tabla1[[#This Row],[Costo Unitario]]*Tabla1[[#This Row],[Cantidad Ordenada]])</f>
        <v>24</v>
      </c>
      <c r="M1684">
        <f>Tabla1[[#This Row],[Precio Unitario]]*Tabla1[[#This Row],[Cantidad Ordenada]]</f>
        <v>60</v>
      </c>
      <c r="N1684" s="1">
        <f>Tabla1[[#This Row],[Ganancia Neta ]]/Tabla1[[#This Row],[Total del pedido ]]</f>
        <v>0.4</v>
      </c>
      <c r="O1684" s="2">
        <f>Tabla1[[#This Row],[Costo Unitario]]*Tabla1[[#This Row],[Cantidad Ordenada]]</f>
        <v>36</v>
      </c>
    </row>
    <row r="1685" spans="1:15" x14ac:dyDescent="0.2">
      <c r="A1685">
        <v>680</v>
      </c>
      <c r="B1685">
        <v>5</v>
      </c>
      <c r="C1685" t="s">
        <v>14</v>
      </c>
      <c r="D1685" t="s">
        <v>38</v>
      </c>
      <c r="E1685">
        <v>20</v>
      </c>
      <c r="F1685">
        <v>33</v>
      </c>
      <c r="G1685">
        <v>2</v>
      </c>
      <c r="H1685" s="8">
        <v>56</v>
      </c>
      <c r="I1685" s="7">
        <f>Tabla1[[#This Row],[Tiempo de Preparación]]/1440</f>
        <v>3.888888888888889E-2</v>
      </c>
      <c r="J1685" t="s">
        <v>6</v>
      </c>
      <c r="K1685">
        <f>Tabla1[[#This Row],[Precio Unitario]]*Tabla1[[#This Row],[Cantidad Ordenada]]</f>
        <v>66</v>
      </c>
      <c r="L1685">
        <f>Tabla1[[#This Row],[Ganancia Bruta]]-(Tabla1[[#This Row],[Costo Unitario]]*Tabla1[[#This Row],[Cantidad Ordenada]])</f>
        <v>26</v>
      </c>
      <c r="M1685">
        <f>Tabla1[[#This Row],[Precio Unitario]]*Tabla1[[#This Row],[Cantidad Ordenada]]</f>
        <v>66</v>
      </c>
      <c r="N1685" s="1">
        <f>Tabla1[[#This Row],[Ganancia Neta ]]/Tabla1[[#This Row],[Total del pedido ]]</f>
        <v>0.39393939393939392</v>
      </c>
      <c r="O1685" s="2">
        <f>Tabla1[[#This Row],[Costo Unitario]]*Tabla1[[#This Row],[Cantidad Ordenada]]</f>
        <v>40</v>
      </c>
    </row>
    <row r="1686" spans="1:15" x14ac:dyDescent="0.2">
      <c r="A1686">
        <v>681</v>
      </c>
      <c r="B1686">
        <v>2</v>
      </c>
      <c r="C1686" t="s">
        <v>14</v>
      </c>
      <c r="D1686" t="s">
        <v>38</v>
      </c>
      <c r="E1686">
        <v>20</v>
      </c>
      <c r="F1686">
        <v>33</v>
      </c>
      <c r="G1686">
        <v>1</v>
      </c>
      <c r="H1686" s="8">
        <v>44</v>
      </c>
      <c r="I1686" s="7">
        <f>Tabla1[[#This Row],[Tiempo de Preparación]]/1440</f>
        <v>3.0555555555555555E-2</v>
      </c>
      <c r="J1686" t="s">
        <v>6</v>
      </c>
      <c r="K1686">
        <f>Tabla1[[#This Row],[Precio Unitario]]*Tabla1[[#This Row],[Cantidad Ordenada]]</f>
        <v>33</v>
      </c>
      <c r="L1686">
        <f>Tabla1[[#This Row],[Ganancia Bruta]]-(Tabla1[[#This Row],[Costo Unitario]]*Tabla1[[#This Row],[Cantidad Ordenada]])</f>
        <v>13</v>
      </c>
      <c r="M1686">
        <f>Tabla1[[#This Row],[Precio Unitario]]*Tabla1[[#This Row],[Cantidad Ordenada]]</f>
        <v>33</v>
      </c>
      <c r="N1686" s="1">
        <f>Tabla1[[#This Row],[Ganancia Neta ]]/Tabla1[[#This Row],[Total del pedido ]]</f>
        <v>0.39393939393939392</v>
      </c>
      <c r="O1686" s="2">
        <f>Tabla1[[#This Row],[Costo Unitario]]*Tabla1[[#This Row],[Cantidad Ordenada]]</f>
        <v>20</v>
      </c>
    </row>
    <row r="1687" spans="1:15" x14ac:dyDescent="0.2">
      <c r="A1687">
        <v>681</v>
      </c>
      <c r="B1687">
        <v>2</v>
      </c>
      <c r="C1687" t="s">
        <v>23</v>
      </c>
      <c r="D1687" t="s">
        <v>47</v>
      </c>
      <c r="E1687">
        <v>13</v>
      </c>
      <c r="F1687">
        <v>21</v>
      </c>
      <c r="G1687">
        <v>2</v>
      </c>
      <c r="H1687" s="8">
        <v>21</v>
      </c>
      <c r="I1687" s="7">
        <f>Tabla1[[#This Row],[Tiempo de Preparación]]/1440</f>
        <v>1.4583333333333334E-2</v>
      </c>
      <c r="J1687" t="s">
        <v>8</v>
      </c>
      <c r="K1687">
        <f>Tabla1[[#This Row],[Precio Unitario]]*Tabla1[[#This Row],[Cantidad Ordenada]]</f>
        <v>42</v>
      </c>
      <c r="L1687">
        <f>Tabla1[[#This Row],[Ganancia Bruta]]-(Tabla1[[#This Row],[Costo Unitario]]*Tabla1[[#This Row],[Cantidad Ordenada]])</f>
        <v>16</v>
      </c>
      <c r="M1687">
        <f>Tabla1[[#This Row],[Precio Unitario]]*Tabla1[[#This Row],[Cantidad Ordenada]]</f>
        <v>42</v>
      </c>
      <c r="N1687" s="1">
        <f>Tabla1[[#This Row],[Ganancia Neta ]]/Tabla1[[#This Row],[Total del pedido ]]</f>
        <v>0.38095238095238093</v>
      </c>
      <c r="O1687" s="2">
        <f>Tabla1[[#This Row],[Costo Unitario]]*Tabla1[[#This Row],[Cantidad Ordenada]]</f>
        <v>26</v>
      </c>
    </row>
    <row r="1688" spans="1:15" x14ac:dyDescent="0.2">
      <c r="A1688">
        <v>682</v>
      </c>
      <c r="B1688">
        <v>1</v>
      </c>
      <c r="C1688" t="s">
        <v>22</v>
      </c>
      <c r="D1688" t="s">
        <v>46</v>
      </c>
      <c r="E1688">
        <v>14</v>
      </c>
      <c r="F1688">
        <v>23</v>
      </c>
      <c r="G1688">
        <v>1</v>
      </c>
      <c r="H1688" s="8">
        <v>43</v>
      </c>
      <c r="I1688" s="7">
        <f>Tabla1[[#This Row],[Tiempo de Preparación]]/1440</f>
        <v>2.9861111111111113E-2</v>
      </c>
      <c r="J1688" t="s">
        <v>6</v>
      </c>
      <c r="K1688">
        <f>Tabla1[[#This Row],[Precio Unitario]]*Tabla1[[#This Row],[Cantidad Ordenada]]</f>
        <v>23</v>
      </c>
      <c r="L1688">
        <f>Tabla1[[#This Row],[Ganancia Bruta]]-(Tabla1[[#This Row],[Costo Unitario]]*Tabla1[[#This Row],[Cantidad Ordenada]])</f>
        <v>9</v>
      </c>
      <c r="M1688">
        <f>Tabla1[[#This Row],[Precio Unitario]]*Tabla1[[#This Row],[Cantidad Ordenada]]</f>
        <v>23</v>
      </c>
      <c r="N1688" s="1">
        <f>Tabla1[[#This Row],[Ganancia Neta ]]/Tabla1[[#This Row],[Total del pedido ]]</f>
        <v>0.39130434782608697</v>
      </c>
      <c r="O1688" s="2">
        <f>Tabla1[[#This Row],[Costo Unitario]]*Tabla1[[#This Row],[Cantidad Ordenada]]</f>
        <v>14</v>
      </c>
    </row>
    <row r="1689" spans="1:15" x14ac:dyDescent="0.2">
      <c r="A1689">
        <v>683</v>
      </c>
      <c r="B1689">
        <v>2</v>
      </c>
      <c r="C1689" t="s">
        <v>19</v>
      </c>
      <c r="D1689" t="s">
        <v>43</v>
      </c>
      <c r="E1689">
        <v>13</v>
      </c>
      <c r="F1689">
        <v>22</v>
      </c>
      <c r="G1689">
        <v>1</v>
      </c>
      <c r="H1689" s="8">
        <v>25</v>
      </c>
      <c r="I1689" s="7">
        <f>Tabla1[[#This Row],[Tiempo de Preparación]]/1440</f>
        <v>1.7361111111111112E-2</v>
      </c>
      <c r="J1689" t="s">
        <v>8</v>
      </c>
      <c r="K1689">
        <f>Tabla1[[#This Row],[Precio Unitario]]*Tabla1[[#This Row],[Cantidad Ordenada]]</f>
        <v>22</v>
      </c>
      <c r="L1689">
        <f>Tabla1[[#This Row],[Ganancia Bruta]]-(Tabla1[[#This Row],[Costo Unitario]]*Tabla1[[#This Row],[Cantidad Ordenada]])</f>
        <v>9</v>
      </c>
      <c r="M1689">
        <f>Tabla1[[#This Row],[Precio Unitario]]*Tabla1[[#This Row],[Cantidad Ordenada]]</f>
        <v>22</v>
      </c>
      <c r="N1689" s="1">
        <f>Tabla1[[#This Row],[Ganancia Neta ]]/Tabla1[[#This Row],[Total del pedido ]]</f>
        <v>0.40909090909090912</v>
      </c>
      <c r="O1689" s="2">
        <f>Tabla1[[#This Row],[Costo Unitario]]*Tabla1[[#This Row],[Cantidad Ordenada]]</f>
        <v>13</v>
      </c>
    </row>
    <row r="1690" spans="1:15" x14ac:dyDescent="0.2">
      <c r="A1690">
        <v>683</v>
      </c>
      <c r="B1690">
        <v>2</v>
      </c>
      <c r="C1690" t="s">
        <v>21</v>
      </c>
      <c r="D1690" t="s">
        <v>45</v>
      </c>
      <c r="E1690">
        <v>12</v>
      </c>
      <c r="F1690">
        <v>20</v>
      </c>
      <c r="G1690">
        <v>2</v>
      </c>
      <c r="H1690" s="8">
        <v>35</v>
      </c>
      <c r="I1690" s="7">
        <f>Tabla1[[#This Row],[Tiempo de Preparación]]/1440</f>
        <v>2.4305555555555556E-2</v>
      </c>
      <c r="J1690" t="s">
        <v>6</v>
      </c>
      <c r="K1690">
        <f>Tabla1[[#This Row],[Precio Unitario]]*Tabla1[[#This Row],[Cantidad Ordenada]]</f>
        <v>40</v>
      </c>
      <c r="L1690">
        <f>Tabla1[[#This Row],[Ganancia Bruta]]-(Tabla1[[#This Row],[Costo Unitario]]*Tabla1[[#This Row],[Cantidad Ordenada]])</f>
        <v>16</v>
      </c>
      <c r="M1690">
        <f>Tabla1[[#This Row],[Precio Unitario]]*Tabla1[[#This Row],[Cantidad Ordenada]]</f>
        <v>40</v>
      </c>
      <c r="N1690" s="1">
        <f>Tabla1[[#This Row],[Ganancia Neta ]]/Tabla1[[#This Row],[Total del pedido ]]</f>
        <v>0.4</v>
      </c>
      <c r="O1690" s="2">
        <f>Tabla1[[#This Row],[Costo Unitario]]*Tabla1[[#This Row],[Cantidad Ordenada]]</f>
        <v>24</v>
      </c>
    </row>
    <row r="1691" spans="1:15" x14ac:dyDescent="0.2">
      <c r="A1691">
        <v>683</v>
      </c>
      <c r="B1691">
        <v>2</v>
      </c>
      <c r="C1691" t="s">
        <v>11</v>
      </c>
      <c r="D1691" t="s">
        <v>35</v>
      </c>
      <c r="E1691">
        <v>25</v>
      </c>
      <c r="F1691">
        <v>40</v>
      </c>
      <c r="G1691">
        <v>1</v>
      </c>
      <c r="H1691" s="8">
        <v>6</v>
      </c>
      <c r="I1691" s="7">
        <f>Tabla1[[#This Row],[Tiempo de Preparación]]/1440</f>
        <v>4.1666666666666666E-3</v>
      </c>
      <c r="J1691" t="s">
        <v>8</v>
      </c>
      <c r="K1691">
        <f>Tabla1[[#This Row],[Precio Unitario]]*Tabla1[[#This Row],[Cantidad Ordenada]]</f>
        <v>40</v>
      </c>
      <c r="L1691">
        <f>Tabla1[[#This Row],[Ganancia Bruta]]-(Tabla1[[#This Row],[Costo Unitario]]*Tabla1[[#This Row],[Cantidad Ordenada]])</f>
        <v>15</v>
      </c>
      <c r="M1691">
        <f>Tabla1[[#This Row],[Precio Unitario]]*Tabla1[[#This Row],[Cantidad Ordenada]]</f>
        <v>40</v>
      </c>
      <c r="N1691" s="1">
        <f>Tabla1[[#This Row],[Ganancia Neta ]]/Tabla1[[#This Row],[Total del pedido ]]</f>
        <v>0.375</v>
      </c>
      <c r="O1691" s="2">
        <f>Tabla1[[#This Row],[Costo Unitario]]*Tabla1[[#This Row],[Cantidad Ordenada]]</f>
        <v>25</v>
      </c>
    </row>
    <row r="1692" spans="1:15" x14ac:dyDescent="0.2">
      <c r="A1692">
        <v>683</v>
      </c>
      <c r="B1692">
        <v>2</v>
      </c>
      <c r="C1692" t="s">
        <v>9</v>
      </c>
      <c r="D1692" t="s">
        <v>33</v>
      </c>
      <c r="E1692">
        <v>19</v>
      </c>
      <c r="F1692">
        <v>31</v>
      </c>
      <c r="G1692">
        <v>2</v>
      </c>
      <c r="H1692" s="8">
        <v>16</v>
      </c>
      <c r="I1692" s="7">
        <f>Tabla1[[#This Row],[Tiempo de Preparación]]/1440</f>
        <v>1.1111111111111112E-2</v>
      </c>
      <c r="J1692" t="s">
        <v>8</v>
      </c>
      <c r="K1692">
        <f>Tabla1[[#This Row],[Precio Unitario]]*Tabla1[[#This Row],[Cantidad Ordenada]]</f>
        <v>62</v>
      </c>
      <c r="L1692">
        <f>Tabla1[[#This Row],[Ganancia Bruta]]-(Tabla1[[#This Row],[Costo Unitario]]*Tabla1[[#This Row],[Cantidad Ordenada]])</f>
        <v>24</v>
      </c>
      <c r="M1692">
        <f>Tabla1[[#This Row],[Precio Unitario]]*Tabla1[[#This Row],[Cantidad Ordenada]]</f>
        <v>62</v>
      </c>
      <c r="N1692" s="1">
        <f>Tabla1[[#This Row],[Ganancia Neta ]]/Tabla1[[#This Row],[Total del pedido ]]</f>
        <v>0.38709677419354838</v>
      </c>
      <c r="O1692" s="2">
        <f>Tabla1[[#This Row],[Costo Unitario]]*Tabla1[[#This Row],[Cantidad Ordenada]]</f>
        <v>38</v>
      </c>
    </row>
    <row r="1693" spans="1:15" x14ac:dyDescent="0.2">
      <c r="A1693">
        <v>684</v>
      </c>
      <c r="B1693">
        <v>10</v>
      </c>
      <c r="C1693" t="s">
        <v>12</v>
      </c>
      <c r="D1693" t="s">
        <v>36</v>
      </c>
      <c r="E1693">
        <v>22</v>
      </c>
      <c r="F1693">
        <v>36</v>
      </c>
      <c r="G1693">
        <v>1</v>
      </c>
      <c r="H1693" s="8">
        <v>38</v>
      </c>
      <c r="I1693" s="7">
        <f>Tabla1[[#This Row],[Tiempo de Preparación]]/1440</f>
        <v>2.6388888888888889E-2</v>
      </c>
      <c r="J1693" t="s">
        <v>6</v>
      </c>
      <c r="K1693">
        <f>Tabla1[[#This Row],[Precio Unitario]]*Tabla1[[#This Row],[Cantidad Ordenada]]</f>
        <v>36</v>
      </c>
      <c r="L1693">
        <f>Tabla1[[#This Row],[Ganancia Bruta]]-(Tabla1[[#This Row],[Costo Unitario]]*Tabla1[[#This Row],[Cantidad Ordenada]])</f>
        <v>14</v>
      </c>
      <c r="M1693">
        <f>Tabla1[[#This Row],[Precio Unitario]]*Tabla1[[#This Row],[Cantidad Ordenada]]</f>
        <v>36</v>
      </c>
      <c r="N1693" s="1">
        <f>Tabla1[[#This Row],[Ganancia Neta ]]/Tabla1[[#This Row],[Total del pedido ]]</f>
        <v>0.3888888888888889</v>
      </c>
      <c r="O1693" s="2">
        <f>Tabla1[[#This Row],[Costo Unitario]]*Tabla1[[#This Row],[Cantidad Ordenada]]</f>
        <v>22</v>
      </c>
    </row>
    <row r="1694" spans="1:15" x14ac:dyDescent="0.2">
      <c r="A1694">
        <v>684</v>
      </c>
      <c r="B1694">
        <v>10</v>
      </c>
      <c r="C1694" t="s">
        <v>9</v>
      </c>
      <c r="D1694" t="s">
        <v>33</v>
      </c>
      <c r="E1694">
        <v>19</v>
      </c>
      <c r="F1694">
        <v>31</v>
      </c>
      <c r="G1694">
        <v>1</v>
      </c>
      <c r="H1694" s="8">
        <v>10</v>
      </c>
      <c r="I1694" s="7">
        <f>Tabla1[[#This Row],[Tiempo de Preparación]]/1440</f>
        <v>6.9444444444444441E-3</v>
      </c>
      <c r="J1694" t="s">
        <v>8</v>
      </c>
      <c r="K1694">
        <f>Tabla1[[#This Row],[Precio Unitario]]*Tabla1[[#This Row],[Cantidad Ordenada]]</f>
        <v>31</v>
      </c>
      <c r="L1694">
        <f>Tabla1[[#This Row],[Ganancia Bruta]]-(Tabla1[[#This Row],[Costo Unitario]]*Tabla1[[#This Row],[Cantidad Ordenada]])</f>
        <v>12</v>
      </c>
      <c r="M1694">
        <f>Tabla1[[#This Row],[Precio Unitario]]*Tabla1[[#This Row],[Cantidad Ordenada]]</f>
        <v>31</v>
      </c>
      <c r="N1694" s="1">
        <f>Tabla1[[#This Row],[Ganancia Neta ]]/Tabla1[[#This Row],[Total del pedido ]]</f>
        <v>0.38709677419354838</v>
      </c>
      <c r="O1694" s="2">
        <f>Tabla1[[#This Row],[Costo Unitario]]*Tabla1[[#This Row],[Cantidad Ordenada]]</f>
        <v>19</v>
      </c>
    </row>
    <row r="1695" spans="1:15" x14ac:dyDescent="0.2">
      <c r="A1695">
        <v>684</v>
      </c>
      <c r="B1695">
        <v>10</v>
      </c>
      <c r="C1695" t="s">
        <v>25</v>
      </c>
      <c r="D1695" t="s">
        <v>49</v>
      </c>
      <c r="E1695">
        <v>15</v>
      </c>
      <c r="F1695">
        <v>26</v>
      </c>
      <c r="G1695">
        <v>1</v>
      </c>
      <c r="H1695" s="8">
        <v>25</v>
      </c>
      <c r="I1695" s="7">
        <f>Tabla1[[#This Row],[Tiempo de Preparación]]/1440</f>
        <v>1.7361111111111112E-2</v>
      </c>
      <c r="J1695" t="s">
        <v>6</v>
      </c>
      <c r="K1695">
        <f>Tabla1[[#This Row],[Precio Unitario]]*Tabla1[[#This Row],[Cantidad Ordenada]]</f>
        <v>26</v>
      </c>
      <c r="L1695">
        <f>Tabla1[[#This Row],[Ganancia Bruta]]-(Tabla1[[#This Row],[Costo Unitario]]*Tabla1[[#This Row],[Cantidad Ordenada]])</f>
        <v>11</v>
      </c>
      <c r="M1695">
        <f>Tabla1[[#This Row],[Precio Unitario]]*Tabla1[[#This Row],[Cantidad Ordenada]]</f>
        <v>26</v>
      </c>
      <c r="N1695" s="1">
        <f>Tabla1[[#This Row],[Ganancia Neta ]]/Tabla1[[#This Row],[Total del pedido ]]</f>
        <v>0.42307692307692307</v>
      </c>
      <c r="O1695" s="2">
        <f>Tabla1[[#This Row],[Costo Unitario]]*Tabla1[[#This Row],[Cantidad Ordenada]]</f>
        <v>15</v>
      </c>
    </row>
    <row r="1696" spans="1:15" x14ac:dyDescent="0.2">
      <c r="A1696">
        <v>684</v>
      </c>
      <c r="B1696">
        <v>10</v>
      </c>
      <c r="C1696" t="s">
        <v>13</v>
      </c>
      <c r="D1696" t="s">
        <v>37</v>
      </c>
      <c r="E1696">
        <v>17</v>
      </c>
      <c r="F1696">
        <v>29</v>
      </c>
      <c r="G1696">
        <v>3</v>
      </c>
      <c r="H1696" s="8">
        <v>37</v>
      </c>
      <c r="I1696" s="7">
        <f>Tabla1[[#This Row],[Tiempo de Preparación]]/1440</f>
        <v>2.5694444444444443E-2</v>
      </c>
      <c r="J1696" t="s">
        <v>6</v>
      </c>
      <c r="K1696">
        <f>Tabla1[[#This Row],[Precio Unitario]]*Tabla1[[#This Row],[Cantidad Ordenada]]</f>
        <v>87</v>
      </c>
      <c r="L1696">
        <f>Tabla1[[#This Row],[Ganancia Bruta]]-(Tabla1[[#This Row],[Costo Unitario]]*Tabla1[[#This Row],[Cantidad Ordenada]])</f>
        <v>36</v>
      </c>
      <c r="M1696">
        <f>Tabla1[[#This Row],[Precio Unitario]]*Tabla1[[#This Row],[Cantidad Ordenada]]</f>
        <v>87</v>
      </c>
      <c r="N1696" s="1">
        <f>Tabla1[[#This Row],[Ganancia Neta ]]/Tabla1[[#This Row],[Total del pedido ]]</f>
        <v>0.41379310344827586</v>
      </c>
      <c r="O1696" s="2">
        <f>Tabla1[[#This Row],[Costo Unitario]]*Tabla1[[#This Row],[Cantidad Ordenada]]</f>
        <v>51</v>
      </c>
    </row>
    <row r="1697" spans="1:15" x14ac:dyDescent="0.2">
      <c r="A1697">
        <v>685</v>
      </c>
      <c r="B1697">
        <v>5</v>
      </c>
      <c r="C1697" t="s">
        <v>10</v>
      </c>
      <c r="D1697" t="s">
        <v>34</v>
      </c>
      <c r="E1697">
        <v>16</v>
      </c>
      <c r="F1697">
        <v>27</v>
      </c>
      <c r="G1697">
        <v>2</v>
      </c>
      <c r="H1697" s="8">
        <v>17</v>
      </c>
      <c r="I1697" s="7">
        <f>Tabla1[[#This Row],[Tiempo de Preparación]]/1440</f>
        <v>1.1805555555555555E-2</v>
      </c>
      <c r="J1697" t="s">
        <v>8</v>
      </c>
      <c r="K1697">
        <f>Tabla1[[#This Row],[Precio Unitario]]*Tabla1[[#This Row],[Cantidad Ordenada]]</f>
        <v>54</v>
      </c>
      <c r="L1697">
        <f>Tabla1[[#This Row],[Ganancia Bruta]]-(Tabla1[[#This Row],[Costo Unitario]]*Tabla1[[#This Row],[Cantidad Ordenada]])</f>
        <v>22</v>
      </c>
      <c r="M1697">
        <f>Tabla1[[#This Row],[Precio Unitario]]*Tabla1[[#This Row],[Cantidad Ordenada]]</f>
        <v>54</v>
      </c>
      <c r="N1697" s="1">
        <f>Tabla1[[#This Row],[Ganancia Neta ]]/Tabla1[[#This Row],[Total del pedido ]]</f>
        <v>0.40740740740740738</v>
      </c>
      <c r="O1697" s="2">
        <f>Tabla1[[#This Row],[Costo Unitario]]*Tabla1[[#This Row],[Cantidad Ordenada]]</f>
        <v>32</v>
      </c>
    </row>
    <row r="1698" spans="1:15" x14ac:dyDescent="0.2">
      <c r="A1698">
        <v>686</v>
      </c>
      <c r="B1698">
        <v>10</v>
      </c>
      <c r="C1698" t="s">
        <v>9</v>
      </c>
      <c r="D1698" t="s">
        <v>33</v>
      </c>
      <c r="E1698">
        <v>19</v>
      </c>
      <c r="F1698">
        <v>31</v>
      </c>
      <c r="G1698">
        <v>2</v>
      </c>
      <c r="H1698" s="8">
        <v>37</v>
      </c>
      <c r="I1698" s="7">
        <f>Tabla1[[#This Row],[Tiempo de Preparación]]/1440</f>
        <v>2.5694444444444443E-2</v>
      </c>
      <c r="J1698" t="s">
        <v>6</v>
      </c>
      <c r="K1698">
        <f>Tabla1[[#This Row],[Precio Unitario]]*Tabla1[[#This Row],[Cantidad Ordenada]]</f>
        <v>62</v>
      </c>
      <c r="L1698">
        <f>Tabla1[[#This Row],[Ganancia Bruta]]-(Tabla1[[#This Row],[Costo Unitario]]*Tabla1[[#This Row],[Cantidad Ordenada]])</f>
        <v>24</v>
      </c>
      <c r="M1698">
        <f>Tabla1[[#This Row],[Precio Unitario]]*Tabla1[[#This Row],[Cantidad Ordenada]]</f>
        <v>62</v>
      </c>
      <c r="N1698" s="1">
        <f>Tabla1[[#This Row],[Ganancia Neta ]]/Tabla1[[#This Row],[Total del pedido ]]</f>
        <v>0.38709677419354838</v>
      </c>
      <c r="O1698" s="2">
        <f>Tabla1[[#This Row],[Costo Unitario]]*Tabla1[[#This Row],[Cantidad Ordenada]]</f>
        <v>38</v>
      </c>
    </row>
    <row r="1699" spans="1:15" x14ac:dyDescent="0.2">
      <c r="A1699">
        <v>686</v>
      </c>
      <c r="B1699">
        <v>10</v>
      </c>
      <c r="C1699" t="s">
        <v>21</v>
      </c>
      <c r="D1699" t="s">
        <v>45</v>
      </c>
      <c r="E1699">
        <v>12</v>
      </c>
      <c r="F1699">
        <v>20</v>
      </c>
      <c r="G1699">
        <v>2</v>
      </c>
      <c r="H1699" s="8">
        <v>21</v>
      </c>
      <c r="I1699" s="7">
        <f>Tabla1[[#This Row],[Tiempo de Preparación]]/1440</f>
        <v>1.4583333333333334E-2</v>
      </c>
      <c r="J1699" t="s">
        <v>8</v>
      </c>
      <c r="K1699">
        <f>Tabla1[[#This Row],[Precio Unitario]]*Tabla1[[#This Row],[Cantidad Ordenada]]</f>
        <v>40</v>
      </c>
      <c r="L1699">
        <f>Tabla1[[#This Row],[Ganancia Bruta]]-(Tabla1[[#This Row],[Costo Unitario]]*Tabla1[[#This Row],[Cantidad Ordenada]])</f>
        <v>16</v>
      </c>
      <c r="M1699">
        <f>Tabla1[[#This Row],[Precio Unitario]]*Tabla1[[#This Row],[Cantidad Ordenada]]</f>
        <v>40</v>
      </c>
      <c r="N1699" s="1">
        <f>Tabla1[[#This Row],[Ganancia Neta ]]/Tabla1[[#This Row],[Total del pedido ]]</f>
        <v>0.4</v>
      </c>
      <c r="O1699" s="2">
        <f>Tabla1[[#This Row],[Costo Unitario]]*Tabla1[[#This Row],[Cantidad Ordenada]]</f>
        <v>24</v>
      </c>
    </row>
    <row r="1700" spans="1:15" x14ac:dyDescent="0.2">
      <c r="A1700">
        <v>687</v>
      </c>
      <c r="B1700">
        <v>2</v>
      </c>
      <c r="C1700" t="s">
        <v>12</v>
      </c>
      <c r="D1700" t="s">
        <v>36</v>
      </c>
      <c r="E1700">
        <v>22</v>
      </c>
      <c r="F1700">
        <v>36</v>
      </c>
      <c r="G1700">
        <v>2</v>
      </c>
      <c r="H1700" s="8">
        <v>29</v>
      </c>
      <c r="I1700" s="7">
        <f>Tabla1[[#This Row],[Tiempo de Preparación]]/1440</f>
        <v>2.013888888888889E-2</v>
      </c>
      <c r="J1700" t="s">
        <v>6</v>
      </c>
      <c r="K1700">
        <f>Tabla1[[#This Row],[Precio Unitario]]*Tabla1[[#This Row],[Cantidad Ordenada]]</f>
        <v>72</v>
      </c>
      <c r="L1700">
        <f>Tabla1[[#This Row],[Ganancia Bruta]]-(Tabla1[[#This Row],[Costo Unitario]]*Tabla1[[#This Row],[Cantidad Ordenada]])</f>
        <v>28</v>
      </c>
      <c r="M1700">
        <f>Tabla1[[#This Row],[Precio Unitario]]*Tabla1[[#This Row],[Cantidad Ordenada]]</f>
        <v>72</v>
      </c>
      <c r="N1700" s="1">
        <f>Tabla1[[#This Row],[Ganancia Neta ]]/Tabla1[[#This Row],[Total del pedido ]]</f>
        <v>0.3888888888888889</v>
      </c>
      <c r="O1700" s="2">
        <f>Tabla1[[#This Row],[Costo Unitario]]*Tabla1[[#This Row],[Cantidad Ordenada]]</f>
        <v>44</v>
      </c>
    </row>
    <row r="1701" spans="1:15" x14ac:dyDescent="0.2">
      <c r="A1701">
        <v>688</v>
      </c>
      <c r="B1701">
        <v>3</v>
      </c>
      <c r="C1701" t="s">
        <v>13</v>
      </c>
      <c r="D1701" t="s">
        <v>37</v>
      </c>
      <c r="E1701">
        <v>17</v>
      </c>
      <c r="F1701">
        <v>29</v>
      </c>
      <c r="G1701">
        <v>1</v>
      </c>
      <c r="H1701" s="8">
        <v>14</v>
      </c>
      <c r="I1701" s="7">
        <f>Tabla1[[#This Row],[Tiempo de Preparación]]/1440</f>
        <v>9.7222222222222224E-3</v>
      </c>
      <c r="J1701" t="s">
        <v>8</v>
      </c>
      <c r="K1701">
        <f>Tabla1[[#This Row],[Precio Unitario]]*Tabla1[[#This Row],[Cantidad Ordenada]]</f>
        <v>29</v>
      </c>
      <c r="L1701">
        <f>Tabla1[[#This Row],[Ganancia Bruta]]-(Tabla1[[#This Row],[Costo Unitario]]*Tabla1[[#This Row],[Cantidad Ordenada]])</f>
        <v>12</v>
      </c>
      <c r="M1701">
        <f>Tabla1[[#This Row],[Precio Unitario]]*Tabla1[[#This Row],[Cantidad Ordenada]]</f>
        <v>29</v>
      </c>
      <c r="N1701" s="1">
        <f>Tabla1[[#This Row],[Ganancia Neta ]]/Tabla1[[#This Row],[Total del pedido ]]</f>
        <v>0.41379310344827586</v>
      </c>
      <c r="O1701" s="2">
        <f>Tabla1[[#This Row],[Costo Unitario]]*Tabla1[[#This Row],[Cantidad Ordenada]]</f>
        <v>17</v>
      </c>
    </row>
    <row r="1702" spans="1:15" x14ac:dyDescent="0.2">
      <c r="A1702">
        <v>689</v>
      </c>
      <c r="B1702">
        <v>14</v>
      </c>
      <c r="C1702" t="s">
        <v>22</v>
      </c>
      <c r="D1702" t="s">
        <v>46</v>
      </c>
      <c r="E1702">
        <v>14</v>
      </c>
      <c r="F1702">
        <v>23</v>
      </c>
      <c r="G1702">
        <v>3</v>
      </c>
      <c r="H1702" s="8">
        <v>16</v>
      </c>
      <c r="I1702" s="7">
        <f>Tabla1[[#This Row],[Tiempo de Preparación]]/1440</f>
        <v>1.1111111111111112E-2</v>
      </c>
      <c r="J1702" t="s">
        <v>6</v>
      </c>
      <c r="K1702">
        <f>Tabla1[[#This Row],[Precio Unitario]]*Tabla1[[#This Row],[Cantidad Ordenada]]</f>
        <v>69</v>
      </c>
      <c r="L1702">
        <f>Tabla1[[#This Row],[Ganancia Bruta]]-(Tabla1[[#This Row],[Costo Unitario]]*Tabla1[[#This Row],[Cantidad Ordenada]])</f>
        <v>27</v>
      </c>
      <c r="M1702">
        <f>Tabla1[[#This Row],[Precio Unitario]]*Tabla1[[#This Row],[Cantidad Ordenada]]</f>
        <v>69</v>
      </c>
      <c r="N1702" s="1">
        <f>Tabla1[[#This Row],[Ganancia Neta ]]/Tabla1[[#This Row],[Total del pedido ]]</f>
        <v>0.39130434782608697</v>
      </c>
      <c r="O1702" s="2">
        <f>Tabla1[[#This Row],[Costo Unitario]]*Tabla1[[#This Row],[Cantidad Ordenada]]</f>
        <v>42</v>
      </c>
    </row>
    <row r="1703" spans="1:15" x14ac:dyDescent="0.2">
      <c r="A1703">
        <v>689</v>
      </c>
      <c r="B1703">
        <v>14</v>
      </c>
      <c r="C1703" t="s">
        <v>26</v>
      </c>
      <c r="D1703" t="s">
        <v>50</v>
      </c>
      <c r="E1703">
        <v>15</v>
      </c>
      <c r="F1703">
        <v>25</v>
      </c>
      <c r="G1703">
        <v>3</v>
      </c>
      <c r="H1703" s="8">
        <v>7</v>
      </c>
      <c r="I1703" s="7">
        <f>Tabla1[[#This Row],[Tiempo de Preparación]]/1440</f>
        <v>4.8611111111111112E-3</v>
      </c>
      <c r="J1703" t="s">
        <v>6</v>
      </c>
      <c r="K1703">
        <f>Tabla1[[#This Row],[Precio Unitario]]*Tabla1[[#This Row],[Cantidad Ordenada]]</f>
        <v>75</v>
      </c>
      <c r="L1703">
        <f>Tabla1[[#This Row],[Ganancia Bruta]]-(Tabla1[[#This Row],[Costo Unitario]]*Tabla1[[#This Row],[Cantidad Ordenada]])</f>
        <v>30</v>
      </c>
      <c r="M1703">
        <f>Tabla1[[#This Row],[Precio Unitario]]*Tabla1[[#This Row],[Cantidad Ordenada]]</f>
        <v>75</v>
      </c>
      <c r="N1703" s="1">
        <f>Tabla1[[#This Row],[Ganancia Neta ]]/Tabla1[[#This Row],[Total del pedido ]]</f>
        <v>0.4</v>
      </c>
      <c r="O1703" s="2">
        <f>Tabla1[[#This Row],[Costo Unitario]]*Tabla1[[#This Row],[Cantidad Ordenada]]</f>
        <v>45</v>
      </c>
    </row>
    <row r="1704" spans="1:15" x14ac:dyDescent="0.2">
      <c r="A1704">
        <v>689</v>
      </c>
      <c r="B1704">
        <v>14</v>
      </c>
      <c r="C1704" t="s">
        <v>23</v>
      </c>
      <c r="D1704" t="s">
        <v>47</v>
      </c>
      <c r="E1704">
        <v>13</v>
      </c>
      <c r="F1704">
        <v>21</v>
      </c>
      <c r="G1704">
        <v>1</v>
      </c>
      <c r="H1704" s="8">
        <v>6</v>
      </c>
      <c r="I1704" s="7">
        <f>Tabla1[[#This Row],[Tiempo de Preparación]]/1440</f>
        <v>4.1666666666666666E-3</v>
      </c>
      <c r="J1704" t="s">
        <v>8</v>
      </c>
      <c r="K1704">
        <f>Tabla1[[#This Row],[Precio Unitario]]*Tabla1[[#This Row],[Cantidad Ordenada]]</f>
        <v>21</v>
      </c>
      <c r="L1704">
        <f>Tabla1[[#This Row],[Ganancia Bruta]]-(Tabla1[[#This Row],[Costo Unitario]]*Tabla1[[#This Row],[Cantidad Ordenada]])</f>
        <v>8</v>
      </c>
      <c r="M1704">
        <f>Tabla1[[#This Row],[Precio Unitario]]*Tabla1[[#This Row],[Cantidad Ordenada]]</f>
        <v>21</v>
      </c>
      <c r="N1704" s="1">
        <f>Tabla1[[#This Row],[Ganancia Neta ]]/Tabla1[[#This Row],[Total del pedido ]]</f>
        <v>0.38095238095238093</v>
      </c>
      <c r="O1704" s="2">
        <f>Tabla1[[#This Row],[Costo Unitario]]*Tabla1[[#This Row],[Cantidad Ordenada]]</f>
        <v>13</v>
      </c>
    </row>
    <row r="1705" spans="1:15" x14ac:dyDescent="0.2">
      <c r="A1705">
        <v>690</v>
      </c>
      <c r="B1705">
        <v>15</v>
      </c>
      <c r="C1705" t="s">
        <v>11</v>
      </c>
      <c r="D1705" t="s">
        <v>35</v>
      </c>
      <c r="E1705">
        <v>25</v>
      </c>
      <c r="F1705">
        <v>40</v>
      </c>
      <c r="G1705">
        <v>1</v>
      </c>
      <c r="H1705" s="8">
        <v>49</v>
      </c>
      <c r="I1705" s="7">
        <f>Tabla1[[#This Row],[Tiempo de Preparación]]/1440</f>
        <v>3.4027777777777775E-2</v>
      </c>
      <c r="J1705" t="s">
        <v>6</v>
      </c>
      <c r="K1705">
        <f>Tabla1[[#This Row],[Precio Unitario]]*Tabla1[[#This Row],[Cantidad Ordenada]]</f>
        <v>40</v>
      </c>
      <c r="L1705">
        <f>Tabla1[[#This Row],[Ganancia Bruta]]-(Tabla1[[#This Row],[Costo Unitario]]*Tabla1[[#This Row],[Cantidad Ordenada]])</f>
        <v>15</v>
      </c>
      <c r="M1705">
        <f>Tabla1[[#This Row],[Precio Unitario]]*Tabla1[[#This Row],[Cantidad Ordenada]]</f>
        <v>40</v>
      </c>
      <c r="N1705" s="1">
        <f>Tabla1[[#This Row],[Ganancia Neta ]]/Tabla1[[#This Row],[Total del pedido ]]</f>
        <v>0.375</v>
      </c>
      <c r="O1705" s="2">
        <f>Tabla1[[#This Row],[Costo Unitario]]*Tabla1[[#This Row],[Cantidad Ordenada]]</f>
        <v>25</v>
      </c>
    </row>
    <row r="1706" spans="1:15" x14ac:dyDescent="0.2">
      <c r="A1706">
        <v>690</v>
      </c>
      <c r="B1706">
        <v>15</v>
      </c>
      <c r="C1706" t="s">
        <v>9</v>
      </c>
      <c r="D1706" t="s">
        <v>33</v>
      </c>
      <c r="E1706">
        <v>19</v>
      </c>
      <c r="F1706">
        <v>31</v>
      </c>
      <c r="G1706">
        <v>2</v>
      </c>
      <c r="H1706" s="8">
        <v>16</v>
      </c>
      <c r="I1706" s="7">
        <f>Tabla1[[#This Row],[Tiempo de Preparación]]/1440</f>
        <v>1.1111111111111112E-2</v>
      </c>
      <c r="J1706" t="s">
        <v>6</v>
      </c>
      <c r="K1706">
        <f>Tabla1[[#This Row],[Precio Unitario]]*Tabla1[[#This Row],[Cantidad Ordenada]]</f>
        <v>62</v>
      </c>
      <c r="L1706">
        <f>Tabla1[[#This Row],[Ganancia Bruta]]-(Tabla1[[#This Row],[Costo Unitario]]*Tabla1[[#This Row],[Cantidad Ordenada]])</f>
        <v>24</v>
      </c>
      <c r="M1706">
        <f>Tabla1[[#This Row],[Precio Unitario]]*Tabla1[[#This Row],[Cantidad Ordenada]]</f>
        <v>62</v>
      </c>
      <c r="N1706" s="1">
        <f>Tabla1[[#This Row],[Ganancia Neta ]]/Tabla1[[#This Row],[Total del pedido ]]</f>
        <v>0.38709677419354838</v>
      </c>
      <c r="O1706" s="2">
        <f>Tabla1[[#This Row],[Costo Unitario]]*Tabla1[[#This Row],[Cantidad Ordenada]]</f>
        <v>38</v>
      </c>
    </row>
    <row r="1707" spans="1:15" x14ac:dyDescent="0.2">
      <c r="A1707">
        <v>690</v>
      </c>
      <c r="B1707">
        <v>15</v>
      </c>
      <c r="C1707" t="s">
        <v>15</v>
      </c>
      <c r="D1707" t="s">
        <v>39</v>
      </c>
      <c r="E1707">
        <v>16</v>
      </c>
      <c r="F1707">
        <v>28</v>
      </c>
      <c r="G1707">
        <v>2</v>
      </c>
      <c r="H1707" s="8">
        <v>54</v>
      </c>
      <c r="I1707" s="7">
        <f>Tabla1[[#This Row],[Tiempo de Preparación]]/1440</f>
        <v>3.7499999999999999E-2</v>
      </c>
      <c r="J1707" t="s">
        <v>6</v>
      </c>
      <c r="K1707">
        <f>Tabla1[[#This Row],[Precio Unitario]]*Tabla1[[#This Row],[Cantidad Ordenada]]</f>
        <v>56</v>
      </c>
      <c r="L1707">
        <f>Tabla1[[#This Row],[Ganancia Bruta]]-(Tabla1[[#This Row],[Costo Unitario]]*Tabla1[[#This Row],[Cantidad Ordenada]])</f>
        <v>24</v>
      </c>
      <c r="M1707">
        <f>Tabla1[[#This Row],[Precio Unitario]]*Tabla1[[#This Row],[Cantidad Ordenada]]</f>
        <v>56</v>
      </c>
      <c r="N1707" s="1">
        <f>Tabla1[[#This Row],[Ganancia Neta ]]/Tabla1[[#This Row],[Total del pedido ]]</f>
        <v>0.42857142857142855</v>
      </c>
      <c r="O1707" s="2">
        <f>Tabla1[[#This Row],[Costo Unitario]]*Tabla1[[#This Row],[Cantidad Ordenada]]</f>
        <v>32</v>
      </c>
    </row>
    <row r="1708" spans="1:15" x14ac:dyDescent="0.2">
      <c r="A1708">
        <v>690</v>
      </c>
      <c r="B1708">
        <v>15</v>
      </c>
      <c r="C1708" t="s">
        <v>14</v>
      </c>
      <c r="D1708" t="s">
        <v>38</v>
      </c>
      <c r="E1708">
        <v>20</v>
      </c>
      <c r="F1708">
        <v>33</v>
      </c>
      <c r="G1708">
        <v>1</v>
      </c>
      <c r="H1708" s="8">
        <v>24</v>
      </c>
      <c r="I1708" s="7">
        <f>Tabla1[[#This Row],[Tiempo de Preparación]]/1440</f>
        <v>1.6666666666666666E-2</v>
      </c>
      <c r="J1708" t="s">
        <v>6</v>
      </c>
      <c r="K1708">
        <f>Tabla1[[#This Row],[Precio Unitario]]*Tabla1[[#This Row],[Cantidad Ordenada]]</f>
        <v>33</v>
      </c>
      <c r="L1708">
        <f>Tabla1[[#This Row],[Ganancia Bruta]]-(Tabla1[[#This Row],[Costo Unitario]]*Tabla1[[#This Row],[Cantidad Ordenada]])</f>
        <v>13</v>
      </c>
      <c r="M1708">
        <f>Tabla1[[#This Row],[Precio Unitario]]*Tabla1[[#This Row],[Cantidad Ordenada]]</f>
        <v>33</v>
      </c>
      <c r="N1708" s="1">
        <f>Tabla1[[#This Row],[Ganancia Neta ]]/Tabla1[[#This Row],[Total del pedido ]]</f>
        <v>0.39393939393939392</v>
      </c>
      <c r="O1708" s="2">
        <f>Tabla1[[#This Row],[Costo Unitario]]*Tabla1[[#This Row],[Cantidad Ordenada]]</f>
        <v>20</v>
      </c>
    </row>
    <row r="1709" spans="1:15" x14ac:dyDescent="0.2">
      <c r="A1709">
        <v>691</v>
      </c>
      <c r="B1709">
        <v>19</v>
      </c>
      <c r="C1709" t="s">
        <v>19</v>
      </c>
      <c r="D1709" t="s">
        <v>43</v>
      </c>
      <c r="E1709">
        <v>13</v>
      </c>
      <c r="F1709">
        <v>22</v>
      </c>
      <c r="G1709">
        <v>3</v>
      </c>
      <c r="H1709" s="8">
        <v>34</v>
      </c>
      <c r="I1709" s="7">
        <f>Tabla1[[#This Row],[Tiempo de Preparación]]/1440</f>
        <v>2.361111111111111E-2</v>
      </c>
      <c r="J1709" t="s">
        <v>6</v>
      </c>
      <c r="K1709">
        <f>Tabla1[[#This Row],[Precio Unitario]]*Tabla1[[#This Row],[Cantidad Ordenada]]</f>
        <v>66</v>
      </c>
      <c r="L1709">
        <f>Tabla1[[#This Row],[Ganancia Bruta]]-(Tabla1[[#This Row],[Costo Unitario]]*Tabla1[[#This Row],[Cantidad Ordenada]])</f>
        <v>27</v>
      </c>
      <c r="M1709">
        <f>Tabla1[[#This Row],[Precio Unitario]]*Tabla1[[#This Row],[Cantidad Ordenada]]</f>
        <v>66</v>
      </c>
      <c r="N1709" s="1">
        <f>Tabla1[[#This Row],[Ganancia Neta ]]/Tabla1[[#This Row],[Total del pedido ]]</f>
        <v>0.40909090909090912</v>
      </c>
      <c r="O1709" s="2">
        <f>Tabla1[[#This Row],[Costo Unitario]]*Tabla1[[#This Row],[Cantidad Ordenada]]</f>
        <v>39</v>
      </c>
    </row>
    <row r="1710" spans="1:15" x14ac:dyDescent="0.2">
      <c r="A1710">
        <v>692</v>
      </c>
      <c r="B1710">
        <v>9</v>
      </c>
      <c r="C1710" t="s">
        <v>17</v>
      </c>
      <c r="D1710" t="s">
        <v>41</v>
      </c>
      <c r="E1710">
        <v>21</v>
      </c>
      <c r="F1710">
        <v>35</v>
      </c>
      <c r="G1710">
        <v>3</v>
      </c>
      <c r="H1710" s="8">
        <v>33</v>
      </c>
      <c r="I1710" s="7">
        <f>Tabla1[[#This Row],[Tiempo de Preparación]]/1440</f>
        <v>2.2916666666666665E-2</v>
      </c>
      <c r="J1710" t="s">
        <v>8</v>
      </c>
      <c r="K1710">
        <f>Tabla1[[#This Row],[Precio Unitario]]*Tabla1[[#This Row],[Cantidad Ordenada]]</f>
        <v>105</v>
      </c>
      <c r="L1710">
        <f>Tabla1[[#This Row],[Ganancia Bruta]]-(Tabla1[[#This Row],[Costo Unitario]]*Tabla1[[#This Row],[Cantidad Ordenada]])</f>
        <v>42</v>
      </c>
      <c r="M1710">
        <f>Tabla1[[#This Row],[Precio Unitario]]*Tabla1[[#This Row],[Cantidad Ordenada]]</f>
        <v>105</v>
      </c>
      <c r="N1710" s="1">
        <f>Tabla1[[#This Row],[Ganancia Neta ]]/Tabla1[[#This Row],[Total del pedido ]]</f>
        <v>0.4</v>
      </c>
      <c r="O1710" s="2">
        <f>Tabla1[[#This Row],[Costo Unitario]]*Tabla1[[#This Row],[Cantidad Ordenada]]</f>
        <v>63</v>
      </c>
    </row>
    <row r="1711" spans="1:15" x14ac:dyDescent="0.2">
      <c r="A1711">
        <v>692</v>
      </c>
      <c r="B1711">
        <v>9</v>
      </c>
      <c r="C1711" t="s">
        <v>7</v>
      </c>
      <c r="D1711" t="s">
        <v>32</v>
      </c>
      <c r="E1711">
        <v>18</v>
      </c>
      <c r="F1711">
        <v>30</v>
      </c>
      <c r="G1711">
        <v>1</v>
      </c>
      <c r="H1711" s="8">
        <v>49</v>
      </c>
      <c r="I1711" s="7">
        <f>Tabla1[[#This Row],[Tiempo de Preparación]]/1440</f>
        <v>3.4027777777777775E-2</v>
      </c>
      <c r="J1711" t="s">
        <v>6</v>
      </c>
      <c r="K1711">
        <f>Tabla1[[#This Row],[Precio Unitario]]*Tabla1[[#This Row],[Cantidad Ordenada]]</f>
        <v>30</v>
      </c>
      <c r="L1711">
        <f>Tabla1[[#This Row],[Ganancia Bruta]]-(Tabla1[[#This Row],[Costo Unitario]]*Tabla1[[#This Row],[Cantidad Ordenada]])</f>
        <v>12</v>
      </c>
      <c r="M1711">
        <f>Tabla1[[#This Row],[Precio Unitario]]*Tabla1[[#This Row],[Cantidad Ordenada]]</f>
        <v>30</v>
      </c>
      <c r="N1711" s="1">
        <f>Tabla1[[#This Row],[Ganancia Neta ]]/Tabla1[[#This Row],[Total del pedido ]]</f>
        <v>0.4</v>
      </c>
      <c r="O1711" s="2">
        <f>Tabla1[[#This Row],[Costo Unitario]]*Tabla1[[#This Row],[Cantidad Ordenada]]</f>
        <v>18</v>
      </c>
    </row>
    <row r="1712" spans="1:15" x14ac:dyDescent="0.2">
      <c r="A1712">
        <v>692</v>
      </c>
      <c r="B1712">
        <v>9</v>
      </c>
      <c r="C1712" t="s">
        <v>24</v>
      </c>
      <c r="D1712" t="s">
        <v>48</v>
      </c>
      <c r="E1712">
        <v>10</v>
      </c>
      <c r="F1712">
        <v>18</v>
      </c>
      <c r="G1712">
        <v>1</v>
      </c>
      <c r="H1712" s="8">
        <v>11</v>
      </c>
      <c r="I1712" s="7">
        <f>Tabla1[[#This Row],[Tiempo de Preparación]]/1440</f>
        <v>7.6388888888888886E-3</v>
      </c>
      <c r="J1712" t="s">
        <v>6</v>
      </c>
      <c r="K1712">
        <f>Tabla1[[#This Row],[Precio Unitario]]*Tabla1[[#This Row],[Cantidad Ordenada]]</f>
        <v>18</v>
      </c>
      <c r="L1712">
        <f>Tabla1[[#This Row],[Ganancia Bruta]]-(Tabla1[[#This Row],[Costo Unitario]]*Tabla1[[#This Row],[Cantidad Ordenada]])</f>
        <v>8</v>
      </c>
      <c r="M1712">
        <f>Tabla1[[#This Row],[Precio Unitario]]*Tabla1[[#This Row],[Cantidad Ordenada]]</f>
        <v>18</v>
      </c>
      <c r="N1712" s="1">
        <f>Tabla1[[#This Row],[Ganancia Neta ]]/Tabla1[[#This Row],[Total del pedido ]]</f>
        <v>0.44444444444444442</v>
      </c>
      <c r="O1712" s="2">
        <f>Tabla1[[#This Row],[Costo Unitario]]*Tabla1[[#This Row],[Cantidad Ordenada]]</f>
        <v>10</v>
      </c>
    </row>
    <row r="1713" spans="1:15" x14ac:dyDescent="0.2">
      <c r="A1713">
        <v>692</v>
      </c>
      <c r="B1713">
        <v>9</v>
      </c>
      <c r="C1713" t="s">
        <v>21</v>
      </c>
      <c r="D1713" t="s">
        <v>45</v>
      </c>
      <c r="E1713">
        <v>12</v>
      </c>
      <c r="F1713">
        <v>20</v>
      </c>
      <c r="G1713">
        <v>1</v>
      </c>
      <c r="H1713" s="8">
        <v>7</v>
      </c>
      <c r="I1713" s="7">
        <f>Tabla1[[#This Row],[Tiempo de Preparación]]/1440</f>
        <v>4.8611111111111112E-3</v>
      </c>
      <c r="J1713" t="s">
        <v>6</v>
      </c>
      <c r="K1713">
        <f>Tabla1[[#This Row],[Precio Unitario]]*Tabla1[[#This Row],[Cantidad Ordenada]]</f>
        <v>20</v>
      </c>
      <c r="L1713">
        <f>Tabla1[[#This Row],[Ganancia Bruta]]-(Tabla1[[#This Row],[Costo Unitario]]*Tabla1[[#This Row],[Cantidad Ordenada]])</f>
        <v>8</v>
      </c>
      <c r="M1713">
        <f>Tabla1[[#This Row],[Precio Unitario]]*Tabla1[[#This Row],[Cantidad Ordenada]]</f>
        <v>20</v>
      </c>
      <c r="N1713" s="1">
        <f>Tabla1[[#This Row],[Ganancia Neta ]]/Tabla1[[#This Row],[Total del pedido ]]</f>
        <v>0.4</v>
      </c>
      <c r="O1713" s="2">
        <f>Tabla1[[#This Row],[Costo Unitario]]*Tabla1[[#This Row],[Cantidad Ordenada]]</f>
        <v>12</v>
      </c>
    </row>
    <row r="1714" spans="1:15" x14ac:dyDescent="0.2">
      <c r="A1714">
        <v>693</v>
      </c>
      <c r="B1714">
        <v>15</v>
      </c>
      <c r="C1714" t="s">
        <v>12</v>
      </c>
      <c r="D1714" t="s">
        <v>36</v>
      </c>
      <c r="E1714">
        <v>22</v>
      </c>
      <c r="F1714">
        <v>36</v>
      </c>
      <c r="G1714">
        <v>1</v>
      </c>
      <c r="H1714" s="8">
        <v>20</v>
      </c>
      <c r="I1714" s="7">
        <f>Tabla1[[#This Row],[Tiempo de Preparación]]/1440</f>
        <v>1.3888888888888888E-2</v>
      </c>
      <c r="J1714" t="s">
        <v>6</v>
      </c>
      <c r="K1714">
        <f>Tabla1[[#This Row],[Precio Unitario]]*Tabla1[[#This Row],[Cantidad Ordenada]]</f>
        <v>36</v>
      </c>
      <c r="L1714">
        <f>Tabla1[[#This Row],[Ganancia Bruta]]-(Tabla1[[#This Row],[Costo Unitario]]*Tabla1[[#This Row],[Cantidad Ordenada]])</f>
        <v>14</v>
      </c>
      <c r="M1714">
        <f>Tabla1[[#This Row],[Precio Unitario]]*Tabla1[[#This Row],[Cantidad Ordenada]]</f>
        <v>36</v>
      </c>
      <c r="N1714" s="1">
        <f>Tabla1[[#This Row],[Ganancia Neta ]]/Tabla1[[#This Row],[Total del pedido ]]</f>
        <v>0.3888888888888889</v>
      </c>
      <c r="O1714" s="2">
        <f>Tabla1[[#This Row],[Costo Unitario]]*Tabla1[[#This Row],[Cantidad Ordenada]]</f>
        <v>22</v>
      </c>
    </row>
    <row r="1715" spans="1:15" x14ac:dyDescent="0.2">
      <c r="A1715">
        <v>693</v>
      </c>
      <c r="B1715">
        <v>15</v>
      </c>
      <c r="C1715" t="s">
        <v>23</v>
      </c>
      <c r="D1715" t="s">
        <v>47</v>
      </c>
      <c r="E1715">
        <v>13</v>
      </c>
      <c r="F1715">
        <v>21</v>
      </c>
      <c r="G1715">
        <v>2</v>
      </c>
      <c r="H1715" s="8">
        <v>24</v>
      </c>
      <c r="I1715" s="7">
        <f>Tabla1[[#This Row],[Tiempo de Preparación]]/1440</f>
        <v>1.6666666666666666E-2</v>
      </c>
      <c r="J1715" t="s">
        <v>6</v>
      </c>
      <c r="K1715">
        <f>Tabla1[[#This Row],[Precio Unitario]]*Tabla1[[#This Row],[Cantidad Ordenada]]</f>
        <v>42</v>
      </c>
      <c r="L1715">
        <f>Tabla1[[#This Row],[Ganancia Bruta]]-(Tabla1[[#This Row],[Costo Unitario]]*Tabla1[[#This Row],[Cantidad Ordenada]])</f>
        <v>16</v>
      </c>
      <c r="M1715">
        <f>Tabla1[[#This Row],[Precio Unitario]]*Tabla1[[#This Row],[Cantidad Ordenada]]</f>
        <v>42</v>
      </c>
      <c r="N1715" s="1">
        <f>Tabla1[[#This Row],[Ganancia Neta ]]/Tabla1[[#This Row],[Total del pedido ]]</f>
        <v>0.38095238095238093</v>
      </c>
      <c r="O1715" s="2">
        <f>Tabla1[[#This Row],[Costo Unitario]]*Tabla1[[#This Row],[Cantidad Ordenada]]</f>
        <v>26</v>
      </c>
    </row>
    <row r="1716" spans="1:15" x14ac:dyDescent="0.2">
      <c r="A1716">
        <v>694</v>
      </c>
      <c r="B1716">
        <v>5</v>
      </c>
      <c r="C1716" t="s">
        <v>21</v>
      </c>
      <c r="D1716" t="s">
        <v>45</v>
      </c>
      <c r="E1716">
        <v>12</v>
      </c>
      <c r="F1716">
        <v>20</v>
      </c>
      <c r="G1716">
        <v>3</v>
      </c>
      <c r="H1716" s="8">
        <v>20</v>
      </c>
      <c r="I1716" s="7">
        <f>Tabla1[[#This Row],[Tiempo de Preparación]]/1440</f>
        <v>1.3888888888888888E-2</v>
      </c>
      <c r="J1716" t="s">
        <v>6</v>
      </c>
      <c r="K1716">
        <f>Tabla1[[#This Row],[Precio Unitario]]*Tabla1[[#This Row],[Cantidad Ordenada]]</f>
        <v>60</v>
      </c>
      <c r="L1716">
        <f>Tabla1[[#This Row],[Ganancia Bruta]]-(Tabla1[[#This Row],[Costo Unitario]]*Tabla1[[#This Row],[Cantidad Ordenada]])</f>
        <v>24</v>
      </c>
      <c r="M1716">
        <f>Tabla1[[#This Row],[Precio Unitario]]*Tabla1[[#This Row],[Cantidad Ordenada]]</f>
        <v>60</v>
      </c>
      <c r="N1716" s="1">
        <f>Tabla1[[#This Row],[Ganancia Neta ]]/Tabla1[[#This Row],[Total del pedido ]]</f>
        <v>0.4</v>
      </c>
      <c r="O1716" s="2">
        <f>Tabla1[[#This Row],[Costo Unitario]]*Tabla1[[#This Row],[Cantidad Ordenada]]</f>
        <v>36</v>
      </c>
    </row>
    <row r="1717" spans="1:15" x14ac:dyDescent="0.2">
      <c r="A1717">
        <v>694</v>
      </c>
      <c r="B1717">
        <v>5</v>
      </c>
      <c r="C1717" t="s">
        <v>24</v>
      </c>
      <c r="D1717" t="s">
        <v>48</v>
      </c>
      <c r="E1717">
        <v>10</v>
      </c>
      <c r="F1717">
        <v>18</v>
      </c>
      <c r="G1717">
        <v>2</v>
      </c>
      <c r="H1717" s="8">
        <v>26</v>
      </c>
      <c r="I1717" s="7">
        <f>Tabla1[[#This Row],[Tiempo de Preparación]]/1440</f>
        <v>1.8055555555555554E-2</v>
      </c>
      <c r="J1717" t="s">
        <v>8</v>
      </c>
      <c r="K1717">
        <f>Tabla1[[#This Row],[Precio Unitario]]*Tabla1[[#This Row],[Cantidad Ordenada]]</f>
        <v>36</v>
      </c>
      <c r="L1717">
        <f>Tabla1[[#This Row],[Ganancia Bruta]]-(Tabla1[[#This Row],[Costo Unitario]]*Tabla1[[#This Row],[Cantidad Ordenada]])</f>
        <v>16</v>
      </c>
      <c r="M1717">
        <f>Tabla1[[#This Row],[Precio Unitario]]*Tabla1[[#This Row],[Cantidad Ordenada]]</f>
        <v>36</v>
      </c>
      <c r="N1717" s="1">
        <f>Tabla1[[#This Row],[Ganancia Neta ]]/Tabla1[[#This Row],[Total del pedido ]]</f>
        <v>0.44444444444444442</v>
      </c>
      <c r="O1717" s="2">
        <f>Tabla1[[#This Row],[Costo Unitario]]*Tabla1[[#This Row],[Cantidad Ordenada]]</f>
        <v>20</v>
      </c>
    </row>
    <row r="1718" spans="1:15" x14ac:dyDescent="0.2">
      <c r="A1718">
        <v>694</v>
      </c>
      <c r="B1718">
        <v>5</v>
      </c>
      <c r="C1718" t="s">
        <v>11</v>
      </c>
      <c r="D1718" t="s">
        <v>35</v>
      </c>
      <c r="E1718">
        <v>25</v>
      </c>
      <c r="F1718">
        <v>40</v>
      </c>
      <c r="G1718">
        <v>1</v>
      </c>
      <c r="H1718" s="8">
        <v>40</v>
      </c>
      <c r="I1718" s="7">
        <f>Tabla1[[#This Row],[Tiempo de Preparación]]/1440</f>
        <v>2.7777777777777776E-2</v>
      </c>
      <c r="J1718" t="s">
        <v>6</v>
      </c>
      <c r="K1718">
        <f>Tabla1[[#This Row],[Precio Unitario]]*Tabla1[[#This Row],[Cantidad Ordenada]]</f>
        <v>40</v>
      </c>
      <c r="L1718">
        <f>Tabla1[[#This Row],[Ganancia Bruta]]-(Tabla1[[#This Row],[Costo Unitario]]*Tabla1[[#This Row],[Cantidad Ordenada]])</f>
        <v>15</v>
      </c>
      <c r="M1718">
        <f>Tabla1[[#This Row],[Precio Unitario]]*Tabla1[[#This Row],[Cantidad Ordenada]]</f>
        <v>40</v>
      </c>
      <c r="N1718" s="1">
        <f>Tabla1[[#This Row],[Ganancia Neta ]]/Tabla1[[#This Row],[Total del pedido ]]</f>
        <v>0.375</v>
      </c>
      <c r="O1718" s="2">
        <f>Tabla1[[#This Row],[Costo Unitario]]*Tabla1[[#This Row],[Cantidad Ordenada]]</f>
        <v>25</v>
      </c>
    </row>
    <row r="1719" spans="1:15" x14ac:dyDescent="0.2">
      <c r="A1719">
        <v>694</v>
      </c>
      <c r="B1719">
        <v>5</v>
      </c>
      <c r="C1719" t="s">
        <v>23</v>
      </c>
      <c r="D1719" t="s">
        <v>47</v>
      </c>
      <c r="E1719">
        <v>13</v>
      </c>
      <c r="F1719">
        <v>21</v>
      </c>
      <c r="G1719">
        <v>1</v>
      </c>
      <c r="H1719" s="8">
        <v>42</v>
      </c>
      <c r="I1719" s="7">
        <f>Tabla1[[#This Row],[Tiempo de Preparación]]/1440</f>
        <v>2.9166666666666667E-2</v>
      </c>
      <c r="J1719" t="s">
        <v>8</v>
      </c>
      <c r="K1719">
        <f>Tabla1[[#This Row],[Precio Unitario]]*Tabla1[[#This Row],[Cantidad Ordenada]]</f>
        <v>21</v>
      </c>
      <c r="L1719">
        <f>Tabla1[[#This Row],[Ganancia Bruta]]-(Tabla1[[#This Row],[Costo Unitario]]*Tabla1[[#This Row],[Cantidad Ordenada]])</f>
        <v>8</v>
      </c>
      <c r="M1719">
        <f>Tabla1[[#This Row],[Precio Unitario]]*Tabla1[[#This Row],[Cantidad Ordenada]]</f>
        <v>21</v>
      </c>
      <c r="N1719" s="1">
        <f>Tabla1[[#This Row],[Ganancia Neta ]]/Tabla1[[#This Row],[Total del pedido ]]</f>
        <v>0.38095238095238093</v>
      </c>
      <c r="O1719" s="2">
        <f>Tabla1[[#This Row],[Costo Unitario]]*Tabla1[[#This Row],[Cantidad Ordenada]]</f>
        <v>13</v>
      </c>
    </row>
    <row r="1720" spans="1:15" x14ac:dyDescent="0.2">
      <c r="A1720">
        <v>695</v>
      </c>
      <c r="B1720">
        <v>9</v>
      </c>
      <c r="C1720" t="s">
        <v>15</v>
      </c>
      <c r="D1720" t="s">
        <v>39</v>
      </c>
      <c r="E1720">
        <v>16</v>
      </c>
      <c r="F1720">
        <v>28</v>
      </c>
      <c r="G1720">
        <v>2</v>
      </c>
      <c r="H1720" s="8">
        <v>30</v>
      </c>
      <c r="I1720" s="7">
        <f>Tabla1[[#This Row],[Tiempo de Preparación]]/1440</f>
        <v>2.0833333333333332E-2</v>
      </c>
      <c r="J1720" t="s">
        <v>8</v>
      </c>
      <c r="K1720">
        <f>Tabla1[[#This Row],[Precio Unitario]]*Tabla1[[#This Row],[Cantidad Ordenada]]</f>
        <v>56</v>
      </c>
      <c r="L1720">
        <f>Tabla1[[#This Row],[Ganancia Bruta]]-(Tabla1[[#This Row],[Costo Unitario]]*Tabla1[[#This Row],[Cantidad Ordenada]])</f>
        <v>24</v>
      </c>
      <c r="M1720">
        <f>Tabla1[[#This Row],[Precio Unitario]]*Tabla1[[#This Row],[Cantidad Ordenada]]</f>
        <v>56</v>
      </c>
      <c r="N1720" s="1">
        <f>Tabla1[[#This Row],[Ganancia Neta ]]/Tabla1[[#This Row],[Total del pedido ]]</f>
        <v>0.42857142857142855</v>
      </c>
      <c r="O1720" s="2">
        <f>Tabla1[[#This Row],[Costo Unitario]]*Tabla1[[#This Row],[Cantidad Ordenada]]</f>
        <v>32</v>
      </c>
    </row>
    <row r="1721" spans="1:15" x14ac:dyDescent="0.2">
      <c r="A1721">
        <v>695</v>
      </c>
      <c r="B1721">
        <v>9</v>
      </c>
      <c r="C1721" t="s">
        <v>7</v>
      </c>
      <c r="D1721" t="s">
        <v>32</v>
      </c>
      <c r="E1721">
        <v>18</v>
      </c>
      <c r="F1721">
        <v>30</v>
      </c>
      <c r="G1721">
        <v>2</v>
      </c>
      <c r="H1721" s="8">
        <v>7</v>
      </c>
      <c r="I1721" s="7">
        <f>Tabla1[[#This Row],[Tiempo de Preparación]]/1440</f>
        <v>4.8611111111111112E-3</v>
      </c>
      <c r="J1721" t="s">
        <v>8</v>
      </c>
      <c r="K1721">
        <f>Tabla1[[#This Row],[Precio Unitario]]*Tabla1[[#This Row],[Cantidad Ordenada]]</f>
        <v>60</v>
      </c>
      <c r="L1721">
        <f>Tabla1[[#This Row],[Ganancia Bruta]]-(Tabla1[[#This Row],[Costo Unitario]]*Tabla1[[#This Row],[Cantidad Ordenada]])</f>
        <v>24</v>
      </c>
      <c r="M1721">
        <f>Tabla1[[#This Row],[Precio Unitario]]*Tabla1[[#This Row],[Cantidad Ordenada]]</f>
        <v>60</v>
      </c>
      <c r="N1721" s="1">
        <f>Tabla1[[#This Row],[Ganancia Neta ]]/Tabla1[[#This Row],[Total del pedido ]]</f>
        <v>0.4</v>
      </c>
      <c r="O1721" s="2">
        <f>Tabla1[[#This Row],[Costo Unitario]]*Tabla1[[#This Row],[Cantidad Ordenada]]</f>
        <v>36</v>
      </c>
    </row>
    <row r="1722" spans="1:15" x14ac:dyDescent="0.2">
      <c r="A1722">
        <v>696</v>
      </c>
      <c r="B1722">
        <v>2</v>
      </c>
      <c r="C1722" t="s">
        <v>22</v>
      </c>
      <c r="D1722" t="s">
        <v>46</v>
      </c>
      <c r="E1722">
        <v>14</v>
      </c>
      <c r="F1722">
        <v>23</v>
      </c>
      <c r="G1722">
        <v>2</v>
      </c>
      <c r="H1722" s="8">
        <v>23</v>
      </c>
      <c r="I1722" s="7">
        <f>Tabla1[[#This Row],[Tiempo de Preparación]]/1440</f>
        <v>1.5972222222222221E-2</v>
      </c>
      <c r="J1722" t="s">
        <v>6</v>
      </c>
      <c r="K1722">
        <f>Tabla1[[#This Row],[Precio Unitario]]*Tabla1[[#This Row],[Cantidad Ordenada]]</f>
        <v>46</v>
      </c>
      <c r="L1722">
        <f>Tabla1[[#This Row],[Ganancia Bruta]]-(Tabla1[[#This Row],[Costo Unitario]]*Tabla1[[#This Row],[Cantidad Ordenada]])</f>
        <v>18</v>
      </c>
      <c r="M1722">
        <f>Tabla1[[#This Row],[Precio Unitario]]*Tabla1[[#This Row],[Cantidad Ordenada]]</f>
        <v>46</v>
      </c>
      <c r="N1722" s="1">
        <f>Tabla1[[#This Row],[Ganancia Neta ]]/Tabla1[[#This Row],[Total del pedido ]]</f>
        <v>0.39130434782608697</v>
      </c>
      <c r="O1722" s="2">
        <f>Tabla1[[#This Row],[Costo Unitario]]*Tabla1[[#This Row],[Cantidad Ordenada]]</f>
        <v>28</v>
      </c>
    </row>
    <row r="1723" spans="1:15" x14ac:dyDescent="0.2">
      <c r="A1723">
        <v>697</v>
      </c>
      <c r="B1723">
        <v>4</v>
      </c>
      <c r="C1723" t="s">
        <v>22</v>
      </c>
      <c r="D1723" t="s">
        <v>46</v>
      </c>
      <c r="E1723">
        <v>14</v>
      </c>
      <c r="F1723">
        <v>23</v>
      </c>
      <c r="G1723">
        <v>2</v>
      </c>
      <c r="H1723" s="8">
        <v>24</v>
      </c>
      <c r="I1723" s="7">
        <f>Tabla1[[#This Row],[Tiempo de Preparación]]/1440</f>
        <v>1.6666666666666666E-2</v>
      </c>
      <c r="J1723" t="s">
        <v>6</v>
      </c>
      <c r="K1723">
        <f>Tabla1[[#This Row],[Precio Unitario]]*Tabla1[[#This Row],[Cantidad Ordenada]]</f>
        <v>46</v>
      </c>
      <c r="L1723">
        <f>Tabla1[[#This Row],[Ganancia Bruta]]-(Tabla1[[#This Row],[Costo Unitario]]*Tabla1[[#This Row],[Cantidad Ordenada]])</f>
        <v>18</v>
      </c>
      <c r="M1723">
        <f>Tabla1[[#This Row],[Precio Unitario]]*Tabla1[[#This Row],[Cantidad Ordenada]]</f>
        <v>46</v>
      </c>
      <c r="N1723" s="1">
        <f>Tabla1[[#This Row],[Ganancia Neta ]]/Tabla1[[#This Row],[Total del pedido ]]</f>
        <v>0.39130434782608697</v>
      </c>
      <c r="O1723" s="2">
        <f>Tabla1[[#This Row],[Costo Unitario]]*Tabla1[[#This Row],[Cantidad Ordenada]]</f>
        <v>28</v>
      </c>
    </row>
    <row r="1724" spans="1:15" x14ac:dyDescent="0.2">
      <c r="A1724">
        <v>697</v>
      </c>
      <c r="B1724">
        <v>4</v>
      </c>
      <c r="C1724" t="s">
        <v>14</v>
      </c>
      <c r="D1724" t="s">
        <v>38</v>
      </c>
      <c r="E1724">
        <v>20</v>
      </c>
      <c r="F1724">
        <v>33</v>
      </c>
      <c r="G1724">
        <v>2</v>
      </c>
      <c r="H1724" s="8">
        <v>41</v>
      </c>
      <c r="I1724" s="7">
        <f>Tabla1[[#This Row],[Tiempo de Preparación]]/1440</f>
        <v>2.8472222222222222E-2</v>
      </c>
      <c r="J1724" t="s">
        <v>8</v>
      </c>
      <c r="K1724">
        <f>Tabla1[[#This Row],[Precio Unitario]]*Tabla1[[#This Row],[Cantidad Ordenada]]</f>
        <v>66</v>
      </c>
      <c r="L1724">
        <f>Tabla1[[#This Row],[Ganancia Bruta]]-(Tabla1[[#This Row],[Costo Unitario]]*Tabla1[[#This Row],[Cantidad Ordenada]])</f>
        <v>26</v>
      </c>
      <c r="M1724">
        <f>Tabla1[[#This Row],[Precio Unitario]]*Tabla1[[#This Row],[Cantidad Ordenada]]</f>
        <v>66</v>
      </c>
      <c r="N1724" s="1">
        <f>Tabla1[[#This Row],[Ganancia Neta ]]/Tabla1[[#This Row],[Total del pedido ]]</f>
        <v>0.39393939393939392</v>
      </c>
      <c r="O1724" s="2">
        <f>Tabla1[[#This Row],[Costo Unitario]]*Tabla1[[#This Row],[Cantidad Ordenada]]</f>
        <v>40</v>
      </c>
    </row>
    <row r="1725" spans="1:15" x14ac:dyDescent="0.2">
      <c r="A1725">
        <v>697</v>
      </c>
      <c r="B1725">
        <v>4</v>
      </c>
      <c r="C1725" t="s">
        <v>7</v>
      </c>
      <c r="D1725" t="s">
        <v>32</v>
      </c>
      <c r="E1725">
        <v>18</v>
      </c>
      <c r="F1725">
        <v>30</v>
      </c>
      <c r="G1725">
        <v>2</v>
      </c>
      <c r="H1725" s="8">
        <v>35</v>
      </c>
      <c r="I1725" s="7">
        <f>Tabla1[[#This Row],[Tiempo de Preparación]]/1440</f>
        <v>2.4305555555555556E-2</v>
      </c>
      <c r="J1725" t="s">
        <v>8</v>
      </c>
      <c r="K1725">
        <f>Tabla1[[#This Row],[Precio Unitario]]*Tabla1[[#This Row],[Cantidad Ordenada]]</f>
        <v>60</v>
      </c>
      <c r="L1725">
        <f>Tabla1[[#This Row],[Ganancia Bruta]]-(Tabla1[[#This Row],[Costo Unitario]]*Tabla1[[#This Row],[Cantidad Ordenada]])</f>
        <v>24</v>
      </c>
      <c r="M1725">
        <f>Tabla1[[#This Row],[Precio Unitario]]*Tabla1[[#This Row],[Cantidad Ordenada]]</f>
        <v>60</v>
      </c>
      <c r="N1725" s="1">
        <f>Tabla1[[#This Row],[Ganancia Neta ]]/Tabla1[[#This Row],[Total del pedido ]]</f>
        <v>0.4</v>
      </c>
      <c r="O1725" s="2">
        <f>Tabla1[[#This Row],[Costo Unitario]]*Tabla1[[#This Row],[Cantidad Ordenada]]</f>
        <v>36</v>
      </c>
    </row>
    <row r="1726" spans="1:15" x14ac:dyDescent="0.2">
      <c r="A1726">
        <v>697</v>
      </c>
      <c r="B1726">
        <v>4</v>
      </c>
      <c r="C1726" t="s">
        <v>10</v>
      </c>
      <c r="D1726" t="s">
        <v>34</v>
      </c>
      <c r="E1726">
        <v>16</v>
      </c>
      <c r="F1726">
        <v>27</v>
      </c>
      <c r="G1726">
        <v>1</v>
      </c>
      <c r="H1726" s="8">
        <v>7</v>
      </c>
      <c r="I1726" s="7">
        <f>Tabla1[[#This Row],[Tiempo de Preparación]]/1440</f>
        <v>4.8611111111111112E-3</v>
      </c>
      <c r="J1726" t="s">
        <v>6</v>
      </c>
      <c r="K1726">
        <f>Tabla1[[#This Row],[Precio Unitario]]*Tabla1[[#This Row],[Cantidad Ordenada]]</f>
        <v>27</v>
      </c>
      <c r="L1726">
        <f>Tabla1[[#This Row],[Ganancia Bruta]]-(Tabla1[[#This Row],[Costo Unitario]]*Tabla1[[#This Row],[Cantidad Ordenada]])</f>
        <v>11</v>
      </c>
      <c r="M1726">
        <f>Tabla1[[#This Row],[Precio Unitario]]*Tabla1[[#This Row],[Cantidad Ordenada]]</f>
        <v>27</v>
      </c>
      <c r="N1726" s="1">
        <f>Tabla1[[#This Row],[Ganancia Neta ]]/Tabla1[[#This Row],[Total del pedido ]]</f>
        <v>0.40740740740740738</v>
      </c>
      <c r="O1726" s="2">
        <f>Tabla1[[#This Row],[Costo Unitario]]*Tabla1[[#This Row],[Cantidad Ordenada]]</f>
        <v>16</v>
      </c>
    </row>
    <row r="1727" spans="1:15" x14ac:dyDescent="0.2">
      <c r="A1727">
        <v>698</v>
      </c>
      <c r="B1727">
        <v>19</v>
      </c>
      <c r="C1727" t="s">
        <v>10</v>
      </c>
      <c r="D1727" t="s">
        <v>34</v>
      </c>
      <c r="E1727">
        <v>16</v>
      </c>
      <c r="F1727">
        <v>27</v>
      </c>
      <c r="G1727">
        <v>1</v>
      </c>
      <c r="H1727" s="8">
        <v>55</v>
      </c>
      <c r="I1727" s="7">
        <f>Tabla1[[#This Row],[Tiempo de Preparación]]/1440</f>
        <v>3.8194444444444448E-2</v>
      </c>
      <c r="J1727" t="s">
        <v>8</v>
      </c>
      <c r="K1727">
        <f>Tabla1[[#This Row],[Precio Unitario]]*Tabla1[[#This Row],[Cantidad Ordenada]]</f>
        <v>27</v>
      </c>
      <c r="L1727">
        <f>Tabla1[[#This Row],[Ganancia Bruta]]-(Tabla1[[#This Row],[Costo Unitario]]*Tabla1[[#This Row],[Cantidad Ordenada]])</f>
        <v>11</v>
      </c>
      <c r="M1727">
        <f>Tabla1[[#This Row],[Precio Unitario]]*Tabla1[[#This Row],[Cantidad Ordenada]]</f>
        <v>27</v>
      </c>
      <c r="N1727" s="1">
        <f>Tabla1[[#This Row],[Ganancia Neta ]]/Tabla1[[#This Row],[Total del pedido ]]</f>
        <v>0.40740740740740738</v>
      </c>
      <c r="O1727" s="2">
        <f>Tabla1[[#This Row],[Costo Unitario]]*Tabla1[[#This Row],[Cantidad Ordenada]]</f>
        <v>16</v>
      </c>
    </row>
    <row r="1728" spans="1:15" x14ac:dyDescent="0.2">
      <c r="A1728">
        <v>698</v>
      </c>
      <c r="B1728">
        <v>19</v>
      </c>
      <c r="C1728" t="s">
        <v>25</v>
      </c>
      <c r="D1728" t="s">
        <v>49</v>
      </c>
      <c r="E1728">
        <v>15</v>
      </c>
      <c r="F1728">
        <v>26</v>
      </c>
      <c r="G1728">
        <v>1</v>
      </c>
      <c r="H1728" s="8">
        <v>12</v>
      </c>
      <c r="I1728" s="7">
        <f>Tabla1[[#This Row],[Tiempo de Preparación]]/1440</f>
        <v>8.3333333333333332E-3</v>
      </c>
      <c r="J1728" t="s">
        <v>8</v>
      </c>
      <c r="K1728">
        <f>Tabla1[[#This Row],[Precio Unitario]]*Tabla1[[#This Row],[Cantidad Ordenada]]</f>
        <v>26</v>
      </c>
      <c r="L1728">
        <f>Tabla1[[#This Row],[Ganancia Bruta]]-(Tabla1[[#This Row],[Costo Unitario]]*Tabla1[[#This Row],[Cantidad Ordenada]])</f>
        <v>11</v>
      </c>
      <c r="M1728">
        <f>Tabla1[[#This Row],[Precio Unitario]]*Tabla1[[#This Row],[Cantidad Ordenada]]</f>
        <v>26</v>
      </c>
      <c r="N1728" s="1">
        <f>Tabla1[[#This Row],[Ganancia Neta ]]/Tabla1[[#This Row],[Total del pedido ]]</f>
        <v>0.42307692307692307</v>
      </c>
      <c r="O1728" s="2">
        <f>Tabla1[[#This Row],[Costo Unitario]]*Tabla1[[#This Row],[Cantidad Ordenada]]</f>
        <v>15</v>
      </c>
    </row>
    <row r="1729" spans="1:15" x14ac:dyDescent="0.2">
      <c r="A1729">
        <v>698</v>
      </c>
      <c r="B1729">
        <v>19</v>
      </c>
      <c r="C1729" t="s">
        <v>22</v>
      </c>
      <c r="D1729" t="s">
        <v>46</v>
      </c>
      <c r="E1729">
        <v>14</v>
      </c>
      <c r="F1729">
        <v>23</v>
      </c>
      <c r="G1729">
        <v>3</v>
      </c>
      <c r="H1729" s="8">
        <v>19</v>
      </c>
      <c r="I1729" s="7">
        <f>Tabla1[[#This Row],[Tiempo de Preparación]]/1440</f>
        <v>1.3194444444444444E-2</v>
      </c>
      <c r="J1729" t="s">
        <v>8</v>
      </c>
      <c r="K1729">
        <f>Tabla1[[#This Row],[Precio Unitario]]*Tabla1[[#This Row],[Cantidad Ordenada]]</f>
        <v>69</v>
      </c>
      <c r="L1729">
        <f>Tabla1[[#This Row],[Ganancia Bruta]]-(Tabla1[[#This Row],[Costo Unitario]]*Tabla1[[#This Row],[Cantidad Ordenada]])</f>
        <v>27</v>
      </c>
      <c r="M1729">
        <f>Tabla1[[#This Row],[Precio Unitario]]*Tabla1[[#This Row],[Cantidad Ordenada]]</f>
        <v>69</v>
      </c>
      <c r="N1729" s="1">
        <f>Tabla1[[#This Row],[Ganancia Neta ]]/Tabla1[[#This Row],[Total del pedido ]]</f>
        <v>0.39130434782608697</v>
      </c>
      <c r="O1729" s="2">
        <f>Tabla1[[#This Row],[Costo Unitario]]*Tabla1[[#This Row],[Cantidad Ordenada]]</f>
        <v>42</v>
      </c>
    </row>
    <row r="1730" spans="1:15" x14ac:dyDescent="0.2">
      <c r="A1730">
        <v>698</v>
      </c>
      <c r="B1730">
        <v>19</v>
      </c>
      <c r="C1730" t="s">
        <v>23</v>
      </c>
      <c r="D1730" t="s">
        <v>47</v>
      </c>
      <c r="E1730">
        <v>13</v>
      </c>
      <c r="F1730">
        <v>21</v>
      </c>
      <c r="G1730">
        <v>3</v>
      </c>
      <c r="H1730" s="8">
        <v>15</v>
      </c>
      <c r="I1730" s="7">
        <f>Tabla1[[#This Row],[Tiempo de Preparación]]/1440</f>
        <v>1.0416666666666666E-2</v>
      </c>
      <c r="J1730" t="s">
        <v>8</v>
      </c>
      <c r="K1730">
        <f>Tabla1[[#This Row],[Precio Unitario]]*Tabla1[[#This Row],[Cantidad Ordenada]]</f>
        <v>63</v>
      </c>
      <c r="L1730">
        <f>Tabla1[[#This Row],[Ganancia Bruta]]-(Tabla1[[#This Row],[Costo Unitario]]*Tabla1[[#This Row],[Cantidad Ordenada]])</f>
        <v>24</v>
      </c>
      <c r="M1730">
        <f>Tabla1[[#This Row],[Precio Unitario]]*Tabla1[[#This Row],[Cantidad Ordenada]]</f>
        <v>63</v>
      </c>
      <c r="N1730" s="1">
        <f>Tabla1[[#This Row],[Ganancia Neta ]]/Tabla1[[#This Row],[Total del pedido ]]</f>
        <v>0.38095238095238093</v>
      </c>
      <c r="O1730" s="2">
        <f>Tabla1[[#This Row],[Costo Unitario]]*Tabla1[[#This Row],[Cantidad Ordenada]]</f>
        <v>39</v>
      </c>
    </row>
    <row r="1731" spans="1:15" x14ac:dyDescent="0.2">
      <c r="A1731">
        <v>699</v>
      </c>
      <c r="B1731">
        <v>8</v>
      </c>
      <c r="C1731" t="s">
        <v>13</v>
      </c>
      <c r="D1731" t="s">
        <v>37</v>
      </c>
      <c r="E1731">
        <v>17</v>
      </c>
      <c r="F1731">
        <v>29</v>
      </c>
      <c r="G1731">
        <v>2</v>
      </c>
      <c r="H1731" s="8">
        <v>11</v>
      </c>
      <c r="I1731" s="7">
        <f>Tabla1[[#This Row],[Tiempo de Preparación]]/1440</f>
        <v>7.6388888888888886E-3</v>
      </c>
      <c r="J1731" t="s">
        <v>8</v>
      </c>
      <c r="K1731">
        <f>Tabla1[[#This Row],[Precio Unitario]]*Tabla1[[#This Row],[Cantidad Ordenada]]</f>
        <v>58</v>
      </c>
      <c r="L1731">
        <f>Tabla1[[#This Row],[Ganancia Bruta]]-(Tabla1[[#This Row],[Costo Unitario]]*Tabla1[[#This Row],[Cantidad Ordenada]])</f>
        <v>24</v>
      </c>
      <c r="M1731">
        <f>Tabla1[[#This Row],[Precio Unitario]]*Tabla1[[#This Row],[Cantidad Ordenada]]</f>
        <v>58</v>
      </c>
      <c r="N1731" s="1">
        <f>Tabla1[[#This Row],[Ganancia Neta ]]/Tabla1[[#This Row],[Total del pedido ]]</f>
        <v>0.41379310344827586</v>
      </c>
      <c r="O1731" s="2">
        <f>Tabla1[[#This Row],[Costo Unitario]]*Tabla1[[#This Row],[Cantidad Ordenada]]</f>
        <v>34</v>
      </c>
    </row>
    <row r="1732" spans="1:15" x14ac:dyDescent="0.2">
      <c r="A1732">
        <v>700</v>
      </c>
      <c r="B1732">
        <v>8</v>
      </c>
      <c r="C1732" t="s">
        <v>20</v>
      </c>
      <c r="D1732" t="s">
        <v>44</v>
      </c>
      <c r="E1732">
        <v>20</v>
      </c>
      <c r="F1732">
        <v>34</v>
      </c>
      <c r="G1732">
        <v>3</v>
      </c>
      <c r="H1732" s="8">
        <v>37</v>
      </c>
      <c r="I1732" s="7">
        <f>Tabla1[[#This Row],[Tiempo de Preparación]]/1440</f>
        <v>2.5694444444444443E-2</v>
      </c>
      <c r="J1732" t="s">
        <v>8</v>
      </c>
      <c r="K1732">
        <f>Tabla1[[#This Row],[Precio Unitario]]*Tabla1[[#This Row],[Cantidad Ordenada]]</f>
        <v>102</v>
      </c>
      <c r="L1732">
        <f>Tabla1[[#This Row],[Ganancia Bruta]]-(Tabla1[[#This Row],[Costo Unitario]]*Tabla1[[#This Row],[Cantidad Ordenada]])</f>
        <v>42</v>
      </c>
      <c r="M1732">
        <f>Tabla1[[#This Row],[Precio Unitario]]*Tabla1[[#This Row],[Cantidad Ordenada]]</f>
        <v>102</v>
      </c>
      <c r="N1732" s="1">
        <f>Tabla1[[#This Row],[Ganancia Neta ]]/Tabla1[[#This Row],[Total del pedido ]]</f>
        <v>0.41176470588235292</v>
      </c>
      <c r="O1732" s="2">
        <f>Tabla1[[#This Row],[Costo Unitario]]*Tabla1[[#This Row],[Cantidad Ordenada]]</f>
        <v>60</v>
      </c>
    </row>
    <row r="1733" spans="1:15" x14ac:dyDescent="0.2">
      <c r="A1733">
        <v>700</v>
      </c>
      <c r="B1733">
        <v>8</v>
      </c>
      <c r="C1733" t="s">
        <v>25</v>
      </c>
      <c r="D1733" t="s">
        <v>49</v>
      </c>
      <c r="E1733">
        <v>15</v>
      </c>
      <c r="F1733">
        <v>26</v>
      </c>
      <c r="G1733">
        <v>3</v>
      </c>
      <c r="H1733" s="8">
        <v>35</v>
      </c>
      <c r="I1733" s="7">
        <f>Tabla1[[#This Row],[Tiempo de Preparación]]/1440</f>
        <v>2.4305555555555556E-2</v>
      </c>
      <c r="J1733" t="s">
        <v>8</v>
      </c>
      <c r="K1733">
        <f>Tabla1[[#This Row],[Precio Unitario]]*Tabla1[[#This Row],[Cantidad Ordenada]]</f>
        <v>78</v>
      </c>
      <c r="L1733">
        <f>Tabla1[[#This Row],[Ganancia Bruta]]-(Tabla1[[#This Row],[Costo Unitario]]*Tabla1[[#This Row],[Cantidad Ordenada]])</f>
        <v>33</v>
      </c>
      <c r="M1733">
        <f>Tabla1[[#This Row],[Precio Unitario]]*Tabla1[[#This Row],[Cantidad Ordenada]]</f>
        <v>78</v>
      </c>
      <c r="N1733" s="1">
        <f>Tabla1[[#This Row],[Ganancia Neta ]]/Tabla1[[#This Row],[Total del pedido ]]</f>
        <v>0.42307692307692307</v>
      </c>
      <c r="O1733" s="2">
        <f>Tabla1[[#This Row],[Costo Unitario]]*Tabla1[[#This Row],[Cantidad Ordenada]]</f>
        <v>45</v>
      </c>
    </row>
    <row r="1734" spans="1:15" x14ac:dyDescent="0.2">
      <c r="A1734">
        <v>700</v>
      </c>
      <c r="B1734">
        <v>8</v>
      </c>
      <c r="C1734" t="s">
        <v>10</v>
      </c>
      <c r="D1734" t="s">
        <v>34</v>
      </c>
      <c r="E1734">
        <v>16</v>
      </c>
      <c r="F1734">
        <v>27</v>
      </c>
      <c r="G1734">
        <v>2</v>
      </c>
      <c r="H1734" s="8">
        <v>14</v>
      </c>
      <c r="I1734" s="7">
        <f>Tabla1[[#This Row],[Tiempo de Preparación]]/1440</f>
        <v>9.7222222222222224E-3</v>
      </c>
      <c r="J1734" t="s">
        <v>8</v>
      </c>
      <c r="K1734">
        <f>Tabla1[[#This Row],[Precio Unitario]]*Tabla1[[#This Row],[Cantidad Ordenada]]</f>
        <v>54</v>
      </c>
      <c r="L1734">
        <f>Tabla1[[#This Row],[Ganancia Bruta]]-(Tabla1[[#This Row],[Costo Unitario]]*Tabla1[[#This Row],[Cantidad Ordenada]])</f>
        <v>22</v>
      </c>
      <c r="M1734">
        <f>Tabla1[[#This Row],[Precio Unitario]]*Tabla1[[#This Row],[Cantidad Ordenada]]</f>
        <v>54</v>
      </c>
      <c r="N1734" s="1">
        <f>Tabla1[[#This Row],[Ganancia Neta ]]/Tabla1[[#This Row],[Total del pedido ]]</f>
        <v>0.40740740740740738</v>
      </c>
      <c r="O1734" s="2">
        <f>Tabla1[[#This Row],[Costo Unitario]]*Tabla1[[#This Row],[Cantidad Ordenada]]</f>
        <v>32</v>
      </c>
    </row>
    <row r="1735" spans="1:15" x14ac:dyDescent="0.2">
      <c r="A1735">
        <v>701</v>
      </c>
      <c r="B1735">
        <v>19</v>
      </c>
      <c r="C1735" t="s">
        <v>14</v>
      </c>
      <c r="D1735" t="s">
        <v>38</v>
      </c>
      <c r="E1735">
        <v>20</v>
      </c>
      <c r="F1735">
        <v>33</v>
      </c>
      <c r="G1735">
        <v>2</v>
      </c>
      <c r="H1735" s="8">
        <v>42</v>
      </c>
      <c r="I1735" s="7">
        <f>Tabla1[[#This Row],[Tiempo de Preparación]]/1440</f>
        <v>2.9166666666666667E-2</v>
      </c>
      <c r="J1735" t="s">
        <v>8</v>
      </c>
      <c r="K1735">
        <f>Tabla1[[#This Row],[Precio Unitario]]*Tabla1[[#This Row],[Cantidad Ordenada]]</f>
        <v>66</v>
      </c>
      <c r="L1735">
        <f>Tabla1[[#This Row],[Ganancia Bruta]]-(Tabla1[[#This Row],[Costo Unitario]]*Tabla1[[#This Row],[Cantidad Ordenada]])</f>
        <v>26</v>
      </c>
      <c r="M1735">
        <f>Tabla1[[#This Row],[Precio Unitario]]*Tabla1[[#This Row],[Cantidad Ordenada]]</f>
        <v>66</v>
      </c>
      <c r="N1735" s="1">
        <f>Tabla1[[#This Row],[Ganancia Neta ]]/Tabla1[[#This Row],[Total del pedido ]]</f>
        <v>0.39393939393939392</v>
      </c>
      <c r="O1735" s="2">
        <f>Tabla1[[#This Row],[Costo Unitario]]*Tabla1[[#This Row],[Cantidad Ordenada]]</f>
        <v>40</v>
      </c>
    </row>
    <row r="1736" spans="1:15" x14ac:dyDescent="0.2">
      <c r="A1736">
        <v>701</v>
      </c>
      <c r="B1736">
        <v>19</v>
      </c>
      <c r="C1736" t="s">
        <v>24</v>
      </c>
      <c r="D1736" t="s">
        <v>48</v>
      </c>
      <c r="E1736">
        <v>10</v>
      </c>
      <c r="F1736">
        <v>18</v>
      </c>
      <c r="G1736">
        <v>2</v>
      </c>
      <c r="H1736" s="8">
        <v>55</v>
      </c>
      <c r="I1736" s="7">
        <f>Tabla1[[#This Row],[Tiempo de Preparación]]/1440</f>
        <v>3.8194444444444448E-2</v>
      </c>
      <c r="J1736" t="s">
        <v>8</v>
      </c>
      <c r="K1736">
        <f>Tabla1[[#This Row],[Precio Unitario]]*Tabla1[[#This Row],[Cantidad Ordenada]]</f>
        <v>36</v>
      </c>
      <c r="L1736">
        <f>Tabla1[[#This Row],[Ganancia Bruta]]-(Tabla1[[#This Row],[Costo Unitario]]*Tabla1[[#This Row],[Cantidad Ordenada]])</f>
        <v>16</v>
      </c>
      <c r="M1736">
        <f>Tabla1[[#This Row],[Precio Unitario]]*Tabla1[[#This Row],[Cantidad Ordenada]]</f>
        <v>36</v>
      </c>
      <c r="N1736" s="1">
        <f>Tabla1[[#This Row],[Ganancia Neta ]]/Tabla1[[#This Row],[Total del pedido ]]</f>
        <v>0.44444444444444442</v>
      </c>
      <c r="O1736" s="2">
        <f>Tabla1[[#This Row],[Costo Unitario]]*Tabla1[[#This Row],[Cantidad Ordenada]]</f>
        <v>20</v>
      </c>
    </row>
    <row r="1737" spans="1:15" x14ac:dyDescent="0.2">
      <c r="A1737">
        <v>702</v>
      </c>
      <c r="B1737">
        <v>13</v>
      </c>
      <c r="C1737" t="s">
        <v>24</v>
      </c>
      <c r="D1737" t="s">
        <v>48</v>
      </c>
      <c r="E1737">
        <v>10</v>
      </c>
      <c r="F1737">
        <v>18</v>
      </c>
      <c r="G1737">
        <v>2</v>
      </c>
      <c r="H1737" s="8">
        <v>59</v>
      </c>
      <c r="I1737" s="7">
        <f>Tabla1[[#This Row],[Tiempo de Preparación]]/1440</f>
        <v>4.0972222222222222E-2</v>
      </c>
      <c r="J1737" t="s">
        <v>6</v>
      </c>
      <c r="K1737">
        <f>Tabla1[[#This Row],[Precio Unitario]]*Tabla1[[#This Row],[Cantidad Ordenada]]</f>
        <v>36</v>
      </c>
      <c r="L1737">
        <f>Tabla1[[#This Row],[Ganancia Bruta]]-(Tabla1[[#This Row],[Costo Unitario]]*Tabla1[[#This Row],[Cantidad Ordenada]])</f>
        <v>16</v>
      </c>
      <c r="M1737">
        <f>Tabla1[[#This Row],[Precio Unitario]]*Tabla1[[#This Row],[Cantidad Ordenada]]</f>
        <v>36</v>
      </c>
      <c r="N1737" s="1">
        <f>Tabla1[[#This Row],[Ganancia Neta ]]/Tabla1[[#This Row],[Total del pedido ]]</f>
        <v>0.44444444444444442</v>
      </c>
      <c r="O1737" s="2">
        <f>Tabla1[[#This Row],[Costo Unitario]]*Tabla1[[#This Row],[Cantidad Ordenada]]</f>
        <v>20</v>
      </c>
    </row>
    <row r="1738" spans="1:15" x14ac:dyDescent="0.2">
      <c r="A1738">
        <v>702</v>
      </c>
      <c r="B1738">
        <v>13</v>
      </c>
      <c r="C1738" t="s">
        <v>23</v>
      </c>
      <c r="D1738" t="s">
        <v>47</v>
      </c>
      <c r="E1738">
        <v>13</v>
      </c>
      <c r="F1738">
        <v>21</v>
      </c>
      <c r="G1738">
        <v>1</v>
      </c>
      <c r="H1738" s="8">
        <v>36</v>
      </c>
      <c r="I1738" s="7">
        <f>Tabla1[[#This Row],[Tiempo de Preparación]]/1440</f>
        <v>2.5000000000000001E-2</v>
      </c>
      <c r="J1738" t="s">
        <v>6</v>
      </c>
      <c r="K1738">
        <f>Tabla1[[#This Row],[Precio Unitario]]*Tabla1[[#This Row],[Cantidad Ordenada]]</f>
        <v>21</v>
      </c>
      <c r="L1738">
        <f>Tabla1[[#This Row],[Ganancia Bruta]]-(Tabla1[[#This Row],[Costo Unitario]]*Tabla1[[#This Row],[Cantidad Ordenada]])</f>
        <v>8</v>
      </c>
      <c r="M1738">
        <f>Tabla1[[#This Row],[Precio Unitario]]*Tabla1[[#This Row],[Cantidad Ordenada]]</f>
        <v>21</v>
      </c>
      <c r="N1738" s="1">
        <f>Tabla1[[#This Row],[Ganancia Neta ]]/Tabla1[[#This Row],[Total del pedido ]]</f>
        <v>0.38095238095238093</v>
      </c>
      <c r="O1738" s="2">
        <f>Tabla1[[#This Row],[Costo Unitario]]*Tabla1[[#This Row],[Cantidad Ordenada]]</f>
        <v>13</v>
      </c>
    </row>
    <row r="1739" spans="1:15" x14ac:dyDescent="0.2">
      <c r="A1739">
        <v>702</v>
      </c>
      <c r="B1739">
        <v>13</v>
      </c>
      <c r="C1739" t="s">
        <v>10</v>
      </c>
      <c r="D1739" t="s">
        <v>34</v>
      </c>
      <c r="E1739">
        <v>16</v>
      </c>
      <c r="F1739">
        <v>27</v>
      </c>
      <c r="G1739">
        <v>2</v>
      </c>
      <c r="H1739" s="8">
        <v>29</v>
      </c>
      <c r="I1739" s="7">
        <f>Tabla1[[#This Row],[Tiempo de Preparación]]/1440</f>
        <v>2.013888888888889E-2</v>
      </c>
      <c r="J1739" t="s">
        <v>8</v>
      </c>
      <c r="K1739">
        <f>Tabla1[[#This Row],[Precio Unitario]]*Tabla1[[#This Row],[Cantidad Ordenada]]</f>
        <v>54</v>
      </c>
      <c r="L1739">
        <f>Tabla1[[#This Row],[Ganancia Bruta]]-(Tabla1[[#This Row],[Costo Unitario]]*Tabla1[[#This Row],[Cantidad Ordenada]])</f>
        <v>22</v>
      </c>
      <c r="M1739">
        <f>Tabla1[[#This Row],[Precio Unitario]]*Tabla1[[#This Row],[Cantidad Ordenada]]</f>
        <v>54</v>
      </c>
      <c r="N1739" s="1">
        <f>Tabla1[[#This Row],[Ganancia Neta ]]/Tabla1[[#This Row],[Total del pedido ]]</f>
        <v>0.40740740740740738</v>
      </c>
      <c r="O1739" s="2">
        <f>Tabla1[[#This Row],[Costo Unitario]]*Tabla1[[#This Row],[Cantidad Ordenada]]</f>
        <v>32</v>
      </c>
    </row>
    <row r="1740" spans="1:15" x14ac:dyDescent="0.2">
      <c r="A1740">
        <v>702</v>
      </c>
      <c r="B1740">
        <v>13</v>
      </c>
      <c r="C1740" t="s">
        <v>15</v>
      </c>
      <c r="D1740" t="s">
        <v>39</v>
      </c>
      <c r="E1740">
        <v>16</v>
      </c>
      <c r="F1740">
        <v>28</v>
      </c>
      <c r="G1740">
        <v>3</v>
      </c>
      <c r="H1740" s="8">
        <v>31</v>
      </c>
      <c r="I1740" s="7">
        <f>Tabla1[[#This Row],[Tiempo de Preparación]]/1440</f>
        <v>2.1527777777777778E-2</v>
      </c>
      <c r="J1740" t="s">
        <v>6</v>
      </c>
      <c r="K1740">
        <f>Tabla1[[#This Row],[Precio Unitario]]*Tabla1[[#This Row],[Cantidad Ordenada]]</f>
        <v>84</v>
      </c>
      <c r="L1740">
        <f>Tabla1[[#This Row],[Ganancia Bruta]]-(Tabla1[[#This Row],[Costo Unitario]]*Tabla1[[#This Row],[Cantidad Ordenada]])</f>
        <v>36</v>
      </c>
      <c r="M1740">
        <f>Tabla1[[#This Row],[Precio Unitario]]*Tabla1[[#This Row],[Cantidad Ordenada]]</f>
        <v>84</v>
      </c>
      <c r="N1740" s="1">
        <f>Tabla1[[#This Row],[Ganancia Neta ]]/Tabla1[[#This Row],[Total del pedido ]]</f>
        <v>0.42857142857142855</v>
      </c>
      <c r="O1740" s="2">
        <f>Tabla1[[#This Row],[Costo Unitario]]*Tabla1[[#This Row],[Cantidad Ordenada]]</f>
        <v>48</v>
      </c>
    </row>
    <row r="1741" spans="1:15" x14ac:dyDescent="0.2">
      <c r="A1741">
        <v>703</v>
      </c>
      <c r="B1741">
        <v>9</v>
      </c>
      <c r="C1741" t="s">
        <v>23</v>
      </c>
      <c r="D1741" t="s">
        <v>47</v>
      </c>
      <c r="E1741">
        <v>13</v>
      </c>
      <c r="F1741">
        <v>21</v>
      </c>
      <c r="G1741">
        <v>3</v>
      </c>
      <c r="H1741" s="8">
        <v>29</v>
      </c>
      <c r="I1741" s="7">
        <f>Tabla1[[#This Row],[Tiempo de Preparación]]/1440</f>
        <v>2.013888888888889E-2</v>
      </c>
      <c r="J1741" t="s">
        <v>8</v>
      </c>
      <c r="K1741">
        <f>Tabla1[[#This Row],[Precio Unitario]]*Tabla1[[#This Row],[Cantidad Ordenada]]</f>
        <v>63</v>
      </c>
      <c r="L1741">
        <f>Tabla1[[#This Row],[Ganancia Bruta]]-(Tabla1[[#This Row],[Costo Unitario]]*Tabla1[[#This Row],[Cantidad Ordenada]])</f>
        <v>24</v>
      </c>
      <c r="M1741">
        <f>Tabla1[[#This Row],[Precio Unitario]]*Tabla1[[#This Row],[Cantidad Ordenada]]</f>
        <v>63</v>
      </c>
      <c r="N1741" s="1">
        <f>Tabla1[[#This Row],[Ganancia Neta ]]/Tabla1[[#This Row],[Total del pedido ]]</f>
        <v>0.38095238095238093</v>
      </c>
      <c r="O1741" s="2">
        <f>Tabla1[[#This Row],[Costo Unitario]]*Tabla1[[#This Row],[Cantidad Ordenada]]</f>
        <v>39</v>
      </c>
    </row>
    <row r="1742" spans="1:15" x14ac:dyDescent="0.2">
      <c r="A1742">
        <v>704</v>
      </c>
      <c r="B1742">
        <v>13</v>
      </c>
      <c r="C1742" t="s">
        <v>24</v>
      </c>
      <c r="D1742" t="s">
        <v>48</v>
      </c>
      <c r="E1742">
        <v>10</v>
      </c>
      <c r="F1742">
        <v>18</v>
      </c>
      <c r="G1742">
        <v>1</v>
      </c>
      <c r="H1742" s="8">
        <v>38</v>
      </c>
      <c r="I1742" s="7">
        <f>Tabla1[[#This Row],[Tiempo de Preparación]]/1440</f>
        <v>2.6388888888888889E-2</v>
      </c>
      <c r="J1742" t="s">
        <v>6</v>
      </c>
      <c r="K1742">
        <f>Tabla1[[#This Row],[Precio Unitario]]*Tabla1[[#This Row],[Cantidad Ordenada]]</f>
        <v>18</v>
      </c>
      <c r="L1742">
        <f>Tabla1[[#This Row],[Ganancia Bruta]]-(Tabla1[[#This Row],[Costo Unitario]]*Tabla1[[#This Row],[Cantidad Ordenada]])</f>
        <v>8</v>
      </c>
      <c r="M1742">
        <f>Tabla1[[#This Row],[Precio Unitario]]*Tabla1[[#This Row],[Cantidad Ordenada]]</f>
        <v>18</v>
      </c>
      <c r="N1742" s="1">
        <f>Tabla1[[#This Row],[Ganancia Neta ]]/Tabla1[[#This Row],[Total del pedido ]]</f>
        <v>0.44444444444444442</v>
      </c>
      <c r="O1742" s="2">
        <f>Tabla1[[#This Row],[Costo Unitario]]*Tabla1[[#This Row],[Cantidad Ordenada]]</f>
        <v>10</v>
      </c>
    </row>
    <row r="1743" spans="1:15" x14ac:dyDescent="0.2">
      <c r="A1743">
        <v>705</v>
      </c>
      <c r="B1743">
        <v>12</v>
      </c>
      <c r="C1743" t="s">
        <v>21</v>
      </c>
      <c r="D1743" t="s">
        <v>45</v>
      </c>
      <c r="E1743">
        <v>12</v>
      </c>
      <c r="F1743">
        <v>20</v>
      </c>
      <c r="G1743">
        <v>3</v>
      </c>
      <c r="H1743" s="8">
        <v>25</v>
      </c>
      <c r="I1743" s="7">
        <f>Tabla1[[#This Row],[Tiempo de Preparación]]/1440</f>
        <v>1.7361111111111112E-2</v>
      </c>
      <c r="J1743" t="s">
        <v>8</v>
      </c>
      <c r="K1743">
        <f>Tabla1[[#This Row],[Precio Unitario]]*Tabla1[[#This Row],[Cantidad Ordenada]]</f>
        <v>60</v>
      </c>
      <c r="L1743">
        <f>Tabla1[[#This Row],[Ganancia Bruta]]-(Tabla1[[#This Row],[Costo Unitario]]*Tabla1[[#This Row],[Cantidad Ordenada]])</f>
        <v>24</v>
      </c>
      <c r="M1743">
        <f>Tabla1[[#This Row],[Precio Unitario]]*Tabla1[[#This Row],[Cantidad Ordenada]]</f>
        <v>60</v>
      </c>
      <c r="N1743" s="1">
        <f>Tabla1[[#This Row],[Ganancia Neta ]]/Tabla1[[#This Row],[Total del pedido ]]</f>
        <v>0.4</v>
      </c>
      <c r="O1743" s="2">
        <f>Tabla1[[#This Row],[Costo Unitario]]*Tabla1[[#This Row],[Cantidad Ordenada]]</f>
        <v>36</v>
      </c>
    </row>
    <row r="1744" spans="1:15" x14ac:dyDescent="0.2">
      <c r="A1744">
        <v>705</v>
      </c>
      <c r="B1744">
        <v>12</v>
      </c>
      <c r="C1744" t="s">
        <v>25</v>
      </c>
      <c r="D1744" t="s">
        <v>49</v>
      </c>
      <c r="E1744">
        <v>15</v>
      </c>
      <c r="F1744">
        <v>26</v>
      </c>
      <c r="G1744">
        <v>2</v>
      </c>
      <c r="H1744" s="8">
        <v>8</v>
      </c>
      <c r="I1744" s="7">
        <f>Tabla1[[#This Row],[Tiempo de Preparación]]/1440</f>
        <v>5.5555555555555558E-3</v>
      </c>
      <c r="J1744" t="s">
        <v>6</v>
      </c>
      <c r="K1744">
        <f>Tabla1[[#This Row],[Precio Unitario]]*Tabla1[[#This Row],[Cantidad Ordenada]]</f>
        <v>52</v>
      </c>
      <c r="L1744">
        <f>Tabla1[[#This Row],[Ganancia Bruta]]-(Tabla1[[#This Row],[Costo Unitario]]*Tabla1[[#This Row],[Cantidad Ordenada]])</f>
        <v>22</v>
      </c>
      <c r="M1744">
        <f>Tabla1[[#This Row],[Precio Unitario]]*Tabla1[[#This Row],[Cantidad Ordenada]]</f>
        <v>52</v>
      </c>
      <c r="N1744" s="1">
        <f>Tabla1[[#This Row],[Ganancia Neta ]]/Tabla1[[#This Row],[Total del pedido ]]</f>
        <v>0.42307692307692307</v>
      </c>
      <c r="O1744" s="2">
        <f>Tabla1[[#This Row],[Costo Unitario]]*Tabla1[[#This Row],[Cantidad Ordenada]]</f>
        <v>30</v>
      </c>
    </row>
    <row r="1745" spans="1:15" x14ac:dyDescent="0.2">
      <c r="A1745">
        <v>706</v>
      </c>
      <c r="B1745">
        <v>20</v>
      </c>
      <c r="C1745" t="s">
        <v>24</v>
      </c>
      <c r="D1745" t="s">
        <v>48</v>
      </c>
      <c r="E1745">
        <v>10</v>
      </c>
      <c r="F1745">
        <v>18</v>
      </c>
      <c r="G1745">
        <v>3</v>
      </c>
      <c r="H1745" s="8">
        <v>33</v>
      </c>
      <c r="I1745" s="7">
        <f>Tabla1[[#This Row],[Tiempo de Preparación]]/1440</f>
        <v>2.2916666666666665E-2</v>
      </c>
      <c r="J1745" t="s">
        <v>8</v>
      </c>
      <c r="K1745">
        <f>Tabla1[[#This Row],[Precio Unitario]]*Tabla1[[#This Row],[Cantidad Ordenada]]</f>
        <v>54</v>
      </c>
      <c r="L1745">
        <f>Tabla1[[#This Row],[Ganancia Bruta]]-(Tabla1[[#This Row],[Costo Unitario]]*Tabla1[[#This Row],[Cantidad Ordenada]])</f>
        <v>24</v>
      </c>
      <c r="M1745">
        <f>Tabla1[[#This Row],[Precio Unitario]]*Tabla1[[#This Row],[Cantidad Ordenada]]</f>
        <v>54</v>
      </c>
      <c r="N1745" s="1">
        <f>Tabla1[[#This Row],[Ganancia Neta ]]/Tabla1[[#This Row],[Total del pedido ]]</f>
        <v>0.44444444444444442</v>
      </c>
      <c r="O1745" s="2">
        <f>Tabla1[[#This Row],[Costo Unitario]]*Tabla1[[#This Row],[Cantidad Ordenada]]</f>
        <v>30</v>
      </c>
    </row>
    <row r="1746" spans="1:15" x14ac:dyDescent="0.2">
      <c r="A1746">
        <v>707</v>
      </c>
      <c r="B1746">
        <v>15</v>
      </c>
      <c r="C1746" t="s">
        <v>18</v>
      </c>
      <c r="D1746" t="s">
        <v>42</v>
      </c>
      <c r="E1746">
        <v>19</v>
      </c>
      <c r="F1746">
        <v>32</v>
      </c>
      <c r="G1746">
        <v>1</v>
      </c>
      <c r="H1746" s="8">
        <v>31</v>
      </c>
      <c r="I1746" s="7">
        <f>Tabla1[[#This Row],[Tiempo de Preparación]]/1440</f>
        <v>2.1527777777777778E-2</v>
      </c>
      <c r="J1746" t="s">
        <v>6</v>
      </c>
      <c r="K1746">
        <f>Tabla1[[#This Row],[Precio Unitario]]*Tabla1[[#This Row],[Cantidad Ordenada]]</f>
        <v>32</v>
      </c>
      <c r="L1746">
        <f>Tabla1[[#This Row],[Ganancia Bruta]]-(Tabla1[[#This Row],[Costo Unitario]]*Tabla1[[#This Row],[Cantidad Ordenada]])</f>
        <v>13</v>
      </c>
      <c r="M1746">
        <f>Tabla1[[#This Row],[Precio Unitario]]*Tabla1[[#This Row],[Cantidad Ordenada]]</f>
        <v>32</v>
      </c>
      <c r="N1746" s="1">
        <f>Tabla1[[#This Row],[Ganancia Neta ]]/Tabla1[[#This Row],[Total del pedido ]]</f>
        <v>0.40625</v>
      </c>
      <c r="O1746" s="2">
        <f>Tabla1[[#This Row],[Costo Unitario]]*Tabla1[[#This Row],[Cantidad Ordenada]]</f>
        <v>19</v>
      </c>
    </row>
    <row r="1747" spans="1:15" x14ac:dyDescent="0.2">
      <c r="A1747">
        <v>707</v>
      </c>
      <c r="B1747">
        <v>15</v>
      </c>
      <c r="C1747" t="s">
        <v>23</v>
      </c>
      <c r="D1747" t="s">
        <v>47</v>
      </c>
      <c r="E1747">
        <v>13</v>
      </c>
      <c r="F1747">
        <v>21</v>
      </c>
      <c r="G1747">
        <v>1</v>
      </c>
      <c r="H1747" s="8">
        <v>42</v>
      </c>
      <c r="I1747" s="7">
        <f>Tabla1[[#This Row],[Tiempo de Preparación]]/1440</f>
        <v>2.9166666666666667E-2</v>
      </c>
      <c r="J1747" t="s">
        <v>8</v>
      </c>
      <c r="K1747">
        <f>Tabla1[[#This Row],[Precio Unitario]]*Tabla1[[#This Row],[Cantidad Ordenada]]</f>
        <v>21</v>
      </c>
      <c r="L1747">
        <f>Tabla1[[#This Row],[Ganancia Bruta]]-(Tabla1[[#This Row],[Costo Unitario]]*Tabla1[[#This Row],[Cantidad Ordenada]])</f>
        <v>8</v>
      </c>
      <c r="M1747">
        <f>Tabla1[[#This Row],[Precio Unitario]]*Tabla1[[#This Row],[Cantidad Ordenada]]</f>
        <v>21</v>
      </c>
      <c r="N1747" s="1">
        <f>Tabla1[[#This Row],[Ganancia Neta ]]/Tabla1[[#This Row],[Total del pedido ]]</f>
        <v>0.38095238095238093</v>
      </c>
      <c r="O1747" s="2">
        <f>Tabla1[[#This Row],[Costo Unitario]]*Tabla1[[#This Row],[Cantidad Ordenada]]</f>
        <v>13</v>
      </c>
    </row>
    <row r="1748" spans="1:15" x14ac:dyDescent="0.2">
      <c r="A1748">
        <v>707</v>
      </c>
      <c r="B1748">
        <v>15</v>
      </c>
      <c r="C1748" t="s">
        <v>7</v>
      </c>
      <c r="D1748" t="s">
        <v>32</v>
      </c>
      <c r="E1748">
        <v>18</v>
      </c>
      <c r="F1748">
        <v>30</v>
      </c>
      <c r="G1748">
        <v>2</v>
      </c>
      <c r="H1748" s="8">
        <v>53</v>
      </c>
      <c r="I1748" s="7">
        <f>Tabla1[[#This Row],[Tiempo de Preparación]]/1440</f>
        <v>3.6805555555555557E-2</v>
      </c>
      <c r="J1748" t="s">
        <v>6</v>
      </c>
      <c r="K1748">
        <f>Tabla1[[#This Row],[Precio Unitario]]*Tabla1[[#This Row],[Cantidad Ordenada]]</f>
        <v>60</v>
      </c>
      <c r="L1748">
        <f>Tabla1[[#This Row],[Ganancia Bruta]]-(Tabla1[[#This Row],[Costo Unitario]]*Tabla1[[#This Row],[Cantidad Ordenada]])</f>
        <v>24</v>
      </c>
      <c r="M1748">
        <f>Tabla1[[#This Row],[Precio Unitario]]*Tabla1[[#This Row],[Cantidad Ordenada]]</f>
        <v>60</v>
      </c>
      <c r="N1748" s="1">
        <f>Tabla1[[#This Row],[Ganancia Neta ]]/Tabla1[[#This Row],[Total del pedido ]]</f>
        <v>0.4</v>
      </c>
      <c r="O1748" s="2">
        <f>Tabla1[[#This Row],[Costo Unitario]]*Tabla1[[#This Row],[Cantidad Ordenada]]</f>
        <v>36</v>
      </c>
    </row>
    <row r="1749" spans="1:15" x14ac:dyDescent="0.2">
      <c r="A1749">
        <v>707</v>
      </c>
      <c r="B1749">
        <v>15</v>
      </c>
      <c r="C1749" t="s">
        <v>12</v>
      </c>
      <c r="D1749" t="s">
        <v>36</v>
      </c>
      <c r="E1749">
        <v>22</v>
      </c>
      <c r="F1749">
        <v>36</v>
      </c>
      <c r="G1749">
        <v>2</v>
      </c>
      <c r="H1749" s="8">
        <v>11</v>
      </c>
      <c r="I1749" s="7">
        <f>Tabla1[[#This Row],[Tiempo de Preparación]]/1440</f>
        <v>7.6388888888888886E-3</v>
      </c>
      <c r="J1749" t="s">
        <v>6</v>
      </c>
      <c r="K1749">
        <f>Tabla1[[#This Row],[Precio Unitario]]*Tabla1[[#This Row],[Cantidad Ordenada]]</f>
        <v>72</v>
      </c>
      <c r="L1749">
        <f>Tabla1[[#This Row],[Ganancia Bruta]]-(Tabla1[[#This Row],[Costo Unitario]]*Tabla1[[#This Row],[Cantidad Ordenada]])</f>
        <v>28</v>
      </c>
      <c r="M1749">
        <f>Tabla1[[#This Row],[Precio Unitario]]*Tabla1[[#This Row],[Cantidad Ordenada]]</f>
        <v>72</v>
      </c>
      <c r="N1749" s="1">
        <f>Tabla1[[#This Row],[Ganancia Neta ]]/Tabla1[[#This Row],[Total del pedido ]]</f>
        <v>0.3888888888888889</v>
      </c>
      <c r="O1749" s="2">
        <f>Tabla1[[#This Row],[Costo Unitario]]*Tabla1[[#This Row],[Cantidad Ordenada]]</f>
        <v>44</v>
      </c>
    </row>
    <row r="1750" spans="1:15" x14ac:dyDescent="0.2">
      <c r="A1750">
        <v>708</v>
      </c>
      <c r="B1750">
        <v>5</v>
      </c>
      <c r="C1750" t="s">
        <v>10</v>
      </c>
      <c r="D1750" t="s">
        <v>34</v>
      </c>
      <c r="E1750">
        <v>16</v>
      </c>
      <c r="F1750">
        <v>27</v>
      </c>
      <c r="G1750">
        <v>2</v>
      </c>
      <c r="H1750" s="8">
        <v>24</v>
      </c>
      <c r="I1750" s="7">
        <f>Tabla1[[#This Row],[Tiempo de Preparación]]/1440</f>
        <v>1.6666666666666666E-2</v>
      </c>
      <c r="J1750" t="s">
        <v>8</v>
      </c>
      <c r="K1750">
        <f>Tabla1[[#This Row],[Precio Unitario]]*Tabla1[[#This Row],[Cantidad Ordenada]]</f>
        <v>54</v>
      </c>
      <c r="L1750">
        <f>Tabla1[[#This Row],[Ganancia Bruta]]-(Tabla1[[#This Row],[Costo Unitario]]*Tabla1[[#This Row],[Cantidad Ordenada]])</f>
        <v>22</v>
      </c>
      <c r="M1750">
        <f>Tabla1[[#This Row],[Precio Unitario]]*Tabla1[[#This Row],[Cantidad Ordenada]]</f>
        <v>54</v>
      </c>
      <c r="N1750" s="1">
        <f>Tabla1[[#This Row],[Ganancia Neta ]]/Tabla1[[#This Row],[Total del pedido ]]</f>
        <v>0.40740740740740738</v>
      </c>
      <c r="O1750" s="2">
        <f>Tabla1[[#This Row],[Costo Unitario]]*Tabla1[[#This Row],[Cantidad Ordenada]]</f>
        <v>32</v>
      </c>
    </row>
    <row r="1751" spans="1:15" x14ac:dyDescent="0.2">
      <c r="A1751">
        <v>709</v>
      </c>
      <c r="B1751">
        <v>8</v>
      </c>
      <c r="C1751" t="s">
        <v>23</v>
      </c>
      <c r="D1751" t="s">
        <v>47</v>
      </c>
      <c r="E1751">
        <v>13</v>
      </c>
      <c r="F1751">
        <v>21</v>
      </c>
      <c r="G1751">
        <v>2</v>
      </c>
      <c r="H1751" s="8">
        <v>7</v>
      </c>
      <c r="I1751" s="7">
        <f>Tabla1[[#This Row],[Tiempo de Preparación]]/1440</f>
        <v>4.8611111111111112E-3</v>
      </c>
      <c r="J1751" t="s">
        <v>6</v>
      </c>
      <c r="K1751">
        <f>Tabla1[[#This Row],[Precio Unitario]]*Tabla1[[#This Row],[Cantidad Ordenada]]</f>
        <v>42</v>
      </c>
      <c r="L1751">
        <f>Tabla1[[#This Row],[Ganancia Bruta]]-(Tabla1[[#This Row],[Costo Unitario]]*Tabla1[[#This Row],[Cantidad Ordenada]])</f>
        <v>16</v>
      </c>
      <c r="M1751">
        <f>Tabla1[[#This Row],[Precio Unitario]]*Tabla1[[#This Row],[Cantidad Ordenada]]</f>
        <v>42</v>
      </c>
      <c r="N1751" s="1">
        <f>Tabla1[[#This Row],[Ganancia Neta ]]/Tabla1[[#This Row],[Total del pedido ]]</f>
        <v>0.38095238095238093</v>
      </c>
      <c r="O1751" s="2">
        <f>Tabla1[[#This Row],[Costo Unitario]]*Tabla1[[#This Row],[Cantidad Ordenada]]</f>
        <v>26</v>
      </c>
    </row>
    <row r="1752" spans="1:15" x14ac:dyDescent="0.2">
      <c r="A1752">
        <v>709</v>
      </c>
      <c r="B1752">
        <v>8</v>
      </c>
      <c r="C1752" t="s">
        <v>17</v>
      </c>
      <c r="D1752" t="s">
        <v>41</v>
      </c>
      <c r="E1752">
        <v>21</v>
      </c>
      <c r="F1752">
        <v>35</v>
      </c>
      <c r="G1752">
        <v>1</v>
      </c>
      <c r="H1752" s="8">
        <v>33</v>
      </c>
      <c r="I1752" s="7">
        <f>Tabla1[[#This Row],[Tiempo de Preparación]]/1440</f>
        <v>2.2916666666666665E-2</v>
      </c>
      <c r="J1752" t="s">
        <v>8</v>
      </c>
      <c r="K1752">
        <f>Tabla1[[#This Row],[Precio Unitario]]*Tabla1[[#This Row],[Cantidad Ordenada]]</f>
        <v>35</v>
      </c>
      <c r="L1752">
        <f>Tabla1[[#This Row],[Ganancia Bruta]]-(Tabla1[[#This Row],[Costo Unitario]]*Tabla1[[#This Row],[Cantidad Ordenada]])</f>
        <v>14</v>
      </c>
      <c r="M1752">
        <f>Tabla1[[#This Row],[Precio Unitario]]*Tabla1[[#This Row],[Cantidad Ordenada]]</f>
        <v>35</v>
      </c>
      <c r="N1752" s="1">
        <f>Tabla1[[#This Row],[Ganancia Neta ]]/Tabla1[[#This Row],[Total del pedido ]]</f>
        <v>0.4</v>
      </c>
      <c r="O1752" s="2">
        <f>Tabla1[[#This Row],[Costo Unitario]]*Tabla1[[#This Row],[Cantidad Ordenada]]</f>
        <v>21</v>
      </c>
    </row>
    <row r="1753" spans="1:15" x14ac:dyDescent="0.2">
      <c r="A1753">
        <v>709</v>
      </c>
      <c r="B1753">
        <v>8</v>
      </c>
      <c r="C1753" t="s">
        <v>14</v>
      </c>
      <c r="D1753" t="s">
        <v>38</v>
      </c>
      <c r="E1753">
        <v>20</v>
      </c>
      <c r="F1753">
        <v>33</v>
      </c>
      <c r="G1753">
        <v>2</v>
      </c>
      <c r="H1753" s="8">
        <v>27</v>
      </c>
      <c r="I1753" s="7">
        <f>Tabla1[[#This Row],[Tiempo de Preparación]]/1440</f>
        <v>1.8749999999999999E-2</v>
      </c>
      <c r="J1753" t="s">
        <v>8</v>
      </c>
      <c r="K1753">
        <f>Tabla1[[#This Row],[Precio Unitario]]*Tabla1[[#This Row],[Cantidad Ordenada]]</f>
        <v>66</v>
      </c>
      <c r="L1753">
        <f>Tabla1[[#This Row],[Ganancia Bruta]]-(Tabla1[[#This Row],[Costo Unitario]]*Tabla1[[#This Row],[Cantidad Ordenada]])</f>
        <v>26</v>
      </c>
      <c r="M1753">
        <f>Tabla1[[#This Row],[Precio Unitario]]*Tabla1[[#This Row],[Cantidad Ordenada]]</f>
        <v>66</v>
      </c>
      <c r="N1753" s="1">
        <f>Tabla1[[#This Row],[Ganancia Neta ]]/Tabla1[[#This Row],[Total del pedido ]]</f>
        <v>0.39393939393939392</v>
      </c>
      <c r="O1753" s="2">
        <f>Tabla1[[#This Row],[Costo Unitario]]*Tabla1[[#This Row],[Cantidad Ordenada]]</f>
        <v>40</v>
      </c>
    </row>
    <row r="1754" spans="1:15" x14ac:dyDescent="0.2">
      <c r="A1754">
        <v>709</v>
      </c>
      <c r="B1754">
        <v>8</v>
      </c>
      <c r="C1754" t="s">
        <v>26</v>
      </c>
      <c r="D1754" t="s">
        <v>50</v>
      </c>
      <c r="E1754">
        <v>15</v>
      </c>
      <c r="F1754">
        <v>25</v>
      </c>
      <c r="G1754">
        <v>2</v>
      </c>
      <c r="H1754" s="8">
        <v>31</v>
      </c>
      <c r="I1754" s="7">
        <f>Tabla1[[#This Row],[Tiempo de Preparación]]/1440</f>
        <v>2.1527777777777778E-2</v>
      </c>
      <c r="J1754" t="s">
        <v>6</v>
      </c>
      <c r="K1754">
        <f>Tabla1[[#This Row],[Precio Unitario]]*Tabla1[[#This Row],[Cantidad Ordenada]]</f>
        <v>50</v>
      </c>
      <c r="L1754">
        <f>Tabla1[[#This Row],[Ganancia Bruta]]-(Tabla1[[#This Row],[Costo Unitario]]*Tabla1[[#This Row],[Cantidad Ordenada]])</f>
        <v>20</v>
      </c>
      <c r="M1754">
        <f>Tabla1[[#This Row],[Precio Unitario]]*Tabla1[[#This Row],[Cantidad Ordenada]]</f>
        <v>50</v>
      </c>
      <c r="N1754" s="1">
        <f>Tabla1[[#This Row],[Ganancia Neta ]]/Tabla1[[#This Row],[Total del pedido ]]</f>
        <v>0.4</v>
      </c>
      <c r="O1754" s="2">
        <f>Tabla1[[#This Row],[Costo Unitario]]*Tabla1[[#This Row],[Cantidad Ordenada]]</f>
        <v>30</v>
      </c>
    </row>
    <row r="1755" spans="1:15" x14ac:dyDescent="0.2">
      <c r="A1755">
        <v>710</v>
      </c>
      <c r="B1755">
        <v>18</v>
      </c>
      <c r="C1755" t="s">
        <v>21</v>
      </c>
      <c r="D1755" t="s">
        <v>45</v>
      </c>
      <c r="E1755">
        <v>12</v>
      </c>
      <c r="F1755">
        <v>20</v>
      </c>
      <c r="G1755">
        <v>2</v>
      </c>
      <c r="H1755" s="8">
        <v>32</v>
      </c>
      <c r="I1755" s="7">
        <f>Tabla1[[#This Row],[Tiempo de Preparación]]/1440</f>
        <v>2.2222222222222223E-2</v>
      </c>
      <c r="J1755" t="s">
        <v>6</v>
      </c>
      <c r="K1755">
        <f>Tabla1[[#This Row],[Precio Unitario]]*Tabla1[[#This Row],[Cantidad Ordenada]]</f>
        <v>40</v>
      </c>
      <c r="L1755">
        <f>Tabla1[[#This Row],[Ganancia Bruta]]-(Tabla1[[#This Row],[Costo Unitario]]*Tabla1[[#This Row],[Cantidad Ordenada]])</f>
        <v>16</v>
      </c>
      <c r="M1755">
        <f>Tabla1[[#This Row],[Precio Unitario]]*Tabla1[[#This Row],[Cantidad Ordenada]]</f>
        <v>40</v>
      </c>
      <c r="N1755" s="1">
        <f>Tabla1[[#This Row],[Ganancia Neta ]]/Tabla1[[#This Row],[Total del pedido ]]</f>
        <v>0.4</v>
      </c>
      <c r="O1755" s="2">
        <f>Tabla1[[#This Row],[Costo Unitario]]*Tabla1[[#This Row],[Cantidad Ordenada]]</f>
        <v>24</v>
      </c>
    </row>
    <row r="1756" spans="1:15" x14ac:dyDescent="0.2">
      <c r="A1756">
        <v>710</v>
      </c>
      <c r="B1756">
        <v>18</v>
      </c>
      <c r="C1756" t="s">
        <v>16</v>
      </c>
      <c r="D1756" t="s">
        <v>40</v>
      </c>
      <c r="E1756">
        <v>11</v>
      </c>
      <c r="F1756">
        <v>19</v>
      </c>
      <c r="G1756">
        <v>3</v>
      </c>
      <c r="H1756" s="8">
        <v>45</v>
      </c>
      <c r="I1756" s="7">
        <f>Tabla1[[#This Row],[Tiempo de Preparación]]/1440</f>
        <v>3.125E-2</v>
      </c>
      <c r="J1756" t="s">
        <v>8</v>
      </c>
      <c r="K1756">
        <f>Tabla1[[#This Row],[Precio Unitario]]*Tabla1[[#This Row],[Cantidad Ordenada]]</f>
        <v>57</v>
      </c>
      <c r="L1756">
        <f>Tabla1[[#This Row],[Ganancia Bruta]]-(Tabla1[[#This Row],[Costo Unitario]]*Tabla1[[#This Row],[Cantidad Ordenada]])</f>
        <v>24</v>
      </c>
      <c r="M1756">
        <f>Tabla1[[#This Row],[Precio Unitario]]*Tabla1[[#This Row],[Cantidad Ordenada]]</f>
        <v>57</v>
      </c>
      <c r="N1756" s="1">
        <f>Tabla1[[#This Row],[Ganancia Neta ]]/Tabla1[[#This Row],[Total del pedido ]]</f>
        <v>0.42105263157894735</v>
      </c>
      <c r="O1756" s="2">
        <f>Tabla1[[#This Row],[Costo Unitario]]*Tabla1[[#This Row],[Cantidad Ordenada]]</f>
        <v>33</v>
      </c>
    </row>
    <row r="1757" spans="1:15" x14ac:dyDescent="0.2">
      <c r="A1757">
        <v>710</v>
      </c>
      <c r="B1757">
        <v>18</v>
      </c>
      <c r="C1757" t="s">
        <v>24</v>
      </c>
      <c r="D1757" t="s">
        <v>48</v>
      </c>
      <c r="E1757">
        <v>10</v>
      </c>
      <c r="F1757">
        <v>18</v>
      </c>
      <c r="G1757">
        <v>1</v>
      </c>
      <c r="H1757" s="8">
        <v>20</v>
      </c>
      <c r="I1757" s="7">
        <f>Tabla1[[#This Row],[Tiempo de Preparación]]/1440</f>
        <v>1.3888888888888888E-2</v>
      </c>
      <c r="J1757" t="s">
        <v>8</v>
      </c>
      <c r="K1757">
        <f>Tabla1[[#This Row],[Precio Unitario]]*Tabla1[[#This Row],[Cantidad Ordenada]]</f>
        <v>18</v>
      </c>
      <c r="L1757">
        <f>Tabla1[[#This Row],[Ganancia Bruta]]-(Tabla1[[#This Row],[Costo Unitario]]*Tabla1[[#This Row],[Cantidad Ordenada]])</f>
        <v>8</v>
      </c>
      <c r="M1757">
        <f>Tabla1[[#This Row],[Precio Unitario]]*Tabla1[[#This Row],[Cantidad Ordenada]]</f>
        <v>18</v>
      </c>
      <c r="N1757" s="1">
        <f>Tabla1[[#This Row],[Ganancia Neta ]]/Tabla1[[#This Row],[Total del pedido ]]</f>
        <v>0.44444444444444442</v>
      </c>
      <c r="O1757" s="2">
        <f>Tabla1[[#This Row],[Costo Unitario]]*Tabla1[[#This Row],[Cantidad Ordenada]]</f>
        <v>10</v>
      </c>
    </row>
    <row r="1758" spans="1:15" x14ac:dyDescent="0.2">
      <c r="A1758">
        <v>710</v>
      </c>
      <c r="B1758">
        <v>18</v>
      </c>
      <c r="C1758" t="s">
        <v>22</v>
      </c>
      <c r="D1758" t="s">
        <v>46</v>
      </c>
      <c r="E1758">
        <v>14</v>
      </c>
      <c r="F1758">
        <v>23</v>
      </c>
      <c r="G1758">
        <v>1</v>
      </c>
      <c r="H1758" s="8">
        <v>43</v>
      </c>
      <c r="I1758" s="7">
        <f>Tabla1[[#This Row],[Tiempo de Preparación]]/1440</f>
        <v>2.9861111111111113E-2</v>
      </c>
      <c r="J1758" t="s">
        <v>8</v>
      </c>
      <c r="K1758">
        <f>Tabla1[[#This Row],[Precio Unitario]]*Tabla1[[#This Row],[Cantidad Ordenada]]</f>
        <v>23</v>
      </c>
      <c r="L1758">
        <f>Tabla1[[#This Row],[Ganancia Bruta]]-(Tabla1[[#This Row],[Costo Unitario]]*Tabla1[[#This Row],[Cantidad Ordenada]])</f>
        <v>9</v>
      </c>
      <c r="M1758">
        <f>Tabla1[[#This Row],[Precio Unitario]]*Tabla1[[#This Row],[Cantidad Ordenada]]</f>
        <v>23</v>
      </c>
      <c r="N1758" s="1">
        <f>Tabla1[[#This Row],[Ganancia Neta ]]/Tabla1[[#This Row],[Total del pedido ]]</f>
        <v>0.39130434782608697</v>
      </c>
      <c r="O1758" s="2">
        <f>Tabla1[[#This Row],[Costo Unitario]]*Tabla1[[#This Row],[Cantidad Ordenada]]</f>
        <v>14</v>
      </c>
    </row>
    <row r="1759" spans="1:15" x14ac:dyDescent="0.2">
      <c r="A1759">
        <v>711</v>
      </c>
      <c r="B1759">
        <v>20</v>
      </c>
      <c r="C1759" t="s">
        <v>20</v>
      </c>
      <c r="D1759" t="s">
        <v>44</v>
      </c>
      <c r="E1759">
        <v>20</v>
      </c>
      <c r="F1759">
        <v>34</v>
      </c>
      <c r="G1759">
        <v>3</v>
      </c>
      <c r="H1759" s="8">
        <v>43</v>
      </c>
      <c r="I1759" s="7">
        <f>Tabla1[[#This Row],[Tiempo de Preparación]]/1440</f>
        <v>2.9861111111111113E-2</v>
      </c>
      <c r="J1759" t="s">
        <v>6</v>
      </c>
      <c r="K1759">
        <f>Tabla1[[#This Row],[Precio Unitario]]*Tabla1[[#This Row],[Cantidad Ordenada]]</f>
        <v>102</v>
      </c>
      <c r="L1759">
        <f>Tabla1[[#This Row],[Ganancia Bruta]]-(Tabla1[[#This Row],[Costo Unitario]]*Tabla1[[#This Row],[Cantidad Ordenada]])</f>
        <v>42</v>
      </c>
      <c r="M1759">
        <f>Tabla1[[#This Row],[Precio Unitario]]*Tabla1[[#This Row],[Cantidad Ordenada]]</f>
        <v>102</v>
      </c>
      <c r="N1759" s="1">
        <f>Tabla1[[#This Row],[Ganancia Neta ]]/Tabla1[[#This Row],[Total del pedido ]]</f>
        <v>0.41176470588235292</v>
      </c>
      <c r="O1759" s="2">
        <f>Tabla1[[#This Row],[Costo Unitario]]*Tabla1[[#This Row],[Cantidad Ordenada]]</f>
        <v>60</v>
      </c>
    </row>
    <row r="1760" spans="1:15" x14ac:dyDescent="0.2">
      <c r="A1760">
        <v>711</v>
      </c>
      <c r="B1760">
        <v>20</v>
      </c>
      <c r="C1760" t="s">
        <v>18</v>
      </c>
      <c r="D1760" t="s">
        <v>42</v>
      </c>
      <c r="E1760">
        <v>19</v>
      </c>
      <c r="F1760">
        <v>32</v>
      </c>
      <c r="G1760">
        <v>2</v>
      </c>
      <c r="H1760" s="8">
        <v>16</v>
      </c>
      <c r="I1760" s="7">
        <f>Tabla1[[#This Row],[Tiempo de Preparación]]/1440</f>
        <v>1.1111111111111112E-2</v>
      </c>
      <c r="J1760" t="s">
        <v>8</v>
      </c>
      <c r="K1760">
        <f>Tabla1[[#This Row],[Precio Unitario]]*Tabla1[[#This Row],[Cantidad Ordenada]]</f>
        <v>64</v>
      </c>
      <c r="L1760">
        <f>Tabla1[[#This Row],[Ganancia Bruta]]-(Tabla1[[#This Row],[Costo Unitario]]*Tabla1[[#This Row],[Cantidad Ordenada]])</f>
        <v>26</v>
      </c>
      <c r="M1760">
        <f>Tabla1[[#This Row],[Precio Unitario]]*Tabla1[[#This Row],[Cantidad Ordenada]]</f>
        <v>64</v>
      </c>
      <c r="N1760" s="1">
        <f>Tabla1[[#This Row],[Ganancia Neta ]]/Tabla1[[#This Row],[Total del pedido ]]</f>
        <v>0.40625</v>
      </c>
      <c r="O1760" s="2">
        <f>Tabla1[[#This Row],[Costo Unitario]]*Tabla1[[#This Row],[Cantidad Ordenada]]</f>
        <v>38</v>
      </c>
    </row>
    <row r="1761" spans="1:15" x14ac:dyDescent="0.2">
      <c r="A1761">
        <v>712</v>
      </c>
      <c r="B1761">
        <v>10</v>
      </c>
      <c r="C1761" t="s">
        <v>5</v>
      </c>
      <c r="D1761" t="s">
        <v>31</v>
      </c>
      <c r="E1761">
        <v>14</v>
      </c>
      <c r="F1761">
        <v>24</v>
      </c>
      <c r="G1761">
        <v>2</v>
      </c>
      <c r="H1761" s="8">
        <v>49</v>
      </c>
      <c r="I1761" s="7">
        <f>Tabla1[[#This Row],[Tiempo de Preparación]]/1440</f>
        <v>3.4027777777777775E-2</v>
      </c>
      <c r="J1761" t="s">
        <v>6</v>
      </c>
      <c r="K1761">
        <f>Tabla1[[#This Row],[Precio Unitario]]*Tabla1[[#This Row],[Cantidad Ordenada]]</f>
        <v>48</v>
      </c>
      <c r="L1761">
        <f>Tabla1[[#This Row],[Ganancia Bruta]]-(Tabla1[[#This Row],[Costo Unitario]]*Tabla1[[#This Row],[Cantidad Ordenada]])</f>
        <v>20</v>
      </c>
      <c r="M1761">
        <f>Tabla1[[#This Row],[Precio Unitario]]*Tabla1[[#This Row],[Cantidad Ordenada]]</f>
        <v>48</v>
      </c>
      <c r="N1761" s="1">
        <f>Tabla1[[#This Row],[Ganancia Neta ]]/Tabla1[[#This Row],[Total del pedido ]]</f>
        <v>0.41666666666666669</v>
      </c>
      <c r="O1761" s="2">
        <f>Tabla1[[#This Row],[Costo Unitario]]*Tabla1[[#This Row],[Cantidad Ordenada]]</f>
        <v>28</v>
      </c>
    </row>
    <row r="1762" spans="1:15" x14ac:dyDescent="0.2">
      <c r="A1762">
        <v>713</v>
      </c>
      <c r="B1762">
        <v>6</v>
      </c>
      <c r="C1762" t="s">
        <v>14</v>
      </c>
      <c r="D1762" t="s">
        <v>38</v>
      </c>
      <c r="E1762">
        <v>20</v>
      </c>
      <c r="F1762">
        <v>33</v>
      </c>
      <c r="G1762">
        <v>3</v>
      </c>
      <c r="H1762" s="8">
        <v>41</v>
      </c>
      <c r="I1762" s="7">
        <f>Tabla1[[#This Row],[Tiempo de Preparación]]/1440</f>
        <v>2.8472222222222222E-2</v>
      </c>
      <c r="J1762" t="s">
        <v>8</v>
      </c>
      <c r="K1762">
        <f>Tabla1[[#This Row],[Precio Unitario]]*Tabla1[[#This Row],[Cantidad Ordenada]]</f>
        <v>99</v>
      </c>
      <c r="L1762">
        <f>Tabla1[[#This Row],[Ganancia Bruta]]-(Tabla1[[#This Row],[Costo Unitario]]*Tabla1[[#This Row],[Cantidad Ordenada]])</f>
        <v>39</v>
      </c>
      <c r="M1762">
        <f>Tabla1[[#This Row],[Precio Unitario]]*Tabla1[[#This Row],[Cantidad Ordenada]]</f>
        <v>99</v>
      </c>
      <c r="N1762" s="1">
        <f>Tabla1[[#This Row],[Ganancia Neta ]]/Tabla1[[#This Row],[Total del pedido ]]</f>
        <v>0.39393939393939392</v>
      </c>
      <c r="O1762" s="2">
        <f>Tabla1[[#This Row],[Costo Unitario]]*Tabla1[[#This Row],[Cantidad Ordenada]]</f>
        <v>60</v>
      </c>
    </row>
    <row r="1763" spans="1:15" x14ac:dyDescent="0.2">
      <c r="A1763">
        <v>713</v>
      </c>
      <c r="B1763">
        <v>6</v>
      </c>
      <c r="C1763" t="s">
        <v>13</v>
      </c>
      <c r="D1763" t="s">
        <v>37</v>
      </c>
      <c r="E1763">
        <v>17</v>
      </c>
      <c r="F1763">
        <v>29</v>
      </c>
      <c r="G1763">
        <v>3</v>
      </c>
      <c r="H1763" s="8">
        <v>14</v>
      </c>
      <c r="I1763" s="7">
        <f>Tabla1[[#This Row],[Tiempo de Preparación]]/1440</f>
        <v>9.7222222222222224E-3</v>
      </c>
      <c r="J1763" t="s">
        <v>8</v>
      </c>
      <c r="K1763">
        <f>Tabla1[[#This Row],[Precio Unitario]]*Tabla1[[#This Row],[Cantidad Ordenada]]</f>
        <v>87</v>
      </c>
      <c r="L1763">
        <f>Tabla1[[#This Row],[Ganancia Bruta]]-(Tabla1[[#This Row],[Costo Unitario]]*Tabla1[[#This Row],[Cantidad Ordenada]])</f>
        <v>36</v>
      </c>
      <c r="M1763">
        <f>Tabla1[[#This Row],[Precio Unitario]]*Tabla1[[#This Row],[Cantidad Ordenada]]</f>
        <v>87</v>
      </c>
      <c r="N1763" s="1">
        <f>Tabla1[[#This Row],[Ganancia Neta ]]/Tabla1[[#This Row],[Total del pedido ]]</f>
        <v>0.41379310344827586</v>
      </c>
      <c r="O1763" s="2">
        <f>Tabla1[[#This Row],[Costo Unitario]]*Tabla1[[#This Row],[Cantidad Ordenada]]</f>
        <v>51</v>
      </c>
    </row>
    <row r="1764" spans="1:15" x14ac:dyDescent="0.2">
      <c r="A1764">
        <v>713</v>
      </c>
      <c r="B1764">
        <v>6</v>
      </c>
      <c r="C1764" t="s">
        <v>18</v>
      </c>
      <c r="D1764" t="s">
        <v>42</v>
      </c>
      <c r="E1764">
        <v>19</v>
      </c>
      <c r="F1764">
        <v>32</v>
      </c>
      <c r="G1764">
        <v>3</v>
      </c>
      <c r="H1764" s="8">
        <v>45</v>
      </c>
      <c r="I1764" s="7">
        <f>Tabla1[[#This Row],[Tiempo de Preparación]]/1440</f>
        <v>3.125E-2</v>
      </c>
      <c r="J1764" t="s">
        <v>6</v>
      </c>
      <c r="K1764">
        <f>Tabla1[[#This Row],[Precio Unitario]]*Tabla1[[#This Row],[Cantidad Ordenada]]</f>
        <v>96</v>
      </c>
      <c r="L1764">
        <f>Tabla1[[#This Row],[Ganancia Bruta]]-(Tabla1[[#This Row],[Costo Unitario]]*Tabla1[[#This Row],[Cantidad Ordenada]])</f>
        <v>39</v>
      </c>
      <c r="M1764">
        <f>Tabla1[[#This Row],[Precio Unitario]]*Tabla1[[#This Row],[Cantidad Ordenada]]</f>
        <v>96</v>
      </c>
      <c r="N1764" s="1">
        <f>Tabla1[[#This Row],[Ganancia Neta ]]/Tabla1[[#This Row],[Total del pedido ]]</f>
        <v>0.40625</v>
      </c>
      <c r="O1764" s="2">
        <f>Tabla1[[#This Row],[Costo Unitario]]*Tabla1[[#This Row],[Cantidad Ordenada]]</f>
        <v>57</v>
      </c>
    </row>
    <row r="1765" spans="1:15" x14ac:dyDescent="0.2">
      <c r="A1765">
        <v>713</v>
      </c>
      <c r="B1765">
        <v>6</v>
      </c>
      <c r="C1765" t="s">
        <v>25</v>
      </c>
      <c r="D1765" t="s">
        <v>49</v>
      </c>
      <c r="E1765">
        <v>15</v>
      </c>
      <c r="F1765">
        <v>26</v>
      </c>
      <c r="G1765">
        <v>3</v>
      </c>
      <c r="H1765" s="8">
        <v>25</v>
      </c>
      <c r="I1765" s="7">
        <f>Tabla1[[#This Row],[Tiempo de Preparación]]/1440</f>
        <v>1.7361111111111112E-2</v>
      </c>
      <c r="J1765" t="s">
        <v>6</v>
      </c>
      <c r="K1765">
        <f>Tabla1[[#This Row],[Precio Unitario]]*Tabla1[[#This Row],[Cantidad Ordenada]]</f>
        <v>78</v>
      </c>
      <c r="L1765">
        <f>Tabla1[[#This Row],[Ganancia Bruta]]-(Tabla1[[#This Row],[Costo Unitario]]*Tabla1[[#This Row],[Cantidad Ordenada]])</f>
        <v>33</v>
      </c>
      <c r="M1765">
        <f>Tabla1[[#This Row],[Precio Unitario]]*Tabla1[[#This Row],[Cantidad Ordenada]]</f>
        <v>78</v>
      </c>
      <c r="N1765" s="1">
        <f>Tabla1[[#This Row],[Ganancia Neta ]]/Tabla1[[#This Row],[Total del pedido ]]</f>
        <v>0.42307692307692307</v>
      </c>
      <c r="O1765" s="2">
        <f>Tabla1[[#This Row],[Costo Unitario]]*Tabla1[[#This Row],[Cantidad Ordenada]]</f>
        <v>45</v>
      </c>
    </row>
    <row r="1766" spans="1:15" x14ac:dyDescent="0.2">
      <c r="A1766">
        <v>714</v>
      </c>
      <c r="B1766">
        <v>19</v>
      </c>
      <c r="C1766" t="s">
        <v>20</v>
      </c>
      <c r="D1766" t="s">
        <v>44</v>
      </c>
      <c r="E1766">
        <v>20</v>
      </c>
      <c r="F1766">
        <v>34</v>
      </c>
      <c r="G1766">
        <v>3</v>
      </c>
      <c r="H1766" s="8">
        <v>17</v>
      </c>
      <c r="I1766" s="7">
        <f>Tabla1[[#This Row],[Tiempo de Preparación]]/1440</f>
        <v>1.1805555555555555E-2</v>
      </c>
      <c r="J1766" t="s">
        <v>8</v>
      </c>
      <c r="K1766">
        <f>Tabla1[[#This Row],[Precio Unitario]]*Tabla1[[#This Row],[Cantidad Ordenada]]</f>
        <v>102</v>
      </c>
      <c r="L1766">
        <f>Tabla1[[#This Row],[Ganancia Bruta]]-(Tabla1[[#This Row],[Costo Unitario]]*Tabla1[[#This Row],[Cantidad Ordenada]])</f>
        <v>42</v>
      </c>
      <c r="M1766">
        <f>Tabla1[[#This Row],[Precio Unitario]]*Tabla1[[#This Row],[Cantidad Ordenada]]</f>
        <v>102</v>
      </c>
      <c r="N1766" s="1">
        <f>Tabla1[[#This Row],[Ganancia Neta ]]/Tabla1[[#This Row],[Total del pedido ]]</f>
        <v>0.41176470588235292</v>
      </c>
      <c r="O1766" s="2">
        <f>Tabla1[[#This Row],[Costo Unitario]]*Tabla1[[#This Row],[Cantidad Ordenada]]</f>
        <v>60</v>
      </c>
    </row>
    <row r="1767" spans="1:15" x14ac:dyDescent="0.2">
      <c r="A1767">
        <v>714</v>
      </c>
      <c r="B1767">
        <v>19</v>
      </c>
      <c r="C1767" t="s">
        <v>7</v>
      </c>
      <c r="D1767" t="s">
        <v>32</v>
      </c>
      <c r="E1767">
        <v>18</v>
      </c>
      <c r="F1767">
        <v>30</v>
      </c>
      <c r="G1767">
        <v>3</v>
      </c>
      <c r="H1767" s="8">
        <v>17</v>
      </c>
      <c r="I1767" s="7">
        <f>Tabla1[[#This Row],[Tiempo de Preparación]]/1440</f>
        <v>1.1805555555555555E-2</v>
      </c>
      <c r="J1767" t="s">
        <v>8</v>
      </c>
      <c r="K1767">
        <f>Tabla1[[#This Row],[Precio Unitario]]*Tabla1[[#This Row],[Cantidad Ordenada]]</f>
        <v>90</v>
      </c>
      <c r="L1767">
        <f>Tabla1[[#This Row],[Ganancia Bruta]]-(Tabla1[[#This Row],[Costo Unitario]]*Tabla1[[#This Row],[Cantidad Ordenada]])</f>
        <v>36</v>
      </c>
      <c r="M1767">
        <f>Tabla1[[#This Row],[Precio Unitario]]*Tabla1[[#This Row],[Cantidad Ordenada]]</f>
        <v>90</v>
      </c>
      <c r="N1767" s="1">
        <f>Tabla1[[#This Row],[Ganancia Neta ]]/Tabla1[[#This Row],[Total del pedido ]]</f>
        <v>0.4</v>
      </c>
      <c r="O1767" s="2">
        <f>Tabla1[[#This Row],[Costo Unitario]]*Tabla1[[#This Row],[Cantidad Ordenada]]</f>
        <v>54</v>
      </c>
    </row>
    <row r="1768" spans="1:15" x14ac:dyDescent="0.2">
      <c r="A1768">
        <v>714</v>
      </c>
      <c r="B1768">
        <v>19</v>
      </c>
      <c r="C1768" t="s">
        <v>14</v>
      </c>
      <c r="D1768" t="s">
        <v>38</v>
      </c>
      <c r="E1768">
        <v>20</v>
      </c>
      <c r="F1768">
        <v>33</v>
      </c>
      <c r="G1768">
        <v>1</v>
      </c>
      <c r="H1768" s="8">
        <v>29</v>
      </c>
      <c r="I1768" s="7">
        <f>Tabla1[[#This Row],[Tiempo de Preparación]]/1440</f>
        <v>2.013888888888889E-2</v>
      </c>
      <c r="J1768" t="s">
        <v>8</v>
      </c>
      <c r="K1768">
        <f>Tabla1[[#This Row],[Precio Unitario]]*Tabla1[[#This Row],[Cantidad Ordenada]]</f>
        <v>33</v>
      </c>
      <c r="L1768">
        <f>Tabla1[[#This Row],[Ganancia Bruta]]-(Tabla1[[#This Row],[Costo Unitario]]*Tabla1[[#This Row],[Cantidad Ordenada]])</f>
        <v>13</v>
      </c>
      <c r="M1768">
        <f>Tabla1[[#This Row],[Precio Unitario]]*Tabla1[[#This Row],[Cantidad Ordenada]]</f>
        <v>33</v>
      </c>
      <c r="N1768" s="1">
        <f>Tabla1[[#This Row],[Ganancia Neta ]]/Tabla1[[#This Row],[Total del pedido ]]</f>
        <v>0.39393939393939392</v>
      </c>
      <c r="O1768" s="2">
        <f>Tabla1[[#This Row],[Costo Unitario]]*Tabla1[[#This Row],[Cantidad Ordenada]]</f>
        <v>20</v>
      </c>
    </row>
    <row r="1769" spans="1:15" x14ac:dyDescent="0.2">
      <c r="A1769">
        <v>715</v>
      </c>
      <c r="B1769">
        <v>12</v>
      </c>
      <c r="C1769" t="s">
        <v>7</v>
      </c>
      <c r="D1769" t="s">
        <v>32</v>
      </c>
      <c r="E1769">
        <v>18</v>
      </c>
      <c r="F1769">
        <v>30</v>
      </c>
      <c r="G1769">
        <v>3</v>
      </c>
      <c r="H1769" s="8">
        <v>35</v>
      </c>
      <c r="I1769" s="7">
        <f>Tabla1[[#This Row],[Tiempo de Preparación]]/1440</f>
        <v>2.4305555555555556E-2</v>
      </c>
      <c r="J1769" t="s">
        <v>6</v>
      </c>
      <c r="K1769">
        <f>Tabla1[[#This Row],[Precio Unitario]]*Tabla1[[#This Row],[Cantidad Ordenada]]</f>
        <v>90</v>
      </c>
      <c r="L1769">
        <f>Tabla1[[#This Row],[Ganancia Bruta]]-(Tabla1[[#This Row],[Costo Unitario]]*Tabla1[[#This Row],[Cantidad Ordenada]])</f>
        <v>36</v>
      </c>
      <c r="M1769">
        <f>Tabla1[[#This Row],[Precio Unitario]]*Tabla1[[#This Row],[Cantidad Ordenada]]</f>
        <v>90</v>
      </c>
      <c r="N1769" s="1">
        <f>Tabla1[[#This Row],[Ganancia Neta ]]/Tabla1[[#This Row],[Total del pedido ]]</f>
        <v>0.4</v>
      </c>
      <c r="O1769" s="2">
        <f>Tabla1[[#This Row],[Costo Unitario]]*Tabla1[[#This Row],[Cantidad Ordenada]]</f>
        <v>54</v>
      </c>
    </row>
    <row r="1770" spans="1:15" x14ac:dyDescent="0.2">
      <c r="A1770">
        <v>715</v>
      </c>
      <c r="B1770">
        <v>12</v>
      </c>
      <c r="C1770" t="s">
        <v>10</v>
      </c>
      <c r="D1770" t="s">
        <v>34</v>
      </c>
      <c r="E1770">
        <v>16</v>
      </c>
      <c r="F1770">
        <v>27</v>
      </c>
      <c r="G1770">
        <v>1</v>
      </c>
      <c r="H1770" s="8">
        <v>14</v>
      </c>
      <c r="I1770" s="7">
        <f>Tabla1[[#This Row],[Tiempo de Preparación]]/1440</f>
        <v>9.7222222222222224E-3</v>
      </c>
      <c r="J1770" t="s">
        <v>6</v>
      </c>
      <c r="K1770">
        <f>Tabla1[[#This Row],[Precio Unitario]]*Tabla1[[#This Row],[Cantidad Ordenada]]</f>
        <v>27</v>
      </c>
      <c r="L1770">
        <f>Tabla1[[#This Row],[Ganancia Bruta]]-(Tabla1[[#This Row],[Costo Unitario]]*Tabla1[[#This Row],[Cantidad Ordenada]])</f>
        <v>11</v>
      </c>
      <c r="M1770">
        <f>Tabla1[[#This Row],[Precio Unitario]]*Tabla1[[#This Row],[Cantidad Ordenada]]</f>
        <v>27</v>
      </c>
      <c r="N1770" s="1">
        <f>Tabla1[[#This Row],[Ganancia Neta ]]/Tabla1[[#This Row],[Total del pedido ]]</f>
        <v>0.40740740740740738</v>
      </c>
      <c r="O1770" s="2">
        <f>Tabla1[[#This Row],[Costo Unitario]]*Tabla1[[#This Row],[Cantidad Ordenada]]</f>
        <v>16</v>
      </c>
    </row>
    <row r="1771" spans="1:15" x14ac:dyDescent="0.2">
      <c r="A1771">
        <v>715</v>
      </c>
      <c r="B1771">
        <v>12</v>
      </c>
      <c r="C1771" t="s">
        <v>26</v>
      </c>
      <c r="D1771" t="s">
        <v>50</v>
      </c>
      <c r="E1771">
        <v>15</v>
      </c>
      <c r="F1771">
        <v>25</v>
      </c>
      <c r="G1771">
        <v>3</v>
      </c>
      <c r="H1771" s="8">
        <v>38</v>
      </c>
      <c r="I1771" s="7">
        <f>Tabla1[[#This Row],[Tiempo de Preparación]]/1440</f>
        <v>2.6388888888888889E-2</v>
      </c>
      <c r="J1771" t="s">
        <v>6</v>
      </c>
      <c r="K1771">
        <f>Tabla1[[#This Row],[Precio Unitario]]*Tabla1[[#This Row],[Cantidad Ordenada]]</f>
        <v>75</v>
      </c>
      <c r="L1771">
        <f>Tabla1[[#This Row],[Ganancia Bruta]]-(Tabla1[[#This Row],[Costo Unitario]]*Tabla1[[#This Row],[Cantidad Ordenada]])</f>
        <v>30</v>
      </c>
      <c r="M1771">
        <f>Tabla1[[#This Row],[Precio Unitario]]*Tabla1[[#This Row],[Cantidad Ordenada]]</f>
        <v>75</v>
      </c>
      <c r="N1771" s="1">
        <f>Tabla1[[#This Row],[Ganancia Neta ]]/Tabla1[[#This Row],[Total del pedido ]]</f>
        <v>0.4</v>
      </c>
      <c r="O1771" s="2">
        <f>Tabla1[[#This Row],[Costo Unitario]]*Tabla1[[#This Row],[Cantidad Ordenada]]</f>
        <v>45</v>
      </c>
    </row>
    <row r="1772" spans="1:15" x14ac:dyDescent="0.2">
      <c r="A1772">
        <v>715</v>
      </c>
      <c r="B1772">
        <v>12</v>
      </c>
      <c r="C1772" t="s">
        <v>24</v>
      </c>
      <c r="D1772" t="s">
        <v>48</v>
      </c>
      <c r="E1772">
        <v>10</v>
      </c>
      <c r="F1772">
        <v>18</v>
      </c>
      <c r="G1772">
        <v>3</v>
      </c>
      <c r="H1772" s="8">
        <v>49</v>
      </c>
      <c r="I1772" s="7">
        <f>Tabla1[[#This Row],[Tiempo de Preparación]]/1440</f>
        <v>3.4027777777777775E-2</v>
      </c>
      <c r="J1772" t="s">
        <v>8</v>
      </c>
      <c r="K1772">
        <f>Tabla1[[#This Row],[Precio Unitario]]*Tabla1[[#This Row],[Cantidad Ordenada]]</f>
        <v>54</v>
      </c>
      <c r="L1772">
        <f>Tabla1[[#This Row],[Ganancia Bruta]]-(Tabla1[[#This Row],[Costo Unitario]]*Tabla1[[#This Row],[Cantidad Ordenada]])</f>
        <v>24</v>
      </c>
      <c r="M1772">
        <f>Tabla1[[#This Row],[Precio Unitario]]*Tabla1[[#This Row],[Cantidad Ordenada]]</f>
        <v>54</v>
      </c>
      <c r="N1772" s="1">
        <f>Tabla1[[#This Row],[Ganancia Neta ]]/Tabla1[[#This Row],[Total del pedido ]]</f>
        <v>0.44444444444444442</v>
      </c>
      <c r="O1772" s="2">
        <f>Tabla1[[#This Row],[Costo Unitario]]*Tabla1[[#This Row],[Cantidad Ordenada]]</f>
        <v>30</v>
      </c>
    </row>
    <row r="1773" spans="1:15" x14ac:dyDescent="0.2">
      <c r="A1773">
        <v>716</v>
      </c>
      <c r="B1773">
        <v>12</v>
      </c>
      <c r="C1773" t="s">
        <v>23</v>
      </c>
      <c r="D1773" t="s">
        <v>47</v>
      </c>
      <c r="E1773">
        <v>13</v>
      </c>
      <c r="F1773">
        <v>21</v>
      </c>
      <c r="G1773">
        <v>3</v>
      </c>
      <c r="H1773" s="8">
        <v>12</v>
      </c>
      <c r="I1773" s="7">
        <f>Tabla1[[#This Row],[Tiempo de Preparación]]/1440</f>
        <v>8.3333333333333332E-3</v>
      </c>
      <c r="J1773" t="s">
        <v>6</v>
      </c>
      <c r="K1773">
        <f>Tabla1[[#This Row],[Precio Unitario]]*Tabla1[[#This Row],[Cantidad Ordenada]]</f>
        <v>63</v>
      </c>
      <c r="L1773">
        <f>Tabla1[[#This Row],[Ganancia Bruta]]-(Tabla1[[#This Row],[Costo Unitario]]*Tabla1[[#This Row],[Cantidad Ordenada]])</f>
        <v>24</v>
      </c>
      <c r="M1773">
        <f>Tabla1[[#This Row],[Precio Unitario]]*Tabla1[[#This Row],[Cantidad Ordenada]]</f>
        <v>63</v>
      </c>
      <c r="N1773" s="1">
        <f>Tabla1[[#This Row],[Ganancia Neta ]]/Tabla1[[#This Row],[Total del pedido ]]</f>
        <v>0.38095238095238093</v>
      </c>
      <c r="O1773" s="2">
        <f>Tabla1[[#This Row],[Costo Unitario]]*Tabla1[[#This Row],[Cantidad Ordenada]]</f>
        <v>39</v>
      </c>
    </row>
    <row r="1774" spans="1:15" x14ac:dyDescent="0.2">
      <c r="A1774">
        <v>716</v>
      </c>
      <c r="B1774">
        <v>12</v>
      </c>
      <c r="C1774" t="s">
        <v>26</v>
      </c>
      <c r="D1774" t="s">
        <v>50</v>
      </c>
      <c r="E1774">
        <v>15</v>
      </c>
      <c r="F1774">
        <v>25</v>
      </c>
      <c r="G1774">
        <v>3</v>
      </c>
      <c r="H1774" s="8">
        <v>48</v>
      </c>
      <c r="I1774" s="7">
        <f>Tabla1[[#This Row],[Tiempo de Preparación]]/1440</f>
        <v>3.3333333333333333E-2</v>
      </c>
      <c r="J1774" t="s">
        <v>6</v>
      </c>
      <c r="K1774">
        <f>Tabla1[[#This Row],[Precio Unitario]]*Tabla1[[#This Row],[Cantidad Ordenada]]</f>
        <v>75</v>
      </c>
      <c r="L1774">
        <f>Tabla1[[#This Row],[Ganancia Bruta]]-(Tabla1[[#This Row],[Costo Unitario]]*Tabla1[[#This Row],[Cantidad Ordenada]])</f>
        <v>30</v>
      </c>
      <c r="M1774">
        <f>Tabla1[[#This Row],[Precio Unitario]]*Tabla1[[#This Row],[Cantidad Ordenada]]</f>
        <v>75</v>
      </c>
      <c r="N1774" s="1">
        <f>Tabla1[[#This Row],[Ganancia Neta ]]/Tabla1[[#This Row],[Total del pedido ]]</f>
        <v>0.4</v>
      </c>
      <c r="O1774" s="2">
        <f>Tabla1[[#This Row],[Costo Unitario]]*Tabla1[[#This Row],[Cantidad Ordenada]]</f>
        <v>45</v>
      </c>
    </row>
    <row r="1775" spans="1:15" x14ac:dyDescent="0.2">
      <c r="A1775">
        <v>716</v>
      </c>
      <c r="B1775">
        <v>12</v>
      </c>
      <c r="C1775" t="s">
        <v>9</v>
      </c>
      <c r="D1775" t="s">
        <v>33</v>
      </c>
      <c r="E1775">
        <v>19</v>
      </c>
      <c r="F1775">
        <v>31</v>
      </c>
      <c r="G1775">
        <v>3</v>
      </c>
      <c r="H1775" s="8">
        <v>30</v>
      </c>
      <c r="I1775" s="7">
        <f>Tabla1[[#This Row],[Tiempo de Preparación]]/1440</f>
        <v>2.0833333333333332E-2</v>
      </c>
      <c r="J1775" t="s">
        <v>8</v>
      </c>
      <c r="K1775">
        <f>Tabla1[[#This Row],[Precio Unitario]]*Tabla1[[#This Row],[Cantidad Ordenada]]</f>
        <v>93</v>
      </c>
      <c r="L1775">
        <f>Tabla1[[#This Row],[Ganancia Bruta]]-(Tabla1[[#This Row],[Costo Unitario]]*Tabla1[[#This Row],[Cantidad Ordenada]])</f>
        <v>36</v>
      </c>
      <c r="M1775">
        <f>Tabla1[[#This Row],[Precio Unitario]]*Tabla1[[#This Row],[Cantidad Ordenada]]</f>
        <v>93</v>
      </c>
      <c r="N1775" s="1">
        <f>Tabla1[[#This Row],[Ganancia Neta ]]/Tabla1[[#This Row],[Total del pedido ]]</f>
        <v>0.38709677419354838</v>
      </c>
      <c r="O1775" s="2">
        <f>Tabla1[[#This Row],[Costo Unitario]]*Tabla1[[#This Row],[Cantidad Ordenada]]</f>
        <v>57</v>
      </c>
    </row>
    <row r="1776" spans="1:15" x14ac:dyDescent="0.2">
      <c r="A1776">
        <v>717</v>
      </c>
      <c r="B1776">
        <v>8</v>
      </c>
      <c r="C1776" t="s">
        <v>19</v>
      </c>
      <c r="D1776" t="s">
        <v>43</v>
      </c>
      <c r="E1776">
        <v>13</v>
      </c>
      <c r="F1776">
        <v>22</v>
      </c>
      <c r="G1776">
        <v>2</v>
      </c>
      <c r="H1776" s="8">
        <v>23</v>
      </c>
      <c r="I1776" s="7">
        <f>Tabla1[[#This Row],[Tiempo de Preparación]]/1440</f>
        <v>1.5972222222222221E-2</v>
      </c>
      <c r="J1776" t="s">
        <v>8</v>
      </c>
      <c r="K1776">
        <f>Tabla1[[#This Row],[Precio Unitario]]*Tabla1[[#This Row],[Cantidad Ordenada]]</f>
        <v>44</v>
      </c>
      <c r="L1776">
        <f>Tabla1[[#This Row],[Ganancia Bruta]]-(Tabla1[[#This Row],[Costo Unitario]]*Tabla1[[#This Row],[Cantidad Ordenada]])</f>
        <v>18</v>
      </c>
      <c r="M1776">
        <f>Tabla1[[#This Row],[Precio Unitario]]*Tabla1[[#This Row],[Cantidad Ordenada]]</f>
        <v>44</v>
      </c>
      <c r="N1776" s="1">
        <f>Tabla1[[#This Row],[Ganancia Neta ]]/Tabla1[[#This Row],[Total del pedido ]]</f>
        <v>0.40909090909090912</v>
      </c>
      <c r="O1776" s="2">
        <f>Tabla1[[#This Row],[Costo Unitario]]*Tabla1[[#This Row],[Cantidad Ordenada]]</f>
        <v>26</v>
      </c>
    </row>
    <row r="1777" spans="1:15" x14ac:dyDescent="0.2">
      <c r="A1777">
        <v>717</v>
      </c>
      <c r="B1777">
        <v>8</v>
      </c>
      <c r="C1777" t="s">
        <v>7</v>
      </c>
      <c r="D1777" t="s">
        <v>32</v>
      </c>
      <c r="E1777">
        <v>18</v>
      </c>
      <c r="F1777">
        <v>30</v>
      </c>
      <c r="G1777">
        <v>1</v>
      </c>
      <c r="H1777" s="8">
        <v>36</v>
      </c>
      <c r="I1777" s="7">
        <f>Tabla1[[#This Row],[Tiempo de Preparación]]/1440</f>
        <v>2.5000000000000001E-2</v>
      </c>
      <c r="J1777" t="s">
        <v>8</v>
      </c>
      <c r="K1777">
        <f>Tabla1[[#This Row],[Precio Unitario]]*Tabla1[[#This Row],[Cantidad Ordenada]]</f>
        <v>30</v>
      </c>
      <c r="L1777">
        <f>Tabla1[[#This Row],[Ganancia Bruta]]-(Tabla1[[#This Row],[Costo Unitario]]*Tabla1[[#This Row],[Cantidad Ordenada]])</f>
        <v>12</v>
      </c>
      <c r="M1777">
        <f>Tabla1[[#This Row],[Precio Unitario]]*Tabla1[[#This Row],[Cantidad Ordenada]]</f>
        <v>30</v>
      </c>
      <c r="N1777" s="1">
        <f>Tabla1[[#This Row],[Ganancia Neta ]]/Tabla1[[#This Row],[Total del pedido ]]</f>
        <v>0.4</v>
      </c>
      <c r="O1777" s="2">
        <f>Tabla1[[#This Row],[Costo Unitario]]*Tabla1[[#This Row],[Cantidad Ordenada]]</f>
        <v>18</v>
      </c>
    </row>
    <row r="1778" spans="1:15" x14ac:dyDescent="0.2">
      <c r="A1778">
        <v>717</v>
      </c>
      <c r="B1778">
        <v>8</v>
      </c>
      <c r="C1778" t="s">
        <v>10</v>
      </c>
      <c r="D1778" t="s">
        <v>34</v>
      </c>
      <c r="E1778">
        <v>16</v>
      </c>
      <c r="F1778">
        <v>27</v>
      </c>
      <c r="G1778">
        <v>3</v>
      </c>
      <c r="H1778" s="8">
        <v>13</v>
      </c>
      <c r="I1778" s="7">
        <f>Tabla1[[#This Row],[Tiempo de Preparación]]/1440</f>
        <v>9.0277777777777769E-3</v>
      </c>
      <c r="J1778" t="s">
        <v>8</v>
      </c>
      <c r="K1778">
        <f>Tabla1[[#This Row],[Precio Unitario]]*Tabla1[[#This Row],[Cantidad Ordenada]]</f>
        <v>81</v>
      </c>
      <c r="L1778">
        <f>Tabla1[[#This Row],[Ganancia Bruta]]-(Tabla1[[#This Row],[Costo Unitario]]*Tabla1[[#This Row],[Cantidad Ordenada]])</f>
        <v>33</v>
      </c>
      <c r="M1778">
        <f>Tabla1[[#This Row],[Precio Unitario]]*Tabla1[[#This Row],[Cantidad Ordenada]]</f>
        <v>81</v>
      </c>
      <c r="N1778" s="1">
        <f>Tabla1[[#This Row],[Ganancia Neta ]]/Tabla1[[#This Row],[Total del pedido ]]</f>
        <v>0.40740740740740738</v>
      </c>
      <c r="O1778" s="2">
        <f>Tabla1[[#This Row],[Costo Unitario]]*Tabla1[[#This Row],[Cantidad Ordenada]]</f>
        <v>48</v>
      </c>
    </row>
    <row r="1779" spans="1:15" x14ac:dyDescent="0.2">
      <c r="A1779">
        <v>718</v>
      </c>
      <c r="B1779">
        <v>7</v>
      </c>
      <c r="C1779" t="s">
        <v>21</v>
      </c>
      <c r="D1779" t="s">
        <v>45</v>
      </c>
      <c r="E1779">
        <v>12</v>
      </c>
      <c r="F1779">
        <v>20</v>
      </c>
      <c r="G1779">
        <v>1</v>
      </c>
      <c r="H1779" s="8">
        <v>58</v>
      </c>
      <c r="I1779" s="7">
        <f>Tabla1[[#This Row],[Tiempo de Preparación]]/1440</f>
        <v>4.027777777777778E-2</v>
      </c>
      <c r="J1779" t="s">
        <v>8</v>
      </c>
      <c r="K1779">
        <f>Tabla1[[#This Row],[Precio Unitario]]*Tabla1[[#This Row],[Cantidad Ordenada]]</f>
        <v>20</v>
      </c>
      <c r="L1779">
        <f>Tabla1[[#This Row],[Ganancia Bruta]]-(Tabla1[[#This Row],[Costo Unitario]]*Tabla1[[#This Row],[Cantidad Ordenada]])</f>
        <v>8</v>
      </c>
      <c r="M1779">
        <f>Tabla1[[#This Row],[Precio Unitario]]*Tabla1[[#This Row],[Cantidad Ordenada]]</f>
        <v>20</v>
      </c>
      <c r="N1779" s="1">
        <f>Tabla1[[#This Row],[Ganancia Neta ]]/Tabla1[[#This Row],[Total del pedido ]]</f>
        <v>0.4</v>
      </c>
      <c r="O1779" s="2">
        <f>Tabla1[[#This Row],[Costo Unitario]]*Tabla1[[#This Row],[Cantidad Ordenada]]</f>
        <v>12</v>
      </c>
    </row>
    <row r="1780" spans="1:15" x14ac:dyDescent="0.2">
      <c r="A1780">
        <v>719</v>
      </c>
      <c r="B1780">
        <v>16</v>
      </c>
      <c r="C1780" t="s">
        <v>11</v>
      </c>
      <c r="D1780" t="s">
        <v>35</v>
      </c>
      <c r="E1780">
        <v>25</v>
      </c>
      <c r="F1780">
        <v>40</v>
      </c>
      <c r="G1780">
        <v>1</v>
      </c>
      <c r="H1780" s="8">
        <v>15</v>
      </c>
      <c r="I1780" s="7">
        <f>Tabla1[[#This Row],[Tiempo de Preparación]]/1440</f>
        <v>1.0416666666666666E-2</v>
      </c>
      <c r="J1780" t="s">
        <v>6</v>
      </c>
      <c r="K1780">
        <f>Tabla1[[#This Row],[Precio Unitario]]*Tabla1[[#This Row],[Cantidad Ordenada]]</f>
        <v>40</v>
      </c>
      <c r="L1780">
        <f>Tabla1[[#This Row],[Ganancia Bruta]]-(Tabla1[[#This Row],[Costo Unitario]]*Tabla1[[#This Row],[Cantidad Ordenada]])</f>
        <v>15</v>
      </c>
      <c r="M1780">
        <f>Tabla1[[#This Row],[Precio Unitario]]*Tabla1[[#This Row],[Cantidad Ordenada]]</f>
        <v>40</v>
      </c>
      <c r="N1780" s="1">
        <f>Tabla1[[#This Row],[Ganancia Neta ]]/Tabla1[[#This Row],[Total del pedido ]]</f>
        <v>0.375</v>
      </c>
      <c r="O1780" s="2">
        <f>Tabla1[[#This Row],[Costo Unitario]]*Tabla1[[#This Row],[Cantidad Ordenada]]</f>
        <v>25</v>
      </c>
    </row>
    <row r="1781" spans="1:15" x14ac:dyDescent="0.2">
      <c r="A1781">
        <v>719</v>
      </c>
      <c r="B1781">
        <v>16</v>
      </c>
      <c r="C1781" t="s">
        <v>16</v>
      </c>
      <c r="D1781" t="s">
        <v>40</v>
      </c>
      <c r="E1781">
        <v>11</v>
      </c>
      <c r="F1781">
        <v>19</v>
      </c>
      <c r="G1781">
        <v>2</v>
      </c>
      <c r="H1781" s="8">
        <v>34</v>
      </c>
      <c r="I1781" s="7">
        <f>Tabla1[[#This Row],[Tiempo de Preparación]]/1440</f>
        <v>2.361111111111111E-2</v>
      </c>
      <c r="J1781" t="s">
        <v>6</v>
      </c>
      <c r="K1781">
        <f>Tabla1[[#This Row],[Precio Unitario]]*Tabla1[[#This Row],[Cantidad Ordenada]]</f>
        <v>38</v>
      </c>
      <c r="L1781">
        <f>Tabla1[[#This Row],[Ganancia Bruta]]-(Tabla1[[#This Row],[Costo Unitario]]*Tabla1[[#This Row],[Cantidad Ordenada]])</f>
        <v>16</v>
      </c>
      <c r="M1781">
        <f>Tabla1[[#This Row],[Precio Unitario]]*Tabla1[[#This Row],[Cantidad Ordenada]]</f>
        <v>38</v>
      </c>
      <c r="N1781" s="1">
        <f>Tabla1[[#This Row],[Ganancia Neta ]]/Tabla1[[#This Row],[Total del pedido ]]</f>
        <v>0.42105263157894735</v>
      </c>
      <c r="O1781" s="2">
        <f>Tabla1[[#This Row],[Costo Unitario]]*Tabla1[[#This Row],[Cantidad Ordenada]]</f>
        <v>22</v>
      </c>
    </row>
    <row r="1782" spans="1:15" x14ac:dyDescent="0.2">
      <c r="A1782">
        <v>719</v>
      </c>
      <c r="B1782">
        <v>16</v>
      </c>
      <c r="C1782" t="s">
        <v>13</v>
      </c>
      <c r="D1782" t="s">
        <v>37</v>
      </c>
      <c r="E1782">
        <v>17</v>
      </c>
      <c r="F1782">
        <v>29</v>
      </c>
      <c r="G1782">
        <v>1</v>
      </c>
      <c r="H1782" s="8">
        <v>21</v>
      </c>
      <c r="I1782" s="7">
        <f>Tabla1[[#This Row],[Tiempo de Preparación]]/1440</f>
        <v>1.4583333333333334E-2</v>
      </c>
      <c r="J1782" t="s">
        <v>6</v>
      </c>
      <c r="K1782">
        <f>Tabla1[[#This Row],[Precio Unitario]]*Tabla1[[#This Row],[Cantidad Ordenada]]</f>
        <v>29</v>
      </c>
      <c r="L1782">
        <f>Tabla1[[#This Row],[Ganancia Bruta]]-(Tabla1[[#This Row],[Costo Unitario]]*Tabla1[[#This Row],[Cantidad Ordenada]])</f>
        <v>12</v>
      </c>
      <c r="M1782">
        <f>Tabla1[[#This Row],[Precio Unitario]]*Tabla1[[#This Row],[Cantidad Ordenada]]</f>
        <v>29</v>
      </c>
      <c r="N1782" s="1">
        <f>Tabla1[[#This Row],[Ganancia Neta ]]/Tabla1[[#This Row],[Total del pedido ]]</f>
        <v>0.41379310344827586</v>
      </c>
      <c r="O1782" s="2">
        <f>Tabla1[[#This Row],[Costo Unitario]]*Tabla1[[#This Row],[Cantidad Ordenada]]</f>
        <v>17</v>
      </c>
    </row>
    <row r="1783" spans="1:15" x14ac:dyDescent="0.2">
      <c r="A1783">
        <v>720</v>
      </c>
      <c r="B1783">
        <v>4</v>
      </c>
      <c r="C1783" t="s">
        <v>14</v>
      </c>
      <c r="D1783" t="s">
        <v>38</v>
      </c>
      <c r="E1783">
        <v>20</v>
      </c>
      <c r="F1783">
        <v>33</v>
      </c>
      <c r="G1783">
        <v>1</v>
      </c>
      <c r="H1783" s="8">
        <v>36</v>
      </c>
      <c r="I1783" s="7">
        <f>Tabla1[[#This Row],[Tiempo de Preparación]]/1440</f>
        <v>2.5000000000000001E-2</v>
      </c>
      <c r="J1783" t="s">
        <v>6</v>
      </c>
      <c r="K1783">
        <f>Tabla1[[#This Row],[Precio Unitario]]*Tabla1[[#This Row],[Cantidad Ordenada]]</f>
        <v>33</v>
      </c>
      <c r="L1783">
        <f>Tabla1[[#This Row],[Ganancia Bruta]]-(Tabla1[[#This Row],[Costo Unitario]]*Tabla1[[#This Row],[Cantidad Ordenada]])</f>
        <v>13</v>
      </c>
      <c r="M1783">
        <f>Tabla1[[#This Row],[Precio Unitario]]*Tabla1[[#This Row],[Cantidad Ordenada]]</f>
        <v>33</v>
      </c>
      <c r="N1783" s="1">
        <f>Tabla1[[#This Row],[Ganancia Neta ]]/Tabla1[[#This Row],[Total del pedido ]]</f>
        <v>0.39393939393939392</v>
      </c>
      <c r="O1783" s="2">
        <f>Tabla1[[#This Row],[Costo Unitario]]*Tabla1[[#This Row],[Cantidad Ordenada]]</f>
        <v>20</v>
      </c>
    </row>
    <row r="1784" spans="1:15" x14ac:dyDescent="0.2">
      <c r="A1784">
        <v>720</v>
      </c>
      <c r="B1784">
        <v>4</v>
      </c>
      <c r="C1784" t="s">
        <v>13</v>
      </c>
      <c r="D1784" t="s">
        <v>37</v>
      </c>
      <c r="E1784">
        <v>17</v>
      </c>
      <c r="F1784">
        <v>29</v>
      </c>
      <c r="G1784">
        <v>3</v>
      </c>
      <c r="H1784" s="8">
        <v>44</v>
      </c>
      <c r="I1784" s="7">
        <f>Tabla1[[#This Row],[Tiempo de Preparación]]/1440</f>
        <v>3.0555555555555555E-2</v>
      </c>
      <c r="J1784" t="s">
        <v>8</v>
      </c>
      <c r="K1784">
        <f>Tabla1[[#This Row],[Precio Unitario]]*Tabla1[[#This Row],[Cantidad Ordenada]]</f>
        <v>87</v>
      </c>
      <c r="L1784">
        <f>Tabla1[[#This Row],[Ganancia Bruta]]-(Tabla1[[#This Row],[Costo Unitario]]*Tabla1[[#This Row],[Cantidad Ordenada]])</f>
        <v>36</v>
      </c>
      <c r="M1784">
        <f>Tabla1[[#This Row],[Precio Unitario]]*Tabla1[[#This Row],[Cantidad Ordenada]]</f>
        <v>87</v>
      </c>
      <c r="N1784" s="1">
        <f>Tabla1[[#This Row],[Ganancia Neta ]]/Tabla1[[#This Row],[Total del pedido ]]</f>
        <v>0.41379310344827586</v>
      </c>
      <c r="O1784" s="2">
        <f>Tabla1[[#This Row],[Costo Unitario]]*Tabla1[[#This Row],[Cantidad Ordenada]]</f>
        <v>51</v>
      </c>
    </row>
    <row r="1785" spans="1:15" x14ac:dyDescent="0.2">
      <c r="A1785">
        <v>720</v>
      </c>
      <c r="B1785">
        <v>4</v>
      </c>
      <c r="C1785" t="s">
        <v>5</v>
      </c>
      <c r="D1785" t="s">
        <v>31</v>
      </c>
      <c r="E1785">
        <v>14</v>
      </c>
      <c r="F1785">
        <v>24</v>
      </c>
      <c r="G1785">
        <v>2</v>
      </c>
      <c r="H1785" s="8">
        <v>53</v>
      </c>
      <c r="I1785" s="7">
        <f>Tabla1[[#This Row],[Tiempo de Preparación]]/1440</f>
        <v>3.6805555555555557E-2</v>
      </c>
      <c r="J1785" t="s">
        <v>8</v>
      </c>
      <c r="K1785">
        <f>Tabla1[[#This Row],[Precio Unitario]]*Tabla1[[#This Row],[Cantidad Ordenada]]</f>
        <v>48</v>
      </c>
      <c r="L1785">
        <f>Tabla1[[#This Row],[Ganancia Bruta]]-(Tabla1[[#This Row],[Costo Unitario]]*Tabla1[[#This Row],[Cantidad Ordenada]])</f>
        <v>20</v>
      </c>
      <c r="M1785">
        <f>Tabla1[[#This Row],[Precio Unitario]]*Tabla1[[#This Row],[Cantidad Ordenada]]</f>
        <v>48</v>
      </c>
      <c r="N1785" s="1">
        <f>Tabla1[[#This Row],[Ganancia Neta ]]/Tabla1[[#This Row],[Total del pedido ]]</f>
        <v>0.41666666666666669</v>
      </c>
      <c r="O1785" s="2">
        <f>Tabla1[[#This Row],[Costo Unitario]]*Tabla1[[#This Row],[Cantidad Ordenada]]</f>
        <v>28</v>
      </c>
    </row>
    <row r="1786" spans="1:15" x14ac:dyDescent="0.2">
      <c r="A1786">
        <v>721</v>
      </c>
      <c r="B1786">
        <v>6</v>
      </c>
      <c r="C1786" t="s">
        <v>13</v>
      </c>
      <c r="D1786" t="s">
        <v>37</v>
      </c>
      <c r="E1786">
        <v>17</v>
      </c>
      <c r="F1786">
        <v>29</v>
      </c>
      <c r="G1786">
        <v>1</v>
      </c>
      <c r="H1786" s="8">
        <v>20</v>
      </c>
      <c r="I1786" s="7">
        <f>Tabla1[[#This Row],[Tiempo de Preparación]]/1440</f>
        <v>1.3888888888888888E-2</v>
      </c>
      <c r="J1786" t="s">
        <v>8</v>
      </c>
      <c r="K1786">
        <f>Tabla1[[#This Row],[Precio Unitario]]*Tabla1[[#This Row],[Cantidad Ordenada]]</f>
        <v>29</v>
      </c>
      <c r="L1786">
        <f>Tabla1[[#This Row],[Ganancia Bruta]]-(Tabla1[[#This Row],[Costo Unitario]]*Tabla1[[#This Row],[Cantidad Ordenada]])</f>
        <v>12</v>
      </c>
      <c r="M1786">
        <f>Tabla1[[#This Row],[Precio Unitario]]*Tabla1[[#This Row],[Cantidad Ordenada]]</f>
        <v>29</v>
      </c>
      <c r="N1786" s="1">
        <f>Tabla1[[#This Row],[Ganancia Neta ]]/Tabla1[[#This Row],[Total del pedido ]]</f>
        <v>0.41379310344827586</v>
      </c>
      <c r="O1786" s="2">
        <f>Tabla1[[#This Row],[Costo Unitario]]*Tabla1[[#This Row],[Cantidad Ordenada]]</f>
        <v>17</v>
      </c>
    </row>
    <row r="1787" spans="1:15" x14ac:dyDescent="0.2">
      <c r="A1787">
        <v>721</v>
      </c>
      <c r="B1787">
        <v>6</v>
      </c>
      <c r="C1787" t="s">
        <v>12</v>
      </c>
      <c r="D1787" t="s">
        <v>36</v>
      </c>
      <c r="E1787">
        <v>22</v>
      </c>
      <c r="F1787">
        <v>36</v>
      </c>
      <c r="G1787">
        <v>1</v>
      </c>
      <c r="H1787" s="8">
        <v>15</v>
      </c>
      <c r="I1787" s="7">
        <f>Tabla1[[#This Row],[Tiempo de Preparación]]/1440</f>
        <v>1.0416666666666666E-2</v>
      </c>
      <c r="J1787" t="s">
        <v>8</v>
      </c>
      <c r="K1787">
        <f>Tabla1[[#This Row],[Precio Unitario]]*Tabla1[[#This Row],[Cantidad Ordenada]]</f>
        <v>36</v>
      </c>
      <c r="L1787">
        <f>Tabla1[[#This Row],[Ganancia Bruta]]-(Tabla1[[#This Row],[Costo Unitario]]*Tabla1[[#This Row],[Cantidad Ordenada]])</f>
        <v>14</v>
      </c>
      <c r="M1787">
        <f>Tabla1[[#This Row],[Precio Unitario]]*Tabla1[[#This Row],[Cantidad Ordenada]]</f>
        <v>36</v>
      </c>
      <c r="N1787" s="1">
        <f>Tabla1[[#This Row],[Ganancia Neta ]]/Tabla1[[#This Row],[Total del pedido ]]</f>
        <v>0.3888888888888889</v>
      </c>
      <c r="O1787" s="2">
        <f>Tabla1[[#This Row],[Costo Unitario]]*Tabla1[[#This Row],[Cantidad Ordenada]]</f>
        <v>22</v>
      </c>
    </row>
    <row r="1788" spans="1:15" x14ac:dyDescent="0.2">
      <c r="A1788">
        <v>721</v>
      </c>
      <c r="B1788">
        <v>6</v>
      </c>
      <c r="C1788" t="s">
        <v>5</v>
      </c>
      <c r="D1788" t="s">
        <v>31</v>
      </c>
      <c r="E1788">
        <v>14</v>
      </c>
      <c r="F1788">
        <v>24</v>
      </c>
      <c r="G1788">
        <v>3</v>
      </c>
      <c r="H1788" s="8">
        <v>44</v>
      </c>
      <c r="I1788" s="7">
        <f>Tabla1[[#This Row],[Tiempo de Preparación]]/1440</f>
        <v>3.0555555555555555E-2</v>
      </c>
      <c r="J1788" t="s">
        <v>6</v>
      </c>
      <c r="K1788">
        <f>Tabla1[[#This Row],[Precio Unitario]]*Tabla1[[#This Row],[Cantidad Ordenada]]</f>
        <v>72</v>
      </c>
      <c r="L1788">
        <f>Tabla1[[#This Row],[Ganancia Bruta]]-(Tabla1[[#This Row],[Costo Unitario]]*Tabla1[[#This Row],[Cantidad Ordenada]])</f>
        <v>30</v>
      </c>
      <c r="M1788">
        <f>Tabla1[[#This Row],[Precio Unitario]]*Tabla1[[#This Row],[Cantidad Ordenada]]</f>
        <v>72</v>
      </c>
      <c r="N1788" s="1">
        <f>Tabla1[[#This Row],[Ganancia Neta ]]/Tabla1[[#This Row],[Total del pedido ]]</f>
        <v>0.41666666666666669</v>
      </c>
      <c r="O1788" s="2">
        <f>Tabla1[[#This Row],[Costo Unitario]]*Tabla1[[#This Row],[Cantidad Ordenada]]</f>
        <v>42</v>
      </c>
    </row>
    <row r="1789" spans="1:15" x14ac:dyDescent="0.2">
      <c r="A1789">
        <v>721</v>
      </c>
      <c r="B1789">
        <v>6</v>
      </c>
      <c r="C1789" t="s">
        <v>10</v>
      </c>
      <c r="D1789" t="s">
        <v>34</v>
      </c>
      <c r="E1789">
        <v>16</v>
      </c>
      <c r="F1789">
        <v>27</v>
      </c>
      <c r="G1789">
        <v>3</v>
      </c>
      <c r="H1789" s="8">
        <v>54</v>
      </c>
      <c r="I1789" s="7">
        <f>Tabla1[[#This Row],[Tiempo de Preparación]]/1440</f>
        <v>3.7499999999999999E-2</v>
      </c>
      <c r="J1789" t="s">
        <v>8</v>
      </c>
      <c r="K1789">
        <f>Tabla1[[#This Row],[Precio Unitario]]*Tabla1[[#This Row],[Cantidad Ordenada]]</f>
        <v>81</v>
      </c>
      <c r="L1789">
        <f>Tabla1[[#This Row],[Ganancia Bruta]]-(Tabla1[[#This Row],[Costo Unitario]]*Tabla1[[#This Row],[Cantidad Ordenada]])</f>
        <v>33</v>
      </c>
      <c r="M1789">
        <f>Tabla1[[#This Row],[Precio Unitario]]*Tabla1[[#This Row],[Cantidad Ordenada]]</f>
        <v>81</v>
      </c>
      <c r="N1789" s="1">
        <f>Tabla1[[#This Row],[Ganancia Neta ]]/Tabla1[[#This Row],[Total del pedido ]]</f>
        <v>0.40740740740740738</v>
      </c>
      <c r="O1789" s="2">
        <f>Tabla1[[#This Row],[Costo Unitario]]*Tabla1[[#This Row],[Cantidad Ordenada]]</f>
        <v>48</v>
      </c>
    </row>
    <row r="1790" spans="1:15" x14ac:dyDescent="0.2">
      <c r="A1790">
        <v>722</v>
      </c>
      <c r="B1790">
        <v>13</v>
      </c>
      <c r="C1790" t="s">
        <v>23</v>
      </c>
      <c r="D1790" t="s">
        <v>47</v>
      </c>
      <c r="E1790">
        <v>13</v>
      </c>
      <c r="F1790">
        <v>21</v>
      </c>
      <c r="G1790">
        <v>3</v>
      </c>
      <c r="H1790" s="8">
        <v>43</v>
      </c>
      <c r="I1790" s="7">
        <f>Tabla1[[#This Row],[Tiempo de Preparación]]/1440</f>
        <v>2.9861111111111113E-2</v>
      </c>
      <c r="J1790" t="s">
        <v>6</v>
      </c>
      <c r="K1790">
        <f>Tabla1[[#This Row],[Precio Unitario]]*Tabla1[[#This Row],[Cantidad Ordenada]]</f>
        <v>63</v>
      </c>
      <c r="L1790">
        <f>Tabla1[[#This Row],[Ganancia Bruta]]-(Tabla1[[#This Row],[Costo Unitario]]*Tabla1[[#This Row],[Cantidad Ordenada]])</f>
        <v>24</v>
      </c>
      <c r="M1790">
        <f>Tabla1[[#This Row],[Precio Unitario]]*Tabla1[[#This Row],[Cantidad Ordenada]]</f>
        <v>63</v>
      </c>
      <c r="N1790" s="1">
        <f>Tabla1[[#This Row],[Ganancia Neta ]]/Tabla1[[#This Row],[Total del pedido ]]</f>
        <v>0.38095238095238093</v>
      </c>
      <c r="O1790" s="2">
        <f>Tabla1[[#This Row],[Costo Unitario]]*Tabla1[[#This Row],[Cantidad Ordenada]]</f>
        <v>39</v>
      </c>
    </row>
    <row r="1791" spans="1:15" x14ac:dyDescent="0.2">
      <c r="A1791">
        <v>722</v>
      </c>
      <c r="B1791">
        <v>13</v>
      </c>
      <c r="C1791" t="s">
        <v>19</v>
      </c>
      <c r="D1791" t="s">
        <v>43</v>
      </c>
      <c r="E1791">
        <v>13</v>
      </c>
      <c r="F1791">
        <v>22</v>
      </c>
      <c r="G1791">
        <v>1</v>
      </c>
      <c r="H1791" s="8">
        <v>16</v>
      </c>
      <c r="I1791" s="7">
        <f>Tabla1[[#This Row],[Tiempo de Preparación]]/1440</f>
        <v>1.1111111111111112E-2</v>
      </c>
      <c r="J1791" t="s">
        <v>6</v>
      </c>
      <c r="K1791">
        <f>Tabla1[[#This Row],[Precio Unitario]]*Tabla1[[#This Row],[Cantidad Ordenada]]</f>
        <v>22</v>
      </c>
      <c r="L1791">
        <f>Tabla1[[#This Row],[Ganancia Bruta]]-(Tabla1[[#This Row],[Costo Unitario]]*Tabla1[[#This Row],[Cantidad Ordenada]])</f>
        <v>9</v>
      </c>
      <c r="M1791">
        <f>Tabla1[[#This Row],[Precio Unitario]]*Tabla1[[#This Row],[Cantidad Ordenada]]</f>
        <v>22</v>
      </c>
      <c r="N1791" s="1">
        <f>Tabla1[[#This Row],[Ganancia Neta ]]/Tabla1[[#This Row],[Total del pedido ]]</f>
        <v>0.40909090909090912</v>
      </c>
      <c r="O1791" s="2">
        <f>Tabla1[[#This Row],[Costo Unitario]]*Tabla1[[#This Row],[Cantidad Ordenada]]</f>
        <v>13</v>
      </c>
    </row>
    <row r="1792" spans="1:15" x14ac:dyDescent="0.2">
      <c r="A1792">
        <v>723</v>
      </c>
      <c r="B1792">
        <v>12</v>
      </c>
      <c r="C1792" t="s">
        <v>15</v>
      </c>
      <c r="D1792" t="s">
        <v>39</v>
      </c>
      <c r="E1792">
        <v>16</v>
      </c>
      <c r="F1792">
        <v>28</v>
      </c>
      <c r="G1792">
        <v>2</v>
      </c>
      <c r="H1792" s="8">
        <v>22</v>
      </c>
      <c r="I1792" s="7">
        <f>Tabla1[[#This Row],[Tiempo de Preparación]]/1440</f>
        <v>1.5277777777777777E-2</v>
      </c>
      <c r="J1792" t="s">
        <v>6</v>
      </c>
      <c r="K1792">
        <f>Tabla1[[#This Row],[Precio Unitario]]*Tabla1[[#This Row],[Cantidad Ordenada]]</f>
        <v>56</v>
      </c>
      <c r="L1792">
        <f>Tabla1[[#This Row],[Ganancia Bruta]]-(Tabla1[[#This Row],[Costo Unitario]]*Tabla1[[#This Row],[Cantidad Ordenada]])</f>
        <v>24</v>
      </c>
      <c r="M1792">
        <f>Tabla1[[#This Row],[Precio Unitario]]*Tabla1[[#This Row],[Cantidad Ordenada]]</f>
        <v>56</v>
      </c>
      <c r="N1792" s="1">
        <f>Tabla1[[#This Row],[Ganancia Neta ]]/Tabla1[[#This Row],[Total del pedido ]]</f>
        <v>0.42857142857142855</v>
      </c>
      <c r="O1792" s="2">
        <f>Tabla1[[#This Row],[Costo Unitario]]*Tabla1[[#This Row],[Cantidad Ordenada]]</f>
        <v>32</v>
      </c>
    </row>
    <row r="1793" spans="1:15" x14ac:dyDescent="0.2">
      <c r="A1793">
        <v>723</v>
      </c>
      <c r="B1793">
        <v>12</v>
      </c>
      <c r="C1793" t="s">
        <v>17</v>
      </c>
      <c r="D1793" t="s">
        <v>41</v>
      </c>
      <c r="E1793">
        <v>21</v>
      </c>
      <c r="F1793">
        <v>35</v>
      </c>
      <c r="G1793">
        <v>2</v>
      </c>
      <c r="H1793" s="8">
        <v>9</v>
      </c>
      <c r="I1793" s="7">
        <f>Tabla1[[#This Row],[Tiempo de Preparación]]/1440</f>
        <v>6.2500000000000003E-3</v>
      </c>
      <c r="J1793" t="s">
        <v>6</v>
      </c>
      <c r="K1793">
        <f>Tabla1[[#This Row],[Precio Unitario]]*Tabla1[[#This Row],[Cantidad Ordenada]]</f>
        <v>70</v>
      </c>
      <c r="L1793">
        <f>Tabla1[[#This Row],[Ganancia Bruta]]-(Tabla1[[#This Row],[Costo Unitario]]*Tabla1[[#This Row],[Cantidad Ordenada]])</f>
        <v>28</v>
      </c>
      <c r="M1793">
        <f>Tabla1[[#This Row],[Precio Unitario]]*Tabla1[[#This Row],[Cantidad Ordenada]]</f>
        <v>70</v>
      </c>
      <c r="N1793" s="1">
        <f>Tabla1[[#This Row],[Ganancia Neta ]]/Tabla1[[#This Row],[Total del pedido ]]</f>
        <v>0.4</v>
      </c>
      <c r="O1793" s="2">
        <f>Tabla1[[#This Row],[Costo Unitario]]*Tabla1[[#This Row],[Cantidad Ordenada]]</f>
        <v>42</v>
      </c>
    </row>
    <row r="1794" spans="1:15" x14ac:dyDescent="0.2">
      <c r="A1794">
        <v>724</v>
      </c>
      <c r="B1794">
        <v>8</v>
      </c>
      <c r="C1794" t="s">
        <v>19</v>
      </c>
      <c r="D1794" t="s">
        <v>43</v>
      </c>
      <c r="E1794">
        <v>13</v>
      </c>
      <c r="F1794">
        <v>22</v>
      </c>
      <c r="G1794">
        <v>3</v>
      </c>
      <c r="H1794" s="8">
        <v>56</v>
      </c>
      <c r="I1794" s="7">
        <f>Tabla1[[#This Row],[Tiempo de Preparación]]/1440</f>
        <v>3.888888888888889E-2</v>
      </c>
      <c r="J1794" t="s">
        <v>6</v>
      </c>
      <c r="K1794">
        <f>Tabla1[[#This Row],[Precio Unitario]]*Tabla1[[#This Row],[Cantidad Ordenada]]</f>
        <v>66</v>
      </c>
      <c r="L1794">
        <f>Tabla1[[#This Row],[Ganancia Bruta]]-(Tabla1[[#This Row],[Costo Unitario]]*Tabla1[[#This Row],[Cantidad Ordenada]])</f>
        <v>27</v>
      </c>
      <c r="M1794">
        <f>Tabla1[[#This Row],[Precio Unitario]]*Tabla1[[#This Row],[Cantidad Ordenada]]</f>
        <v>66</v>
      </c>
      <c r="N1794" s="1">
        <f>Tabla1[[#This Row],[Ganancia Neta ]]/Tabla1[[#This Row],[Total del pedido ]]</f>
        <v>0.40909090909090912</v>
      </c>
      <c r="O1794" s="2">
        <f>Tabla1[[#This Row],[Costo Unitario]]*Tabla1[[#This Row],[Cantidad Ordenada]]</f>
        <v>39</v>
      </c>
    </row>
    <row r="1795" spans="1:15" x14ac:dyDescent="0.2">
      <c r="A1795">
        <v>725</v>
      </c>
      <c r="B1795">
        <v>10</v>
      </c>
      <c r="C1795" t="s">
        <v>20</v>
      </c>
      <c r="D1795" t="s">
        <v>44</v>
      </c>
      <c r="E1795">
        <v>20</v>
      </c>
      <c r="F1795">
        <v>34</v>
      </c>
      <c r="G1795">
        <v>3</v>
      </c>
      <c r="H1795" s="8">
        <v>30</v>
      </c>
      <c r="I1795" s="7">
        <f>Tabla1[[#This Row],[Tiempo de Preparación]]/1440</f>
        <v>2.0833333333333332E-2</v>
      </c>
      <c r="J1795" t="s">
        <v>6</v>
      </c>
      <c r="K1795">
        <f>Tabla1[[#This Row],[Precio Unitario]]*Tabla1[[#This Row],[Cantidad Ordenada]]</f>
        <v>102</v>
      </c>
      <c r="L1795">
        <f>Tabla1[[#This Row],[Ganancia Bruta]]-(Tabla1[[#This Row],[Costo Unitario]]*Tabla1[[#This Row],[Cantidad Ordenada]])</f>
        <v>42</v>
      </c>
      <c r="M1795">
        <f>Tabla1[[#This Row],[Precio Unitario]]*Tabla1[[#This Row],[Cantidad Ordenada]]</f>
        <v>102</v>
      </c>
      <c r="N1795" s="1">
        <f>Tabla1[[#This Row],[Ganancia Neta ]]/Tabla1[[#This Row],[Total del pedido ]]</f>
        <v>0.41176470588235292</v>
      </c>
      <c r="O1795" s="2">
        <f>Tabla1[[#This Row],[Costo Unitario]]*Tabla1[[#This Row],[Cantidad Ordenada]]</f>
        <v>60</v>
      </c>
    </row>
    <row r="1796" spans="1:15" x14ac:dyDescent="0.2">
      <c r="A1796">
        <v>725</v>
      </c>
      <c r="B1796">
        <v>10</v>
      </c>
      <c r="C1796" t="s">
        <v>19</v>
      </c>
      <c r="D1796" t="s">
        <v>43</v>
      </c>
      <c r="E1796">
        <v>13</v>
      </c>
      <c r="F1796">
        <v>22</v>
      </c>
      <c r="G1796">
        <v>3</v>
      </c>
      <c r="H1796" s="8">
        <v>55</v>
      </c>
      <c r="I1796" s="7">
        <f>Tabla1[[#This Row],[Tiempo de Preparación]]/1440</f>
        <v>3.8194444444444448E-2</v>
      </c>
      <c r="J1796" t="s">
        <v>6</v>
      </c>
      <c r="K1796">
        <f>Tabla1[[#This Row],[Precio Unitario]]*Tabla1[[#This Row],[Cantidad Ordenada]]</f>
        <v>66</v>
      </c>
      <c r="L1796">
        <f>Tabla1[[#This Row],[Ganancia Bruta]]-(Tabla1[[#This Row],[Costo Unitario]]*Tabla1[[#This Row],[Cantidad Ordenada]])</f>
        <v>27</v>
      </c>
      <c r="M1796">
        <f>Tabla1[[#This Row],[Precio Unitario]]*Tabla1[[#This Row],[Cantidad Ordenada]]</f>
        <v>66</v>
      </c>
      <c r="N1796" s="1">
        <f>Tabla1[[#This Row],[Ganancia Neta ]]/Tabla1[[#This Row],[Total del pedido ]]</f>
        <v>0.40909090909090912</v>
      </c>
      <c r="O1796" s="2">
        <f>Tabla1[[#This Row],[Costo Unitario]]*Tabla1[[#This Row],[Cantidad Ordenada]]</f>
        <v>39</v>
      </c>
    </row>
    <row r="1797" spans="1:15" x14ac:dyDescent="0.2">
      <c r="A1797">
        <v>726</v>
      </c>
      <c r="B1797">
        <v>11</v>
      </c>
      <c r="C1797" t="s">
        <v>19</v>
      </c>
      <c r="D1797" t="s">
        <v>43</v>
      </c>
      <c r="E1797">
        <v>13</v>
      </c>
      <c r="F1797">
        <v>22</v>
      </c>
      <c r="G1797">
        <v>2</v>
      </c>
      <c r="H1797" s="8">
        <v>6</v>
      </c>
      <c r="I1797" s="7">
        <f>Tabla1[[#This Row],[Tiempo de Preparación]]/1440</f>
        <v>4.1666666666666666E-3</v>
      </c>
      <c r="J1797" t="s">
        <v>6</v>
      </c>
      <c r="K1797">
        <f>Tabla1[[#This Row],[Precio Unitario]]*Tabla1[[#This Row],[Cantidad Ordenada]]</f>
        <v>44</v>
      </c>
      <c r="L1797">
        <f>Tabla1[[#This Row],[Ganancia Bruta]]-(Tabla1[[#This Row],[Costo Unitario]]*Tabla1[[#This Row],[Cantidad Ordenada]])</f>
        <v>18</v>
      </c>
      <c r="M1797">
        <f>Tabla1[[#This Row],[Precio Unitario]]*Tabla1[[#This Row],[Cantidad Ordenada]]</f>
        <v>44</v>
      </c>
      <c r="N1797" s="1">
        <f>Tabla1[[#This Row],[Ganancia Neta ]]/Tabla1[[#This Row],[Total del pedido ]]</f>
        <v>0.40909090909090912</v>
      </c>
      <c r="O1797" s="2">
        <f>Tabla1[[#This Row],[Costo Unitario]]*Tabla1[[#This Row],[Cantidad Ordenada]]</f>
        <v>26</v>
      </c>
    </row>
    <row r="1798" spans="1:15" x14ac:dyDescent="0.2">
      <c r="A1798">
        <v>726</v>
      </c>
      <c r="B1798">
        <v>11</v>
      </c>
      <c r="C1798" t="s">
        <v>12</v>
      </c>
      <c r="D1798" t="s">
        <v>36</v>
      </c>
      <c r="E1798">
        <v>22</v>
      </c>
      <c r="F1798">
        <v>36</v>
      </c>
      <c r="G1798">
        <v>1</v>
      </c>
      <c r="H1798" s="8">
        <v>13</v>
      </c>
      <c r="I1798" s="7">
        <f>Tabla1[[#This Row],[Tiempo de Preparación]]/1440</f>
        <v>9.0277777777777769E-3</v>
      </c>
      <c r="J1798" t="s">
        <v>6</v>
      </c>
      <c r="K1798">
        <f>Tabla1[[#This Row],[Precio Unitario]]*Tabla1[[#This Row],[Cantidad Ordenada]]</f>
        <v>36</v>
      </c>
      <c r="L1798">
        <f>Tabla1[[#This Row],[Ganancia Bruta]]-(Tabla1[[#This Row],[Costo Unitario]]*Tabla1[[#This Row],[Cantidad Ordenada]])</f>
        <v>14</v>
      </c>
      <c r="M1798">
        <f>Tabla1[[#This Row],[Precio Unitario]]*Tabla1[[#This Row],[Cantidad Ordenada]]</f>
        <v>36</v>
      </c>
      <c r="N1798" s="1">
        <f>Tabla1[[#This Row],[Ganancia Neta ]]/Tabla1[[#This Row],[Total del pedido ]]</f>
        <v>0.3888888888888889</v>
      </c>
      <c r="O1798" s="2">
        <f>Tabla1[[#This Row],[Costo Unitario]]*Tabla1[[#This Row],[Cantidad Ordenada]]</f>
        <v>22</v>
      </c>
    </row>
    <row r="1799" spans="1:15" x14ac:dyDescent="0.2">
      <c r="A1799">
        <v>726</v>
      </c>
      <c r="B1799">
        <v>11</v>
      </c>
      <c r="C1799" t="s">
        <v>22</v>
      </c>
      <c r="D1799" t="s">
        <v>46</v>
      </c>
      <c r="E1799">
        <v>14</v>
      </c>
      <c r="F1799">
        <v>23</v>
      </c>
      <c r="G1799">
        <v>2</v>
      </c>
      <c r="H1799" s="8">
        <v>55</v>
      </c>
      <c r="I1799" s="7">
        <f>Tabla1[[#This Row],[Tiempo de Preparación]]/1440</f>
        <v>3.8194444444444448E-2</v>
      </c>
      <c r="J1799" t="s">
        <v>6</v>
      </c>
      <c r="K1799">
        <f>Tabla1[[#This Row],[Precio Unitario]]*Tabla1[[#This Row],[Cantidad Ordenada]]</f>
        <v>46</v>
      </c>
      <c r="L1799">
        <f>Tabla1[[#This Row],[Ganancia Bruta]]-(Tabla1[[#This Row],[Costo Unitario]]*Tabla1[[#This Row],[Cantidad Ordenada]])</f>
        <v>18</v>
      </c>
      <c r="M1799">
        <f>Tabla1[[#This Row],[Precio Unitario]]*Tabla1[[#This Row],[Cantidad Ordenada]]</f>
        <v>46</v>
      </c>
      <c r="N1799" s="1">
        <f>Tabla1[[#This Row],[Ganancia Neta ]]/Tabla1[[#This Row],[Total del pedido ]]</f>
        <v>0.39130434782608697</v>
      </c>
      <c r="O1799" s="2">
        <f>Tabla1[[#This Row],[Costo Unitario]]*Tabla1[[#This Row],[Cantidad Ordenada]]</f>
        <v>28</v>
      </c>
    </row>
    <row r="1800" spans="1:15" x14ac:dyDescent="0.2">
      <c r="A1800">
        <v>727</v>
      </c>
      <c r="B1800">
        <v>17</v>
      </c>
      <c r="C1800" t="s">
        <v>21</v>
      </c>
      <c r="D1800" t="s">
        <v>45</v>
      </c>
      <c r="E1800">
        <v>12</v>
      </c>
      <c r="F1800">
        <v>20</v>
      </c>
      <c r="G1800">
        <v>2</v>
      </c>
      <c r="H1800" s="8">
        <v>21</v>
      </c>
      <c r="I1800" s="7">
        <f>Tabla1[[#This Row],[Tiempo de Preparación]]/1440</f>
        <v>1.4583333333333334E-2</v>
      </c>
      <c r="J1800" t="s">
        <v>8</v>
      </c>
      <c r="K1800">
        <f>Tabla1[[#This Row],[Precio Unitario]]*Tabla1[[#This Row],[Cantidad Ordenada]]</f>
        <v>40</v>
      </c>
      <c r="L1800">
        <f>Tabla1[[#This Row],[Ganancia Bruta]]-(Tabla1[[#This Row],[Costo Unitario]]*Tabla1[[#This Row],[Cantidad Ordenada]])</f>
        <v>16</v>
      </c>
      <c r="M1800">
        <f>Tabla1[[#This Row],[Precio Unitario]]*Tabla1[[#This Row],[Cantidad Ordenada]]</f>
        <v>40</v>
      </c>
      <c r="N1800" s="1">
        <f>Tabla1[[#This Row],[Ganancia Neta ]]/Tabla1[[#This Row],[Total del pedido ]]</f>
        <v>0.4</v>
      </c>
      <c r="O1800" s="2">
        <f>Tabla1[[#This Row],[Costo Unitario]]*Tabla1[[#This Row],[Cantidad Ordenada]]</f>
        <v>24</v>
      </c>
    </row>
    <row r="1801" spans="1:15" x14ac:dyDescent="0.2">
      <c r="A1801">
        <v>728</v>
      </c>
      <c r="B1801">
        <v>9</v>
      </c>
      <c r="C1801" t="s">
        <v>24</v>
      </c>
      <c r="D1801" t="s">
        <v>48</v>
      </c>
      <c r="E1801">
        <v>10</v>
      </c>
      <c r="F1801">
        <v>18</v>
      </c>
      <c r="G1801">
        <v>1</v>
      </c>
      <c r="H1801" s="8">
        <v>42</v>
      </c>
      <c r="I1801" s="7">
        <f>Tabla1[[#This Row],[Tiempo de Preparación]]/1440</f>
        <v>2.9166666666666667E-2</v>
      </c>
      <c r="J1801" t="s">
        <v>6</v>
      </c>
      <c r="K1801">
        <f>Tabla1[[#This Row],[Precio Unitario]]*Tabla1[[#This Row],[Cantidad Ordenada]]</f>
        <v>18</v>
      </c>
      <c r="L1801">
        <f>Tabla1[[#This Row],[Ganancia Bruta]]-(Tabla1[[#This Row],[Costo Unitario]]*Tabla1[[#This Row],[Cantidad Ordenada]])</f>
        <v>8</v>
      </c>
      <c r="M1801">
        <f>Tabla1[[#This Row],[Precio Unitario]]*Tabla1[[#This Row],[Cantidad Ordenada]]</f>
        <v>18</v>
      </c>
      <c r="N1801" s="1">
        <f>Tabla1[[#This Row],[Ganancia Neta ]]/Tabla1[[#This Row],[Total del pedido ]]</f>
        <v>0.44444444444444442</v>
      </c>
      <c r="O1801" s="2">
        <f>Tabla1[[#This Row],[Costo Unitario]]*Tabla1[[#This Row],[Cantidad Ordenada]]</f>
        <v>10</v>
      </c>
    </row>
    <row r="1802" spans="1:15" x14ac:dyDescent="0.2">
      <c r="A1802">
        <v>728</v>
      </c>
      <c r="B1802">
        <v>9</v>
      </c>
      <c r="C1802" t="s">
        <v>10</v>
      </c>
      <c r="D1802" t="s">
        <v>34</v>
      </c>
      <c r="E1802">
        <v>16</v>
      </c>
      <c r="F1802">
        <v>27</v>
      </c>
      <c r="G1802">
        <v>3</v>
      </c>
      <c r="H1802" s="8">
        <v>8</v>
      </c>
      <c r="I1802" s="7">
        <f>Tabla1[[#This Row],[Tiempo de Preparación]]/1440</f>
        <v>5.5555555555555558E-3</v>
      </c>
      <c r="J1802" t="s">
        <v>6</v>
      </c>
      <c r="K1802">
        <f>Tabla1[[#This Row],[Precio Unitario]]*Tabla1[[#This Row],[Cantidad Ordenada]]</f>
        <v>81</v>
      </c>
      <c r="L1802">
        <f>Tabla1[[#This Row],[Ganancia Bruta]]-(Tabla1[[#This Row],[Costo Unitario]]*Tabla1[[#This Row],[Cantidad Ordenada]])</f>
        <v>33</v>
      </c>
      <c r="M1802">
        <f>Tabla1[[#This Row],[Precio Unitario]]*Tabla1[[#This Row],[Cantidad Ordenada]]</f>
        <v>81</v>
      </c>
      <c r="N1802" s="1">
        <f>Tabla1[[#This Row],[Ganancia Neta ]]/Tabla1[[#This Row],[Total del pedido ]]</f>
        <v>0.40740740740740738</v>
      </c>
      <c r="O1802" s="2">
        <f>Tabla1[[#This Row],[Costo Unitario]]*Tabla1[[#This Row],[Cantidad Ordenada]]</f>
        <v>48</v>
      </c>
    </row>
    <row r="1803" spans="1:15" x14ac:dyDescent="0.2">
      <c r="A1803">
        <v>728</v>
      </c>
      <c r="B1803">
        <v>9</v>
      </c>
      <c r="C1803" t="s">
        <v>18</v>
      </c>
      <c r="D1803" t="s">
        <v>42</v>
      </c>
      <c r="E1803">
        <v>19</v>
      </c>
      <c r="F1803">
        <v>32</v>
      </c>
      <c r="G1803">
        <v>3</v>
      </c>
      <c r="H1803" s="8">
        <v>22</v>
      </c>
      <c r="I1803" s="7">
        <f>Tabla1[[#This Row],[Tiempo de Preparación]]/1440</f>
        <v>1.5277777777777777E-2</v>
      </c>
      <c r="J1803" t="s">
        <v>6</v>
      </c>
      <c r="K1803">
        <f>Tabla1[[#This Row],[Precio Unitario]]*Tabla1[[#This Row],[Cantidad Ordenada]]</f>
        <v>96</v>
      </c>
      <c r="L1803">
        <f>Tabla1[[#This Row],[Ganancia Bruta]]-(Tabla1[[#This Row],[Costo Unitario]]*Tabla1[[#This Row],[Cantidad Ordenada]])</f>
        <v>39</v>
      </c>
      <c r="M1803">
        <f>Tabla1[[#This Row],[Precio Unitario]]*Tabla1[[#This Row],[Cantidad Ordenada]]</f>
        <v>96</v>
      </c>
      <c r="N1803" s="1">
        <f>Tabla1[[#This Row],[Ganancia Neta ]]/Tabla1[[#This Row],[Total del pedido ]]</f>
        <v>0.40625</v>
      </c>
      <c r="O1803" s="2">
        <f>Tabla1[[#This Row],[Costo Unitario]]*Tabla1[[#This Row],[Cantidad Ordenada]]</f>
        <v>57</v>
      </c>
    </row>
    <row r="1804" spans="1:15" x14ac:dyDescent="0.2">
      <c r="A1804">
        <v>729</v>
      </c>
      <c r="B1804">
        <v>20</v>
      </c>
      <c r="C1804" t="s">
        <v>20</v>
      </c>
      <c r="D1804" t="s">
        <v>44</v>
      </c>
      <c r="E1804">
        <v>20</v>
      </c>
      <c r="F1804">
        <v>34</v>
      </c>
      <c r="G1804">
        <v>2</v>
      </c>
      <c r="H1804" s="8">
        <v>57</v>
      </c>
      <c r="I1804" s="7">
        <f>Tabla1[[#This Row],[Tiempo de Preparación]]/1440</f>
        <v>3.9583333333333331E-2</v>
      </c>
      <c r="J1804" t="s">
        <v>6</v>
      </c>
      <c r="K1804">
        <f>Tabla1[[#This Row],[Precio Unitario]]*Tabla1[[#This Row],[Cantidad Ordenada]]</f>
        <v>68</v>
      </c>
      <c r="L1804">
        <f>Tabla1[[#This Row],[Ganancia Bruta]]-(Tabla1[[#This Row],[Costo Unitario]]*Tabla1[[#This Row],[Cantidad Ordenada]])</f>
        <v>28</v>
      </c>
      <c r="M1804">
        <f>Tabla1[[#This Row],[Precio Unitario]]*Tabla1[[#This Row],[Cantidad Ordenada]]</f>
        <v>68</v>
      </c>
      <c r="N1804" s="1">
        <f>Tabla1[[#This Row],[Ganancia Neta ]]/Tabla1[[#This Row],[Total del pedido ]]</f>
        <v>0.41176470588235292</v>
      </c>
      <c r="O1804" s="2">
        <f>Tabla1[[#This Row],[Costo Unitario]]*Tabla1[[#This Row],[Cantidad Ordenada]]</f>
        <v>40</v>
      </c>
    </row>
    <row r="1805" spans="1:15" x14ac:dyDescent="0.2">
      <c r="A1805">
        <v>729</v>
      </c>
      <c r="B1805">
        <v>20</v>
      </c>
      <c r="C1805" t="s">
        <v>21</v>
      </c>
      <c r="D1805" t="s">
        <v>45</v>
      </c>
      <c r="E1805">
        <v>12</v>
      </c>
      <c r="F1805">
        <v>20</v>
      </c>
      <c r="G1805">
        <v>3</v>
      </c>
      <c r="H1805" s="8">
        <v>8</v>
      </c>
      <c r="I1805" s="7">
        <f>Tabla1[[#This Row],[Tiempo de Preparación]]/1440</f>
        <v>5.5555555555555558E-3</v>
      </c>
      <c r="J1805" t="s">
        <v>8</v>
      </c>
      <c r="K1805">
        <f>Tabla1[[#This Row],[Precio Unitario]]*Tabla1[[#This Row],[Cantidad Ordenada]]</f>
        <v>60</v>
      </c>
      <c r="L1805">
        <f>Tabla1[[#This Row],[Ganancia Bruta]]-(Tabla1[[#This Row],[Costo Unitario]]*Tabla1[[#This Row],[Cantidad Ordenada]])</f>
        <v>24</v>
      </c>
      <c r="M1805">
        <f>Tabla1[[#This Row],[Precio Unitario]]*Tabla1[[#This Row],[Cantidad Ordenada]]</f>
        <v>60</v>
      </c>
      <c r="N1805" s="1">
        <f>Tabla1[[#This Row],[Ganancia Neta ]]/Tabla1[[#This Row],[Total del pedido ]]</f>
        <v>0.4</v>
      </c>
      <c r="O1805" s="2">
        <f>Tabla1[[#This Row],[Costo Unitario]]*Tabla1[[#This Row],[Cantidad Ordenada]]</f>
        <v>36</v>
      </c>
    </row>
    <row r="1806" spans="1:15" x14ac:dyDescent="0.2">
      <c r="A1806">
        <v>730</v>
      </c>
      <c r="B1806">
        <v>8</v>
      </c>
      <c r="C1806" t="s">
        <v>7</v>
      </c>
      <c r="D1806" t="s">
        <v>32</v>
      </c>
      <c r="E1806">
        <v>18</v>
      </c>
      <c r="F1806">
        <v>30</v>
      </c>
      <c r="G1806">
        <v>3</v>
      </c>
      <c r="H1806" s="8">
        <v>32</v>
      </c>
      <c r="I1806" s="7">
        <f>Tabla1[[#This Row],[Tiempo de Preparación]]/1440</f>
        <v>2.2222222222222223E-2</v>
      </c>
      <c r="J1806" t="s">
        <v>8</v>
      </c>
      <c r="K1806">
        <f>Tabla1[[#This Row],[Precio Unitario]]*Tabla1[[#This Row],[Cantidad Ordenada]]</f>
        <v>90</v>
      </c>
      <c r="L1806">
        <f>Tabla1[[#This Row],[Ganancia Bruta]]-(Tabla1[[#This Row],[Costo Unitario]]*Tabla1[[#This Row],[Cantidad Ordenada]])</f>
        <v>36</v>
      </c>
      <c r="M1806">
        <f>Tabla1[[#This Row],[Precio Unitario]]*Tabla1[[#This Row],[Cantidad Ordenada]]</f>
        <v>90</v>
      </c>
      <c r="N1806" s="1">
        <f>Tabla1[[#This Row],[Ganancia Neta ]]/Tabla1[[#This Row],[Total del pedido ]]</f>
        <v>0.4</v>
      </c>
      <c r="O1806" s="2">
        <f>Tabla1[[#This Row],[Costo Unitario]]*Tabla1[[#This Row],[Cantidad Ordenada]]</f>
        <v>54</v>
      </c>
    </row>
    <row r="1807" spans="1:15" x14ac:dyDescent="0.2">
      <c r="A1807">
        <v>730</v>
      </c>
      <c r="B1807">
        <v>8</v>
      </c>
      <c r="C1807" t="s">
        <v>5</v>
      </c>
      <c r="D1807" t="s">
        <v>31</v>
      </c>
      <c r="E1807">
        <v>14</v>
      </c>
      <c r="F1807">
        <v>24</v>
      </c>
      <c r="G1807">
        <v>1</v>
      </c>
      <c r="H1807" s="8">
        <v>47</v>
      </c>
      <c r="I1807" s="7">
        <f>Tabla1[[#This Row],[Tiempo de Preparación]]/1440</f>
        <v>3.2638888888888891E-2</v>
      </c>
      <c r="J1807" t="s">
        <v>8</v>
      </c>
      <c r="K1807">
        <f>Tabla1[[#This Row],[Precio Unitario]]*Tabla1[[#This Row],[Cantidad Ordenada]]</f>
        <v>24</v>
      </c>
      <c r="L1807">
        <f>Tabla1[[#This Row],[Ganancia Bruta]]-(Tabla1[[#This Row],[Costo Unitario]]*Tabla1[[#This Row],[Cantidad Ordenada]])</f>
        <v>10</v>
      </c>
      <c r="M1807">
        <f>Tabla1[[#This Row],[Precio Unitario]]*Tabla1[[#This Row],[Cantidad Ordenada]]</f>
        <v>24</v>
      </c>
      <c r="N1807" s="1">
        <f>Tabla1[[#This Row],[Ganancia Neta ]]/Tabla1[[#This Row],[Total del pedido ]]</f>
        <v>0.41666666666666669</v>
      </c>
      <c r="O1807" s="2">
        <f>Tabla1[[#This Row],[Costo Unitario]]*Tabla1[[#This Row],[Cantidad Ordenada]]</f>
        <v>14</v>
      </c>
    </row>
    <row r="1808" spans="1:15" x14ac:dyDescent="0.2">
      <c r="A1808">
        <v>731</v>
      </c>
      <c r="B1808">
        <v>17</v>
      </c>
      <c r="C1808" t="s">
        <v>18</v>
      </c>
      <c r="D1808" t="s">
        <v>42</v>
      </c>
      <c r="E1808">
        <v>19</v>
      </c>
      <c r="F1808">
        <v>32</v>
      </c>
      <c r="G1808">
        <v>2</v>
      </c>
      <c r="H1808" s="8">
        <v>47</v>
      </c>
      <c r="I1808" s="7">
        <f>Tabla1[[#This Row],[Tiempo de Preparación]]/1440</f>
        <v>3.2638888888888891E-2</v>
      </c>
      <c r="J1808" t="s">
        <v>8</v>
      </c>
      <c r="K1808">
        <f>Tabla1[[#This Row],[Precio Unitario]]*Tabla1[[#This Row],[Cantidad Ordenada]]</f>
        <v>64</v>
      </c>
      <c r="L1808">
        <f>Tabla1[[#This Row],[Ganancia Bruta]]-(Tabla1[[#This Row],[Costo Unitario]]*Tabla1[[#This Row],[Cantidad Ordenada]])</f>
        <v>26</v>
      </c>
      <c r="M1808">
        <f>Tabla1[[#This Row],[Precio Unitario]]*Tabla1[[#This Row],[Cantidad Ordenada]]</f>
        <v>64</v>
      </c>
      <c r="N1808" s="1">
        <f>Tabla1[[#This Row],[Ganancia Neta ]]/Tabla1[[#This Row],[Total del pedido ]]</f>
        <v>0.40625</v>
      </c>
      <c r="O1808" s="2">
        <f>Tabla1[[#This Row],[Costo Unitario]]*Tabla1[[#This Row],[Cantidad Ordenada]]</f>
        <v>38</v>
      </c>
    </row>
    <row r="1809" spans="1:15" x14ac:dyDescent="0.2">
      <c r="A1809">
        <v>732</v>
      </c>
      <c r="B1809">
        <v>12</v>
      </c>
      <c r="C1809" t="s">
        <v>11</v>
      </c>
      <c r="D1809" t="s">
        <v>35</v>
      </c>
      <c r="E1809">
        <v>25</v>
      </c>
      <c r="F1809">
        <v>40</v>
      </c>
      <c r="G1809">
        <v>3</v>
      </c>
      <c r="H1809" s="8">
        <v>29</v>
      </c>
      <c r="I1809" s="7">
        <f>Tabla1[[#This Row],[Tiempo de Preparación]]/1440</f>
        <v>2.013888888888889E-2</v>
      </c>
      <c r="J1809" t="s">
        <v>6</v>
      </c>
      <c r="K1809">
        <f>Tabla1[[#This Row],[Precio Unitario]]*Tabla1[[#This Row],[Cantidad Ordenada]]</f>
        <v>120</v>
      </c>
      <c r="L1809">
        <f>Tabla1[[#This Row],[Ganancia Bruta]]-(Tabla1[[#This Row],[Costo Unitario]]*Tabla1[[#This Row],[Cantidad Ordenada]])</f>
        <v>45</v>
      </c>
      <c r="M1809">
        <f>Tabla1[[#This Row],[Precio Unitario]]*Tabla1[[#This Row],[Cantidad Ordenada]]</f>
        <v>120</v>
      </c>
      <c r="N1809" s="1">
        <f>Tabla1[[#This Row],[Ganancia Neta ]]/Tabla1[[#This Row],[Total del pedido ]]</f>
        <v>0.375</v>
      </c>
      <c r="O1809" s="2">
        <f>Tabla1[[#This Row],[Costo Unitario]]*Tabla1[[#This Row],[Cantidad Ordenada]]</f>
        <v>75</v>
      </c>
    </row>
    <row r="1810" spans="1:15" x14ac:dyDescent="0.2">
      <c r="A1810">
        <v>732</v>
      </c>
      <c r="B1810">
        <v>12</v>
      </c>
      <c r="C1810" t="s">
        <v>25</v>
      </c>
      <c r="D1810" t="s">
        <v>49</v>
      </c>
      <c r="E1810">
        <v>15</v>
      </c>
      <c r="F1810">
        <v>26</v>
      </c>
      <c r="G1810">
        <v>3</v>
      </c>
      <c r="H1810" s="8">
        <v>36</v>
      </c>
      <c r="I1810" s="7">
        <f>Tabla1[[#This Row],[Tiempo de Preparación]]/1440</f>
        <v>2.5000000000000001E-2</v>
      </c>
      <c r="J1810" t="s">
        <v>8</v>
      </c>
      <c r="K1810">
        <f>Tabla1[[#This Row],[Precio Unitario]]*Tabla1[[#This Row],[Cantidad Ordenada]]</f>
        <v>78</v>
      </c>
      <c r="L1810">
        <f>Tabla1[[#This Row],[Ganancia Bruta]]-(Tabla1[[#This Row],[Costo Unitario]]*Tabla1[[#This Row],[Cantidad Ordenada]])</f>
        <v>33</v>
      </c>
      <c r="M1810">
        <f>Tabla1[[#This Row],[Precio Unitario]]*Tabla1[[#This Row],[Cantidad Ordenada]]</f>
        <v>78</v>
      </c>
      <c r="N1810" s="1">
        <f>Tabla1[[#This Row],[Ganancia Neta ]]/Tabla1[[#This Row],[Total del pedido ]]</f>
        <v>0.42307692307692307</v>
      </c>
      <c r="O1810" s="2">
        <f>Tabla1[[#This Row],[Costo Unitario]]*Tabla1[[#This Row],[Cantidad Ordenada]]</f>
        <v>45</v>
      </c>
    </row>
    <row r="1811" spans="1:15" x14ac:dyDescent="0.2">
      <c r="A1811">
        <v>732</v>
      </c>
      <c r="B1811">
        <v>12</v>
      </c>
      <c r="C1811" t="s">
        <v>12</v>
      </c>
      <c r="D1811" t="s">
        <v>36</v>
      </c>
      <c r="E1811">
        <v>22</v>
      </c>
      <c r="F1811">
        <v>36</v>
      </c>
      <c r="G1811">
        <v>3</v>
      </c>
      <c r="H1811" s="8">
        <v>56</v>
      </c>
      <c r="I1811" s="7">
        <f>Tabla1[[#This Row],[Tiempo de Preparación]]/1440</f>
        <v>3.888888888888889E-2</v>
      </c>
      <c r="J1811" t="s">
        <v>8</v>
      </c>
      <c r="K1811">
        <f>Tabla1[[#This Row],[Precio Unitario]]*Tabla1[[#This Row],[Cantidad Ordenada]]</f>
        <v>108</v>
      </c>
      <c r="L1811">
        <f>Tabla1[[#This Row],[Ganancia Bruta]]-(Tabla1[[#This Row],[Costo Unitario]]*Tabla1[[#This Row],[Cantidad Ordenada]])</f>
        <v>42</v>
      </c>
      <c r="M1811">
        <f>Tabla1[[#This Row],[Precio Unitario]]*Tabla1[[#This Row],[Cantidad Ordenada]]</f>
        <v>108</v>
      </c>
      <c r="N1811" s="1">
        <f>Tabla1[[#This Row],[Ganancia Neta ]]/Tabla1[[#This Row],[Total del pedido ]]</f>
        <v>0.3888888888888889</v>
      </c>
      <c r="O1811" s="2">
        <f>Tabla1[[#This Row],[Costo Unitario]]*Tabla1[[#This Row],[Cantidad Ordenada]]</f>
        <v>66</v>
      </c>
    </row>
    <row r="1812" spans="1:15" x14ac:dyDescent="0.2">
      <c r="A1812">
        <v>733</v>
      </c>
      <c r="B1812">
        <v>14</v>
      </c>
      <c r="C1812" t="s">
        <v>12</v>
      </c>
      <c r="D1812" t="s">
        <v>36</v>
      </c>
      <c r="E1812">
        <v>22</v>
      </c>
      <c r="F1812">
        <v>36</v>
      </c>
      <c r="G1812">
        <v>3</v>
      </c>
      <c r="H1812" s="8">
        <v>31</v>
      </c>
      <c r="I1812" s="7">
        <f>Tabla1[[#This Row],[Tiempo de Preparación]]/1440</f>
        <v>2.1527777777777778E-2</v>
      </c>
      <c r="J1812" t="s">
        <v>8</v>
      </c>
      <c r="K1812">
        <f>Tabla1[[#This Row],[Precio Unitario]]*Tabla1[[#This Row],[Cantidad Ordenada]]</f>
        <v>108</v>
      </c>
      <c r="L1812">
        <f>Tabla1[[#This Row],[Ganancia Bruta]]-(Tabla1[[#This Row],[Costo Unitario]]*Tabla1[[#This Row],[Cantidad Ordenada]])</f>
        <v>42</v>
      </c>
      <c r="M1812">
        <f>Tabla1[[#This Row],[Precio Unitario]]*Tabla1[[#This Row],[Cantidad Ordenada]]</f>
        <v>108</v>
      </c>
      <c r="N1812" s="1">
        <f>Tabla1[[#This Row],[Ganancia Neta ]]/Tabla1[[#This Row],[Total del pedido ]]</f>
        <v>0.3888888888888889</v>
      </c>
      <c r="O1812" s="2">
        <f>Tabla1[[#This Row],[Costo Unitario]]*Tabla1[[#This Row],[Cantidad Ordenada]]</f>
        <v>66</v>
      </c>
    </row>
    <row r="1813" spans="1:15" x14ac:dyDescent="0.2">
      <c r="A1813">
        <v>733</v>
      </c>
      <c r="B1813">
        <v>14</v>
      </c>
      <c r="C1813" t="s">
        <v>5</v>
      </c>
      <c r="D1813" t="s">
        <v>31</v>
      </c>
      <c r="E1813">
        <v>14</v>
      </c>
      <c r="F1813">
        <v>24</v>
      </c>
      <c r="G1813">
        <v>1</v>
      </c>
      <c r="H1813" s="8">
        <v>34</v>
      </c>
      <c r="I1813" s="7">
        <f>Tabla1[[#This Row],[Tiempo de Preparación]]/1440</f>
        <v>2.361111111111111E-2</v>
      </c>
      <c r="J1813" t="s">
        <v>6</v>
      </c>
      <c r="K1813">
        <f>Tabla1[[#This Row],[Precio Unitario]]*Tabla1[[#This Row],[Cantidad Ordenada]]</f>
        <v>24</v>
      </c>
      <c r="L1813">
        <f>Tabla1[[#This Row],[Ganancia Bruta]]-(Tabla1[[#This Row],[Costo Unitario]]*Tabla1[[#This Row],[Cantidad Ordenada]])</f>
        <v>10</v>
      </c>
      <c r="M1813">
        <f>Tabla1[[#This Row],[Precio Unitario]]*Tabla1[[#This Row],[Cantidad Ordenada]]</f>
        <v>24</v>
      </c>
      <c r="N1813" s="1">
        <f>Tabla1[[#This Row],[Ganancia Neta ]]/Tabla1[[#This Row],[Total del pedido ]]</f>
        <v>0.41666666666666669</v>
      </c>
      <c r="O1813" s="2">
        <f>Tabla1[[#This Row],[Costo Unitario]]*Tabla1[[#This Row],[Cantidad Ordenada]]</f>
        <v>14</v>
      </c>
    </row>
    <row r="1814" spans="1:15" x14ac:dyDescent="0.2">
      <c r="A1814">
        <v>733</v>
      </c>
      <c r="B1814">
        <v>14</v>
      </c>
      <c r="C1814" t="s">
        <v>10</v>
      </c>
      <c r="D1814" t="s">
        <v>34</v>
      </c>
      <c r="E1814">
        <v>16</v>
      </c>
      <c r="F1814">
        <v>27</v>
      </c>
      <c r="G1814">
        <v>2</v>
      </c>
      <c r="H1814" s="8">
        <v>9</v>
      </c>
      <c r="I1814" s="7">
        <f>Tabla1[[#This Row],[Tiempo de Preparación]]/1440</f>
        <v>6.2500000000000003E-3</v>
      </c>
      <c r="J1814" t="s">
        <v>8</v>
      </c>
      <c r="K1814">
        <f>Tabla1[[#This Row],[Precio Unitario]]*Tabla1[[#This Row],[Cantidad Ordenada]]</f>
        <v>54</v>
      </c>
      <c r="L1814">
        <f>Tabla1[[#This Row],[Ganancia Bruta]]-(Tabla1[[#This Row],[Costo Unitario]]*Tabla1[[#This Row],[Cantidad Ordenada]])</f>
        <v>22</v>
      </c>
      <c r="M1814">
        <f>Tabla1[[#This Row],[Precio Unitario]]*Tabla1[[#This Row],[Cantidad Ordenada]]</f>
        <v>54</v>
      </c>
      <c r="N1814" s="1">
        <f>Tabla1[[#This Row],[Ganancia Neta ]]/Tabla1[[#This Row],[Total del pedido ]]</f>
        <v>0.40740740740740738</v>
      </c>
      <c r="O1814" s="2">
        <f>Tabla1[[#This Row],[Costo Unitario]]*Tabla1[[#This Row],[Cantidad Ordenada]]</f>
        <v>32</v>
      </c>
    </row>
    <row r="1815" spans="1:15" x14ac:dyDescent="0.2">
      <c r="A1815">
        <v>734</v>
      </c>
      <c r="B1815">
        <v>14</v>
      </c>
      <c r="C1815" t="s">
        <v>18</v>
      </c>
      <c r="D1815" t="s">
        <v>42</v>
      </c>
      <c r="E1815">
        <v>19</v>
      </c>
      <c r="F1815">
        <v>32</v>
      </c>
      <c r="G1815">
        <v>3</v>
      </c>
      <c r="H1815" s="8">
        <v>11</v>
      </c>
      <c r="I1815" s="7">
        <f>Tabla1[[#This Row],[Tiempo de Preparación]]/1440</f>
        <v>7.6388888888888886E-3</v>
      </c>
      <c r="J1815" t="s">
        <v>8</v>
      </c>
      <c r="K1815">
        <f>Tabla1[[#This Row],[Precio Unitario]]*Tabla1[[#This Row],[Cantidad Ordenada]]</f>
        <v>96</v>
      </c>
      <c r="L1815">
        <f>Tabla1[[#This Row],[Ganancia Bruta]]-(Tabla1[[#This Row],[Costo Unitario]]*Tabla1[[#This Row],[Cantidad Ordenada]])</f>
        <v>39</v>
      </c>
      <c r="M1815">
        <f>Tabla1[[#This Row],[Precio Unitario]]*Tabla1[[#This Row],[Cantidad Ordenada]]</f>
        <v>96</v>
      </c>
      <c r="N1815" s="1">
        <f>Tabla1[[#This Row],[Ganancia Neta ]]/Tabla1[[#This Row],[Total del pedido ]]</f>
        <v>0.40625</v>
      </c>
      <c r="O1815" s="2">
        <f>Tabla1[[#This Row],[Costo Unitario]]*Tabla1[[#This Row],[Cantidad Ordenada]]</f>
        <v>57</v>
      </c>
    </row>
    <row r="1816" spans="1:15" x14ac:dyDescent="0.2">
      <c r="A1816">
        <v>734</v>
      </c>
      <c r="B1816">
        <v>14</v>
      </c>
      <c r="C1816" t="s">
        <v>5</v>
      </c>
      <c r="D1816" t="s">
        <v>31</v>
      </c>
      <c r="E1816">
        <v>14</v>
      </c>
      <c r="F1816">
        <v>24</v>
      </c>
      <c r="G1816">
        <v>1</v>
      </c>
      <c r="H1816" s="8">
        <v>16</v>
      </c>
      <c r="I1816" s="7">
        <f>Tabla1[[#This Row],[Tiempo de Preparación]]/1440</f>
        <v>1.1111111111111112E-2</v>
      </c>
      <c r="J1816" t="s">
        <v>6</v>
      </c>
      <c r="K1816">
        <f>Tabla1[[#This Row],[Precio Unitario]]*Tabla1[[#This Row],[Cantidad Ordenada]]</f>
        <v>24</v>
      </c>
      <c r="L1816">
        <f>Tabla1[[#This Row],[Ganancia Bruta]]-(Tabla1[[#This Row],[Costo Unitario]]*Tabla1[[#This Row],[Cantidad Ordenada]])</f>
        <v>10</v>
      </c>
      <c r="M1816">
        <f>Tabla1[[#This Row],[Precio Unitario]]*Tabla1[[#This Row],[Cantidad Ordenada]]</f>
        <v>24</v>
      </c>
      <c r="N1816" s="1">
        <f>Tabla1[[#This Row],[Ganancia Neta ]]/Tabla1[[#This Row],[Total del pedido ]]</f>
        <v>0.41666666666666669</v>
      </c>
      <c r="O1816" s="2">
        <f>Tabla1[[#This Row],[Costo Unitario]]*Tabla1[[#This Row],[Cantidad Ordenada]]</f>
        <v>14</v>
      </c>
    </row>
    <row r="1817" spans="1:15" x14ac:dyDescent="0.2">
      <c r="A1817">
        <v>734</v>
      </c>
      <c r="B1817">
        <v>14</v>
      </c>
      <c r="C1817" t="s">
        <v>16</v>
      </c>
      <c r="D1817" t="s">
        <v>40</v>
      </c>
      <c r="E1817">
        <v>11</v>
      </c>
      <c r="F1817">
        <v>19</v>
      </c>
      <c r="G1817">
        <v>1</v>
      </c>
      <c r="H1817" s="8">
        <v>25</v>
      </c>
      <c r="I1817" s="7">
        <f>Tabla1[[#This Row],[Tiempo de Preparación]]/1440</f>
        <v>1.7361111111111112E-2</v>
      </c>
      <c r="J1817" t="s">
        <v>6</v>
      </c>
      <c r="K1817">
        <f>Tabla1[[#This Row],[Precio Unitario]]*Tabla1[[#This Row],[Cantidad Ordenada]]</f>
        <v>19</v>
      </c>
      <c r="L1817">
        <f>Tabla1[[#This Row],[Ganancia Bruta]]-(Tabla1[[#This Row],[Costo Unitario]]*Tabla1[[#This Row],[Cantidad Ordenada]])</f>
        <v>8</v>
      </c>
      <c r="M1817">
        <f>Tabla1[[#This Row],[Precio Unitario]]*Tabla1[[#This Row],[Cantidad Ordenada]]</f>
        <v>19</v>
      </c>
      <c r="N1817" s="1">
        <f>Tabla1[[#This Row],[Ganancia Neta ]]/Tabla1[[#This Row],[Total del pedido ]]</f>
        <v>0.42105263157894735</v>
      </c>
      <c r="O1817" s="2">
        <f>Tabla1[[#This Row],[Costo Unitario]]*Tabla1[[#This Row],[Cantidad Ordenada]]</f>
        <v>11</v>
      </c>
    </row>
    <row r="1818" spans="1:15" x14ac:dyDescent="0.2">
      <c r="A1818">
        <v>735</v>
      </c>
      <c r="B1818">
        <v>20</v>
      </c>
      <c r="C1818" t="s">
        <v>22</v>
      </c>
      <c r="D1818" t="s">
        <v>46</v>
      </c>
      <c r="E1818">
        <v>14</v>
      </c>
      <c r="F1818">
        <v>23</v>
      </c>
      <c r="G1818">
        <v>2</v>
      </c>
      <c r="H1818" s="8">
        <v>30</v>
      </c>
      <c r="I1818" s="7">
        <f>Tabla1[[#This Row],[Tiempo de Preparación]]/1440</f>
        <v>2.0833333333333332E-2</v>
      </c>
      <c r="J1818" t="s">
        <v>8</v>
      </c>
      <c r="K1818">
        <f>Tabla1[[#This Row],[Precio Unitario]]*Tabla1[[#This Row],[Cantidad Ordenada]]</f>
        <v>46</v>
      </c>
      <c r="L1818">
        <f>Tabla1[[#This Row],[Ganancia Bruta]]-(Tabla1[[#This Row],[Costo Unitario]]*Tabla1[[#This Row],[Cantidad Ordenada]])</f>
        <v>18</v>
      </c>
      <c r="M1818">
        <f>Tabla1[[#This Row],[Precio Unitario]]*Tabla1[[#This Row],[Cantidad Ordenada]]</f>
        <v>46</v>
      </c>
      <c r="N1818" s="1">
        <f>Tabla1[[#This Row],[Ganancia Neta ]]/Tabla1[[#This Row],[Total del pedido ]]</f>
        <v>0.39130434782608697</v>
      </c>
      <c r="O1818" s="2">
        <f>Tabla1[[#This Row],[Costo Unitario]]*Tabla1[[#This Row],[Cantidad Ordenada]]</f>
        <v>28</v>
      </c>
    </row>
    <row r="1819" spans="1:15" x14ac:dyDescent="0.2">
      <c r="A1819">
        <v>735</v>
      </c>
      <c r="B1819">
        <v>20</v>
      </c>
      <c r="C1819" t="s">
        <v>18</v>
      </c>
      <c r="D1819" t="s">
        <v>42</v>
      </c>
      <c r="E1819">
        <v>19</v>
      </c>
      <c r="F1819">
        <v>32</v>
      </c>
      <c r="G1819">
        <v>3</v>
      </c>
      <c r="H1819" s="8">
        <v>57</v>
      </c>
      <c r="I1819" s="7">
        <f>Tabla1[[#This Row],[Tiempo de Preparación]]/1440</f>
        <v>3.9583333333333331E-2</v>
      </c>
      <c r="J1819" t="s">
        <v>6</v>
      </c>
      <c r="K1819">
        <f>Tabla1[[#This Row],[Precio Unitario]]*Tabla1[[#This Row],[Cantidad Ordenada]]</f>
        <v>96</v>
      </c>
      <c r="L1819">
        <f>Tabla1[[#This Row],[Ganancia Bruta]]-(Tabla1[[#This Row],[Costo Unitario]]*Tabla1[[#This Row],[Cantidad Ordenada]])</f>
        <v>39</v>
      </c>
      <c r="M1819">
        <f>Tabla1[[#This Row],[Precio Unitario]]*Tabla1[[#This Row],[Cantidad Ordenada]]</f>
        <v>96</v>
      </c>
      <c r="N1819" s="1">
        <f>Tabla1[[#This Row],[Ganancia Neta ]]/Tabla1[[#This Row],[Total del pedido ]]</f>
        <v>0.40625</v>
      </c>
      <c r="O1819" s="2">
        <f>Tabla1[[#This Row],[Costo Unitario]]*Tabla1[[#This Row],[Cantidad Ordenada]]</f>
        <v>57</v>
      </c>
    </row>
    <row r="1820" spans="1:15" x14ac:dyDescent="0.2">
      <c r="A1820">
        <v>736</v>
      </c>
      <c r="B1820">
        <v>17</v>
      </c>
      <c r="C1820" t="s">
        <v>19</v>
      </c>
      <c r="D1820" t="s">
        <v>43</v>
      </c>
      <c r="E1820">
        <v>13</v>
      </c>
      <c r="F1820">
        <v>22</v>
      </c>
      <c r="G1820">
        <v>3</v>
      </c>
      <c r="H1820" s="8">
        <v>22</v>
      </c>
      <c r="I1820" s="7">
        <f>Tabla1[[#This Row],[Tiempo de Preparación]]/1440</f>
        <v>1.5277777777777777E-2</v>
      </c>
      <c r="J1820" t="s">
        <v>8</v>
      </c>
      <c r="K1820">
        <f>Tabla1[[#This Row],[Precio Unitario]]*Tabla1[[#This Row],[Cantidad Ordenada]]</f>
        <v>66</v>
      </c>
      <c r="L1820">
        <f>Tabla1[[#This Row],[Ganancia Bruta]]-(Tabla1[[#This Row],[Costo Unitario]]*Tabla1[[#This Row],[Cantidad Ordenada]])</f>
        <v>27</v>
      </c>
      <c r="M1820">
        <f>Tabla1[[#This Row],[Precio Unitario]]*Tabla1[[#This Row],[Cantidad Ordenada]]</f>
        <v>66</v>
      </c>
      <c r="N1820" s="1">
        <f>Tabla1[[#This Row],[Ganancia Neta ]]/Tabla1[[#This Row],[Total del pedido ]]</f>
        <v>0.40909090909090912</v>
      </c>
      <c r="O1820" s="2">
        <f>Tabla1[[#This Row],[Costo Unitario]]*Tabla1[[#This Row],[Cantidad Ordenada]]</f>
        <v>39</v>
      </c>
    </row>
    <row r="1821" spans="1:15" x14ac:dyDescent="0.2">
      <c r="A1821">
        <v>736</v>
      </c>
      <c r="B1821">
        <v>17</v>
      </c>
      <c r="C1821" t="s">
        <v>15</v>
      </c>
      <c r="D1821" t="s">
        <v>39</v>
      </c>
      <c r="E1821">
        <v>16</v>
      </c>
      <c r="F1821">
        <v>28</v>
      </c>
      <c r="G1821">
        <v>2</v>
      </c>
      <c r="H1821" s="8">
        <v>43</v>
      </c>
      <c r="I1821" s="7">
        <f>Tabla1[[#This Row],[Tiempo de Preparación]]/1440</f>
        <v>2.9861111111111113E-2</v>
      </c>
      <c r="J1821" t="s">
        <v>6</v>
      </c>
      <c r="K1821">
        <f>Tabla1[[#This Row],[Precio Unitario]]*Tabla1[[#This Row],[Cantidad Ordenada]]</f>
        <v>56</v>
      </c>
      <c r="L1821">
        <f>Tabla1[[#This Row],[Ganancia Bruta]]-(Tabla1[[#This Row],[Costo Unitario]]*Tabla1[[#This Row],[Cantidad Ordenada]])</f>
        <v>24</v>
      </c>
      <c r="M1821">
        <f>Tabla1[[#This Row],[Precio Unitario]]*Tabla1[[#This Row],[Cantidad Ordenada]]</f>
        <v>56</v>
      </c>
      <c r="N1821" s="1">
        <f>Tabla1[[#This Row],[Ganancia Neta ]]/Tabla1[[#This Row],[Total del pedido ]]</f>
        <v>0.42857142857142855</v>
      </c>
      <c r="O1821" s="2">
        <f>Tabla1[[#This Row],[Costo Unitario]]*Tabla1[[#This Row],[Cantidad Ordenada]]</f>
        <v>32</v>
      </c>
    </row>
    <row r="1822" spans="1:15" x14ac:dyDescent="0.2">
      <c r="A1822">
        <v>736</v>
      </c>
      <c r="B1822">
        <v>17</v>
      </c>
      <c r="C1822" t="s">
        <v>9</v>
      </c>
      <c r="D1822" t="s">
        <v>33</v>
      </c>
      <c r="E1822">
        <v>19</v>
      </c>
      <c r="F1822">
        <v>31</v>
      </c>
      <c r="G1822">
        <v>3</v>
      </c>
      <c r="H1822" s="8">
        <v>27</v>
      </c>
      <c r="I1822" s="7">
        <f>Tabla1[[#This Row],[Tiempo de Preparación]]/1440</f>
        <v>1.8749999999999999E-2</v>
      </c>
      <c r="J1822" t="s">
        <v>8</v>
      </c>
      <c r="K1822">
        <f>Tabla1[[#This Row],[Precio Unitario]]*Tabla1[[#This Row],[Cantidad Ordenada]]</f>
        <v>93</v>
      </c>
      <c r="L1822">
        <f>Tabla1[[#This Row],[Ganancia Bruta]]-(Tabla1[[#This Row],[Costo Unitario]]*Tabla1[[#This Row],[Cantidad Ordenada]])</f>
        <v>36</v>
      </c>
      <c r="M1822">
        <f>Tabla1[[#This Row],[Precio Unitario]]*Tabla1[[#This Row],[Cantidad Ordenada]]</f>
        <v>93</v>
      </c>
      <c r="N1822" s="1">
        <f>Tabla1[[#This Row],[Ganancia Neta ]]/Tabla1[[#This Row],[Total del pedido ]]</f>
        <v>0.38709677419354838</v>
      </c>
      <c r="O1822" s="2">
        <f>Tabla1[[#This Row],[Costo Unitario]]*Tabla1[[#This Row],[Cantidad Ordenada]]</f>
        <v>57</v>
      </c>
    </row>
    <row r="1823" spans="1:15" x14ac:dyDescent="0.2">
      <c r="A1823">
        <v>737</v>
      </c>
      <c r="B1823">
        <v>6</v>
      </c>
      <c r="C1823" t="s">
        <v>13</v>
      </c>
      <c r="D1823" t="s">
        <v>37</v>
      </c>
      <c r="E1823">
        <v>17</v>
      </c>
      <c r="F1823">
        <v>29</v>
      </c>
      <c r="G1823">
        <v>2</v>
      </c>
      <c r="H1823" s="8">
        <v>17</v>
      </c>
      <c r="I1823" s="7">
        <f>Tabla1[[#This Row],[Tiempo de Preparación]]/1440</f>
        <v>1.1805555555555555E-2</v>
      </c>
      <c r="J1823" t="s">
        <v>8</v>
      </c>
      <c r="K1823">
        <f>Tabla1[[#This Row],[Precio Unitario]]*Tabla1[[#This Row],[Cantidad Ordenada]]</f>
        <v>58</v>
      </c>
      <c r="L1823">
        <f>Tabla1[[#This Row],[Ganancia Bruta]]-(Tabla1[[#This Row],[Costo Unitario]]*Tabla1[[#This Row],[Cantidad Ordenada]])</f>
        <v>24</v>
      </c>
      <c r="M1823">
        <f>Tabla1[[#This Row],[Precio Unitario]]*Tabla1[[#This Row],[Cantidad Ordenada]]</f>
        <v>58</v>
      </c>
      <c r="N1823" s="1">
        <f>Tabla1[[#This Row],[Ganancia Neta ]]/Tabla1[[#This Row],[Total del pedido ]]</f>
        <v>0.41379310344827586</v>
      </c>
      <c r="O1823" s="2">
        <f>Tabla1[[#This Row],[Costo Unitario]]*Tabla1[[#This Row],[Cantidad Ordenada]]</f>
        <v>34</v>
      </c>
    </row>
    <row r="1824" spans="1:15" x14ac:dyDescent="0.2">
      <c r="A1824">
        <v>737</v>
      </c>
      <c r="B1824">
        <v>6</v>
      </c>
      <c r="C1824" t="s">
        <v>7</v>
      </c>
      <c r="D1824" t="s">
        <v>32</v>
      </c>
      <c r="E1824">
        <v>18</v>
      </c>
      <c r="F1824">
        <v>30</v>
      </c>
      <c r="G1824">
        <v>2</v>
      </c>
      <c r="H1824" s="8">
        <v>5</v>
      </c>
      <c r="I1824" s="7">
        <f>Tabla1[[#This Row],[Tiempo de Preparación]]/1440</f>
        <v>3.472222222222222E-3</v>
      </c>
      <c r="J1824" t="s">
        <v>6</v>
      </c>
      <c r="K1824">
        <f>Tabla1[[#This Row],[Precio Unitario]]*Tabla1[[#This Row],[Cantidad Ordenada]]</f>
        <v>60</v>
      </c>
      <c r="L1824">
        <f>Tabla1[[#This Row],[Ganancia Bruta]]-(Tabla1[[#This Row],[Costo Unitario]]*Tabla1[[#This Row],[Cantidad Ordenada]])</f>
        <v>24</v>
      </c>
      <c r="M1824">
        <f>Tabla1[[#This Row],[Precio Unitario]]*Tabla1[[#This Row],[Cantidad Ordenada]]</f>
        <v>60</v>
      </c>
      <c r="N1824" s="1">
        <f>Tabla1[[#This Row],[Ganancia Neta ]]/Tabla1[[#This Row],[Total del pedido ]]</f>
        <v>0.4</v>
      </c>
      <c r="O1824" s="2">
        <f>Tabla1[[#This Row],[Costo Unitario]]*Tabla1[[#This Row],[Cantidad Ordenada]]</f>
        <v>36</v>
      </c>
    </row>
    <row r="1825" spans="1:15" x14ac:dyDescent="0.2">
      <c r="A1825">
        <v>738</v>
      </c>
      <c r="B1825">
        <v>15</v>
      </c>
      <c r="C1825" t="s">
        <v>25</v>
      </c>
      <c r="D1825" t="s">
        <v>49</v>
      </c>
      <c r="E1825">
        <v>15</v>
      </c>
      <c r="F1825">
        <v>26</v>
      </c>
      <c r="G1825">
        <v>2</v>
      </c>
      <c r="H1825" s="8">
        <v>59</v>
      </c>
      <c r="I1825" s="7">
        <f>Tabla1[[#This Row],[Tiempo de Preparación]]/1440</f>
        <v>4.0972222222222222E-2</v>
      </c>
      <c r="J1825" t="s">
        <v>6</v>
      </c>
      <c r="K1825">
        <f>Tabla1[[#This Row],[Precio Unitario]]*Tabla1[[#This Row],[Cantidad Ordenada]]</f>
        <v>52</v>
      </c>
      <c r="L1825">
        <f>Tabla1[[#This Row],[Ganancia Bruta]]-(Tabla1[[#This Row],[Costo Unitario]]*Tabla1[[#This Row],[Cantidad Ordenada]])</f>
        <v>22</v>
      </c>
      <c r="M1825">
        <f>Tabla1[[#This Row],[Precio Unitario]]*Tabla1[[#This Row],[Cantidad Ordenada]]</f>
        <v>52</v>
      </c>
      <c r="N1825" s="1">
        <f>Tabla1[[#This Row],[Ganancia Neta ]]/Tabla1[[#This Row],[Total del pedido ]]</f>
        <v>0.42307692307692307</v>
      </c>
      <c r="O1825" s="2">
        <f>Tabla1[[#This Row],[Costo Unitario]]*Tabla1[[#This Row],[Cantidad Ordenada]]</f>
        <v>30</v>
      </c>
    </row>
    <row r="1826" spans="1:15" x14ac:dyDescent="0.2">
      <c r="A1826">
        <v>738</v>
      </c>
      <c r="B1826">
        <v>15</v>
      </c>
      <c r="C1826" t="s">
        <v>15</v>
      </c>
      <c r="D1826" t="s">
        <v>39</v>
      </c>
      <c r="E1826">
        <v>16</v>
      </c>
      <c r="F1826">
        <v>28</v>
      </c>
      <c r="G1826">
        <v>1</v>
      </c>
      <c r="H1826" s="8">
        <v>15</v>
      </c>
      <c r="I1826" s="7">
        <f>Tabla1[[#This Row],[Tiempo de Preparación]]/1440</f>
        <v>1.0416666666666666E-2</v>
      </c>
      <c r="J1826" t="s">
        <v>6</v>
      </c>
      <c r="K1826">
        <f>Tabla1[[#This Row],[Precio Unitario]]*Tabla1[[#This Row],[Cantidad Ordenada]]</f>
        <v>28</v>
      </c>
      <c r="L1826">
        <f>Tabla1[[#This Row],[Ganancia Bruta]]-(Tabla1[[#This Row],[Costo Unitario]]*Tabla1[[#This Row],[Cantidad Ordenada]])</f>
        <v>12</v>
      </c>
      <c r="M1826">
        <f>Tabla1[[#This Row],[Precio Unitario]]*Tabla1[[#This Row],[Cantidad Ordenada]]</f>
        <v>28</v>
      </c>
      <c r="N1826" s="1">
        <f>Tabla1[[#This Row],[Ganancia Neta ]]/Tabla1[[#This Row],[Total del pedido ]]</f>
        <v>0.42857142857142855</v>
      </c>
      <c r="O1826" s="2">
        <f>Tabla1[[#This Row],[Costo Unitario]]*Tabla1[[#This Row],[Cantidad Ordenada]]</f>
        <v>16</v>
      </c>
    </row>
    <row r="1827" spans="1:15" x14ac:dyDescent="0.2">
      <c r="A1827">
        <v>738</v>
      </c>
      <c r="B1827">
        <v>15</v>
      </c>
      <c r="C1827" t="s">
        <v>24</v>
      </c>
      <c r="D1827" t="s">
        <v>48</v>
      </c>
      <c r="E1827">
        <v>10</v>
      </c>
      <c r="F1827">
        <v>18</v>
      </c>
      <c r="G1827">
        <v>3</v>
      </c>
      <c r="H1827" s="8">
        <v>20</v>
      </c>
      <c r="I1827" s="7">
        <f>Tabla1[[#This Row],[Tiempo de Preparación]]/1440</f>
        <v>1.3888888888888888E-2</v>
      </c>
      <c r="J1827" t="s">
        <v>8</v>
      </c>
      <c r="K1827">
        <f>Tabla1[[#This Row],[Precio Unitario]]*Tabla1[[#This Row],[Cantidad Ordenada]]</f>
        <v>54</v>
      </c>
      <c r="L1827">
        <f>Tabla1[[#This Row],[Ganancia Bruta]]-(Tabla1[[#This Row],[Costo Unitario]]*Tabla1[[#This Row],[Cantidad Ordenada]])</f>
        <v>24</v>
      </c>
      <c r="M1827">
        <f>Tabla1[[#This Row],[Precio Unitario]]*Tabla1[[#This Row],[Cantidad Ordenada]]</f>
        <v>54</v>
      </c>
      <c r="N1827" s="1">
        <f>Tabla1[[#This Row],[Ganancia Neta ]]/Tabla1[[#This Row],[Total del pedido ]]</f>
        <v>0.44444444444444442</v>
      </c>
      <c r="O1827" s="2">
        <f>Tabla1[[#This Row],[Costo Unitario]]*Tabla1[[#This Row],[Cantidad Ordenada]]</f>
        <v>30</v>
      </c>
    </row>
    <row r="1828" spans="1:15" x14ac:dyDescent="0.2">
      <c r="A1828">
        <v>739</v>
      </c>
      <c r="B1828">
        <v>10</v>
      </c>
      <c r="C1828" t="s">
        <v>22</v>
      </c>
      <c r="D1828" t="s">
        <v>46</v>
      </c>
      <c r="E1828">
        <v>14</v>
      </c>
      <c r="F1828">
        <v>23</v>
      </c>
      <c r="G1828">
        <v>2</v>
      </c>
      <c r="H1828" s="8">
        <v>54</v>
      </c>
      <c r="I1828" s="7">
        <f>Tabla1[[#This Row],[Tiempo de Preparación]]/1440</f>
        <v>3.7499999999999999E-2</v>
      </c>
      <c r="J1828" t="s">
        <v>6</v>
      </c>
      <c r="K1828">
        <f>Tabla1[[#This Row],[Precio Unitario]]*Tabla1[[#This Row],[Cantidad Ordenada]]</f>
        <v>46</v>
      </c>
      <c r="L1828">
        <f>Tabla1[[#This Row],[Ganancia Bruta]]-(Tabla1[[#This Row],[Costo Unitario]]*Tabla1[[#This Row],[Cantidad Ordenada]])</f>
        <v>18</v>
      </c>
      <c r="M1828">
        <f>Tabla1[[#This Row],[Precio Unitario]]*Tabla1[[#This Row],[Cantidad Ordenada]]</f>
        <v>46</v>
      </c>
      <c r="N1828" s="1">
        <f>Tabla1[[#This Row],[Ganancia Neta ]]/Tabla1[[#This Row],[Total del pedido ]]</f>
        <v>0.39130434782608697</v>
      </c>
      <c r="O1828" s="2">
        <f>Tabla1[[#This Row],[Costo Unitario]]*Tabla1[[#This Row],[Cantidad Ordenada]]</f>
        <v>28</v>
      </c>
    </row>
    <row r="1829" spans="1:15" x14ac:dyDescent="0.2">
      <c r="A1829">
        <v>740</v>
      </c>
      <c r="B1829">
        <v>16</v>
      </c>
      <c r="C1829" t="s">
        <v>15</v>
      </c>
      <c r="D1829" t="s">
        <v>39</v>
      </c>
      <c r="E1829">
        <v>16</v>
      </c>
      <c r="F1829">
        <v>28</v>
      </c>
      <c r="G1829">
        <v>3</v>
      </c>
      <c r="H1829" s="8">
        <v>31</v>
      </c>
      <c r="I1829" s="7">
        <f>Tabla1[[#This Row],[Tiempo de Preparación]]/1440</f>
        <v>2.1527777777777778E-2</v>
      </c>
      <c r="J1829" t="s">
        <v>6</v>
      </c>
      <c r="K1829">
        <f>Tabla1[[#This Row],[Precio Unitario]]*Tabla1[[#This Row],[Cantidad Ordenada]]</f>
        <v>84</v>
      </c>
      <c r="L1829">
        <f>Tabla1[[#This Row],[Ganancia Bruta]]-(Tabla1[[#This Row],[Costo Unitario]]*Tabla1[[#This Row],[Cantidad Ordenada]])</f>
        <v>36</v>
      </c>
      <c r="M1829">
        <f>Tabla1[[#This Row],[Precio Unitario]]*Tabla1[[#This Row],[Cantidad Ordenada]]</f>
        <v>84</v>
      </c>
      <c r="N1829" s="1">
        <f>Tabla1[[#This Row],[Ganancia Neta ]]/Tabla1[[#This Row],[Total del pedido ]]</f>
        <v>0.42857142857142855</v>
      </c>
      <c r="O1829" s="2">
        <f>Tabla1[[#This Row],[Costo Unitario]]*Tabla1[[#This Row],[Cantidad Ordenada]]</f>
        <v>48</v>
      </c>
    </row>
    <row r="1830" spans="1:15" x14ac:dyDescent="0.2">
      <c r="A1830">
        <v>740</v>
      </c>
      <c r="B1830">
        <v>16</v>
      </c>
      <c r="C1830" t="s">
        <v>18</v>
      </c>
      <c r="D1830" t="s">
        <v>42</v>
      </c>
      <c r="E1830">
        <v>19</v>
      </c>
      <c r="F1830">
        <v>32</v>
      </c>
      <c r="G1830">
        <v>1</v>
      </c>
      <c r="H1830" s="8">
        <v>16</v>
      </c>
      <c r="I1830" s="7">
        <f>Tabla1[[#This Row],[Tiempo de Preparación]]/1440</f>
        <v>1.1111111111111112E-2</v>
      </c>
      <c r="J1830" t="s">
        <v>8</v>
      </c>
      <c r="K1830">
        <f>Tabla1[[#This Row],[Precio Unitario]]*Tabla1[[#This Row],[Cantidad Ordenada]]</f>
        <v>32</v>
      </c>
      <c r="L1830">
        <f>Tabla1[[#This Row],[Ganancia Bruta]]-(Tabla1[[#This Row],[Costo Unitario]]*Tabla1[[#This Row],[Cantidad Ordenada]])</f>
        <v>13</v>
      </c>
      <c r="M1830">
        <f>Tabla1[[#This Row],[Precio Unitario]]*Tabla1[[#This Row],[Cantidad Ordenada]]</f>
        <v>32</v>
      </c>
      <c r="N1830" s="1">
        <f>Tabla1[[#This Row],[Ganancia Neta ]]/Tabla1[[#This Row],[Total del pedido ]]</f>
        <v>0.40625</v>
      </c>
      <c r="O1830" s="2">
        <f>Tabla1[[#This Row],[Costo Unitario]]*Tabla1[[#This Row],[Cantidad Ordenada]]</f>
        <v>19</v>
      </c>
    </row>
    <row r="1831" spans="1:15" x14ac:dyDescent="0.2">
      <c r="A1831">
        <v>740</v>
      </c>
      <c r="B1831">
        <v>16</v>
      </c>
      <c r="C1831" t="s">
        <v>12</v>
      </c>
      <c r="D1831" t="s">
        <v>36</v>
      </c>
      <c r="E1831">
        <v>22</v>
      </c>
      <c r="F1831">
        <v>36</v>
      </c>
      <c r="G1831">
        <v>3</v>
      </c>
      <c r="H1831" s="8">
        <v>45</v>
      </c>
      <c r="I1831" s="7">
        <f>Tabla1[[#This Row],[Tiempo de Preparación]]/1440</f>
        <v>3.125E-2</v>
      </c>
      <c r="J1831" t="s">
        <v>8</v>
      </c>
      <c r="K1831">
        <f>Tabla1[[#This Row],[Precio Unitario]]*Tabla1[[#This Row],[Cantidad Ordenada]]</f>
        <v>108</v>
      </c>
      <c r="L1831">
        <f>Tabla1[[#This Row],[Ganancia Bruta]]-(Tabla1[[#This Row],[Costo Unitario]]*Tabla1[[#This Row],[Cantidad Ordenada]])</f>
        <v>42</v>
      </c>
      <c r="M1831">
        <f>Tabla1[[#This Row],[Precio Unitario]]*Tabla1[[#This Row],[Cantidad Ordenada]]</f>
        <v>108</v>
      </c>
      <c r="N1831" s="1">
        <f>Tabla1[[#This Row],[Ganancia Neta ]]/Tabla1[[#This Row],[Total del pedido ]]</f>
        <v>0.3888888888888889</v>
      </c>
      <c r="O1831" s="2">
        <f>Tabla1[[#This Row],[Costo Unitario]]*Tabla1[[#This Row],[Cantidad Ordenada]]</f>
        <v>66</v>
      </c>
    </row>
    <row r="1832" spans="1:15" x14ac:dyDescent="0.2">
      <c r="A1832">
        <v>740</v>
      </c>
      <c r="B1832">
        <v>16</v>
      </c>
      <c r="C1832" t="s">
        <v>22</v>
      </c>
      <c r="D1832" t="s">
        <v>46</v>
      </c>
      <c r="E1832">
        <v>14</v>
      </c>
      <c r="F1832">
        <v>23</v>
      </c>
      <c r="G1832">
        <v>3</v>
      </c>
      <c r="H1832" s="8">
        <v>21</v>
      </c>
      <c r="I1832" s="7">
        <f>Tabla1[[#This Row],[Tiempo de Preparación]]/1440</f>
        <v>1.4583333333333334E-2</v>
      </c>
      <c r="J1832" t="s">
        <v>8</v>
      </c>
      <c r="K1832">
        <f>Tabla1[[#This Row],[Precio Unitario]]*Tabla1[[#This Row],[Cantidad Ordenada]]</f>
        <v>69</v>
      </c>
      <c r="L1832">
        <f>Tabla1[[#This Row],[Ganancia Bruta]]-(Tabla1[[#This Row],[Costo Unitario]]*Tabla1[[#This Row],[Cantidad Ordenada]])</f>
        <v>27</v>
      </c>
      <c r="M1832">
        <f>Tabla1[[#This Row],[Precio Unitario]]*Tabla1[[#This Row],[Cantidad Ordenada]]</f>
        <v>69</v>
      </c>
      <c r="N1832" s="1">
        <f>Tabla1[[#This Row],[Ganancia Neta ]]/Tabla1[[#This Row],[Total del pedido ]]</f>
        <v>0.39130434782608697</v>
      </c>
      <c r="O1832" s="2">
        <f>Tabla1[[#This Row],[Costo Unitario]]*Tabla1[[#This Row],[Cantidad Ordenada]]</f>
        <v>42</v>
      </c>
    </row>
    <row r="1833" spans="1:15" x14ac:dyDescent="0.2">
      <c r="A1833">
        <v>741</v>
      </c>
      <c r="B1833">
        <v>14</v>
      </c>
      <c r="C1833" t="s">
        <v>5</v>
      </c>
      <c r="D1833" t="s">
        <v>31</v>
      </c>
      <c r="E1833">
        <v>14</v>
      </c>
      <c r="F1833">
        <v>24</v>
      </c>
      <c r="G1833">
        <v>3</v>
      </c>
      <c r="H1833" s="8">
        <v>52</v>
      </c>
      <c r="I1833" s="7">
        <f>Tabla1[[#This Row],[Tiempo de Preparación]]/1440</f>
        <v>3.6111111111111108E-2</v>
      </c>
      <c r="J1833" t="s">
        <v>8</v>
      </c>
      <c r="K1833">
        <f>Tabla1[[#This Row],[Precio Unitario]]*Tabla1[[#This Row],[Cantidad Ordenada]]</f>
        <v>72</v>
      </c>
      <c r="L1833">
        <f>Tabla1[[#This Row],[Ganancia Bruta]]-(Tabla1[[#This Row],[Costo Unitario]]*Tabla1[[#This Row],[Cantidad Ordenada]])</f>
        <v>30</v>
      </c>
      <c r="M1833">
        <f>Tabla1[[#This Row],[Precio Unitario]]*Tabla1[[#This Row],[Cantidad Ordenada]]</f>
        <v>72</v>
      </c>
      <c r="N1833" s="1">
        <f>Tabla1[[#This Row],[Ganancia Neta ]]/Tabla1[[#This Row],[Total del pedido ]]</f>
        <v>0.41666666666666669</v>
      </c>
      <c r="O1833" s="2">
        <f>Tabla1[[#This Row],[Costo Unitario]]*Tabla1[[#This Row],[Cantidad Ordenada]]</f>
        <v>42</v>
      </c>
    </row>
    <row r="1834" spans="1:15" x14ac:dyDescent="0.2">
      <c r="A1834">
        <v>741</v>
      </c>
      <c r="B1834">
        <v>14</v>
      </c>
      <c r="C1834" t="s">
        <v>13</v>
      </c>
      <c r="D1834" t="s">
        <v>37</v>
      </c>
      <c r="E1834">
        <v>17</v>
      </c>
      <c r="F1834">
        <v>29</v>
      </c>
      <c r="G1834">
        <v>2</v>
      </c>
      <c r="H1834" s="8">
        <v>40</v>
      </c>
      <c r="I1834" s="7">
        <f>Tabla1[[#This Row],[Tiempo de Preparación]]/1440</f>
        <v>2.7777777777777776E-2</v>
      </c>
      <c r="J1834" t="s">
        <v>6</v>
      </c>
      <c r="K1834">
        <f>Tabla1[[#This Row],[Precio Unitario]]*Tabla1[[#This Row],[Cantidad Ordenada]]</f>
        <v>58</v>
      </c>
      <c r="L1834">
        <f>Tabla1[[#This Row],[Ganancia Bruta]]-(Tabla1[[#This Row],[Costo Unitario]]*Tabla1[[#This Row],[Cantidad Ordenada]])</f>
        <v>24</v>
      </c>
      <c r="M1834">
        <f>Tabla1[[#This Row],[Precio Unitario]]*Tabla1[[#This Row],[Cantidad Ordenada]]</f>
        <v>58</v>
      </c>
      <c r="N1834" s="1">
        <f>Tabla1[[#This Row],[Ganancia Neta ]]/Tabla1[[#This Row],[Total del pedido ]]</f>
        <v>0.41379310344827586</v>
      </c>
      <c r="O1834" s="2">
        <f>Tabla1[[#This Row],[Costo Unitario]]*Tabla1[[#This Row],[Cantidad Ordenada]]</f>
        <v>34</v>
      </c>
    </row>
    <row r="1835" spans="1:15" x14ac:dyDescent="0.2">
      <c r="A1835">
        <v>741</v>
      </c>
      <c r="B1835">
        <v>14</v>
      </c>
      <c r="C1835" t="s">
        <v>14</v>
      </c>
      <c r="D1835" t="s">
        <v>38</v>
      </c>
      <c r="E1835">
        <v>20</v>
      </c>
      <c r="F1835">
        <v>33</v>
      </c>
      <c r="G1835">
        <v>3</v>
      </c>
      <c r="H1835" s="8">
        <v>39</v>
      </c>
      <c r="I1835" s="7">
        <f>Tabla1[[#This Row],[Tiempo de Preparación]]/1440</f>
        <v>2.7083333333333334E-2</v>
      </c>
      <c r="J1835" t="s">
        <v>8</v>
      </c>
      <c r="K1835">
        <f>Tabla1[[#This Row],[Precio Unitario]]*Tabla1[[#This Row],[Cantidad Ordenada]]</f>
        <v>99</v>
      </c>
      <c r="L1835">
        <f>Tabla1[[#This Row],[Ganancia Bruta]]-(Tabla1[[#This Row],[Costo Unitario]]*Tabla1[[#This Row],[Cantidad Ordenada]])</f>
        <v>39</v>
      </c>
      <c r="M1835">
        <f>Tabla1[[#This Row],[Precio Unitario]]*Tabla1[[#This Row],[Cantidad Ordenada]]</f>
        <v>99</v>
      </c>
      <c r="N1835" s="1">
        <f>Tabla1[[#This Row],[Ganancia Neta ]]/Tabla1[[#This Row],[Total del pedido ]]</f>
        <v>0.39393939393939392</v>
      </c>
      <c r="O1835" s="2">
        <f>Tabla1[[#This Row],[Costo Unitario]]*Tabla1[[#This Row],[Cantidad Ordenada]]</f>
        <v>60</v>
      </c>
    </row>
    <row r="1836" spans="1:15" x14ac:dyDescent="0.2">
      <c r="A1836">
        <v>741</v>
      </c>
      <c r="B1836">
        <v>14</v>
      </c>
      <c r="C1836" t="s">
        <v>15</v>
      </c>
      <c r="D1836" t="s">
        <v>39</v>
      </c>
      <c r="E1836">
        <v>16</v>
      </c>
      <c r="F1836">
        <v>28</v>
      </c>
      <c r="G1836">
        <v>2</v>
      </c>
      <c r="H1836" s="8">
        <v>34</v>
      </c>
      <c r="I1836" s="7">
        <f>Tabla1[[#This Row],[Tiempo de Preparación]]/1440</f>
        <v>2.361111111111111E-2</v>
      </c>
      <c r="J1836" t="s">
        <v>8</v>
      </c>
      <c r="K1836">
        <f>Tabla1[[#This Row],[Precio Unitario]]*Tabla1[[#This Row],[Cantidad Ordenada]]</f>
        <v>56</v>
      </c>
      <c r="L1836">
        <f>Tabla1[[#This Row],[Ganancia Bruta]]-(Tabla1[[#This Row],[Costo Unitario]]*Tabla1[[#This Row],[Cantidad Ordenada]])</f>
        <v>24</v>
      </c>
      <c r="M1836">
        <f>Tabla1[[#This Row],[Precio Unitario]]*Tabla1[[#This Row],[Cantidad Ordenada]]</f>
        <v>56</v>
      </c>
      <c r="N1836" s="1">
        <f>Tabla1[[#This Row],[Ganancia Neta ]]/Tabla1[[#This Row],[Total del pedido ]]</f>
        <v>0.42857142857142855</v>
      </c>
      <c r="O1836" s="2">
        <f>Tabla1[[#This Row],[Costo Unitario]]*Tabla1[[#This Row],[Cantidad Ordenada]]</f>
        <v>32</v>
      </c>
    </row>
    <row r="1837" spans="1:15" x14ac:dyDescent="0.2">
      <c r="A1837">
        <v>742</v>
      </c>
      <c r="B1837">
        <v>20</v>
      </c>
      <c r="C1837" t="s">
        <v>9</v>
      </c>
      <c r="D1837" t="s">
        <v>33</v>
      </c>
      <c r="E1837">
        <v>19</v>
      </c>
      <c r="F1837">
        <v>31</v>
      </c>
      <c r="G1837">
        <v>1</v>
      </c>
      <c r="H1837" s="8">
        <v>41</v>
      </c>
      <c r="I1837" s="7">
        <f>Tabla1[[#This Row],[Tiempo de Preparación]]/1440</f>
        <v>2.8472222222222222E-2</v>
      </c>
      <c r="J1837" t="s">
        <v>8</v>
      </c>
      <c r="K1837">
        <f>Tabla1[[#This Row],[Precio Unitario]]*Tabla1[[#This Row],[Cantidad Ordenada]]</f>
        <v>31</v>
      </c>
      <c r="L1837">
        <f>Tabla1[[#This Row],[Ganancia Bruta]]-(Tabla1[[#This Row],[Costo Unitario]]*Tabla1[[#This Row],[Cantidad Ordenada]])</f>
        <v>12</v>
      </c>
      <c r="M1837">
        <f>Tabla1[[#This Row],[Precio Unitario]]*Tabla1[[#This Row],[Cantidad Ordenada]]</f>
        <v>31</v>
      </c>
      <c r="N1837" s="1">
        <f>Tabla1[[#This Row],[Ganancia Neta ]]/Tabla1[[#This Row],[Total del pedido ]]</f>
        <v>0.38709677419354838</v>
      </c>
      <c r="O1837" s="2">
        <f>Tabla1[[#This Row],[Costo Unitario]]*Tabla1[[#This Row],[Cantidad Ordenada]]</f>
        <v>19</v>
      </c>
    </row>
    <row r="1838" spans="1:15" x14ac:dyDescent="0.2">
      <c r="A1838">
        <v>742</v>
      </c>
      <c r="B1838">
        <v>20</v>
      </c>
      <c r="C1838" t="s">
        <v>7</v>
      </c>
      <c r="D1838" t="s">
        <v>32</v>
      </c>
      <c r="E1838">
        <v>18</v>
      </c>
      <c r="F1838">
        <v>30</v>
      </c>
      <c r="G1838">
        <v>3</v>
      </c>
      <c r="H1838" s="8">
        <v>43</v>
      </c>
      <c r="I1838" s="7">
        <f>Tabla1[[#This Row],[Tiempo de Preparación]]/1440</f>
        <v>2.9861111111111113E-2</v>
      </c>
      <c r="J1838" t="s">
        <v>6</v>
      </c>
      <c r="K1838">
        <f>Tabla1[[#This Row],[Precio Unitario]]*Tabla1[[#This Row],[Cantidad Ordenada]]</f>
        <v>90</v>
      </c>
      <c r="L1838">
        <f>Tabla1[[#This Row],[Ganancia Bruta]]-(Tabla1[[#This Row],[Costo Unitario]]*Tabla1[[#This Row],[Cantidad Ordenada]])</f>
        <v>36</v>
      </c>
      <c r="M1838">
        <f>Tabla1[[#This Row],[Precio Unitario]]*Tabla1[[#This Row],[Cantidad Ordenada]]</f>
        <v>90</v>
      </c>
      <c r="N1838" s="1">
        <f>Tabla1[[#This Row],[Ganancia Neta ]]/Tabla1[[#This Row],[Total del pedido ]]</f>
        <v>0.4</v>
      </c>
      <c r="O1838" s="2">
        <f>Tabla1[[#This Row],[Costo Unitario]]*Tabla1[[#This Row],[Cantidad Ordenada]]</f>
        <v>54</v>
      </c>
    </row>
    <row r="1839" spans="1:15" x14ac:dyDescent="0.2">
      <c r="A1839">
        <v>742</v>
      </c>
      <c r="B1839">
        <v>20</v>
      </c>
      <c r="C1839" t="s">
        <v>25</v>
      </c>
      <c r="D1839" t="s">
        <v>49</v>
      </c>
      <c r="E1839">
        <v>15</v>
      </c>
      <c r="F1839">
        <v>26</v>
      </c>
      <c r="G1839">
        <v>1</v>
      </c>
      <c r="H1839" s="8">
        <v>26</v>
      </c>
      <c r="I1839" s="7">
        <f>Tabla1[[#This Row],[Tiempo de Preparación]]/1440</f>
        <v>1.8055555555555554E-2</v>
      </c>
      <c r="J1839" t="s">
        <v>8</v>
      </c>
      <c r="K1839">
        <f>Tabla1[[#This Row],[Precio Unitario]]*Tabla1[[#This Row],[Cantidad Ordenada]]</f>
        <v>26</v>
      </c>
      <c r="L1839">
        <f>Tabla1[[#This Row],[Ganancia Bruta]]-(Tabla1[[#This Row],[Costo Unitario]]*Tabla1[[#This Row],[Cantidad Ordenada]])</f>
        <v>11</v>
      </c>
      <c r="M1839">
        <f>Tabla1[[#This Row],[Precio Unitario]]*Tabla1[[#This Row],[Cantidad Ordenada]]</f>
        <v>26</v>
      </c>
      <c r="N1839" s="1">
        <f>Tabla1[[#This Row],[Ganancia Neta ]]/Tabla1[[#This Row],[Total del pedido ]]</f>
        <v>0.42307692307692307</v>
      </c>
      <c r="O1839" s="2">
        <f>Tabla1[[#This Row],[Costo Unitario]]*Tabla1[[#This Row],[Cantidad Ordenada]]</f>
        <v>15</v>
      </c>
    </row>
    <row r="1840" spans="1:15" x14ac:dyDescent="0.2">
      <c r="A1840">
        <v>742</v>
      </c>
      <c r="B1840">
        <v>20</v>
      </c>
      <c r="C1840" t="s">
        <v>16</v>
      </c>
      <c r="D1840" t="s">
        <v>40</v>
      </c>
      <c r="E1840">
        <v>11</v>
      </c>
      <c r="F1840">
        <v>19</v>
      </c>
      <c r="G1840">
        <v>1</v>
      </c>
      <c r="H1840" s="8">
        <v>35</v>
      </c>
      <c r="I1840" s="7">
        <f>Tabla1[[#This Row],[Tiempo de Preparación]]/1440</f>
        <v>2.4305555555555556E-2</v>
      </c>
      <c r="J1840" t="s">
        <v>6</v>
      </c>
      <c r="K1840">
        <f>Tabla1[[#This Row],[Precio Unitario]]*Tabla1[[#This Row],[Cantidad Ordenada]]</f>
        <v>19</v>
      </c>
      <c r="L1840">
        <f>Tabla1[[#This Row],[Ganancia Bruta]]-(Tabla1[[#This Row],[Costo Unitario]]*Tabla1[[#This Row],[Cantidad Ordenada]])</f>
        <v>8</v>
      </c>
      <c r="M1840">
        <f>Tabla1[[#This Row],[Precio Unitario]]*Tabla1[[#This Row],[Cantidad Ordenada]]</f>
        <v>19</v>
      </c>
      <c r="N1840" s="1">
        <f>Tabla1[[#This Row],[Ganancia Neta ]]/Tabla1[[#This Row],[Total del pedido ]]</f>
        <v>0.42105263157894735</v>
      </c>
      <c r="O1840" s="2">
        <f>Tabla1[[#This Row],[Costo Unitario]]*Tabla1[[#This Row],[Cantidad Ordenada]]</f>
        <v>11</v>
      </c>
    </row>
    <row r="1841" spans="1:15" x14ac:dyDescent="0.2">
      <c r="A1841">
        <v>743</v>
      </c>
      <c r="B1841">
        <v>19</v>
      </c>
      <c r="C1841" t="s">
        <v>25</v>
      </c>
      <c r="D1841" t="s">
        <v>49</v>
      </c>
      <c r="E1841">
        <v>15</v>
      </c>
      <c r="F1841">
        <v>26</v>
      </c>
      <c r="G1841">
        <v>2</v>
      </c>
      <c r="H1841" s="8">
        <v>59</v>
      </c>
      <c r="I1841" s="7">
        <f>Tabla1[[#This Row],[Tiempo de Preparación]]/1440</f>
        <v>4.0972222222222222E-2</v>
      </c>
      <c r="J1841" t="s">
        <v>8</v>
      </c>
      <c r="K1841">
        <f>Tabla1[[#This Row],[Precio Unitario]]*Tabla1[[#This Row],[Cantidad Ordenada]]</f>
        <v>52</v>
      </c>
      <c r="L1841">
        <f>Tabla1[[#This Row],[Ganancia Bruta]]-(Tabla1[[#This Row],[Costo Unitario]]*Tabla1[[#This Row],[Cantidad Ordenada]])</f>
        <v>22</v>
      </c>
      <c r="M1841">
        <f>Tabla1[[#This Row],[Precio Unitario]]*Tabla1[[#This Row],[Cantidad Ordenada]]</f>
        <v>52</v>
      </c>
      <c r="N1841" s="1">
        <f>Tabla1[[#This Row],[Ganancia Neta ]]/Tabla1[[#This Row],[Total del pedido ]]</f>
        <v>0.42307692307692307</v>
      </c>
      <c r="O1841" s="2">
        <f>Tabla1[[#This Row],[Costo Unitario]]*Tabla1[[#This Row],[Cantidad Ordenada]]</f>
        <v>30</v>
      </c>
    </row>
    <row r="1842" spans="1:15" x14ac:dyDescent="0.2">
      <c r="A1842">
        <v>743</v>
      </c>
      <c r="B1842">
        <v>19</v>
      </c>
      <c r="C1842" t="s">
        <v>24</v>
      </c>
      <c r="D1842" t="s">
        <v>48</v>
      </c>
      <c r="E1842">
        <v>10</v>
      </c>
      <c r="F1842">
        <v>18</v>
      </c>
      <c r="G1842">
        <v>2</v>
      </c>
      <c r="H1842" s="8">
        <v>41</v>
      </c>
      <c r="I1842" s="7">
        <f>Tabla1[[#This Row],[Tiempo de Preparación]]/1440</f>
        <v>2.8472222222222222E-2</v>
      </c>
      <c r="J1842" t="s">
        <v>6</v>
      </c>
      <c r="K1842">
        <f>Tabla1[[#This Row],[Precio Unitario]]*Tabla1[[#This Row],[Cantidad Ordenada]]</f>
        <v>36</v>
      </c>
      <c r="L1842">
        <f>Tabla1[[#This Row],[Ganancia Bruta]]-(Tabla1[[#This Row],[Costo Unitario]]*Tabla1[[#This Row],[Cantidad Ordenada]])</f>
        <v>16</v>
      </c>
      <c r="M1842">
        <f>Tabla1[[#This Row],[Precio Unitario]]*Tabla1[[#This Row],[Cantidad Ordenada]]</f>
        <v>36</v>
      </c>
      <c r="N1842" s="1">
        <f>Tabla1[[#This Row],[Ganancia Neta ]]/Tabla1[[#This Row],[Total del pedido ]]</f>
        <v>0.44444444444444442</v>
      </c>
      <c r="O1842" s="2">
        <f>Tabla1[[#This Row],[Costo Unitario]]*Tabla1[[#This Row],[Cantidad Ordenada]]</f>
        <v>20</v>
      </c>
    </row>
    <row r="1843" spans="1:15" x14ac:dyDescent="0.2">
      <c r="A1843">
        <v>743</v>
      </c>
      <c r="B1843">
        <v>19</v>
      </c>
      <c r="C1843" t="s">
        <v>22</v>
      </c>
      <c r="D1843" t="s">
        <v>46</v>
      </c>
      <c r="E1843">
        <v>14</v>
      </c>
      <c r="F1843">
        <v>23</v>
      </c>
      <c r="G1843">
        <v>2</v>
      </c>
      <c r="H1843" s="8">
        <v>43</v>
      </c>
      <c r="I1843" s="7">
        <f>Tabla1[[#This Row],[Tiempo de Preparación]]/1440</f>
        <v>2.9861111111111113E-2</v>
      </c>
      <c r="J1843" t="s">
        <v>8</v>
      </c>
      <c r="K1843">
        <f>Tabla1[[#This Row],[Precio Unitario]]*Tabla1[[#This Row],[Cantidad Ordenada]]</f>
        <v>46</v>
      </c>
      <c r="L1843">
        <f>Tabla1[[#This Row],[Ganancia Bruta]]-(Tabla1[[#This Row],[Costo Unitario]]*Tabla1[[#This Row],[Cantidad Ordenada]])</f>
        <v>18</v>
      </c>
      <c r="M1843">
        <f>Tabla1[[#This Row],[Precio Unitario]]*Tabla1[[#This Row],[Cantidad Ordenada]]</f>
        <v>46</v>
      </c>
      <c r="N1843" s="1">
        <f>Tabla1[[#This Row],[Ganancia Neta ]]/Tabla1[[#This Row],[Total del pedido ]]</f>
        <v>0.39130434782608697</v>
      </c>
      <c r="O1843" s="2">
        <f>Tabla1[[#This Row],[Costo Unitario]]*Tabla1[[#This Row],[Cantidad Ordenada]]</f>
        <v>28</v>
      </c>
    </row>
    <row r="1844" spans="1:15" x14ac:dyDescent="0.2">
      <c r="A1844">
        <v>744</v>
      </c>
      <c r="B1844">
        <v>11</v>
      </c>
      <c r="C1844" t="s">
        <v>24</v>
      </c>
      <c r="D1844" t="s">
        <v>48</v>
      </c>
      <c r="E1844">
        <v>10</v>
      </c>
      <c r="F1844">
        <v>18</v>
      </c>
      <c r="G1844">
        <v>1</v>
      </c>
      <c r="H1844" s="8">
        <v>57</v>
      </c>
      <c r="I1844" s="7">
        <f>Tabla1[[#This Row],[Tiempo de Preparación]]/1440</f>
        <v>3.9583333333333331E-2</v>
      </c>
      <c r="J1844" t="s">
        <v>6</v>
      </c>
      <c r="K1844">
        <f>Tabla1[[#This Row],[Precio Unitario]]*Tabla1[[#This Row],[Cantidad Ordenada]]</f>
        <v>18</v>
      </c>
      <c r="L1844">
        <f>Tabla1[[#This Row],[Ganancia Bruta]]-(Tabla1[[#This Row],[Costo Unitario]]*Tabla1[[#This Row],[Cantidad Ordenada]])</f>
        <v>8</v>
      </c>
      <c r="M1844">
        <f>Tabla1[[#This Row],[Precio Unitario]]*Tabla1[[#This Row],[Cantidad Ordenada]]</f>
        <v>18</v>
      </c>
      <c r="N1844" s="1">
        <f>Tabla1[[#This Row],[Ganancia Neta ]]/Tabla1[[#This Row],[Total del pedido ]]</f>
        <v>0.44444444444444442</v>
      </c>
      <c r="O1844" s="2">
        <f>Tabla1[[#This Row],[Costo Unitario]]*Tabla1[[#This Row],[Cantidad Ordenada]]</f>
        <v>10</v>
      </c>
    </row>
    <row r="1845" spans="1:15" x14ac:dyDescent="0.2">
      <c r="A1845">
        <v>744</v>
      </c>
      <c r="B1845">
        <v>11</v>
      </c>
      <c r="C1845" t="s">
        <v>13</v>
      </c>
      <c r="D1845" t="s">
        <v>37</v>
      </c>
      <c r="E1845">
        <v>17</v>
      </c>
      <c r="F1845">
        <v>29</v>
      </c>
      <c r="G1845">
        <v>2</v>
      </c>
      <c r="H1845" s="8">
        <v>10</v>
      </c>
      <c r="I1845" s="7">
        <f>Tabla1[[#This Row],[Tiempo de Preparación]]/1440</f>
        <v>6.9444444444444441E-3</v>
      </c>
      <c r="J1845" t="s">
        <v>6</v>
      </c>
      <c r="K1845">
        <f>Tabla1[[#This Row],[Precio Unitario]]*Tabla1[[#This Row],[Cantidad Ordenada]]</f>
        <v>58</v>
      </c>
      <c r="L1845">
        <f>Tabla1[[#This Row],[Ganancia Bruta]]-(Tabla1[[#This Row],[Costo Unitario]]*Tabla1[[#This Row],[Cantidad Ordenada]])</f>
        <v>24</v>
      </c>
      <c r="M1845">
        <f>Tabla1[[#This Row],[Precio Unitario]]*Tabla1[[#This Row],[Cantidad Ordenada]]</f>
        <v>58</v>
      </c>
      <c r="N1845" s="1">
        <f>Tabla1[[#This Row],[Ganancia Neta ]]/Tabla1[[#This Row],[Total del pedido ]]</f>
        <v>0.41379310344827586</v>
      </c>
      <c r="O1845" s="2">
        <f>Tabla1[[#This Row],[Costo Unitario]]*Tabla1[[#This Row],[Cantidad Ordenada]]</f>
        <v>34</v>
      </c>
    </row>
    <row r="1846" spans="1:15" x14ac:dyDescent="0.2">
      <c r="A1846">
        <v>745</v>
      </c>
      <c r="B1846">
        <v>3</v>
      </c>
      <c r="C1846" t="s">
        <v>17</v>
      </c>
      <c r="D1846" t="s">
        <v>41</v>
      </c>
      <c r="E1846">
        <v>21</v>
      </c>
      <c r="F1846">
        <v>35</v>
      </c>
      <c r="G1846">
        <v>3</v>
      </c>
      <c r="H1846" s="8">
        <v>34</v>
      </c>
      <c r="I1846" s="7">
        <f>Tabla1[[#This Row],[Tiempo de Preparación]]/1440</f>
        <v>2.361111111111111E-2</v>
      </c>
      <c r="J1846" t="s">
        <v>6</v>
      </c>
      <c r="K1846">
        <f>Tabla1[[#This Row],[Precio Unitario]]*Tabla1[[#This Row],[Cantidad Ordenada]]</f>
        <v>105</v>
      </c>
      <c r="L1846">
        <f>Tabla1[[#This Row],[Ganancia Bruta]]-(Tabla1[[#This Row],[Costo Unitario]]*Tabla1[[#This Row],[Cantidad Ordenada]])</f>
        <v>42</v>
      </c>
      <c r="M1846">
        <f>Tabla1[[#This Row],[Precio Unitario]]*Tabla1[[#This Row],[Cantidad Ordenada]]</f>
        <v>105</v>
      </c>
      <c r="N1846" s="1">
        <f>Tabla1[[#This Row],[Ganancia Neta ]]/Tabla1[[#This Row],[Total del pedido ]]</f>
        <v>0.4</v>
      </c>
      <c r="O1846" s="2">
        <f>Tabla1[[#This Row],[Costo Unitario]]*Tabla1[[#This Row],[Cantidad Ordenada]]</f>
        <v>63</v>
      </c>
    </row>
    <row r="1847" spans="1:15" x14ac:dyDescent="0.2">
      <c r="A1847">
        <v>745</v>
      </c>
      <c r="B1847">
        <v>3</v>
      </c>
      <c r="C1847" t="s">
        <v>5</v>
      </c>
      <c r="D1847" t="s">
        <v>31</v>
      </c>
      <c r="E1847">
        <v>14</v>
      </c>
      <c r="F1847">
        <v>24</v>
      </c>
      <c r="G1847">
        <v>2</v>
      </c>
      <c r="H1847" s="8">
        <v>9</v>
      </c>
      <c r="I1847" s="7">
        <f>Tabla1[[#This Row],[Tiempo de Preparación]]/1440</f>
        <v>6.2500000000000003E-3</v>
      </c>
      <c r="J1847" t="s">
        <v>6</v>
      </c>
      <c r="K1847">
        <f>Tabla1[[#This Row],[Precio Unitario]]*Tabla1[[#This Row],[Cantidad Ordenada]]</f>
        <v>48</v>
      </c>
      <c r="L1847">
        <f>Tabla1[[#This Row],[Ganancia Bruta]]-(Tabla1[[#This Row],[Costo Unitario]]*Tabla1[[#This Row],[Cantidad Ordenada]])</f>
        <v>20</v>
      </c>
      <c r="M1847">
        <f>Tabla1[[#This Row],[Precio Unitario]]*Tabla1[[#This Row],[Cantidad Ordenada]]</f>
        <v>48</v>
      </c>
      <c r="N1847" s="1">
        <f>Tabla1[[#This Row],[Ganancia Neta ]]/Tabla1[[#This Row],[Total del pedido ]]</f>
        <v>0.41666666666666669</v>
      </c>
      <c r="O1847" s="2">
        <f>Tabla1[[#This Row],[Costo Unitario]]*Tabla1[[#This Row],[Cantidad Ordenada]]</f>
        <v>28</v>
      </c>
    </row>
    <row r="1848" spans="1:15" x14ac:dyDescent="0.2">
      <c r="A1848">
        <v>745</v>
      </c>
      <c r="B1848">
        <v>3</v>
      </c>
      <c r="C1848" t="s">
        <v>26</v>
      </c>
      <c r="D1848" t="s">
        <v>50</v>
      </c>
      <c r="E1848">
        <v>15</v>
      </c>
      <c r="F1848">
        <v>25</v>
      </c>
      <c r="G1848">
        <v>2</v>
      </c>
      <c r="H1848" s="8">
        <v>23</v>
      </c>
      <c r="I1848" s="7">
        <f>Tabla1[[#This Row],[Tiempo de Preparación]]/1440</f>
        <v>1.5972222222222221E-2</v>
      </c>
      <c r="J1848" t="s">
        <v>6</v>
      </c>
      <c r="K1848">
        <f>Tabla1[[#This Row],[Precio Unitario]]*Tabla1[[#This Row],[Cantidad Ordenada]]</f>
        <v>50</v>
      </c>
      <c r="L1848">
        <f>Tabla1[[#This Row],[Ganancia Bruta]]-(Tabla1[[#This Row],[Costo Unitario]]*Tabla1[[#This Row],[Cantidad Ordenada]])</f>
        <v>20</v>
      </c>
      <c r="M1848">
        <f>Tabla1[[#This Row],[Precio Unitario]]*Tabla1[[#This Row],[Cantidad Ordenada]]</f>
        <v>50</v>
      </c>
      <c r="N1848" s="1">
        <f>Tabla1[[#This Row],[Ganancia Neta ]]/Tabla1[[#This Row],[Total del pedido ]]</f>
        <v>0.4</v>
      </c>
      <c r="O1848" s="2">
        <f>Tabla1[[#This Row],[Costo Unitario]]*Tabla1[[#This Row],[Cantidad Ordenada]]</f>
        <v>30</v>
      </c>
    </row>
    <row r="1849" spans="1:15" x14ac:dyDescent="0.2">
      <c r="A1849">
        <v>745</v>
      </c>
      <c r="B1849">
        <v>3</v>
      </c>
      <c r="C1849" t="s">
        <v>10</v>
      </c>
      <c r="D1849" t="s">
        <v>34</v>
      </c>
      <c r="E1849">
        <v>16</v>
      </c>
      <c r="F1849">
        <v>27</v>
      </c>
      <c r="G1849">
        <v>3</v>
      </c>
      <c r="H1849" s="8">
        <v>7</v>
      </c>
      <c r="I1849" s="7">
        <f>Tabla1[[#This Row],[Tiempo de Preparación]]/1440</f>
        <v>4.8611111111111112E-3</v>
      </c>
      <c r="J1849" t="s">
        <v>8</v>
      </c>
      <c r="K1849">
        <f>Tabla1[[#This Row],[Precio Unitario]]*Tabla1[[#This Row],[Cantidad Ordenada]]</f>
        <v>81</v>
      </c>
      <c r="L1849">
        <f>Tabla1[[#This Row],[Ganancia Bruta]]-(Tabla1[[#This Row],[Costo Unitario]]*Tabla1[[#This Row],[Cantidad Ordenada]])</f>
        <v>33</v>
      </c>
      <c r="M1849">
        <f>Tabla1[[#This Row],[Precio Unitario]]*Tabla1[[#This Row],[Cantidad Ordenada]]</f>
        <v>81</v>
      </c>
      <c r="N1849" s="1">
        <f>Tabla1[[#This Row],[Ganancia Neta ]]/Tabla1[[#This Row],[Total del pedido ]]</f>
        <v>0.40740740740740738</v>
      </c>
      <c r="O1849" s="2">
        <f>Tabla1[[#This Row],[Costo Unitario]]*Tabla1[[#This Row],[Cantidad Ordenada]]</f>
        <v>48</v>
      </c>
    </row>
    <row r="1850" spans="1:15" x14ac:dyDescent="0.2">
      <c r="A1850">
        <v>746</v>
      </c>
      <c r="B1850">
        <v>13</v>
      </c>
      <c r="C1850" t="s">
        <v>17</v>
      </c>
      <c r="D1850" t="s">
        <v>41</v>
      </c>
      <c r="E1850">
        <v>21</v>
      </c>
      <c r="F1850">
        <v>35</v>
      </c>
      <c r="G1850">
        <v>3</v>
      </c>
      <c r="H1850" s="8">
        <v>34</v>
      </c>
      <c r="I1850" s="7">
        <f>Tabla1[[#This Row],[Tiempo de Preparación]]/1440</f>
        <v>2.361111111111111E-2</v>
      </c>
      <c r="J1850" t="s">
        <v>6</v>
      </c>
      <c r="K1850">
        <f>Tabla1[[#This Row],[Precio Unitario]]*Tabla1[[#This Row],[Cantidad Ordenada]]</f>
        <v>105</v>
      </c>
      <c r="L1850">
        <f>Tabla1[[#This Row],[Ganancia Bruta]]-(Tabla1[[#This Row],[Costo Unitario]]*Tabla1[[#This Row],[Cantidad Ordenada]])</f>
        <v>42</v>
      </c>
      <c r="M1850">
        <f>Tabla1[[#This Row],[Precio Unitario]]*Tabla1[[#This Row],[Cantidad Ordenada]]</f>
        <v>105</v>
      </c>
      <c r="N1850" s="1">
        <f>Tabla1[[#This Row],[Ganancia Neta ]]/Tabla1[[#This Row],[Total del pedido ]]</f>
        <v>0.4</v>
      </c>
      <c r="O1850" s="2">
        <f>Tabla1[[#This Row],[Costo Unitario]]*Tabla1[[#This Row],[Cantidad Ordenada]]</f>
        <v>63</v>
      </c>
    </row>
    <row r="1851" spans="1:15" x14ac:dyDescent="0.2">
      <c r="A1851">
        <v>746</v>
      </c>
      <c r="B1851">
        <v>13</v>
      </c>
      <c r="C1851" t="s">
        <v>18</v>
      </c>
      <c r="D1851" t="s">
        <v>42</v>
      </c>
      <c r="E1851">
        <v>19</v>
      </c>
      <c r="F1851">
        <v>32</v>
      </c>
      <c r="G1851">
        <v>3</v>
      </c>
      <c r="H1851" s="8">
        <v>43</v>
      </c>
      <c r="I1851" s="7">
        <f>Tabla1[[#This Row],[Tiempo de Preparación]]/1440</f>
        <v>2.9861111111111113E-2</v>
      </c>
      <c r="J1851" t="s">
        <v>6</v>
      </c>
      <c r="K1851">
        <f>Tabla1[[#This Row],[Precio Unitario]]*Tabla1[[#This Row],[Cantidad Ordenada]]</f>
        <v>96</v>
      </c>
      <c r="L1851">
        <f>Tabla1[[#This Row],[Ganancia Bruta]]-(Tabla1[[#This Row],[Costo Unitario]]*Tabla1[[#This Row],[Cantidad Ordenada]])</f>
        <v>39</v>
      </c>
      <c r="M1851">
        <f>Tabla1[[#This Row],[Precio Unitario]]*Tabla1[[#This Row],[Cantidad Ordenada]]</f>
        <v>96</v>
      </c>
      <c r="N1851" s="1">
        <f>Tabla1[[#This Row],[Ganancia Neta ]]/Tabla1[[#This Row],[Total del pedido ]]</f>
        <v>0.40625</v>
      </c>
      <c r="O1851" s="2">
        <f>Tabla1[[#This Row],[Costo Unitario]]*Tabla1[[#This Row],[Cantidad Ordenada]]</f>
        <v>57</v>
      </c>
    </row>
    <row r="1852" spans="1:15" x14ac:dyDescent="0.2">
      <c r="A1852">
        <v>747</v>
      </c>
      <c r="B1852">
        <v>16</v>
      </c>
      <c r="C1852" t="s">
        <v>26</v>
      </c>
      <c r="D1852" t="s">
        <v>50</v>
      </c>
      <c r="E1852">
        <v>15</v>
      </c>
      <c r="F1852">
        <v>25</v>
      </c>
      <c r="G1852">
        <v>1</v>
      </c>
      <c r="H1852" s="8">
        <v>28</v>
      </c>
      <c r="I1852" s="7">
        <f>Tabla1[[#This Row],[Tiempo de Preparación]]/1440</f>
        <v>1.9444444444444445E-2</v>
      </c>
      <c r="J1852" t="s">
        <v>6</v>
      </c>
      <c r="K1852">
        <f>Tabla1[[#This Row],[Precio Unitario]]*Tabla1[[#This Row],[Cantidad Ordenada]]</f>
        <v>25</v>
      </c>
      <c r="L1852">
        <f>Tabla1[[#This Row],[Ganancia Bruta]]-(Tabla1[[#This Row],[Costo Unitario]]*Tabla1[[#This Row],[Cantidad Ordenada]])</f>
        <v>10</v>
      </c>
      <c r="M1852">
        <f>Tabla1[[#This Row],[Precio Unitario]]*Tabla1[[#This Row],[Cantidad Ordenada]]</f>
        <v>25</v>
      </c>
      <c r="N1852" s="1">
        <f>Tabla1[[#This Row],[Ganancia Neta ]]/Tabla1[[#This Row],[Total del pedido ]]</f>
        <v>0.4</v>
      </c>
      <c r="O1852" s="2">
        <f>Tabla1[[#This Row],[Costo Unitario]]*Tabla1[[#This Row],[Cantidad Ordenada]]</f>
        <v>15</v>
      </c>
    </row>
    <row r="1853" spans="1:15" x14ac:dyDescent="0.2">
      <c r="A1853">
        <v>748</v>
      </c>
      <c r="B1853">
        <v>2</v>
      </c>
      <c r="C1853" t="s">
        <v>18</v>
      </c>
      <c r="D1853" t="s">
        <v>42</v>
      </c>
      <c r="E1853">
        <v>19</v>
      </c>
      <c r="F1853">
        <v>32</v>
      </c>
      <c r="G1853">
        <v>1</v>
      </c>
      <c r="H1853" s="8">
        <v>5</v>
      </c>
      <c r="I1853" s="7">
        <f>Tabla1[[#This Row],[Tiempo de Preparación]]/1440</f>
        <v>3.472222222222222E-3</v>
      </c>
      <c r="J1853" t="s">
        <v>8</v>
      </c>
      <c r="K1853">
        <f>Tabla1[[#This Row],[Precio Unitario]]*Tabla1[[#This Row],[Cantidad Ordenada]]</f>
        <v>32</v>
      </c>
      <c r="L1853">
        <f>Tabla1[[#This Row],[Ganancia Bruta]]-(Tabla1[[#This Row],[Costo Unitario]]*Tabla1[[#This Row],[Cantidad Ordenada]])</f>
        <v>13</v>
      </c>
      <c r="M1853">
        <f>Tabla1[[#This Row],[Precio Unitario]]*Tabla1[[#This Row],[Cantidad Ordenada]]</f>
        <v>32</v>
      </c>
      <c r="N1853" s="1">
        <f>Tabla1[[#This Row],[Ganancia Neta ]]/Tabla1[[#This Row],[Total del pedido ]]</f>
        <v>0.40625</v>
      </c>
      <c r="O1853" s="2">
        <f>Tabla1[[#This Row],[Costo Unitario]]*Tabla1[[#This Row],[Cantidad Ordenada]]</f>
        <v>19</v>
      </c>
    </row>
    <row r="1854" spans="1:15" x14ac:dyDescent="0.2">
      <c r="A1854">
        <v>748</v>
      </c>
      <c r="B1854">
        <v>2</v>
      </c>
      <c r="C1854" t="s">
        <v>25</v>
      </c>
      <c r="D1854" t="s">
        <v>49</v>
      </c>
      <c r="E1854">
        <v>15</v>
      </c>
      <c r="F1854">
        <v>26</v>
      </c>
      <c r="G1854">
        <v>3</v>
      </c>
      <c r="H1854" s="8">
        <v>32</v>
      </c>
      <c r="I1854" s="7">
        <f>Tabla1[[#This Row],[Tiempo de Preparación]]/1440</f>
        <v>2.2222222222222223E-2</v>
      </c>
      <c r="J1854" t="s">
        <v>6</v>
      </c>
      <c r="K1854">
        <f>Tabla1[[#This Row],[Precio Unitario]]*Tabla1[[#This Row],[Cantidad Ordenada]]</f>
        <v>78</v>
      </c>
      <c r="L1854">
        <f>Tabla1[[#This Row],[Ganancia Bruta]]-(Tabla1[[#This Row],[Costo Unitario]]*Tabla1[[#This Row],[Cantidad Ordenada]])</f>
        <v>33</v>
      </c>
      <c r="M1854">
        <f>Tabla1[[#This Row],[Precio Unitario]]*Tabla1[[#This Row],[Cantidad Ordenada]]</f>
        <v>78</v>
      </c>
      <c r="N1854" s="1">
        <f>Tabla1[[#This Row],[Ganancia Neta ]]/Tabla1[[#This Row],[Total del pedido ]]</f>
        <v>0.42307692307692307</v>
      </c>
      <c r="O1854" s="2">
        <f>Tabla1[[#This Row],[Costo Unitario]]*Tabla1[[#This Row],[Cantidad Ordenada]]</f>
        <v>45</v>
      </c>
    </row>
    <row r="1855" spans="1:15" x14ac:dyDescent="0.2">
      <c r="A1855">
        <v>749</v>
      </c>
      <c r="B1855">
        <v>1</v>
      </c>
      <c r="C1855" t="s">
        <v>17</v>
      </c>
      <c r="D1855" t="s">
        <v>41</v>
      </c>
      <c r="E1855">
        <v>21</v>
      </c>
      <c r="F1855">
        <v>35</v>
      </c>
      <c r="G1855">
        <v>2</v>
      </c>
      <c r="H1855" s="8">
        <v>8</v>
      </c>
      <c r="I1855" s="7">
        <f>Tabla1[[#This Row],[Tiempo de Preparación]]/1440</f>
        <v>5.5555555555555558E-3</v>
      </c>
      <c r="J1855" t="s">
        <v>6</v>
      </c>
      <c r="K1855">
        <f>Tabla1[[#This Row],[Precio Unitario]]*Tabla1[[#This Row],[Cantidad Ordenada]]</f>
        <v>70</v>
      </c>
      <c r="L1855">
        <f>Tabla1[[#This Row],[Ganancia Bruta]]-(Tabla1[[#This Row],[Costo Unitario]]*Tabla1[[#This Row],[Cantidad Ordenada]])</f>
        <v>28</v>
      </c>
      <c r="M1855">
        <f>Tabla1[[#This Row],[Precio Unitario]]*Tabla1[[#This Row],[Cantidad Ordenada]]</f>
        <v>70</v>
      </c>
      <c r="N1855" s="1">
        <f>Tabla1[[#This Row],[Ganancia Neta ]]/Tabla1[[#This Row],[Total del pedido ]]</f>
        <v>0.4</v>
      </c>
      <c r="O1855" s="2">
        <f>Tabla1[[#This Row],[Costo Unitario]]*Tabla1[[#This Row],[Cantidad Ordenada]]</f>
        <v>42</v>
      </c>
    </row>
    <row r="1856" spans="1:15" x14ac:dyDescent="0.2">
      <c r="A1856">
        <v>750</v>
      </c>
      <c r="B1856">
        <v>6</v>
      </c>
      <c r="C1856" t="s">
        <v>9</v>
      </c>
      <c r="D1856" t="s">
        <v>33</v>
      </c>
      <c r="E1856">
        <v>19</v>
      </c>
      <c r="F1856">
        <v>31</v>
      </c>
      <c r="G1856">
        <v>3</v>
      </c>
      <c r="H1856" s="8">
        <v>47</v>
      </c>
      <c r="I1856" s="7">
        <f>Tabla1[[#This Row],[Tiempo de Preparación]]/1440</f>
        <v>3.2638888888888891E-2</v>
      </c>
      <c r="J1856" t="s">
        <v>6</v>
      </c>
      <c r="K1856">
        <f>Tabla1[[#This Row],[Precio Unitario]]*Tabla1[[#This Row],[Cantidad Ordenada]]</f>
        <v>93</v>
      </c>
      <c r="L1856">
        <f>Tabla1[[#This Row],[Ganancia Bruta]]-(Tabla1[[#This Row],[Costo Unitario]]*Tabla1[[#This Row],[Cantidad Ordenada]])</f>
        <v>36</v>
      </c>
      <c r="M1856">
        <f>Tabla1[[#This Row],[Precio Unitario]]*Tabla1[[#This Row],[Cantidad Ordenada]]</f>
        <v>93</v>
      </c>
      <c r="N1856" s="1">
        <f>Tabla1[[#This Row],[Ganancia Neta ]]/Tabla1[[#This Row],[Total del pedido ]]</f>
        <v>0.38709677419354838</v>
      </c>
      <c r="O1856" s="2">
        <f>Tabla1[[#This Row],[Costo Unitario]]*Tabla1[[#This Row],[Cantidad Ordenada]]</f>
        <v>57</v>
      </c>
    </row>
    <row r="1857" spans="1:15" x14ac:dyDescent="0.2">
      <c r="A1857">
        <v>750</v>
      </c>
      <c r="B1857">
        <v>6</v>
      </c>
      <c r="C1857" t="s">
        <v>25</v>
      </c>
      <c r="D1857" t="s">
        <v>49</v>
      </c>
      <c r="E1857">
        <v>15</v>
      </c>
      <c r="F1857">
        <v>26</v>
      </c>
      <c r="G1857">
        <v>1</v>
      </c>
      <c r="H1857" s="8">
        <v>39</v>
      </c>
      <c r="I1857" s="7">
        <f>Tabla1[[#This Row],[Tiempo de Preparación]]/1440</f>
        <v>2.7083333333333334E-2</v>
      </c>
      <c r="J1857" t="s">
        <v>6</v>
      </c>
      <c r="K1857">
        <f>Tabla1[[#This Row],[Precio Unitario]]*Tabla1[[#This Row],[Cantidad Ordenada]]</f>
        <v>26</v>
      </c>
      <c r="L1857">
        <f>Tabla1[[#This Row],[Ganancia Bruta]]-(Tabla1[[#This Row],[Costo Unitario]]*Tabla1[[#This Row],[Cantidad Ordenada]])</f>
        <v>11</v>
      </c>
      <c r="M1857">
        <f>Tabla1[[#This Row],[Precio Unitario]]*Tabla1[[#This Row],[Cantidad Ordenada]]</f>
        <v>26</v>
      </c>
      <c r="N1857" s="1">
        <f>Tabla1[[#This Row],[Ganancia Neta ]]/Tabla1[[#This Row],[Total del pedido ]]</f>
        <v>0.42307692307692307</v>
      </c>
      <c r="O1857" s="2">
        <f>Tabla1[[#This Row],[Costo Unitario]]*Tabla1[[#This Row],[Cantidad Ordenada]]</f>
        <v>15</v>
      </c>
    </row>
    <row r="1858" spans="1:15" x14ac:dyDescent="0.2">
      <c r="A1858">
        <v>751</v>
      </c>
      <c r="B1858">
        <v>17</v>
      </c>
      <c r="C1858" t="s">
        <v>13</v>
      </c>
      <c r="D1858" t="s">
        <v>37</v>
      </c>
      <c r="E1858">
        <v>17</v>
      </c>
      <c r="F1858">
        <v>29</v>
      </c>
      <c r="G1858">
        <v>1</v>
      </c>
      <c r="H1858" s="8">
        <v>37</v>
      </c>
      <c r="I1858" s="7">
        <f>Tabla1[[#This Row],[Tiempo de Preparación]]/1440</f>
        <v>2.5694444444444443E-2</v>
      </c>
      <c r="J1858" t="s">
        <v>6</v>
      </c>
      <c r="K1858">
        <f>Tabla1[[#This Row],[Precio Unitario]]*Tabla1[[#This Row],[Cantidad Ordenada]]</f>
        <v>29</v>
      </c>
      <c r="L1858">
        <f>Tabla1[[#This Row],[Ganancia Bruta]]-(Tabla1[[#This Row],[Costo Unitario]]*Tabla1[[#This Row],[Cantidad Ordenada]])</f>
        <v>12</v>
      </c>
      <c r="M1858">
        <f>Tabla1[[#This Row],[Precio Unitario]]*Tabla1[[#This Row],[Cantidad Ordenada]]</f>
        <v>29</v>
      </c>
      <c r="N1858" s="1">
        <f>Tabla1[[#This Row],[Ganancia Neta ]]/Tabla1[[#This Row],[Total del pedido ]]</f>
        <v>0.41379310344827586</v>
      </c>
      <c r="O1858" s="2">
        <f>Tabla1[[#This Row],[Costo Unitario]]*Tabla1[[#This Row],[Cantidad Ordenada]]</f>
        <v>17</v>
      </c>
    </row>
    <row r="1859" spans="1:15" x14ac:dyDescent="0.2">
      <c r="A1859">
        <v>751</v>
      </c>
      <c r="B1859">
        <v>17</v>
      </c>
      <c r="C1859" t="s">
        <v>26</v>
      </c>
      <c r="D1859" t="s">
        <v>50</v>
      </c>
      <c r="E1859">
        <v>15</v>
      </c>
      <c r="F1859">
        <v>25</v>
      </c>
      <c r="G1859">
        <v>3</v>
      </c>
      <c r="H1859" s="8">
        <v>31</v>
      </c>
      <c r="I1859" s="7">
        <f>Tabla1[[#This Row],[Tiempo de Preparación]]/1440</f>
        <v>2.1527777777777778E-2</v>
      </c>
      <c r="J1859" t="s">
        <v>8</v>
      </c>
      <c r="K1859">
        <f>Tabla1[[#This Row],[Precio Unitario]]*Tabla1[[#This Row],[Cantidad Ordenada]]</f>
        <v>75</v>
      </c>
      <c r="L1859">
        <f>Tabla1[[#This Row],[Ganancia Bruta]]-(Tabla1[[#This Row],[Costo Unitario]]*Tabla1[[#This Row],[Cantidad Ordenada]])</f>
        <v>30</v>
      </c>
      <c r="M1859">
        <f>Tabla1[[#This Row],[Precio Unitario]]*Tabla1[[#This Row],[Cantidad Ordenada]]</f>
        <v>75</v>
      </c>
      <c r="N1859" s="1">
        <f>Tabla1[[#This Row],[Ganancia Neta ]]/Tabla1[[#This Row],[Total del pedido ]]</f>
        <v>0.4</v>
      </c>
      <c r="O1859" s="2">
        <f>Tabla1[[#This Row],[Costo Unitario]]*Tabla1[[#This Row],[Cantidad Ordenada]]</f>
        <v>45</v>
      </c>
    </row>
    <row r="1860" spans="1:15" x14ac:dyDescent="0.2">
      <c r="A1860">
        <v>751</v>
      </c>
      <c r="B1860">
        <v>17</v>
      </c>
      <c r="C1860" t="s">
        <v>19</v>
      </c>
      <c r="D1860" t="s">
        <v>43</v>
      </c>
      <c r="E1860">
        <v>13</v>
      </c>
      <c r="F1860">
        <v>22</v>
      </c>
      <c r="G1860">
        <v>3</v>
      </c>
      <c r="H1860" s="8">
        <v>19</v>
      </c>
      <c r="I1860" s="7">
        <f>Tabla1[[#This Row],[Tiempo de Preparación]]/1440</f>
        <v>1.3194444444444444E-2</v>
      </c>
      <c r="J1860" t="s">
        <v>6</v>
      </c>
      <c r="K1860">
        <f>Tabla1[[#This Row],[Precio Unitario]]*Tabla1[[#This Row],[Cantidad Ordenada]]</f>
        <v>66</v>
      </c>
      <c r="L1860">
        <f>Tabla1[[#This Row],[Ganancia Bruta]]-(Tabla1[[#This Row],[Costo Unitario]]*Tabla1[[#This Row],[Cantidad Ordenada]])</f>
        <v>27</v>
      </c>
      <c r="M1860">
        <f>Tabla1[[#This Row],[Precio Unitario]]*Tabla1[[#This Row],[Cantidad Ordenada]]</f>
        <v>66</v>
      </c>
      <c r="N1860" s="1">
        <f>Tabla1[[#This Row],[Ganancia Neta ]]/Tabla1[[#This Row],[Total del pedido ]]</f>
        <v>0.40909090909090912</v>
      </c>
      <c r="O1860" s="2">
        <f>Tabla1[[#This Row],[Costo Unitario]]*Tabla1[[#This Row],[Cantidad Ordenada]]</f>
        <v>39</v>
      </c>
    </row>
    <row r="1861" spans="1:15" x14ac:dyDescent="0.2">
      <c r="A1861">
        <v>752</v>
      </c>
      <c r="B1861">
        <v>3</v>
      </c>
      <c r="C1861" t="s">
        <v>7</v>
      </c>
      <c r="D1861" t="s">
        <v>32</v>
      </c>
      <c r="E1861">
        <v>18</v>
      </c>
      <c r="F1861">
        <v>30</v>
      </c>
      <c r="G1861">
        <v>2</v>
      </c>
      <c r="H1861" s="8">
        <v>30</v>
      </c>
      <c r="I1861" s="7">
        <f>Tabla1[[#This Row],[Tiempo de Preparación]]/1440</f>
        <v>2.0833333333333332E-2</v>
      </c>
      <c r="J1861" t="s">
        <v>8</v>
      </c>
      <c r="K1861">
        <f>Tabla1[[#This Row],[Precio Unitario]]*Tabla1[[#This Row],[Cantidad Ordenada]]</f>
        <v>60</v>
      </c>
      <c r="L1861">
        <f>Tabla1[[#This Row],[Ganancia Bruta]]-(Tabla1[[#This Row],[Costo Unitario]]*Tabla1[[#This Row],[Cantidad Ordenada]])</f>
        <v>24</v>
      </c>
      <c r="M1861">
        <f>Tabla1[[#This Row],[Precio Unitario]]*Tabla1[[#This Row],[Cantidad Ordenada]]</f>
        <v>60</v>
      </c>
      <c r="N1861" s="1">
        <f>Tabla1[[#This Row],[Ganancia Neta ]]/Tabla1[[#This Row],[Total del pedido ]]</f>
        <v>0.4</v>
      </c>
      <c r="O1861" s="2">
        <f>Tabla1[[#This Row],[Costo Unitario]]*Tabla1[[#This Row],[Cantidad Ordenada]]</f>
        <v>36</v>
      </c>
    </row>
    <row r="1862" spans="1:15" x14ac:dyDescent="0.2">
      <c r="A1862">
        <v>753</v>
      </c>
      <c r="B1862">
        <v>11</v>
      </c>
      <c r="C1862" t="s">
        <v>18</v>
      </c>
      <c r="D1862" t="s">
        <v>42</v>
      </c>
      <c r="E1862">
        <v>19</v>
      </c>
      <c r="F1862">
        <v>32</v>
      </c>
      <c r="G1862">
        <v>1</v>
      </c>
      <c r="H1862" s="8">
        <v>35</v>
      </c>
      <c r="I1862" s="7">
        <f>Tabla1[[#This Row],[Tiempo de Preparación]]/1440</f>
        <v>2.4305555555555556E-2</v>
      </c>
      <c r="J1862" t="s">
        <v>8</v>
      </c>
      <c r="K1862">
        <f>Tabla1[[#This Row],[Precio Unitario]]*Tabla1[[#This Row],[Cantidad Ordenada]]</f>
        <v>32</v>
      </c>
      <c r="L1862">
        <f>Tabla1[[#This Row],[Ganancia Bruta]]-(Tabla1[[#This Row],[Costo Unitario]]*Tabla1[[#This Row],[Cantidad Ordenada]])</f>
        <v>13</v>
      </c>
      <c r="M1862">
        <f>Tabla1[[#This Row],[Precio Unitario]]*Tabla1[[#This Row],[Cantidad Ordenada]]</f>
        <v>32</v>
      </c>
      <c r="N1862" s="1">
        <f>Tabla1[[#This Row],[Ganancia Neta ]]/Tabla1[[#This Row],[Total del pedido ]]</f>
        <v>0.40625</v>
      </c>
      <c r="O1862" s="2">
        <f>Tabla1[[#This Row],[Costo Unitario]]*Tabla1[[#This Row],[Cantidad Ordenada]]</f>
        <v>19</v>
      </c>
    </row>
    <row r="1863" spans="1:15" x14ac:dyDescent="0.2">
      <c r="A1863">
        <v>753</v>
      </c>
      <c r="B1863">
        <v>11</v>
      </c>
      <c r="C1863" t="s">
        <v>22</v>
      </c>
      <c r="D1863" t="s">
        <v>46</v>
      </c>
      <c r="E1863">
        <v>14</v>
      </c>
      <c r="F1863">
        <v>23</v>
      </c>
      <c r="G1863">
        <v>1</v>
      </c>
      <c r="H1863" s="8">
        <v>23</v>
      </c>
      <c r="I1863" s="7">
        <f>Tabla1[[#This Row],[Tiempo de Preparación]]/1440</f>
        <v>1.5972222222222221E-2</v>
      </c>
      <c r="J1863" t="s">
        <v>8</v>
      </c>
      <c r="K1863">
        <f>Tabla1[[#This Row],[Precio Unitario]]*Tabla1[[#This Row],[Cantidad Ordenada]]</f>
        <v>23</v>
      </c>
      <c r="L1863">
        <f>Tabla1[[#This Row],[Ganancia Bruta]]-(Tabla1[[#This Row],[Costo Unitario]]*Tabla1[[#This Row],[Cantidad Ordenada]])</f>
        <v>9</v>
      </c>
      <c r="M1863">
        <f>Tabla1[[#This Row],[Precio Unitario]]*Tabla1[[#This Row],[Cantidad Ordenada]]</f>
        <v>23</v>
      </c>
      <c r="N1863" s="1">
        <f>Tabla1[[#This Row],[Ganancia Neta ]]/Tabla1[[#This Row],[Total del pedido ]]</f>
        <v>0.39130434782608697</v>
      </c>
      <c r="O1863" s="2">
        <f>Tabla1[[#This Row],[Costo Unitario]]*Tabla1[[#This Row],[Cantidad Ordenada]]</f>
        <v>14</v>
      </c>
    </row>
    <row r="1864" spans="1:15" x14ac:dyDescent="0.2">
      <c r="A1864">
        <v>753</v>
      </c>
      <c r="B1864">
        <v>11</v>
      </c>
      <c r="C1864" t="s">
        <v>5</v>
      </c>
      <c r="D1864" t="s">
        <v>31</v>
      </c>
      <c r="E1864">
        <v>14</v>
      </c>
      <c r="F1864">
        <v>24</v>
      </c>
      <c r="G1864">
        <v>3</v>
      </c>
      <c r="H1864" s="8">
        <v>24</v>
      </c>
      <c r="I1864" s="7">
        <f>Tabla1[[#This Row],[Tiempo de Preparación]]/1440</f>
        <v>1.6666666666666666E-2</v>
      </c>
      <c r="J1864" t="s">
        <v>6</v>
      </c>
      <c r="K1864">
        <f>Tabla1[[#This Row],[Precio Unitario]]*Tabla1[[#This Row],[Cantidad Ordenada]]</f>
        <v>72</v>
      </c>
      <c r="L1864">
        <f>Tabla1[[#This Row],[Ganancia Bruta]]-(Tabla1[[#This Row],[Costo Unitario]]*Tabla1[[#This Row],[Cantidad Ordenada]])</f>
        <v>30</v>
      </c>
      <c r="M1864">
        <f>Tabla1[[#This Row],[Precio Unitario]]*Tabla1[[#This Row],[Cantidad Ordenada]]</f>
        <v>72</v>
      </c>
      <c r="N1864" s="1">
        <f>Tabla1[[#This Row],[Ganancia Neta ]]/Tabla1[[#This Row],[Total del pedido ]]</f>
        <v>0.41666666666666669</v>
      </c>
      <c r="O1864" s="2">
        <f>Tabla1[[#This Row],[Costo Unitario]]*Tabla1[[#This Row],[Cantidad Ordenada]]</f>
        <v>42</v>
      </c>
    </row>
    <row r="1865" spans="1:15" x14ac:dyDescent="0.2">
      <c r="A1865">
        <v>753</v>
      </c>
      <c r="B1865">
        <v>11</v>
      </c>
      <c r="C1865" t="s">
        <v>12</v>
      </c>
      <c r="D1865" t="s">
        <v>36</v>
      </c>
      <c r="E1865">
        <v>22</v>
      </c>
      <c r="F1865">
        <v>36</v>
      </c>
      <c r="G1865">
        <v>1</v>
      </c>
      <c r="H1865" s="8">
        <v>46</v>
      </c>
      <c r="I1865" s="7">
        <f>Tabla1[[#This Row],[Tiempo de Preparación]]/1440</f>
        <v>3.1944444444444442E-2</v>
      </c>
      <c r="J1865" t="s">
        <v>6</v>
      </c>
      <c r="K1865">
        <f>Tabla1[[#This Row],[Precio Unitario]]*Tabla1[[#This Row],[Cantidad Ordenada]]</f>
        <v>36</v>
      </c>
      <c r="L1865">
        <f>Tabla1[[#This Row],[Ganancia Bruta]]-(Tabla1[[#This Row],[Costo Unitario]]*Tabla1[[#This Row],[Cantidad Ordenada]])</f>
        <v>14</v>
      </c>
      <c r="M1865">
        <f>Tabla1[[#This Row],[Precio Unitario]]*Tabla1[[#This Row],[Cantidad Ordenada]]</f>
        <v>36</v>
      </c>
      <c r="N1865" s="1">
        <f>Tabla1[[#This Row],[Ganancia Neta ]]/Tabla1[[#This Row],[Total del pedido ]]</f>
        <v>0.3888888888888889</v>
      </c>
      <c r="O1865" s="2">
        <f>Tabla1[[#This Row],[Costo Unitario]]*Tabla1[[#This Row],[Cantidad Ordenada]]</f>
        <v>22</v>
      </c>
    </row>
    <row r="1866" spans="1:15" x14ac:dyDescent="0.2">
      <c r="A1866">
        <v>754</v>
      </c>
      <c r="B1866">
        <v>8</v>
      </c>
      <c r="C1866" t="s">
        <v>5</v>
      </c>
      <c r="D1866" t="s">
        <v>31</v>
      </c>
      <c r="E1866">
        <v>14</v>
      </c>
      <c r="F1866">
        <v>24</v>
      </c>
      <c r="G1866">
        <v>3</v>
      </c>
      <c r="H1866" s="8">
        <v>26</v>
      </c>
      <c r="I1866" s="7">
        <f>Tabla1[[#This Row],[Tiempo de Preparación]]/1440</f>
        <v>1.8055555555555554E-2</v>
      </c>
      <c r="J1866" t="s">
        <v>6</v>
      </c>
      <c r="K1866">
        <f>Tabla1[[#This Row],[Precio Unitario]]*Tabla1[[#This Row],[Cantidad Ordenada]]</f>
        <v>72</v>
      </c>
      <c r="L1866">
        <f>Tabla1[[#This Row],[Ganancia Bruta]]-(Tabla1[[#This Row],[Costo Unitario]]*Tabla1[[#This Row],[Cantidad Ordenada]])</f>
        <v>30</v>
      </c>
      <c r="M1866">
        <f>Tabla1[[#This Row],[Precio Unitario]]*Tabla1[[#This Row],[Cantidad Ordenada]]</f>
        <v>72</v>
      </c>
      <c r="N1866" s="1">
        <f>Tabla1[[#This Row],[Ganancia Neta ]]/Tabla1[[#This Row],[Total del pedido ]]</f>
        <v>0.41666666666666669</v>
      </c>
      <c r="O1866" s="2">
        <f>Tabla1[[#This Row],[Costo Unitario]]*Tabla1[[#This Row],[Cantidad Ordenada]]</f>
        <v>42</v>
      </c>
    </row>
    <row r="1867" spans="1:15" x14ac:dyDescent="0.2">
      <c r="A1867">
        <v>754</v>
      </c>
      <c r="B1867">
        <v>8</v>
      </c>
      <c r="C1867" t="s">
        <v>10</v>
      </c>
      <c r="D1867" t="s">
        <v>34</v>
      </c>
      <c r="E1867">
        <v>16</v>
      </c>
      <c r="F1867">
        <v>27</v>
      </c>
      <c r="G1867">
        <v>3</v>
      </c>
      <c r="H1867" s="8">
        <v>11</v>
      </c>
      <c r="I1867" s="7">
        <f>Tabla1[[#This Row],[Tiempo de Preparación]]/1440</f>
        <v>7.6388888888888886E-3</v>
      </c>
      <c r="J1867" t="s">
        <v>8</v>
      </c>
      <c r="K1867">
        <f>Tabla1[[#This Row],[Precio Unitario]]*Tabla1[[#This Row],[Cantidad Ordenada]]</f>
        <v>81</v>
      </c>
      <c r="L1867">
        <f>Tabla1[[#This Row],[Ganancia Bruta]]-(Tabla1[[#This Row],[Costo Unitario]]*Tabla1[[#This Row],[Cantidad Ordenada]])</f>
        <v>33</v>
      </c>
      <c r="M1867">
        <f>Tabla1[[#This Row],[Precio Unitario]]*Tabla1[[#This Row],[Cantidad Ordenada]]</f>
        <v>81</v>
      </c>
      <c r="N1867" s="1">
        <f>Tabla1[[#This Row],[Ganancia Neta ]]/Tabla1[[#This Row],[Total del pedido ]]</f>
        <v>0.40740740740740738</v>
      </c>
      <c r="O1867" s="2">
        <f>Tabla1[[#This Row],[Costo Unitario]]*Tabla1[[#This Row],[Cantidad Ordenada]]</f>
        <v>48</v>
      </c>
    </row>
    <row r="1868" spans="1:15" x14ac:dyDescent="0.2">
      <c r="A1868">
        <v>754</v>
      </c>
      <c r="B1868">
        <v>8</v>
      </c>
      <c r="C1868" t="s">
        <v>15</v>
      </c>
      <c r="D1868" t="s">
        <v>39</v>
      </c>
      <c r="E1868">
        <v>16</v>
      </c>
      <c r="F1868">
        <v>28</v>
      </c>
      <c r="G1868">
        <v>3</v>
      </c>
      <c r="H1868" s="8">
        <v>52</v>
      </c>
      <c r="I1868" s="7">
        <f>Tabla1[[#This Row],[Tiempo de Preparación]]/1440</f>
        <v>3.6111111111111108E-2</v>
      </c>
      <c r="J1868" t="s">
        <v>6</v>
      </c>
      <c r="K1868">
        <f>Tabla1[[#This Row],[Precio Unitario]]*Tabla1[[#This Row],[Cantidad Ordenada]]</f>
        <v>84</v>
      </c>
      <c r="L1868">
        <f>Tabla1[[#This Row],[Ganancia Bruta]]-(Tabla1[[#This Row],[Costo Unitario]]*Tabla1[[#This Row],[Cantidad Ordenada]])</f>
        <v>36</v>
      </c>
      <c r="M1868">
        <f>Tabla1[[#This Row],[Precio Unitario]]*Tabla1[[#This Row],[Cantidad Ordenada]]</f>
        <v>84</v>
      </c>
      <c r="N1868" s="1">
        <f>Tabla1[[#This Row],[Ganancia Neta ]]/Tabla1[[#This Row],[Total del pedido ]]</f>
        <v>0.42857142857142855</v>
      </c>
      <c r="O1868" s="2">
        <f>Tabla1[[#This Row],[Costo Unitario]]*Tabla1[[#This Row],[Cantidad Ordenada]]</f>
        <v>48</v>
      </c>
    </row>
    <row r="1869" spans="1:15" x14ac:dyDescent="0.2">
      <c r="A1869">
        <v>755</v>
      </c>
      <c r="B1869">
        <v>12</v>
      </c>
      <c r="C1869" t="s">
        <v>23</v>
      </c>
      <c r="D1869" t="s">
        <v>47</v>
      </c>
      <c r="E1869">
        <v>13</v>
      </c>
      <c r="F1869">
        <v>21</v>
      </c>
      <c r="G1869">
        <v>1</v>
      </c>
      <c r="H1869" s="8">
        <v>6</v>
      </c>
      <c r="I1869" s="7">
        <f>Tabla1[[#This Row],[Tiempo de Preparación]]/1440</f>
        <v>4.1666666666666666E-3</v>
      </c>
      <c r="J1869" t="s">
        <v>6</v>
      </c>
      <c r="K1869">
        <f>Tabla1[[#This Row],[Precio Unitario]]*Tabla1[[#This Row],[Cantidad Ordenada]]</f>
        <v>21</v>
      </c>
      <c r="L1869">
        <f>Tabla1[[#This Row],[Ganancia Bruta]]-(Tabla1[[#This Row],[Costo Unitario]]*Tabla1[[#This Row],[Cantidad Ordenada]])</f>
        <v>8</v>
      </c>
      <c r="M1869">
        <f>Tabla1[[#This Row],[Precio Unitario]]*Tabla1[[#This Row],[Cantidad Ordenada]]</f>
        <v>21</v>
      </c>
      <c r="N1869" s="1">
        <f>Tabla1[[#This Row],[Ganancia Neta ]]/Tabla1[[#This Row],[Total del pedido ]]</f>
        <v>0.38095238095238093</v>
      </c>
      <c r="O1869" s="2">
        <f>Tabla1[[#This Row],[Costo Unitario]]*Tabla1[[#This Row],[Cantidad Ordenada]]</f>
        <v>13</v>
      </c>
    </row>
    <row r="1870" spans="1:15" x14ac:dyDescent="0.2">
      <c r="A1870">
        <v>755</v>
      </c>
      <c r="B1870">
        <v>12</v>
      </c>
      <c r="C1870" t="s">
        <v>26</v>
      </c>
      <c r="D1870" t="s">
        <v>50</v>
      </c>
      <c r="E1870">
        <v>15</v>
      </c>
      <c r="F1870">
        <v>25</v>
      </c>
      <c r="G1870">
        <v>3</v>
      </c>
      <c r="H1870" s="8">
        <v>37</v>
      </c>
      <c r="I1870" s="7">
        <f>Tabla1[[#This Row],[Tiempo de Preparación]]/1440</f>
        <v>2.5694444444444443E-2</v>
      </c>
      <c r="J1870" t="s">
        <v>6</v>
      </c>
      <c r="K1870">
        <f>Tabla1[[#This Row],[Precio Unitario]]*Tabla1[[#This Row],[Cantidad Ordenada]]</f>
        <v>75</v>
      </c>
      <c r="L1870">
        <f>Tabla1[[#This Row],[Ganancia Bruta]]-(Tabla1[[#This Row],[Costo Unitario]]*Tabla1[[#This Row],[Cantidad Ordenada]])</f>
        <v>30</v>
      </c>
      <c r="M1870">
        <f>Tabla1[[#This Row],[Precio Unitario]]*Tabla1[[#This Row],[Cantidad Ordenada]]</f>
        <v>75</v>
      </c>
      <c r="N1870" s="1">
        <f>Tabla1[[#This Row],[Ganancia Neta ]]/Tabla1[[#This Row],[Total del pedido ]]</f>
        <v>0.4</v>
      </c>
      <c r="O1870" s="2">
        <f>Tabla1[[#This Row],[Costo Unitario]]*Tabla1[[#This Row],[Cantidad Ordenada]]</f>
        <v>45</v>
      </c>
    </row>
    <row r="1871" spans="1:15" x14ac:dyDescent="0.2">
      <c r="A1871">
        <v>755</v>
      </c>
      <c r="B1871">
        <v>12</v>
      </c>
      <c r="C1871" t="s">
        <v>16</v>
      </c>
      <c r="D1871" t="s">
        <v>40</v>
      </c>
      <c r="E1871">
        <v>11</v>
      </c>
      <c r="F1871">
        <v>19</v>
      </c>
      <c r="G1871">
        <v>3</v>
      </c>
      <c r="H1871" s="8">
        <v>46</v>
      </c>
      <c r="I1871" s="7">
        <f>Tabla1[[#This Row],[Tiempo de Preparación]]/1440</f>
        <v>3.1944444444444442E-2</v>
      </c>
      <c r="J1871" t="s">
        <v>6</v>
      </c>
      <c r="K1871">
        <f>Tabla1[[#This Row],[Precio Unitario]]*Tabla1[[#This Row],[Cantidad Ordenada]]</f>
        <v>57</v>
      </c>
      <c r="L1871">
        <f>Tabla1[[#This Row],[Ganancia Bruta]]-(Tabla1[[#This Row],[Costo Unitario]]*Tabla1[[#This Row],[Cantidad Ordenada]])</f>
        <v>24</v>
      </c>
      <c r="M1871">
        <f>Tabla1[[#This Row],[Precio Unitario]]*Tabla1[[#This Row],[Cantidad Ordenada]]</f>
        <v>57</v>
      </c>
      <c r="N1871" s="1">
        <f>Tabla1[[#This Row],[Ganancia Neta ]]/Tabla1[[#This Row],[Total del pedido ]]</f>
        <v>0.42105263157894735</v>
      </c>
      <c r="O1871" s="2">
        <f>Tabla1[[#This Row],[Costo Unitario]]*Tabla1[[#This Row],[Cantidad Ordenada]]</f>
        <v>33</v>
      </c>
    </row>
    <row r="1872" spans="1:15" x14ac:dyDescent="0.2">
      <c r="A1872">
        <v>755</v>
      </c>
      <c r="B1872">
        <v>12</v>
      </c>
      <c r="C1872" t="s">
        <v>13</v>
      </c>
      <c r="D1872" t="s">
        <v>37</v>
      </c>
      <c r="E1872">
        <v>17</v>
      </c>
      <c r="F1872">
        <v>29</v>
      </c>
      <c r="G1872">
        <v>2</v>
      </c>
      <c r="H1872" s="8">
        <v>20</v>
      </c>
      <c r="I1872" s="7">
        <f>Tabla1[[#This Row],[Tiempo de Preparación]]/1440</f>
        <v>1.3888888888888888E-2</v>
      </c>
      <c r="J1872" t="s">
        <v>8</v>
      </c>
      <c r="K1872">
        <f>Tabla1[[#This Row],[Precio Unitario]]*Tabla1[[#This Row],[Cantidad Ordenada]]</f>
        <v>58</v>
      </c>
      <c r="L1872">
        <f>Tabla1[[#This Row],[Ganancia Bruta]]-(Tabla1[[#This Row],[Costo Unitario]]*Tabla1[[#This Row],[Cantidad Ordenada]])</f>
        <v>24</v>
      </c>
      <c r="M1872">
        <f>Tabla1[[#This Row],[Precio Unitario]]*Tabla1[[#This Row],[Cantidad Ordenada]]</f>
        <v>58</v>
      </c>
      <c r="N1872" s="1">
        <f>Tabla1[[#This Row],[Ganancia Neta ]]/Tabla1[[#This Row],[Total del pedido ]]</f>
        <v>0.41379310344827586</v>
      </c>
      <c r="O1872" s="2">
        <f>Tabla1[[#This Row],[Costo Unitario]]*Tabla1[[#This Row],[Cantidad Ordenada]]</f>
        <v>34</v>
      </c>
    </row>
    <row r="1873" spans="1:15" x14ac:dyDescent="0.2">
      <c r="A1873">
        <v>756</v>
      </c>
      <c r="B1873">
        <v>11</v>
      </c>
      <c r="C1873" t="s">
        <v>9</v>
      </c>
      <c r="D1873" t="s">
        <v>33</v>
      </c>
      <c r="E1873">
        <v>19</v>
      </c>
      <c r="F1873">
        <v>31</v>
      </c>
      <c r="G1873">
        <v>1</v>
      </c>
      <c r="H1873" s="8">
        <v>21</v>
      </c>
      <c r="I1873" s="7">
        <f>Tabla1[[#This Row],[Tiempo de Preparación]]/1440</f>
        <v>1.4583333333333334E-2</v>
      </c>
      <c r="J1873" t="s">
        <v>6</v>
      </c>
      <c r="K1873">
        <f>Tabla1[[#This Row],[Precio Unitario]]*Tabla1[[#This Row],[Cantidad Ordenada]]</f>
        <v>31</v>
      </c>
      <c r="L1873">
        <f>Tabla1[[#This Row],[Ganancia Bruta]]-(Tabla1[[#This Row],[Costo Unitario]]*Tabla1[[#This Row],[Cantidad Ordenada]])</f>
        <v>12</v>
      </c>
      <c r="M1873">
        <f>Tabla1[[#This Row],[Precio Unitario]]*Tabla1[[#This Row],[Cantidad Ordenada]]</f>
        <v>31</v>
      </c>
      <c r="N1873" s="1">
        <f>Tabla1[[#This Row],[Ganancia Neta ]]/Tabla1[[#This Row],[Total del pedido ]]</f>
        <v>0.38709677419354838</v>
      </c>
      <c r="O1873" s="2">
        <f>Tabla1[[#This Row],[Costo Unitario]]*Tabla1[[#This Row],[Cantidad Ordenada]]</f>
        <v>19</v>
      </c>
    </row>
    <row r="1874" spans="1:15" x14ac:dyDescent="0.2">
      <c r="A1874">
        <v>756</v>
      </c>
      <c r="B1874">
        <v>11</v>
      </c>
      <c r="C1874" t="s">
        <v>16</v>
      </c>
      <c r="D1874" t="s">
        <v>40</v>
      </c>
      <c r="E1874">
        <v>11</v>
      </c>
      <c r="F1874">
        <v>19</v>
      </c>
      <c r="G1874">
        <v>1</v>
      </c>
      <c r="H1874" s="8">
        <v>13</v>
      </c>
      <c r="I1874" s="7">
        <f>Tabla1[[#This Row],[Tiempo de Preparación]]/1440</f>
        <v>9.0277777777777769E-3</v>
      </c>
      <c r="J1874" t="s">
        <v>6</v>
      </c>
      <c r="K1874">
        <f>Tabla1[[#This Row],[Precio Unitario]]*Tabla1[[#This Row],[Cantidad Ordenada]]</f>
        <v>19</v>
      </c>
      <c r="L1874">
        <f>Tabla1[[#This Row],[Ganancia Bruta]]-(Tabla1[[#This Row],[Costo Unitario]]*Tabla1[[#This Row],[Cantidad Ordenada]])</f>
        <v>8</v>
      </c>
      <c r="M1874">
        <f>Tabla1[[#This Row],[Precio Unitario]]*Tabla1[[#This Row],[Cantidad Ordenada]]</f>
        <v>19</v>
      </c>
      <c r="N1874" s="1">
        <f>Tabla1[[#This Row],[Ganancia Neta ]]/Tabla1[[#This Row],[Total del pedido ]]</f>
        <v>0.42105263157894735</v>
      </c>
      <c r="O1874" s="2">
        <f>Tabla1[[#This Row],[Costo Unitario]]*Tabla1[[#This Row],[Cantidad Ordenada]]</f>
        <v>11</v>
      </c>
    </row>
    <row r="1875" spans="1:15" x14ac:dyDescent="0.2">
      <c r="A1875">
        <v>757</v>
      </c>
      <c r="B1875">
        <v>3</v>
      </c>
      <c r="C1875" t="s">
        <v>7</v>
      </c>
      <c r="D1875" t="s">
        <v>32</v>
      </c>
      <c r="E1875">
        <v>18</v>
      </c>
      <c r="F1875">
        <v>30</v>
      </c>
      <c r="G1875">
        <v>2</v>
      </c>
      <c r="H1875" s="8">
        <v>40</v>
      </c>
      <c r="I1875" s="7">
        <f>Tabla1[[#This Row],[Tiempo de Preparación]]/1440</f>
        <v>2.7777777777777776E-2</v>
      </c>
      <c r="J1875" t="s">
        <v>6</v>
      </c>
      <c r="K1875">
        <f>Tabla1[[#This Row],[Precio Unitario]]*Tabla1[[#This Row],[Cantidad Ordenada]]</f>
        <v>60</v>
      </c>
      <c r="L1875">
        <f>Tabla1[[#This Row],[Ganancia Bruta]]-(Tabla1[[#This Row],[Costo Unitario]]*Tabla1[[#This Row],[Cantidad Ordenada]])</f>
        <v>24</v>
      </c>
      <c r="M1875">
        <f>Tabla1[[#This Row],[Precio Unitario]]*Tabla1[[#This Row],[Cantidad Ordenada]]</f>
        <v>60</v>
      </c>
      <c r="N1875" s="1">
        <f>Tabla1[[#This Row],[Ganancia Neta ]]/Tabla1[[#This Row],[Total del pedido ]]</f>
        <v>0.4</v>
      </c>
      <c r="O1875" s="2">
        <f>Tabla1[[#This Row],[Costo Unitario]]*Tabla1[[#This Row],[Cantidad Ordenada]]</f>
        <v>36</v>
      </c>
    </row>
    <row r="1876" spans="1:15" x14ac:dyDescent="0.2">
      <c r="A1876">
        <v>758</v>
      </c>
      <c r="B1876">
        <v>18</v>
      </c>
      <c r="C1876" t="s">
        <v>7</v>
      </c>
      <c r="D1876" t="s">
        <v>32</v>
      </c>
      <c r="E1876">
        <v>18</v>
      </c>
      <c r="F1876">
        <v>30</v>
      </c>
      <c r="G1876">
        <v>1</v>
      </c>
      <c r="H1876" s="8">
        <v>32</v>
      </c>
      <c r="I1876" s="7">
        <f>Tabla1[[#This Row],[Tiempo de Preparación]]/1440</f>
        <v>2.2222222222222223E-2</v>
      </c>
      <c r="J1876" t="s">
        <v>6</v>
      </c>
      <c r="K1876">
        <f>Tabla1[[#This Row],[Precio Unitario]]*Tabla1[[#This Row],[Cantidad Ordenada]]</f>
        <v>30</v>
      </c>
      <c r="L1876">
        <f>Tabla1[[#This Row],[Ganancia Bruta]]-(Tabla1[[#This Row],[Costo Unitario]]*Tabla1[[#This Row],[Cantidad Ordenada]])</f>
        <v>12</v>
      </c>
      <c r="M1876">
        <f>Tabla1[[#This Row],[Precio Unitario]]*Tabla1[[#This Row],[Cantidad Ordenada]]</f>
        <v>30</v>
      </c>
      <c r="N1876" s="1">
        <f>Tabla1[[#This Row],[Ganancia Neta ]]/Tabla1[[#This Row],[Total del pedido ]]</f>
        <v>0.4</v>
      </c>
      <c r="O1876" s="2">
        <f>Tabla1[[#This Row],[Costo Unitario]]*Tabla1[[#This Row],[Cantidad Ordenada]]</f>
        <v>18</v>
      </c>
    </row>
    <row r="1877" spans="1:15" x14ac:dyDescent="0.2">
      <c r="A1877">
        <v>758</v>
      </c>
      <c r="B1877">
        <v>18</v>
      </c>
      <c r="C1877" t="s">
        <v>19</v>
      </c>
      <c r="D1877" t="s">
        <v>43</v>
      </c>
      <c r="E1877">
        <v>13</v>
      </c>
      <c r="F1877">
        <v>22</v>
      </c>
      <c r="G1877">
        <v>1</v>
      </c>
      <c r="H1877" s="8">
        <v>9</v>
      </c>
      <c r="I1877" s="7">
        <f>Tabla1[[#This Row],[Tiempo de Preparación]]/1440</f>
        <v>6.2500000000000003E-3</v>
      </c>
      <c r="J1877" t="s">
        <v>8</v>
      </c>
      <c r="K1877">
        <f>Tabla1[[#This Row],[Precio Unitario]]*Tabla1[[#This Row],[Cantidad Ordenada]]</f>
        <v>22</v>
      </c>
      <c r="L1877">
        <f>Tabla1[[#This Row],[Ganancia Bruta]]-(Tabla1[[#This Row],[Costo Unitario]]*Tabla1[[#This Row],[Cantidad Ordenada]])</f>
        <v>9</v>
      </c>
      <c r="M1877">
        <f>Tabla1[[#This Row],[Precio Unitario]]*Tabla1[[#This Row],[Cantidad Ordenada]]</f>
        <v>22</v>
      </c>
      <c r="N1877" s="1">
        <f>Tabla1[[#This Row],[Ganancia Neta ]]/Tabla1[[#This Row],[Total del pedido ]]</f>
        <v>0.40909090909090912</v>
      </c>
      <c r="O1877" s="2">
        <f>Tabla1[[#This Row],[Costo Unitario]]*Tabla1[[#This Row],[Cantidad Ordenada]]</f>
        <v>13</v>
      </c>
    </row>
    <row r="1878" spans="1:15" x14ac:dyDescent="0.2">
      <c r="A1878">
        <v>759</v>
      </c>
      <c r="B1878">
        <v>20</v>
      </c>
      <c r="C1878" t="s">
        <v>14</v>
      </c>
      <c r="D1878" t="s">
        <v>38</v>
      </c>
      <c r="E1878">
        <v>20</v>
      </c>
      <c r="F1878">
        <v>33</v>
      </c>
      <c r="G1878">
        <v>3</v>
      </c>
      <c r="H1878" s="8">
        <v>48</v>
      </c>
      <c r="I1878" s="7">
        <f>Tabla1[[#This Row],[Tiempo de Preparación]]/1440</f>
        <v>3.3333333333333333E-2</v>
      </c>
      <c r="J1878" t="s">
        <v>6</v>
      </c>
      <c r="K1878">
        <f>Tabla1[[#This Row],[Precio Unitario]]*Tabla1[[#This Row],[Cantidad Ordenada]]</f>
        <v>99</v>
      </c>
      <c r="L1878">
        <f>Tabla1[[#This Row],[Ganancia Bruta]]-(Tabla1[[#This Row],[Costo Unitario]]*Tabla1[[#This Row],[Cantidad Ordenada]])</f>
        <v>39</v>
      </c>
      <c r="M1878">
        <f>Tabla1[[#This Row],[Precio Unitario]]*Tabla1[[#This Row],[Cantidad Ordenada]]</f>
        <v>99</v>
      </c>
      <c r="N1878" s="1">
        <f>Tabla1[[#This Row],[Ganancia Neta ]]/Tabla1[[#This Row],[Total del pedido ]]</f>
        <v>0.39393939393939392</v>
      </c>
      <c r="O1878" s="2">
        <f>Tabla1[[#This Row],[Costo Unitario]]*Tabla1[[#This Row],[Cantidad Ordenada]]</f>
        <v>60</v>
      </c>
    </row>
    <row r="1879" spans="1:15" x14ac:dyDescent="0.2">
      <c r="A1879">
        <v>759</v>
      </c>
      <c r="B1879">
        <v>20</v>
      </c>
      <c r="C1879" t="s">
        <v>10</v>
      </c>
      <c r="D1879" t="s">
        <v>34</v>
      </c>
      <c r="E1879">
        <v>16</v>
      </c>
      <c r="F1879">
        <v>27</v>
      </c>
      <c r="G1879">
        <v>3</v>
      </c>
      <c r="H1879" s="8">
        <v>51</v>
      </c>
      <c r="I1879" s="7">
        <f>Tabla1[[#This Row],[Tiempo de Preparación]]/1440</f>
        <v>3.5416666666666666E-2</v>
      </c>
      <c r="J1879" t="s">
        <v>6</v>
      </c>
      <c r="K1879">
        <f>Tabla1[[#This Row],[Precio Unitario]]*Tabla1[[#This Row],[Cantidad Ordenada]]</f>
        <v>81</v>
      </c>
      <c r="L1879">
        <f>Tabla1[[#This Row],[Ganancia Bruta]]-(Tabla1[[#This Row],[Costo Unitario]]*Tabla1[[#This Row],[Cantidad Ordenada]])</f>
        <v>33</v>
      </c>
      <c r="M1879">
        <f>Tabla1[[#This Row],[Precio Unitario]]*Tabla1[[#This Row],[Cantidad Ordenada]]</f>
        <v>81</v>
      </c>
      <c r="N1879" s="1">
        <f>Tabla1[[#This Row],[Ganancia Neta ]]/Tabla1[[#This Row],[Total del pedido ]]</f>
        <v>0.40740740740740738</v>
      </c>
      <c r="O1879" s="2">
        <f>Tabla1[[#This Row],[Costo Unitario]]*Tabla1[[#This Row],[Cantidad Ordenada]]</f>
        <v>48</v>
      </c>
    </row>
    <row r="1880" spans="1:15" x14ac:dyDescent="0.2">
      <c r="A1880">
        <v>759</v>
      </c>
      <c r="B1880">
        <v>20</v>
      </c>
      <c r="C1880" t="s">
        <v>26</v>
      </c>
      <c r="D1880" t="s">
        <v>50</v>
      </c>
      <c r="E1880">
        <v>15</v>
      </c>
      <c r="F1880">
        <v>25</v>
      </c>
      <c r="G1880">
        <v>3</v>
      </c>
      <c r="H1880" s="8">
        <v>41</v>
      </c>
      <c r="I1880" s="7">
        <f>Tabla1[[#This Row],[Tiempo de Preparación]]/1440</f>
        <v>2.8472222222222222E-2</v>
      </c>
      <c r="J1880" t="s">
        <v>6</v>
      </c>
      <c r="K1880">
        <f>Tabla1[[#This Row],[Precio Unitario]]*Tabla1[[#This Row],[Cantidad Ordenada]]</f>
        <v>75</v>
      </c>
      <c r="L1880">
        <f>Tabla1[[#This Row],[Ganancia Bruta]]-(Tabla1[[#This Row],[Costo Unitario]]*Tabla1[[#This Row],[Cantidad Ordenada]])</f>
        <v>30</v>
      </c>
      <c r="M1880">
        <f>Tabla1[[#This Row],[Precio Unitario]]*Tabla1[[#This Row],[Cantidad Ordenada]]</f>
        <v>75</v>
      </c>
      <c r="N1880" s="1">
        <f>Tabla1[[#This Row],[Ganancia Neta ]]/Tabla1[[#This Row],[Total del pedido ]]</f>
        <v>0.4</v>
      </c>
      <c r="O1880" s="2">
        <f>Tabla1[[#This Row],[Costo Unitario]]*Tabla1[[#This Row],[Cantidad Ordenada]]</f>
        <v>45</v>
      </c>
    </row>
    <row r="1881" spans="1:15" x14ac:dyDescent="0.2">
      <c r="A1881">
        <v>759</v>
      </c>
      <c r="B1881">
        <v>20</v>
      </c>
      <c r="C1881" t="s">
        <v>13</v>
      </c>
      <c r="D1881" t="s">
        <v>37</v>
      </c>
      <c r="E1881">
        <v>17</v>
      </c>
      <c r="F1881">
        <v>29</v>
      </c>
      <c r="G1881">
        <v>3</v>
      </c>
      <c r="H1881" s="8">
        <v>56</v>
      </c>
      <c r="I1881" s="7">
        <f>Tabla1[[#This Row],[Tiempo de Preparación]]/1440</f>
        <v>3.888888888888889E-2</v>
      </c>
      <c r="J1881" t="s">
        <v>8</v>
      </c>
      <c r="K1881">
        <f>Tabla1[[#This Row],[Precio Unitario]]*Tabla1[[#This Row],[Cantidad Ordenada]]</f>
        <v>87</v>
      </c>
      <c r="L1881">
        <f>Tabla1[[#This Row],[Ganancia Bruta]]-(Tabla1[[#This Row],[Costo Unitario]]*Tabla1[[#This Row],[Cantidad Ordenada]])</f>
        <v>36</v>
      </c>
      <c r="M1881">
        <f>Tabla1[[#This Row],[Precio Unitario]]*Tabla1[[#This Row],[Cantidad Ordenada]]</f>
        <v>87</v>
      </c>
      <c r="N1881" s="1">
        <f>Tabla1[[#This Row],[Ganancia Neta ]]/Tabla1[[#This Row],[Total del pedido ]]</f>
        <v>0.41379310344827586</v>
      </c>
      <c r="O1881" s="2">
        <f>Tabla1[[#This Row],[Costo Unitario]]*Tabla1[[#This Row],[Cantidad Ordenada]]</f>
        <v>51</v>
      </c>
    </row>
    <row r="1882" spans="1:15" x14ac:dyDescent="0.2">
      <c r="A1882">
        <v>760</v>
      </c>
      <c r="B1882">
        <v>5</v>
      </c>
      <c r="C1882" t="s">
        <v>17</v>
      </c>
      <c r="D1882" t="s">
        <v>41</v>
      </c>
      <c r="E1882">
        <v>21</v>
      </c>
      <c r="F1882">
        <v>35</v>
      </c>
      <c r="G1882">
        <v>3</v>
      </c>
      <c r="H1882" s="8">
        <v>20</v>
      </c>
      <c r="I1882" s="7">
        <f>Tabla1[[#This Row],[Tiempo de Preparación]]/1440</f>
        <v>1.3888888888888888E-2</v>
      </c>
      <c r="J1882" t="s">
        <v>6</v>
      </c>
      <c r="K1882">
        <f>Tabla1[[#This Row],[Precio Unitario]]*Tabla1[[#This Row],[Cantidad Ordenada]]</f>
        <v>105</v>
      </c>
      <c r="L1882">
        <f>Tabla1[[#This Row],[Ganancia Bruta]]-(Tabla1[[#This Row],[Costo Unitario]]*Tabla1[[#This Row],[Cantidad Ordenada]])</f>
        <v>42</v>
      </c>
      <c r="M1882">
        <f>Tabla1[[#This Row],[Precio Unitario]]*Tabla1[[#This Row],[Cantidad Ordenada]]</f>
        <v>105</v>
      </c>
      <c r="N1882" s="1">
        <f>Tabla1[[#This Row],[Ganancia Neta ]]/Tabla1[[#This Row],[Total del pedido ]]</f>
        <v>0.4</v>
      </c>
      <c r="O1882" s="2">
        <f>Tabla1[[#This Row],[Costo Unitario]]*Tabla1[[#This Row],[Cantidad Ordenada]]</f>
        <v>63</v>
      </c>
    </row>
    <row r="1883" spans="1:15" x14ac:dyDescent="0.2">
      <c r="A1883">
        <v>761</v>
      </c>
      <c r="B1883">
        <v>4</v>
      </c>
      <c r="C1883" t="s">
        <v>5</v>
      </c>
      <c r="D1883" t="s">
        <v>31</v>
      </c>
      <c r="E1883">
        <v>14</v>
      </c>
      <c r="F1883">
        <v>24</v>
      </c>
      <c r="G1883">
        <v>3</v>
      </c>
      <c r="H1883" s="8">
        <v>54</v>
      </c>
      <c r="I1883" s="7">
        <f>Tabla1[[#This Row],[Tiempo de Preparación]]/1440</f>
        <v>3.7499999999999999E-2</v>
      </c>
      <c r="J1883" t="s">
        <v>8</v>
      </c>
      <c r="K1883">
        <f>Tabla1[[#This Row],[Precio Unitario]]*Tabla1[[#This Row],[Cantidad Ordenada]]</f>
        <v>72</v>
      </c>
      <c r="L1883">
        <f>Tabla1[[#This Row],[Ganancia Bruta]]-(Tabla1[[#This Row],[Costo Unitario]]*Tabla1[[#This Row],[Cantidad Ordenada]])</f>
        <v>30</v>
      </c>
      <c r="M1883">
        <f>Tabla1[[#This Row],[Precio Unitario]]*Tabla1[[#This Row],[Cantidad Ordenada]]</f>
        <v>72</v>
      </c>
      <c r="N1883" s="1">
        <f>Tabla1[[#This Row],[Ganancia Neta ]]/Tabla1[[#This Row],[Total del pedido ]]</f>
        <v>0.41666666666666669</v>
      </c>
      <c r="O1883" s="2">
        <f>Tabla1[[#This Row],[Costo Unitario]]*Tabla1[[#This Row],[Cantidad Ordenada]]</f>
        <v>42</v>
      </c>
    </row>
    <row r="1884" spans="1:15" x14ac:dyDescent="0.2">
      <c r="A1884">
        <v>761</v>
      </c>
      <c r="B1884">
        <v>4</v>
      </c>
      <c r="C1884" t="s">
        <v>15</v>
      </c>
      <c r="D1884" t="s">
        <v>39</v>
      </c>
      <c r="E1884">
        <v>16</v>
      </c>
      <c r="F1884">
        <v>28</v>
      </c>
      <c r="G1884">
        <v>2</v>
      </c>
      <c r="H1884" s="8">
        <v>20</v>
      </c>
      <c r="I1884" s="7">
        <f>Tabla1[[#This Row],[Tiempo de Preparación]]/1440</f>
        <v>1.3888888888888888E-2</v>
      </c>
      <c r="J1884" t="s">
        <v>6</v>
      </c>
      <c r="K1884">
        <f>Tabla1[[#This Row],[Precio Unitario]]*Tabla1[[#This Row],[Cantidad Ordenada]]</f>
        <v>56</v>
      </c>
      <c r="L1884">
        <f>Tabla1[[#This Row],[Ganancia Bruta]]-(Tabla1[[#This Row],[Costo Unitario]]*Tabla1[[#This Row],[Cantidad Ordenada]])</f>
        <v>24</v>
      </c>
      <c r="M1884">
        <f>Tabla1[[#This Row],[Precio Unitario]]*Tabla1[[#This Row],[Cantidad Ordenada]]</f>
        <v>56</v>
      </c>
      <c r="N1884" s="1">
        <f>Tabla1[[#This Row],[Ganancia Neta ]]/Tabla1[[#This Row],[Total del pedido ]]</f>
        <v>0.42857142857142855</v>
      </c>
      <c r="O1884" s="2">
        <f>Tabla1[[#This Row],[Costo Unitario]]*Tabla1[[#This Row],[Cantidad Ordenada]]</f>
        <v>32</v>
      </c>
    </row>
    <row r="1885" spans="1:15" x14ac:dyDescent="0.2">
      <c r="A1885">
        <v>761</v>
      </c>
      <c r="B1885">
        <v>4</v>
      </c>
      <c r="C1885" t="s">
        <v>22</v>
      </c>
      <c r="D1885" t="s">
        <v>46</v>
      </c>
      <c r="E1885">
        <v>14</v>
      </c>
      <c r="F1885">
        <v>23</v>
      </c>
      <c r="G1885">
        <v>2</v>
      </c>
      <c r="H1885" s="8">
        <v>28</v>
      </c>
      <c r="I1885" s="7">
        <f>Tabla1[[#This Row],[Tiempo de Preparación]]/1440</f>
        <v>1.9444444444444445E-2</v>
      </c>
      <c r="J1885" t="s">
        <v>6</v>
      </c>
      <c r="K1885">
        <f>Tabla1[[#This Row],[Precio Unitario]]*Tabla1[[#This Row],[Cantidad Ordenada]]</f>
        <v>46</v>
      </c>
      <c r="L1885">
        <f>Tabla1[[#This Row],[Ganancia Bruta]]-(Tabla1[[#This Row],[Costo Unitario]]*Tabla1[[#This Row],[Cantidad Ordenada]])</f>
        <v>18</v>
      </c>
      <c r="M1885">
        <f>Tabla1[[#This Row],[Precio Unitario]]*Tabla1[[#This Row],[Cantidad Ordenada]]</f>
        <v>46</v>
      </c>
      <c r="N1885" s="1">
        <f>Tabla1[[#This Row],[Ganancia Neta ]]/Tabla1[[#This Row],[Total del pedido ]]</f>
        <v>0.39130434782608697</v>
      </c>
      <c r="O1885" s="2">
        <f>Tabla1[[#This Row],[Costo Unitario]]*Tabla1[[#This Row],[Cantidad Ordenada]]</f>
        <v>28</v>
      </c>
    </row>
    <row r="1886" spans="1:15" x14ac:dyDescent="0.2">
      <c r="A1886">
        <v>762</v>
      </c>
      <c r="B1886">
        <v>4</v>
      </c>
      <c r="C1886" t="s">
        <v>23</v>
      </c>
      <c r="D1886" t="s">
        <v>47</v>
      </c>
      <c r="E1886">
        <v>13</v>
      </c>
      <c r="F1886">
        <v>21</v>
      </c>
      <c r="G1886">
        <v>1</v>
      </c>
      <c r="H1886" s="8">
        <v>20</v>
      </c>
      <c r="I1886" s="7">
        <f>Tabla1[[#This Row],[Tiempo de Preparación]]/1440</f>
        <v>1.3888888888888888E-2</v>
      </c>
      <c r="J1886" t="s">
        <v>8</v>
      </c>
      <c r="K1886">
        <f>Tabla1[[#This Row],[Precio Unitario]]*Tabla1[[#This Row],[Cantidad Ordenada]]</f>
        <v>21</v>
      </c>
      <c r="L1886">
        <f>Tabla1[[#This Row],[Ganancia Bruta]]-(Tabla1[[#This Row],[Costo Unitario]]*Tabla1[[#This Row],[Cantidad Ordenada]])</f>
        <v>8</v>
      </c>
      <c r="M1886">
        <f>Tabla1[[#This Row],[Precio Unitario]]*Tabla1[[#This Row],[Cantidad Ordenada]]</f>
        <v>21</v>
      </c>
      <c r="N1886" s="1">
        <f>Tabla1[[#This Row],[Ganancia Neta ]]/Tabla1[[#This Row],[Total del pedido ]]</f>
        <v>0.38095238095238093</v>
      </c>
      <c r="O1886" s="2">
        <f>Tabla1[[#This Row],[Costo Unitario]]*Tabla1[[#This Row],[Cantidad Ordenada]]</f>
        <v>13</v>
      </c>
    </row>
    <row r="1887" spans="1:15" x14ac:dyDescent="0.2">
      <c r="A1887">
        <v>762</v>
      </c>
      <c r="B1887">
        <v>4</v>
      </c>
      <c r="C1887" t="s">
        <v>25</v>
      </c>
      <c r="D1887" t="s">
        <v>49</v>
      </c>
      <c r="E1887">
        <v>15</v>
      </c>
      <c r="F1887">
        <v>26</v>
      </c>
      <c r="G1887">
        <v>3</v>
      </c>
      <c r="H1887" s="8">
        <v>9</v>
      </c>
      <c r="I1887" s="7">
        <f>Tabla1[[#This Row],[Tiempo de Preparación]]/1440</f>
        <v>6.2500000000000003E-3</v>
      </c>
      <c r="J1887" t="s">
        <v>6</v>
      </c>
      <c r="K1887">
        <f>Tabla1[[#This Row],[Precio Unitario]]*Tabla1[[#This Row],[Cantidad Ordenada]]</f>
        <v>78</v>
      </c>
      <c r="L1887">
        <f>Tabla1[[#This Row],[Ganancia Bruta]]-(Tabla1[[#This Row],[Costo Unitario]]*Tabla1[[#This Row],[Cantidad Ordenada]])</f>
        <v>33</v>
      </c>
      <c r="M1887">
        <f>Tabla1[[#This Row],[Precio Unitario]]*Tabla1[[#This Row],[Cantidad Ordenada]]</f>
        <v>78</v>
      </c>
      <c r="N1887" s="1">
        <f>Tabla1[[#This Row],[Ganancia Neta ]]/Tabla1[[#This Row],[Total del pedido ]]</f>
        <v>0.42307692307692307</v>
      </c>
      <c r="O1887" s="2">
        <f>Tabla1[[#This Row],[Costo Unitario]]*Tabla1[[#This Row],[Cantidad Ordenada]]</f>
        <v>45</v>
      </c>
    </row>
    <row r="1888" spans="1:15" x14ac:dyDescent="0.2">
      <c r="A1888">
        <v>763</v>
      </c>
      <c r="B1888">
        <v>18</v>
      </c>
      <c r="C1888" t="s">
        <v>14</v>
      </c>
      <c r="D1888" t="s">
        <v>38</v>
      </c>
      <c r="E1888">
        <v>20</v>
      </c>
      <c r="F1888">
        <v>33</v>
      </c>
      <c r="G1888">
        <v>2</v>
      </c>
      <c r="H1888" s="8">
        <v>14</v>
      </c>
      <c r="I1888" s="7">
        <f>Tabla1[[#This Row],[Tiempo de Preparación]]/1440</f>
        <v>9.7222222222222224E-3</v>
      </c>
      <c r="J1888" t="s">
        <v>8</v>
      </c>
      <c r="K1888">
        <f>Tabla1[[#This Row],[Precio Unitario]]*Tabla1[[#This Row],[Cantidad Ordenada]]</f>
        <v>66</v>
      </c>
      <c r="L1888">
        <f>Tabla1[[#This Row],[Ganancia Bruta]]-(Tabla1[[#This Row],[Costo Unitario]]*Tabla1[[#This Row],[Cantidad Ordenada]])</f>
        <v>26</v>
      </c>
      <c r="M1888">
        <f>Tabla1[[#This Row],[Precio Unitario]]*Tabla1[[#This Row],[Cantidad Ordenada]]</f>
        <v>66</v>
      </c>
      <c r="N1888" s="1">
        <f>Tabla1[[#This Row],[Ganancia Neta ]]/Tabla1[[#This Row],[Total del pedido ]]</f>
        <v>0.39393939393939392</v>
      </c>
      <c r="O1888" s="2">
        <f>Tabla1[[#This Row],[Costo Unitario]]*Tabla1[[#This Row],[Cantidad Ordenada]]</f>
        <v>40</v>
      </c>
    </row>
    <row r="1889" spans="1:15" x14ac:dyDescent="0.2">
      <c r="A1889">
        <v>763</v>
      </c>
      <c r="B1889">
        <v>18</v>
      </c>
      <c r="C1889" t="s">
        <v>16</v>
      </c>
      <c r="D1889" t="s">
        <v>40</v>
      </c>
      <c r="E1889">
        <v>11</v>
      </c>
      <c r="F1889">
        <v>19</v>
      </c>
      <c r="G1889">
        <v>2</v>
      </c>
      <c r="H1889" s="8">
        <v>18</v>
      </c>
      <c r="I1889" s="7">
        <f>Tabla1[[#This Row],[Tiempo de Preparación]]/1440</f>
        <v>1.2500000000000001E-2</v>
      </c>
      <c r="J1889" t="s">
        <v>8</v>
      </c>
      <c r="K1889">
        <f>Tabla1[[#This Row],[Precio Unitario]]*Tabla1[[#This Row],[Cantidad Ordenada]]</f>
        <v>38</v>
      </c>
      <c r="L1889">
        <f>Tabla1[[#This Row],[Ganancia Bruta]]-(Tabla1[[#This Row],[Costo Unitario]]*Tabla1[[#This Row],[Cantidad Ordenada]])</f>
        <v>16</v>
      </c>
      <c r="M1889">
        <f>Tabla1[[#This Row],[Precio Unitario]]*Tabla1[[#This Row],[Cantidad Ordenada]]</f>
        <v>38</v>
      </c>
      <c r="N1889" s="1">
        <f>Tabla1[[#This Row],[Ganancia Neta ]]/Tabla1[[#This Row],[Total del pedido ]]</f>
        <v>0.42105263157894735</v>
      </c>
      <c r="O1889" s="2">
        <f>Tabla1[[#This Row],[Costo Unitario]]*Tabla1[[#This Row],[Cantidad Ordenada]]</f>
        <v>22</v>
      </c>
    </row>
    <row r="1890" spans="1:15" x14ac:dyDescent="0.2">
      <c r="A1890">
        <v>764</v>
      </c>
      <c r="B1890">
        <v>20</v>
      </c>
      <c r="C1890" t="s">
        <v>10</v>
      </c>
      <c r="D1890" t="s">
        <v>34</v>
      </c>
      <c r="E1890">
        <v>16</v>
      </c>
      <c r="F1890">
        <v>27</v>
      </c>
      <c r="G1890">
        <v>1</v>
      </c>
      <c r="H1890" s="8">
        <v>53</v>
      </c>
      <c r="I1890" s="7">
        <f>Tabla1[[#This Row],[Tiempo de Preparación]]/1440</f>
        <v>3.6805555555555557E-2</v>
      </c>
      <c r="J1890" t="s">
        <v>6</v>
      </c>
      <c r="K1890">
        <f>Tabla1[[#This Row],[Precio Unitario]]*Tabla1[[#This Row],[Cantidad Ordenada]]</f>
        <v>27</v>
      </c>
      <c r="L1890">
        <f>Tabla1[[#This Row],[Ganancia Bruta]]-(Tabla1[[#This Row],[Costo Unitario]]*Tabla1[[#This Row],[Cantidad Ordenada]])</f>
        <v>11</v>
      </c>
      <c r="M1890">
        <f>Tabla1[[#This Row],[Precio Unitario]]*Tabla1[[#This Row],[Cantidad Ordenada]]</f>
        <v>27</v>
      </c>
      <c r="N1890" s="1">
        <f>Tabla1[[#This Row],[Ganancia Neta ]]/Tabla1[[#This Row],[Total del pedido ]]</f>
        <v>0.40740740740740738</v>
      </c>
      <c r="O1890" s="2">
        <f>Tabla1[[#This Row],[Costo Unitario]]*Tabla1[[#This Row],[Cantidad Ordenada]]</f>
        <v>16</v>
      </c>
    </row>
    <row r="1891" spans="1:15" x14ac:dyDescent="0.2">
      <c r="A1891">
        <v>764</v>
      </c>
      <c r="B1891">
        <v>20</v>
      </c>
      <c r="C1891" t="s">
        <v>20</v>
      </c>
      <c r="D1891" t="s">
        <v>44</v>
      </c>
      <c r="E1891">
        <v>20</v>
      </c>
      <c r="F1891">
        <v>34</v>
      </c>
      <c r="G1891">
        <v>1</v>
      </c>
      <c r="H1891" s="8">
        <v>24</v>
      </c>
      <c r="I1891" s="7">
        <f>Tabla1[[#This Row],[Tiempo de Preparación]]/1440</f>
        <v>1.6666666666666666E-2</v>
      </c>
      <c r="J1891" t="s">
        <v>6</v>
      </c>
      <c r="K1891">
        <f>Tabla1[[#This Row],[Precio Unitario]]*Tabla1[[#This Row],[Cantidad Ordenada]]</f>
        <v>34</v>
      </c>
      <c r="L1891">
        <f>Tabla1[[#This Row],[Ganancia Bruta]]-(Tabla1[[#This Row],[Costo Unitario]]*Tabla1[[#This Row],[Cantidad Ordenada]])</f>
        <v>14</v>
      </c>
      <c r="M1891">
        <f>Tabla1[[#This Row],[Precio Unitario]]*Tabla1[[#This Row],[Cantidad Ordenada]]</f>
        <v>34</v>
      </c>
      <c r="N1891" s="1">
        <f>Tabla1[[#This Row],[Ganancia Neta ]]/Tabla1[[#This Row],[Total del pedido ]]</f>
        <v>0.41176470588235292</v>
      </c>
      <c r="O1891" s="2">
        <f>Tabla1[[#This Row],[Costo Unitario]]*Tabla1[[#This Row],[Cantidad Ordenada]]</f>
        <v>20</v>
      </c>
    </row>
    <row r="1892" spans="1:15" x14ac:dyDescent="0.2">
      <c r="A1892">
        <v>764</v>
      </c>
      <c r="B1892">
        <v>20</v>
      </c>
      <c r="C1892" t="s">
        <v>5</v>
      </c>
      <c r="D1892" t="s">
        <v>31</v>
      </c>
      <c r="E1892">
        <v>14</v>
      </c>
      <c r="F1892">
        <v>24</v>
      </c>
      <c r="G1892">
        <v>1</v>
      </c>
      <c r="H1892" s="8">
        <v>35</v>
      </c>
      <c r="I1892" s="7">
        <f>Tabla1[[#This Row],[Tiempo de Preparación]]/1440</f>
        <v>2.4305555555555556E-2</v>
      </c>
      <c r="J1892" t="s">
        <v>6</v>
      </c>
      <c r="K1892">
        <f>Tabla1[[#This Row],[Precio Unitario]]*Tabla1[[#This Row],[Cantidad Ordenada]]</f>
        <v>24</v>
      </c>
      <c r="L1892">
        <f>Tabla1[[#This Row],[Ganancia Bruta]]-(Tabla1[[#This Row],[Costo Unitario]]*Tabla1[[#This Row],[Cantidad Ordenada]])</f>
        <v>10</v>
      </c>
      <c r="M1892">
        <f>Tabla1[[#This Row],[Precio Unitario]]*Tabla1[[#This Row],[Cantidad Ordenada]]</f>
        <v>24</v>
      </c>
      <c r="N1892" s="1">
        <f>Tabla1[[#This Row],[Ganancia Neta ]]/Tabla1[[#This Row],[Total del pedido ]]</f>
        <v>0.41666666666666669</v>
      </c>
      <c r="O1892" s="2">
        <f>Tabla1[[#This Row],[Costo Unitario]]*Tabla1[[#This Row],[Cantidad Ordenada]]</f>
        <v>14</v>
      </c>
    </row>
    <row r="1893" spans="1:15" x14ac:dyDescent="0.2">
      <c r="A1893">
        <v>765</v>
      </c>
      <c r="B1893">
        <v>20</v>
      </c>
      <c r="C1893" t="s">
        <v>25</v>
      </c>
      <c r="D1893" t="s">
        <v>49</v>
      </c>
      <c r="E1893">
        <v>15</v>
      </c>
      <c r="F1893">
        <v>26</v>
      </c>
      <c r="G1893">
        <v>3</v>
      </c>
      <c r="H1893" s="8">
        <v>55</v>
      </c>
      <c r="I1893" s="7">
        <f>Tabla1[[#This Row],[Tiempo de Preparación]]/1440</f>
        <v>3.8194444444444448E-2</v>
      </c>
      <c r="J1893" t="s">
        <v>8</v>
      </c>
      <c r="K1893">
        <f>Tabla1[[#This Row],[Precio Unitario]]*Tabla1[[#This Row],[Cantidad Ordenada]]</f>
        <v>78</v>
      </c>
      <c r="L1893">
        <f>Tabla1[[#This Row],[Ganancia Bruta]]-(Tabla1[[#This Row],[Costo Unitario]]*Tabla1[[#This Row],[Cantidad Ordenada]])</f>
        <v>33</v>
      </c>
      <c r="M1893">
        <f>Tabla1[[#This Row],[Precio Unitario]]*Tabla1[[#This Row],[Cantidad Ordenada]]</f>
        <v>78</v>
      </c>
      <c r="N1893" s="1">
        <f>Tabla1[[#This Row],[Ganancia Neta ]]/Tabla1[[#This Row],[Total del pedido ]]</f>
        <v>0.42307692307692307</v>
      </c>
      <c r="O1893" s="2">
        <f>Tabla1[[#This Row],[Costo Unitario]]*Tabla1[[#This Row],[Cantidad Ordenada]]</f>
        <v>45</v>
      </c>
    </row>
    <row r="1894" spans="1:15" x14ac:dyDescent="0.2">
      <c r="A1894">
        <v>765</v>
      </c>
      <c r="B1894">
        <v>20</v>
      </c>
      <c r="C1894" t="s">
        <v>15</v>
      </c>
      <c r="D1894" t="s">
        <v>39</v>
      </c>
      <c r="E1894">
        <v>16</v>
      </c>
      <c r="F1894">
        <v>28</v>
      </c>
      <c r="G1894">
        <v>2</v>
      </c>
      <c r="H1894" s="8">
        <v>14</v>
      </c>
      <c r="I1894" s="7">
        <f>Tabla1[[#This Row],[Tiempo de Preparación]]/1440</f>
        <v>9.7222222222222224E-3</v>
      </c>
      <c r="J1894" t="s">
        <v>6</v>
      </c>
      <c r="K1894">
        <f>Tabla1[[#This Row],[Precio Unitario]]*Tabla1[[#This Row],[Cantidad Ordenada]]</f>
        <v>56</v>
      </c>
      <c r="L1894">
        <f>Tabla1[[#This Row],[Ganancia Bruta]]-(Tabla1[[#This Row],[Costo Unitario]]*Tabla1[[#This Row],[Cantidad Ordenada]])</f>
        <v>24</v>
      </c>
      <c r="M1894">
        <f>Tabla1[[#This Row],[Precio Unitario]]*Tabla1[[#This Row],[Cantidad Ordenada]]</f>
        <v>56</v>
      </c>
      <c r="N1894" s="1">
        <f>Tabla1[[#This Row],[Ganancia Neta ]]/Tabla1[[#This Row],[Total del pedido ]]</f>
        <v>0.42857142857142855</v>
      </c>
      <c r="O1894" s="2">
        <f>Tabla1[[#This Row],[Costo Unitario]]*Tabla1[[#This Row],[Cantidad Ordenada]]</f>
        <v>32</v>
      </c>
    </row>
    <row r="1895" spans="1:15" x14ac:dyDescent="0.2">
      <c r="A1895">
        <v>765</v>
      </c>
      <c r="B1895">
        <v>20</v>
      </c>
      <c r="C1895" t="s">
        <v>23</v>
      </c>
      <c r="D1895" t="s">
        <v>47</v>
      </c>
      <c r="E1895">
        <v>13</v>
      </c>
      <c r="F1895">
        <v>21</v>
      </c>
      <c r="G1895">
        <v>3</v>
      </c>
      <c r="H1895" s="8">
        <v>52</v>
      </c>
      <c r="I1895" s="7">
        <f>Tabla1[[#This Row],[Tiempo de Preparación]]/1440</f>
        <v>3.6111111111111108E-2</v>
      </c>
      <c r="J1895" t="s">
        <v>6</v>
      </c>
      <c r="K1895">
        <f>Tabla1[[#This Row],[Precio Unitario]]*Tabla1[[#This Row],[Cantidad Ordenada]]</f>
        <v>63</v>
      </c>
      <c r="L1895">
        <f>Tabla1[[#This Row],[Ganancia Bruta]]-(Tabla1[[#This Row],[Costo Unitario]]*Tabla1[[#This Row],[Cantidad Ordenada]])</f>
        <v>24</v>
      </c>
      <c r="M1895">
        <f>Tabla1[[#This Row],[Precio Unitario]]*Tabla1[[#This Row],[Cantidad Ordenada]]</f>
        <v>63</v>
      </c>
      <c r="N1895" s="1">
        <f>Tabla1[[#This Row],[Ganancia Neta ]]/Tabla1[[#This Row],[Total del pedido ]]</f>
        <v>0.38095238095238093</v>
      </c>
      <c r="O1895" s="2">
        <f>Tabla1[[#This Row],[Costo Unitario]]*Tabla1[[#This Row],[Cantidad Ordenada]]</f>
        <v>39</v>
      </c>
    </row>
    <row r="1896" spans="1:15" x14ac:dyDescent="0.2">
      <c r="A1896">
        <v>765</v>
      </c>
      <c r="B1896">
        <v>20</v>
      </c>
      <c r="C1896" t="s">
        <v>12</v>
      </c>
      <c r="D1896" t="s">
        <v>36</v>
      </c>
      <c r="E1896">
        <v>22</v>
      </c>
      <c r="F1896">
        <v>36</v>
      </c>
      <c r="G1896">
        <v>1</v>
      </c>
      <c r="H1896" s="8">
        <v>43</v>
      </c>
      <c r="I1896" s="7">
        <f>Tabla1[[#This Row],[Tiempo de Preparación]]/1440</f>
        <v>2.9861111111111113E-2</v>
      </c>
      <c r="J1896" t="s">
        <v>6</v>
      </c>
      <c r="K1896">
        <f>Tabla1[[#This Row],[Precio Unitario]]*Tabla1[[#This Row],[Cantidad Ordenada]]</f>
        <v>36</v>
      </c>
      <c r="L1896">
        <f>Tabla1[[#This Row],[Ganancia Bruta]]-(Tabla1[[#This Row],[Costo Unitario]]*Tabla1[[#This Row],[Cantidad Ordenada]])</f>
        <v>14</v>
      </c>
      <c r="M1896">
        <f>Tabla1[[#This Row],[Precio Unitario]]*Tabla1[[#This Row],[Cantidad Ordenada]]</f>
        <v>36</v>
      </c>
      <c r="N1896" s="1">
        <f>Tabla1[[#This Row],[Ganancia Neta ]]/Tabla1[[#This Row],[Total del pedido ]]</f>
        <v>0.3888888888888889</v>
      </c>
      <c r="O1896" s="2">
        <f>Tabla1[[#This Row],[Costo Unitario]]*Tabla1[[#This Row],[Cantidad Ordenada]]</f>
        <v>22</v>
      </c>
    </row>
    <row r="1897" spans="1:15" x14ac:dyDescent="0.2">
      <c r="A1897">
        <v>766</v>
      </c>
      <c r="B1897">
        <v>17</v>
      </c>
      <c r="C1897" t="s">
        <v>7</v>
      </c>
      <c r="D1897" t="s">
        <v>32</v>
      </c>
      <c r="E1897">
        <v>18</v>
      </c>
      <c r="F1897">
        <v>30</v>
      </c>
      <c r="G1897">
        <v>2</v>
      </c>
      <c r="H1897" s="8">
        <v>52</v>
      </c>
      <c r="I1897" s="7">
        <f>Tabla1[[#This Row],[Tiempo de Preparación]]/1440</f>
        <v>3.6111111111111108E-2</v>
      </c>
      <c r="J1897" t="s">
        <v>6</v>
      </c>
      <c r="K1897">
        <f>Tabla1[[#This Row],[Precio Unitario]]*Tabla1[[#This Row],[Cantidad Ordenada]]</f>
        <v>60</v>
      </c>
      <c r="L1897">
        <f>Tabla1[[#This Row],[Ganancia Bruta]]-(Tabla1[[#This Row],[Costo Unitario]]*Tabla1[[#This Row],[Cantidad Ordenada]])</f>
        <v>24</v>
      </c>
      <c r="M1897">
        <f>Tabla1[[#This Row],[Precio Unitario]]*Tabla1[[#This Row],[Cantidad Ordenada]]</f>
        <v>60</v>
      </c>
      <c r="N1897" s="1">
        <f>Tabla1[[#This Row],[Ganancia Neta ]]/Tabla1[[#This Row],[Total del pedido ]]</f>
        <v>0.4</v>
      </c>
      <c r="O1897" s="2">
        <f>Tabla1[[#This Row],[Costo Unitario]]*Tabla1[[#This Row],[Cantidad Ordenada]]</f>
        <v>36</v>
      </c>
    </row>
    <row r="1898" spans="1:15" x14ac:dyDescent="0.2">
      <c r="A1898">
        <v>766</v>
      </c>
      <c r="B1898">
        <v>17</v>
      </c>
      <c r="C1898" t="s">
        <v>16</v>
      </c>
      <c r="D1898" t="s">
        <v>40</v>
      </c>
      <c r="E1898">
        <v>11</v>
      </c>
      <c r="F1898">
        <v>19</v>
      </c>
      <c r="G1898">
        <v>1</v>
      </c>
      <c r="H1898" s="8">
        <v>59</v>
      </c>
      <c r="I1898" s="7">
        <f>Tabla1[[#This Row],[Tiempo de Preparación]]/1440</f>
        <v>4.0972222222222222E-2</v>
      </c>
      <c r="J1898" t="s">
        <v>6</v>
      </c>
      <c r="K1898">
        <f>Tabla1[[#This Row],[Precio Unitario]]*Tabla1[[#This Row],[Cantidad Ordenada]]</f>
        <v>19</v>
      </c>
      <c r="L1898">
        <f>Tabla1[[#This Row],[Ganancia Bruta]]-(Tabla1[[#This Row],[Costo Unitario]]*Tabla1[[#This Row],[Cantidad Ordenada]])</f>
        <v>8</v>
      </c>
      <c r="M1898">
        <f>Tabla1[[#This Row],[Precio Unitario]]*Tabla1[[#This Row],[Cantidad Ordenada]]</f>
        <v>19</v>
      </c>
      <c r="N1898" s="1">
        <f>Tabla1[[#This Row],[Ganancia Neta ]]/Tabla1[[#This Row],[Total del pedido ]]</f>
        <v>0.42105263157894735</v>
      </c>
      <c r="O1898" s="2">
        <f>Tabla1[[#This Row],[Costo Unitario]]*Tabla1[[#This Row],[Cantidad Ordenada]]</f>
        <v>11</v>
      </c>
    </row>
    <row r="1899" spans="1:15" x14ac:dyDescent="0.2">
      <c r="A1899">
        <v>766</v>
      </c>
      <c r="B1899">
        <v>17</v>
      </c>
      <c r="C1899" t="s">
        <v>21</v>
      </c>
      <c r="D1899" t="s">
        <v>45</v>
      </c>
      <c r="E1899">
        <v>12</v>
      </c>
      <c r="F1899">
        <v>20</v>
      </c>
      <c r="G1899">
        <v>3</v>
      </c>
      <c r="H1899" s="8">
        <v>7</v>
      </c>
      <c r="I1899" s="7">
        <f>Tabla1[[#This Row],[Tiempo de Preparación]]/1440</f>
        <v>4.8611111111111112E-3</v>
      </c>
      <c r="J1899" t="s">
        <v>6</v>
      </c>
      <c r="K1899">
        <f>Tabla1[[#This Row],[Precio Unitario]]*Tabla1[[#This Row],[Cantidad Ordenada]]</f>
        <v>60</v>
      </c>
      <c r="L1899">
        <f>Tabla1[[#This Row],[Ganancia Bruta]]-(Tabla1[[#This Row],[Costo Unitario]]*Tabla1[[#This Row],[Cantidad Ordenada]])</f>
        <v>24</v>
      </c>
      <c r="M1899">
        <f>Tabla1[[#This Row],[Precio Unitario]]*Tabla1[[#This Row],[Cantidad Ordenada]]</f>
        <v>60</v>
      </c>
      <c r="N1899" s="1">
        <f>Tabla1[[#This Row],[Ganancia Neta ]]/Tabla1[[#This Row],[Total del pedido ]]</f>
        <v>0.4</v>
      </c>
      <c r="O1899" s="2">
        <f>Tabla1[[#This Row],[Costo Unitario]]*Tabla1[[#This Row],[Cantidad Ordenada]]</f>
        <v>36</v>
      </c>
    </row>
    <row r="1900" spans="1:15" x14ac:dyDescent="0.2">
      <c r="A1900">
        <v>766</v>
      </c>
      <c r="B1900">
        <v>17</v>
      </c>
      <c r="C1900" t="s">
        <v>22</v>
      </c>
      <c r="D1900" t="s">
        <v>46</v>
      </c>
      <c r="E1900">
        <v>14</v>
      </c>
      <c r="F1900">
        <v>23</v>
      </c>
      <c r="G1900">
        <v>2</v>
      </c>
      <c r="H1900" s="8">
        <v>16</v>
      </c>
      <c r="I1900" s="7">
        <f>Tabla1[[#This Row],[Tiempo de Preparación]]/1440</f>
        <v>1.1111111111111112E-2</v>
      </c>
      <c r="J1900" t="s">
        <v>8</v>
      </c>
      <c r="K1900">
        <f>Tabla1[[#This Row],[Precio Unitario]]*Tabla1[[#This Row],[Cantidad Ordenada]]</f>
        <v>46</v>
      </c>
      <c r="L1900">
        <f>Tabla1[[#This Row],[Ganancia Bruta]]-(Tabla1[[#This Row],[Costo Unitario]]*Tabla1[[#This Row],[Cantidad Ordenada]])</f>
        <v>18</v>
      </c>
      <c r="M1900">
        <f>Tabla1[[#This Row],[Precio Unitario]]*Tabla1[[#This Row],[Cantidad Ordenada]]</f>
        <v>46</v>
      </c>
      <c r="N1900" s="1">
        <f>Tabla1[[#This Row],[Ganancia Neta ]]/Tabla1[[#This Row],[Total del pedido ]]</f>
        <v>0.39130434782608697</v>
      </c>
      <c r="O1900" s="2">
        <f>Tabla1[[#This Row],[Costo Unitario]]*Tabla1[[#This Row],[Cantidad Ordenada]]</f>
        <v>28</v>
      </c>
    </row>
    <row r="1901" spans="1:15" x14ac:dyDescent="0.2">
      <c r="A1901">
        <v>767</v>
      </c>
      <c r="B1901">
        <v>10</v>
      </c>
      <c r="C1901" t="s">
        <v>13</v>
      </c>
      <c r="D1901" t="s">
        <v>37</v>
      </c>
      <c r="E1901">
        <v>17</v>
      </c>
      <c r="F1901">
        <v>29</v>
      </c>
      <c r="G1901">
        <v>2</v>
      </c>
      <c r="H1901" s="8">
        <v>12</v>
      </c>
      <c r="I1901" s="7">
        <f>Tabla1[[#This Row],[Tiempo de Preparación]]/1440</f>
        <v>8.3333333333333332E-3</v>
      </c>
      <c r="J1901" t="s">
        <v>8</v>
      </c>
      <c r="K1901">
        <f>Tabla1[[#This Row],[Precio Unitario]]*Tabla1[[#This Row],[Cantidad Ordenada]]</f>
        <v>58</v>
      </c>
      <c r="L1901">
        <f>Tabla1[[#This Row],[Ganancia Bruta]]-(Tabla1[[#This Row],[Costo Unitario]]*Tabla1[[#This Row],[Cantidad Ordenada]])</f>
        <v>24</v>
      </c>
      <c r="M1901">
        <f>Tabla1[[#This Row],[Precio Unitario]]*Tabla1[[#This Row],[Cantidad Ordenada]]</f>
        <v>58</v>
      </c>
      <c r="N1901" s="1">
        <f>Tabla1[[#This Row],[Ganancia Neta ]]/Tabla1[[#This Row],[Total del pedido ]]</f>
        <v>0.41379310344827586</v>
      </c>
      <c r="O1901" s="2">
        <f>Tabla1[[#This Row],[Costo Unitario]]*Tabla1[[#This Row],[Cantidad Ordenada]]</f>
        <v>34</v>
      </c>
    </row>
    <row r="1902" spans="1:15" x14ac:dyDescent="0.2">
      <c r="A1902">
        <v>767</v>
      </c>
      <c r="B1902">
        <v>10</v>
      </c>
      <c r="C1902" t="s">
        <v>5</v>
      </c>
      <c r="D1902" t="s">
        <v>31</v>
      </c>
      <c r="E1902">
        <v>14</v>
      </c>
      <c r="F1902">
        <v>24</v>
      </c>
      <c r="G1902">
        <v>2</v>
      </c>
      <c r="H1902" s="8">
        <v>30</v>
      </c>
      <c r="I1902" s="7">
        <f>Tabla1[[#This Row],[Tiempo de Preparación]]/1440</f>
        <v>2.0833333333333332E-2</v>
      </c>
      <c r="J1902" t="s">
        <v>8</v>
      </c>
      <c r="K1902">
        <f>Tabla1[[#This Row],[Precio Unitario]]*Tabla1[[#This Row],[Cantidad Ordenada]]</f>
        <v>48</v>
      </c>
      <c r="L1902">
        <f>Tabla1[[#This Row],[Ganancia Bruta]]-(Tabla1[[#This Row],[Costo Unitario]]*Tabla1[[#This Row],[Cantidad Ordenada]])</f>
        <v>20</v>
      </c>
      <c r="M1902">
        <f>Tabla1[[#This Row],[Precio Unitario]]*Tabla1[[#This Row],[Cantidad Ordenada]]</f>
        <v>48</v>
      </c>
      <c r="N1902" s="1">
        <f>Tabla1[[#This Row],[Ganancia Neta ]]/Tabla1[[#This Row],[Total del pedido ]]</f>
        <v>0.41666666666666669</v>
      </c>
      <c r="O1902" s="2">
        <f>Tabla1[[#This Row],[Costo Unitario]]*Tabla1[[#This Row],[Cantidad Ordenada]]</f>
        <v>28</v>
      </c>
    </row>
    <row r="1903" spans="1:15" x14ac:dyDescent="0.2">
      <c r="A1903">
        <v>767</v>
      </c>
      <c r="B1903">
        <v>10</v>
      </c>
      <c r="C1903" t="s">
        <v>23</v>
      </c>
      <c r="D1903" t="s">
        <v>47</v>
      </c>
      <c r="E1903">
        <v>13</v>
      </c>
      <c r="F1903">
        <v>21</v>
      </c>
      <c r="G1903">
        <v>3</v>
      </c>
      <c r="H1903" s="8">
        <v>43</v>
      </c>
      <c r="I1903" s="7">
        <f>Tabla1[[#This Row],[Tiempo de Preparación]]/1440</f>
        <v>2.9861111111111113E-2</v>
      </c>
      <c r="J1903" t="s">
        <v>8</v>
      </c>
      <c r="K1903">
        <f>Tabla1[[#This Row],[Precio Unitario]]*Tabla1[[#This Row],[Cantidad Ordenada]]</f>
        <v>63</v>
      </c>
      <c r="L1903">
        <f>Tabla1[[#This Row],[Ganancia Bruta]]-(Tabla1[[#This Row],[Costo Unitario]]*Tabla1[[#This Row],[Cantidad Ordenada]])</f>
        <v>24</v>
      </c>
      <c r="M1903">
        <f>Tabla1[[#This Row],[Precio Unitario]]*Tabla1[[#This Row],[Cantidad Ordenada]]</f>
        <v>63</v>
      </c>
      <c r="N1903" s="1">
        <f>Tabla1[[#This Row],[Ganancia Neta ]]/Tabla1[[#This Row],[Total del pedido ]]</f>
        <v>0.38095238095238093</v>
      </c>
      <c r="O1903" s="2">
        <f>Tabla1[[#This Row],[Costo Unitario]]*Tabla1[[#This Row],[Cantidad Ordenada]]</f>
        <v>39</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B5A6D-1241-7C42-83D2-D1A36F0529D8}">
  <dimension ref="A1:S769"/>
  <sheetViews>
    <sheetView workbookViewId="0">
      <selection activeCell="G775" sqref="G775"/>
    </sheetView>
  </sheetViews>
  <sheetFormatPr baseColWidth="10" defaultRowHeight="16" x14ac:dyDescent="0.2"/>
  <cols>
    <col min="1" max="1" width="17.6640625" style="8" customWidth="1"/>
    <col min="2" max="2" width="19.33203125" style="9" customWidth="1"/>
    <col min="3" max="3" width="23" style="8" customWidth="1"/>
    <col min="4" max="4" width="17.6640625" style="9" customWidth="1"/>
    <col min="5" max="5" width="16.5" style="9" customWidth="1"/>
    <col min="6" max="6" width="17.5" style="9" bestFit="1" customWidth="1"/>
    <col min="7" max="7" width="10.6640625" style="30" customWidth="1"/>
    <col min="8" max="8" width="18.5" style="9" customWidth="1"/>
    <col min="9" max="9" width="18.83203125" style="8" bestFit="1" customWidth="1"/>
    <col min="10" max="10" width="15.33203125" style="9" customWidth="1"/>
    <col min="11" max="11" width="33.5" style="9" bestFit="1" customWidth="1"/>
    <col min="12" max="12" width="17.6640625" style="6" bestFit="1" customWidth="1"/>
    <col min="13" max="13" width="17.6640625" style="7" customWidth="1"/>
    <col min="14" max="14" width="16.83203125" style="10" customWidth="1"/>
    <col min="15" max="15" width="23.6640625" style="7" bestFit="1" customWidth="1"/>
    <col min="16" max="16" width="23.33203125" style="10" bestFit="1" customWidth="1"/>
    <col min="17" max="17" width="15.83203125" style="11" bestFit="1" customWidth="1"/>
    <col min="18" max="18" width="24.6640625" style="31" bestFit="1" customWidth="1"/>
    <col min="19" max="19" width="23.1640625" style="7" bestFit="1" customWidth="1"/>
  </cols>
  <sheetData>
    <row r="1" spans="1:19" s="9" customFormat="1" x14ac:dyDescent="0.2">
      <c r="A1" s="27" t="s">
        <v>28</v>
      </c>
      <c r="B1" s="27" t="s">
        <v>1878</v>
      </c>
      <c r="C1" s="27" t="s">
        <v>1877</v>
      </c>
      <c r="D1" s="27" t="s">
        <v>1874</v>
      </c>
      <c r="E1" s="27" t="s">
        <v>1873</v>
      </c>
      <c r="F1" s="27" t="s">
        <v>1872</v>
      </c>
      <c r="G1" s="27" t="s">
        <v>1871</v>
      </c>
      <c r="H1" s="27" t="s">
        <v>1870</v>
      </c>
      <c r="I1" s="27" t="s">
        <v>27</v>
      </c>
      <c r="J1" s="27" t="s">
        <v>1869</v>
      </c>
      <c r="K1" s="27" t="s">
        <v>1868</v>
      </c>
      <c r="L1" s="27" t="s">
        <v>1866</v>
      </c>
      <c r="M1" s="27" t="s">
        <v>1876</v>
      </c>
      <c r="N1" s="28" t="s">
        <v>1875</v>
      </c>
      <c r="O1" s="29" t="s">
        <v>1863</v>
      </c>
      <c r="P1" s="27" t="s">
        <v>1862</v>
      </c>
      <c r="Q1" s="27" t="s">
        <v>1861</v>
      </c>
      <c r="R1" s="27" t="s">
        <v>1867</v>
      </c>
      <c r="S1" s="27" t="s">
        <v>29</v>
      </c>
    </row>
    <row r="2" spans="1:19" x14ac:dyDescent="0.2">
      <c r="A2" s="16">
        <v>10</v>
      </c>
      <c r="B2" s="15" t="s">
        <v>1860</v>
      </c>
      <c r="C2" s="16">
        <v>6</v>
      </c>
      <c r="D2" s="15" t="s">
        <v>72</v>
      </c>
      <c r="E2" s="15" t="s">
        <v>82</v>
      </c>
      <c r="F2" s="15" t="s">
        <v>106</v>
      </c>
      <c r="G2" s="36">
        <v>48.55</v>
      </c>
      <c r="H2" s="15" t="s">
        <v>57</v>
      </c>
      <c r="I2" s="16">
        <v>1</v>
      </c>
      <c r="J2" s="15" t="s">
        <v>90</v>
      </c>
      <c r="K2" s="15" t="s">
        <v>484</v>
      </c>
      <c r="L2" s="23">
        <v>45017</v>
      </c>
      <c r="M2" s="14" t="s">
        <v>1885</v>
      </c>
      <c r="N2" s="17" t="s">
        <v>2068</v>
      </c>
      <c r="O2" s="13">
        <v>0.11319444444444446</v>
      </c>
      <c r="P2" s="14">
        <v>7.3611111111111127E-2</v>
      </c>
      <c r="Q2" s="15" t="s">
        <v>2304</v>
      </c>
      <c r="R2" s="32">
        <v>138</v>
      </c>
      <c r="S2" s="14">
        <v>3.9583333333333331E-2</v>
      </c>
    </row>
    <row r="3" spans="1:19" x14ac:dyDescent="0.2">
      <c r="A3" s="21">
        <v>6</v>
      </c>
      <c r="B3" s="20" t="s">
        <v>1858</v>
      </c>
      <c r="C3" s="21">
        <v>6</v>
      </c>
      <c r="D3" s="20" t="s">
        <v>97</v>
      </c>
      <c r="E3" s="20" t="s">
        <v>60</v>
      </c>
      <c r="F3" s="20" t="s">
        <v>102</v>
      </c>
      <c r="G3" s="37">
        <v>43.3</v>
      </c>
      <c r="H3" s="20" t="s">
        <v>57</v>
      </c>
      <c r="I3" s="21">
        <v>2</v>
      </c>
      <c r="J3" s="20" t="s">
        <v>75</v>
      </c>
      <c r="K3" s="20" t="s">
        <v>1111</v>
      </c>
      <c r="L3" s="24">
        <v>45017</v>
      </c>
      <c r="M3" s="19" t="s">
        <v>1886</v>
      </c>
      <c r="N3" s="22" t="s">
        <v>1940</v>
      </c>
      <c r="O3" s="18">
        <v>9.7916666666666652E-2</v>
      </c>
      <c r="P3" s="19">
        <v>3.8888888888888876E-2</v>
      </c>
      <c r="Q3" s="20" t="s">
        <v>2304</v>
      </c>
      <c r="R3" s="33">
        <v>58</v>
      </c>
      <c r="S3" s="19">
        <v>5.9027777777777776E-2</v>
      </c>
    </row>
    <row r="4" spans="1:19" x14ac:dyDescent="0.2">
      <c r="A4" s="16">
        <v>20</v>
      </c>
      <c r="B4" s="15" t="s">
        <v>1856</v>
      </c>
      <c r="C4" s="16">
        <v>1</v>
      </c>
      <c r="D4" s="15" t="s">
        <v>61</v>
      </c>
      <c r="E4" s="15" t="s">
        <v>60</v>
      </c>
      <c r="F4" s="15" t="s">
        <v>59</v>
      </c>
      <c r="G4" s="36">
        <v>30.87</v>
      </c>
      <c r="H4" s="15" t="s">
        <v>70</v>
      </c>
      <c r="I4" s="16">
        <v>3</v>
      </c>
      <c r="J4" s="15" t="s">
        <v>104</v>
      </c>
      <c r="K4" s="15" t="s">
        <v>1854</v>
      </c>
      <c r="L4" s="23">
        <v>45017</v>
      </c>
      <c r="M4" s="14" t="s">
        <v>1887</v>
      </c>
      <c r="N4" s="17" t="s">
        <v>2065</v>
      </c>
      <c r="O4" s="13">
        <v>0.14374999999999999</v>
      </c>
      <c r="P4" s="14">
        <v>5.6249999999999994E-2</v>
      </c>
      <c r="Q4" s="15" t="s">
        <v>2304</v>
      </c>
      <c r="R4" s="32">
        <v>165</v>
      </c>
      <c r="S4" s="14">
        <v>8.7499999999999994E-2</v>
      </c>
    </row>
    <row r="5" spans="1:19" x14ac:dyDescent="0.2">
      <c r="A5" s="21">
        <v>3</v>
      </c>
      <c r="B5" s="20" t="s">
        <v>1853</v>
      </c>
      <c r="C5" s="21">
        <v>1</v>
      </c>
      <c r="D5" s="20" t="s">
        <v>87</v>
      </c>
      <c r="E5" s="20" t="s">
        <v>82</v>
      </c>
      <c r="F5" s="20" t="s">
        <v>59</v>
      </c>
      <c r="G5" s="37">
        <v>34.68</v>
      </c>
      <c r="H5" s="20" t="s">
        <v>70</v>
      </c>
      <c r="I5" s="21">
        <v>4</v>
      </c>
      <c r="J5" s="20" t="s">
        <v>163</v>
      </c>
      <c r="K5" s="20" t="s">
        <v>1852</v>
      </c>
      <c r="L5" s="24">
        <v>45017</v>
      </c>
      <c r="M5" s="19" t="s">
        <v>1888</v>
      </c>
      <c r="N5" s="25">
        <v>0.18819444444444444</v>
      </c>
      <c r="O5" s="18">
        <v>6.1111111111111116E-2</v>
      </c>
      <c r="P5" s="19">
        <v>3.3333333333333333E-2</v>
      </c>
      <c r="Q5" s="20" t="s">
        <v>2304</v>
      </c>
      <c r="R5" s="33">
        <v>183</v>
      </c>
      <c r="S5" s="19">
        <v>2.7777777777777776E-2</v>
      </c>
    </row>
    <row r="6" spans="1:19" x14ac:dyDescent="0.2">
      <c r="A6" s="16">
        <v>8</v>
      </c>
      <c r="B6" s="15" t="s">
        <v>1851</v>
      </c>
      <c r="C6" s="16">
        <v>2</v>
      </c>
      <c r="D6" s="15" t="s">
        <v>78</v>
      </c>
      <c r="E6" s="15" t="s">
        <v>82</v>
      </c>
      <c r="F6" s="15" t="s">
        <v>59</v>
      </c>
      <c r="G6" s="36">
        <v>24.33</v>
      </c>
      <c r="H6" s="15" t="s">
        <v>70</v>
      </c>
      <c r="I6" s="16">
        <v>5</v>
      </c>
      <c r="J6" s="15" t="s">
        <v>100</v>
      </c>
      <c r="K6" s="15" t="s">
        <v>1849</v>
      </c>
      <c r="L6" s="23">
        <v>45017</v>
      </c>
      <c r="M6" s="14" t="s">
        <v>1889</v>
      </c>
      <c r="N6" s="17" t="s">
        <v>1902</v>
      </c>
      <c r="O6" s="13">
        <v>8.6805555555555566E-2</v>
      </c>
      <c r="P6" s="14">
        <v>7.5000000000000011E-2</v>
      </c>
      <c r="Q6" s="15" t="s">
        <v>2304</v>
      </c>
      <c r="R6" s="32">
        <v>67</v>
      </c>
      <c r="S6" s="14">
        <v>1.1805555555555555E-2</v>
      </c>
    </row>
    <row r="7" spans="1:19" x14ac:dyDescent="0.2">
      <c r="A7" s="21">
        <v>7</v>
      </c>
      <c r="B7" s="20" t="s">
        <v>1459</v>
      </c>
      <c r="C7" s="21">
        <v>5</v>
      </c>
      <c r="D7" s="20" t="s">
        <v>78</v>
      </c>
      <c r="E7" s="20" t="s">
        <v>66</v>
      </c>
      <c r="F7" s="20" t="s">
        <v>59</v>
      </c>
      <c r="G7" s="37">
        <v>26.57</v>
      </c>
      <c r="H7" s="20" t="s">
        <v>70</v>
      </c>
      <c r="I7" s="21">
        <v>6</v>
      </c>
      <c r="J7" s="20" t="s">
        <v>100</v>
      </c>
      <c r="K7" s="20" t="s">
        <v>17</v>
      </c>
      <c r="L7" s="24">
        <v>45017</v>
      </c>
      <c r="M7" s="26">
        <v>5.8333333333333327E-2</v>
      </c>
      <c r="N7" s="22" t="s">
        <v>1971</v>
      </c>
      <c r="O7" s="18">
        <v>8.8888888888888906E-2</v>
      </c>
      <c r="P7" s="19">
        <v>8.1250000000000017E-2</v>
      </c>
      <c r="Q7" s="20" t="s">
        <v>2304</v>
      </c>
      <c r="R7" s="33">
        <v>70</v>
      </c>
      <c r="S7" s="19">
        <v>7.6388888888888886E-3</v>
      </c>
    </row>
    <row r="8" spans="1:19" x14ac:dyDescent="0.2">
      <c r="A8" s="16">
        <v>17</v>
      </c>
      <c r="B8" s="15" t="s">
        <v>928</v>
      </c>
      <c r="C8" s="16">
        <v>6</v>
      </c>
      <c r="D8" s="15" t="s">
        <v>61</v>
      </c>
      <c r="E8" s="15" t="s">
        <v>66</v>
      </c>
      <c r="F8" s="15" t="s">
        <v>59</v>
      </c>
      <c r="G8" s="36">
        <v>10.54</v>
      </c>
      <c r="H8" s="15" t="s">
        <v>76</v>
      </c>
      <c r="I8" s="16">
        <v>7</v>
      </c>
      <c r="J8" s="15" t="s">
        <v>132</v>
      </c>
      <c r="K8" s="15" t="s">
        <v>785</v>
      </c>
      <c r="L8" s="23">
        <v>45017</v>
      </c>
      <c r="M8" s="14" t="s">
        <v>1891</v>
      </c>
      <c r="N8" s="17" t="s">
        <v>2110</v>
      </c>
      <c r="O8" s="13">
        <v>0.1111111111111111</v>
      </c>
      <c r="P8" s="14">
        <v>7.2222222222222215E-2</v>
      </c>
      <c r="Q8" s="15" t="s">
        <v>2304</v>
      </c>
      <c r="R8" s="32">
        <v>172</v>
      </c>
      <c r="S8" s="14">
        <v>2.8472222222222222E-2</v>
      </c>
    </row>
    <row r="9" spans="1:19" x14ac:dyDescent="0.2">
      <c r="A9" s="21">
        <v>11</v>
      </c>
      <c r="B9" s="20" t="s">
        <v>144</v>
      </c>
      <c r="C9" s="21">
        <v>1</v>
      </c>
      <c r="D9" s="20" t="s">
        <v>61</v>
      </c>
      <c r="E9" s="20" t="s">
        <v>60</v>
      </c>
      <c r="F9" s="20" t="s">
        <v>59</v>
      </c>
      <c r="G9" s="37">
        <v>49.18</v>
      </c>
      <c r="H9" s="20" t="s">
        <v>57</v>
      </c>
      <c r="I9" s="21">
        <v>8</v>
      </c>
      <c r="J9" s="20" t="s">
        <v>163</v>
      </c>
      <c r="K9" s="20" t="s">
        <v>1845</v>
      </c>
      <c r="L9" s="24">
        <v>45017</v>
      </c>
      <c r="M9" s="19" t="s">
        <v>1892</v>
      </c>
      <c r="N9" s="22" t="s">
        <v>2111</v>
      </c>
      <c r="O9" s="18">
        <v>0.10972222222222221</v>
      </c>
      <c r="P9" s="19">
        <v>7.152777777777776E-2</v>
      </c>
      <c r="Q9" s="20" t="s">
        <v>2304</v>
      </c>
      <c r="R9" s="33">
        <v>242</v>
      </c>
      <c r="S9" s="19">
        <v>3.8194444444444448E-2</v>
      </c>
    </row>
    <row r="10" spans="1:19" x14ac:dyDescent="0.2">
      <c r="A10" s="16">
        <v>15</v>
      </c>
      <c r="B10" s="15" t="s">
        <v>717</v>
      </c>
      <c r="C10" s="16">
        <v>5</v>
      </c>
      <c r="D10" s="15" t="s">
        <v>61</v>
      </c>
      <c r="E10" s="15" t="s">
        <v>82</v>
      </c>
      <c r="F10" s="15" t="s">
        <v>106</v>
      </c>
      <c r="G10" s="36">
        <v>0</v>
      </c>
      <c r="H10" s="15" t="s">
        <v>70</v>
      </c>
      <c r="I10" s="16">
        <v>9</v>
      </c>
      <c r="J10" s="15" t="s">
        <v>126</v>
      </c>
      <c r="K10" s="15" t="s">
        <v>1843</v>
      </c>
      <c r="L10" s="23">
        <v>45017</v>
      </c>
      <c r="M10" s="14" t="s">
        <v>1893</v>
      </c>
      <c r="N10" s="17" t="s">
        <v>2112</v>
      </c>
      <c r="O10" s="13">
        <v>9.8611111111111135E-2</v>
      </c>
      <c r="P10" s="14">
        <v>0</v>
      </c>
      <c r="Q10" s="15" t="s">
        <v>2305</v>
      </c>
      <c r="R10" s="32">
        <v>169</v>
      </c>
      <c r="S10" s="14">
        <v>0.10138888888888889</v>
      </c>
    </row>
    <row r="11" spans="1:19" x14ac:dyDescent="0.2">
      <c r="A11" s="21">
        <v>17</v>
      </c>
      <c r="B11" s="20" t="s">
        <v>958</v>
      </c>
      <c r="C11" s="21">
        <v>1</v>
      </c>
      <c r="D11" s="20" t="s">
        <v>78</v>
      </c>
      <c r="E11" s="20" t="s">
        <v>82</v>
      </c>
      <c r="F11" s="20" t="s">
        <v>59</v>
      </c>
      <c r="G11" s="37">
        <v>16.600000000000001</v>
      </c>
      <c r="H11" s="20" t="s">
        <v>76</v>
      </c>
      <c r="I11" s="21">
        <v>10</v>
      </c>
      <c r="J11" s="20" t="s">
        <v>85</v>
      </c>
      <c r="K11" s="20" t="s">
        <v>602</v>
      </c>
      <c r="L11" s="24">
        <v>45017</v>
      </c>
      <c r="M11" s="19" t="s">
        <v>1894</v>
      </c>
      <c r="N11" s="22" t="s">
        <v>2003</v>
      </c>
      <c r="O11" s="18">
        <v>8.7500000000000008E-2</v>
      </c>
      <c r="P11" s="19">
        <v>5.694444444444445E-2</v>
      </c>
      <c r="Q11" s="20" t="s">
        <v>2304</v>
      </c>
      <c r="R11" s="33">
        <v>148</v>
      </c>
      <c r="S11" s="19">
        <v>2.0138888888888901E-2</v>
      </c>
    </row>
    <row r="12" spans="1:19" x14ac:dyDescent="0.2">
      <c r="A12" s="16">
        <v>14</v>
      </c>
      <c r="B12" s="15" t="s">
        <v>1373</v>
      </c>
      <c r="C12" s="16">
        <v>1</v>
      </c>
      <c r="D12" s="15" t="s">
        <v>97</v>
      </c>
      <c r="E12" s="15" t="s">
        <v>82</v>
      </c>
      <c r="F12" s="15" t="s">
        <v>59</v>
      </c>
      <c r="G12" s="36">
        <v>32.89</v>
      </c>
      <c r="H12" s="15" t="s">
        <v>70</v>
      </c>
      <c r="I12" s="16">
        <v>11</v>
      </c>
      <c r="J12" s="15" t="s">
        <v>100</v>
      </c>
      <c r="K12" s="15" t="s">
        <v>276</v>
      </c>
      <c r="L12" s="23">
        <v>45017</v>
      </c>
      <c r="M12" s="14" t="s">
        <v>1895</v>
      </c>
      <c r="N12" s="17" t="s">
        <v>2113</v>
      </c>
      <c r="O12" s="13">
        <v>0.1159722222222222</v>
      </c>
      <c r="P12" s="14">
        <v>7.7083333333333309E-2</v>
      </c>
      <c r="Q12" s="15" t="s">
        <v>2304</v>
      </c>
      <c r="R12" s="32">
        <v>88</v>
      </c>
      <c r="S12" s="14">
        <v>3.888888888888889E-2</v>
      </c>
    </row>
    <row r="13" spans="1:19" x14ac:dyDescent="0.2">
      <c r="A13" s="21">
        <v>14</v>
      </c>
      <c r="B13" s="20" t="s">
        <v>1840</v>
      </c>
      <c r="C13" s="21">
        <v>6</v>
      </c>
      <c r="D13" s="20" t="s">
        <v>78</v>
      </c>
      <c r="E13" s="20" t="s">
        <v>66</v>
      </c>
      <c r="F13" s="20" t="s">
        <v>59</v>
      </c>
      <c r="G13" s="37">
        <v>45.27</v>
      </c>
      <c r="H13" s="20" t="s">
        <v>76</v>
      </c>
      <c r="I13" s="21">
        <v>12</v>
      </c>
      <c r="J13" s="20" t="s">
        <v>75</v>
      </c>
      <c r="K13" s="20" t="s">
        <v>1838</v>
      </c>
      <c r="L13" s="24">
        <v>45017</v>
      </c>
      <c r="M13" s="19" t="s">
        <v>1896</v>
      </c>
      <c r="N13" s="22" t="s">
        <v>2083</v>
      </c>
      <c r="O13" s="18">
        <v>0.14861111111111111</v>
      </c>
      <c r="P13" s="19">
        <v>7.2222222222222229E-2</v>
      </c>
      <c r="Q13" s="20" t="s">
        <v>2304</v>
      </c>
      <c r="R13" s="33">
        <v>326</v>
      </c>
      <c r="S13" s="19">
        <v>6.5972222222222224E-2</v>
      </c>
    </row>
    <row r="14" spans="1:19" x14ac:dyDescent="0.2">
      <c r="A14" s="16">
        <v>2</v>
      </c>
      <c r="B14" s="15" t="s">
        <v>742</v>
      </c>
      <c r="C14" s="16">
        <v>1</v>
      </c>
      <c r="D14" s="15" t="s">
        <v>87</v>
      </c>
      <c r="E14" s="15" t="s">
        <v>82</v>
      </c>
      <c r="F14" s="15" t="s">
        <v>102</v>
      </c>
      <c r="G14" s="36">
        <v>22.06</v>
      </c>
      <c r="H14" s="15" t="s">
        <v>76</v>
      </c>
      <c r="I14" s="16">
        <v>13</v>
      </c>
      <c r="J14" s="15" t="s">
        <v>104</v>
      </c>
      <c r="K14" s="15" t="s">
        <v>13</v>
      </c>
      <c r="L14" s="23">
        <v>45017</v>
      </c>
      <c r="M14" s="14" t="s">
        <v>1897</v>
      </c>
      <c r="N14" s="17" t="s">
        <v>2114</v>
      </c>
      <c r="O14" s="13">
        <v>0.10972222222222221</v>
      </c>
      <c r="P14" s="14">
        <v>5.8333333333333313E-2</v>
      </c>
      <c r="Q14" s="15" t="s">
        <v>2304</v>
      </c>
      <c r="R14" s="32">
        <v>87</v>
      </c>
      <c r="S14" s="14">
        <v>4.0972222222222222E-2</v>
      </c>
    </row>
    <row r="15" spans="1:19" x14ac:dyDescent="0.2">
      <c r="A15" s="21">
        <v>16</v>
      </c>
      <c r="B15" s="20" t="s">
        <v>1108</v>
      </c>
      <c r="C15" s="21">
        <v>6</v>
      </c>
      <c r="D15" s="20" t="s">
        <v>61</v>
      </c>
      <c r="E15" s="20" t="s">
        <v>82</v>
      </c>
      <c r="F15" s="20" t="s">
        <v>102</v>
      </c>
      <c r="G15" s="37">
        <v>0</v>
      </c>
      <c r="H15" s="20" t="s">
        <v>70</v>
      </c>
      <c r="I15" s="21">
        <v>14</v>
      </c>
      <c r="J15" s="20" t="s">
        <v>100</v>
      </c>
      <c r="K15" s="20" t="s">
        <v>1835</v>
      </c>
      <c r="L15" s="24">
        <v>45017</v>
      </c>
      <c r="M15" s="19" t="s">
        <v>1898</v>
      </c>
      <c r="N15" s="22" t="s">
        <v>1995</v>
      </c>
      <c r="O15" s="18">
        <v>6.9444444444444448E-2</v>
      </c>
      <c r="P15" s="19">
        <v>0</v>
      </c>
      <c r="Q15" s="20" t="s">
        <v>2305</v>
      </c>
      <c r="R15" s="33">
        <v>129</v>
      </c>
      <c r="S15" s="19">
        <v>0.10694444444444444</v>
      </c>
    </row>
    <row r="16" spans="1:19" x14ac:dyDescent="0.2">
      <c r="A16" s="16">
        <v>6</v>
      </c>
      <c r="B16" s="15" t="s">
        <v>503</v>
      </c>
      <c r="C16" s="16">
        <v>4</v>
      </c>
      <c r="D16" s="15" t="s">
        <v>97</v>
      </c>
      <c r="E16" s="15" t="s">
        <v>60</v>
      </c>
      <c r="F16" s="15" t="s">
        <v>59</v>
      </c>
      <c r="G16" s="36">
        <v>0</v>
      </c>
      <c r="H16" s="15" t="s">
        <v>76</v>
      </c>
      <c r="I16" s="16">
        <v>15</v>
      </c>
      <c r="J16" s="15" t="s">
        <v>85</v>
      </c>
      <c r="K16" s="15" t="s">
        <v>1833</v>
      </c>
      <c r="L16" s="23">
        <v>45017</v>
      </c>
      <c r="M16" s="14" t="s">
        <v>1899</v>
      </c>
      <c r="N16" s="17" t="s">
        <v>2115</v>
      </c>
      <c r="O16" s="13">
        <v>7.6388888888888909E-2</v>
      </c>
      <c r="P16" s="14">
        <v>0</v>
      </c>
      <c r="Q16" s="15" t="s">
        <v>2305</v>
      </c>
      <c r="R16" s="32">
        <v>224</v>
      </c>
      <c r="S16" s="14">
        <v>7.1527777777777773E-2</v>
      </c>
    </row>
    <row r="17" spans="1:19" x14ac:dyDescent="0.2">
      <c r="A17" s="21">
        <v>20</v>
      </c>
      <c r="B17" s="20" t="s">
        <v>67</v>
      </c>
      <c r="C17" s="21">
        <v>5</v>
      </c>
      <c r="D17" s="20" t="s">
        <v>78</v>
      </c>
      <c r="E17" s="20" t="s">
        <v>82</v>
      </c>
      <c r="F17" s="20" t="s">
        <v>102</v>
      </c>
      <c r="G17" s="37">
        <v>37.9</v>
      </c>
      <c r="H17" s="20" t="s">
        <v>57</v>
      </c>
      <c r="I17" s="21">
        <v>16</v>
      </c>
      <c r="J17" s="20" t="s">
        <v>126</v>
      </c>
      <c r="K17" s="20" t="s">
        <v>15</v>
      </c>
      <c r="L17" s="24">
        <v>45017</v>
      </c>
      <c r="M17" s="19" t="s">
        <v>1900</v>
      </c>
      <c r="N17" s="22" t="s">
        <v>2116</v>
      </c>
      <c r="O17" s="18">
        <v>7.8472222222222235E-2</v>
      </c>
      <c r="P17" s="19">
        <v>5.2083333333333343E-2</v>
      </c>
      <c r="Q17" s="20" t="s">
        <v>2304</v>
      </c>
      <c r="R17" s="33">
        <v>28</v>
      </c>
      <c r="S17" s="19">
        <v>2.6388888888888889E-2</v>
      </c>
    </row>
    <row r="18" spans="1:19" x14ac:dyDescent="0.2">
      <c r="A18" s="16">
        <v>14</v>
      </c>
      <c r="B18" s="15" t="s">
        <v>1832</v>
      </c>
      <c r="C18" s="16">
        <v>6</v>
      </c>
      <c r="D18" s="15" t="s">
        <v>61</v>
      </c>
      <c r="E18" s="15" t="s">
        <v>60</v>
      </c>
      <c r="F18" s="15" t="s">
        <v>59</v>
      </c>
      <c r="G18" s="36">
        <v>12.17</v>
      </c>
      <c r="H18" s="15" t="s">
        <v>70</v>
      </c>
      <c r="I18" s="16">
        <v>17</v>
      </c>
      <c r="J18" s="15" t="s">
        <v>56</v>
      </c>
      <c r="K18" s="15" t="s">
        <v>1830</v>
      </c>
      <c r="L18" s="23">
        <v>45017</v>
      </c>
      <c r="M18" s="14" t="s">
        <v>1901</v>
      </c>
      <c r="N18" s="17" t="s">
        <v>1918</v>
      </c>
      <c r="O18" s="13">
        <v>0.13750000000000001</v>
      </c>
      <c r="P18" s="14">
        <v>2.777777777777779E-2</v>
      </c>
      <c r="Q18" s="15" t="s">
        <v>2304</v>
      </c>
      <c r="R18" s="32">
        <v>137</v>
      </c>
      <c r="S18" s="14">
        <v>0.10972222222222222</v>
      </c>
    </row>
    <row r="19" spans="1:19" x14ac:dyDescent="0.2">
      <c r="A19" s="21">
        <v>9</v>
      </c>
      <c r="B19" s="20" t="s">
        <v>620</v>
      </c>
      <c r="C19" s="21">
        <v>2</v>
      </c>
      <c r="D19" s="20" t="s">
        <v>61</v>
      </c>
      <c r="E19" s="20" t="s">
        <v>60</v>
      </c>
      <c r="F19" s="20" t="s">
        <v>59</v>
      </c>
      <c r="G19" s="37">
        <v>33.090000000000003</v>
      </c>
      <c r="H19" s="20" t="s">
        <v>70</v>
      </c>
      <c r="I19" s="21">
        <v>18</v>
      </c>
      <c r="J19" s="20" t="s">
        <v>75</v>
      </c>
      <c r="K19" s="20" t="s">
        <v>1828</v>
      </c>
      <c r="L19" s="24">
        <v>45017</v>
      </c>
      <c r="M19" s="19" t="s">
        <v>1902</v>
      </c>
      <c r="N19" s="22" t="s">
        <v>2117</v>
      </c>
      <c r="O19" s="18">
        <v>9.7222222222222224E-2</v>
      </c>
      <c r="P19" s="19">
        <v>4.1666666666666657E-3</v>
      </c>
      <c r="Q19" s="20" t="s">
        <v>2304</v>
      </c>
      <c r="R19" s="33">
        <v>251</v>
      </c>
      <c r="S19" s="19">
        <v>9.3055555555555558E-2</v>
      </c>
    </row>
    <row r="20" spans="1:19" x14ac:dyDescent="0.2">
      <c r="A20" s="16">
        <v>18</v>
      </c>
      <c r="B20" s="15" t="s">
        <v>538</v>
      </c>
      <c r="C20" s="16">
        <v>3</v>
      </c>
      <c r="D20" s="15" t="s">
        <v>61</v>
      </c>
      <c r="E20" s="15" t="s">
        <v>82</v>
      </c>
      <c r="F20" s="15" t="s">
        <v>59</v>
      </c>
      <c r="G20" s="36">
        <v>17.45</v>
      </c>
      <c r="H20" s="15" t="s">
        <v>70</v>
      </c>
      <c r="I20" s="16">
        <v>19</v>
      </c>
      <c r="J20" s="15" t="s">
        <v>69</v>
      </c>
      <c r="K20" s="15" t="s">
        <v>11</v>
      </c>
      <c r="L20" s="23">
        <v>45017</v>
      </c>
      <c r="M20" s="14" t="s">
        <v>1903</v>
      </c>
      <c r="N20" s="17" t="s">
        <v>2071</v>
      </c>
      <c r="O20" s="13">
        <v>0.12083333333333335</v>
      </c>
      <c r="P20" s="14">
        <v>9.027777777777779E-2</v>
      </c>
      <c r="Q20" s="15" t="s">
        <v>2304</v>
      </c>
      <c r="R20" s="32">
        <v>80</v>
      </c>
      <c r="S20" s="14">
        <v>3.0555555555555555E-2</v>
      </c>
    </row>
    <row r="21" spans="1:19" x14ac:dyDescent="0.2">
      <c r="A21" s="21">
        <v>8</v>
      </c>
      <c r="B21" s="20" t="s">
        <v>1826</v>
      </c>
      <c r="C21" s="21">
        <v>2</v>
      </c>
      <c r="D21" s="20" t="s">
        <v>72</v>
      </c>
      <c r="E21" s="20" t="s">
        <v>82</v>
      </c>
      <c r="F21" s="20" t="s">
        <v>59</v>
      </c>
      <c r="G21" s="37">
        <v>31.7</v>
      </c>
      <c r="H21" s="20" t="s">
        <v>57</v>
      </c>
      <c r="I21" s="21">
        <v>20</v>
      </c>
      <c r="J21" s="20" t="s">
        <v>69</v>
      </c>
      <c r="K21" s="20" t="s">
        <v>1824</v>
      </c>
      <c r="L21" s="24">
        <v>45017</v>
      </c>
      <c r="M21" s="19" t="s">
        <v>1904</v>
      </c>
      <c r="N21" s="22" t="s">
        <v>2118</v>
      </c>
      <c r="O21" s="18">
        <v>0.15763888888888888</v>
      </c>
      <c r="P21" s="19">
        <v>0.10902777777777778</v>
      </c>
      <c r="Q21" s="20" t="s">
        <v>2304</v>
      </c>
      <c r="R21" s="33">
        <v>178</v>
      </c>
      <c r="S21" s="19">
        <v>4.8611111111111112E-2</v>
      </c>
    </row>
    <row r="22" spans="1:19" x14ac:dyDescent="0.2">
      <c r="A22" s="16">
        <v>12</v>
      </c>
      <c r="B22" s="15" t="s">
        <v>1823</v>
      </c>
      <c r="C22" s="16">
        <v>2</v>
      </c>
      <c r="D22" s="15" t="s">
        <v>72</v>
      </c>
      <c r="E22" s="15" t="s">
        <v>82</v>
      </c>
      <c r="F22" s="15" t="s">
        <v>59</v>
      </c>
      <c r="G22" s="36">
        <v>0</v>
      </c>
      <c r="H22" s="15" t="s">
        <v>57</v>
      </c>
      <c r="I22" s="16">
        <v>21</v>
      </c>
      <c r="J22" s="15" t="s">
        <v>85</v>
      </c>
      <c r="K22" s="15" t="s">
        <v>1821</v>
      </c>
      <c r="L22" s="23">
        <v>45017</v>
      </c>
      <c r="M22" s="14" t="s">
        <v>1905</v>
      </c>
      <c r="N22" s="17" t="s">
        <v>2119</v>
      </c>
      <c r="O22" s="13">
        <v>9.2361111111111144E-2</v>
      </c>
      <c r="P22" s="14">
        <v>0</v>
      </c>
      <c r="Q22" s="15" t="s">
        <v>2305</v>
      </c>
      <c r="R22" s="32">
        <v>274</v>
      </c>
      <c r="S22" s="14">
        <v>0.10555555555555556</v>
      </c>
    </row>
    <row r="23" spans="1:19" x14ac:dyDescent="0.2">
      <c r="A23" s="21">
        <v>15</v>
      </c>
      <c r="B23" s="20" t="s">
        <v>281</v>
      </c>
      <c r="C23" s="21">
        <v>1</v>
      </c>
      <c r="D23" s="20" t="s">
        <v>78</v>
      </c>
      <c r="E23" s="20" t="s">
        <v>82</v>
      </c>
      <c r="F23" s="20" t="s">
        <v>59</v>
      </c>
      <c r="G23" s="37">
        <v>45.41</v>
      </c>
      <c r="H23" s="20" t="s">
        <v>70</v>
      </c>
      <c r="I23" s="21">
        <v>22</v>
      </c>
      <c r="J23" s="20" t="s">
        <v>56</v>
      </c>
      <c r="K23" s="20" t="s">
        <v>1820</v>
      </c>
      <c r="L23" s="24">
        <v>45017</v>
      </c>
      <c r="M23" s="19" t="s">
        <v>1906</v>
      </c>
      <c r="N23" s="22" t="s">
        <v>2120</v>
      </c>
      <c r="O23" s="18">
        <v>0.1048611111111111</v>
      </c>
      <c r="P23" s="19">
        <v>1.9444444444444431E-2</v>
      </c>
      <c r="Q23" s="20" t="s">
        <v>2304</v>
      </c>
      <c r="R23" s="33">
        <v>213</v>
      </c>
      <c r="S23" s="19">
        <v>8.5416666666666669E-2</v>
      </c>
    </row>
    <row r="24" spans="1:19" x14ac:dyDescent="0.2">
      <c r="A24" s="16">
        <v>1</v>
      </c>
      <c r="B24" s="15" t="s">
        <v>672</v>
      </c>
      <c r="C24" s="16">
        <v>5</v>
      </c>
      <c r="D24" s="15" t="s">
        <v>87</v>
      </c>
      <c r="E24" s="15" t="s">
        <v>66</v>
      </c>
      <c r="F24" s="15" t="s">
        <v>59</v>
      </c>
      <c r="G24" s="36">
        <v>38.46</v>
      </c>
      <c r="H24" s="15" t="s">
        <v>70</v>
      </c>
      <c r="I24" s="16">
        <v>23</v>
      </c>
      <c r="J24" s="15" t="s">
        <v>69</v>
      </c>
      <c r="K24" s="15" t="s">
        <v>1818</v>
      </c>
      <c r="L24" s="23">
        <v>45017</v>
      </c>
      <c r="M24" s="14" t="s">
        <v>1907</v>
      </c>
      <c r="N24" s="17" t="s">
        <v>2121</v>
      </c>
      <c r="O24" s="13">
        <v>5.9027777777777804E-2</v>
      </c>
      <c r="P24" s="14">
        <v>1.5277777777777807E-2</v>
      </c>
      <c r="Q24" s="15" t="s">
        <v>2304</v>
      </c>
      <c r="R24" s="32">
        <v>138</v>
      </c>
      <c r="S24" s="14">
        <v>4.3749999999999997E-2</v>
      </c>
    </row>
    <row r="25" spans="1:19" x14ac:dyDescent="0.2">
      <c r="A25" s="21">
        <v>5</v>
      </c>
      <c r="B25" s="20" t="s">
        <v>1817</v>
      </c>
      <c r="C25" s="21">
        <v>5</v>
      </c>
      <c r="D25" s="20" t="s">
        <v>72</v>
      </c>
      <c r="E25" s="20" t="s">
        <v>82</v>
      </c>
      <c r="F25" s="20" t="s">
        <v>59</v>
      </c>
      <c r="G25" s="37">
        <v>38.18</v>
      </c>
      <c r="H25" s="20" t="s">
        <v>76</v>
      </c>
      <c r="I25" s="21">
        <v>24</v>
      </c>
      <c r="J25" s="20" t="s">
        <v>132</v>
      </c>
      <c r="K25" s="20" t="s">
        <v>1816</v>
      </c>
      <c r="L25" s="24">
        <v>45017</v>
      </c>
      <c r="M25" s="19" t="s">
        <v>1908</v>
      </c>
      <c r="N25" s="22" t="s">
        <v>2122</v>
      </c>
      <c r="O25" s="18">
        <v>0.14861111111111111</v>
      </c>
      <c r="P25" s="19">
        <v>1.3194444444444453E-2</v>
      </c>
      <c r="Q25" s="20" t="s">
        <v>2304</v>
      </c>
      <c r="R25" s="33">
        <v>233</v>
      </c>
      <c r="S25" s="19">
        <v>0.125</v>
      </c>
    </row>
    <row r="26" spans="1:19" x14ac:dyDescent="0.2">
      <c r="A26" s="16">
        <v>12</v>
      </c>
      <c r="B26" s="15" t="s">
        <v>1815</v>
      </c>
      <c r="C26" s="16">
        <v>5</v>
      </c>
      <c r="D26" s="15" t="s">
        <v>87</v>
      </c>
      <c r="E26" s="15" t="s">
        <v>66</v>
      </c>
      <c r="F26" s="15" t="s">
        <v>106</v>
      </c>
      <c r="G26" s="36">
        <v>46.15</v>
      </c>
      <c r="H26" s="15" t="s">
        <v>76</v>
      </c>
      <c r="I26" s="16">
        <v>25</v>
      </c>
      <c r="J26" s="15" t="s">
        <v>75</v>
      </c>
      <c r="K26" s="15" t="s">
        <v>20</v>
      </c>
      <c r="L26" s="23">
        <v>45017</v>
      </c>
      <c r="M26" s="14" t="s">
        <v>1908</v>
      </c>
      <c r="N26" s="17" t="s">
        <v>2115</v>
      </c>
      <c r="O26" s="13">
        <v>9.236111111111113E-2</v>
      </c>
      <c r="P26" s="14">
        <v>5.7638888888888906E-2</v>
      </c>
      <c r="Q26" s="15" t="s">
        <v>2304</v>
      </c>
      <c r="R26" s="32">
        <v>34</v>
      </c>
      <c r="S26" s="14">
        <v>2.4305555555555556E-2</v>
      </c>
    </row>
    <row r="27" spans="1:19" x14ac:dyDescent="0.2">
      <c r="A27" s="21">
        <v>18</v>
      </c>
      <c r="B27" s="20" t="s">
        <v>1813</v>
      </c>
      <c r="C27" s="21">
        <v>2</v>
      </c>
      <c r="D27" s="20" t="s">
        <v>87</v>
      </c>
      <c r="E27" s="20" t="s">
        <v>60</v>
      </c>
      <c r="F27" s="20" t="s">
        <v>59</v>
      </c>
      <c r="G27" s="37">
        <v>10.37</v>
      </c>
      <c r="H27" s="20" t="s">
        <v>76</v>
      </c>
      <c r="I27" s="21">
        <v>26</v>
      </c>
      <c r="J27" s="20" t="s">
        <v>85</v>
      </c>
      <c r="K27" s="20" t="s">
        <v>1811</v>
      </c>
      <c r="L27" s="24">
        <v>45017</v>
      </c>
      <c r="M27" s="19" t="s">
        <v>1909</v>
      </c>
      <c r="N27" s="22" t="s">
        <v>2123</v>
      </c>
      <c r="O27" s="18">
        <v>0.16527777777777777</v>
      </c>
      <c r="P27" s="19">
        <v>7.9166666666666677E-2</v>
      </c>
      <c r="Q27" s="20" t="s">
        <v>2304</v>
      </c>
      <c r="R27" s="33">
        <v>126</v>
      </c>
      <c r="S27" s="19">
        <v>7.5694444444444439E-2</v>
      </c>
    </row>
    <row r="28" spans="1:19" x14ac:dyDescent="0.2">
      <c r="A28" s="16">
        <v>4</v>
      </c>
      <c r="B28" s="15" t="s">
        <v>1290</v>
      </c>
      <c r="C28" s="16">
        <v>2</v>
      </c>
      <c r="D28" s="15" t="s">
        <v>87</v>
      </c>
      <c r="E28" s="15" t="s">
        <v>82</v>
      </c>
      <c r="F28" s="15" t="s">
        <v>59</v>
      </c>
      <c r="G28" s="36">
        <v>19.27</v>
      </c>
      <c r="H28" s="15" t="s">
        <v>76</v>
      </c>
      <c r="I28" s="16">
        <v>27</v>
      </c>
      <c r="J28" s="15" t="s">
        <v>104</v>
      </c>
      <c r="K28" s="15" t="s">
        <v>909</v>
      </c>
      <c r="L28" s="23">
        <v>45017</v>
      </c>
      <c r="M28" s="14" t="s">
        <v>1910</v>
      </c>
      <c r="N28" s="17" t="s">
        <v>2015</v>
      </c>
      <c r="O28" s="13">
        <v>5.7638888888888899E-2</v>
      </c>
      <c r="P28" s="14">
        <v>9.0277777777777873E-3</v>
      </c>
      <c r="Q28" s="15" t="s">
        <v>2304</v>
      </c>
      <c r="R28" s="32">
        <v>61</v>
      </c>
      <c r="S28" s="14">
        <v>3.8194444444444448E-2</v>
      </c>
    </row>
    <row r="29" spans="1:19" x14ac:dyDescent="0.2">
      <c r="A29" s="21">
        <v>2</v>
      </c>
      <c r="B29" s="20" t="s">
        <v>1809</v>
      </c>
      <c r="C29" s="21">
        <v>2</v>
      </c>
      <c r="D29" s="20" t="s">
        <v>78</v>
      </c>
      <c r="E29" s="20" t="s">
        <v>66</v>
      </c>
      <c r="F29" s="20" t="s">
        <v>59</v>
      </c>
      <c r="G29" s="37">
        <v>41.22</v>
      </c>
      <c r="H29" s="20" t="s">
        <v>57</v>
      </c>
      <c r="I29" s="21">
        <v>28</v>
      </c>
      <c r="J29" s="20" t="s">
        <v>64</v>
      </c>
      <c r="K29" s="20" t="s">
        <v>142</v>
      </c>
      <c r="L29" s="24">
        <v>45017</v>
      </c>
      <c r="M29" s="19" t="s">
        <v>1911</v>
      </c>
      <c r="N29" s="22" t="s">
        <v>2101</v>
      </c>
      <c r="O29" s="18">
        <v>0.10208333333333333</v>
      </c>
      <c r="P29" s="19">
        <v>6.3194444444444442E-2</v>
      </c>
      <c r="Q29" s="20" t="s">
        <v>2304</v>
      </c>
      <c r="R29" s="33">
        <v>94</v>
      </c>
      <c r="S29" s="19">
        <v>3.888888888888889E-2</v>
      </c>
    </row>
    <row r="30" spans="1:19" x14ac:dyDescent="0.2">
      <c r="A30" s="16">
        <v>20</v>
      </c>
      <c r="B30" s="15" t="s">
        <v>509</v>
      </c>
      <c r="C30" s="16">
        <v>5</v>
      </c>
      <c r="D30" s="15" t="s">
        <v>61</v>
      </c>
      <c r="E30" s="15" t="s">
        <v>82</v>
      </c>
      <c r="F30" s="15" t="s">
        <v>59</v>
      </c>
      <c r="G30" s="36">
        <v>14.83</v>
      </c>
      <c r="H30" s="15" t="s">
        <v>76</v>
      </c>
      <c r="I30" s="16">
        <v>29</v>
      </c>
      <c r="J30" s="15" t="s">
        <v>56</v>
      </c>
      <c r="K30" s="15" t="s">
        <v>1806</v>
      </c>
      <c r="L30" s="23">
        <v>45017</v>
      </c>
      <c r="M30" s="14" t="s">
        <v>1912</v>
      </c>
      <c r="N30" s="17" t="s">
        <v>2124</v>
      </c>
      <c r="O30" s="13">
        <v>0.14097222222222225</v>
      </c>
      <c r="P30" s="14">
        <v>8.1250000000000044E-2</v>
      </c>
      <c r="Q30" s="15" t="s">
        <v>2304</v>
      </c>
      <c r="R30" s="32">
        <v>173</v>
      </c>
      <c r="S30" s="14">
        <v>4.9305555555555554E-2</v>
      </c>
    </row>
    <row r="31" spans="1:19" x14ac:dyDescent="0.2">
      <c r="A31" s="21">
        <v>14</v>
      </c>
      <c r="B31" s="20" t="s">
        <v>1805</v>
      </c>
      <c r="C31" s="21">
        <v>4</v>
      </c>
      <c r="D31" s="20" t="s">
        <v>78</v>
      </c>
      <c r="E31" s="20" t="s">
        <v>82</v>
      </c>
      <c r="F31" s="20" t="s">
        <v>102</v>
      </c>
      <c r="G31" s="37">
        <v>26.29</v>
      </c>
      <c r="H31" s="20" t="s">
        <v>70</v>
      </c>
      <c r="I31" s="21">
        <v>30</v>
      </c>
      <c r="J31" s="20" t="s">
        <v>132</v>
      </c>
      <c r="K31" s="20" t="s">
        <v>1116</v>
      </c>
      <c r="L31" s="24">
        <v>45017</v>
      </c>
      <c r="M31" s="19" t="s">
        <v>1913</v>
      </c>
      <c r="N31" s="22" t="s">
        <v>2125</v>
      </c>
      <c r="O31" s="18">
        <v>0.13750000000000001</v>
      </c>
      <c r="P31" s="19">
        <v>8.9583333333333348E-2</v>
      </c>
      <c r="Q31" s="20" t="s">
        <v>2304</v>
      </c>
      <c r="R31" s="33">
        <v>112</v>
      </c>
      <c r="S31" s="19">
        <v>4.791666666666667E-2</v>
      </c>
    </row>
    <row r="32" spans="1:19" x14ac:dyDescent="0.2">
      <c r="A32" s="16">
        <v>13</v>
      </c>
      <c r="B32" s="15" t="s">
        <v>1803</v>
      </c>
      <c r="C32" s="16">
        <v>3</v>
      </c>
      <c r="D32" s="15" t="s">
        <v>61</v>
      </c>
      <c r="E32" s="15" t="s">
        <v>60</v>
      </c>
      <c r="F32" s="15" t="s">
        <v>59</v>
      </c>
      <c r="G32" s="36">
        <v>19.809999999999999</v>
      </c>
      <c r="H32" s="15" t="s">
        <v>76</v>
      </c>
      <c r="I32" s="16">
        <v>31</v>
      </c>
      <c r="J32" s="15" t="s">
        <v>64</v>
      </c>
      <c r="K32" s="15" t="s">
        <v>1754</v>
      </c>
      <c r="L32" s="23">
        <v>45017</v>
      </c>
      <c r="M32" s="14" t="s">
        <v>1914</v>
      </c>
      <c r="N32" s="17" t="s">
        <v>2126</v>
      </c>
      <c r="O32" s="13">
        <v>0.14305555555555552</v>
      </c>
      <c r="P32" s="14">
        <v>5.972222222222219E-2</v>
      </c>
      <c r="Q32" s="15" t="s">
        <v>2304</v>
      </c>
      <c r="R32" s="32">
        <v>67</v>
      </c>
      <c r="S32" s="14">
        <v>7.2916666666666671E-2</v>
      </c>
    </row>
    <row r="33" spans="1:19" x14ac:dyDescent="0.2">
      <c r="A33" s="21">
        <v>5</v>
      </c>
      <c r="B33" s="20" t="s">
        <v>238</v>
      </c>
      <c r="C33" s="21">
        <v>1</v>
      </c>
      <c r="D33" s="20" t="s">
        <v>97</v>
      </c>
      <c r="E33" s="20" t="s">
        <v>82</v>
      </c>
      <c r="F33" s="20" t="s">
        <v>59</v>
      </c>
      <c r="G33" s="37">
        <v>28.25</v>
      </c>
      <c r="H33" s="20" t="s">
        <v>76</v>
      </c>
      <c r="I33" s="21">
        <v>32</v>
      </c>
      <c r="J33" s="20" t="s">
        <v>85</v>
      </c>
      <c r="K33" s="20" t="s">
        <v>1800</v>
      </c>
      <c r="L33" s="24">
        <v>45017</v>
      </c>
      <c r="M33" s="19" t="s">
        <v>1915</v>
      </c>
      <c r="N33" s="22" t="s">
        <v>2127</v>
      </c>
      <c r="O33" s="18">
        <v>0.16388888888888886</v>
      </c>
      <c r="P33" s="19">
        <v>6.4583333333333312E-2</v>
      </c>
      <c r="Q33" s="20" t="s">
        <v>2304</v>
      </c>
      <c r="R33" s="33">
        <v>211</v>
      </c>
      <c r="S33" s="19">
        <v>8.8888888888888892E-2</v>
      </c>
    </row>
    <row r="34" spans="1:19" x14ac:dyDescent="0.2">
      <c r="A34" s="16">
        <v>4</v>
      </c>
      <c r="B34" s="15" t="s">
        <v>289</v>
      </c>
      <c r="C34" s="16">
        <v>5</v>
      </c>
      <c r="D34" s="15" t="s">
        <v>78</v>
      </c>
      <c r="E34" s="15" t="s">
        <v>66</v>
      </c>
      <c r="F34" s="15" t="s">
        <v>106</v>
      </c>
      <c r="G34" s="36">
        <v>20.38</v>
      </c>
      <c r="H34" s="15" t="s">
        <v>76</v>
      </c>
      <c r="I34" s="16">
        <v>33</v>
      </c>
      <c r="J34" s="15" t="s">
        <v>100</v>
      </c>
      <c r="K34" s="15" t="s">
        <v>1799</v>
      </c>
      <c r="L34" s="23">
        <v>45017</v>
      </c>
      <c r="M34" s="14" t="s">
        <v>1916</v>
      </c>
      <c r="N34" s="17" t="s">
        <v>2128</v>
      </c>
      <c r="O34" s="13">
        <v>0.12708333333333333</v>
      </c>
      <c r="P34" s="14">
        <v>2.6388888888888892E-2</v>
      </c>
      <c r="Q34" s="15" t="s">
        <v>2304</v>
      </c>
      <c r="R34" s="32">
        <v>306</v>
      </c>
      <c r="S34" s="14">
        <v>9.0277777777777776E-2</v>
      </c>
    </row>
    <row r="35" spans="1:19" x14ac:dyDescent="0.2">
      <c r="A35" s="21">
        <v>15</v>
      </c>
      <c r="B35" s="20" t="s">
        <v>1798</v>
      </c>
      <c r="C35" s="21">
        <v>1</v>
      </c>
      <c r="D35" s="20" t="s">
        <v>78</v>
      </c>
      <c r="E35" s="20" t="s">
        <v>60</v>
      </c>
      <c r="F35" s="20" t="s">
        <v>59</v>
      </c>
      <c r="G35" s="37">
        <v>13.08</v>
      </c>
      <c r="H35" s="20" t="s">
        <v>70</v>
      </c>
      <c r="I35" s="21">
        <v>34</v>
      </c>
      <c r="J35" s="20" t="s">
        <v>100</v>
      </c>
      <c r="K35" s="20" t="s">
        <v>1796</v>
      </c>
      <c r="L35" s="24">
        <v>45017</v>
      </c>
      <c r="M35" s="19" t="s">
        <v>1906</v>
      </c>
      <c r="N35" s="22" t="s">
        <v>2129</v>
      </c>
      <c r="O35" s="18">
        <v>0.16041666666666665</v>
      </c>
      <c r="P35" s="19">
        <v>0.11527777777777776</v>
      </c>
      <c r="Q35" s="20" t="s">
        <v>2304</v>
      </c>
      <c r="R35" s="33">
        <v>112</v>
      </c>
      <c r="S35" s="19">
        <v>4.5138888888888888E-2</v>
      </c>
    </row>
    <row r="36" spans="1:19" x14ac:dyDescent="0.2">
      <c r="A36" s="16">
        <v>13</v>
      </c>
      <c r="B36" s="15" t="s">
        <v>452</v>
      </c>
      <c r="C36" s="16">
        <v>2</v>
      </c>
      <c r="D36" s="15" t="s">
        <v>72</v>
      </c>
      <c r="E36" s="15" t="s">
        <v>82</v>
      </c>
      <c r="F36" s="15" t="s">
        <v>59</v>
      </c>
      <c r="G36" s="36">
        <v>15.75</v>
      </c>
      <c r="H36" s="15" t="s">
        <v>76</v>
      </c>
      <c r="I36" s="16">
        <v>35</v>
      </c>
      <c r="J36" s="15" t="s">
        <v>100</v>
      </c>
      <c r="K36" s="15" t="s">
        <v>1794</v>
      </c>
      <c r="L36" s="23">
        <v>45017</v>
      </c>
      <c r="M36" s="14" t="s">
        <v>1917</v>
      </c>
      <c r="N36" s="17" t="s">
        <v>2130</v>
      </c>
      <c r="O36" s="13">
        <v>0.11944444444444448</v>
      </c>
      <c r="P36" s="14">
        <v>6.3888888888888912E-2</v>
      </c>
      <c r="Q36" s="15" t="s">
        <v>2304</v>
      </c>
      <c r="R36" s="32">
        <v>214</v>
      </c>
      <c r="S36" s="14">
        <v>4.5138888888888888E-2</v>
      </c>
    </row>
    <row r="37" spans="1:19" x14ac:dyDescent="0.2">
      <c r="A37" s="21">
        <v>5</v>
      </c>
      <c r="B37" s="20" t="s">
        <v>1025</v>
      </c>
      <c r="C37" s="21">
        <v>5</v>
      </c>
      <c r="D37" s="20" t="s">
        <v>61</v>
      </c>
      <c r="E37" s="20" t="s">
        <v>82</v>
      </c>
      <c r="F37" s="20" t="s">
        <v>59</v>
      </c>
      <c r="G37" s="37">
        <v>45.28</v>
      </c>
      <c r="H37" s="20" t="s">
        <v>76</v>
      </c>
      <c r="I37" s="21">
        <v>36</v>
      </c>
      <c r="J37" s="20" t="s">
        <v>126</v>
      </c>
      <c r="K37" s="20" t="s">
        <v>7</v>
      </c>
      <c r="L37" s="24">
        <v>45017</v>
      </c>
      <c r="M37" s="19" t="s">
        <v>1918</v>
      </c>
      <c r="N37" s="22" t="s">
        <v>2131</v>
      </c>
      <c r="O37" s="18">
        <v>0.13472222222222219</v>
      </c>
      <c r="P37" s="19">
        <v>9.7916666666666638E-2</v>
      </c>
      <c r="Q37" s="20" t="s">
        <v>2304</v>
      </c>
      <c r="R37" s="33">
        <v>30</v>
      </c>
      <c r="S37" s="19">
        <v>2.6388888888888889E-2</v>
      </c>
    </row>
    <row r="38" spans="1:19" x14ac:dyDescent="0.2">
      <c r="A38" s="16">
        <v>20</v>
      </c>
      <c r="B38" s="15" t="s">
        <v>1270</v>
      </c>
      <c r="C38" s="16">
        <v>1</v>
      </c>
      <c r="D38" s="15" t="s">
        <v>87</v>
      </c>
      <c r="E38" s="15" t="s">
        <v>66</v>
      </c>
      <c r="F38" s="15" t="s">
        <v>59</v>
      </c>
      <c r="G38" s="36">
        <v>10.39</v>
      </c>
      <c r="H38" s="15" t="s">
        <v>76</v>
      </c>
      <c r="I38" s="16">
        <v>37</v>
      </c>
      <c r="J38" s="15" t="s">
        <v>104</v>
      </c>
      <c r="K38" s="15" t="s">
        <v>23</v>
      </c>
      <c r="L38" s="23">
        <v>45017</v>
      </c>
      <c r="M38" s="14" t="s">
        <v>1899</v>
      </c>
      <c r="N38" s="17" t="s">
        <v>2126</v>
      </c>
      <c r="O38" s="13">
        <v>0.12013888888888889</v>
      </c>
      <c r="P38" s="14">
        <v>7.7083333333333337E-2</v>
      </c>
      <c r="Q38" s="15" t="s">
        <v>2304</v>
      </c>
      <c r="R38" s="32">
        <v>21</v>
      </c>
      <c r="S38" s="14">
        <v>3.2638888888888891E-2</v>
      </c>
    </row>
    <row r="39" spans="1:19" x14ac:dyDescent="0.2">
      <c r="A39" s="21">
        <v>10</v>
      </c>
      <c r="B39" s="20" t="s">
        <v>1381</v>
      </c>
      <c r="C39" s="21">
        <v>6</v>
      </c>
      <c r="D39" s="20" t="s">
        <v>78</v>
      </c>
      <c r="E39" s="20" t="s">
        <v>82</v>
      </c>
      <c r="F39" s="20" t="s">
        <v>106</v>
      </c>
      <c r="G39" s="37">
        <v>0</v>
      </c>
      <c r="H39" s="20" t="s">
        <v>57</v>
      </c>
      <c r="I39" s="21">
        <v>38</v>
      </c>
      <c r="J39" s="20" t="s">
        <v>69</v>
      </c>
      <c r="K39" s="20" t="s">
        <v>1791</v>
      </c>
      <c r="L39" s="24">
        <v>45017</v>
      </c>
      <c r="M39" s="19" t="s">
        <v>1919</v>
      </c>
      <c r="N39" s="22" t="s">
        <v>2017</v>
      </c>
      <c r="O39" s="18">
        <v>5.2083333333333343E-2</v>
      </c>
      <c r="P39" s="19">
        <v>0</v>
      </c>
      <c r="Q39" s="20" t="s">
        <v>2305</v>
      </c>
      <c r="R39" s="33">
        <v>235</v>
      </c>
      <c r="S39" s="19">
        <v>6.805555555555555E-2</v>
      </c>
    </row>
    <row r="40" spans="1:19" x14ac:dyDescent="0.2">
      <c r="A40" s="16">
        <v>15</v>
      </c>
      <c r="B40" s="15" t="s">
        <v>574</v>
      </c>
      <c r="C40" s="16">
        <v>3</v>
      </c>
      <c r="D40" s="15" t="s">
        <v>61</v>
      </c>
      <c r="E40" s="15" t="s">
        <v>66</v>
      </c>
      <c r="F40" s="15" t="s">
        <v>102</v>
      </c>
      <c r="G40" s="36">
        <v>48.36</v>
      </c>
      <c r="H40" s="15" t="s">
        <v>76</v>
      </c>
      <c r="I40" s="16">
        <v>39</v>
      </c>
      <c r="J40" s="15" t="s">
        <v>126</v>
      </c>
      <c r="K40" s="15" t="s">
        <v>12</v>
      </c>
      <c r="L40" s="23">
        <v>45017</v>
      </c>
      <c r="M40" s="14" t="s">
        <v>1920</v>
      </c>
      <c r="N40" s="17" t="s">
        <v>2132</v>
      </c>
      <c r="O40" s="13">
        <v>0.17569444444444446</v>
      </c>
      <c r="P40" s="14">
        <v>0.12569444444444447</v>
      </c>
      <c r="Q40" s="15" t="s">
        <v>2304</v>
      </c>
      <c r="R40" s="32">
        <v>108</v>
      </c>
      <c r="S40" s="14">
        <v>3.9583333333333331E-2</v>
      </c>
    </row>
    <row r="41" spans="1:19" x14ac:dyDescent="0.2">
      <c r="A41" s="21">
        <v>1</v>
      </c>
      <c r="B41" s="20" t="s">
        <v>595</v>
      </c>
      <c r="C41" s="21">
        <v>1</v>
      </c>
      <c r="D41" s="20" t="s">
        <v>72</v>
      </c>
      <c r="E41" s="20" t="s">
        <v>82</v>
      </c>
      <c r="F41" s="20" t="s">
        <v>102</v>
      </c>
      <c r="G41" s="37">
        <v>13.68</v>
      </c>
      <c r="H41" s="20" t="s">
        <v>70</v>
      </c>
      <c r="I41" s="21">
        <v>40</v>
      </c>
      <c r="J41" s="20" t="s">
        <v>64</v>
      </c>
      <c r="K41" s="20" t="s">
        <v>1788</v>
      </c>
      <c r="L41" s="24">
        <v>45017</v>
      </c>
      <c r="M41" s="19" t="s">
        <v>1921</v>
      </c>
      <c r="N41" s="22" t="s">
        <v>2133</v>
      </c>
      <c r="O41" s="18">
        <v>8.6805555555555539E-2</v>
      </c>
      <c r="P41" s="19">
        <v>3.263888888888887E-2</v>
      </c>
      <c r="Q41" s="20" t="s">
        <v>2304</v>
      </c>
      <c r="R41" s="33">
        <v>148</v>
      </c>
      <c r="S41" s="19">
        <v>5.4166666666666669E-2</v>
      </c>
    </row>
    <row r="42" spans="1:19" x14ac:dyDescent="0.2">
      <c r="A42" s="16">
        <v>7</v>
      </c>
      <c r="B42" s="15" t="s">
        <v>1544</v>
      </c>
      <c r="C42" s="16">
        <v>4</v>
      </c>
      <c r="D42" s="15" t="s">
        <v>61</v>
      </c>
      <c r="E42" s="15" t="s">
        <v>82</v>
      </c>
      <c r="F42" s="15" t="s">
        <v>59</v>
      </c>
      <c r="G42" s="36">
        <v>15.24</v>
      </c>
      <c r="H42" s="15" t="s">
        <v>76</v>
      </c>
      <c r="I42" s="16">
        <v>41</v>
      </c>
      <c r="J42" s="15" t="s">
        <v>100</v>
      </c>
      <c r="K42" s="15" t="s">
        <v>1786</v>
      </c>
      <c r="L42" s="23">
        <v>45017</v>
      </c>
      <c r="M42" s="14" t="s">
        <v>1922</v>
      </c>
      <c r="N42" s="17" t="s">
        <v>2134</v>
      </c>
      <c r="O42" s="13">
        <v>9.7916666666666666E-2</v>
      </c>
      <c r="P42" s="14">
        <v>2.5694444444444436E-2</v>
      </c>
      <c r="Q42" s="15" t="s">
        <v>2304</v>
      </c>
      <c r="R42" s="32">
        <v>204</v>
      </c>
      <c r="S42" s="14">
        <v>6.1805555555555558E-2</v>
      </c>
    </row>
    <row r="43" spans="1:19" x14ac:dyDescent="0.2">
      <c r="A43" s="21">
        <v>14</v>
      </c>
      <c r="B43" s="20" t="s">
        <v>494</v>
      </c>
      <c r="C43" s="21">
        <v>1</v>
      </c>
      <c r="D43" s="20" t="s">
        <v>61</v>
      </c>
      <c r="E43" s="20" t="s">
        <v>82</v>
      </c>
      <c r="F43" s="20" t="s">
        <v>59</v>
      </c>
      <c r="G43" s="37">
        <v>49.58</v>
      </c>
      <c r="H43" s="20" t="s">
        <v>57</v>
      </c>
      <c r="I43" s="21">
        <v>42</v>
      </c>
      <c r="J43" s="20" t="s">
        <v>126</v>
      </c>
      <c r="K43" s="20" t="s">
        <v>1784</v>
      </c>
      <c r="L43" s="24">
        <v>45017</v>
      </c>
      <c r="M43" s="19" t="s">
        <v>1923</v>
      </c>
      <c r="N43" s="22" t="s">
        <v>1960</v>
      </c>
      <c r="O43" s="18">
        <v>5.6250000000000001E-2</v>
      </c>
      <c r="P43" s="19">
        <v>8.3333333333333315E-3</v>
      </c>
      <c r="Q43" s="20" t="s">
        <v>2304</v>
      </c>
      <c r="R43" s="33">
        <v>102</v>
      </c>
      <c r="S43" s="19">
        <v>4.791666666666667E-2</v>
      </c>
    </row>
    <row r="44" spans="1:19" x14ac:dyDescent="0.2">
      <c r="A44" s="16">
        <v>8</v>
      </c>
      <c r="B44" s="15" t="s">
        <v>633</v>
      </c>
      <c r="C44" s="16">
        <v>6</v>
      </c>
      <c r="D44" s="15" t="s">
        <v>78</v>
      </c>
      <c r="E44" s="15" t="s">
        <v>82</v>
      </c>
      <c r="F44" s="15" t="s">
        <v>59</v>
      </c>
      <c r="G44" s="36">
        <v>0</v>
      </c>
      <c r="H44" s="15" t="s">
        <v>76</v>
      </c>
      <c r="I44" s="16">
        <v>43</v>
      </c>
      <c r="J44" s="15" t="s">
        <v>100</v>
      </c>
      <c r="K44" s="15" t="s">
        <v>1782</v>
      </c>
      <c r="L44" s="23">
        <v>45017</v>
      </c>
      <c r="M44" s="14" t="s">
        <v>1924</v>
      </c>
      <c r="N44" s="17" t="s">
        <v>2056</v>
      </c>
      <c r="O44" s="13">
        <v>0.10208333333333332</v>
      </c>
      <c r="P44" s="14">
        <v>0</v>
      </c>
      <c r="Q44" s="15" t="s">
        <v>2305</v>
      </c>
      <c r="R44" s="32">
        <v>203</v>
      </c>
      <c r="S44" s="14">
        <v>0.10138888888888889</v>
      </c>
    </row>
    <row r="45" spans="1:19" x14ac:dyDescent="0.2">
      <c r="A45" s="21">
        <v>18</v>
      </c>
      <c r="B45" s="20" t="s">
        <v>595</v>
      </c>
      <c r="C45" s="21">
        <v>1</v>
      </c>
      <c r="D45" s="20" t="s">
        <v>78</v>
      </c>
      <c r="E45" s="20" t="s">
        <v>82</v>
      </c>
      <c r="F45" s="20" t="s">
        <v>59</v>
      </c>
      <c r="G45" s="37">
        <v>42.6</v>
      </c>
      <c r="H45" s="20" t="s">
        <v>70</v>
      </c>
      <c r="I45" s="21">
        <v>44</v>
      </c>
      <c r="J45" s="20" t="s">
        <v>90</v>
      </c>
      <c r="K45" s="20" t="s">
        <v>1781</v>
      </c>
      <c r="L45" s="24">
        <v>45017</v>
      </c>
      <c r="M45" s="19" t="s">
        <v>1925</v>
      </c>
      <c r="N45" s="22" t="s">
        <v>2135</v>
      </c>
      <c r="O45" s="18">
        <v>0.13333333333333333</v>
      </c>
      <c r="P45" s="19">
        <v>7.4305555555555555E-2</v>
      </c>
      <c r="Q45" s="20" t="s">
        <v>2304</v>
      </c>
      <c r="R45" s="33">
        <v>122</v>
      </c>
      <c r="S45" s="19">
        <v>5.9027777777777776E-2</v>
      </c>
    </row>
    <row r="46" spans="1:19" x14ac:dyDescent="0.2">
      <c r="A46" s="16">
        <v>17</v>
      </c>
      <c r="B46" s="15" t="s">
        <v>1780</v>
      </c>
      <c r="C46" s="16">
        <v>2</v>
      </c>
      <c r="D46" s="15" t="s">
        <v>61</v>
      </c>
      <c r="E46" s="15" t="s">
        <v>82</v>
      </c>
      <c r="F46" s="15" t="s">
        <v>59</v>
      </c>
      <c r="G46" s="36">
        <v>25.41</v>
      </c>
      <c r="H46" s="15" t="s">
        <v>57</v>
      </c>
      <c r="I46" s="16">
        <v>45</v>
      </c>
      <c r="J46" s="15" t="s">
        <v>100</v>
      </c>
      <c r="K46" s="15" t="s">
        <v>24</v>
      </c>
      <c r="L46" s="23">
        <v>45017</v>
      </c>
      <c r="M46" s="14" t="s">
        <v>1926</v>
      </c>
      <c r="N46" s="17" t="s">
        <v>2136</v>
      </c>
      <c r="O46" s="13">
        <v>7.3611111111111099E-2</v>
      </c>
      <c r="P46" s="14">
        <v>4.0972222222222208E-2</v>
      </c>
      <c r="Q46" s="15" t="s">
        <v>2304</v>
      </c>
      <c r="R46" s="32">
        <v>54</v>
      </c>
      <c r="S46" s="14">
        <v>3.2638888888888891E-2</v>
      </c>
    </row>
    <row r="47" spans="1:19" x14ac:dyDescent="0.2">
      <c r="A47" s="21">
        <v>10</v>
      </c>
      <c r="B47" s="20" t="s">
        <v>408</v>
      </c>
      <c r="C47" s="21">
        <v>1</v>
      </c>
      <c r="D47" s="20" t="s">
        <v>87</v>
      </c>
      <c r="E47" s="20" t="s">
        <v>82</v>
      </c>
      <c r="F47" s="20" t="s">
        <v>59</v>
      </c>
      <c r="G47" s="37">
        <v>27.97</v>
      </c>
      <c r="H47" s="20" t="s">
        <v>70</v>
      </c>
      <c r="I47" s="21">
        <v>46</v>
      </c>
      <c r="J47" s="20" t="s">
        <v>69</v>
      </c>
      <c r="K47" s="20" t="s">
        <v>1777</v>
      </c>
      <c r="L47" s="24">
        <v>45017</v>
      </c>
      <c r="M47" s="19" t="s">
        <v>1927</v>
      </c>
      <c r="N47" s="22" t="s">
        <v>1905</v>
      </c>
      <c r="O47" s="18">
        <v>7.7777777777777765E-2</v>
      </c>
      <c r="P47" s="19">
        <v>1.805555555555554E-2</v>
      </c>
      <c r="Q47" s="20" t="s">
        <v>2304</v>
      </c>
      <c r="R47" s="33">
        <v>140</v>
      </c>
      <c r="S47" s="19">
        <v>5.9722222222222225E-2</v>
      </c>
    </row>
    <row r="48" spans="1:19" x14ac:dyDescent="0.2">
      <c r="A48" s="16">
        <v>18</v>
      </c>
      <c r="B48" s="15" t="s">
        <v>1776</v>
      </c>
      <c r="C48" s="16">
        <v>3</v>
      </c>
      <c r="D48" s="15" t="s">
        <v>61</v>
      </c>
      <c r="E48" s="15" t="s">
        <v>82</v>
      </c>
      <c r="F48" s="15" t="s">
        <v>59</v>
      </c>
      <c r="G48" s="36">
        <v>10.98</v>
      </c>
      <c r="H48" s="15" t="s">
        <v>76</v>
      </c>
      <c r="I48" s="16">
        <v>47</v>
      </c>
      <c r="J48" s="15" t="s">
        <v>104</v>
      </c>
      <c r="K48" s="15" t="s">
        <v>1774</v>
      </c>
      <c r="L48" s="23">
        <v>45017</v>
      </c>
      <c r="M48" s="14" t="s">
        <v>1928</v>
      </c>
      <c r="N48" s="17" t="s">
        <v>2137</v>
      </c>
      <c r="O48" s="13">
        <v>0.17638888888888887</v>
      </c>
      <c r="P48" s="14">
        <v>0.10555555555555554</v>
      </c>
      <c r="Q48" s="15" t="s">
        <v>2304</v>
      </c>
      <c r="R48" s="32">
        <v>109</v>
      </c>
      <c r="S48" s="14">
        <v>6.0416666666666667E-2</v>
      </c>
    </row>
    <row r="49" spans="1:19" x14ac:dyDescent="0.2">
      <c r="A49" s="21">
        <v>17</v>
      </c>
      <c r="B49" s="20" t="s">
        <v>1773</v>
      </c>
      <c r="C49" s="21">
        <v>2</v>
      </c>
      <c r="D49" s="20" t="s">
        <v>72</v>
      </c>
      <c r="E49" s="20" t="s">
        <v>60</v>
      </c>
      <c r="F49" s="20" t="s">
        <v>59</v>
      </c>
      <c r="G49" s="37">
        <v>25.31</v>
      </c>
      <c r="H49" s="20" t="s">
        <v>70</v>
      </c>
      <c r="I49" s="21">
        <v>48</v>
      </c>
      <c r="J49" s="20" t="s">
        <v>126</v>
      </c>
      <c r="K49" s="20" t="s">
        <v>1771</v>
      </c>
      <c r="L49" s="24">
        <v>45017</v>
      </c>
      <c r="M49" s="19" t="s">
        <v>1929</v>
      </c>
      <c r="N49" s="22" t="s">
        <v>2138</v>
      </c>
      <c r="O49" s="18">
        <v>0.14861111111111108</v>
      </c>
      <c r="P49" s="19">
        <v>6.2499999999999972E-2</v>
      </c>
      <c r="Q49" s="20" t="s">
        <v>2304</v>
      </c>
      <c r="R49" s="33">
        <v>158</v>
      </c>
      <c r="S49" s="19">
        <v>8.611111111111111E-2</v>
      </c>
    </row>
    <row r="50" spans="1:19" x14ac:dyDescent="0.2">
      <c r="A50" s="16">
        <v>8</v>
      </c>
      <c r="B50" s="15" t="s">
        <v>201</v>
      </c>
      <c r="C50" s="16">
        <v>3</v>
      </c>
      <c r="D50" s="15" t="s">
        <v>61</v>
      </c>
      <c r="E50" s="15" t="s">
        <v>82</v>
      </c>
      <c r="F50" s="15" t="s">
        <v>59</v>
      </c>
      <c r="G50" s="36">
        <v>20.92</v>
      </c>
      <c r="H50" s="15" t="s">
        <v>70</v>
      </c>
      <c r="I50" s="16">
        <v>49</v>
      </c>
      <c r="J50" s="15" t="s">
        <v>85</v>
      </c>
      <c r="K50" s="15" t="s">
        <v>1769</v>
      </c>
      <c r="L50" s="23">
        <v>45017</v>
      </c>
      <c r="M50" s="14" t="s">
        <v>1930</v>
      </c>
      <c r="N50" s="17" t="s">
        <v>2139</v>
      </c>
      <c r="O50" s="13">
        <v>0.15625</v>
      </c>
      <c r="P50" s="14">
        <v>0.1</v>
      </c>
      <c r="Q50" s="15" t="s">
        <v>2304</v>
      </c>
      <c r="R50" s="32">
        <v>186</v>
      </c>
      <c r="S50" s="14">
        <v>5.6250000000000001E-2</v>
      </c>
    </row>
    <row r="51" spans="1:19" x14ac:dyDescent="0.2">
      <c r="A51" s="21">
        <v>19</v>
      </c>
      <c r="B51" s="20" t="s">
        <v>823</v>
      </c>
      <c r="C51" s="21">
        <v>5</v>
      </c>
      <c r="D51" s="20" t="s">
        <v>78</v>
      </c>
      <c r="E51" s="20" t="s">
        <v>82</v>
      </c>
      <c r="F51" s="20" t="s">
        <v>106</v>
      </c>
      <c r="G51" s="37">
        <v>16.739999999999998</v>
      </c>
      <c r="H51" s="20" t="s">
        <v>76</v>
      </c>
      <c r="I51" s="21">
        <v>50</v>
      </c>
      <c r="J51" s="20" t="s">
        <v>64</v>
      </c>
      <c r="K51" s="20" t="s">
        <v>1767</v>
      </c>
      <c r="L51" s="24">
        <v>45017</v>
      </c>
      <c r="M51" s="19" t="s">
        <v>1931</v>
      </c>
      <c r="N51" s="22" t="s">
        <v>2140</v>
      </c>
      <c r="O51" s="18">
        <v>0.13750000000000001</v>
      </c>
      <c r="P51" s="19">
        <v>0.11250000000000002</v>
      </c>
      <c r="Q51" s="20" t="s">
        <v>2304</v>
      </c>
      <c r="R51" s="33">
        <v>76</v>
      </c>
      <c r="S51" s="19">
        <v>1.4583333333333334E-2</v>
      </c>
    </row>
    <row r="52" spans="1:19" x14ac:dyDescent="0.2">
      <c r="A52" s="16">
        <v>12</v>
      </c>
      <c r="B52" s="15" t="s">
        <v>1766</v>
      </c>
      <c r="C52" s="16">
        <v>1</v>
      </c>
      <c r="D52" s="15" t="s">
        <v>87</v>
      </c>
      <c r="E52" s="15" t="s">
        <v>66</v>
      </c>
      <c r="F52" s="15" t="s">
        <v>59</v>
      </c>
      <c r="G52" s="36">
        <v>0</v>
      </c>
      <c r="H52" s="15" t="s">
        <v>57</v>
      </c>
      <c r="I52" s="16">
        <v>51</v>
      </c>
      <c r="J52" s="15" t="s">
        <v>90</v>
      </c>
      <c r="K52" s="15" t="s">
        <v>1764</v>
      </c>
      <c r="L52" s="23">
        <v>45017</v>
      </c>
      <c r="M52" s="14" t="s">
        <v>1932</v>
      </c>
      <c r="N52" s="17" t="s">
        <v>1912</v>
      </c>
      <c r="O52" s="13">
        <v>5.5555555555555552E-2</v>
      </c>
      <c r="P52" s="14">
        <v>0</v>
      </c>
      <c r="Q52" s="15" t="s">
        <v>2305</v>
      </c>
      <c r="R52" s="32">
        <v>225</v>
      </c>
      <c r="S52" s="14">
        <v>0.11388888888888889</v>
      </c>
    </row>
    <row r="53" spans="1:19" x14ac:dyDescent="0.2">
      <c r="A53" s="21">
        <v>7</v>
      </c>
      <c r="B53" s="20" t="s">
        <v>902</v>
      </c>
      <c r="C53" s="21">
        <v>4</v>
      </c>
      <c r="D53" s="20" t="s">
        <v>72</v>
      </c>
      <c r="E53" s="20" t="s">
        <v>82</v>
      </c>
      <c r="F53" s="20" t="s">
        <v>59</v>
      </c>
      <c r="G53" s="37">
        <v>46.88</v>
      </c>
      <c r="H53" s="20" t="s">
        <v>70</v>
      </c>
      <c r="I53" s="21">
        <v>52</v>
      </c>
      <c r="J53" s="20" t="s">
        <v>163</v>
      </c>
      <c r="K53" s="20" t="s">
        <v>1763</v>
      </c>
      <c r="L53" s="24">
        <v>45017</v>
      </c>
      <c r="M53" s="19" t="s">
        <v>1889</v>
      </c>
      <c r="N53" s="22" t="s">
        <v>2050</v>
      </c>
      <c r="O53" s="18">
        <v>4.8611111111111112E-2</v>
      </c>
      <c r="P53" s="19">
        <v>5.5555555555555566E-3</v>
      </c>
      <c r="Q53" s="20" t="s">
        <v>2304</v>
      </c>
      <c r="R53" s="33">
        <v>263</v>
      </c>
      <c r="S53" s="19">
        <v>4.3055555555555555E-2</v>
      </c>
    </row>
    <row r="54" spans="1:19" x14ac:dyDescent="0.2">
      <c r="A54" s="16">
        <v>16</v>
      </c>
      <c r="B54" s="15" t="s">
        <v>604</v>
      </c>
      <c r="C54" s="16">
        <v>5</v>
      </c>
      <c r="D54" s="15" t="s">
        <v>87</v>
      </c>
      <c r="E54" s="15" t="s">
        <v>82</v>
      </c>
      <c r="F54" s="15" t="s">
        <v>106</v>
      </c>
      <c r="G54" s="36">
        <v>0</v>
      </c>
      <c r="H54" s="15" t="s">
        <v>70</v>
      </c>
      <c r="I54" s="16">
        <v>53</v>
      </c>
      <c r="J54" s="15" t="s">
        <v>163</v>
      </c>
      <c r="K54" s="15" t="s">
        <v>1761</v>
      </c>
      <c r="L54" s="23">
        <v>45017</v>
      </c>
      <c r="M54" s="14" t="s">
        <v>1908</v>
      </c>
      <c r="N54" s="17" t="s">
        <v>2141</v>
      </c>
      <c r="O54" s="13">
        <v>7.1527777777777773E-2</v>
      </c>
      <c r="P54" s="14">
        <v>0</v>
      </c>
      <c r="Q54" s="15" t="s">
        <v>2305</v>
      </c>
      <c r="R54" s="32">
        <v>267</v>
      </c>
      <c r="S54" s="14">
        <v>7.7777777777777779E-2</v>
      </c>
    </row>
    <row r="55" spans="1:19" x14ac:dyDescent="0.2">
      <c r="A55" s="21">
        <v>6</v>
      </c>
      <c r="B55" s="20" t="s">
        <v>1760</v>
      </c>
      <c r="C55" s="21">
        <v>6</v>
      </c>
      <c r="D55" s="20" t="s">
        <v>78</v>
      </c>
      <c r="E55" s="20" t="s">
        <v>66</v>
      </c>
      <c r="F55" s="20" t="s">
        <v>59</v>
      </c>
      <c r="G55" s="37">
        <v>23.36</v>
      </c>
      <c r="H55" s="20" t="s">
        <v>57</v>
      </c>
      <c r="I55" s="21">
        <v>54</v>
      </c>
      <c r="J55" s="20" t="s">
        <v>126</v>
      </c>
      <c r="K55" s="20" t="s">
        <v>1758</v>
      </c>
      <c r="L55" s="24">
        <v>45017</v>
      </c>
      <c r="M55" s="19" t="s">
        <v>1933</v>
      </c>
      <c r="N55" s="22" t="s">
        <v>2142</v>
      </c>
      <c r="O55" s="18">
        <v>0.14861111111111114</v>
      </c>
      <c r="P55" s="19">
        <v>7.6388888888889173E-3</v>
      </c>
      <c r="Q55" s="20" t="s">
        <v>2304</v>
      </c>
      <c r="R55" s="33">
        <v>187</v>
      </c>
      <c r="S55" s="19">
        <v>0.14097222222222222</v>
      </c>
    </row>
    <row r="56" spans="1:19" x14ac:dyDescent="0.2">
      <c r="A56" s="16">
        <v>20</v>
      </c>
      <c r="B56" s="15" t="s">
        <v>1348</v>
      </c>
      <c r="C56" s="16">
        <v>5</v>
      </c>
      <c r="D56" s="15" t="s">
        <v>78</v>
      </c>
      <c r="E56" s="15" t="s">
        <v>66</v>
      </c>
      <c r="F56" s="15" t="s">
        <v>59</v>
      </c>
      <c r="G56" s="36">
        <v>45.49</v>
      </c>
      <c r="H56" s="15" t="s">
        <v>76</v>
      </c>
      <c r="I56" s="16">
        <v>55</v>
      </c>
      <c r="J56" s="15" t="s">
        <v>100</v>
      </c>
      <c r="K56" s="15" t="s">
        <v>1756</v>
      </c>
      <c r="L56" s="23">
        <v>45017</v>
      </c>
      <c r="M56" s="14" t="s">
        <v>1934</v>
      </c>
      <c r="N56" s="17" t="s">
        <v>2143</v>
      </c>
      <c r="O56" s="13">
        <v>0.15625</v>
      </c>
      <c r="P56" s="14">
        <v>7.9166666666666677E-2</v>
      </c>
      <c r="Q56" s="15" t="s">
        <v>2304</v>
      </c>
      <c r="R56" s="32">
        <v>255</v>
      </c>
      <c r="S56" s="14">
        <v>6.6666666666666666E-2</v>
      </c>
    </row>
    <row r="57" spans="1:19" x14ac:dyDescent="0.2">
      <c r="A57" s="21">
        <v>1</v>
      </c>
      <c r="B57" s="20" t="s">
        <v>503</v>
      </c>
      <c r="C57" s="21">
        <v>3</v>
      </c>
      <c r="D57" s="20" t="s">
        <v>87</v>
      </c>
      <c r="E57" s="20" t="s">
        <v>82</v>
      </c>
      <c r="F57" s="20" t="s">
        <v>106</v>
      </c>
      <c r="G57" s="37">
        <v>43.2</v>
      </c>
      <c r="H57" s="20" t="s">
        <v>70</v>
      </c>
      <c r="I57" s="21">
        <v>56</v>
      </c>
      <c r="J57" s="20" t="s">
        <v>56</v>
      </c>
      <c r="K57" s="20" t="s">
        <v>1754</v>
      </c>
      <c r="L57" s="24">
        <v>45017</v>
      </c>
      <c r="M57" s="19" t="s">
        <v>1935</v>
      </c>
      <c r="N57" s="22" t="s">
        <v>2144</v>
      </c>
      <c r="O57" s="18">
        <v>0.15069444444444446</v>
      </c>
      <c r="P57" s="19">
        <v>9.6527777777777796E-2</v>
      </c>
      <c r="Q57" s="20" t="s">
        <v>2304</v>
      </c>
      <c r="R57" s="33">
        <v>48</v>
      </c>
      <c r="S57" s="19">
        <v>5.4166666666666669E-2</v>
      </c>
    </row>
    <row r="58" spans="1:19" x14ac:dyDescent="0.2">
      <c r="A58" s="16">
        <v>18</v>
      </c>
      <c r="B58" s="15" t="s">
        <v>1753</v>
      </c>
      <c r="C58" s="16">
        <v>2</v>
      </c>
      <c r="D58" s="15" t="s">
        <v>61</v>
      </c>
      <c r="E58" s="15" t="s">
        <v>82</v>
      </c>
      <c r="F58" s="15" t="s">
        <v>59</v>
      </c>
      <c r="G58" s="36">
        <v>45.45</v>
      </c>
      <c r="H58" s="15" t="s">
        <v>70</v>
      </c>
      <c r="I58" s="16">
        <v>57</v>
      </c>
      <c r="J58" s="15" t="s">
        <v>75</v>
      </c>
      <c r="K58" s="15" t="s">
        <v>1751</v>
      </c>
      <c r="L58" s="23">
        <v>45017</v>
      </c>
      <c r="M58" s="14" t="s">
        <v>1936</v>
      </c>
      <c r="N58" s="17" t="s">
        <v>2145</v>
      </c>
      <c r="O58" s="13">
        <v>7.5000000000000011E-2</v>
      </c>
      <c r="P58" s="14">
        <v>2.777777777777779E-2</v>
      </c>
      <c r="Q58" s="15" t="s">
        <v>2304</v>
      </c>
      <c r="R58" s="32">
        <v>169</v>
      </c>
      <c r="S58" s="14">
        <v>4.7222222222222221E-2</v>
      </c>
    </row>
    <row r="59" spans="1:19" x14ac:dyDescent="0.2">
      <c r="A59" s="21">
        <v>8</v>
      </c>
      <c r="B59" s="20" t="s">
        <v>1267</v>
      </c>
      <c r="C59" s="21">
        <v>3</v>
      </c>
      <c r="D59" s="20" t="s">
        <v>97</v>
      </c>
      <c r="E59" s="20" t="s">
        <v>66</v>
      </c>
      <c r="F59" s="20" t="s">
        <v>59</v>
      </c>
      <c r="G59" s="37">
        <v>30.7</v>
      </c>
      <c r="H59" s="20" t="s">
        <v>57</v>
      </c>
      <c r="I59" s="21">
        <v>58</v>
      </c>
      <c r="J59" s="20" t="s">
        <v>104</v>
      </c>
      <c r="K59" s="20" t="s">
        <v>385</v>
      </c>
      <c r="L59" s="24">
        <v>45017</v>
      </c>
      <c r="M59" s="19" t="s">
        <v>1937</v>
      </c>
      <c r="N59" s="22" t="s">
        <v>2146</v>
      </c>
      <c r="O59" s="18">
        <v>0.11805555555555555</v>
      </c>
      <c r="P59" s="19">
        <v>6.7361111111111108E-2</v>
      </c>
      <c r="Q59" s="20" t="s">
        <v>2304</v>
      </c>
      <c r="R59" s="33">
        <v>82</v>
      </c>
      <c r="S59" s="19">
        <v>5.0694444444444445E-2</v>
      </c>
    </row>
    <row r="60" spans="1:19" x14ac:dyDescent="0.2">
      <c r="A60" s="16">
        <v>8</v>
      </c>
      <c r="B60" s="15" t="s">
        <v>1749</v>
      </c>
      <c r="C60" s="16">
        <v>4</v>
      </c>
      <c r="D60" s="15" t="s">
        <v>97</v>
      </c>
      <c r="E60" s="15" t="s">
        <v>82</v>
      </c>
      <c r="F60" s="15" t="s">
        <v>102</v>
      </c>
      <c r="G60" s="36">
        <v>33.89</v>
      </c>
      <c r="H60" s="15" t="s">
        <v>70</v>
      </c>
      <c r="I60" s="16">
        <v>59</v>
      </c>
      <c r="J60" s="15" t="s">
        <v>75</v>
      </c>
      <c r="K60" s="15" t="s">
        <v>1747</v>
      </c>
      <c r="L60" s="23">
        <v>45017</v>
      </c>
      <c r="M60" s="14" t="s">
        <v>1938</v>
      </c>
      <c r="N60" s="17" t="s">
        <v>2147</v>
      </c>
      <c r="O60" s="13">
        <v>0.15486111111111112</v>
      </c>
      <c r="P60" s="14">
        <v>0.12152777777777779</v>
      </c>
      <c r="Q60" s="15" t="s">
        <v>2304</v>
      </c>
      <c r="R60" s="32">
        <v>160</v>
      </c>
      <c r="S60" s="14">
        <v>3.3333333333333333E-2</v>
      </c>
    </row>
    <row r="61" spans="1:19" x14ac:dyDescent="0.2">
      <c r="A61" s="21">
        <v>6</v>
      </c>
      <c r="B61" s="20" t="s">
        <v>751</v>
      </c>
      <c r="C61" s="21">
        <v>1</v>
      </c>
      <c r="D61" s="20" t="s">
        <v>97</v>
      </c>
      <c r="E61" s="20" t="s">
        <v>82</v>
      </c>
      <c r="F61" s="20" t="s">
        <v>59</v>
      </c>
      <c r="G61" s="37">
        <v>19.54</v>
      </c>
      <c r="H61" s="20" t="s">
        <v>57</v>
      </c>
      <c r="I61" s="21">
        <v>60</v>
      </c>
      <c r="J61" s="20" t="s">
        <v>126</v>
      </c>
      <c r="K61" s="20" t="s">
        <v>1745</v>
      </c>
      <c r="L61" s="24">
        <v>45017</v>
      </c>
      <c r="M61" s="19" t="s">
        <v>1939</v>
      </c>
      <c r="N61" s="22" t="s">
        <v>2148</v>
      </c>
      <c r="O61" s="18">
        <v>0.15069444444444446</v>
      </c>
      <c r="P61" s="19">
        <v>0.12083333333333335</v>
      </c>
      <c r="Q61" s="20" t="s">
        <v>2304</v>
      </c>
      <c r="R61" s="33">
        <v>102</v>
      </c>
      <c r="S61" s="19">
        <v>2.9861111111111113E-2</v>
      </c>
    </row>
    <row r="62" spans="1:19" x14ac:dyDescent="0.2">
      <c r="A62" s="16">
        <v>10</v>
      </c>
      <c r="B62" s="15" t="s">
        <v>1316</v>
      </c>
      <c r="C62" s="16">
        <v>5</v>
      </c>
      <c r="D62" s="15" t="s">
        <v>61</v>
      </c>
      <c r="E62" s="15" t="s">
        <v>82</v>
      </c>
      <c r="F62" s="15" t="s">
        <v>59</v>
      </c>
      <c r="G62" s="36">
        <v>0</v>
      </c>
      <c r="H62" s="15" t="s">
        <v>76</v>
      </c>
      <c r="I62" s="16">
        <v>61</v>
      </c>
      <c r="J62" s="15" t="s">
        <v>69</v>
      </c>
      <c r="K62" s="15" t="s">
        <v>1743</v>
      </c>
      <c r="L62" s="23">
        <v>45017</v>
      </c>
      <c r="M62" s="14" t="s">
        <v>1940</v>
      </c>
      <c r="N62" s="17" t="s">
        <v>2149</v>
      </c>
      <c r="O62" s="13">
        <v>0.11666666666666668</v>
      </c>
      <c r="P62" s="14">
        <v>0</v>
      </c>
      <c r="Q62" s="15" t="s">
        <v>2305</v>
      </c>
      <c r="R62" s="32">
        <v>242</v>
      </c>
      <c r="S62" s="14">
        <v>0.11041666666666666</v>
      </c>
    </row>
    <row r="63" spans="1:19" x14ac:dyDescent="0.2">
      <c r="A63" s="21">
        <v>2</v>
      </c>
      <c r="B63" s="20" t="s">
        <v>1742</v>
      </c>
      <c r="C63" s="21">
        <v>1</v>
      </c>
      <c r="D63" s="20" t="s">
        <v>97</v>
      </c>
      <c r="E63" s="20" t="s">
        <v>66</v>
      </c>
      <c r="F63" s="20" t="s">
        <v>59</v>
      </c>
      <c r="G63" s="37">
        <v>37.93</v>
      </c>
      <c r="H63" s="20" t="s">
        <v>76</v>
      </c>
      <c r="I63" s="21">
        <v>62</v>
      </c>
      <c r="J63" s="20" t="s">
        <v>64</v>
      </c>
      <c r="K63" s="20" t="s">
        <v>1741</v>
      </c>
      <c r="L63" s="24">
        <v>45017</v>
      </c>
      <c r="M63" s="19" t="s">
        <v>1941</v>
      </c>
      <c r="N63" s="22" t="s">
        <v>2150</v>
      </c>
      <c r="O63" s="18">
        <v>0.16111111111111112</v>
      </c>
      <c r="P63" s="19">
        <v>4.3055555555555569E-2</v>
      </c>
      <c r="Q63" s="20" t="s">
        <v>2304</v>
      </c>
      <c r="R63" s="33">
        <v>148</v>
      </c>
      <c r="S63" s="19">
        <v>0.1076388888888889</v>
      </c>
    </row>
    <row r="64" spans="1:19" x14ac:dyDescent="0.2">
      <c r="A64" s="16">
        <v>17</v>
      </c>
      <c r="B64" s="15" t="s">
        <v>1373</v>
      </c>
      <c r="C64" s="16">
        <v>4</v>
      </c>
      <c r="D64" s="15" t="s">
        <v>78</v>
      </c>
      <c r="E64" s="15" t="s">
        <v>82</v>
      </c>
      <c r="F64" s="15" t="s">
        <v>59</v>
      </c>
      <c r="G64" s="36">
        <v>33.340000000000003</v>
      </c>
      <c r="H64" s="15" t="s">
        <v>57</v>
      </c>
      <c r="I64" s="16">
        <v>63</v>
      </c>
      <c r="J64" s="15" t="s">
        <v>75</v>
      </c>
      <c r="K64" s="15" t="s">
        <v>982</v>
      </c>
      <c r="L64" s="23">
        <v>45017</v>
      </c>
      <c r="M64" s="14" t="s">
        <v>1942</v>
      </c>
      <c r="N64" s="17" t="s">
        <v>2151</v>
      </c>
      <c r="O64" s="13">
        <v>0.14236111111111108</v>
      </c>
      <c r="P64" s="14">
        <v>0.12152777777777775</v>
      </c>
      <c r="Q64" s="15" t="s">
        <v>2304</v>
      </c>
      <c r="R64" s="32">
        <v>55</v>
      </c>
      <c r="S64" s="14">
        <v>2.0833333333333332E-2</v>
      </c>
    </row>
    <row r="65" spans="1:19" x14ac:dyDescent="0.2">
      <c r="A65" s="21">
        <v>3</v>
      </c>
      <c r="B65" s="20" t="s">
        <v>1739</v>
      </c>
      <c r="C65" s="21">
        <v>3</v>
      </c>
      <c r="D65" s="20" t="s">
        <v>87</v>
      </c>
      <c r="E65" s="20" t="s">
        <v>60</v>
      </c>
      <c r="F65" s="20" t="s">
        <v>102</v>
      </c>
      <c r="G65" s="37">
        <v>34.770000000000003</v>
      </c>
      <c r="H65" s="20" t="s">
        <v>57</v>
      </c>
      <c r="I65" s="21">
        <v>64</v>
      </c>
      <c r="J65" s="20" t="s">
        <v>100</v>
      </c>
      <c r="K65" s="20" t="s">
        <v>1737</v>
      </c>
      <c r="L65" s="24">
        <v>45017</v>
      </c>
      <c r="M65" s="19" t="s">
        <v>1943</v>
      </c>
      <c r="N65" s="22" t="s">
        <v>2138</v>
      </c>
      <c r="O65" s="18">
        <v>9.8611111111111108E-2</v>
      </c>
      <c r="P65" s="19">
        <v>4.1666666666666664E-2</v>
      </c>
      <c r="Q65" s="20" t="s">
        <v>2304</v>
      </c>
      <c r="R65" s="33">
        <v>288</v>
      </c>
      <c r="S65" s="19">
        <v>5.6944444444444443E-2</v>
      </c>
    </row>
    <row r="66" spans="1:19" x14ac:dyDescent="0.2">
      <c r="A66" s="16">
        <v>5</v>
      </c>
      <c r="B66" s="15" t="s">
        <v>403</v>
      </c>
      <c r="C66" s="16">
        <v>1</v>
      </c>
      <c r="D66" s="15" t="s">
        <v>72</v>
      </c>
      <c r="E66" s="15" t="s">
        <v>82</v>
      </c>
      <c r="F66" s="15" t="s">
        <v>106</v>
      </c>
      <c r="G66" s="36">
        <v>0</v>
      </c>
      <c r="H66" s="15" t="s">
        <v>76</v>
      </c>
      <c r="I66" s="16">
        <v>65</v>
      </c>
      <c r="J66" s="15" t="s">
        <v>126</v>
      </c>
      <c r="K66" s="15" t="s">
        <v>1735</v>
      </c>
      <c r="L66" s="23">
        <v>45017</v>
      </c>
      <c r="M66" s="14" t="s">
        <v>1944</v>
      </c>
      <c r="N66" s="17" t="s">
        <v>1888</v>
      </c>
      <c r="O66" s="13">
        <v>5.8333333333333327E-2</v>
      </c>
      <c r="P66" s="14">
        <v>0</v>
      </c>
      <c r="Q66" s="15" t="s">
        <v>2305</v>
      </c>
      <c r="R66" s="32">
        <v>196</v>
      </c>
      <c r="S66" s="14">
        <v>0.1076388888888889</v>
      </c>
    </row>
    <row r="67" spans="1:19" x14ac:dyDescent="0.2">
      <c r="A67" s="21">
        <v>18</v>
      </c>
      <c r="B67" s="20" t="s">
        <v>1734</v>
      </c>
      <c r="C67" s="21">
        <v>2</v>
      </c>
      <c r="D67" s="20" t="s">
        <v>87</v>
      </c>
      <c r="E67" s="20" t="s">
        <v>82</v>
      </c>
      <c r="F67" s="20" t="s">
        <v>59</v>
      </c>
      <c r="G67" s="37">
        <v>10.88</v>
      </c>
      <c r="H67" s="20" t="s">
        <v>57</v>
      </c>
      <c r="I67" s="21">
        <v>66</v>
      </c>
      <c r="J67" s="20" t="s">
        <v>90</v>
      </c>
      <c r="K67" s="20" t="s">
        <v>1732</v>
      </c>
      <c r="L67" s="24">
        <v>45017</v>
      </c>
      <c r="M67" s="19" t="s">
        <v>1945</v>
      </c>
      <c r="N67" s="22" t="s">
        <v>2135</v>
      </c>
      <c r="O67" s="18">
        <v>0.15972222222222221</v>
      </c>
      <c r="P67" s="19">
        <v>8.0555555555555547E-2</v>
      </c>
      <c r="Q67" s="20" t="s">
        <v>2304</v>
      </c>
      <c r="R67" s="33">
        <v>210</v>
      </c>
      <c r="S67" s="19">
        <v>7.9166666666666663E-2</v>
      </c>
    </row>
    <row r="68" spans="1:19" x14ac:dyDescent="0.2">
      <c r="A68" s="16">
        <v>2</v>
      </c>
      <c r="B68" s="15" t="s">
        <v>1731</v>
      </c>
      <c r="C68" s="16">
        <v>6</v>
      </c>
      <c r="D68" s="15" t="s">
        <v>61</v>
      </c>
      <c r="E68" s="15" t="s">
        <v>82</v>
      </c>
      <c r="F68" s="15" t="s">
        <v>106</v>
      </c>
      <c r="G68" s="36">
        <v>0</v>
      </c>
      <c r="H68" s="15" t="s">
        <v>57</v>
      </c>
      <c r="I68" s="16">
        <v>67</v>
      </c>
      <c r="J68" s="15" t="s">
        <v>100</v>
      </c>
      <c r="K68" s="15" t="s">
        <v>1729</v>
      </c>
      <c r="L68" s="23">
        <v>45017</v>
      </c>
      <c r="M68" s="14" t="s">
        <v>1946</v>
      </c>
      <c r="N68" s="17" t="s">
        <v>2152</v>
      </c>
      <c r="O68" s="13">
        <v>5.902777777777779E-2</v>
      </c>
      <c r="P68" s="14">
        <v>0</v>
      </c>
      <c r="Q68" s="15" t="s">
        <v>2305</v>
      </c>
      <c r="R68" s="32">
        <v>256</v>
      </c>
      <c r="S68" s="14">
        <v>9.0972222222222218E-2</v>
      </c>
    </row>
    <row r="69" spans="1:19" x14ac:dyDescent="0.2">
      <c r="A69" s="21">
        <v>8</v>
      </c>
      <c r="B69" s="20" t="s">
        <v>780</v>
      </c>
      <c r="C69" s="21">
        <v>4</v>
      </c>
      <c r="D69" s="20" t="s">
        <v>87</v>
      </c>
      <c r="E69" s="20" t="s">
        <v>66</v>
      </c>
      <c r="F69" s="20" t="s">
        <v>59</v>
      </c>
      <c r="G69" s="37">
        <v>45.65</v>
      </c>
      <c r="H69" s="20" t="s">
        <v>76</v>
      </c>
      <c r="I69" s="21">
        <v>68</v>
      </c>
      <c r="J69" s="20" t="s">
        <v>104</v>
      </c>
      <c r="K69" s="20" t="s">
        <v>1727</v>
      </c>
      <c r="L69" s="24">
        <v>45017</v>
      </c>
      <c r="M69" s="19" t="s">
        <v>1894</v>
      </c>
      <c r="N69" s="22" t="s">
        <v>1981</v>
      </c>
      <c r="O69" s="18">
        <v>0.14444444444444443</v>
      </c>
      <c r="P69" s="19">
        <v>3.3333333333333326E-2</v>
      </c>
      <c r="Q69" s="20" t="s">
        <v>2304</v>
      </c>
      <c r="R69" s="33">
        <v>218</v>
      </c>
      <c r="S69" s="19">
        <v>0.10069444444444445</v>
      </c>
    </row>
    <row r="70" spans="1:19" x14ac:dyDescent="0.2">
      <c r="A70" s="16">
        <v>5</v>
      </c>
      <c r="B70" s="15" t="s">
        <v>1726</v>
      </c>
      <c r="C70" s="16">
        <v>4</v>
      </c>
      <c r="D70" s="15" t="s">
        <v>61</v>
      </c>
      <c r="E70" s="15" t="s">
        <v>82</v>
      </c>
      <c r="F70" s="15" t="s">
        <v>59</v>
      </c>
      <c r="G70" s="36">
        <v>31.49</v>
      </c>
      <c r="H70" s="15" t="s">
        <v>70</v>
      </c>
      <c r="I70" s="16">
        <v>69</v>
      </c>
      <c r="J70" s="15" t="s">
        <v>100</v>
      </c>
      <c r="K70" s="15" t="s">
        <v>1725</v>
      </c>
      <c r="L70" s="23">
        <v>45017</v>
      </c>
      <c r="M70" s="14" t="s">
        <v>1947</v>
      </c>
      <c r="N70" s="17" t="s">
        <v>2026</v>
      </c>
      <c r="O70" s="13">
        <v>7.9861111111111119E-2</v>
      </c>
      <c r="P70" s="14">
        <v>1.5972222222222235E-2</v>
      </c>
      <c r="Q70" s="15" t="s">
        <v>2304</v>
      </c>
      <c r="R70" s="32">
        <v>234</v>
      </c>
      <c r="S70" s="14">
        <v>6.3888888888888884E-2</v>
      </c>
    </row>
    <row r="71" spans="1:19" x14ac:dyDescent="0.2">
      <c r="A71" s="21">
        <v>17</v>
      </c>
      <c r="B71" s="20" t="s">
        <v>1724</v>
      </c>
      <c r="C71" s="21">
        <v>4</v>
      </c>
      <c r="D71" s="20" t="s">
        <v>78</v>
      </c>
      <c r="E71" s="20" t="s">
        <v>82</v>
      </c>
      <c r="F71" s="20" t="s">
        <v>106</v>
      </c>
      <c r="G71" s="37">
        <v>28.26</v>
      </c>
      <c r="H71" s="20" t="s">
        <v>70</v>
      </c>
      <c r="I71" s="21">
        <v>70</v>
      </c>
      <c r="J71" s="20" t="s">
        <v>163</v>
      </c>
      <c r="K71" s="20" t="s">
        <v>1722</v>
      </c>
      <c r="L71" s="24">
        <v>45017</v>
      </c>
      <c r="M71" s="19" t="s">
        <v>1948</v>
      </c>
      <c r="N71" s="22" t="s">
        <v>2153</v>
      </c>
      <c r="O71" s="18">
        <v>4.9305555555555554E-2</v>
      </c>
      <c r="P71" s="19">
        <v>2.1527777777777778E-2</v>
      </c>
      <c r="Q71" s="20" t="s">
        <v>2304</v>
      </c>
      <c r="R71" s="33">
        <v>118</v>
      </c>
      <c r="S71" s="19">
        <v>2.7777777777777776E-2</v>
      </c>
    </row>
    <row r="72" spans="1:19" x14ac:dyDescent="0.2">
      <c r="A72" s="16">
        <v>18</v>
      </c>
      <c r="B72" s="15" t="s">
        <v>861</v>
      </c>
      <c r="C72" s="16">
        <v>4</v>
      </c>
      <c r="D72" s="15" t="s">
        <v>72</v>
      </c>
      <c r="E72" s="15" t="s">
        <v>82</v>
      </c>
      <c r="F72" s="15" t="s">
        <v>59</v>
      </c>
      <c r="G72" s="36">
        <v>24.01</v>
      </c>
      <c r="H72" s="15" t="s">
        <v>76</v>
      </c>
      <c r="I72" s="16">
        <v>71</v>
      </c>
      <c r="J72" s="15" t="s">
        <v>163</v>
      </c>
      <c r="K72" s="15" t="s">
        <v>1720</v>
      </c>
      <c r="L72" s="23">
        <v>45017</v>
      </c>
      <c r="M72" s="14" t="s">
        <v>1891</v>
      </c>
      <c r="N72" s="17" t="s">
        <v>2154</v>
      </c>
      <c r="O72" s="13">
        <v>0.1763888888888889</v>
      </c>
      <c r="P72" s="14">
        <v>0.13194444444444448</v>
      </c>
      <c r="Q72" s="15" t="s">
        <v>2304</v>
      </c>
      <c r="R72" s="32">
        <v>136</v>
      </c>
      <c r="S72" s="14">
        <v>3.4027777777777775E-2</v>
      </c>
    </row>
    <row r="73" spans="1:19" x14ac:dyDescent="0.2">
      <c r="A73" s="21">
        <v>17</v>
      </c>
      <c r="B73" s="20" t="s">
        <v>1719</v>
      </c>
      <c r="C73" s="21">
        <v>1</v>
      </c>
      <c r="D73" s="20" t="s">
        <v>61</v>
      </c>
      <c r="E73" s="20" t="s">
        <v>82</v>
      </c>
      <c r="F73" s="20" t="s">
        <v>59</v>
      </c>
      <c r="G73" s="37">
        <v>15.28</v>
      </c>
      <c r="H73" s="20" t="s">
        <v>57</v>
      </c>
      <c r="I73" s="21">
        <v>72</v>
      </c>
      <c r="J73" s="20" t="s">
        <v>100</v>
      </c>
      <c r="K73" s="20" t="s">
        <v>1717</v>
      </c>
      <c r="L73" s="24">
        <v>45017</v>
      </c>
      <c r="M73" s="19" t="s">
        <v>1949</v>
      </c>
      <c r="N73" s="22" t="s">
        <v>2155</v>
      </c>
      <c r="O73" s="18">
        <v>0.13124999999999998</v>
      </c>
      <c r="P73" s="19">
        <v>9.3749999999999972E-2</v>
      </c>
      <c r="Q73" s="20" t="s">
        <v>2304</v>
      </c>
      <c r="R73" s="33">
        <v>75</v>
      </c>
      <c r="S73" s="19">
        <v>3.7499999999999999E-2</v>
      </c>
    </row>
    <row r="74" spans="1:19" x14ac:dyDescent="0.2">
      <c r="A74" s="16">
        <v>1</v>
      </c>
      <c r="B74" s="15" t="s">
        <v>1041</v>
      </c>
      <c r="C74" s="16">
        <v>4</v>
      </c>
      <c r="D74" s="15" t="s">
        <v>78</v>
      </c>
      <c r="E74" s="15" t="s">
        <v>60</v>
      </c>
      <c r="F74" s="15" t="s">
        <v>59</v>
      </c>
      <c r="G74" s="36">
        <v>34.51</v>
      </c>
      <c r="H74" s="15" t="s">
        <v>70</v>
      </c>
      <c r="I74" s="16">
        <v>73</v>
      </c>
      <c r="J74" s="15" t="s">
        <v>64</v>
      </c>
      <c r="K74" s="15" t="s">
        <v>10</v>
      </c>
      <c r="L74" s="23">
        <v>45017</v>
      </c>
      <c r="M74" s="14" t="s">
        <v>1950</v>
      </c>
      <c r="N74" s="17" t="s">
        <v>2156</v>
      </c>
      <c r="O74" s="13">
        <v>0.14583333333333337</v>
      </c>
      <c r="P74" s="14">
        <v>0.13194444444444448</v>
      </c>
      <c r="Q74" s="15" t="s">
        <v>2304</v>
      </c>
      <c r="R74" s="32">
        <v>81</v>
      </c>
      <c r="S74" s="14">
        <v>1.3888888888888888E-2</v>
      </c>
    </row>
    <row r="75" spans="1:19" x14ac:dyDescent="0.2">
      <c r="A75" s="21">
        <v>19</v>
      </c>
      <c r="B75" s="20" t="s">
        <v>615</v>
      </c>
      <c r="C75" s="21">
        <v>4</v>
      </c>
      <c r="D75" s="20" t="s">
        <v>78</v>
      </c>
      <c r="E75" s="20" t="s">
        <v>82</v>
      </c>
      <c r="F75" s="20" t="s">
        <v>59</v>
      </c>
      <c r="G75" s="37">
        <v>30.83</v>
      </c>
      <c r="H75" s="20" t="s">
        <v>70</v>
      </c>
      <c r="I75" s="21">
        <v>74</v>
      </c>
      <c r="J75" s="20" t="s">
        <v>104</v>
      </c>
      <c r="K75" s="20" t="s">
        <v>1714</v>
      </c>
      <c r="L75" s="24">
        <v>45017</v>
      </c>
      <c r="M75" s="19" t="s">
        <v>1951</v>
      </c>
      <c r="N75" s="22" t="s">
        <v>2157</v>
      </c>
      <c r="O75" s="18">
        <v>0.13125000000000001</v>
      </c>
      <c r="P75" s="19">
        <v>6.1805555555555558E-2</v>
      </c>
      <c r="Q75" s="20" t="s">
        <v>2304</v>
      </c>
      <c r="R75" s="33">
        <v>218</v>
      </c>
      <c r="S75" s="19">
        <v>6.9444444444444448E-2</v>
      </c>
    </row>
    <row r="76" spans="1:19" x14ac:dyDescent="0.2">
      <c r="A76" s="16">
        <v>19</v>
      </c>
      <c r="B76" s="15" t="s">
        <v>1713</v>
      </c>
      <c r="C76" s="16">
        <v>5</v>
      </c>
      <c r="D76" s="15" t="s">
        <v>87</v>
      </c>
      <c r="E76" s="15" t="s">
        <v>82</v>
      </c>
      <c r="F76" s="15" t="s">
        <v>59</v>
      </c>
      <c r="G76" s="36">
        <v>45.23</v>
      </c>
      <c r="H76" s="15" t="s">
        <v>76</v>
      </c>
      <c r="I76" s="16">
        <v>75</v>
      </c>
      <c r="J76" s="15" t="s">
        <v>132</v>
      </c>
      <c r="K76" s="15" t="s">
        <v>798</v>
      </c>
      <c r="L76" s="23">
        <v>45017</v>
      </c>
      <c r="M76" s="14" t="s">
        <v>1952</v>
      </c>
      <c r="N76" s="17" t="s">
        <v>2111</v>
      </c>
      <c r="O76" s="13">
        <v>6.1111111111111095E-2</v>
      </c>
      <c r="P76" s="14">
        <v>1.5277777777777765E-2</v>
      </c>
      <c r="Q76" s="15" t="s">
        <v>2304</v>
      </c>
      <c r="R76" s="32">
        <v>109</v>
      </c>
      <c r="S76" s="14">
        <v>3.5416666666666666E-2</v>
      </c>
    </row>
    <row r="77" spans="1:19" x14ac:dyDescent="0.2">
      <c r="A77" s="21">
        <v>17</v>
      </c>
      <c r="B77" s="20" t="s">
        <v>1711</v>
      </c>
      <c r="C77" s="21">
        <v>3</v>
      </c>
      <c r="D77" s="20" t="s">
        <v>97</v>
      </c>
      <c r="E77" s="20" t="s">
        <v>82</v>
      </c>
      <c r="F77" s="20" t="s">
        <v>59</v>
      </c>
      <c r="G77" s="37">
        <v>17.760000000000002</v>
      </c>
      <c r="H77" s="20" t="s">
        <v>57</v>
      </c>
      <c r="I77" s="21">
        <v>76</v>
      </c>
      <c r="J77" s="20" t="s">
        <v>64</v>
      </c>
      <c r="K77" s="20" t="s">
        <v>1709</v>
      </c>
      <c r="L77" s="24">
        <v>45017</v>
      </c>
      <c r="M77" s="19" t="s">
        <v>1953</v>
      </c>
      <c r="N77" s="22" t="s">
        <v>2158</v>
      </c>
      <c r="O77" s="18">
        <v>0.10208333333333333</v>
      </c>
      <c r="P77" s="19">
        <v>3.4722222222222224E-2</v>
      </c>
      <c r="Q77" s="20" t="s">
        <v>2304</v>
      </c>
      <c r="R77" s="33">
        <v>158</v>
      </c>
      <c r="S77" s="19">
        <v>6.7361111111111108E-2</v>
      </c>
    </row>
    <row r="78" spans="1:19" x14ac:dyDescent="0.2">
      <c r="A78" s="16">
        <v>3</v>
      </c>
      <c r="B78" s="15" t="s">
        <v>1708</v>
      </c>
      <c r="C78" s="16">
        <v>1</v>
      </c>
      <c r="D78" s="15" t="s">
        <v>72</v>
      </c>
      <c r="E78" s="15" t="s">
        <v>66</v>
      </c>
      <c r="F78" s="15" t="s">
        <v>59</v>
      </c>
      <c r="G78" s="36">
        <v>19.88</v>
      </c>
      <c r="H78" s="15" t="s">
        <v>70</v>
      </c>
      <c r="I78" s="16">
        <v>77</v>
      </c>
      <c r="J78" s="15" t="s">
        <v>126</v>
      </c>
      <c r="K78" s="15" t="s">
        <v>1706</v>
      </c>
      <c r="L78" s="23">
        <v>45017</v>
      </c>
      <c r="M78" s="14" t="s">
        <v>1954</v>
      </c>
      <c r="N78" s="17" t="s">
        <v>2159</v>
      </c>
      <c r="O78" s="13">
        <v>0.14513888888888893</v>
      </c>
      <c r="P78" s="14">
        <v>7.7777777777777821E-2</v>
      </c>
      <c r="Q78" s="15" t="s">
        <v>2304</v>
      </c>
      <c r="R78" s="32">
        <v>99</v>
      </c>
      <c r="S78" s="14">
        <v>6.7361111111111108E-2</v>
      </c>
    </row>
    <row r="79" spans="1:19" x14ac:dyDescent="0.2">
      <c r="A79" s="21">
        <v>7</v>
      </c>
      <c r="B79" s="20" t="s">
        <v>1705</v>
      </c>
      <c r="C79" s="21">
        <v>4</v>
      </c>
      <c r="D79" s="20" t="s">
        <v>72</v>
      </c>
      <c r="E79" s="20" t="s">
        <v>82</v>
      </c>
      <c r="F79" s="20" t="s">
        <v>59</v>
      </c>
      <c r="G79" s="37">
        <v>20.02</v>
      </c>
      <c r="H79" s="20" t="s">
        <v>70</v>
      </c>
      <c r="I79" s="21">
        <v>78</v>
      </c>
      <c r="J79" s="20" t="s">
        <v>75</v>
      </c>
      <c r="K79" s="20" t="s">
        <v>16</v>
      </c>
      <c r="L79" s="24">
        <v>45017</v>
      </c>
      <c r="M79" s="19" t="s">
        <v>1955</v>
      </c>
      <c r="N79" s="22" t="s">
        <v>1888</v>
      </c>
      <c r="O79" s="18">
        <v>6.1805555555555544E-2</v>
      </c>
      <c r="P79" s="19">
        <v>2.4305555555555546E-2</v>
      </c>
      <c r="Q79" s="20" t="s">
        <v>2304</v>
      </c>
      <c r="R79" s="33">
        <v>57</v>
      </c>
      <c r="S79" s="19">
        <v>3.7499999999999999E-2</v>
      </c>
    </row>
    <row r="80" spans="1:19" x14ac:dyDescent="0.2">
      <c r="A80" s="16">
        <v>16</v>
      </c>
      <c r="B80" s="15" t="s">
        <v>1703</v>
      </c>
      <c r="C80" s="16">
        <v>2</v>
      </c>
      <c r="D80" s="15" t="s">
        <v>72</v>
      </c>
      <c r="E80" s="15" t="s">
        <v>82</v>
      </c>
      <c r="F80" s="15" t="s">
        <v>59</v>
      </c>
      <c r="G80" s="36">
        <v>34.01</v>
      </c>
      <c r="H80" s="15" t="s">
        <v>70</v>
      </c>
      <c r="I80" s="16">
        <v>79</v>
      </c>
      <c r="J80" s="15" t="s">
        <v>132</v>
      </c>
      <c r="K80" s="15" t="s">
        <v>1701</v>
      </c>
      <c r="L80" s="23">
        <v>45017</v>
      </c>
      <c r="M80" s="14" t="s">
        <v>1955</v>
      </c>
      <c r="N80" s="17" t="s">
        <v>2160</v>
      </c>
      <c r="O80" s="13">
        <v>0.14861111111111114</v>
      </c>
      <c r="P80" s="14">
        <v>8.1944444444444473E-2</v>
      </c>
      <c r="Q80" s="15" t="s">
        <v>2304</v>
      </c>
      <c r="R80" s="32">
        <v>309</v>
      </c>
      <c r="S80" s="14">
        <v>6.6666666666666666E-2</v>
      </c>
    </row>
    <row r="81" spans="1:19" x14ac:dyDescent="0.2">
      <c r="A81" s="21">
        <v>18</v>
      </c>
      <c r="B81" s="20" t="s">
        <v>1700</v>
      </c>
      <c r="C81" s="21">
        <v>6</v>
      </c>
      <c r="D81" s="20" t="s">
        <v>78</v>
      </c>
      <c r="E81" s="20" t="s">
        <v>82</v>
      </c>
      <c r="F81" s="20" t="s">
        <v>59</v>
      </c>
      <c r="G81" s="37">
        <v>39.049999999999997</v>
      </c>
      <c r="H81" s="20" t="s">
        <v>70</v>
      </c>
      <c r="I81" s="21">
        <v>80</v>
      </c>
      <c r="J81" s="20" t="s">
        <v>132</v>
      </c>
      <c r="K81" s="20" t="s">
        <v>1698</v>
      </c>
      <c r="L81" s="24">
        <v>45017</v>
      </c>
      <c r="M81" s="19" t="s">
        <v>1922</v>
      </c>
      <c r="N81" s="22" t="s">
        <v>1895</v>
      </c>
      <c r="O81" s="18">
        <v>6.3888888888888884E-2</v>
      </c>
      <c r="P81" s="19">
        <v>1.7361111111111105E-2</v>
      </c>
      <c r="Q81" s="20" t="s">
        <v>2304</v>
      </c>
      <c r="R81" s="33">
        <v>121</v>
      </c>
      <c r="S81" s="19">
        <v>4.6527777777777779E-2</v>
      </c>
    </row>
    <row r="82" spans="1:19" x14ac:dyDescent="0.2">
      <c r="A82" s="16">
        <v>17</v>
      </c>
      <c r="B82" s="15" t="s">
        <v>1697</v>
      </c>
      <c r="C82" s="16">
        <v>4</v>
      </c>
      <c r="D82" s="15" t="s">
        <v>87</v>
      </c>
      <c r="E82" s="15" t="s">
        <v>66</v>
      </c>
      <c r="F82" s="15" t="s">
        <v>59</v>
      </c>
      <c r="G82" s="36">
        <v>23.69</v>
      </c>
      <c r="H82" s="15" t="s">
        <v>76</v>
      </c>
      <c r="I82" s="16">
        <v>81</v>
      </c>
      <c r="J82" s="15" t="s">
        <v>85</v>
      </c>
      <c r="K82" s="15" t="s">
        <v>9</v>
      </c>
      <c r="L82" s="23">
        <v>45017</v>
      </c>
      <c r="M82" s="14" t="s">
        <v>1956</v>
      </c>
      <c r="N82" s="17" t="s">
        <v>2161</v>
      </c>
      <c r="O82" s="13">
        <v>0.12916666666666665</v>
      </c>
      <c r="P82" s="14">
        <v>7.7777777777777779E-2</v>
      </c>
      <c r="Q82" s="15" t="s">
        <v>2304</v>
      </c>
      <c r="R82" s="32">
        <v>62</v>
      </c>
      <c r="S82" s="14">
        <v>4.0972222222222222E-2</v>
      </c>
    </row>
    <row r="83" spans="1:19" x14ac:dyDescent="0.2">
      <c r="A83" s="21">
        <v>16</v>
      </c>
      <c r="B83" s="20" t="s">
        <v>1695</v>
      </c>
      <c r="C83" s="21">
        <v>3</v>
      </c>
      <c r="D83" s="20" t="s">
        <v>87</v>
      </c>
      <c r="E83" s="20" t="s">
        <v>60</v>
      </c>
      <c r="F83" s="20" t="s">
        <v>59</v>
      </c>
      <c r="G83" s="37">
        <v>38.6</v>
      </c>
      <c r="H83" s="20" t="s">
        <v>70</v>
      </c>
      <c r="I83" s="21">
        <v>82</v>
      </c>
      <c r="J83" s="20" t="s">
        <v>163</v>
      </c>
      <c r="K83" s="20" t="s">
        <v>1693</v>
      </c>
      <c r="L83" s="24">
        <v>45017</v>
      </c>
      <c r="M83" s="19" t="s">
        <v>1957</v>
      </c>
      <c r="N83" s="22" t="s">
        <v>2162</v>
      </c>
      <c r="O83" s="18">
        <v>0.15625</v>
      </c>
      <c r="P83" s="19">
        <v>0.14305555555555555</v>
      </c>
      <c r="Q83" s="20" t="s">
        <v>2304</v>
      </c>
      <c r="R83" s="33">
        <v>80</v>
      </c>
      <c r="S83" s="19">
        <v>1.3194444444444444E-2</v>
      </c>
    </row>
    <row r="84" spans="1:19" x14ac:dyDescent="0.2">
      <c r="A84" s="16">
        <v>15</v>
      </c>
      <c r="B84" s="15" t="s">
        <v>1692</v>
      </c>
      <c r="C84" s="16">
        <v>1</v>
      </c>
      <c r="D84" s="15" t="s">
        <v>97</v>
      </c>
      <c r="E84" s="15" t="s">
        <v>66</v>
      </c>
      <c r="F84" s="15" t="s">
        <v>59</v>
      </c>
      <c r="G84" s="36">
        <v>24.94</v>
      </c>
      <c r="H84" s="15" t="s">
        <v>76</v>
      </c>
      <c r="I84" s="16">
        <v>83</v>
      </c>
      <c r="J84" s="15" t="s">
        <v>64</v>
      </c>
      <c r="K84" s="15" t="s">
        <v>1690</v>
      </c>
      <c r="L84" s="23">
        <v>45017</v>
      </c>
      <c r="M84" s="14" t="s">
        <v>1958</v>
      </c>
      <c r="N84" s="17" t="s">
        <v>2163</v>
      </c>
      <c r="O84" s="13">
        <v>0.13333333333333333</v>
      </c>
      <c r="P84" s="14">
        <v>5.7638888888888892E-2</v>
      </c>
      <c r="Q84" s="15" t="s">
        <v>2304</v>
      </c>
      <c r="R84" s="32">
        <v>170</v>
      </c>
      <c r="S84" s="14">
        <v>6.5277777777777782E-2</v>
      </c>
    </row>
    <row r="85" spans="1:19" x14ac:dyDescent="0.2">
      <c r="A85" s="21">
        <v>19</v>
      </c>
      <c r="B85" s="20" t="s">
        <v>1689</v>
      </c>
      <c r="C85" s="21">
        <v>5</v>
      </c>
      <c r="D85" s="20" t="s">
        <v>78</v>
      </c>
      <c r="E85" s="20" t="s">
        <v>82</v>
      </c>
      <c r="F85" s="20" t="s">
        <v>59</v>
      </c>
      <c r="G85" s="37">
        <v>15.11</v>
      </c>
      <c r="H85" s="20" t="s">
        <v>76</v>
      </c>
      <c r="I85" s="21">
        <v>84</v>
      </c>
      <c r="J85" s="20" t="s">
        <v>100</v>
      </c>
      <c r="K85" s="20" t="s">
        <v>7</v>
      </c>
      <c r="L85" s="24">
        <v>45017</v>
      </c>
      <c r="M85" s="19" t="s">
        <v>1932</v>
      </c>
      <c r="N85" s="22" t="s">
        <v>1917</v>
      </c>
      <c r="O85" s="18">
        <v>7.7083333333333323E-2</v>
      </c>
      <c r="P85" s="19">
        <v>5.9722222222222204E-2</v>
      </c>
      <c r="Q85" s="20" t="s">
        <v>2304</v>
      </c>
      <c r="R85" s="33">
        <v>60</v>
      </c>
      <c r="S85" s="19">
        <v>6.9444444444444441E-3</v>
      </c>
    </row>
    <row r="86" spans="1:19" x14ac:dyDescent="0.2">
      <c r="A86" s="16">
        <v>8</v>
      </c>
      <c r="B86" s="15" t="s">
        <v>1501</v>
      </c>
      <c r="C86" s="16">
        <v>3</v>
      </c>
      <c r="D86" s="15" t="s">
        <v>61</v>
      </c>
      <c r="E86" s="15" t="s">
        <v>66</v>
      </c>
      <c r="F86" s="15" t="s">
        <v>59</v>
      </c>
      <c r="G86" s="36">
        <v>0</v>
      </c>
      <c r="H86" s="15" t="s">
        <v>70</v>
      </c>
      <c r="I86" s="16">
        <v>85</v>
      </c>
      <c r="J86" s="15" t="s">
        <v>56</v>
      </c>
      <c r="K86" s="15" t="s">
        <v>1687</v>
      </c>
      <c r="L86" s="23">
        <v>45017</v>
      </c>
      <c r="M86" s="14" t="s">
        <v>1959</v>
      </c>
      <c r="N86" s="17" t="s">
        <v>2109</v>
      </c>
      <c r="O86" s="13">
        <v>8.0555555555555547E-2</v>
      </c>
      <c r="P86" s="14">
        <v>0</v>
      </c>
      <c r="Q86" s="15" t="s">
        <v>2305</v>
      </c>
      <c r="R86" s="32">
        <v>208</v>
      </c>
      <c r="S86" s="14">
        <v>9.8611111111111108E-2</v>
      </c>
    </row>
    <row r="87" spans="1:19" x14ac:dyDescent="0.2">
      <c r="A87" s="21">
        <v>20</v>
      </c>
      <c r="B87" s="20" t="s">
        <v>1686</v>
      </c>
      <c r="C87" s="21">
        <v>3</v>
      </c>
      <c r="D87" s="20" t="s">
        <v>87</v>
      </c>
      <c r="E87" s="20" t="s">
        <v>82</v>
      </c>
      <c r="F87" s="20" t="s">
        <v>106</v>
      </c>
      <c r="G87" s="37">
        <v>11.84</v>
      </c>
      <c r="H87" s="20" t="s">
        <v>70</v>
      </c>
      <c r="I87" s="21">
        <v>86</v>
      </c>
      <c r="J87" s="20" t="s">
        <v>90</v>
      </c>
      <c r="K87" s="20" t="s">
        <v>26</v>
      </c>
      <c r="L87" s="24">
        <v>45017</v>
      </c>
      <c r="M87" s="19" t="s">
        <v>1894</v>
      </c>
      <c r="N87" s="22" t="s">
        <v>2043</v>
      </c>
      <c r="O87" s="18">
        <v>8.7500000000000008E-2</v>
      </c>
      <c r="P87" s="19">
        <v>8.1944444444444459E-2</v>
      </c>
      <c r="Q87" s="20" t="s">
        <v>2304</v>
      </c>
      <c r="R87" s="33">
        <v>50</v>
      </c>
      <c r="S87" s="19">
        <v>5.5555555555555558E-3</v>
      </c>
    </row>
    <row r="88" spans="1:19" x14ac:dyDescent="0.2">
      <c r="A88" s="16">
        <v>3</v>
      </c>
      <c r="B88" s="15" t="s">
        <v>210</v>
      </c>
      <c r="C88" s="16">
        <v>2</v>
      </c>
      <c r="D88" s="15" t="s">
        <v>78</v>
      </c>
      <c r="E88" s="15" t="s">
        <v>82</v>
      </c>
      <c r="F88" s="15" t="s">
        <v>59</v>
      </c>
      <c r="G88" s="36">
        <v>29.46</v>
      </c>
      <c r="H88" s="15" t="s">
        <v>76</v>
      </c>
      <c r="I88" s="16">
        <v>87</v>
      </c>
      <c r="J88" s="15" t="s">
        <v>132</v>
      </c>
      <c r="K88" s="15" t="s">
        <v>1683</v>
      </c>
      <c r="L88" s="23">
        <v>45017</v>
      </c>
      <c r="M88" s="14" t="s">
        <v>1960</v>
      </c>
      <c r="N88" s="17" t="s">
        <v>1917</v>
      </c>
      <c r="O88" s="13">
        <v>7.4305555555555541E-2</v>
      </c>
      <c r="P88" s="14">
        <v>1.4583333333333316E-2</v>
      </c>
      <c r="Q88" s="15" t="s">
        <v>2304</v>
      </c>
      <c r="R88" s="32">
        <v>99</v>
      </c>
      <c r="S88" s="14">
        <v>4.9305555555555554E-2</v>
      </c>
    </row>
    <row r="89" spans="1:19" x14ac:dyDescent="0.2">
      <c r="A89" s="21">
        <v>18</v>
      </c>
      <c r="B89" s="20" t="s">
        <v>312</v>
      </c>
      <c r="C89" s="21">
        <v>1</v>
      </c>
      <c r="D89" s="20" t="s">
        <v>78</v>
      </c>
      <c r="E89" s="20" t="s">
        <v>82</v>
      </c>
      <c r="F89" s="20" t="s">
        <v>106</v>
      </c>
      <c r="G89" s="37">
        <v>23.93</v>
      </c>
      <c r="H89" s="20" t="s">
        <v>57</v>
      </c>
      <c r="I89" s="21">
        <v>88</v>
      </c>
      <c r="J89" s="20" t="s">
        <v>56</v>
      </c>
      <c r="K89" s="20" t="s">
        <v>1681</v>
      </c>
      <c r="L89" s="24">
        <v>45017</v>
      </c>
      <c r="M89" s="19" t="s">
        <v>1928</v>
      </c>
      <c r="N89" s="22" t="s">
        <v>2164</v>
      </c>
      <c r="O89" s="18">
        <v>0.13194444444444445</v>
      </c>
      <c r="P89" s="19">
        <v>5.0694444444444445E-2</v>
      </c>
      <c r="Q89" s="20" t="s">
        <v>2304</v>
      </c>
      <c r="R89" s="33">
        <v>123</v>
      </c>
      <c r="S89" s="19">
        <v>8.1250000000000003E-2</v>
      </c>
    </row>
    <row r="90" spans="1:19" x14ac:dyDescent="0.2">
      <c r="A90" s="16">
        <v>11</v>
      </c>
      <c r="B90" s="15" t="s">
        <v>1316</v>
      </c>
      <c r="C90" s="16">
        <v>4</v>
      </c>
      <c r="D90" s="15" t="s">
        <v>87</v>
      </c>
      <c r="E90" s="15" t="s">
        <v>60</v>
      </c>
      <c r="F90" s="15" t="s">
        <v>106</v>
      </c>
      <c r="G90" s="36">
        <v>0</v>
      </c>
      <c r="H90" s="15" t="s">
        <v>70</v>
      </c>
      <c r="I90" s="16">
        <v>89</v>
      </c>
      <c r="J90" s="15" t="s">
        <v>85</v>
      </c>
      <c r="K90" s="15" t="s">
        <v>1679</v>
      </c>
      <c r="L90" s="23">
        <v>45017</v>
      </c>
      <c r="M90" s="14" t="s">
        <v>1961</v>
      </c>
      <c r="N90" s="17" t="s">
        <v>2165</v>
      </c>
      <c r="O90" s="13">
        <v>6.7361111111111108E-2</v>
      </c>
      <c r="P90" s="14">
        <v>0</v>
      </c>
      <c r="Q90" s="15" t="s">
        <v>2305</v>
      </c>
      <c r="R90" s="32">
        <v>159</v>
      </c>
      <c r="S90" s="14">
        <v>9.8611111111111108E-2</v>
      </c>
    </row>
    <row r="91" spans="1:19" x14ac:dyDescent="0.2">
      <c r="A91" s="21">
        <v>6</v>
      </c>
      <c r="B91" s="20" t="s">
        <v>1678</v>
      </c>
      <c r="C91" s="21">
        <v>3</v>
      </c>
      <c r="D91" s="20" t="s">
        <v>87</v>
      </c>
      <c r="E91" s="20" t="s">
        <v>82</v>
      </c>
      <c r="F91" s="20" t="s">
        <v>106</v>
      </c>
      <c r="G91" s="37">
        <v>30.69</v>
      </c>
      <c r="H91" s="20" t="s">
        <v>57</v>
      </c>
      <c r="I91" s="21">
        <v>90</v>
      </c>
      <c r="J91" s="20" t="s">
        <v>56</v>
      </c>
      <c r="K91" s="20" t="s">
        <v>20</v>
      </c>
      <c r="L91" s="24">
        <v>45017</v>
      </c>
      <c r="M91" s="19" t="s">
        <v>1962</v>
      </c>
      <c r="N91" s="22" t="s">
        <v>2098</v>
      </c>
      <c r="O91" s="18">
        <v>8.0555555555555547E-2</v>
      </c>
      <c r="P91" s="19">
        <v>4.7222222222222214E-2</v>
      </c>
      <c r="Q91" s="20" t="s">
        <v>2304</v>
      </c>
      <c r="R91" s="33">
        <v>34</v>
      </c>
      <c r="S91" s="19">
        <v>3.3333333333333333E-2</v>
      </c>
    </row>
    <row r="92" spans="1:19" x14ac:dyDescent="0.2">
      <c r="A92" s="16">
        <v>1</v>
      </c>
      <c r="B92" s="15" t="s">
        <v>1676</v>
      </c>
      <c r="C92" s="16">
        <v>5</v>
      </c>
      <c r="D92" s="15" t="s">
        <v>87</v>
      </c>
      <c r="E92" s="15" t="s">
        <v>82</v>
      </c>
      <c r="F92" s="15" t="s">
        <v>59</v>
      </c>
      <c r="G92" s="36">
        <v>0</v>
      </c>
      <c r="H92" s="15" t="s">
        <v>57</v>
      </c>
      <c r="I92" s="16">
        <v>91</v>
      </c>
      <c r="J92" s="15" t="s">
        <v>90</v>
      </c>
      <c r="K92" s="15" t="s">
        <v>1674</v>
      </c>
      <c r="L92" s="23">
        <v>45017</v>
      </c>
      <c r="M92" s="14" t="s">
        <v>1963</v>
      </c>
      <c r="N92" s="17" t="s">
        <v>2158</v>
      </c>
      <c r="O92" s="13">
        <v>7.3611111111111127E-2</v>
      </c>
      <c r="P92" s="14">
        <v>0</v>
      </c>
      <c r="Q92" s="15" t="s">
        <v>2305</v>
      </c>
      <c r="R92" s="32">
        <v>293</v>
      </c>
      <c r="S92" s="14">
        <v>9.166666666666666E-2</v>
      </c>
    </row>
    <row r="93" spans="1:19" x14ac:dyDescent="0.2">
      <c r="A93" s="21">
        <v>6</v>
      </c>
      <c r="B93" s="20" t="s">
        <v>1389</v>
      </c>
      <c r="C93" s="21">
        <v>2</v>
      </c>
      <c r="D93" s="20" t="s">
        <v>61</v>
      </c>
      <c r="E93" s="20" t="s">
        <v>60</v>
      </c>
      <c r="F93" s="20" t="s">
        <v>59</v>
      </c>
      <c r="G93" s="37">
        <v>12.75</v>
      </c>
      <c r="H93" s="20" t="s">
        <v>70</v>
      </c>
      <c r="I93" s="21">
        <v>92</v>
      </c>
      <c r="J93" s="20" t="s">
        <v>132</v>
      </c>
      <c r="K93" s="20" t="s">
        <v>1086</v>
      </c>
      <c r="L93" s="24">
        <v>45017</v>
      </c>
      <c r="M93" s="19" t="s">
        <v>1964</v>
      </c>
      <c r="N93" s="22" t="s">
        <v>2156</v>
      </c>
      <c r="O93" s="18">
        <v>0.10694444444444448</v>
      </c>
      <c r="P93" s="19">
        <v>7.7777777777777807E-2</v>
      </c>
      <c r="Q93" s="20" t="s">
        <v>2304</v>
      </c>
      <c r="R93" s="33">
        <v>82</v>
      </c>
      <c r="S93" s="19">
        <v>2.9166666666666667E-2</v>
      </c>
    </row>
    <row r="94" spans="1:19" x14ac:dyDescent="0.2">
      <c r="A94" s="16">
        <v>2</v>
      </c>
      <c r="B94" s="15" t="s">
        <v>1672</v>
      </c>
      <c r="C94" s="16">
        <v>2</v>
      </c>
      <c r="D94" s="15" t="s">
        <v>61</v>
      </c>
      <c r="E94" s="15" t="s">
        <v>82</v>
      </c>
      <c r="F94" s="15" t="s">
        <v>59</v>
      </c>
      <c r="G94" s="36">
        <v>45.66</v>
      </c>
      <c r="H94" s="15" t="s">
        <v>70</v>
      </c>
      <c r="I94" s="16">
        <v>93</v>
      </c>
      <c r="J94" s="15" t="s">
        <v>100</v>
      </c>
      <c r="K94" s="15" t="s">
        <v>13</v>
      </c>
      <c r="L94" s="23">
        <v>45017</v>
      </c>
      <c r="M94" s="14" t="s">
        <v>1965</v>
      </c>
      <c r="N94" s="17" t="s">
        <v>1994</v>
      </c>
      <c r="O94" s="13">
        <v>8.9583333333333334E-2</v>
      </c>
      <c r="P94" s="14">
        <v>7.7083333333333337E-2</v>
      </c>
      <c r="Q94" s="15" t="s">
        <v>2304</v>
      </c>
      <c r="R94" s="32">
        <v>29</v>
      </c>
      <c r="S94" s="14">
        <v>1.2500000000000001E-2</v>
      </c>
    </row>
    <row r="95" spans="1:19" x14ac:dyDescent="0.2">
      <c r="A95" s="21">
        <v>12</v>
      </c>
      <c r="B95" s="20" t="s">
        <v>1670</v>
      </c>
      <c r="C95" s="21">
        <v>1</v>
      </c>
      <c r="D95" s="20" t="s">
        <v>78</v>
      </c>
      <c r="E95" s="20" t="s">
        <v>82</v>
      </c>
      <c r="F95" s="20" t="s">
        <v>59</v>
      </c>
      <c r="G95" s="37">
        <v>28.36</v>
      </c>
      <c r="H95" s="20" t="s">
        <v>76</v>
      </c>
      <c r="I95" s="21">
        <v>94</v>
      </c>
      <c r="J95" s="20" t="s">
        <v>69</v>
      </c>
      <c r="K95" s="20" t="s">
        <v>1668</v>
      </c>
      <c r="L95" s="24">
        <v>45017</v>
      </c>
      <c r="M95" s="19" t="s">
        <v>1966</v>
      </c>
      <c r="N95" s="22" t="s">
        <v>2166</v>
      </c>
      <c r="O95" s="18">
        <v>0.13611111111111107</v>
      </c>
      <c r="P95" s="19">
        <v>3.611111111111108E-2</v>
      </c>
      <c r="Q95" s="20" t="s">
        <v>2304</v>
      </c>
      <c r="R95" s="33">
        <v>253</v>
      </c>
      <c r="S95" s="19">
        <v>8.9583333333333334E-2</v>
      </c>
    </row>
    <row r="96" spans="1:19" x14ac:dyDescent="0.2">
      <c r="A96" s="16">
        <v>12</v>
      </c>
      <c r="B96" s="15" t="s">
        <v>1253</v>
      </c>
      <c r="C96" s="16">
        <v>5</v>
      </c>
      <c r="D96" s="15" t="s">
        <v>61</v>
      </c>
      <c r="E96" s="15" t="s">
        <v>66</v>
      </c>
      <c r="F96" s="15" t="s">
        <v>59</v>
      </c>
      <c r="G96" s="36">
        <v>24.68</v>
      </c>
      <c r="H96" s="15" t="s">
        <v>76</v>
      </c>
      <c r="I96" s="16">
        <v>95</v>
      </c>
      <c r="J96" s="15" t="s">
        <v>90</v>
      </c>
      <c r="K96" s="15" t="s">
        <v>1666</v>
      </c>
      <c r="L96" s="23">
        <v>45017</v>
      </c>
      <c r="M96" s="14" t="s">
        <v>1967</v>
      </c>
      <c r="N96" s="17" t="s">
        <v>2129</v>
      </c>
      <c r="O96" s="13">
        <v>0.12708333333333333</v>
      </c>
      <c r="P96" s="14">
        <v>8.819444444444445E-2</v>
      </c>
      <c r="Q96" s="15" t="s">
        <v>2304</v>
      </c>
      <c r="R96" s="32">
        <v>153</v>
      </c>
      <c r="S96" s="14">
        <v>2.8472222222222222E-2</v>
      </c>
    </row>
    <row r="97" spans="1:19" x14ac:dyDescent="0.2">
      <c r="A97" s="21">
        <v>16</v>
      </c>
      <c r="B97" s="20" t="s">
        <v>315</v>
      </c>
      <c r="C97" s="21">
        <v>5</v>
      </c>
      <c r="D97" s="20" t="s">
        <v>78</v>
      </c>
      <c r="E97" s="20" t="s">
        <v>60</v>
      </c>
      <c r="F97" s="20" t="s">
        <v>59</v>
      </c>
      <c r="G97" s="37">
        <v>33.630000000000003</v>
      </c>
      <c r="H97" s="20" t="s">
        <v>70</v>
      </c>
      <c r="I97" s="21">
        <v>96</v>
      </c>
      <c r="J97" s="20" t="s">
        <v>126</v>
      </c>
      <c r="K97" s="20" t="s">
        <v>1664</v>
      </c>
      <c r="L97" s="24">
        <v>45017</v>
      </c>
      <c r="M97" s="19" t="s">
        <v>1968</v>
      </c>
      <c r="N97" s="22" t="s">
        <v>2167</v>
      </c>
      <c r="O97" s="18">
        <v>0.14374999999999999</v>
      </c>
      <c r="P97" s="19">
        <v>9.0972222222222204E-2</v>
      </c>
      <c r="Q97" s="20" t="s">
        <v>2304</v>
      </c>
      <c r="R97" s="33">
        <v>176</v>
      </c>
      <c r="S97" s="19">
        <v>5.2777777777777778E-2</v>
      </c>
    </row>
    <row r="98" spans="1:19" x14ac:dyDescent="0.2">
      <c r="A98" s="16">
        <v>14</v>
      </c>
      <c r="B98" s="15" t="s">
        <v>1663</v>
      </c>
      <c r="C98" s="16">
        <v>2</v>
      </c>
      <c r="D98" s="15" t="s">
        <v>61</v>
      </c>
      <c r="E98" s="15" t="s">
        <v>66</v>
      </c>
      <c r="F98" s="15" t="s">
        <v>59</v>
      </c>
      <c r="G98" s="36">
        <v>0</v>
      </c>
      <c r="H98" s="15" t="s">
        <v>76</v>
      </c>
      <c r="I98" s="16">
        <v>97</v>
      </c>
      <c r="J98" s="15" t="s">
        <v>56</v>
      </c>
      <c r="K98" s="15" t="s">
        <v>1661</v>
      </c>
      <c r="L98" s="23">
        <v>45017</v>
      </c>
      <c r="M98" s="14" t="s">
        <v>1960</v>
      </c>
      <c r="N98" s="17" t="s">
        <v>1888</v>
      </c>
      <c r="O98" s="13">
        <v>6.3888888888888884E-2</v>
      </c>
      <c r="P98" s="14">
        <v>0</v>
      </c>
      <c r="Q98" s="15" t="s">
        <v>2305</v>
      </c>
      <c r="R98" s="32">
        <v>188</v>
      </c>
      <c r="S98" s="14">
        <v>5.486111111111111E-2</v>
      </c>
    </row>
    <row r="99" spans="1:19" x14ac:dyDescent="0.2">
      <c r="A99" s="21">
        <v>7</v>
      </c>
      <c r="B99" s="20" t="s">
        <v>826</v>
      </c>
      <c r="C99" s="21">
        <v>3</v>
      </c>
      <c r="D99" s="20" t="s">
        <v>87</v>
      </c>
      <c r="E99" s="20" t="s">
        <v>82</v>
      </c>
      <c r="F99" s="20" t="s">
        <v>59</v>
      </c>
      <c r="G99" s="37">
        <v>17.149999999999999</v>
      </c>
      <c r="H99" s="20" t="s">
        <v>76</v>
      </c>
      <c r="I99" s="21">
        <v>98</v>
      </c>
      <c r="J99" s="20" t="s">
        <v>126</v>
      </c>
      <c r="K99" s="20" t="s">
        <v>1659</v>
      </c>
      <c r="L99" s="24">
        <v>45017</v>
      </c>
      <c r="M99" s="19" t="s">
        <v>1969</v>
      </c>
      <c r="N99" s="22" t="s">
        <v>2004</v>
      </c>
      <c r="O99" s="18">
        <v>0.10833333333333335</v>
      </c>
      <c r="P99" s="19">
        <v>6.9444444444445586E-4</v>
      </c>
      <c r="Q99" s="20" t="s">
        <v>2304</v>
      </c>
      <c r="R99" s="33">
        <v>166</v>
      </c>
      <c r="S99" s="19">
        <v>9.7222222222222224E-2</v>
      </c>
    </row>
    <row r="100" spans="1:19" x14ac:dyDescent="0.2">
      <c r="A100" s="16">
        <v>2</v>
      </c>
      <c r="B100" s="15" t="s">
        <v>742</v>
      </c>
      <c r="C100" s="16">
        <v>6</v>
      </c>
      <c r="D100" s="15" t="s">
        <v>61</v>
      </c>
      <c r="E100" s="15" t="s">
        <v>82</v>
      </c>
      <c r="F100" s="15" t="s">
        <v>59</v>
      </c>
      <c r="G100" s="36">
        <v>33.549999999999997</v>
      </c>
      <c r="H100" s="15" t="s">
        <v>76</v>
      </c>
      <c r="I100" s="16">
        <v>99</v>
      </c>
      <c r="J100" s="15" t="s">
        <v>69</v>
      </c>
      <c r="K100" s="15" t="s">
        <v>1657</v>
      </c>
      <c r="L100" s="23">
        <v>45017</v>
      </c>
      <c r="M100" s="14" t="s">
        <v>1970</v>
      </c>
      <c r="N100" s="17" t="s">
        <v>2135</v>
      </c>
      <c r="O100" s="13">
        <v>0.17430555555555557</v>
      </c>
      <c r="P100" s="14">
        <v>0.10416666666666669</v>
      </c>
      <c r="Q100" s="15" t="s">
        <v>2304</v>
      </c>
      <c r="R100" s="32">
        <v>139</v>
      </c>
      <c r="S100" s="14">
        <v>5.9722222222222225E-2</v>
      </c>
    </row>
    <row r="101" spans="1:19" x14ac:dyDescent="0.2">
      <c r="A101" s="21">
        <v>18</v>
      </c>
      <c r="B101" s="20" t="s">
        <v>1459</v>
      </c>
      <c r="C101" s="21">
        <v>1</v>
      </c>
      <c r="D101" s="20" t="s">
        <v>97</v>
      </c>
      <c r="E101" s="20" t="s">
        <v>82</v>
      </c>
      <c r="F101" s="20" t="s">
        <v>59</v>
      </c>
      <c r="G101" s="37">
        <v>15.15</v>
      </c>
      <c r="H101" s="20" t="s">
        <v>57</v>
      </c>
      <c r="I101" s="21">
        <v>100</v>
      </c>
      <c r="J101" s="20" t="s">
        <v>163</v>
      </c>
      <c r="K101" s="20" t="s">
        <v>1655</v>
      </c>
      <c r="L101" s="24">
        <v>45017</v>
      </c>
      <c r="M101" s="19" t="s">
        <v>1971</v>
      </c>
      <c r="N101" s="22" t="s">
        <v>2168</v>
      </c>
      <c r="O101" s="18">
        <v>0.13402777777777777</v>
      </c>
      <c r="P101" s="19">
        <v>6.25E-2</v>
      </c>
      <c r="Q101" s="20" t="s">
        <v>2304</v>
      </c>
      <c r="R101" s="33">
        <v>166</v>
      </c>
      <c r="S101" s="19">
        <v>7.1527777777777773E-2</v>
      </c>
    </row>
    <row r="102" spans="1:19" x14ac:dyDescent="0.2">
      <c r="A102" s="16">
        <v>1</v>
      </c>
      <c r="B102" s="15" t="s">
        <v>1623</v>
      </c>
      <c r="C102" s="16">
        <v>5</v>
      </c>
      <c r="D102" s="15" t="s">
        <v>78</v>
      </c>
      <c r="E102" s="15" t="s">
        <v>82</v>
      </c>
      <c r="F102" s="15" t="s">
        <v>59</v>
      </c>
      <c r="G102" s="36">
        <v>0</v>
      </c>
      <c r="H102" s="15" t="s">
        <v>70</v>
      </c>
      <c r="I102" s="16">
        <v>101</v>
      </c>
      <c r="J102" s="15" t="s">
        <v>132</v>
      </c>
      <c r="K102" s="15" t="s">
        <v>1653</v>
      </c>
      <c r="L102" s="23">
        <v>45017</v>
      </c>
      <c r="M102" s="14" t="s">
        <v>1972</v>
      </c>
      <c r="N102" s="17" t="s">
        <v>1926</v>
      </c>
      <c r="O102" s="13">
        <v>8.4027777777777785E-2</v>
      </c>
      <c r="P102" s="14">
        <v>0</v>
      </c>
      <c r="Q102" s="15" t="s">
        <v>2305</v>
      </c>
      <c r="R102" s="32">
        <v>138</v>
      </c>
      <c r="S102" s="14">
        <v>9.3055555555555558E-2</v>
      </c>
    </row>
    <row r="103" spans="1:19" x14ac:dyDescent="0.2">
      <c r="A103" s="21">
        <v>19</v>
      </c>
      <c r="B103" s="20" t="s">
        <v>1652</v>
      </c>
      <c r="C103" s="21">
        <v>2</v>
      </c>
      <c r="D103" s="20" t="s">
        <v>72</v>
      </c>
      <c r="E103" s="20" t="s">
        <v>82</v>
      </c>
      <c r="F103" s="20" t="s">
        <v>59</v>
      </c>
      <c r="G103" s="37">
        <v>12.65</v>
      </c>
      <c r="H103" s="20" t="s">
        <v>57</v>
      </c>
      <c r="I103" s="21">
        <v>102</v>
      </c>
      <c r="J103" s="20" t="s">
        <v>132</v>
      </c>
      <c r="K103" s="20" t="s">
        <v>1650</v>
      </c>
      <c r="L103" s="24">
        <v>45017</v>
      </c>
      <c r="M103" s="19" t="s">
        <v>1973</v>
      </c>
      <c r="N103" s="22" t="s">
        <v>2142</v>
      </c>
      <c r="O103" s="18">
        <v>0.11180555555555556</v>
      </c>
      <c r="P103" s="19">
        <v>7.9861111111111119E-2</v>
      </c>
      <c r="Q103" s="20" t="s">
        <v>2304</v>
      </c>
      <c r="R103" s="33">
        <v>171</v>
      </c>
      <c r="S103" s="19">
        <v>3.1944444444444442E-2</v>
      </c>
    </row>
    <row r="104" spans="1:19" x14ac:dyDescent="0.2">
      <c r="A104" s="16">
        <v>13</v>
      </c>
      <c r="B104" s="15" t="s">
        <v>1649</v>
      </c>
      <c r="C104" s="16">
        <v>3</v>
      </c>
      <c r="D104" s="15" t="s">
        <v>78</v>
      </c>
      <c r="E104" s="15" t="s">
        <v>82</v>
      </c>
      <c r="F104" s="15" t="s">
        <v>106</v>
      </c>
      <c r="G104" s="36">
        <v>26.75</v>
      </c>
      <c r="H104" s="15" t="s">
        <v>57</v>
      </c>
      <c r="I104" s="16">
        <v>103</v>
      </c>
      <c r="J104" s="15" t="s">
        <v>104</v>
      </c>
      <c r="K104" s="15" t="s">
        <v>1647</v>
      </c>
      <c r="L104" s="23">
        <v>45017</v>
      </c>
      <c r="M104" s="14" t="s">
        <v>1932</v>
      </c>
      <c r="N104" s="17" t="s">
        <v>2152</v>
      </c>
      <c r="O104" s="13">
        <v>0.14444444444444446</v>
      </c>
      <c r="P104" s="14">
        <v>7.5694444444444453E-2</v>
      </c>
      <c r="Q104" s="15" t="s">
        <v>2304</v>
      </c>
      <c r="R104" s="32">
        <v>73</v>
      </c>
      <c r="S104" s="14">
        <v>6.8750000000000006E-2</v>
      </c>
    </row>
    <row r="105" spans="1:19" x14ac:dyDescent="0.2">
      <c r="A105" s="21">
        <v>14</v>
      </c>
      <c r="B105" s="20" t="s">
        <v>572</v>
      </c>
      <c r="C105" s="21">
        <v>4</v>
      </c>
      <c r="D105" s="20" t="s">
        <v>72</v>
      </c>
      <c r="E105" s="20" t="s">
        <v>60</v>
      </c>
      <c r="F105" s="20" t="s">
        <v>106</v>
      </c>
      <c r="G105" s="37">
        <v>11.12</v>
      </c>
      <c r="H105" s="20" t="s">
        <v>57</v>
      </c>
      <c r="I105" s="21">
        <v>104</v>
      </c>
      <c r="J105" s="20" t="s">
        <v>85</v>
      </c>
      <c r="K105" s="20" t="s">
        <v>1405</v>
      </c>
      <c r="L105" s="24">
        <v>45017</v>
      </c>
      <c r="M105" s="19" t="s">
        <v>1886</v>
      </c>
      <c r="N105" s="22" t="s">
        <v>1907</v>
      </c>
      <c r="O105" s="18">
        <v>5.2777777777777771E-2</v>
      </c>
      <c r="P105" s="19">
        <v>1.4583333333333323E-2</v>
      </c>
      <c r="Q105" s="20" t="s">
        <v>2304</v>
      </c>
      <c r="R105" s="33">
        <v>77</v>
      </c>
      <c r="S105" s="19">
        <v>3.8194444444444448E-2</v>
      </c>
    </row>
    <row r="106" spans="1:19" x14ac:dyDescent="0.2">
      <c r="A106" s="16">
        <v>14</v>
      </c>
      <c r="B106" s="15" t="s">
        <v>340</v>
      </c>
      <c r="C106" s="16">
        <v>6</v>
      </c>
      <c r="D106" s="15" t="s">
        <v>72</v>
      </c>
      <c r="E106" s="15" t="s">
        <v>82</v>
      </c>
      <c r="F106" s="15" t="s">
        <v>59</v>
      </c>
      <c r="G106" s="36">
        <v>15.64</v>
      </c>
      <c r="H106" s="15" t="s">
        <v>70</v>
      </c>
      <c r="I106" s="16">
        <v>105</v>
      </c>
      <c r="J106" s="15" t="s">
        <v>104</v>
      </c>
      <c r="K106" s="15" t="s">
        <v>1644</v>
      </c>
      <c r="L106" s="23">
        <v>45017</v>
      </c>
      <c r="M106" s="14" t="s">
        <v>1974</v>
      </c>
      <c r="N106" s="17" t="s">
        <v>2169</v>
      </c>
      <c r="O106" s="13">
        <v>0.11249999999999999</v>
      </c>
      <c r="P106" s="14">
        <v>8.2638888888888873E-2</v>
      </c>
      <c r="Q106" s="15" t="s">
        <v>2304</v>
      </c>
      <c r="R106" s="32">
        <v>141</v>
      </c>
      <c r="S106" s="14">
        <v>2.9861111111111113E-2</v>
      </c>
    </row>
    <row r="107" spans="1:19" x14ac:dyDescent="0.2">
      <c r="A107" s="21">
        <v>15</v>
      </c>
      <c r="B107" s="20" t="s">
        <v>687</v>
      </c>
      <c r="C107" s="21">
        <v>3</v>
      </c>
      <c r="D107" s="20" t="s">
        <v>78</v>
      </c>
      <c r="E107" s="20" t="s">
        <v>60</v>
      </c>
      <c r="F107" s="20" t="s">
        <v>102</v>
      </c>
      <c r="G107" s="37">
        <v>22.72</v>
      </c>
      <c r="H107" s="20" t="s">
        <v>70</v>
      </c>
      <c r="I107" s="21">
        <v>106</v>
      </c>
      <c r="J107" s="20" t="s">
        <v>85</v>
      </c>
      <c r="K107" s="20" t="s">
        <v>20</v>
      </c>
      <c r="L107" s="24">
        <v>45017</v>
      </c>
      <c r="M107" s="19" t="s">
        <v>1921</v>
      </c>
      <c r="N107" s="22" t="s">
        <v>2160</v>
      </c>
      <c r="O107" s="18">
        <v>0.13055555555555559</v>
      </c>
      <c r="P107" s="19">
        <v>0.1104166666666667</v>
      </c>
      <c r="Q107" s="20" t="s">
        <v>2304</v>
      </c>
      <c r="R107" s="33">
        <v>68</v>
      </c>
      <c r="S107" s="19">
        <v>2.013888888888889E-2</v>
      </c>
    </row>
    <row r="108" spans="1:19" x14ac:dyDescent="0.2">
      <c r="A108" s="16">
        <v>11</v>
      </c>
      <c r="B108" s="15" t="s">
        <v>1642</v>
      </c>
      <c r="C108" s="16">
        <v>5</v>
      </c>
      <c r="D108" s="15" t="s">
        <v>61</v>
      </c>
      <c r="E108" s="15" t="s">
        <v>82</v>
      </c>
      <c r="F108" s="15" t="s">
        <v>106</v>
      </c>
      <c r="G108" s="36">
        <v>0</v>
      </c>
      <c r="H108" s="15" t="s">
        <v>57</v>
      </c>
      <c r="I108" s="16">
        <v>107</v>
      </c>
      <c r="J108" s="15" t="s">
        <v>126</v>
      </c>
      <c r="K108" s="15" t="s">
        <v>1640</v>
      </c>
      <c r="L108" s="23">
        <v>45017</v>
      </c>
      <c r="M108" s="14" t="s">
        <v>1975</v>
      </c>
      <c r="N108" s="17" t="s">
        <v>1998</v>
      </c>
      <c r="O108" s="13">
        <v>6.1805555555555558E-2</v>
      </c>
      <c r="P108" s="14">
        <v>0</v>
      </c>
      <c r="Q108" s="15" t="s">
        <v>2305</v>
      </c>
      <c r="R108" s="32">
        <v>253</v>
      </c>
      <c r="S108" s="14">
        <v>9.7916666666666666E-2</v>
      </c>
    </row>
    <row r="109" spans="1:19" x14ac:dyDescent="0.2">
      <c r="A109" s="21">
        <v>3</v>
      </c>
      <c r="B109" s="20" t="s">
        <v>1639</v>
      </c>
      <c r="C109" s="21">
        <v>3</v>
      </c>
      <c r="D109" s="20" t="s">
        <v>78</v>
      </c>
      <c r="E109" s="20" t="s">
        <v>60</v>
      </c>
      <c r="F109" s="20" t="s">
        <v>106</v>
      </c>
      <c r="G109" s="37">
        <v>23.26</v>
      </c>
      <c r="H109" s="20" t="s">
        <v>57</v>
      </c>
      <c r="I109" s="21">
        <v>108</v>
      </c>
      <c r="J109" s="20" t="s">
        <v>163</v>
      </c>
      <c r="K109" s="20" t="s">
        <v>1638</v>
      </c>
      <c r="L109" s="24">
        <v>45017</v>
      </c>
      <c r="M109" s="19" t="s">
        <v>1976</v>
      </c>
      <c r="N109" s="22" t="s">
        <v>2054</v>
      </c>
      <c r="O109" s="18">
        <v>8.6805555555555552E-2</v>
      </c>
      <c r="P109" s="19">
        <v>6.9444444444444475E-3</v>
      </c>
      <c r="Q109" s="20" t="s">
        <v>2304</v>
      </c>
      <c r="R109" s="33">
        <v>124</v>
      </c>
      <c r="S109" s="19">
        <v>7.9861111111111105E-2</v>
      </c>
    </row>
    <row r="110" spans="1:19" x14ac:dyDescent="0.2">
      <c r="A110" s="16">
        <v>10</v>
      </c>
      <c r="B110" s="15" t="s">
        <v>204</v>
      </c>
      <c r="C110" s="16">
        <v>2</v>
      </c>
      <c r="D110" s="15" t="s">
        <v>78</v>
      </c>
      <c r="E110" s="15" t="s">
        <v>60</v>
      </c>
      <c r="F110" s="15" t="s">
        <v>59</v>
      </c>
      <c r="G110" s="36">
        <v>0</v>
      </c>
      <c r="H110" s="15" t="s">
        <v>70</v>
      </c>
      <c r="I110" s="16">
        <v>109</v>
      </c>
      <c r="J110" s="15" t="s">
        <v>56</v>
      </c>
      <c r="K110" s="15" t="s">
        <v>1636</v>
      </c>
      <c r="L110" s="23">
        <v>45017</v>
      </c>
      <c r="M110" s="14" t="s">
        <v>1904</v>
      </c>
      <c r="N110" s="17" t="s">
        <v>2170</v>
      </c>
      <c r="O110" s="13">
        <v>4.236111111111112E-2</v>
      </c>
      <c r="P110" s="14">
        <v>0</v>
      </c>
      <c r="Q110" s="15" t="s">
        <v>2305</v>
      </c>
      <c r="R110" s="32">
        <v>169</v>
      </c>
      <c r="S110" s="14">
        <v>8.1944444444444445E-2</v>
      </c>
    </row>
    <row r="111" spans="1:19" x14ac:dyDescent="0.2">
      <c r="A111" s="21">
        <v>5</v>
      </c>
      <c r="B111" s="20" t="s">
        <v>1635</v>
      </c>
      <c r="C111" s="21">
        <v>1</v>
      </c>
      <c r="D111" s="20" t="s">
        <v>97</v>
      </c>
      <c r="E111" s="20" t="s">
        <v>82</v>
      </c>
      <c r="F111" s="20" t="s">
        <v>59</v>
      </c>
      <c r="G111" s="37">
        <v>47.91</v>
      </c>
      <c r="H111" s="20" t="s">
        <v>57</v>
      </c>
      <c r="I111" s="21">
        <v>110</v>
      </c>
      <c r="J111" s="20" t="s">
        <v>163</v>
      </c>
      <c r="K111" s="20" t="s">
        <v>1633</v>
      </c>
      <c r="L111" s="24">
        <v>45017</v>
      </c>
      <c r="M111" s="19" t="s">
        <v>1971</v>
      </c>
      <c r="N111" s="22" t="s">
        <v>2171</v>
      </c>
      <c r="O111" s="18">
        <v>0.12847222222222224</v>
      </c>
      <c r="P111" s="19">
        <v>4.4444444444444453E-2</v>
      </c>
      <c r="Q111" s="20" t="s">
        <v>2304</v>
      </c>
      <c r="R111" s="33">
        <v>163</v>
      </c>
      <c r="S111" s="19">
        <v>8.4027777777777785E-2</v>
      </c>
    </row>
    <row r="112" spans="1:19" x14ac:dyDescent="0.2">
      <c r="A112" s="16">
        <v>3</v>
      </c>
      <c r="B112" s="15" t="s">
        <v>1092</v>
      </c>
      <c r="C112" s="16">
        <v>2</v>
      </c>
      <c r="D112" s="15" t="s">
        <v>72</v>
      </c>
      <c r="E112" s="15" t="s">
        <v>60</v>
      </c>
      <c r="F112" s="15" t="s">
        <v>59</v>
      </c>
      <c r="G112" s="36">
        <v>18.82</v>
      </c>
      <c r="H112" s="15" t="s">
        <v>57</v>
      </c>
      <c r="I112" s="16">
        <v>111</v>
      </c>
      <c r="J112" s="15" t="s">
        <v>56</v>
      </c>
      <c r="K112" s="15" t="s">
        <v>1631</v>
      </c>
      <c r="L112" s="23">
        <v>45017</v>
      </c>
      <c r="M112" s="14" t="s">
        <v>1977</v>
      </c>
      <c r="N112" s="17" t="s">
        <v>2172</v>
      </c>
      <c r="O112" s="13">
        <v>0.13819444444444445</v>
      </c>
      <c r="P112" s="14">
        <v>4.3055555555555569E-2</v>
      </c>
      <c r="Q112" s="15" t="s">
        <v>2304</v>
      </c>
      <c r="R112" s="32">
        <v>204</v>
      </c>
      <c r="S112" s="14">
        <v>9.5138888888888884E-2</v>
      </c>
    </row>
    <row r="113" spans="1:19" x14ac:dyDescent="0.2">
      <c r="A113" s="21">
        <v>6</v>
      </c>
      <c r="B113" s="20" t="s">
        <v>1630</v>
      </c>
      <c r="C113" s="21">
        <v>2</v>
      </c>
      <c r="D113" s="20" t="s">
        <v>61</v>
      </c>
      <c r="E113" s="20" t="s">
        <v>66</v>
      </c>
      <c r="F113" s="20" t="s">
        <v>102</v>
      </c>
      <c r="G113" s="37">
        <v>35.36</v>
      </c>
      <c r="H113" s="20" t="s">
        <v>76</v>
      </c>
      <c r="I113" s="21">
        <v>112</v>
      </c>
      <c r="J113" s="20" t="s">
        <v>100</v>
      </c>
      <c r="K113" s="20" t="s">
        <v>21</v>
      </c>
      <c r="L113" s="24">
        <v>45017</v>
      </c>
      <c r="M113" s="19" t="s">
        <v>1978</v>
      </c>
      <c r="N113" s="22" t="s">
        <v>2136</v>
      </c>
      <c r="O113" s="18">
        <v>0.10208333333333333</v>
      </c>
      <c r="P113" s="19">
        <v>8.0555555555555547E-2</v>
      </c>
      <c r="Q113" s="20" t="s">
        <v>2304</v>
      </c>
      <c r="R113" s="33">
        <v>20</v>
      </c>
      <c r="S113" s="19">
        <v>1.1111111111111112E-2</v>
      </c>
    </row>
    <row r="114" spans="1:19" x14ac:dyDescent="0.2">
      <c r="A114" s="16">
        <v>4</v>
      </c>
      <c r="B114" s="15" t="s">
        <v>1628</v>
      </c>
      <c r="C114" s="16">
        <v>2</v>
      </c>
      <c r="D114" s="15" t="s">
        <v>72</v>
      </c>
      <c r="E114" s="15" t="s">
        <v>82</v>
      </c>
      <c r="F114" s="15" t="s">
        <v>59</v>
      </c>
      <c r="G114" s="36">
        <v>29.74</v>
      </c>
      <c r="H114" s="15" t="s">
        <v>76</v>
      </c>
      <c r="I114" s="16">
        <v>113</v>
      </c>
      <c r="J114" s="15" t="s">
        <v>104</v>
      </c>
      <c r="K114" s="15" t="s">
        <v>20</v>
      </c>
      <c r="L114" s="23">
        <v>45017</v>
      </c>
      <c r="M114" s="14" t="s">
        <v>1979</v>
      </c>
      <c r="N114" s="17" t="s">
        <v>2146</v>
      </c>
      <c r="O114" s="13">
        <v>0.14166666666666666</v>
      </c>
      <c r="P114" s="14">
        <v>9.583333333333334E-2</v>
      </c>
      <c r="Q114" s="15" t="s">
        <v>2304</v>
      </c>
      <c r="R114" s="32">
        <v>68</v>
      </c>
      <c r="S114" s="14">
        <v>3.5416666666666666E-2</v>
      </c>
    </row>
    <row r="115" spans="1:19" x14ac:dyDescent="0.2">
      <c r="A115" s="21">
        <v>7</v>
      </c>
      <c r="B115" s="20" t="s">
        <v>1626</v>
      </c>
      <c r="C115" s="21">
        <v>6</v>
      </c>
      <c r="D115" s="20" t="s">
        <v>97</v>
      </c>
      <c r="E115" s="20" t="s">
        <v>82</v>
      </c>
      <c r="F115" s="20" t="s">
        <v>59</v>
      </c>
      <c r="G115" s="37">
        <v>38.81</v>
      </c>
      <c r="H115" s="20" t="s">
        <v>76</v>
      </c>
      <c r="I115" s="21">
        <v>114</v>
      </c>
      <c r="J115" s="20" t="s">
        <v>69</v>
      </c>
      <c r="K115" s="20" t="s">
        <v>1624</v>
      </c>
      <c r="L115" s="24">
        <v>45017</v>
      </c>
      <c r="M115" s="19" t="s">
        <v>1911</v>
      </c>
      <c r="N115" s="22" t="s">
        <v>1928</v>
      </c>
      <c r="O115" s="18">
        <v>0.12222222222222225</v>
      </c>
      <c r="P115" s="19">
        <v>2.0833333333333356E-2</v>
      </c>
      <c r="Q115" s="20" t="s">
        <v>2304</v>
      </c>
      <c r="R115" s="33">
        <v>253</v>
      </c>
      <c r="S115" s="19">
        <v>9.0972222222222218E-2</v>
      </c>
    </row>
    <row r="116" spans="1:19" x14ac:dyDescent="0.2">
      <c r="A116" s="16">
        <v>12</v>
      </c>
      <c r="B116" s="15" t="s">
        <v>1623</v>
      </c>
      <c r="C116" s="16">
        <v>6</v>
      </c>
      <c r="D116" s="15" t="s">
        <v>97</v>
      </c>
      <c r="E116" s="15" t="s">
        <v>66</v>
      </c>
      <c r="F116" s="15" t="s">
        <v>106</v>
      </c>
      <c r="G116" s="36">
        <v>46.46</v>
      </c>
      <c r="H116" s="15" t="s">
        <v>76</v>
      </c>
      <c r="I116" s="16">
        <v>115</v>
      </c>
      <c r="J116" s="15" t="s">
        <v>85</v>
      </c>
      <c r="K116" s="15" t="s">
        <v>1621</v>
      </c>
      <c r="L116" s="23">
        <v>45017</v>
      </c>
      <c r="M116" s="14" t="s">
        <v>1980</v>
      </c>
      <c r="N116" s="17" t="s">
        <v>2131</v>
      </c>
      <c r="O116" s="13">
        <v>0.1236111111111111</v>
      </c>
      <c r="P116" s="14">
        <v>4.5138888888888881E-2</v>
      </c>
      <c r="Q116" s="15" t="s">
        <v>2304</v>
      </c>
      <c r="R116" s="32">
        <v>237</v>
      </c>
      <c r="S116" s="14">
        <v>6.805555555555555E-2</v>
      </c>
    </row>
    <row r="117" spans="1:19" x14ac:dyDescent="0.2">
      <c r="A117" s="21">
        <v>8</v>
      </c>
      <c r="B117" s="20" t="s">
        <v>370</v>
      </c>
      <c r="C117" s="21">
        <v>5</v>
      </c>
      <c r="D117" s="20" t="s">
        <v>97</v>
      </c>
      <c r="E117" s="20" t="s">
        <v>82</v>
      </c>
      <c r="F117" s="20" t="s">
        <v>59</v>
      </c>
      <c r="G117" s="37">
        <v>47.69</v>
      </c>
      <c r="H117" s="20" t="s">
        <v>76</v>
      </c>
      <c r="I117" s="21">
        <v>116</v>
      </c>
      <c r="J117" s="20" t="s">
        <v>69</v>
      </c>
      <c r="K117" s="20" t="s">
        <v>1619</v>
      </c>
      <c r="L117" s="24">
        <v>45017</v>
      </c>
      <c r="M117" s="19" t="s">
        <v>1981</v>
      </c>
      <c r="N117" s="22" t="s">
        <v>2113</v>
      </c>
      <c r="O117" s="18">
        <v>0.14791666666666664</v>
      </c>
      <c r="P117" s="19">
        <v>4.7916666666666649E-2</v>
      </c>
      <c r="Q117" s="20" t="s">
        <v>2304</v>
      </c>
      <c r="R117" s="33">
        <v>269</v>
      </c>
      <c r="S117" s="19">
        <v>8.9583333333333334E-2</v>
      </c>
    </row>
    <row r="118" spans="1:19" x14ac:dyDescent="0.2">
      <c r="A118" s="16">
        <v>8</v>
      </c>
      <c r="B118" s="15" t="s">
        <v>1618</v>
      </c>
      <c r="C118" s="16">
        <v>4</v>
      </c>
      <c r="D118" s="15" t="s">
        <v>72</v>
      </c>
      <c r="E118" s="15" t="s">
        <v>60</v>
      </c>
      <c r="F118" s="15" t="s">
        <v>59</v>
      </c>
      <c r="G118" s="36">
        <v>11.65</v>
      </c>
      <c r="H118" s="15" t="s">
        <v>76</v>
      </c>
      <c r="I118" s="16">
        <v>117</v>
      </c>
      <c r="J118" s="15" t="s">
        <v>69</v>
      </c>
      <c r="K118" s="15" t="s">
        <v>17</v>
      </c>
      <c r="L118" s="23">
        <v>45017</v>
      </c>
      <c r="M118" s="14" t="s">
        <v>1913</v>
      </c>
      <c r="N118" s="17" t="s">
        <v>2173</v>
      </c>
      <c r="O118" s="13">
        <v>0.12847222222222224</v>
      </c>
      <c r="P118" s="14">
        <v>0.11250000000000002</v>
      </c>
      <c r="Q118" s="15" t="s">
        <v>2304</v>
      </c>
      <c r="R118" s="32">
        <v>70</v>
      </c>
      <c r="S118" s="14">
        <v>5.5555555555555558E-3</v>
      </c>
    </row>
    <row r="119" spans="1:19" x14ac:dyDescent="0.2">
      <c r="A119" s="21">
        <v>13</v>
      </c>
      <c r="B119" s="20" t="s">
        <v>789</v>
      </c>
      <c r="C119" s="21">
        <v>1</v>
      </c>
      <c r="D119" s="20" t="s">
        <v>87</v>
      </c>
      <c r="E119" s="20" t="s">
        <v>66</v>
      </c>
      <c r="F119" s="20" t="s">
        <v>106</v>
      </c>
      <c r="G119" s="37">
        <v>0</v>
      </c>
      <c r="H119" s="20" t="s">
        <v>70</v>
      </c>
      <c r="I119" s="21">
        <v>118</v>
      </c>
      <c r="J119" s="20" t="s">
        <v>126</v>
      </c>
      <c r="K119" s="20" t="s">
        <v>1616</v>
      </c>
      <c r="L119" s="24">
        <v>45017</v>
      </c>
      <c r="M119" s="19" t="s">
        <v>1982</v>
      </c>
      <c r="N119" s="22" t="s">
        <v>2096</v>
      </c>
      <c r="O119" s="18">
        <v>4.9305555555555561E-2</v>
      </c>
      <c r="P119" s="19">
        <v>0</v>
      </c>
      <c r="Q119" s="20" t="s">
        <v>2305</v>
      </c>
      <c r="R119" s="33">
        <v>209</v>
      </c>
      <c r="S119" s="19">
        <v>9.4444444444444442E-2</v>
      </c>
    </row>
    <row r="120" spans="1:19" x14ac:dyDescent="0.2">
      <c r="A120" s="16">
        <v>17</v>
      </c>
      <c r="B120" s="15" t="s">
        <v>1101</v>
      </c>
      <c r="C120" s="16">
        <v>3</v>
      </c>
      <c r="D120" s="15" t="s">
        <v>61</v>
      </c>
      <c r="E120" s="15" t="s">
        <v>60</v>
      </c>
      <c r="F120" s="15" t="s">
        <v>59</v>
      </c>
      <c r="G120" s="36">
        <v>11.5</v>
      </c>
      <c r="H120" s="15" t="s">
        <v>57</v>
      </c>
      <c r="I120" s="16">
        <v>119</v>
      </c>
      <c r="J120" s="15" t="s">
        <v>100</v>
      </c>
      <c r="K120" s="15" t="s">
        <v>1614</v>
      </c>
      <c r="L120" s="23">
        <v>45018</v>
      </c>
      <c r="M120" s="14" t="s">
        <v>1899</v>
      </c>
      <c r="N120" s="17" t="s">
        <v>2174</v>
      </c>
      <c r="O120" s="13">
        <v>6.8750000000000006E-2</v>
      </c>
      <c r="P120" s="14">
        <v>3.1250000000000007E-2</v>
      </c>
      <c r="Q120" s="15" t="s">
        <v>2304</v>
      </c>
      <c r="R120" s="32">
        <v>134</v>
      </c>
      <c r="S120" s="14">
        <v>3.7499999999999999E-2</v>
      </c>
    </row>
    <row r="121" spans="1:19" x14ac:dyDescent="0.2">
      <c r="A121" s="21">
        <v>4</v>
      </c>
      <c r="B121" s="20" t="s">
        <v>1613</v>
      </c>
      <c r="C121" s="21">
        <v>2</v>
      </c>
      <c r="D121" s="20" t="s">
        <v>97</v>
      </c>
      <c r="E121" s="20" t="s">
        <v>82</v>
      </c>
      <c r="F121" s="20" t="s">
        <v>102</v>
      </c>
      <c r="G121" s="37">
        <v>0</v>
      </c>
      <c r="H121" s="20" t="s">
        <v>57</v>
      </c>
      <c r="I121" s="21">
        <v>120</v>
      </c>
      <c r="J121" s="20" t="s">
        <v>85</v>
      </c>
      <c r="K121" s="20" t="s">
        <v>125</v>
      </c>
      <c r="L121" s="24">
        <v>45018</v>
      </c>
      <c r="M121" s="19" t="s">
        <v>1983</v>
      </c>
      <c r="N121" s="22" t="s">
        <v>1932</v>
      </c>
      <c r="O121" s="18">
        <v>4.4444444444444439E-2</v>
      </c>
      <c r="P121" s="19">
        <v>0</v>
      </c>
      <c r="Q121" s="20" t="s">
        <v>2305</v>
      </c>
      <c r="R121" s="33">
        <v>145</v>
      </c>
      <c r="S121" s="19">
        <v>6.7361111111111108E-2</v>
      </c>
    </row>
    <row r="122" spans="1:19" x14ac:dyDescent="0.2">
      <c r="A122" s="16">
        <v>5</v>
      </c>
      <c r="B122" s="15" t="s">
        <v>1611</v>
      </c>
      <c r="C122" s="16">
        <v>4</v>
      </c>
      <c r="D122" s="15" t="s">
        <v>78</v>
      </c>
      <c r="E122" s="15" t="s">
        <v>82</v>
      </c>
      <c r="F122" s="15" t="s">
        <v>59</v>
      </c>
      <c r="G122" s="36">
        <v>12.3</v>
      </c>
      <c r="H122" s="15" t="s">
        <v>57</v>
      </c>
      <c r="I122" s="16">
        <v>121</v>
      </c>
      <c r="J122" s="15" t="s">
        <v>163</v>
      </c>
      <c r="K122" s="15" t="s">
        <v>25</v>
      </c>
      <c r="L122" s="23">
        <v>45018</v>
      </c>
      <c r="M122" s="14" t="s">
        <v>1946</v>
      </c>
      <c r="N122" s="17" t="s">
        <v>2125</v>
      </c>
      <c r="O122" s="13">
        <v>0.1027777777777778</v>
      </c>
      <c r="P122" s="14">
        <v>7.6388888888888909E-2</v>
      </c>
      <c r="Q122" s="15" t="s">
        <v>2304</v>
      </c>
      <c r="R122" s="32">
        <v>52</v>
      </c>
      <c r="S122" s="14">
        <v>2.6388888888888889E-2</v>
      </c>
    </row>
    <row r="123" spans="1:19" x14ac:dyDescent="0.2">
      <c r="A123" s="21">
        <v>6</v>
      </c>
      <c r="B123" s="20" t="s">
        <v>1609</v>
      </c>
      <c r="C123" s="21">
        <v>6</v>
      </c>
      <c r="D123" s="20" t="s">
        <v>97</v>
      </c>
      <c r="E123" s="20" t="s">
        <v>82</v>
      </c>
      <c r="F123" s="20" t="s">
        <v>106</v>
      </c>
      <c r="G123" s="37">
        <v>20.38</v>
      </c>
      <c r="H123" s="20" t="s">
        <v>76</v>
      </c>
      <c r="I123" s="21">
        <v>122</v>
      </c>
      <c r="J123" s="20" t="s">
        <v>75</v>
      </c>
      <c r="K123" s="20" t="s">
        <v>17</v>
      </c>
      <c r="L123" s="24">
        <v>45018</v>
      </c>
      <c r="M123" s="19" t="s">
        <v>1984</v>
      </c>
      <c r="N123" s="22" t="s">
        <v>2076</v>
      </c>
      <c r="O123" s="18">
        <v>6.9444444444444434E-2</v>
      </c>
      <c r="P123" s="19">
        <v>3.680555555555555E-2</v>
      </c>
      <c r="Q123" s="20" t="s">
        <v>2304</v>
      </c>
      <c r="R123" s="33">
        <v>105</v>
      </c>
      <c r="S123" s="19">
        <v>2.2222222222222223E-2</v>
      </c>
    </row>
    <row r="124" spans="1:19" x14ac:dyDescent="0.2">
      <c r="A124" s="16">
        <v>16</v>
      </c>
      <c r="B124" s="15" t="s">
        <v>630</v>
      </c>
      <c r="C124" s="16">
        <v>6</v>
      </c>
      <c r="D124" s="15" t="s">
        <v>78</v>
      </c>
      <c r="E124" s="15" t="s">
        <v>82</v>
      </c>
      <c r="F124" s="15" t="s">
        <v>106</v>
      </c>
      <c r="G124" s="36">
        <v>46.88</v>
      </c>
      <c r="H124" s="15" t="s">
        <v>57</v>
      </c>
      <c r="I124" s="16">
        <v>123</v>
      </c>
      <c r="J124" s="15" t="s">
        <v>64</v>
      </c>
      <c r="K124" s="15" t="s">
        <v>5</v>
      </c>
      <c r="L124" s="23">
        <v>45018</v>
      </c>
      <c r="M124" s="14" t="s">
        <v>1897</v>
      </c>
      <c r="N124" s="17" t="s">
        <v>2175</v>
      </c>
      <c r="O124" s="13">
        <v>4.2361111111111127E-2</v>
      </c>
      <c r="P124" s="14">
        <v>1.9444444444444462E-2</v>
      </c>
      <c r="Q124" s="15" t="s">
        <v>2304</v>
      </c>
      <c r="R124" s="32">
        <v>24</v>
      </c>
      <c r="S124" s="14">
        <v>2.2916666666666665E-2</v>
      </c>
    </row>
    <row r="125" spans="1:19" x14ac:dyDescent="0.2">
      <c r="A125" s="21">
        <v>16</v>
      </c>
      <c r="B125" s="20" t="s">
        <v>669</v>
      </c>
      <c r="C125" s="21">
        <v>5</v>
      </c>
      <c r="D125" s="20" t="s">
        <v>72</v>
      </c>
      <c r="E125" s="20" t="s">
        <v>82</v>
      </c>
      <c r="F125" s="20" t="s">
        <v>106</v>
      </c>
      <c r="G125" s="37">
        <v>0</v>
      </c>
      <c r="H125" s="20" t="s">
        <v>70</v>
      </c>
      <c r="I125" s="21">
        <v>124</v>
      </c>
      <c r="J125" s="20" t="s">
        <v>90</v>
      </c>
      <c r="K125" s="20" t="s">
        <v>1605</v>
      </c>
      <c r="L125" s="24">
        <v>45018</v>
      </c>
      <c r="M125" s="19" t="s">
        <v>1905</v>
      </c>
      <c r="N125" s="22" t="s">
        <v>2176</v>
      </c>
      <c r="O125" s="18">
        <v>7.1527777777777773E-2</v>
      </c>
      <c r="P125" s="19">
        <v>0</v>
      </c>
      <c r="Q125" s="20" t="s">
        <v>2305</v>
      </c>
      <c r="R125" s="33">
        <v>222</v>
      </c>
      <c r="S125" s="19">
        <v>9.583333333333334E-2</v>
      </c>
    </row>
    <row r="126" spans="1:19" x14ac:dyDescent="0.2">
      <c r="A126" s="16">
        <v>14</v>
      </c>
      <c r="B126" s="15" t="s">
        <v>1307</v>
      </c>
      <c r="C126" s="16">
        <v>2</v>
      </c>
      <c r="D126" s="15" t="s">
        <v>72</v>
      </c>
      <c r="E126" s="15" t="s">
        <v>82</v>
      </c>
      <c r="F126" s="15" t="s">
        <v>59</v>
      </c>
      <c r="G126" s="36">
        <v>24.66</v>
      </c>
      <c r="H126" s="15" t="s">
        <v>70</v>
      </c>
      <c r="I126" s="16">
        <v>125</v>
      </c>
      <c r="J126" s="15" t="s">
        <v>126</v>
      </c>
      <c r="K126" s="15" t="s">
        <v>1603</v>
      </c>
      <c r="L126" s="23">
        <v>45018</v>
      </c>
      <c r="M126" s="14" t="s">
        <v>1985</v>
      </c>
      <c r="N126" s="17" t="s">
        <v>2125</v>
      </c>
      <c r="O126" s="13">
        <v>0.13680555555555557</v>
      </c>
      <c r="P126" s="14">
        <v>7.8472222222222235E-2</v>
      </c>
      <c r="Q126" s="15" t="s">
        <v>2304</v>
      </c>
      <c r="R126" s="32">
        <v>184</v>
      </c>
      <c r="S126" s="14">
        <v>5.8333333333333334E-2</v>
      </c>
    </row>
    <row r="127" spans="1:19" x14ac:dyDescent="0.2">
      <c r="A127" s="21">
        <v>18</v>
      </c>
      <c r="B127" s="20" t="s">
        <v>1220</v>
      </c>
      <c r="C127" s="21">
        <v>3</v>
      </c>
      <c r="D127" s="20" t="s">
        <v>97</v>
      </c>
      <c r="E127" s="20" t="s">
        <v>82</v>
      </c>
      <c r="F127" s="20" t="s">
        <v>59</v>
      </c>
      <c r="G127" s="37">
        <v>41.82</v>
      </c>
      <c r="H127" s="20" t="s">
        <v>70</v>
      </c>
      <c r="I127" s="21">
        <v>126</v>
      </c>
      <c r="J127" s="20" t="s">
        <v>100</v>
      </c>
      <c r="K127" s="20" t="s">
        <v>1601</v>
      </c>
      <c r="L127" s="24">
        <v>45018</v>
      </c>
      <c r="M127" s="19" t="s">
        <v>1986</v>
      </c>
      <c r="N127" s="22" t="s">
        <v>2118</v>
      </c>
      <c r="O127" s="18">
        <v>0.10208333333333335</v>
      </c>
      <c r="P127" s="19">
        <v>5.5555555555555636E-3</v>
      </c>
      <c r="Q127" s="20" t="s">
        <v>2304</v>
      </c>
      <c r="R127" s="33">
        <v>165</v>
      </c>
      <c r="S127" s="19">
        <v>9.6527777777777782E-2</v>
      </c>
    </row>
    <row r="128" spans="1:19" x14ac:dyDescent="0.2">
      <c r="A128" s="16">
        <v>6</v>
      </c>
      <c r="B128" s="15" t="s">
        <v>1600</v>
      </c>
      <c r="C128" s="16">
        <v>4</v>
      </c>
      <c r="D128" s="15" t="s">
        <v>78</v>
      </c>
      <c r="E128" s="15" t="s">
        <v>82</v>
      </c>
      <c r="F128" s="15" t="s">
        <v>59</v>
      </c>
      <c r="G128" s="36">
        <v>32.82</v>
      </c>
      <c r="H128" s="15" t="s">
        <v>70</v>
      </c>
      <c r="I128" s="16">
        <v>127</v>
      </c>
      <c r="J128" s="15" t="s">
        <v>64</v>
      </c>
      <c r="K128" s="15" t="s">
        <v>12</v>
      </c>
      <c r="L128" s="23">
        <v>45018</v>
      </c>
      <c r="M128" s="14" t="s">
        <v>1961</v>
      </c>
      <c r="N128" s="17" t="s">
        <v>1945</v>
      </c>
      <c r="O128" s="13">
        <v>7.3611111111111127E-2</v>
      </c>
      <c r="P128" s="14">
        <v>5.2777777777777798E-2</v>
      </c>
      <c r="Q128" s="15" t="s">
        <v>2304</v>
      </c>
      <c r="R128" s="32">
        <v>72</v>
      </c>
      <c r="S128" s="14">
        <v>2.0833333333333332E-2</v>
      </c>
    </row>
    <row r="129" spans="1:19" x14ac:dyDescent="0.2">
      <c r="A129" s="21">
        <v>2</v>
      </c>
      <c r="B129" s="20" t="s">
        <v>729</v>
      </c>
      <c r="C129" s="21">
        <v>5</v>
      </c>
      <c r="D129" s="20" t="s">
        <v>61</v>
      </c>
      <c r="E129" s="20" t="s">
        <v>82</v>
      </c>
      <c r="F129" s="20" t="s">
        <v>102</v>
      </c>
      <c r="G129" s="37">
        <v>0</v>
      </c>
      <c r="H129" s="20" t="s">
        <v>76</v>
      </c>
      <c r="I129" s="21">
        <v>128</v>
      </c>
      <c r="J129" s="20" t="s">
        <v>85</v>
      </c>
      <c r="K129" s="20" t="s">
        <v>1597</v>
      </c>
      <c r="L129" s="24">
        <v>45018</v>
      </c>
      <c r="M129" s="19" t="s">
        <v>1937</v>
      </c>
      <c r="N129" s="22" t="s">
        <v>2177</v>
      </c>
      <c r="O129" s="18">
        <v>9.1666666666666688E-2</v>
      </c>
      <c r="P129" s="19">
        <v>0</v>
      </c>
      <c r="Q129" s="20" t="s">
        <v>2305</v>
      </c>
      <c r="R129" s="33">
        <v>239</v>
      </c>
      <c r="S129" s="19">
        <v>0.11944444444444445</v>
      </c>
    </row>
    <row r="130" spans="1:19" x14ac:dyDescent="0.2">
      <c r="A130" s="16">
        <v>16</v>
      </c>
      <c r="B130" s="15" t="s">
        <v>1596</v>
      </c>
      <c r="C130" s="16">
        <v>5</v>
      </c>
      <c r="D130" s="15" t="s">
        <v>61</v>
      </c>
      <c r="E130" s="15" t="s">
        <v>82</v>
      </c>
      <c r="F130" s="15" t="s">
        <v>59</v>
      </c>
      <c r="G130" s="36">
        <v>49.3</v>
      </c>
      <c r="H130" s="15" t="s">
        <v>57</v>
      </c>
      <c r="I130" s="16">
        <v>129</v>
      </c>
      <c r="J130" s="15" t="s">
        <v>100</v>
      </c>
      <c r="K130" s="15" t="s">
        <v>1594</v>
      </c>
      <c r="L130" s="23">
        <v>45018</v>
      </c>
      <c r="M130" s="14" t="s">
        <v>1942</v>
      </c>
      <c r="N130" s="17" t="s">
        <v>2078</v>
      </c>
      <c r="O130" s="13">
        <v>8.3333333333333343E-2</v>
      </c>
      <c r="P130" s="14">
        <v>2.777777777777779E-2</v>
      </c>
      <c r="Q130" s="15" t="s">
        <v>2304</v>
      </c>
      <c r="R130" s="32">
        <v>106</v>
      </c>
      <c r="S130" s="14">
        <v>5.5555555555555552E-2</v>
      </c>
    </row>
    <row r="131" spans="1:19" x14ac:dyDescent="0.2">
      <c r="A131" s="21">
        <v>10</v>
      </c>
      <c r="B131" s="20" t="s">
        <v>681</v>
      </c>
      <c r="C131" s="21">
        <v>4</v>
      </c>
      <c r="D131" s="20" t="s">
        <v>61</v>
      </c>
      <c r="E131" s="20" t="s">
        <v>82</v>
      </c>
      <c r="F131" s="20" t="s">
        <v>59</v>
      </c>
      <c r="G131" s="37">
        <v>38.130000000000003</v>
      </c>
      <c r="H131" s="20" t="s">
        <v>70</v>
      </c>
      <c r="I131" s="21">
        <v>130</v>
      </c>
      <c r="J131" s="20" t="s">
        <v>75</v>
      </c>
      <c r="K131" s="20" t="s">
        <v>17</v>
      </c>
      <c r="L131" s="24">
        <v>45018</v>
      </c>
      <c r="M131" s="19" t="s">
        <v>1987</v>
      </c>
      <c r="N131" s="22" t="s">
        <v>1976</v>
      </c>
      <c r="O131" s="18">
        <v>4.5833333333333323E-2</v>
      </c>
      <c r="P131" s="19">
        <v>2.8472222222222211E-2</v>
      </c>
      <c r="Q131" s="20" t="s">
        <v>2304</v>
      </c>
      <c r="R131" s="33">
        <v>35</v>
      </c>
      <c r="S131" s="19">
        <v>1.7361111111111112E-2</v>
      </c>
    </row>
    <row r="132" spans="1:19" x14ac:dyDescent="0.2">
      <c r="A132" s="16">
        <v>7</v>
      </c>
      <c r="B132" s="15" t="s">
        <v>503</v>
      </c>
      <c r="C132" s="16">
        <v>5</v>
      </c>
      <c r="D132" s="15" t="s">
        <v>78</v>
      </c>
      <c r="E132" s="15" t="s">
        <v>82</v>
      </c>
      <c r="F132" s="15" t="s">
        <v>59</v>
      </c>
      <c r="G132" s="36">
        <v>42.41</v>
      </c>
      <c r="H132" s="15" t="s">
        <v>76</v>
      </c>
      <c r="I132" s="16">
        <v>131</v>
      </c>
      <c r="J132" s="15" t="s">
        <v>56</v>
      </c>
      <c r="K132" s="15" t="s">
        <v>1591</v>
      </c>
      <c r="L132" s="23">
        <v>45018</v>
      </c>
      <c r="M132" s="14" t="s">
        <v>1988</v>
      </c>
      <c r="N132" s="17" t="s">
        <v>2178</v>
      </c>
      <c r="O132" s="13">
        <v>0.15972222222222221</v>
      </c>
      <c r="P132" s="14">
        <v>6.5972222222222224E-2</v>
      </c>
      <c r="Q132" s="15" t="s">
        <v>2304</v>
      </c>
      <c r="R132" s="32">
        <v>157</v>
      </c>
      <c r="S132" s="14">
        <v>8.3333333333333329E-2</v>
      </c>
    </row>
    <row r="133" spans="1:19" x14ac:dyDescent="0.2">
      <c r="A133" s="21">
        <v>9</v>
      </c>
      <c r="B133" s="20" t="s">
        <v>1590</v>
      </c>
      <c r="C133" s="21">
        <v>2</v>
      </c>
      <c r="D133" s="20" t="s">
        <v>72</v>
      </c>
      <c r="E133" s="20" t="s">
        <v>66</v>
      </c>
      <c r="F133" s="20" t="s">
        <v>106</v>
      </c>
      <c r="G133" s="37">
        <v>0</v>
      </c>
      <c r="H133" s="20" t="s">
        <v>57</v>
      </c>
      <c r="I133" s="21">
        <v>132</v>
      </c>
      <c r="J133" s="20" t="s">
        <v>126</v>
      </c>
      <c r="K133" s="20" t="s">
        <v>1588</v>
      </c>
      <c r="L133" s="24">
        <v>45018</v>
      </c>
      <c r="M133" s="19" t="s">
        <v>1989</v>
      </c>
      <c r="N133" s="22" t="s">
        <v>2028</v>
      </c>
      <c r="O133" s="18">
        <v>5.347222222222222E-2</v>
      </c>
      <c r="P133" s="19">
        <v>0</v>
      </c>
      <c r="Q133" s="20" t="s">
        <v>2305</v>
      </c>
      <c r="R133" s="33">
        <v>206</v>
      </c>
      <c r="S133" s="19">
        <v>7.0833333333333331E-2</v>
      </c>
    </row>
    <row r="134" spans="1:19" x14ac:dyDescent="0.2">
      <c r="A134" s="16">
        <v>20</v>
      </c>
      <c r="B134" s="15" t="s">
        <v>321</v>
      </c>
      <c r="C134" s="16">
        <v>6</v>
      </c>
      <c r="D134" s="15" t="s">
        <v>61</v>
      </c>
      <c r="E134" s="15" t="s">
        <v>82</v>
      </c>
      <c r="F134" s="15" t="s">
        <v>59</v>
      </c>
      <c r="G134" s="36">
        <v>39.74</v>
      </c>
      <c r="H134" s="15" t="s">
        <v>76</v>
      </c>
      <c r="I134" s="16">
        <v>133</v>
      </c>
      <c r="J134" s="15" t="s">
        <v>69</v>
      </c>
      <c r="K134" s="15" t="s">
        <v>1586</v>
      </c>
      <c r="L134" s="23">
        <v>45018</v>
      </c>
      <c r="M134" s="14" t="s">
        <v>1990</v>
      </c>
      <c r="N134" s="17" t="s">
        <v>2000</v>
      </c>
      <c r="O134" s="13">
        <v>0.13402777777777777</v>
      </c>
      <c r="P134" s="14">
        <v>4.9305555555555561E-2</v>
      </c>
      <c r="Q134" s="15" t="s">
        <v>2304</v>
      </c>
      <c r="R134" s="32">
        <v>182</v>
      </c>
      <c r="S134" s="14">
        <v>7.4305555555555555E-2</v>
      </c>
    </row>
    <row r="135" spans="1:19" x14ac:dyDescent="0.2">
      <c r="A135" s="21">
        <v>3</v>
      </c>
      <c r="B135" s="20" t="s">
        <v>1585</v>
      </c>
      <c r="C135" s="21">
        <v>6</v>
      </c>
      <c r="D135" s="20" t="s">
        <v>97</v>
      </c>
      <c r="E135" s="20" t="s">
        <v>66</v>
      </c>
      <c r="F135" s="20" t="s">
        <v>59</v>
      </c>
      <c r="G135" s="37">
        <v>30.1</v>
      </c>
      <c r="H135" s="20" t="s">
        <v>70</v>
      </c>
      <c r="I135" s="21">
        <v>134</v>
      </c>
      <c r="J135" s="20" t="s">
        <v>85</v>
      </c>
      <c r="K135" s="20" t="s">
        <v>1583</v>
      </c>
      <c r="L135" s="24">
        <v>45018</v>
      </c>
      <c r="M135" s="19" t="s">
        <v>1991</v>
      </c>
      <c r="N135" s="22" t="s">
        <v>2000</v>
      </c>
      <c r="O135" s="18">
        <v>0.15625</v>
      </c>
      <c r="P135" s="19">
        <v>0.12291666666666667</v>
      </c>
      <c r="Q135" s="20" t="s">
        <v>2304</v>
      </c>
      <c r="R135" s="33">
        <v>120</v>
      </c>
      <c r="S135" s="19">
        <v>3.3333333333333333E-2</v>
      </c>
    </row>
    <row r="136" spans="1:19" x14ac:dyDescent="0.2">
      <c r="A136" s="16">
        <v>11</v>
      </c>
      <c r="B136" s="15" t="s">
        <v>518</v>
      </c>
      <c r="C136" s="16">
        <v>1</v>
      </c>
      <c r="D136" s="15" t="s">
        <v>87</v>
      </c>
      <c r="E136" s="15" t="s">
        <v>66</v>
      </c>
      <c r="F136" s="15" t="s">
        <v>59</v>
      </c>
      <c r="G136" s="36">
        <v>34.700000000000003</v>
      </c>
      <c r="H136" s="15" t="s">
        <v>76</v>
      </c>
      <c r="I136" s="16">
        <v>135</v>
      </c>
      <c r="J136" s="15" t="s">
        <v>104</v>
      </c>
      <c r="K136" s="15" t="s">
        <v>1581</v>
      </c>
      <c r="L136" s="23">
        <v>45018</v>
      </c>
      <c r="M136" s="14" t="s">
        <v>1992</v>
      </c>
      <c r="N136" s="17" t="s">
        <v>1908</v>
      </c>
      <c r="O136" s="13">
        <v>9.4444444444444456E-2</v>
      </c>
      <c r="P136" s="14">
        <v>2.2916666666666675E-2</v>
      </c>
      <c r="Q136" s="15" t="s">
        <v>2304</v>
      </c>
      <c r="R136" s="32">
        <v>260</v>
      </c>
      <c r="S136" s="14">
        <v>6.1111111111111109E-2</v>
      </c>
    </row>
    <row r="137" spans="1:19" x14ac:dyDescent="0.2">
      <c r="A137" s="21">
        <v>6</v>
      </c>
      <c r="B137" s="20" t="s">
        <v>1580</v>
      </c>
      <c r="C137" s="21">
        <v>1</v>
      </c>
      <c r="D137" s="20" t="s">
        <v>97</v>
      </c>
      <c r="E137" s="20" t="s">
        <v>82</v>
      </c>
      <c r="F137" s="20" t="s">
        <v>59</v>
      </c>
      <c r="G137" s="37">
        <v>30.25</v>
      </c>
      <c r="H137" s="20" t="s">
        <v>76</v>
      </c>
      <c r="I137" s="21">
        <v>136</v>
      </c>
      <c r="J137" s="20" t="s">
        <v>126</v>
      </c>
      <c r="K137" s="20" t="s">
        <v>11</v>
      </c>
      <c r="L137" s="24">
        <v>45018</v>
      </c>
      <c r="M137" s="19" t="s">
        <v>1993</v>
      </c>
      <c r="N137" s="22" t="s">
        <v>2179</v>
      </c>
      <c r="O137" s="18">
        <v>0.14305555555555555</v>
      </c>
      <c r="P137" s="19">
        <v>0.12361111111111112</v>
      </c>
      <c r="Q137" s="20" t="s">
        <v>2304</v>
      </c>
      <c r="R137" s="33">
        <v>80</v>
      </c>
      <c r="S137" s="19">
        <v>9.0277777777777769E-3</v>
      </c>
    </row>
    <row r="138" spans="1:19" x14ac:dyDescent="0.2">
      <c r="A138" s="16">
        <v>13</v>
      </c>
      <c r="B138" s="15" t="s">
        <v>1578</v>
      </c>
      <c r="C138" s="16">
        <v>3</v>
      </c>
      <c r="D138" s="15" t="s">
        <v>78</v>
      </c>
      <c r="E138" s="15" t="s">
        <v>60</v>
      </c>
      <c r="F138" s="15" t="s">
        <v>59</v>
      </c>
      <c r="G138" s="36">
        <v>12.4</v>
      </c>
      <c r="H138" s="15" t="s">
        <v>76</v>
      </c>
      <c r="I138" s="16">
        <v>137</v>
      </c>
      <c r="J138" s="15" t="s">
        <v>75</v>
      </c>
      <c r="K138" s="15" t="s">
        <v>23</v>
      </c>
      <c r="L138" s="23">
        <v>45018</v>
      </c>
      <c r="M138" s="14" t="s">
        <v>1938</v>
      </c>
      <c r="N138" s="17" t="s">
        <v>2180</v>
      </c>
      <c r="O138" s="13">
        <v>0.12847222222222224</v>
      </c>
      <c r="P138" s="14">
        <v>8.9583333333333362E-2</v>
      </c>
      <c r="Q138" s="15" t="s">
        <v>2304</v>
      </c>
      <c r="R138" s="32">
        <v>63</v>
      </c>
      <c r="S138" s="14">
        <v>2.8472222222222222E-2</v>
      </c>
    </row>
    <row r="139" spans="1:19" x14ac:dyDescent="0.2">
      <c r="A139" s="21">
        <v>6</v>
      </c>
      <c r="B139" s="20" t="s">
        <v>1576</v>
      </c>
      <c r="C139" s="21">
        <v>2</v>
      </c>
      <c r="D139" s="20" t="s">
        <v>61</v>
      </c>
      <c r="E139" s="20" t="s">
        <v>60</v>
      </c>
      <c r="F139" s="20" t="s">
        <v>106</v>
      </c>
      <c r="G139" s="37">
        <v>0</v>
      </c>
      <c r="H139" s="20" t="s">
        <v>76</v>
      </c>
      <c r="I139" s="21">
        <v>138</v>
      </c>
      <c r="J139" s="20" t="s">
        <v>132</v>
      </c>
      <c r="K139" s="20" t="s">
        <v>1575</v>
      </c>
      <c r="L139" s="24">
        <v>45018</v>
      </c>
      <c r="M139" s="19" t="s">
        <v>1994</v>
      </c>
      <c r="N139" s="22" t="s">
        <v>2181</v>
      </c>
      <c r="O139" s="18">
        <v>6.6666666666666693E-2</v>
      </c>
      <c r="P139" s="19">
        <v>0</v>
      </c>
      <c r="Q139" s="20" t="s">
        <v>2305</v>
      </c>
      <c r="R139" s="33">
        <v>238</v>
      </c>
      <c r="S139" s="19">
        <v>6.7361111111111108E-2</v>
      </c>
    </row>
    <row r="140" spans="1:19" x14ac:dyDescent="0.2">
      <c r="A140" s="16">
        <v>16</v>
      </c>
      <c r="B140" s="15" t="s">
        <v>1574</v>
      </c>
      <c r="C140" s="16">
        <v>3</v>
      </c>
      <c r="D140" s="15" t="s">
        <v>61</v>
      </c>
      <c r="E140" s="15" t="s">
        <v>82</v>
      </c>
      <c r="F140" s="15" t="s">
        <v>59</v>
      </c>
      <c r="G140" s="36">
        <v>47.2</v>
      </c>
      <c r="H140" s="15" t="s">
        <v>70</v>
      </c>
      <c r="I140" s="16">
        <v>139</v>
      </c>
      <c r="J140" s="15" t="s">
        <v>69</v>
      </c>
      <c r="K140" s="15" t="s">
        <v>17</v>
      </c>
      <c r="L140" s="23">
        <v>45018</v>
      </c>
      <c r="M140" s="14" t="s">
        <v>1933</v>
      </c>
      <c r="N140" s="17" t="s">
        <v>2182</v>
      </c>
      <c r="O140" s="13">
        <v>0.16597222222222224</v>
      </c>
      <c r="P140" s="14">
        <v>0.1479166666666667</v>
      </c>
      <c r="Q140" s="15" t="s">
        <v>2304</v>
      </c>
      <c r="R140" s="32">
        <v>35</v>
      </c>
      <c r="S140" s="14">
        <v>1.8055555555555554E-2</v>
      </c>
    </row>
    <row r="141" spans="1:19" x14ac:dyDescent="0.2">
      <c r="A141" s="21">
        <v>11</v>
      </c>
      <c r="B141" s="20" t="s">
        <v>1572</v>
      </c>
      <c r="C141" s="21">
        <v>4</v>
      </c>
      <c r="D141" s="20" t="s">
        <v>61</v>
      </c>
      <c r="E141" s="20" t="s">
        <v>82</v>
      </c>
      <c r="F141" s="20" t="s">
        <v>102</v>
      </c>
      <c r="G141" s="37">
        <v>32.130000000000003</v>
      </c>
      <c r="H141" s="20" t="s">
        <v>70</v>
      </c>
      <c r="I141" s="21">
        <v>140</v>
      </c>
      <c r="J141" s="20" t="s">
        <v>163</v>
      </c>
      <c r="K141" s="20" t="s">
        <v>1570</v>
      </c>
      <c r="L141" s="24">
        <v>45018</v>
      </c>
      <c r="M141" s="19" t="s">
        <v>1940</v>
      </c>
      <c r="N141" s="22" t="s">
        <v>2183</v>
      </c>
      <c r="O141" s="18">
        <v>0.1111111111111111</v>
      </c>
      <c r="P141" s="19">
        <v>2.916666666666666E-2</v>
      </c>
      <c r="Q141" s="20" t="s">
        <v>2304</v>
      </c>
      <c r="R141" s="33">
        <v>191</v>
      </c>
      <c r="S141" s="19">
        <v>8.1944444444444445E-2</v>
      </c>
    </row>
    <row r="142" spans="1:19" x14ac:dyDescent="0.2">
      <c r="A142" s="16">
        <v>4</v>
      </c>
      <c r="B142" s="15" t="s">
        <v>1569</v>
      </c>
      <c r="C142" s="16">
        <v>4</v>
      </c>
      <c r="D142" s="15" t="s">
        <v>72</v>
      </c>
      <c r="E142" s="15" t="s">
        <v>60</v>
      </c>
      <c r="F142" s="15" t="s">
        <v>59</v>
      </c>
      <c r="G142" s="36">
        <v>41.56</v>
      </c>
      <c r="H142" s="15" t="s">
        <v>57</v>
      </c>
      <c r="I142" s="16">
        <v>141</v>
      </c>
      <c r="J142" s="15" t="s">
        <v>56</v>
      </c>
      <c r="K142" s="15" t="s">
        <v>23</v>
      </c>
      <c r="L142" s="23">
        <v>45018</v>
      </c>
      <c r="M142" s="14" t="s">
        <v>1995</v>
      </c>
      <c r="N142" s="17" t="s">
        <v>2173</v>
      </c>
      <c r="O142" s="13">
        <v>0.15763888888888888</v>
      </c>
      <c r="P142" s="14">
        <v>0.13819444444444445</v>
      </c>
      <c r="Q142" s="15" t="s">
        <v>2304</v>
      </c>
      <c r="R142" s="32">
        <v>21</v>
      </c>
      <c r="S142" s="14">
        <v>1.9444444444444445E-2</v>
      </c>
    </row>
    <row r="143" spans="1:19" x14ac:dyDescent="0.2">
      <c r="A143" s="21">
        <v>14</v>
      </c>
      <c r="B143" s="20" t="s">
        <v>1251</v>
      </c>
      <c r="C143" s="21">
        <v>3</v>
      </c>
      <c r="D143" s="20" t="s">
        <v>78</v>
      </c>
      <c r="E143" s="20" t="s">
        <v>82</v>
      </c>
      <c r="F143" s="20" t="s">
        <v>59</v>
      </c>
      <c r="G143" s="37">
        <v>16.29</v>
      </c>
      <c r="H143" s="20" t="s">
        <v>76</v>
      </c>
      <c r="I143" s="21">
        <v>142</v>
      </c>
      <c r="J143" s="20" t="s">
        <v>64</v>
      </c>
      <c r="K143" s="20" t="s">
        <v>1567</v>
      </c>
      <c r="L143" s="24">
        <v>45018</v>
      </c>
      <c r="M143" s="19" t="s">
        <v>1996</v>
      </c>
      <c r="N143" s="22" t="s">
        <v>2133</v>
      </c>
      <c r="O143" s="18">
        <v>9.3749999999999972E-2</v>
      </c>
      <c r="P143" s="19">
        <v>3.4722222222222189E-2</v>
      </c>
      <c r="Q143" s="20" t="s">
        <v>2304</v>
      </c>
      <c r="R143" s="33">
        <v>181</v>
      </c>
      <c r="S143" s="19">
        <v>4.8611111111111112E-2</v>
      </c>
    </row>
    <row r="144" spans="1:19" x14ac:dyDescent="0.2">
      <c r="A144" s="16">
        <v>9</v>
      </c>
      <c r="B144" s="15" t="s">
        <v>1566</v>
      </c>
      <c r="C144" s="16">
        <v>4</v>
      </c>
      <c r="D144" s="15" t="s">
        <v>78</v>
      </c>
      <c r="E144" s="15" t="s">
        <v>82</v>
      </c>
      <c r="F144" s="15" t="s">
        <v>102</v>
      </c>
      <c r="G144" s="36">
        <v>48.26</v>
      </c>
      <c r="H144" s="15" t="s">
        <v>70</v>
      </c>
      <c r="I144" s="16">
        <v>143</v>
      </c>
      <c r="J144" s="15" t="s">
        <v>100</v>
      </c>
      <c r="K144" s="15" t="s">
        <v>26</v>
      </c>
      <c r="L144" s="23">
        <v>45018</v>
      </c>
      <c r="M144" s="14" t="s">
        <v>1997</v>
      </c>
      <c r="N144" s="17" t="s">
        <v>2184</v>
      </c>
      <c r="O144" s="13">
        <v>0.16527777777777777</v>
      </c>
      <c r="P144" s="14">
        <v>0.15416666666666667</v>
      </c>
      <c r="Q144" s="15" t="s">
        <v>2304</v>
      </c>
      <c r="R144" s="32">
        <v>50</v>
      </c>
      <c r="S144" s="14">
        <v>1.1111111111111112E-2</v>
      </c>
    </row>
    <row r="145" spans="1:19" x14ac:dyDescent="0.2">
      <c r="A145" s="21">
        <v>18</v>
      </c>
      <c r="B145" s="20" t="s">
        <v>1564</v>
      </c>
      <c r="C145" s="21">
        <v>1</v>
      </c>
      <c r="D145" s="20" t="s">
        <v>78</v>
      </c>
      <c r="E145" s="20" t="s">
        <v>66</v>
      </c>
      <c r="F145" s="20" t="s">
        <v>59</v>
      </c>
      <c r="G145" s="37">
        <v>11.22</v>
      </c>
      <c r="H145" s="20" t="s">
        <v>76</v>
      </c>
      <c r="I145" s="21">
        <v>144</v>
      </c>
      <c r="J145" s="20" t="s">
        <v>100</v>
      </c>
      <c r="K145" s="20" t="s">
        <v>1562</v>
      </c>
      <c r="L145" s="24">
        <v>45018</v>
      </c>
      <c r="M145" s="19" t="s">
        <v>1998</v>
      </c>
      <c r="N145" s="22" t="s">
        <v>2114</v>
      </c>
      <c r="O145" s="18">
        <v>0.1173611111111111</v>
      </c>
      <c r="P145" s="19">
        <v>2.777777777777754E-3</v>
      </c>
      <c r="Q145" s="20" t="s">
        <v>2304</v>
      </c>
      <c r="R145" s="33">
        <v>185</v>
      </c>
      <c r="S145" s="19">
        <v>0.10416666666666667</v>
      </c>
    </row>
    <row r="146" spans="1:19" x14ac:dyDescent="0.2">
      <c r="A146" s="16">
        <v>2</v>
      </c>
      <c r="B146" s="15" t="s">
        <v>1561</v>
      </c>
      <c r="C146" s="16">
        <v>5</v>
      </c>
      <c r="D146" s="15" t="s">
        <v>61</v>
      </c>
      <c r="E146" s="15" t="s">
        <v>66</v>
      </c>
      <c r="F146" s="15" t="s">
        <v>59</v>
      </c>
      <c r="G146" s="36">
        <v>0</v>
      </c>
      <c r="H146" s="15" t="s">
        <v>76</v>
      </c>
      <c r="I146" s="16">
        <v>145</v>
      </c>
      <c r="J146" s="15" t="s">
        <v>132</v>
      </c>
      <c r="K146" s="15" t="s">
        <v>1559</v>
      </c>
      <c r="L146" s="23">
        <v>45018</v>
      </c>
      <c r="M146" s="14" t="s">
        <v>1999</v>
      </c>
      <c r="N146" s="17" t="s">
        <v>1932</v>
      </c>
      <c r="O146" s="13">
        <v>5.5555555555555546E-2</v>
      </c>
      <c r="P146" s="14">
        <v>0</v>
      </c>
      <c r="Q146" s="15" t="s">
        <v>2305</v>
      </c>
      <c r="R146" s="32">
        <v>126</v>
      </c>
      <c r="S146" s="14">
        <v>7.3611111111111113E-2</v>
      </c>
    </row>
    <row r="147" spans="1:19" x14ac:dyDescent="0.2">
      <c r="A147" s="21">
        <v>8</v>
      </c>
      <c r="B147" s="20" t="s">
        <v>1481</v>
      </c>
      <c r="C147" s="21">
        <v>6</v>
      </c>
      <c r="D147" s="20" t="s">
        <v>72</v>
      </c>
      <c r="E147" s="20" t="s">
        <v>82</v>
      </c>
      <c r="F147" s="20" t="s">
        <v>59</v>
      </c>
      <c r="G147" s="37">
        <v>38.4</v>
      </c>
      <c r="H147" s="20" t="s">
        <v>57</v>
      </c>
      <c r="I147" s="21">
        <v>146</v>
      </c>
      <c r="J147" s="20" t="s">
        <v>163</v>
      </c>
      <c r="K147" s="20" t="s">
        <v>9</v>
      </c>
      <c r="L147" s="24">
        <v>45018</v>
      </c>
      <c r="M147" s="19" t="s">
        <v>1943</v>
      </c>
      <c r="N147" s="22" t="s">
        <v>2047</v>
      </c>
      <c r="O147" s="18">
        <v>5.1388888888888901E-2</v>
      </c>
      <c r="P147" s="19">
        <v>1.875000000000001E-2</v>
      </c>
      <c r="Q147" s="20" t="s">
        <v>2304</v>
      </c>
      <c r="R147" s="33">
        <v>62</v>
      </c>
      <c r="S147" s="19">
        <v>3.2638888888888891E-2</v>
      </c>
    </row>
    <row r="148" spans="1:19" x14ac:dyDescent="0.2">
      <c r="A148" s="16">
        <v>5</v>
      </c>
      <c r="B148" s="15" t="s">
        <v>1558</v>
      </c>
      <c r="C148" s="16">
        <v>4</v>
      </c>
      <c r="D148" s="15" t="s">
        <v>72</v>
      </c>
      <c r="E148" s="15" t="s">
        <v>60</v>
      </c>
      <c r="F148" s="15" t="s">
        <v>59</v>
      </c>
      <c r="G148" s="36">
        <v>27.14</v>
      </c>
      <c r="H148" s="15" t="s">
        <v>57</v>
      </c>
      <c r="I148" s="16">
        <v>147</v>
      </c>
      <c r="J148" s="15" t="s">
        <v>75</v>
      </c>
      <c r="K148" s="15" t="s">
        <v>1556</v>
      </c>
      <c r="L148" s="23">
        <v>45018</v>
      </c>
      <c r="M148" s="14" t="s">
        <v>1917</v>
      </c>
      <c r="N148" s="17" t="s">
        <v>2185</v>
      </c>
      <c r="O148" s="13">
        <v>6.9444444444444475E-2</v>
      </c>
      <c r="P148" s="14">
        <v>4.6527777777777807E-2</v>
      </c>
      <c r="Q148" s="15" t="s">
        <v>2304</v>
      </c>
      <c r="R148" s="32">
        <v>84</v>
      </c>
      <c r="S148" s="14">
        <v>2.2916666666666665E-2</v>
      </c>
    </row>
    <row r="149" spans="1:19" x14ac:dyDescent="0.2">
      <c r="A149" s="21">
        <v>10</v>
      </c>
      <c r="B149" s="20" t="s">
        <v>782</v>
      </c>
      <c r="C149" s="21">
        <v>6</v>
      </c>
      <c r="D149" s="20" t="s">
        <v>72</v>
      </c>
      <c r="E149" s="20" t="s">
        <v>82</v>
      </c>
      <c r="F149" s="20" t="s">
        <v>106</v>
      </c>
      <c r="G149" s="37">
        <v>0</v>
      </c>
      <c r="H149" s="20" t="s">
        <v>76</v>
      </c>
      <c r="I149" s="21">
        <v>148</v>
      </c>
      <c r="J149" s="20" t="s">
        <v>75</v>
      </c>
      <c r="K149" s="20" t="s">
        <v>1554</v>
      </c>
      <c r="L149" s="24">
        <v>45018</v>
      </c>
      <c r="M149" s="19" t="s">
        <v>2000</v>
      </c>
      <c r="N149" s="22" t="s">
        <v>2186</v>
      </c>
      <c r="O149" s="18">
        <v>9.8611111111111108E-2</v>
      </c>
      <c r="P149" s="19">
        <v>0</v>
      </c>
      <c r="Q149" s="20" t="s">
        <v>2305</v>
      </c>
      <c r="R149" s="33">
        <v>212</v>
      </c>
      <c r="S149" s="19">
        <v>0.11041666666666666</v>
      </c>
    </row>
    <row r="150" spans="1:19" x14ac:dyDescent="0.2">
      <c r="A150" s="16">
        <v>18</v>
      </c>
      <c r="B150" s="15" t="s">
        <v>1283</v>
      </c>
      <c r="C150" s="16">
        <v>4</v>
      </c>
      <c r="D150" s="15" t="s">
        <v>87</v>
      </c>
      <c r="E150" s="15" t="s">
        <v>60</v>
      </c>
      <c r="F150" s="15" t="s">
        <v>59</v>
      </c>
      <c r="G150" s="36">
        <v>15.92</v>
      </c>
      <c r="H150" s="15" t="s">
        <v>76</v>
      </c>
      <c r="I150" s="16">
        <v>149</v>
      </c>
      <c r="J150" s="15" t="s">
        <v>104</v>
      </c>
      <c r="K150" s="15" t="s">
        <v>1552</v>
      </c>
      <c r="L150" s="23">
        <v>45018</v>
      </c>
      <c r="M150" s="14" t="s">
        <v>2001</v>
      </c>
      <c r="N150" s="17" t="s">
        <v>2187</v>
      </c>
      <c r="O150" s="13">
        <v>0.14583333333333329</v>
      </c>
      <c r="P150" s="14">
        <v>3.8888888888888848E-2</v>
      </c>
      <c r="Q150" s="15" t="s">
        <v>2304</v>
      </c>
      <c r="R150" s="32">
        <v>226</v>
      </c>
      <c r="S150" s="14">
        <v>9.6527777777777782E-2</v>
      </c>
    </row>
    <row r="151" spans="1:19" x14ac:dyDescent="0.2">
      <c r="A151" s="21">
        <v>18</v>
      </c>
      <c r="B151" s="20" t="s">
        <v>1551</v>
      </c>
      <c r="C151" s="21">
        <v>6</v>
      </c>
      <c r="D151" s="20" t="s">
        <v>97</v>
      </c>
      <c r="E151" s="20" t="s">
        <v>82</v>
      </c>
      <c r="F151" s="20" t="s">
        <v>106</v>
      </c>
      <c r="G151" s="37">
        <v>48.43</v>
      </c>
      <c r="H151" s="20" t="s">
        <v>70</v>
      </c>
      <c r="I151" s="21">
        <v>150</v>
      </c>
      <c r="J151" s="20" t="s">
        <v>64</v>
      </c>
      <c r="K151" s="20" t="s">
        <v>1549</v>
      </c>
      <c r="L151" s="24">
        <v>45018</v>
      </c>
      <c r="M151" s="19" t="s">
        <v>1999</v>
      </c>
      <c r="N151" s="22" t="s">
        <v>2052</v>
      </c>
      <c r="O151" s="18">
        <v>0.10625</v>
      </c>
      <c r="P151" s="19">
        <v>3.2638888888888884E-2</v>
      </c>
      <c r="Q151" s="20" t="s">
        <v>2304</v>
      </c>
      <c r="R151" s="33">
        <v>150</v>
      </c>
      <c r="S151" s="19">
        <v>7.3611111111111113E-2</v>
      </c>
    </row>
    <row r="152" spans="1:19" x14ac:dyDescent="0.2">
      <c r="A152" s="16">
        <v>6</v>
      </c>
      <c r="B152" s="15" t="s">
        <v>942</v>
      </c>
      <c r="C152" s="16">
        <v>2</v>
      </c>
      <c r="D152" s="15" t="s">
        <v>78</v>
      </c>
      <c r="E152" s="15" t="s">
        <v>66</v>
      </c>
      <c r="F152" s="15" t="s">
        <v>59</v>
      </c>
      <c r="G152" s="36">
        <v>41.51</v>
      </c>
      <c r="H152" s="15" t="s">
        <v>76</v>
      </c>
      <c r="I152" s="16">
        <v>151</v>
      </c>
      <c r="J152" s="15" t="s">
        <v>56</v>
      </c>
      <c r="K152" s="15" t="s">
        <v>1547</v>
      </c>
      <c r="L152" s="23">
        <v>45018</v>
      </c>
      <c r="M152" s="14" t="s">
        <v>1981</v>
      </c>
      <c r="N152" s="17" t="s">
        <v>2188</v>
      </c>
      <c r="O152" s="13">
        <v>0.16180555555555554</v>
      </c>
      <c r="P152" s="14">
        <v>0.13819444444444443</v>
      </c>
      <c r="Q152" s="15" t="s">
        <v>2304</v>
      </c>
      <c r="R152" s="32">
        <v>132</v>
      </c>
      <c r="S152" s="14">
        <v>1.3194444444444444E-2</v>
      </c>
    </row>
    <row r="153" spans="1:19" x14ac:dyDescent="0.2">
      <c r="A153" s="21">
        <v>5</v>
      </c>
      <c r="B153" s="20" t="s">
        <v>1546</v>
      </c>
      <c r="C153" s="21">
        <v>6</v>
      </c>
      <c r="D153" s="20" t="s">
        <v>78</v>
      </c>
      <c r="E153" s="20" t="s">
        <v>82</v>
      </c>
      <c r="F153" s="20" t="s">
        <v>106</v>
      </c>
      <c r="G153" s="37">
        <v>25.57</v>
      </c>
      <c r="H153" s="20" t="s">
        <v>57</v>
      </c>
      <c r="I153" s="21">
        <v>152</v>
      </c>
      <c r="J153" s="20" t="s">
        <v>56</v>
      </c>
      <c r="K153" s="20" t="s">
        <v>15</v>
      </c>
      <c r="L153" s="24">
        <v>45018</v>
      </c>
      <c r="M153" s="19" t="s">
        <v>2002</v>
      </c>
      <c r="N153" s="22" t="s">
        <v>2189</v>
      </c>
      <c r="O153" s="18">
        <v>6.8055555555555564E-2</v>
      </c>
      <c r="P153" s="19">
        <v>5.9722222222222232E-2</v>
      </c>
      <c r="Q153" s="20" t="s">
        <v>2304</v>
      </c>
      <c r="R153" s="33">
        <v>56</v>
      </c>
      <c r="S153" s="19">
        <v>8.3333333333333332E-3</v>
      </c>
    </row>
    <row r="154" spans="1:19" x14ac:dyDescent="0.2">
      <c r="A154" s="16">
        <v>10</v>
      </c>
      <c r="B154" s="15" t="s">
        <v>1544</v>
      </c>
      <c r="C154" s="16">
        <v>1</v>
      </c>
      <c r="D154" s="15" t="s">
        <v>61</v>
      </c>
      <c r="E154" s="15" t="s">
        <v>60</v>
      </c>
      <c r="F154" s="15" t="s">
        <v>106</v>
      </c>
      <c r="G154" s="36">
        <v>42.84</v>
      </c>
      <c r="H154" s="15" t="s">
        <v>76</v>
      </c>
      <c r="I154" s="16">
        <v>153</v>
      </c>
      <c r="J154" s="15" t="s">
        <v>163</v>
      </c>
      <c r="K154" s="15" t="s">
        <v>1542</v>
      </c>
      <c r="L154" s="23">
        <v>45018</v>
      </c>
      <c r="M154" s="14" t="s">
        <v>1925</v>
      </c>
      <c r="N154" s="17" t="s">
        <v>2167</v>
      </c>
      <c r="O154" s="13">
        <v>0.10763888888888888</v>
      </c>
      <c r="P154" s="14">
        <v>3.5416666666666652E-2</v>
      </c>
      <c r="Q154" s="15" t="s">
        <v>2304</v>
      </c>
      <c r="R154" s="32">
        <v>203</v>
      </c>
      <c r="S154" s="14">
        <v>6.1805555555555558E-2</v>
      </c>
    </row>
    <row r="155" spans="1:19" x14ac:dyDescent="0.2">
      <c r="A155" s="21">
        <v>11</v>
      </c>
      <c r="B155" s="20" t="s">
        <v>869</v>
      </c>
      <c r="C155" s="21">
        <v>6</v>
      </c>
      <c r="D155" s="20" t="s">
        <v>97</v>
      </c>
      <c r="E155" s="20" t="s">
        <v>60</v>
      </c>
      <c r="F155" s="20" t="s">
        <v>59</v>
      </c>
      <c r="G155" s="37">
        <v>17.2</v>
      </c>
      <c r="H155" s="20" t="s">
        <v>70</v>
      </c>
      <c r="I155" s="21">
        <v>154</v>
      </c>
      <c r="J155" s="20" t="s">
        <v>56</v>
      </c>
      <c r="K155" s="20" t="s">
        <v>1150</v>
      </c>
      <c r="L155" s="24">
        <v>45018</v>
      </c>
      <c r="M155" s="19" t="s">
        <v>1939</v>
      </c>
      <c r="N155" s="22" t="s">
        <v>1952</v>
      </c>
      <c r="O155" s="18">
        <v>6.041666666666666E-2</v>
      </c>
      <c r="P155" s="19">
        <v>3.4722222222222168E-3</v>
      </c>
      <c r="Q155" s="20" t="s">
        <v>2304</v>
      </c>
      <c r="R155" s="33">
        <v>144</v>
      </c>
      <c r="S155" s="19">
        <v>5.6944444444444443E-2</v>
      </c>
    </row>
    <row r="156" spans="1:19" x14ac:dyDescent="0.2">
      <c r="A156" s="16">
        <v>7</v>
      </c>
      <c r="B156" s="15" t="s">
        <v>1540</v>
      </c>
      <c r="C156" s="16">
        <v>2</v>
      </c>
      <c r="D156" s="15" t="s">
        <v>87</v>
      </c>
      <c r="E156" s="15" t="s">
        <v>82</v>
      </c>
      <c r="F156" s="15" t="s">
        <v>59</v>
      </c>
      <c r="G156" s="36">
        <v>25.72</v>
      </c>
      <c r="H156" s="15" t="s">
        <v>57</v>
      </c>
      <c r="I156" s="16">
        <v>155</v>
      </c>
      <c r="J156" s="15" t="s">
        <v>132</v>
      </c>
      <c r="K156" s="15" t="s">
        <v>1538</v>
      </c>
      <c r="L156" s="23">
        <v>45018</v>
      </c>
      <c r="M156" s="14" t="s">
        <v>2003</v>
      </c>
      <c r="N156" s="17" t="s">
        <v>2141</v>
      </c>
      <c r="O156" s="13">
        <v>0.11874999999999999</v>
      </c>
      <c r="P156" s="14">
        <v>4.9305555555555547E-2</v>
      </c>
      <c r="Q156" s="15" t="s">
        <v>2304</v>
      </c>
      <c r="R156" s="32">
        <v>136</v>
      </c>
      <c r="S156" s="14">
        <v>6.9444444444444448E-2</v>
      </c>
    </row>
    <row r="157" spans="1:19" x14ac:dyDescent="0.2">
      <c r="A157" s="21">
        <v>6</v>
      </c>
      <c r="B157" s="20" t="s">
        <v>1537</v>
      </c>
      <c r="C157" s="21">
        <v>4</v>
      </c>
      <c r="D157" s="20" t="s">
        <v>72</v>
      </c>
      <c r="E157" s="20" t="s">
        <v>66</v>
      </c>
      <c r="F157" s="20" t="s">
        <v>59</v>
      </c>
      <c r="G157" s="37">
        <v>19.03</v>
      </c>
      <c r="H157" s="20" t="s">
        <v>70</v>
      </c>
      <c r="I157" s="21">
        <v>156</v>
      </c>
      <c r="J157" s="20" t="s">
        <v>90</v>
      </c>
      <c r="K157" s="20" t="s">
        <v>15</v>
      </c>
      <c r="L157" s="24">
        <v>45018</v>
      </c>
      <c r="M157" s="19" t="s">
        <v>1933</v>
      </c>
      <c r="N157" s="22" t="s">
        <v>2190</v>
      </c>
      <c r="O157" s="18">
        <v>0.15069444444444446</v>
      </c>
      <c r="P157" s="19">
        <v>0.14652777777777778</v>
      </c>
      <c r="Q157" s="20" t="s">
        <v>2304</v>
      </c>
      <c r="R157" s="33">
        <v>56</v>
      </c>
      <c r="S157" s="19">
        <v>4.1666666666666666E-3</v>
      </c>
    </row>
    <row r="158" spans="1:19" x14ac:dyDescent="0.2">
      <c r="A158" s="16">
        <v>13</v>
      </c>
      <c r="B158" s="15" t="s">
        <v>1535</v>
      </c>
      <c r="C158" s="16">
        <v>5</v>
      </c>
      <c r="D158" s="15" t="s">
        <v>72</v>
      </c>
      <c r="E158" s="15" t="s">
        <v>60</v>
      </c>
      <c r="F158" s="15" t="s">
        <v>59</v>
      </c>
      <c r="G158" s="36">
        <v>28.48</v>
      </c>
      <c r="H158" s="15" t="s">
        <v>76</v>
      </c>
      <c r="I158" s="16">
        <v>157</v>
      </c>
      <c r="J158" s="15" t="s">
        <v>100</v>
      </c>
      <c r="K158" s="15" t="s">
        <v>1533</v>
      </c>
      <c r="L158" s="23">
        <v>45018</v>
      </c>
      <c r="M158" s="14" t="s">
        <v>2004</v>
      </c>
      <c r="N158" s="17" t="s">
        <v>2159</v>
      </c>
      <c r="O158" s="13">
        <v>0.13055555555555556</v>
      </c>
      <c r="P158" s="14">
        <v>1.5972222222222235E-2</v>
      </c>
      <c r="Q158" s="15" t="s">
        <v>2304</v>
      </c>
      <c r="R158" s="32">
        <v>271</v>
      </c>
      <c r="S158" s="14">
        <v>0.10416666666666667</v>
      </c>
    </row>
    <row r="159" spans="1:19" x14ac:dyDescent="0.2">
      <c r="A159" s="21">
        <v>5</v>
      </c>
      <c r="B159" s="20" t="s">
        <v>271</v>
      </c>
      <c r="C159" s="21">
        <v>5</v>
      </c>
      <c r="D159" s="20" t="s">
        <v>72</v>
      </c>
      <c r="E159" s="20" t="s">
        <v>82</v>
      </c>
      <c r="F159" s="20" t="s">
        <v>59</v>
      </c>
      <c r="G159" s="37">
        <v>0</v>
      </c>
      <c r="H159" s="20" t="s">
        <v>70</v>
      </c>
      <c r="I159" s="21">
        <v>158</v>
      </c>
      <c r="J159" s="20" t="s">
        <v>69</v>
      </c>
      <c r="K159" s="20" t="s">
        <v>1531</v>
      </c>
      <c r="L159" s="24">
        <v>45018</v>
      </c>
      <c r="M159" s="19" t="s">
        <v>1986</v>
      </c>
      <c r="N159" s="22" t="s">
        <v>2104</v>
      </c>
      <c r="O159" s="18">
        <v>5.1388888888888887E-2</v>
      </c>
      <c r="P159" s="19">
        <v>0</v>
      </c>
      <c r="Q159" s="20" t="s">
        <v>2305</v>
      </c>
      <c r="R159" s="33">
        <v>310</v>
      </c>
      <c r="S159" s="19">
        <v>9.375E-2</v>
      </c>
    </row>
    <row r="160" spans="1:19" x14ac:dyDescent="0.2">
      <c r="A160" s="16">
        <v>16</v>
      </c>
      <c r="B160" s="15" t="s">
        <v>1530</v>
      </c>
      <c r="C160" s="16">
        <v>1</v>
      </c>
      <c r="D160" s="15" t="s">
        <v>72</v>
      </c>
      <c r="E160" s="15" t="s">
        <v>60</v>
      </c>
      <c r="F160" s="15" t="s">
        <v>59</v>
      </c>
      <c r="G160" s="36">
        <v>0</v>
      </c>
      <c r="H160" s="15" t="s">
        <v>76</v>
      </c>
      <c r="I160" s="16">
        <v>159</v>
      </c>
      <c r="J160" s="15" t="s">
        <v>104</v>
      </c>
      <c r="K160" s="15" t="s">
        <v>1529</v>
      </c>
      <c r="L160" s="23">
        <v>45018</v>
      </c>
      <c r="M160" s="14" t="s">
        <v>2005</v>
      </c>
      <c r="N160" s="17" t="s">
        <v>2082</v>
      </c>
      <c r="O160" s="13">
        <v>5.5555555555555559E-2</v>
      </c>
      <c r="P160" s="14">
        <v>0</v>
      </c>
      <c r="Q160" s="15" t="s">
        <v>2305</v>
      </c>
      <c r="R160" s="32">
        <v>253</v>
      </c>
      <c r="S160" s="14">
        <v>5.1388888888888887E-2</v>
      </c>
    </row>
    <row r="161" spans="1:19" x14ac:dyDescent="0.2">
      <c r="A161" s="21">
        <v>19</v>
      </c>
      <c r="B161" s="20" t="s">
        <v>1340</v>
      </c>
      <c r="C161" s="21">
        <v>6</v>
      </c>
      <c r="D161" s="20" t="s">
        <v>61</v>
      </c>
      <c r="E161" s="20" t="s">
        <v>82</v>
      </c>
      <c r="F161" s="20" t="s">
        <v>59</v>
      </c>
      <c r="G161" s="37">
        <v>26.02</v>
      </c>
      <c r="H161" s="20" t="s">
        <v>57</v>
      </c>
      <c r="I161" s="21">
        <v>160</v>
      </c>
      <c r="J161" s="20" t="s">
        <v>75</v>
      </c>
      <c r="K161" s="20" t="s">
        <v>1527</v>
      </c>
      <c r="L161" s="24">
        <v>45018</v>
      </c>
      <c r="M161" s="19" t="s">
        <v>2006</v>
      </c>
      <c r="N161" s="22" t="s">
        <v>2191</v>
      </c>
      <c r="O161" s="18">
        <v>0.14374999999999999</v>
      </c>
      <c r="P161" s="19">
        <v>9.722222222222221E-2</v>
      </c>
      <c r="Q161" s="20" t="s">
        <v>2304</v>
      </c>
      <c r="R161" s="33">
        <v>156</v>
      </c>
      <c r="S161" s="19">
        <v>4.6527777777777779E-2</v>
      </c>
    </row>
    <row r="162" spans="1:19" x14ac:dyDescent="0.2">
      <c r="A162" s="16">
        <v>13</v>
      </c>
      <c r="B162" s="15" t="s">
        <v>1526</v>
      </c>
      <c r="C162" s="16">
        <v>6</v>
      </c>
      <c r="D162" s="15" t="s">
        <v>61</v>
      </c>
      <c r="E162" s="15" t="s">
        <v>82</v>
      </c>
      <c r="F162" s="15" t="s">
        <v>59</v>
      </c>
      <c r="G162" s="36">
        <v>18.86</v>
      </c>
      <c r="H162" s="15" t="s">
        <v>57</v>
      </c>
      <c r="I162" s="16">
        <v>161</v>
      </c>
      <c r="J162" s="15" t="s">
        <v>163</v>
      </c>
      <c r="K162" s="15" t="s">
        <v>15</v>
      </c>
      <c r="L162" s="23">
        <v>45018</v>
      </c>
      <c r="M162" s="14" t="s">
        <v>2007</v>
      </c>
      <c r="N162" s="17" t="s">
        <v>2192</v>
      </c>
      <c r="O162" s="13">
        <v>0.15138888888888891</v>
      </c>
      <c r="P162" s="14">
        <v>0.11180555555555557</v>
      </c>
      <c r="Q162" s="15" t="s">
        <v>2304</v>
      </c>
      <c r="R162" s="32">
        <v>84</v>
      </c>
      <c r="S162" s="14">
        <v>3.9583333333333331E-2</v>
      </c>
    </row>
    <row r="163" spans="1:19" x14ac:dyDescent="0.2">
      <c r="A163" s="21">
        <v>14</v>
      </c>
      <c r="B163" s="20" t="s">
        <v>427</v>
      </c>
      <c r="C163" s="21">
        <v>4</v>
      </c>
      <c r="D163" s="20" t="s">
        <v>97</v>
      </c>
      <c r="E163" s="20" t="s">
        <v>82</v>
      </c>
      <c r="F163" s="20" t="s">
        <v>59</v>
      </c>
      <c r="G163" s="37">
        <v>17.55</v>
      </c>
      <c r="H163" s="20" t="s">
        <v>57</v>
      </c>
      <c r="I163" s="21">
        <v>162</v>
      </c>
      <c r="J163" s="20" t="s">
        <v>163</v>
      </c>
      <c r="K163" s="20" t="s">
        <v>5</v>
      </c>
      <c r="L163" s="24">
        <v>45018</v>
      </c>
      <c r="M163" s="19" t="s">
        <v>2008</v>
      </c>
      <c r="N163" s="22" t="s">
        <v>2009</v>
      </c>
      <c r="O163" s="18">
        <v>6.7361111111111108E-2</v>
      </c>
      <c r="P163" s="19">
        <v>4.9999999999999996E-2</v>
      </c>
      <c r="Q163" s="20" t="s">
        <v>2304</v>
      </c>
      <c r="R163" s="33">
        <v>72</v>
      </c>
      <c r="S163" s="19">
        <v>1.7361111111111112E-2</v>
      </c>
    </row>
    <row r="164" spans="1:19" x14ac:dyDescent="0.2">
      <c r="A164" s="16">
        <v>6</v>
      </c>
      <c r="B164" s="15" t="s">
        <v>1524</v>
      </c>
      <c r="C164" s="16">
        <v>1</v>
      </c>
      <c r="D164" s="15" t="s">
        <v>87</v>
      </c>
      <c r="E164" s="15" t="s">
        <v>82</v>
      </c>
      <c r="F164" s="15" t="s">
        <v>59</v>
      </c>
      <c r="G164" s="36">
        <v>14.94</v>
      </c>
      <c r="H164" s="15" t="s">
        <v>76</v>
      </c>
      <c r="I164" s="16">
        <v>163</v>
      </c>
      <c r="J164" s="15" t="s">
        <v>69</v>
      </c>
      <c r="K164" s="15" t="s">
        <v>1522</v>
      </c>
      <c r="L164" s="23">
        <v>45018</v>
      </c>
      <c r="M164" s="14" t="s">
        <v>2001</v>
      </c>
      <c r="N164" s="17" t="s">
        <v>2121</v>
      </c>
      <c r="O164" s="13">
        <v>0.11736111111111114</v>
      </c>
      <c r="P164" s="14">
        <v>5.7638888888888913E-2</v>
      </c>
      <c r="Q164" s="15" t="s">
        <v>2304</v>
      </c>
      <c r="R164" s="32">
        <v>271</v>
      </c>
      <c r="S164" s="14">
        <v>4.9305555555555554E-2</v>
      </c>
    </row>
    <row r="165" spans="1:19" x14ac:dyDescent="0.2">
      <c r="A165" s="21">
        <v>8</v>
      </c>
      <c r="B165" s="20" t="s">
        <v>1521</v>
      </c>
      <c r="C165" s="21">
        <v>2</v>
      </c>
      <c r="D165" s="20" t="s">
        <v>78</v>
      </c>
      <c r="E165" s="20" t="s">
        <v>66</v>
      </c>
      <c r="F165" s="20" t="s">
        <v>59</v>
      </c>
      <c r="G165" s="37">
        <v>47.53</v>
      </c>
      <c r="H165" s="20" t="s">
        <v>57</v>
      </c>
      <c r="I165" s="21">
        <v>164</v>
      </c>
      <c r="J165" s="20" t="s">
        <v>75</v>
      </c>
      <c r="K165" s="20" t="s">
        <v>1519</v>
      </c>
      <c r="L165" s="24">
        <v>45018</v>
      </c>
      <c r="M165" s="19" t="s">
        <v>2009</v>
      </c>
      <c r="N165" s="22" t="s">
        <v>2126</v>
      </c>
      <c r="O165" s="18">
        <v>0.14444444444444443</v>
      </c>
      <c r="P165" s="19">
        <v>7.152777777777776E-2</v>
      </c>
      <c r="Q165" s="20" t="s">
        <v>2304</v>
      </c>
      <c r="R165" s="33">
        <v>170</v>
      </c>
      <c r="S165" s="19">
        <v>7.2916666666666671E-2</v>
      </c>
    </row>
    <row r="166" spans="1:19" x14ac:dyDescent="0.2">
      <c r="A166" s="16">
        <v>10</v>
      </c>
      <c r="B166" s="15" t="s">
        <v>1518</v>
      </c>
      <c r="C166" s="16">
        <v>3</v>
      </c>
      <c r="D166" s="15" t="s">
        <v>72</v>
      </c>
      <c r="E166" s="15" t="s">
        <v>66</v>
      </c>
      <c r="F166" s="15" t="s">
        <v>59</v>
      </c>
      <c r="G166" s="36">
        <v>41.9</v>
      </c>
      <c r="H166" s="15" t="s">
        <v>76</v>
      </c>
      <c r="I166" s="16">
        <v>165</v>
      </c>
      <c r="J166" s="15" t="s">
        <v>100</v>
      </c>
      <c r="K166" s="15" t="s">
        <v>1516</v>
      </c>
      <c r="L166" s="23">
        <v>45018</v>
      </c>
      <c r="M166" s="14" t="s">
        <v>2010</v>
      </c>
      <c r="N166" s="17" t="s">
        <v>2118</v>
      </c>
      <c r="O166" s="13">
        <v>0.12916666666666668</v>
      </c>
      <c r="P166" s="14">
        <v>7.9861111111111119E-2</v>
      </c>
      <c r="Q166" s="15" t="s">
        <v>2304</v>
      </c>
      <c r="R166" s="32">
        <v>90</v>
      </c>
      <c r="S166" s="14">
        <v>3.888888888888889E-2</v>
      </c>
    </row>
    <row r="167" spans="1:19" x14ac:dyDescent="0.2">
      <c r="A167" s="21">
        <v>12</v>
      </c>
      <c r="B167" s="20" t="s">
        <v>1030</v>
      </c>
      <c r="C167" s="21">
        <v>1</v>
      </c>
      <c r="D167" s="20" t="s">
        <v>78</v>
      </c>
      <c r="E167" s="20" t="s">
        <v>82</v>
      </c>
      <c r="F167" s="20" t="s">
        <v>102</v>
      </c>
      <c r="G167" s="37">
        <v>43.95</v>
      </c>
      <c r="H167" s="20" t="s">
        <v>76</v>
      </c>
      <c r="I167" s="21">
        <v>166</v>
      </c>
      <c r="J167" s="20" t="s">
        <v>100</v>
      </c>
      <c r="K167" s="20" t="s">
        <v>22</v>
      </c>
      <c r="L167" s="24">
        <v>45018</v>
      </c>
      <c r="M167" s="19" t="s">
        <v>1974</v>
      </c>
      <c r="N167" s="22" t="s">
        <v>1907</v>
      </c>
      <c r="O167" s="18">
        <v>7.013888888888889E-2</v>
      </c>
      <c r="P167" s="19">
        <v>4.4444444444444439E-2</v>
      </c>
      <c r="Q167" s="20" t="s">
        <v>2304</v>
      </c>
      <c r="R167" s="33">
        <v>46</v>
      </c>
      <c r="S167" s="19">
        <v>1.5277777777777777E-2</v>
      </c>
    </row>
    <row r="168" spans="1:19" x14ac:dyDescent="0.2">
      <c r="A168" s="16">
        <v>5</v>
      </c>
      <c r="B168" s="15" t="s">
        <v>177</v>
      </c>
      <c r="C168" s="16">
        <v>6</v>
      </c>
      <c r="D168" s="15" t="s">
        <v>61</v>
      </c>
      <c r="E168" s="15" t="s">
        <v>82</v>
      </c>
      <c r="F168" s="15" t="s">
        <v>106</v>
      </c>
      <c r="G168" s="36">
        <v>42.74</v>
      </c>
      <c r="H168" s="15" t="s">
        <v>57</v>
      </c>
      <c r="I168" s="16">
        <v>167</v>
      </c>
      <c r="J168" s="15" t="s">
        <v>64</v>
      </c>
      <c r="K168" s="15" t="s">
        <v>1514</v>
      </c>
      <c r="L168" s="23">
        <v>45018</v>
      </c>
      <c r="M168" s="14" t="s">
        <v>1910</v>
      </c>
      <c r="N168" s="17" t="s">
        <v>1954</v>
      </c>
      <c r="O168" s="13">
        <v>6.041666666666666E-2</v>
      </c>
      <c r="P168" s="14">
        <v>7.6388888888888826E-3</v>
      </c>
      <c r="Q168" s="15" t="s">
        <v>2304</v>
      </c>
      <c r="R168" s="32">
        <v>152</v>
      </c>
      <c r="S168" s="14">
        <v>5.2777777777777778E-2</v>
      </c>
    </row>
    <row r="169" spans="1:19" x14ac:dyDescent="0.2">
      <c r="A169" s="21">
        <v>17</v>
      </c>
      <c r="B169" s="20" t="s">
        <v>1513</v>
      </c>
      <c r="C169" s="21">
        <v>4</v>
      </c>
      <c r="D169" s="20" t="s">
        <v>97</v>
      </c>
      <c r="E169" s="20" t="s">
        <v>82</v>
      </c>
      <c r="F169" s="20" t="s">
        <v>59</v>
      </c>
      <c r="G169" s="37">
        <v>17.09</v>
      </c>
      <c r="H169" s="20" t="s">
        <v>57</v>
      </c>
      <c r="I169" s="21">
        <v>168</v>
      </c>
      <c r="J169" s="20" t="s">
        <v>132</v>
      </c>
      <c r="K169" s="20" t="s">
        <v>19</v>
      </c>
      <c r="L169" s="24">
        <v>45018</v>
      </c>
      <c r="M169" s="19" t="s">
        <v>1996</v>
      </c>
      <c r="N169" s="22" t="s">
        <v>2083</v>
      </c>
      <c r="O169" s="18">
        <v>5.4166666666666655E-2</v>
      </c>
      <c r="P169" s="19">
        <v>4.9305555555555547E-2</v>
      </c>
      <c r="Q169" s="20" t="s">
        <v>2304</v>
      </c>
      <c r="R169" s="33">
        <v>44</v>
      </c>
      <c r="S169" s="19">
        <v>4.8611111111111112E-3</v>
      </c>
    </row>
    <row r="170" spans="1:19" x14ac:dyDescent="0.2">
      <c r="A170" s="16">
        <v>19</v>
      </c>
      <c r="B170" s="15" t="s">
        <v>304</v>
      </c>
      <c r="C170" s="16">
        <v>1</v>
      </c>
      <c r="D170" s="15" t="s">
        <v>72</v>
      </c>
      <c r="E170" s="15" t="s">
        <v>82</v>
      </c>
      <c r="F170" s="15" t="s">
        <v>106</v>
      </c>
      <c r="G170" s="36">
        <v>16.62</v>
      </c>
      <c r="H170" s="15" t="s">
        <v>70</v>
      </c>
      <c r="I170" s="16">
        <v>169</v>
      </c>
      <c r="J170" s="15" t="s">
        <v>163</v>
      </c>
      <c r="K170" s="15" t="s">
        <v>1511</v>
      </c>
      <c r="L170" s="23">
        <v>45018</v>
      </c>
      <c r="M170" s="14" t="s">
        <v>2011</v>
      </c>
      <c r="N170" s="17" t="s">
        <v>2193</v>
      </c>
      <c r="O170" s="13">
        <v>0.13750000000000001</v>
      </c>
      <c r="P170" s="14">
        <v>6.1111111111111116E-2</v>
      </c>
      <c r="Q170" s="15" t="s">
        <v>2304</v>
      </c>
      <c r="R170" s="32">
        <v>154</v>
      </c>
      <c r="S170" s="14">
        <v>7.6388888888888895E-2</v>
      </c>
    </row>
    <row r="171" spans="1:19" x14ac:dyDescent="0.2">
      <c r="A171" s="21">
        <v>12</v>
      </c>
      <c r="B171" s="20" t="s">
        <v>1510</v>
      </c>
      <c r="C171" s="21">
        <v>2</v>
      </c>
      <c r="D171" s="20" t="s">
        <v>61</v>
      </c>
      <c r="E171" s="20" t="s">
        <v>66</v>
      </c>
      <c r="F171" s="20" t="s">
        <v>59</v>
      </c>
      <c r="G171" s="37">
        <v>25.98</v>
      </c>
      <c r="H171" s="20" t="s">
        <v>70</v>
      </c>
      <c r="I171" s="21">
        <v>170</v>
      </c>
      <c r="J171" s="20" t="s">
        <v>75</v>
      </c>
      <c r="K171" s="20" t="s">
        <v>1508</v>
      </c>
      <c r="L171" s="24">
        <v>45018</v>
      </c>
      <c r="M171" s="19" t="s">
        <v>2012</v>
      </c>
      <c r="N171" s="22" t="s">
        <v>2167</v>
      </c>
      <c r="O171" s="18">
        <v>0.11736111111111111</v>
      </c>
      <c r="P171" s="19">
        <v>6.6666666666666666E-2</v>
      </c>
      <c r="Q171" s="20" t="s">
        <v>2304</v>
      </c>
      <c r="R171" s="33">
        <v>243</v>
      </c>
      <c r="S171" s="19">
        <v>5.0694444444444445E-2</v>
      </c>
    </row>
    <row r="172" spans="1:19" x14ac:dyDescent="0.2">
      <c r="A172" s="16">
        <v>16</v>
      </c>
      <c r="B172" s="15" t="s">
        <v>275</v>
      </c>
      <c r="C172" s="16">
        <v>6</v>
      </c>
      <c r="D172" s="15" t="s">
        <v>61</v>
      </c>
      <c r="E172" s="15" t="s">
        <v>66</v>
      </c>
      <c r="F172" s="15" t="s">
        <v>59</v>
      </c>
      <c r="G172" s="36">
        <v>46.56</v>
      </c>
      <c r="H172" s="15" t="s">
        <v>70</v>
      </c>
      <c r="I172" s="16">
        <v>171</v>
      </c>
      <c r="J172" s="15" t="s">
        <v>104</v>
      </c>
      <c r="K172" s="15" t="s">
        <v>1506</v>
      </c>
      <c r="L172" s="23">
        <v>45018</v>
      </c>
      <c r="M172" s="14" t="s">
        <v>2003</v>
      </c>
      <c r="N172" s="17" t="s">
        <v>1936</v>
      </c>
      <c r="O172" s="13">
        <v>4.9305555555555575E-2</v>
      </c>
      <c r="P172" s="14">
        <v>1.3888888888888909E-2</v>
      </c>
      <c r="Q172" s="15" t="s">
        <v>2304</v>
      </c>
      <c r="R172" s="32">
        <v>139</v>
      </c>
      <c r="S172" s="14">
        <v>3.5416666666666666E-2</v>
      </c>
    </row>
    <row r="173" spans="1:19" x14ac:dyDescent="0.2">
      <c r="A173" s="21">
        <v>12</v>
      </c>
      <c r="B173" s="20" t="s">
        <v>1505</v>
      </c>
      <c r="C173" s="21">
        <v>3</v>
      </c>
      <c r="D173" s="20" t="s">
        <v>97</v>
      </c>
      <c r="E173" s="20" t="s">
        <v>82</v>
      </c>
      <c r="F173" s="20" t="s">
        <v>59</v>
      </c>
      <c r="G173" s="37">
        <v>45.17</v>
      </c>
      <c r="H173" s="20" t="s">
        <v>76</v>
      </c>
      <c r="I173" s="21">
        <v>172</v>
      </c>
      <c r="J173" s="20" t="s">
        <v>126</v>
      </c>
      <c r="K173" s="20" t="s">
        <v>20</v>
      </c>
      <c r="L173" s="24">
        <v>45018</v>
      </c>
      <c r="M173" s="19" t="s">
        <v>2013</v>
      </c>
      <c r="N173" s="22" t="s">
        <v>2194</v>
      </c>
      <c r="O173" s="18">
        <v>0.14722222222222223</v>
      </c>
      <c r="P173" s="19">
        <v>0.11805555555555557</v>
      </c>
      <c r="Q173" s="20" t="s">
        <v>2304</v>
      </c>
      <c r="R173" s="33">
        <v>68</v>
      </c>
      <c r="S173" s="19">
        <v>1.8749999999999999E-2</v>
      </c>
    </row>
    <row r="174" spans="1:19" x14ac:dyDescent="0.2">
      <c r="A174" s="16">
        <v>11</v>
      </c>
      <c r="B174" s="15" t="s">
        <v>168</v>
      </c>
      <c r="C174" s="16">
        <v>3</v>
      </c>
      <c r="D174" s="15" t="s">
        <v>78</v>
      </c>
      <c r="E174" s="15" t="s">
        <v>82</v>
      </c>
      <c r="F174" s="15" t="s">
        <v>59</v>
      </c>
      <c r="G174" s="36">
        <v>48.73</v>
      </c>
      <c r="H174" s="15" t="s">
        <v>76</v>
      </c>
      <c r="I174" s="16">
        <v>173</v>
      </c>
      <c r="J174" s="15" t="s">
        <v>69</v>
      </c>
      <c r="K174" s="15" t="s">
        <v>1503</v>
      </c>
      <c r="L174" s="23">
        <v>45018</v>
      </c>
      <c r="M174" s="14" t="s">
        <v>1898</v>
      </c>
      <c r="N174" s="17" t="s">
        <v>1980</v>
      </c>
      <c r="O174" s="13">
        <v>0.15277777777777776</v>
      </c>
      <c r="P174" s="14">
        <v>9.5833333333333326E-2</v>
      </c>
      <c r="Q174" s="15" t="s">
        <v>2304</v>
      </c>
      <c r="R174" s="32">
        <v>177</v>
      </c>
      <c r="S174" s="14">
        <v>4.6527777777777779E-2</v>
      </c>
    </row>
    <row r="175" spans="1:19" x14ac:dyDescent="0.2">
      <c r="A175" s="21">
        <v>10</v>
      </c>
      <c r="B175" s="20" t="s">
        <v>455</v>
      </c>
      <c r="C175" s="21">
        <v>5</v>
      </c>
      <c r="D175" s="20" t="s">
        <v>78</v>
      </c>
      <c r="E175" s="20" t="s">
        <v>82</v>
      </c>
      <c r="F175" s="20" t="s">
        <v>59</v>
      </c>
      <c r="G175" s="37">
        <v>48.24</v>
      </c>
      <c r="H175" s="20" t="s">
        <v>57</v>
      </c>
      <c r="I175" s="21">
        <v>174</v>
      </c>
      <c r="J175" s="20" t="s">
        <v>132</v>
      </c>
      <c r="K175" s="20" t="s">
        <v>7</v>
      </c>
      <c r="L175" s="24">
        <v>45018</v>
      </c>
      <c r="M175" s="19" t="s">
        <v>1901</v>
      </c>
      <c r="N175" s="22" t="s">
        <v>1979</v>
      </c>
      <c r="O175" s="18">
        <v>4.3749999999999997E-2</v>
      </c>
      <c r="P175" s="19">
        <v>3.5416666666666666E-2</v>
      </c>
      <c r="Q175" s="20" t="s">
        <v>2304</v>
      </c>
      <c r="R175" s="33">
        <v>60</v>
      </c>
      <c r="S175" s="19">
        <v>8.3333333333333332E-3</v>
      </c>
    </row>
    <row r="176" spans="1:19" x14ac:dyDescent="0.2">
      <c r="A176" s="16">
        <v>14</v>
      </c>
      <c r="B176" s="15" t="s">
        <v>1501</v>
      </c>
      <c r="C176" s="16">
        <v>3</v>
      </c>
      <c r="D176" s="15" t="s">
        <v>72</v>
      </c>
      <c r="E176" s="15" t="s">
        <v>82</v>
      </c>
      <c r="F176" s="15" t="s">
        <v>59</v>
      </c>
      <c r="G176" s="36">
        <v>27.94</v>
      </c>
      <c r="H176" s="15" t="s">
        <v>57</v>
      </c>
      <c r="I176" s="16">
        <v>175</v>
      </c>
      <c r="J176" s="15" t="s">
        <v>75</v>
      </c>
      <c r="K176" s="15" t="s">
        <v>1018</v>
      </c>
      <c r="L176" s="23">
        <v>45018</v>
      </c>
      <c r="M176" s="14" t="s">
        <v>2014</v>
      </c>
      <c r="N176" s="17" t="s">
        <v>1936</v>
      </c>
      <c r="O176" s="13">
        <v>6.7361111111111122E-2</v>
      </c>
      <c r="P176" s="14">
        <v>3.4722222222222231E-2</v>
      </c>
      <c r="Q176" s="15" t="s">
        <v>2304</v>
      </c>
      <c r="R176" s="32">
        <v>144</v>
      </c>
      <c r="S176" s="14">
        <v>3.2638888888888891E-2</v>
      </c>
    </row>
    <row r="177" spans="1:19" x14ac:dyDescent="0.2">
      <c r="A177" s="21">
        <v>20</v>
      </c>
      <c r="B177" s="20" t="s">
        <v>1499</v>
      </c>
      <c r="C177" s="21">
        <v>4</v>
      </c>
      <c r="D177" s="20" t="s">
        <v>61</v>
      </c>
      <c r="E177" s="20" t="s">
        <v>82</v>
      </c>
      <c r="F177" s="20" t="s">
        <v>59</v>
      </c>
      <c r="G177" s="37">
        <v>30.5</v>
      </c>
      <c r="H177" s="20" t="s">
        <v>76</v>
      </c>
      <c r="I177" s="21">
        <v>176</v>
      </c>
      <c r="J177" s="20" t="s">
        <v>69</v>
      </c>
      <c r="K177" s="20" t="s">
        <v>23</v>
      </c>
      <c r="L177" s="24">
        <v>45018</v>
      </c>
      <c r="M177" s="19" t="s">
        <v>2015</v>
      </c>
      <c r="N177" s="22" t="s">
        <v>2195</v>
      </c>
      <c r="O177" s="18">
        <v>9.722222222222221E-2</v>
      </c>
      <c r="P177" s="19">
        <v>5.3472222222222206E-2</v>
      </c>
      <c r="Q177" s="20" t="s">
        <v>2304</v>
      </c>
      <c r="R177" s="33">
        <v>63</v>
      </c>
      <c r="S177" s="19">
        <v>3.3333333333333333E-2</v>
      </c>
    </row>
    <row r="178" spans="1:19" x14ac:dyDescent="0.2">
      <c r="A178" s="16">
        <v>4</v>
      </c>
      <c r="B178" s="15" t="s">
        <v>623</v>
      </c>
      <c r="C178" s="16">
        <v>1</v>
      </c>
      <c r="D178" s="15" t="s">
        <v>78</v>
      </c>
      <c r="E178" s="15" t="s">
        <v>66</v>
      </c>
      <c r="F178" s="15" t="s">
        <v>59</v>
      </c>
      <c r="G178" s="36">
        <v>0</v>
      </c>
      <c r="H178" s="15" t="s">
        <v>76</v>
      </c>
      <c r="I178" s="16">
        <v>177</v>
      </c>
      <c r="J178" s="15" t="s">
        <v>100</v>
      </c>
      <c r="K178" s="15" t="s">
        <v>1496</v>
      </c>
      <c r="L178" s="23">
        <v>45018</v>
      </c>
      <c r="M178" s="14" t="s">
        <v>1972</v>
      </c>
      <c r="N178" s="17" t="s">
        <v>2002</v>
      </c>
      <c r="O178" s="13">
        <v>5.2083333333333336E-2</v>
      </c>
      <c r="P178" s="14">
        <v>0</v>
      </c>
      <c r="Q178" s="15" t="s">
        <v>2305</v>
      </c>
      <c r="R178" s="32">
        <v>173</v>
      </c>
      <c r="S178" s="14">
        <v>9.8611111111111108E-2</v>
      </c>
    </row>
    <row r="179" spans="1:19" x14ac:dyDescent="0.2">
      <c r="A179" s="21">
        <v>11</v>
      </c>
      <c r="B179" s="20" t="s">
        <v>1085</v>
      </c>
      <c r="C179" s="21">
        <v>6</v>
      </c>
      <c r="D179" s="20" t="s">
        <v>72</v>
      </c>
      <c r="E179" s="20" t="s">
        <v>66</v>
      </c>
      <c r="F179" s="20" t="s">
        <v>59</v>
      </c>
      <c r="G179" s="37">
        <v>31.6</v>
      </c>
      <c r="H179" s="20" t="s">
        <v>57</v>
      </c>
      <c r="I179" s="21">
        <v>178</v>
      </c>
      <c r="J179" s="20" t="s">
        <v>132</v>
      </c>
      <c r="K179" s="20" t="s">
        <v>1494</v>
      </c>
      <c r="L179" s="24">
        <v>45018</v>
      </c>
      <c r="M179" s="19" t="s">
        <v>2003</v>
      </c>
      <c r="N179" s="22" t="s">
        <v>2196</v>
      </c>
      <c r="O179" s="18">
        <v>0.1423611111111111</v>
      </c>
      <c r="P179" s="19">
        <v>4.0972222222222215E-2</v>
      </c>
      <c r="Q179" s="20" t="s">
        <v>2304</v>
      </c>
      <c r="R179" s="33">
        <v>208</v>
      </c>
      <c r="S179" s="19">
        <v>0.10138888888888889</v>
      </c>
    </row>
    <row r="180" spans="1:19" x14ac:dyDescent="0.2">
      <c r="A180" s="16">
        <v>12</v>
      </c>
      <c r="B180" s="15" t="s">
        <v>1493</v>
      </c>
      <c r="C180" s="16">
        <v>2</v>
      </c>
      <c r="D180" s="15" t="s">
        <v>78</v>
      </c>
      <c r="E180" s="15" t="s">
        <v>60</v>
      </c>
      <c r="F180" s="15" t="s">
        <v>59</v>
      </c>
      <c r="G180" s="36">
        <v>13.3</v>
      </c>
      <c r="H180" s="15" t="s">
        <v>57</v>
      </c>
      <c r="I180" s="16">
        <v>179</v>
      </c>
      <c r="J180" s="15" t="s">
        <v>75</v>
      </c>
      <c r="K180" s="15" t="s">
        <v>9</v>
      </c>
      <c r="L180" s="23">
        <v>45018</v>
      </c>
      <c r="M180" s="14" t="s">
        <v>2016</v>
      </c>
      <c r="N180" s="17" t="s">
        <v>1915</v>
      </c>
      <c r="O180" s="13">
        <v>0.1</v>
      </c>
      <c r="P180" s="14">
        <v>8.1944444444444459E-2</v>
      </c>
      <c r="Q180" s="15" t="s">
        <v>2304</v>
      </c>
      <c r="R180" s="32">
        <v>62</v>
      </c>
      <c r="S180" s="14">
        <v>1.8055555555555554E-2</v>
      </c>
    </row>
    <row r="181" spans="1:19" x14ac:dyDescent="0.2">
      <c r="A181" s="21">
        <v>10</v>
      </c>
      <c r="B181" s="20" t="s">
        <v>1365</v>
      </c>
      <c r="C181" s="21">
        <v>1</v>
      </c>
      <c r="D181" s="20" t="s">
        <v>61</v>
      </c>
      <c r="E181" s="20" t="s">
        <v>66</v>
      </c>
      <c r="F181" s="20" t="s">
        <v>59</v>
      </c>
      <c r="G181" s="37">
        <v>46.61</v>
      </c>
      <c r="H181" s="20" t="s">
        <v>57</v>
      </c>
      <c r="I181" s="21">
        <v>180</v>
      </c>
      <c r="J181" s="20" t="s">
        <v>104</v>
      </c>
      <c r="K181" s="20" t="s">
        <v>1491</v>
      </c>
      <c r="L181" s="24">
        <v>45018</v>
      </c>
      <c r="M181" s="19" t="s">
        <v>2010</v>
      </c>
      <c r="N181" s="22" t="s">
        <v>2181</v>
      </c>
      <c r="O181" s="18">
        <v>0.11666666666666668</v>
      </c>
      <c r="P181" s="19">
        <v>4.8611111111111216E-3</v>
      </c>
      <c r="Q181" s="20" t="s">
        <v>2304</v>
      </c>
      <c r="R181" s="33">
        <v>166</v>
      </c>
      <c r="S181" s="19">
        <v>0.11180555555555556</v>
      </c>
    </row>
    <row r="182" spans="1:19" x14ac:dyDescent="0.2">
      <c r="A182" s="16">
        <v>15</v>
      </c>
      <c r="B182" s="15" t="s">
        <v>1490</v>
      </c>
      <c r="C182" s="16">
        <v>1</v>
      </c>
      <c r="D182" s="15" t="s">
        <v>97</v>
      </c>
      <c r="E182" s="15" t="s">
        <v>66</v>
      </c>
      <c r="F182" s="15" t="s">
        <v>59</v>
      </c>
      <c r="G182" s="36">
        <v>42.58</v>
      </c>
      <c r="H182" s="15" t="s">
        <v>76</v>
      </c>
      <c r="I182" s="16">
        <v>181</v>
      </c>
      <c r="J182" s="15" t="s">
        <v>163</v>
      </c>
      <c r="K182" s="15" t="s">
        <v>10</v>
      </c>
      <c r="L182" s="23">
        <v>45018</v>
      </c>
      <c r="M182" s="14" t="s">
        <v>1986</v>
      </c>
      <c r="N182" s="17" t="s">
        <v>1931</v>
      </c>
      <c r="O182" s="13">
        <v>5.8333333333333341E-2</v>
      </c>
      <c r="P182" s="14">
        <v>9.7222222222222293E-3</v>
      </c>
      <c r="Q182" s="15" t="s">
        <v>2304</v>
      </c>
      <c r="R182" s="32">
        <v>27</v>
      </c>
      <c r="S182" s="14">
        <v>3.8194444444444448E-2</v>
      </c>
    </row>
    <row r="183" spans="1:19" x14ac:dyDescent="0.2">
      <c r="A183" s="21">
        <v>18</v>
      </c>
      <c r="B183" s="20" t="s">
        <v>1488</v>
      </c>
      <c r="C183" s="21">
        <v>2</v>
      </c>
      <c r="D183" s="20" t="s">
        <v>72</v>
      </c>
      <c r="E183" s="20" t="s">
        <v>82</v>
      </c>
      <c r="F183" s="20" t="s">
        <v>106</v>
      </c>
      <c r="G183" s="37">
        <v>38.36</v>
      </c>
      <c r="H183" s="20" t="s">
        <v>70</v>
      </c>
      <c r="I183" s="21">
        <v>182</v>
      </c>
      <c r="J183" s="20" t="s">
        <v>163</v>
      </c>
      <c r="K183" s="20" t="s">
        <v>16</v>
      </c>
      <c r="L183" s="24">
        <v>45018</v>
      </c>
      <c r="M183" s="19" t="s">
        <v>2017</v>
      </c>
      <c r="N183" s="22" t="s">
        <v>2197</v>
      </c>
      <c r="O183" s="18">
        <v>0.10902777777777775</v>
      </c>
      <c r="P183" s="19">
        <v>0.10138888888888886</v>
      </c>
      <c r="Q183" s="20" t="s">
        <v>2304</v>
      </c>
      <c r="R183" s="33">
        <v>38</v>
      </c>
      <c r="S183" s="19">
        <v>7.6388888888888886E-3</v>
      </c>
    </row>
    <row r="184" spans="1:19" x14ac:dyDescent="0.2">
      <c r="A184" s="16">
        <v>18</v>
      </c>
      <c r="B184" s="15" t="s">
        <v>196</v>
      </c>
      <c r="C184" s="16">
        <v>1</v>
      </c>
      <c r="D184" s="15" t="s">
        <v>97</v>
      </c>
      <c r="E184" s="15" t="s">
        <v>82</v>
      </c>
      <c r="F184" s="15" t="s">
        <v>59</v>
      </c>
      <c r="G184" s="36">
        <v>11.69</v>
      </c>
      <c r="H184" s="15" t="s">
        <v>76</v>
      </c>
      <c r="I184" s="16">
        <v>183</v>
      </c>
      <c r="J184" s="15" t="s">
        <v>85</v>
      </c>
      <c r="K184" s="15" t="s">
        <v>1485</v>
      </c>
      <c r="L184" s="23">
        <v>45018</v>
      </c>
      <c r="M184" s="14" t="s">
        <v>1954</v>
      </c>
      <c r="N184" s="17" t="s">
        <v>2198</v>
      </c>
      <c r="O184" s="13">
        <v>0.16458333333333333</v>
      </c>
      <c r="P184" s="14">
        <v>3.888888888888889E-2</v>
      </c>
      <c r="Q184" s="15" t="s">
        <v>2304</v>
      </c>
      <c r="R184" s="32">
        <v>255</v>
      </c>
      <c r="S184" s="14">
        <v>0.11527777777777778</v>
      </c>
    </row>
    <row r="185" spans="1:19" x14ac:dyDescent="0.2">
      <c r="A185" s="21">
        <v>4</v>
      </c>
      <c r="B185" s="20" t="s">
        <v>1484</v>
      </c>
      <c r="C185" s="21">
        <v>6</v>
      </c>
      <c r="D185" s="20" t="s">
        <v>87</v>
      </c>
      <c r="E185" s="20" t="s">
        <v>82</v>
      </c>
      <c r="F185" s="20" t="s">
        <v>59</v>
      </c>
      <c r="G185" s="37">
        <v>24.24</v>
      </c>
      <c r="H185" s="20" t="s">
        <v>76</v>
      </c>
      <c r="I185" s="21">
        <v>184</v>
      </c>
      <c r="J185" s="20" t="s">
        <v>69</v>
      </c>
      <c r="K185" s="20" t="s">
        <v>1482</v>
      </c>
      <c r="L185" s="24">
        <v>45018</v>
      </c>
      <c r="M185" s="19" t="s">
        <v>2018</v>
      </c>
      <c r="N185" s="22" t="s">
        <v>2199</v>
      </c>
      <c r="O185" s="18">
        <v>0.13958333333333334</v>
      </c>
      <c r="P185" s="19">
        <v>0.10902777777777779</v>
      </c>
      <c r="Q185" s="20" t="s">
        <v>2304</v>
      </c>
      <c r="R185" s="33">
        <v>205</v>
      </c>
      <c r="S185" s="19">
        <v>2.013888888888889E-2</v>
      </c>
    </row>
    <row r="186" spans="1:19" x14ac:dyDescent="0.2">
      <c r="A186" s="16">
        <v>16</v>
      </c>
      <c r="B186" s="15" t="s">
        <v>1481</v>
      </c>
      <c r="C186" s="16">
        <v>2</v>
      </c>
      <c r="D186" s="15" t="s">
        <v>97</v>
      </c>
      <c r="E186" s="15" t="s">
        <v>60</v>
      </c>
      <c r="F186" s="15" t="s">
        <v>59</v>
      </c>
      <c r="G186" s="36">
        <v>28.07</v>
      </c>
      <c r="H186" s="15" t="s">
        <v>70</v>
      </c>
      <c r="I186" s="16">
        <v>185</v>
      </c>
      <c r="J186" s="15" t="s">
        <v>85</v>
      </c>
      <c r="K186" s="15" t="s">
        <v>1479</v>
      </c>
      <c r="L186" s="23">
        <v>45018</v>
      </c>
      <c r="M186" s="14" t="s">
        <v>1941</v>
      </c>
      <c r="N186" s="17" t="s">
        <v>2131</v>
      </c>
      <c r="O186" s="13">
        <v>0.15208333333333335</v>
      </c>
      <c r="P186" s="14">
        <v>0.12430555555555557</v>
      </c>
      <c r="Q186" s="15" t="s">
        <v>2304</v>
      </c>
      <c r="R186" s="32">
        <v>91</v>
      </c>
      <c r="S186" s="14">
        <v>2.7777777777777776E-2</v>
      </c>
    </row>
    <row r="187" spans="1:19" x14ac:dyDescent="0.2">
      <c r="A187" s="21">
        <v>13</v>
      </c>
      <c r="B187" s="20" t="s">
        <v>1047</v>
      </c>
      <c r="C187" s="21">
        <v>6</v>
      </c>
      <c r="D187" s="20" t="s">
        <v>97</v>
      </c>
      <c r="E187" s="20" t="s">
        <v>82</v>
      </c>
      <c r="F187" s="20" t="s">
        <v>59</v>
      </c>
      <c r="G187" s="37">
        <v>17.55</v>
      </c>
      <c r="H187" s="20" t="s">
        <v>57</v>
      </c>
      <c r="I187" s="21">
        <v>186</v>
      </c>
      <c r="J187" s="20" t="s">
        <v>75</v>
      </c>
      <c r="K187" s="20" t="s">
        <v>1478</v>
      </c>
      <c r="L187" s="24">
        <v>45018</v>
      </c>
      <c r="M187" s="19" t="s">
        <v>1933</v>
      </c>
      <c r="N187" s="22" t="s">
        <v>2142</v>
      </c>
      <c r="O187" s="18">
        <v>0.14861111111111114</v>
      </c>
      <c r="P187" s="19">
        <v>8.4027777777777798E-2</v>
      </c>
      <c r="Q187" s="20" t="s">
        <v>2304</v>
      </c>
      <c r="R187" s="33">
        <v>270</v>
      </c>
      <c r="S187" s="19">
        <v>6.458333333333334E-2</v>
      </c>
    </row>
    <row r="188" spans="1:19" x14ac:dyDescent="0.2">
      <c r="A188" s="16">
        <v>5</v>
      </c>
      <c r="B188" s="15" t="s">
        <v>1477</v>
      </c>
      <c r="C188" s="16">
        <v>1</v>
      </c>
      <c r="D188" s="15" t="s">
        <v>78</v>
      </c>
      <c r="E188" s="15" t="s">
        <v>82</v>
      </c>
      <c r="F188" s="15" t="s">
        <v>59</v>
      </c>
      <c r="G188" s="36">
        <v>17.399999999999999</v>
      </c>
      <c r="H188" s="15" t="s">
        <v>70</v>
      </c>
      <c r="I188" s="16">
        <v>187</v>
      </c>
      <c r="J188" s="15" t="s">
        <v>132</v>
      </c>
      <c r="K188" s="15" t="s">
        <v>1475</v>
      </c>
      <c r="L188" s="23">
        <v>45018</v>
      </c>
      <c r="M188" s="14" t="s">
        <v>2019</v>
      </c>
      <c r="N188" s="17" t="s">
        <v>2200</v>
      </c>
      <c r="O188" s="13">
        <v>0.12847222222222221</v>
      </c>
      <c r="P188" s="14">
        <v>4.0972222222222215E-2</v>
      </c>
      <c r="Q188" s="15" t="s">
        <v>2304</v>
      </c>
      <c r="R188" s="32">
        <v>208</v>
      </c>
      <c r="S188" s="14">
        <v>8.7499999999999994E-2</v>
      </c>
    </row>
    <row r="189" spans="1:19" x14ac:dyDescent="0.2">
      <c r="A189" s="21">
        <v>20</v>
      </c>
      <c r="B189" s="20" t="s">
        <v>1474</v>
      </c>
      <c r="C189" s="21">
        <v>4</v>
      </c>
      <c r="D189" s="20" t="s">
        <v>72</v>
      </c>
      <c r="E189" s="20" t="s">
        <v>60</v>
      </c>
      <c r="F189" s="20" t="s">
        <v>59</v>
      </c>
      <c r="G189" s="37">
        <v>0</v>
      </c>
      <c r="H189" s="20" t="s">
        <v>57</v>
      </c>
      <c r="I189" s="21">
        <v>188</v>
      </c>
      <c r="J189" s="20" t="s">
        <v>75</v>
      </c>
      <c r="K189" s="20" t="s">
        <v>125</v>
      </c>
      <c r="L189" s="24">
        <v>45018</v>
      </c>
      <c r="M189" s="19" t="s">
        <v>1956</v>
      </c>
      <c r="N189" s="22" t="s">
        <v>2201</v>
      </c>
      <c r="O189" s="18">
        <v>7.013888888888889E-2</v>
      </c>
      <c r="P189" s="19">
        <v>0</v>
      </c>
      <c r="Q189" s="20" t="s">
        <v>2305</v>
      </c>
      <c r="R189" s="33">
        <v>83</v>
      </c>
      <c r="S189" s="19">
        <v>7.2916666666666671E-2</v>
      </c>
    </row>
    <row r="190" spans="1:19" x14ac:dyDescent="0.2">
      <c r="A190" s="16">
        <v>11</v>
      </c>
      <c r="B190" s="15" t="s">
        <v>1472</v>
      </c>
      <c r="C190" s="16">
        <v>4</v>
      </c>
      <c r="D190" s="15" t="s">
        <v>61</v>
      </c>
      <c r="E190" s="15" t="s">
        <v>82</v>
      </c>
      <c r="F190" s="15" t="s">
        <v>59</v>
      </c>
      <c r="G190" s="36">
        <v>41.66</v>
      </c>
      <c r="H190" s="15" t="s">
        <v>57</v>
      </c>
      <c r="I190" s="16">
        <v>189</v>
      </c>
      <c r="J190" s="15" t="s">
        <v>90</v>
      </c>
      <c r="K190" s="15" t="s">
        <v>1470</v>
      </c>
      <c r="L190" s="23">
        <v>45018</v>
      </c>
      <c r="M190" s="14" t="s">
        <v>1994</v>
      </c>
      <c r="N190" s="17" t="s">
        <v>2124</v>
      </c>
      <c r="O190" s="13">
        <v>9.8611111111111149E-2</v>
      </c>
      <c r="P190" s="14">
        <v>1.7361111111111147E-2</v>
      </c>
      <c r="Q190" s="15" t="s">
        <v>2304</v>
      </c>
      <c r="R190" s="32">
        <v>192</v>
      </c>
      <c r="S190" s="14">
        <v>8.1250000000000003E-2</v>
      </c>
    </row>
    <row r="191" spans="1:19" x14ac:dyDescent="0.2">
      <c r="A191" s="21">
        <v>5</v>
      </c>
      <c r="B191" s="20" t="s">
        <v>1283</v>
      </c>
      <c r="C191" s="21">
        <v>2</v>
      </c>
      <c r="D191" s="20" t="s">
        <v>61</v>
      </c>
      <c r="E191" s="20" t="s">
        <v>82</v>
      </c>
      <c r="F191" s="20" t="s">
        <v>59</v>
      </c>
      <c r="G191" s="37">
        <v>38.880000000000003</v>
      </c>
      <c r="H191" s="20" t="s">
        <v>70</v>
      </c>
      <c r="I191" s="21">
        <v>190</v>
      </c>
      <c r="J191" s="20" t="s">
        <v>75</v>
      </c>
      <c r="K191" s="20" t="s">
        <v>1468</v>
      </c>
      <c r="L191" s="24">
        <v>45018</v>
      </c>
      <c r="M191" s="19" t="s">
        <v>1937</v>
      </c>
      <c r="N191" s="22" t="s">
        <v>2004</v>
      </c>
      <c r="O191" s="18">
        <v>7.7083333333333337E-2</v>
      </c>
      <c r="P191" s="19">
        <v>6.2500000000000056E-3</v>
      </c>
      <c r="Q191" s="20" t="s">
        <v>2304</v>
      </c>
      <c r="R191" s="33">
        <v>202</v>
      </c>
      <c r="S191" s="19">
        <v>7.0833333333333331E-2</v>
      </c>
    </row>
    <row r="192" spans="1:19" x14ac:dyDescent="0.2">
      <c r="A192" s="16">
        <v>12</v>
      </c>
      <c r="B192" s="15" t="s">
        <v>287</v>
      </c>
      <c r="C192" s="16">
        <v>6</v>
      </c>
      <c r="D192" s="15" t="s">
        <v>61</v>
      </c>
      <c r="E192" s="15" t="s">
        <v>82</v>
      </c>
      <c r="F192" s="15" t="s">
        <v>59</v>
      </c>
      <c r="G192" s="36">
        <v>24.36</v>
      </c>
      <c r="H192" s="15" t="s">
        <v>76</v>
      </c>
      <c r="I192" s="16">
        <v>191</v>
      </c>
      <c r="J192" s="15" t="s">
        <v>163</v>
      </c>
      <c r="K192" s="15" t="s">
        <v>1467</v>
      </c>
      <c r="L192" s="23">
        <v>45018</v>
      </c>
      <c r="M192" s="14" t="s">
        <v>2020</v>
      </c>
      <c r="N192" s="17" t="s">
        <v>2021</v>
      </c>
      <c r="O192" s="13">
        <v>0.11875000000000001</v>
      </c>
      <c r="P192" s="14">
        <v>4.791666666666667E-2</v>
      </c>
      <c r="Q192" s="15" t="s">
        <v>2304</v>
      </c>
      <c r="R192" s="32">
        <v>162</v>
      </c>
      <c r="S192" s="14">
        <v>6.0416666666666667E-2</v>
      </c>
    </row>
    <row r="193" spans="1:19" x14ac:dyDescent="0.2">
      <c r="A193" s="21">
        <v>17</v>
      </c>
      <c r="B193" s="20" t="s">
        <v>1466</v>
      </c>
      <c r="C193" s="21">
        <v>4</v>
      </c>
      <c r="D193" s="20" t="s">
        <v>61</v>
      </c>
      <c r="E193" s="20" t="s">
        <v>60</v>
      </c>
      <c r="F193" s="20" t="s">
        <v>102</v>
      </c>
      <c r="G193" s="37">
        <v>15.99</v>
      </c>
      <c r="H193" s="20" t="s">
        <v>70</v>
      </c>
      <c r="I193" s="21">
        <v>192</v>
      </c>
      <c r="J193" s="20" t="s">
        <v>69</v>
      </c>
      <c r="K193" s="20" t="s">
        <v>26</v>
      </c>
      <c r="L193" s="24">
        <v>45018</v>
      </c>
      <c r="M193" s="19" t="s">
        <v>2021</v>
      </c>
      <c r="N193" s="22" t="s">
        <v>2166</v>
      </c>
      <c r="O193" s="18">
        <v>9.5138888888888856E-2</v>
      </c>
      <c r="P193" s="19">
        <v>7.7083333333333309E-2</v>
      </c>
      <c r="Q193" s="20" t="s">
        <v>2304</v>
      </c>
      <c r="R193" s="33">
        <v>75</v>
      </c>
      <c r="S193" s="19">
        <v>1.8055555555555554E-2</v>
      </c>
    </row>
    <row r="194" spans="1:19" x14ac:dyDescent="0.2">
      <c r="A194" s="16">
        <v>3</v>
      </c>
      <c r="B194" s="15" t="s">
        <v>1464</v>
      </c>
      <c r="C194" s="16">
        <v>5</v>
      </c>
      <c r="D194" s="15" t="s">
        <v>87</v>
      </c>
      <c r="E194" s="15" t="s">
        <v>60</v>
      </c>
      <c r="F194" s="15" t="s">
        <v>59</v>
      </c>
      <c r="G194" s="36">
        <v>24.85</v>
      </c>
      <c r="H194" s="15" t="s">
        <v>57</v>
      </c>
      <c r="I194" s="16">
        <v>193</v>
      </c>
      <c r="J194" s="15" t="s">
        <v>64</v>
      </c>
      <c r="K194" s="15" t="s">
        <v>1462</v>
      </c>
      <c r="L194" s="23">
        <v>45018</v>
      </c>
      <c r="M194" s="14" t="s">
        <v>2022</v>
      </c>
      <c r="N194" s="17" t="s">
        <v>1936</v>
      </c>
      <c r="O194" s="13">
        <v>0.11944444444444446</v>
      </c>
      <c r="P194" s="14">
        <v>6.9444444444446973E-4</v>
      </c>
      <c r="Q194" s="15" t="s">
        <v>2304</v>
      </c>
      <c r="R194" s="32">
        <v>220</v>
      </c>
      <c r="S194" s="14">
        <v>0.11874999999999999</v>
      </c>
    </row>
    <row r="195" spans="1:19" x14ac:dyDescent="0.2">
      <c r="A195" s="21">
        <v>3</v>
      </c>
      <c r="B195" s="20" t="s">
        <v>950</v>
      </c>
      <c r="C195" s="21">
        <v>6</v>
      </c>
      <c r="D195" s="20" t="s">
        <v>87</v>
      </c>
      <c r="E195" s="20" t="s">
        <v>82</v>
      </c>
      <c r="F195" s="20" t="s">
        <v>106</v>
      </c>
      <c r="G195" s="37">
        <v>11.41</v>
      </c>
      <c r="H195" s="20" t="s">
        <v>57</v>
      </c>
      <c r="I195" s="21">
        <v>194</v>
      </c>
      <c r="J195" s="20" t="s">
        <v>100</v>
      </c>
      <c r="K195" s="20" t="s">
        <v>570</v>
      </c>
      <c r="L195" s="24">
        <v>45018</v>
      </c>
      <c r="M195" s="19" t="s">
        <v>2023</v>
      </c>
      <c r="N195" s="22" t="s">
        <v>2065</v>
      </c>
      <c r="O195" s="18">
        <v>5.2777777777777785E-2</v>
      </c>
      <c r="P195" s="19">
        <v>5.5555555555555636E-3</v>
      </c>
      <c r="Q195" s="20" t="s">
        <v>2304</v>
      </c>
      <c r="R195" s="33">
        <v>96</v>
      </c>
      <c r="S195" s="19">
        <v>4.7222222222222221E-2</v>
      </c>
    </row>
    <row r="196" spans="1:19" x14ac:dyDescent="0.2">
      <c r="A196" s="16">
        <v>2</v>
      </c>
      <c r="B196" s="15" t="s">
        <v>710</v>
      </c>
      <c r="C196" s="16">
        <v>1</v>
      </c>
      <c r="D196" s="15" t="s">
        <v>72</v>
      </c>
      <c r="E196" s="15" t="s">
        <v>82</v>
      </c>
      <c r="F196" s="15" t="s">
        <v>106</v>
      </c>
      <c r="G196" s="36">
        <v>10.06</v>
      </c>
      <c r="H196" s="15" t="s">
        <v>76</v>
      </c>
      <c r="I196" s="16">
        <v>195</v>
      </c>
      <c r="J196" s="15" t="s">
        <v>75</v>
      </c>
      <c r="K196" s="15" t="s">
        <v>26</v>
      </c>
      <c r="L196" s="23">
        <v>45018</v>
      </c>
      <c r="M196" s="14" t="s">
        <v>1936</v>
      </c>
      <c r="N196" s="17" t="s">
        <v>2121</v>
      </c>
      <c r="O196" s="13">
        <v>5.5555555555555559E-2</v>
      </c>
      <c r="P196" s="14">
        <v>9.7222222222222293E-3</v>
      </c>
      <c r="Q196" s="15" t="s">
        <v>2304</v>
      </c>
      <c r="R196" s="32">
        <v>50</v>
      </c>
      <c r="S196" s="14">
        <v>3.5416666666666666E-2</v>
      </c>
    </row>
    <row r="197" spans="1:19" x14ac:dyDescent="0.2">
      <c r="A197" s="21">
        <v>4</v>
      </c>
      <c r="B197" s="20" t="s">
        <v>1459</v>
      </c>
      <c r="C197" s="21">
        <v>3</v>
      </c>
      <c r="D197" s="20" t="s">
        <v>61</v>
      </c>
      <c r="E197" s="20" t="s">
        <v>82</v>
      </c>
      <c r="F197" s="20" t="s">
        <v>59</v>
      </c>
      <c r="G197" s="37">
        <v>42.65</v>
      </c>
      <c r="H197" s="20" t="s">
        <v>57</v>
      </c>
      <c r="I197" s="21">
        <v>196</v>
      </c>
      <c r="J197" s="20" t="s">
        <v>90</v>
      </c>
      <c r="K197" s="20" t="s">
        <v>1457</v>
      </c>
      <c r="L197" s="24">
        <v>45018</v>
      </c>
      <c r="M197" s="19" t="s">
        <v>1948</v>
      </c>
      <c r="N197" s="22" t="s">
        <v>2175</v>
      </c>
      <c r="O197" s="18">
        <v>0.16597222222222224</v>
      </c>
      <c r="P197" s="19">
        <v>4.3750000000000025E-2</v>
      </c>
      <c r="Q197" s="20" t="s">
        <v>2304</v>
      </c>
      <c r="R197" s="33">
        <v>191</v>
      </c>
      <c r="S197" s="19">
        <v>0.12222222222222222</v>
      </c>
    </row>
    <row r="198" spans="1:19" x14ac:dyDescent="0.2">
      <c r="A198" s="16">
        <v>5</v>
      </c>
      <c r="B198" s="15" t="s">
        <v>457</v>
      </c>
      <c r="C198" s="16">
        <v>6</v>
      </c>
      <c r="D198" s="15" t="s">
        <v>61</v>
      </c>
      <c r="E198" s="15" t="s">
        <v>60</v>
      </c>
      <c r="F198" s="15" t="s">
        <v>106</v>
      </c>
      <c r="G198" s="36">
        <v>20.11</v>
      </c>
      <c r="H198" s="15" t="s">
        <v>76</v>
      </c>
      <c r="I198" s="16">
        <v>197</v>
      </c>
      <c r="J198" s="15" t="s">
        <v>75</v>
      </c>
      <c r="K198" s="15" t="s">
        <v>1455</v>
      </c>
      <c r="L198" s="23">
        <v>45018</v>
      </c>
      <c r="M198" s="14" t="s">
        <v>1954</v>
      </c>
      <c r="N198" s="17" t="s">
        <v>2202</v>
      </c>
      <c r="O198" s="13">
        <v>9.9305555555555591E-2</v>
      </c>
      <c r="P198" s="14">
        <v>3.8888888888888917E-2</v>
      </c>
      <c r="Q198" s="15" t="s">
        <v>2304</v>
      </c>
      <c r="R198" s="32">
        <v>129</v>
      </c>
      <c r="S198" s="14">
        <v>0.05</v>
      </c>
    </row>
    <row r="199" spans="1:19" x14ac:dyDescent="0.2">
      <c r="A199" s="21">
        <v>9</v>
      </c>
      <c r="B199" s="20" t="s">
        <v>1454</v>
      </c>
      <c r="C199" s="21">
        <v>4</v>
      </c>
      <c r="D199" s="20" t="s">
        <v>97</v>
      </c>
      <c r="E199" s="20" t="s">
        <v>82</v>
      </c>
      <c r="F199" s="20" t="s">
        <v>59</v>
      </c>
      <c r="G199" s="37">
        <v>36.72</v>
      </c>
      <c r="H199" s="20" t="s">
        <v>57</v>
      </c>
      <c r="I199" s="21">
        <v>198</v>
      </c>
      <c r="J199" s="20" t="s">
        <v>90</v>
      </c>
      <c r="K199" s="20" t="s">
        <v>10</v>
      </c>
      <c r="L199" s="24">
        <v>45018</v>
      </c>
      <c r="M199" s="19" t="s">
        <v>2024</v>
      </c>
      <c r="N199" s="22" t="s">
        <v>2041</v>
      </c>
      <c r="O199" s="18">
        <v>0.10347222222222224</v>
      </c>
      <c r="P199" s="19">
        <v>8.0555555555555575E-2</v>
      </c>
      <c r="Q199" s="20" t="s">
        <v>2304</v>
      </c>
      <c r="R199" s="33">
        <v>54</v>
      </c>
      <c r="S199" s="19">
        <v>2.2916666666666665E-2</v>
      </c>
    </row>
    <row r="200" spans="1:19" x14ac:dyDescent="0.2">
      <c r="A200" s="16">
        <v>11</v>
      </c>
      <c r="B200" s="15" t="s">
        <v>1452</v>
      </c>
      <c r="C200" s="16">
        <v>5</v>
      </c>
      <c r="D200" s="15" t="s">
        <v>61</v>
      </c>
      <c r="E200" s="15" t="s">
        <v>66</v>
      </c>
      <c r="F200" s="15" t="s">
        <v>106</v>
      </c>
      <c r="G200" s="36">
        <v>13.26</v>
      </c>
      <c r="H200" s="15" t="s">
        <v>70</v>
      </c>
      <c r="I200" s="16">
        <v>199</v>
      </c>
      <c r="J200" s="15" t="s">
        <v>163</v>
      </c>
      <c r="K200" s="15" t="s">
        <v>1450</v>
      </c>
      <c r="L200" s="23">
        <v>45018</v>
      </c>
      <c r="M200" s="14" t="s">
        <v>2011</v>
      </c>
      <c r="N200" s="17" t="s">
        <v>2203</v>
      </c>
      <c r="O200" s="13">
        <v>0.15555555555555556</v>
      </c>
      <c r="P200" s="14">
        <v>5.694444444444445E-2</v>
      </c>
      <c r="Q200" s="15" t="s">
        <v>2304</v>
      </c>
      <c r="R200" s="32">
        <v>261</v>
      </c>
      <c r="S200" s="14">
        <v>9.8611111111111108E-2</v>
      </c>
    </row>
    <row r="201" spans="1:19" x14ac:dyDescent="0.2">
      <c r="A201" s="21">
        <v>11</v>
      </c>
      <c r="B201" s="20" t="s">
        <v>1277</v>
      </c>
      <c r="C201" s="21">
        <v>4</v>
      </c>
      <c r="D201" s="20" t="s">
        <v>72</v>
      </c>
      <c r="E201" s="20" t="s">
        <v>82</v>
      </c>
      <c r="F201" s="20" t="s">
        <v>59</v>
      </c>
      <c r="G201" s="37">
        <v>48.73</v>
      </c>
      <c r="H201" s="20" t="s">
        <v>57</v>
      </c>
      <c r="I201" s="21">
        <v>200</v>
      </c>
      <c r="J201" s="20" t="s">
        <v>75</v>
      </c>
      <c r="K201" s="20" t="s">
        <v>1448</v>
      </c>
      <c r="L201" s="24">
        <v>45018</v>
      </c>
      <c r="M201" s="19" t="s">
        <v>1959</v>
      </c>
      <c r="N201" s="22" t="s">
        <v>2167</v>
      </c>
      <c r="O201" s="18">
        <v>0.11874999999999999</v>
      </c>
      <c r="P201" s="19">
        <v>7.2222222222222215E-2</v>
      </c>
      <c r="Q201" s="20" t="s">
        <v>2304</v>
      </c>
      <c r="R201" s="33">
        <v>88</v>
      </c>
      <c r="S201" s="19">
        <v>4.6527777777777779E-2</v>
      </c>
    </row>
    <row r="202" spans="1:19" x14ac:dyDescent="0.2">
      <c r="A202" s="16">
        <v>3</v>
      </c>
      <c r="B202" s="15" t="s">
        <v>1447</v>
      </c>
      <c r="C202" s="16">
        <v>5</v>
      </c>
      <c r="D202" s="15" t="s">
        <v>97</v>
      </c>
      <c r="E202" s="15" t="s">
        <v>66</v>
      </c>
      <c r="F202" s="15" t="s">
        <v>59</v>
      </c>
      <c r="G202" s="36">
        <v>19.84</v>
      </c>
      <c r="H202" s="15" t="s">
        <v>57</v>
      </c>
      <c r="I202" s="16">
        <v>201</v>
      </c>
      <c r="J202" s="15" t="s">
        <v>100</v>
      </c>
      <c r="K202" s="15" t="s">
        <v>5</v>
      </c>
      <c r="L202" s="23">
        <v>45018</v>
      </c>
      <c r="M202" s="14" t="s">
        <v>1898</v>
      </c>
      <c r="N202" s="17" t="s">
        <v>1993</v>
      </c>
      <c r="O202" s="13">
        <v>6.3888888888888898E-2</v>
      </c>
      <c r="P202" s="14">
        <v>2.3611111111111117E-2</v>
      </c>
      <c r="Q202" s="15" t="s">
        <v>2304</v>
      </c>
      <c r="R202" s="32">
        <v>72</v>
      </c>
      <c r="S202" s="14">
        <v>4.027777777777778E-2</v>
      </c>
    </row>
    <row r="203" spans="1:19" x14ac:dyDescent="0.2">
      <c r="A203" s="21">
        <v>16</v>
      </c>
      <c r="B203" s="20" t="s">
        <v>1445</v>
      </c>
      <c r="C203" s="21">
        <v>5</v>
      </c>
      <c r="D203" s="20" t="s">
        <v>72</v>
      </c>
      <c r="E203" s="20" t="s">
        <v>82</v>
      </c>
      <c r="F203" s="20" t="s">
        <v>59</v>
      </c>
      <c r="G203" s="37">
        <v>0</v>
      </c>
      <c r="H203" s="20" t="s">
        <v>76</v>
      </c>
      <c r="I203" s="21">
        <v>202</v>
      </c>
      <c r="J203" s="20" t="s">
        <v>126</v>
      </c>
      <c r="K203" s="20" t="s">
        <v>1443</v>
      </c>
      <c r="L203" s="24">
        <v>45018</v>
      </c>
      <c r="M203" s="19" t="s">
        <v>2025</v>
      </c>
      <c r="N203" s="22" t="s">
        <v>1921</v>
      </c>
      <c r="O203" s="18">
        <v>5.3472222222222213E-2</v>
      </c>
      <c r="P203" s="19">
        <v>0</v>
      </c>
      <c r="Q203" s="20" t="s">
        <v>2305</v>
      </c>
      <c r="R203" s="33">
        <v>206</v>
      </c>
      <c r="S203" s="19">
        <v>0.10833333333333334</v>
      </c>
    </row>
    <row r="204" spans="1:19" x14ac:dyDescent="0.2">
      <c r="A204" s="16">
        <v>5</v>
      </c>
      <c r="B204" s="15" t="s">
        <v>1442</v>
      </c>
      <c r="C204" s="16">
        <v>2</v>
      </c>
      <c r="D204" s="15" t="s">
        <v>97</v>
      </c>
      <c r="E204" s="15" t="s">
        <v>82</v>
      </c>
      <c r="F204" s="15" t="s">
        <v>59</v>
      </c>
      <c r="G204" s="36">
        <v>0</v>
      </c>
      <c r="H204" s="15" t="s">
        <v>70</v>
      </c>
      <c r="I204" s="16">
        <v>203</v>
      </c>
      <c r="J204" s="15" t="s">
        <v>100</v>
      </c>
      <c r="K204" s="15" t="s">
        <v>1440</v>
      </c>
      <c r="L204" s="23">
        <v>45018</v>
      </c>
      <c r="M204" s="14" t="s">
        <v>2026</v>
      </c>
      <c r="N204" s="17" t="s">
        <v>2201</v>
      </c>
      <c r="O204" s="13">
        <v>5.833333333333332E-2</v>
      </c>
      <c r="P204" s="14">
        <v>0</v>
      </c>
      <c r="Q204" s="15" t="s">
        <v>2305</v>
      </c>
      <c r="R204" s="32">
        <v>156</v>
      </c>
      <c r="S204" s="14">
        <v>5.9027777777777776E-2</v>
      </c>
    </row>
    <row r="205" spans="1:19" x14ac:dyDescent="0.2">
      <c r="A205" s="21">
        <v>16</v>
      </c>
      <c r="B205" s="20" t="s">
        <v>326</v>
      </c>
      <c r="C205" s="21">
        <v>5</v>
      </c>
      <c r="D205" s="20" t="s">
        <v>97</v>
      </c>
      <c r="E205" s="20" t="s">
        <v>82</v>
      </c>
      <c r="F205" s="20" t="s">
        <v>102</v>
      </c>
      <c r="G205" s="37">
        <v>49.56</v>
      </c>
      <c r="H205" s="20" t="s">
        <v>70</v>
      </c>
      <c r="I205" s="21">
        <v>204</v>
      </c>
      <c r="J205" s="20" t="s">
        <v>85</v>
      </c>
      <c r="K205" s="20" t="s">
        <v>5</v>
      </c>
      <c r="L205" s="24">
        <v>45018</v>
      </c>
      <c r="M205" s="19" t="s">
        <v>2027</v>
      </c>
      <c r="N205" s="22" t="s">
        <v>2061</v>
      </c>
      <c r="O205" s="18">
        <v>8.8888888888888878E-2</v>
      </c>
      <c r="P205" s="19">
        <v>7.4305555555555541E-2</v>
      </c>
      <c r="Q205" s="20" t="s">
        <v>2304</v>
      </c>
      <c r="R205" s="33">
        <v>48</v>
      </c>
      <c r="S205" s="19">
        <v>1.4583333333333334E-2</v>
      </c>
    </row>
    <row r="206" spans="1:19" x14ac:dyDescent="0.2">
      <c r="A206" s="16">
        <v>14</v>
      </c>
      <c r="B206" s="15" t="s">
        <v>578</v>
      </c>
      <c r="C206" s="16">
        <v>1</v>
      </c>
      <c r="D206" s="15" t="s">
        <v>61</v>
      </c>
      <c r="E206" s="15" t="s">
        <v>82</v>
      </c>
      <c r="F206" s="15" t="s">
        <v>106</v>
      </c>
      <c r="G206" s="36">
        <v>26.49</v>
      </c>
      <c r="H206" s="15" t="s">
        <v>70</v>
      </c>
      <c r="I206" s="16">
        <v>205</v>
      </c>
      <c r="J206" s="15" t="s">
        <v>69</v>
      </c>
      <c r="K206" s="15" t="s">
        <v>1310</v>
      </c>
      <c r="L206" s="23">
        <v>45018</v>
      </c>
      <c r="M206" s="14" t="s">
        <v>1926</v>
      </c>
      <c r="N206" s="17" t="s">
        <v>2204</v>
      </c>
      <c r="O206" s="13">
        <v>0.16597222222222224</v>
      </c>
      <c r="P206" s="14">
        <v>0.10625000000000001</v>
      </c>
      <c r="Q206" s="15" t="s">
        <v>2304</v>
      </c>
      <c r="R206" s="32">
        <v>61</v>
      </c>
      <c r="S206" s="14">
        <v>5.9722222222222225E-2</v>
      </c>
    </row>
    <row r="207" spans="1:19" x14ac:dyDescent="0.2">
      <c r="A207" s="21">
        <v>4</v>
      </c>
      <c r="B207" s="20" t="s">
        <v>1234</v>
      </c>
      <c r="C207" s="21">
        <v>6</v>
      </c>
      <c r="D207" s="20" t="s">
        <v>78</v>
      </c>
      <c r="E207" s="20" t="s">
        <v>82</v>
      </c>
      <c r="F207" s="20" t="s">
        <v>59</v>
      </c>
      <c r="G207" s="37">
        <v>36.96</v>
      </c>
      <c r="H207" s="20" t="s">
        <v>76</v>
      </c>
      <c r="I207" s="21">
        <v>206</v>
      </c>
      <c r="J207" s="20" t="s">
        <v>126</v>
      </c>
      <c r="K207" s="20" t="s">
        <v>7</v>
      </c>
      <c r="L207" s="24">
        <v>45018</v>
      </c>
      <c r="M207" s="19" t="s">
        <v>1918</v>
      </c>
      <c r="N207" s="22" t="s">
        <v>2156</v>
      </c>
      <c r="O207" s="18">
        <v>0.12291666666666669</v>
      </c>
      <c r="P207" s="19">
        <v>7.2222222222222243E-2</v>
      </c>
      <c r="Q207" s="20" t="s">
        <v>2304</v>
      </c>
      <c r="R207" s="33">
        <v>30</v>
      </c>
      <c r="S207" s="19">
        <v>4.027777777777778E-2</v>
      </c>
    </row>
    <row r="208" spans="1:19" x14ac:dyDescent="0.2">
      <c r="A208" s="16">
        <v>20</v>
      </c>
      <c r="B208" s="15" t="s">
        <v>1436</v>
      </c>
      <c r="C208" s="16">
        <v>3</v>
      </c>
      <c r="D208" s="15" t="s">
        <v>87</v>
      </c>
      <c r="E208" s="15" t="s">
        <v>66</v>
      </c>
      <c r="F208" s="15" t="s">
        <v>59</v>
      </c>
      <c r="G208" s="36">
        <v>0</v>
      </c>
      <c r="H208" s="15" t="s">
        <v>57</v>
      </c>
      <c r="I208" s="16">
        <v>207</v>
      </c>
      <c r="J208" s="15" t="s">
        <v>104</v>
      </c>
      <c r="K208" s="15" t="s">
        <v>1434</v>
      </c>
      <c r="L208" s="23">
        <v>45018</v>
      </c>
      <c r="M208" s="14" t="s">
        <v>2013</v>
      </c>
      <c r="N208" s="17" t="s">
        <v>2138</v>
      </c>
      <c r="O208" s="13">
        <v>5.0694444444444445E-2</v>
      </c>
      <c r="P208" s="14">
        <v>0</v>
      </c>
      <c r="Q208" s="15" t="s">
        <v>2305</v>
      </c>
      <c r="R208" s="32">
        <v>180</v>
      </c>
      <c r="S208" s="14">
        <v>7.7083333333333337E-2</v>
      </c>
    </row>
    <row r="209" spans="1:19" x14ac:dyDescent="0.2">
      <c r="A209" s="21">
        <v>16</v>
      </c>
      <c r="B209" s="20" t="s">
        <v>1433</v>
      </c>
      <c r="C209" s="21">
        <v>4</v>
      </c>
      <c r="D209" s="20" t="s">
        <v>97</v>
      </c>
      <c r="E209" s="20" t="s">
        <v>82</v>
      </c>
      <c r="F209" s="20" t="s">
        <v>106</v>
      </c>
      <c r="G209" s="37">
        <v>36.700000000000003</v>
      </c>
      <c r="H209" s="20" t="s">
        <v>76</v>
      </c>
      <c r="I209" s="21">
        <v>208</v>
      </c>
      <c r="J209" s="20" t="s">
        <v>100</v>
      </c>
      <c r="K209" s="20" t="s">
        <v>1431</v>
      </c>
      <c r="L209" s="24">
        <v>45018</v>
      </c>
      <c r="M209" s="19" t="s">
        <v>1916</v>
      </c>
      <c r="N209" s="22" t="s">
        <v>2205</v>
      </c>
      <c r="O209" s="18">
        <v>0.13749999999999996</v>
      </c>
      <c r="P209" s="19">
        <v>5.7638888888888851E-2</v>
      </c>
      <c r="Q209" s="20" t="s">
        <v>2304</v>
      </c>
      <c r="R209" s="33">
        <v>180</v>
      </c>
      <c r="S209" s="19">
        <v>6.9444444444444448E-2</v>
      </c>
    </row>
    <row r="210" spans="1:19" x14ac:dyDescent="0.2">
      <c r="A210" s="16">
        <v>9</v>
      </c>
      <c r="B210" s="15" t="s">
        <v>1430</v>
      </c>
      <c r="C210" s="16">
        <v>6</v>
      </c>
      <c r="D210" s="15" t="s">
        <v>97</v>
      </c>
      <c r="E210" s="15" t="s">
        <v>66</v>
      </c>
      <c r="F210" s="15" t="s">
        <v>102</v>
      </c>
      <c r="G210" s="36">
        <v>0</v>
      </c>
      <c r="H210" s="15" t="s">
        <v>57</v>
      </c>
      <c r="I210" s="16">
        <v>209</v>
      </c>
      <c r="J210" s="15" t="s">
        <v>126</v>
      </c>
      <c r="K210" s="15" t="s">
        <v>1428</v>
      </c>
      <c r="L210" s="23">
        <v>45018</v>
      </c>
      <c r="M210" s="14" t="s">
        <v>1937</v>
      </c>
      <c r="N210" s="17" t="s">
        <v>2151</v>
      </c>
      <c r="O210" s="13">
        <v>0.10763888888888887</v>
      </c>
      <c r="P210" s="14">
        <v>0</v>
      </c>
      <c r="Q210" s="15" t="s">
        <v>2305</v>
      </c>
      <c r="R210" s="32">
        <v>214</v>
      </c>
      <c r="S210" s="14">
        <v>0.11874999999999999</v>
      </c>
    </row>
    <row r="211" spans="1:19" x14ac:dyDescent="0.2">
      <c r="A211" s="21">
        <v>10</v>
      </c>
      <c r="B211" s="20" t="s">
        <v>1427</v>
      </c>
      <c r="C211" s="21">
        <v>4</v>
      </c>
      <c r="D211" s="20" t="s">
        <v>61</v>
      </c>
      <c r="E211" s="20" t="s">
        <v>60</v>
      </c>
      <c r="F211" s="20" t="s">
        <v>59</v>
      </c>
      <c r="G211" s="37">
        <v>0</v>
      </c>
      <c r="H211" s="20" t="s">
        <v>70</v>
      </c>
      <c r="I211" s="21">
        <v>210</v>
      </c>
      <c r="J211" s="20" t="s">
        <v>132</v>
      </c>
      <c r="K211" s="20" t="s">
        <v>1425</v>
      </c>
      <c r="L211" s="24">
        <v>45018</v>
      </c>
      <c r="M211" s="19" t="s">
        <v>2028</v>
      </c>
      <c r="N211" s="22" t="s">
        <v>2206</v>
      </c>
      <c r="O211" s="18">
        <v>7.3611111111111113E-2</v>
      </c>
      <c r="P211" s="19">
        <v>0</v>
      </c>
      <c r="Q211" s="20" t="s">
        <v>2305</v>
      </c>
      <c r="R211" s="33">
        <v>195</v>
      </c>
      <c r="S211" s="19">
        <v>0.10972222222222222</v>
      </c>
    </row>
    <row r="212" spans="1:19" x14ac:dyDescent="0.2">
      <c r="A212" s="16">
        <v>1</v>
      </c>
      <c r="B212" s="15" t="s">
        <v>977</v>
      </c>
      <c r="C212" s="16">
        <v>2</v>
      </c>
      <c r="D212" s="15" t="s">
        <v>97</v>
      </c>
      <c r="E212" s="15" t="s">
        <v>82</v>
      </c>
      <c r="F212" s="15" t="s">
        <v>106</v>
      </c>
      <c r="G212" s="36">
        <v>0</v>
      </c>
      <c r="H212" s="15" t="s">
        <v>57</v>
      </c>
      <c r="I212" s="16">
        <v>211</v>
      </c>
      <c r="J212" s="15" t="s">
        <v>64</v>
      </c>
      <c r="K212" s="15" t="s">
        <v>1423</v>
      </c>
      <c r="L212" s="23">
        <v>45018</v>
      </c>
      <c r="M212" s="14" t="s">
        <v>1956</v>
      </c>
      <c r="N212" s="17" t="s">
        <v>2167</v>
      </c>
      <c r="O212" s="13">
        <v>7.3611111111111127E-2</v>
      </c>
      <c r="P212" s="14">
        <v>0</v>
      </c>
      <c r="Q212" s="15" t="s">
        <v>2305</v>
      </c>
      <c r="R212" s="32">
        <v>169</v>
      </c>
      <c r="S212" s="14">
        <v>9.375E-2</v>
      </c>
    </row>
    <row r="213" spans="1:19" x14ac:dyDescent="0.2">
      <c r="A213" s="21">
        <v>14</v>
      </c>
      <c r="B213" s="20" t="s">
        <v>312</v>
      </c>
      <c r="C213" s="21">
        <v>6</v>
      </c>
      <c r="D213" s="20" t="s">
        <v>78</v>
      </c>
      <c r="E213" s="20" t="s">
        <v>82</v>
      </c>
      <c r="F213" s="20" t="s">
        <v>106</v>
      </c>
      <c r="G213" s="37">
        <v>0</v>
      </c>
      <c r="H213" s="20" t="s">
        <v>76</v>
      </c>
      <c r="I213" s="21">
        <v>212</v>
      </c>
      <c r="J213" s="20" t="s">
        <v>100</v>
      </c>
      <c r="K213" s="20" t="s">
        <v>1421</v>
      </c>
      <c r="L213" s="24">
        <v>45018</v>
      </c>
      <c r="M213" s="19" t="s">
        <v>1959</v>
      </c>
      <c r="N213" s="22" t="s">
        <v>1956</v>
      </c>
      <c r="O213" s="18">
        <v>5.5555555555555532E-2</v>
      </c>
      <c r="P213" s="19">
        <v>0</v>
      </c>
      <c r="Q213" s="20" t="s">
        <v>2305</v>
      </c>
      <c r="R213" s="33">
        <v>245</v>
      </c>
      <c r="S213" s="19">
        <v>0.11388888888888889</v>
      </c>
    </row>
    <row r="214" spans="1:19" x14ac:dyDescent="0.2">
      <c r="A214" s="16">
        <v>13</v>
      </c>
      <c r="B214" s="15" t="s">
        <v>1420</v>
      </c>
      <c r="C214" s="16">
        <v>6</v>
      </c>
      <c r="D214" s="15" t="s">
        <v>87</v>
      </c>
      <c r="E214" s="15" t="s">
        <v>82</v>
      </c>
      <c r="F214" s="15" t="s">
        <v>59</v>
      </c>
      <c r="G214" s="36">
        <v>28.1</v>
      </c>
      <c r="H214" s="15" t="s">
        <v>70</v>
      </c>
      <c r="I214" s="16">
        <v>213</v>
      </c>
      <c r="J214" s="15" t="s">
        <v>100</v>
      </c>
      <c r="K214" s="15" t="s">
        <v>1418</v>
      </c>
      <c r="L214" s="23">
        <v>45018</v>
      </c>
      <c r="M214" s="14" t="s">
        <v>1960</v>
      </c>
      <c r="N214" s="17" t="s">
        <v>2185</v>
      </c>
      <c r="O214" s="13">
        <v>0.13333333333333336</v>
      </c>
      <c r="P214" s="14">
        <v>6.3888888888888912E-2</v>
      </c>
      <c r="Q214" s="15" t="s">
        <v>2304</v>
      </c>
      <c r="R214" s="32">
        <v>87</v>
      </c>
      <c r="S214" s="14">
        <v>6.9444444444444448E-2</v>
      </c>
    </row>
    <row r="215" spans="1:19" x14ac:dyDescent="0.2">
      <c r="A215" s="21">
        <v>2</v>
      </c>
      <c r="B215" s="20" t="s">
        <v>1417</v>
      </c>
      <c r="C215" s="21">
        <v>4</v>
      </c>
      <c r="D215" s="20" t="s">
        <v>97</v>
      </c>
      <c r="E215" s="20" t="s">
        <v>82</v>
      </c>
      <c r="F215" s="20" t="s">
        <v>106</v>
      </c>
      <c r="G215" s="37">
        <v>33.39</v>
      </c>
      <c r="H215" s="20" t="s">
        <v>76</v>
      </c>
      <c r="I215" s="21">
        <v>214</v>
      </c>
      <c r="J215" s="20" t="s">
        <v>64</v>
      </c>
      <c r="K215" s="20" t="s">
        <v>1415</v>
      </c>
      <c r="L215" s="24">
        <v>45018</v>
      </c>
      <c r="M215" s="19" t="s">
        <v>1917</v>
      </c>
      <c r="N215" s="22" t="s">
        <v>2181</v>
      </c>
      <c r="O215" s="18">
        <v>8.7500000000000036E-2</v>
      </c>
      <c r="P215" s="19">
        <v>5.0694444444444473E-2</v>
      </c>
      <c r="Q215" s="20" t="s">
        <v>2304</v>
      </c>
      <c r="R215" s="33">
        <v>228</v>
      </c>
      <c r="S215" s="19">
        <v>2.6388888888888889E-2</v>
      </c>
    </row>
    <row r="216" spans="1:19" x14ac:dyDescent="0.2">
      <c r="A216" s="16">
        <v>6</v>
      </c>
      <c r="B216" s="15" t="s">
        <v>1414</v>
      </c>
      <c r="C216" s="16">
        <v>4</v>
      </c>
      <c r="D216" s="15" t="s">
        <v>72</v>
      </c>
      <c r="E216" s="15" t="s">
        <v>82</v>
      </c>
      <c r="F216" s="15" t="s">
        <v>106</v>
      </c>
      <c r="G216" s="36">
        <v>35.64</v>
      </c>
      <c r="H216" s="15" t="s">
        <v>76</v>
      </c>
      <c r="I216" s="16">
        <v>215</v>
      </c>
      <c r="J216" s="15" t="s">
        <v>85</v>
      </c>
      <c r="K216" s="15" t="s">
        <v>1412</v>
      </c>
      <c r="L216" s="23">
        <v>45018</v>
      </c>
      <c r="M216" s="14" t="s">
        <v>2000</v>
      </c>
      <c r="N216" s="17" t="s">
        <v>2207</v>
      </c>
      <c r="O216" s="13">
        <v>0.11666666666666665</v>
      </c>
      <c r="P216" s="14">
        <v>7.4305555555555541E-2</v>
      </c>
      <c r="Q216" s="15" t="s">
        <v>2304</v>
      </c>
      <c r="R216" s="32">
        <v>158</v>
      </c>
      <c r="S216" s="14">
        <v>3.1944444444444442E-2</v>
      </c>
    </row>
    <row r="217" spans="1:19" x14ac:dyDescent="0.2">
      <c r="A217" s="21">
        <v>17</v>
      </c>
      <c r="B217" s="20" t="s">
        <v>550</v>
      </c>
      <c r="C217" s="21">
        <v>6</v>
      </c>
      <c r="D217" s="20" t="s">
        <v>61</v>
      </c>
      <c r="E217" s="20" t="s">
        <v>82</v>
      </c>
      <c r="F217" s="20" t="s">
        <v>59</v>
      </c>
      <c r="G217" s="37">
        <v>35.69</v>
      </c>
      <c r="H217" s="20" t="s">
        <v>70</v>
      </c>
      <c r="I217" s="21">
        <v>216</v>
      </c>
      <c r="J217" s="20" t="s">
        <v>85</v>
      </c>
      <c r="K217" s="20" t="s">
        <v>1410</v>
      </c>
      <c r="L217" s="24">
        <v>45018</v>
      </c>
      <c r="M217" s="19" t="s">
        <v>1960</v>
      </c>
      <c r="N217" s="22" t="s">
        <v>2208</v>
      </c>
      <c r="O217" s="18">
        <v>0.15972222222222221</v>
      </c>
      <c r="P217" s="19">
        <v>7.6388888888888881E-2</v>
      </c>
      <c r="Q217" s="20" t="s">
        <v>2304</v>
      </c>
      <c r="R217" s="33">
        <v>142</v>
      </c>
      <c r="S217" s="19">
        <v>8.3333333333333329E-2</v>
      </c>
    </row>
    <row r="218" spans="1:19" x14ac:dyDescent="0.2">
      <c r="A218" s="16">
        <v>1</v>
      </c>
      <c r="B218" s="15" t="s">
        <v>455</v>
      </c>
      <c r="C218" s="16">
        <v>2</v>
      </c>
      <c r="D218" s="15" t="s">
        <v>72</v>
      </c>
      <c r="E218" s="15" t="s">
        <v>66</v>
      </c>
      <c r="F218" s="15" t="s">
        <v>59</v>
      </c>
      <c r="G218" s="36">
        <v>31.17</v>
      </c>
      <c r="H218" s="15" t="s">
        <v>76</v>
      </c>
      <c r="I218" s="16">
        <v>217</v>
      </c>
      <c r="J218" s="15" t="s">
        <v>75</v>
      </c>
      <c r="K218" s="15" t="s">
        <v>18</v>
      </c>
      <c r="L218" s="23">
        <v>45018</v>
      </c>
      <c r="M218" s="14" t="s">
        <v>1990</v>
      </c>
      <c r="N218" s="17" t="s">
        <v>2209</v>
      </c>
      <c r="O218" s="13">
        <v>0.17083333333333331</v>
      </c>
      <c r="P218" s="14">
        <v>0.15138888888888888</v>
      </c>
      <c r="Q218" s="15" t="s">
        <v>2304</v>
      </c>
      <c r="R218" s="32">
        <v>96</v>
      </c>
      <c r="S218" s="14">
        <v>9.0277777777777769E-3</v>
      </c>
    </row>
    <row r="219" spans="1:19" x14ac:dyDescent="0.2">
      <c r="A219" s="21">
        <v>13</v>
      </c>
      <c r="B219" s="20" t="s">
        <v>343</v>
      </c>
      <c r="C219" s="21">
        <v>3</v>
      </c>
      <c r="D219" s="20" t="s">
        <v>87</v>
      </c>
      <c r="E219" s="20" t="s">
        <v>82</v>
      </c>
      <c r="F219" s="20" t="s">
        <v>59</v>
      </c>
      <c r="G219" s="37">
        <v>23.34</v>
      </c>
      <c r="H219" s="20" t="s">
        <v>76</v>
      </c>
      <c r="I219" s="21">
        <v>218</v>
      </c>
      <c r="J219" s="20" t="s">
        <v>64</v>
      </c>
      <c r="K219" s="20" t="s">
        <v>1407</v>
      </c>
      <c r="L219" s="24">
        <v>45018</v>
      </c>
      <c r="M219" s="19" t="s">
        <v>2029</v>
      </c>
      <c r="N219" s="22" t="s">
        <v>1920</v>
      </c>
      <c r="O219" s="18">
        <v>0.1451388888888889</v>
      </c>
      <c r="P219" s="19">
        <v>0.1027777777777778</v>
      </c>
      <c r="Q219" s="20" t="s">
        <v>2304</v>
      </c>
      <c r="R219" s="33">
        <v>184</v>
      </c>
      <c r="S219" s="19">
        <v>3.1944444444444442E-2</v>
      </c>
    </row>
    <row r="220" spans="1:19" x14ac:dyDescent="0.2">
      <c r="A220" s="16">
        <v>1</v>
      </c>
      <c r="B220" s="15" t="s">
        <v>516</v>
      </c>
      <c r="C220" s="16">
        <v>5</v>
      </c>
      <c r="D220" s="15" t="s">
        <v>72</v>
      </c>
      <c r="E220" s="15" t="s">
        <v>82</v>
      </c>
      <c r="F220" s="15" t="s">
        <v>59</v>
      </c>
      <c r="G220" s="36">
        <v>46.96</v>
      </c>
      <c r="H220" s="15" t="s">
        <v>70</v>
      </c>
      <c r="I220" s="16">
        <v>219</v>
      </c>
      <c r="J220" s="15" t="s">
        <v>132</v>
      </c>
      <c r="K220" s="15" t="s">
        <v>1405</v>
      </c>
      <c r="L220" s="23">
        <v>45018</v>
      </c>
      <c r="M220" s="14" t="s">
        <v>2030</v>
      </c>
      <c r="N220" s="17" t="s">
        <v>2111</v>
      </c>
      <c r="O220" s="13">
        <v>9.4444444444444428E-2</v>
      </c>
      <c r="P220" s="14">
        <v>7.8472222222222207E-2</v>
      </c>
      <c r="Q220" s="15" t="s">
        <v>2304</v>
      </c>
      <c r="R220" s="32">
        <v>139</v>
      </c>
      <c r="S220" s="14">
        <v>1.5972222222222221E-2</v>
      </c>
    </row>
    <row r="221" spans="1:19" x14ac:dyDescent="0.2">
      <c r="A221" s="21">
        <v>15</v>
      </c>
      <c r="B221" s="20" t="s">
        <v>950</v>
      </c>
      <c r="C221" s="21">
        <v>6</v>
      </c>
      <c r="D221" s="20" t="s">
        <v>87</v>
      </c>
      <c r="E221" s="20" t="s">
        <v>82</v>
      </c>
      <c r="F221" s="20" t="s">
        <v>59</v>
      </c>
      <c r="G221" s="37">
        <v>48.5</v>
      </c>
      <c r="H221" s="20" t="s">
        <v>57</v>
      </c>
      <c r="I221" s="21">
        <v>220</v>
      </c>
      <c r="J221" s="20" t="s">
        <v>56</v>
      </c>
      <c r="K221" s="20" t="s">
        <v>5</v>
      </c>
      <c r="L221" s="24">
        <v>45018</v>
      </c>
      <c r="M221" s="19" t="s">
        <v>1969</v>
      </c>
      <c r="N221" s="22" t="s">
        <v>2144</v>
      </c>
      <c r="O221" s="18">
        <v>0.16388888888888892</v>
      </c>
      <c r="P221" s="19">
        <v>0.15486111111111114</v>
      </c>
      <c r="Q221" s="20" t="s">
        <v>2304</v>
      </c>
      <c r="R221" s="33">
        <v>24</v>
      </c>
      <c r="S221" s="19">
        <v>9.0277777777777769E-3</v>
      </c>
    </row>
    <row r="222" spans="1:19" x14ac:dyDescent="0.2">
      <c r="A222" s="16">
        <v>16</v>
      </c>
      <c r="B222" s="15" t="s">
        <v>1404</v>
      </c>
      <c r="C222" s="16">
        <v>1</v>
      </c>
      <c r="D222" s="15" t="s">
        <v>72</v>
      </c>
      <c r="E222" s="15" t="s">
        <v>82</v>
      </c>
      <c r="F222" s="15" t="s">
        <v>59</v>
      </c>
      <c r="G222" s="36">
        <v>0</v>
      </c>
      <c r="H222" s="15" t="s">
        <v>70</v>
      </c>
      <c r="I222" s="16">
        <v>221</v>
      </c>
      <c r="J222" s="15" t="s">
        <v>69</v>
      </c>
      <c r="K222" s="15" t="s">
        <v>1402</v>
      </c>
      <c r="L222" s="23">
        <v>45018</v>
      </c>
      <c r="M222" s="14" t="s">
        <v>2031</v>
      </c>
      <c r="N222" s="17" t="s">
        <v>2041</v>
      </c>
      <c r="O222" s="13">
        <v>5.1388888888888901E-2</v>
      </c>
      <c r="P222" s="14">
        <v>0</v>
      </c>
      <c r="Q222" s="15" t="s">
        <v>2305</v>
      </c>
      <c r="R222" s="32">
        <v>193</v>
      </c>
      <c r="S222" s="14">
        <v>7.4999999999999997E-2</v>
      </c>
    </row>
    <row r="223" spans="1:19" x14ac:dyDescent="0.2">
      <c r="A223" s="21">
        <v>3</v>
      </c>
      <c r="B223" s="20" t="s">
        <v>1401</v>
      </c>
      <c r="C223" s="21">
        <v>3</v>
      </c>
      <c r="D223" s="20" t="s">
        <v>87</v>
      </c>
      <c r="E223" s="20" t="s">
        <v>66</v>
      </c>
      <c r="F223" s="20" t="s">
        <v>106</v>
      </c>
      <c r="G223" s="37">
        <v>32.58</v>
      </c>
      <c r="H223" s="20" t="s">
        <v>70</v>
      </c>
      <c r="I223" s="21">
        <v>222</v>
      </c>
      <c r="J223" s="20" t="s">
        <v>56</v>
      </c>
      <c r="K223" s="20" t="s">
        <v>1129</v>
      </c>
      <c r="L223" s="24">
        <v>45018</v>
      </c>
      <c r="M223" s="19" t="s">
        <v>1963</v>
      </c>
      <c r="N223" s="22" t="s">
        <v>2210</v>
      </c>
      <c r="O223" s="18">
        <v>0.1277777777777778</v>
      </c>
      <c r="P223" s="19">
        <v>6.8750000000000019E-2</v>
      </c>
      <c r="Q223" s="20" t="s">
        <v>2304</v>
      </c>
      <c r="R223" s="33">
        <v>97</v>
      </c>
      <c r="S223" s="19">
        <v>5.9027777777777776E-2</v>
      </c>
    </row>
    <row r="224" spans="1:19" x14ac:dyDescent="0.2">
      <c r="A224" s="16">
        <v>19</v>
      </c>
      <c r="B224" s="15" t="s">
        <v>1399</v>
      </c>
      <c r="C224" s="16">
        <v>2</v>
      </c>
      <c r="D224" s="15" t="s">
        <v>87</v>
      </c>
      <c r="E224" s="15" t="s">
        <v>66</v>
      </c>
      <c r="F224" s="15" t="s">
        <v>59</v>
      </c>
      <c r="G224" s="36">
        <v>49.62</v>
      </c>
      <c r="H224" s="15" t="s">
        <v>57</v>
      </c>
      <c r="I224" s="16">
        <v>223</v>
      </c>
      <c r="J224" s="15" t="s">
        <v>64</v>
      </c>
      <c r="K224" s="15" t="s">
        <v>18</v>
      </c>
      <c r="L224" s="23">
        <v>45018</v>
      </c>
      <c r="M224" s="14" t="s">
        <v>2032</v>
      </c>
      <c r="N224" s="17" t="s">
        <v>2091</v>
      </c>
      <c r="O224" s="13">
        <v>6.5277777777777796E-2</v>
      </c>
      <c r="P224" s="14">
        <v>2.8472222222222239E-2</v>
      </c>
      <c r="Q224" s="15" t="s">
        <v>2304</v>
      </c>
      <c r="R224" s="32">
        <v>32</v>
      </c>
      <c r="S224" s="14">
        <v>3.6805555555555557E-2</v>
      </c>
    </row>
    <row r="225" spans="1:19" x14ac:dyDescent="0.2">
      <c r="A225" s="21">
        <v>7</v>
      </c>
      <c r="B225" s="20" t="s">
        <v>1397</v>
      </c>
      <c r="C225" s="21">
        <v>6</v>
      </c>
      <c r="D225" s="20" t="s">
        <v>72</v>
      </c>
      <c r="E225" s="20" t="s">
        <v>82</v>
      </c>
      <c r="F225" s="20" t="s">
        <v>59</v>
      </c>
      <c r="G225" s="37">
        <v>17.61</v>
      </c>
      <c r="H225" s="20" t="s">
        <v>76</v>
      </c>
      <c r="I225" s="21">
        <v>224</v>
      </c>
      <c r="J225" s="20" t="s">
        <v>126</v>
      </c>
      <c r="K225" s="20" t="s">
        <v>25</v>
      </c>
      <c r="L225" s="24">
        <v>45018</v>
      </c>
      <c r="M225" s="19" t="s">
        <v>2033</v>
      </c>
      <c r="N225" s="22" t="s">
        <v>2123</v>
      </c>
      <c r="O225" s="18">
        <v>0.16319444444444445</v>
      </c>
      <c r="P225" s="19">
        <v>0.1388888888888889</v>
      </c>
      <c r="Q225" s="20" t="s">
        <v>2304</v>
      </c>
      <c r="R225" s="33">
        <v>52</v>
      </c>
      <c r="S225" s="19">
        <v>1.3888888888888888E-2</v>
      </c>
    </row>
    <row r="226" spans="1:19" x14ac:dyDescent="0.2">
      <c r="A226" s="16">
        <v>19</v>
      </c>
      <c r="B226" s="15" t="s">
        <v>1395</v>
      </c>
      <c r="C226" s="16">
        <v>4</v>
      </c>
      <c r="D226" s="15" t="s">
        <v>72</v>
      </c>
      <c r="E226" s="15" t="s">
        <v>60</v>
      </c>
      <c r="F226" s="15" t="s">
        <v>59</v>
      </c>
      <c r="G226" s="36">
        <v>0</v>
      </c>
      <c r="H226" s="15" t="s">
        <v>57</v>
      </c>
      <c r="I226" s="16">
        <v>225</v>
      </c>
      <c r="J226" s="15" t="s">
        <v>100</v>
      </c>
      <c r="K226" s="15" t="s">
        <v>1393</v>
      </c>
      <c r="L226" s="23">
        <v>45018</v>
      </c>
      <c r="M226" s="14" t="s">
        <v>1972</v>
      </c>
      <c r="N226" s="17" t="s">
        <v>1890</v>
      </c>
      <c r="O226" s="13">
        <v>4.8611111111111105E-2</v>
      </c>
      <c r="P226" s="14">
        <v>0</v>
      </c>
      <c r="Q226" s="15" t="s">
        <v>2305</v>
      </c>
      <c r="R226" s="32">
        <v>168</v>
      </c>
      <c r="S226" s="14">
        <v>6.5277777777777782E-2</v>
      </c>
    </row>
    <row r="227" spans="1:19" x14ac:dyDescent="0.2">
      <c r="A227" s="21">
        <v>7</v>
      </c>
      <c r="B227" s="20" t="s">
        <v>1392</v>
      </c>
      <c r="C227" s="21">
        <v>6</v>
      </c>
      <c r="D227" s="20" t="s">
        <v>97</v>
      </c>
      <c r="E227" s="20" t="s">
        <v>66</v>
      </c>
      <c r="F227" s="20" t="s">
        <v>59</v>
      </c>
      <c r="G227" s="37">
        <v>39.479999999999997</v>
      </c>
      <c r="H227" s="20" t="s">
        <v>57</v>
      </c>
      <c r="I227" s="21">
        <v>226</v>
      </c>
      <c r="J227" s="20" t="s">
        <v>132</v>
      </c>
      <c r="K227" s="20" t="s">
        <v>1390</v>
      </c>
      <c r="L227" s="24">
        <v>45018</v>
      </c>
      <c r="M227" s="19" t="s">
        <v>2025</v>
      </c>
      <c r="N227" s="22" t="s">
        <v>2121</v>
      </c>
      <c r="O227" s="18">
        <v>0.13263888888888892</v>
      </c>
      <c r="P227" s="19">
        <v>3.1250000000000028E-2</v>
      </c>
      <c r="Q227" s="20" t="s">
        <v>2304</v>
      </c>
      <c r="R227" s="33">
        <v>171</v>
      </c>
      <c r="S227" s="19">
        <v>0.10138888888888889</v>
      </c>
    </row>
    <row r="228" spans="1:19" x14ac:dyDescent="0.2">
      <c r="A228" s="16">
        <v>17</v>
      </c>
      <c r="B228" s="15" t="s">
        <v>1389</v>
      </c>
      <c r="C228" s="16">
        <v>6</v>
      </c>
      <c r="D228" s="15" t="s">
        <v>87</v>
      </c>
      <c r="E228" s="15" t="s">
        <v>82</v>
      </c>
      <c r="F228" s="15" t="s">
        <v>59</v>
      </c>
      <c r="G228" s="36">
        <v>41.05</v>
      </c>
      <c r="H228" s="15" t="s">
        <v>70</v>
      </c>
      <c r="I228" s="16">
        <v>227</v>
      </c>
      <c r="J228" s="15" t="s">
        <v>69</v>
      </c>
      <c r="K228" s="15" t="s">
        <v>1387</v>
      </c>
      <c r="L228" s="23">
        <v>45018</v>
      </c>
      <c r="M228" s="14" t="s">
        <v>1978</v>
      </c>
      <c r="N228" s="17" t="s">
        <v>2145</v>
      </c>
      <c r="O228" s="13">
        <v>0.12708333333333338</v>
      </c>
      <c r="P228" s="14">
        <v>4.4444444444444495E-2</v>
      </c>
      <c r="Q228" s="15" t="s">
        <v>2304</v>
      </c>
      <c r="R228" s="32">
        <v>211</v>
      </c>
      <c r="S228" s="14">
        <v>8.2638888888888887E-2</v>
      </c>
    </row>
    <row r="229" spans="1:19" x14ac:dyDescent="0.2">
      <c r="A229" s="21">
        <v>16</v>
      </c>
      <c r="B229" s="20" t="s">
        <v>1386</v>
      </c>
      <c r="C229" s="21">
        <v>4</v>
      </c>
      <c r="D229" s="20" t="s">
        <v>72</v>
      </c>
      <c r="E229" s="20" t="s">
        <v>82</v>
      </c>
      <c r="F229" s="20" t="s">
        <v>59</v>
      </c>
      <c r="G229" s="37">
        <v>10.66</v>
      </c>
      <c r="H229" s="20" t="s">
        <v>76</v>
      </c>
      <c r="I229" s="21">
        <v>228</v>
      </c>
      <c r="J229" s="20" t="s">
        <v>56</v>
      </c>
      <c r="K229" s="20" t="s">
        <v>22</v>
      </c>
      <c r="L229" s="24">
        <v>45018</v>
      </c>
      <c r="M229" s="19" t="s">
        <v>1943</v>
      </c>
      <c r="N229" s="22" t="s">
        <v>2138</v>
      </c>
      <c r="O229" s="18">
        <v>0.10902777777777778</v>
      </c>
      <c r="P229" s="19">
        <v>7.4305555555555555E-2</v>
      </c>
      <c r="Q229" s="20" t="s">
        <v>2304</v>
      </c>
      <c r="R229" s="33">
        <v>69</v>
      </c>
      <c r="S229" s="19">
        <v>2.4305555555555556E-2</v>
      </c>
    </row>
    <row r="230" spans="1:19" x14ac:dyDescent="0.2">
      <c r="A230" s="16">
        <v>14</v>
      </c>
      <c r="B230" s="15" t="s">
        <v>1384</v>
      </c>
      <c r="C230" s="16">
        <v>3</v>
      </c>
      <c r="D230" s="15" t="s">
        <v>61</v>
      </c>
      <c r="E230" s="15" t="s">
        <v>66</v>
      </c>
      <c r="F230" s="15" t="s">
        <v>59</v>
      </c>
      <c r="G230" s="36">
        <v>0</v>
      </c>
      <c r="H230" s="15" t="s">
        <v>57</v>
      </c>
      <c r="I230" s="16">
        <v>229</v>
      </c>
      <c r="J230" s="15" t="s">
        <v>126</v>
      </c>
      <c r="K230" s="15" t="s">
        <v>1382</v>
      </c>
      <c r="L230" s="23">
        <v>45018</v>
      </c>
      <c r="M230" s="14" t="s">
        <v>2009</v>
      </c>
      <c r="N230" s="17" t="s">
        <v>2184</v>
      </c>
      <c r="O230" s="13">
        <v>8.0555555555555561E-2</v>
      </c>
      <c r="P230" s="14">
        <v>0</v>
      </c>
      <c r="Q230" s="15" t="s">
        <v>2305</v>
      </c>
      <c r="R230" s="32">
        <v>124</v>
      </c>
      <c r="S230" s="14">
        <v>8.1250000000000003E-2</v>
      </c>
    </row>
    <row r="231" spans="1:19" x14ac:dyDescent="0.2">
      <c r="A231" s="21">
        <v>5</v>
      </c>
      <c r="B231" s="20" t="s">
        <v>1381</v>
      </c>
      <c r="C231" s="21">
        <v>5</v>
      </c>
      <c r="D231" s="20" t="s">
        <v>61</v>
      </c>
      <c r="E231" s="20" t="s">
        <v>82</v>
      </c>
      <c r="F231" s="20" t="s">
        <v>59</v>
      </c>
      <c r="G231" s="37">
        <v>15.84</v>
      </c>
      <c r="H231" s="20" t="s">
        <v>70</v>
      </c>
      <c r="I231" s="21">
        <v>230</v>
      </c>
      <c r="J231" s="20" t="s">
        <v>132</v>
      </c>
      <c r="K231" s="20" t="s">
        <v>1379</v>
      </c>
      <c r="L231" s="24">
        <v>45018</v>
      </c>
      <c r="M231" s="19" t="s">
        <v>1926</v>
      </c>
      <c r="N231" s="22" t="s">
        <v>2211</v>
      </c>
      <c r="O231" s="18">
        <v>0.10624999999999998</v>
      </c>
      <c r="P231" s="19">
        <v>4.3055555555555541E-2</v>
      </c>
      <c r="Q231" s="20" t="s">
        <v>2304</v>
      </c>
      <c r="R231" s="33">
        <v>214</v>
      </c>
      <c r="S231" s="19">
        <v>6.3194444444444442E-2</v>
      </c>
    </row>
    <row r="232" spans="1:19" x14ac:dyDescent="0.2">
      <c r="A232" s="16">
        <v>8</v>
      </c>
      <c r="B232" s="15" t="s">
        <v>1378</v>
      </c>
      <c r="C232" s="16">
        <v>2</v>
      </c>
      <c r="D232" s="15" t="s">
        <v>61</v>
      </c>
      <c r="E232" s="15" t="s">
        <v>82</v>
      </c>
      <c r="F232" s="15" t="s">
        <v>59</v>
      </c>
      <c r="G232" s="36">
        <v>0</v>
      </c>
      <c r="H232" s="15" t="s">
        <v>76</v>
      </c>
      <c r="I232" s="16">
        <v>231</v>
      </c>
      <c r="J232" s="15" t="s">
        <v>100</v>
      </c>
      <c r="K232" s="15" t="s">
        <v>1376</v>
      </c>
      <c r="L232" s="23">
        <v>45018</v>
      </c>
      <c r="M232" s="14" t="s">
        <v>1979</v>
      </c>
      <c r="N232" s="17" t="s">
        <v>2052</v>
      </c>
      <c r="O232" s="13">
        <v>9.236111111111113E-2</v>
      </c>
      <c r="P232" s="14">
        <v>0</v>
      </c>
      <c r="Q232" s="15" t="s">
        <v>2305</v>
      </c>
      <c r="R232" s="32">
        <v>208</v>
      </c>
      <c r="S232" s="14">
        <v>0.10416666666666667</v>
      </c>
    </row>
    <row r="233" spans="1:19" x14ac:dyDescent="0.2">
      <c r="A233" s="21">
        <v>2</v>
      </c>
      <c r="B233" s="20" t="s">
        <v>329</v>
      </c>
      <c r="C233" s="21">
        <v>2</v>
      </c>
      <c r="D233" s="20" t="s">
        <v>97</v>
      </c>
      <c r="E233" s="20" t="s">
        <v>82</v>
      </c>
      <c r="F233" s="20" t="s">
        <v>59</v>
      </c>
      <c r="G233" s="37">
        <v>0</v>
      </c>
      <c r="H233" s="20" t="s">
        <v>57</v>
      </c>
      <c r="I233" s="21">
        <v>232</v>
      </c>
      <c r="J233" s="20" t="s">
        <v>64</v>
      </c>
      <c r="K233" s="20" t="s">
        <v>1374</v>
      </c>
      <c r="L233" s="24">
        <v>45018</v>
      </c>
      <c r="M233" s="19" t="s">
        <v>1909</v>
      </c>
      <c r="N233" s="22" t="s">
        <v>1957</v>
      </c>
      <c r="O233" s="18">
        <v>5.6249999999999981E-2</v>
      </c>
      <c r="P233" s="19">
        <v>0</v>
      </c>
      <c r="Q233" s="20" t="s">
        <v>2305</v>
      </c>
      <c r="R233" s="33">
        <v>190</v>
      </c>
      <c r="S233" s="19">
        <v>9.6527777777777782E-2</v>
      </c>
    </row>
    <row r="234" spans="1:19" x14ac:dyDescent="0.2">
      <c r="A234" s="16">
        <v>8</v>
      </c>
      <c r="B234" s="15" t="s">
        <v>1373</v>
      </c>
      <c r="C234" s="16">
        <v>1</v>
      </c>
      <c r="D234" s="15" t="s">
        <v>61</v>
      </c>
      <c r="E234" s="15" t="s">
        <v>60</v>
      </c>
      <c r="F234" s="15" t="s">
        <v>106</v>
      </c>
      <c r="G234" s="36">
        <v>45.64</v>
      </c>
      <c r="H234" s="15" t="s">
        <v>70</v>
      </c>
      <c r="I234" s="16">
        <v>233</v>
      </c>
      <c r="J234" s="15" t="s">
        <v>64</v>
      </c>
      <c r="K234" s="15" t="s">
        <v>16</v>
      </c>
      <c r="L234" s="23">
        <v>45018</v>
      </c>
      <c r="M234" s="14" t="s">
        <v>2034</v>
      </c>
      <c r="N234" s="17" t="s">
        <v>1950</v>
      </c>
      <c r="O234" s="13">
        <v>7.4305555555555541E-2</v>
      </c>
      <c r="P234" s="14">
        <v>5.2777777777777764E-2</v>
      </c>
      <c r="Q234" s="15" t="s">
        <v>2304</v>
      </c>
      <c r="R234" s="32">
        <v>38</v>
      </c>
      <c r="S234" s="14">
        <v>2.1527777777777778E-2</v>
      </c>
    </row>
    <row r="235" spans="1:19" x14ac:dyDescent="0.2">
      <c r="A235" s="21">
        <v>17</v>
      </c>
      <c r="B235" s="20" t="s">
        <v>188</v>
      </c>
      <c r="C235" s="21">
        <v>6</v>
      </c>
      <c r="D235" s="20" t="s">
        <v>72</v>
      </c>
      <c r="E235" s="20" t="s">
        <v>60</v>
      </c>
      <c r="F235" s="20" t="s">
        <v>59</v>
      </c>
      <c r="G235" s="37">
        <v>10.220000000000001</v>
      </c>
      <c r="H235" s="20" t="s">
        <v>70</v>
      </c>
      <c r="I235" s="21">
        <v>234</v>
      </c>
      <c r="J235" s="20" t="s">
        <v>104</v>
      </c>
      <c r="K235" s="20" t="s">
        <v>1370</v>
      </c>
      <c r="L235" s="24">
        <v>45018</v>
      </c>
      <c r="M235" s="19" t="s">
        <v>1954</v>
      </c>
      <c r="N235" s="22" t="s">
        <v>2200</v>
      </c>
      <c r="O235" s="18">
        <v>0.1125</v>
      </c>
      <c r="P235" s="19">
        <v>4.3749999999999997E-2</v>
      </c>
      <c r="Q235" s="20" t="s">
        <v>2304</v>
      </c>
      <c r="R235" s="33">
        <v>225</v>
      </c>
      <c r="S235" s="19">
        <v>6.8750000000000006E-2</v>
      </c>
    </row>
    <row r="236" spans="1:19" x14ac:dyDescent="0.2">
      <c r="A236" s="16">
        <v>13</v>
      </c>
      <c r="B236" s="15" t="s">
        <v>494</v>
      </c>
      <c r="C236" s="16">
        <v>5</v>
      </c>
      <c r="D236" s="15" t="s">
        <v>72</v>
      </c>
      <c r="E236" s="15" t="s">
        <v>66</v>
      </c>
      <c r="F236" s="15" t="s">
        <v>59</v>
      </c>
      <c r="G236" s="36">
        <v>26.37</v>
      </c>
      <c r="H236" s="15" t="s">
        <v>57</v>
      </c>
      <c r="I236" s="16">
        <v>235</v>
      </c>
      <c r="J236" s="15" t="s">
        <v>90</v>
      </c>
      <c r="K236" s="15" t="s">
        <v>14</v>
      </c>
      <c r="L236" s="23">
        <v>45018</v>
      </c>
      <c r="M236" s="14" t="s">
        <v>2035</v>
      </c>
      <c r="N236" s="17" t="s">
        <v>2076</v>
      </c>
      <c r="O236" s="13">
        <v>0.10138888888888888</v>
      </c>
      <c r="P236" s="14">
        <v>8.4027777777777757E-2</v>
      </c>
      <c r="Q236" s="15" t="s">
        <v>2304</v>
      </c>
      <c r="R236" s="32">
        <v>33</v>
      </c>
      <c r="S236" s="14">
        <v>1.7361111111111112E-2</v>
      </c>
    </row>
    <row r="237" spans="1:19" x14ac:dyDescent="0.2">
      <c r="A237" s="21">
        <v>12</v>
      </c>
      <c r="B237" s="20" t="s">
        <v>1368</v>
      </c>
      <c r="C237" s="21">
        <v>2</v>
      </c>
      <c r="D237" s="20" t="s">
        <v>72</v>
      </c>
      <c r="E237" s="20" t="s">
        <v>82</v>
      </c>
      <c r="F237" s="20" t="s">
        <v>59</v>
      </c>
      <c r="G237" s="37">
        <v>0</v>
      </c>
      <c r="H237" s="20" t="s">
        <v>70</v>
      </c>
      <c r="I237" s="21">
        <v>236</v>
      </c>
      <c r="J237" s="20" t="s">
        <v>64</v>
      </c>
      <c r="K237" s="20" t="s">
        <v>1366</v>
      </c>
      <c r="L237" s="24">
        <v>45018</v>
      </c>
      <c r="M237" s="19" t="s">
        <v>2034</v>
      </c>
      <c r="N237" s="22" t="s">
        <v>2170</v>
      </c>
      <c r="O237" s="18">
        <v>6.5277777777777796E-2</v>
      </c>
      <c r="P237" s="19">
        <v>0</v>
      </c>
      <c r="Q237" s="20" t="s">
        <v>2305</v>
      </c>
      <c r="R237" s="33">
        <v>255</v>
      </c>
      <c r="S237" s="19">
        <v>7.013888888888889E-2</v>
      </c>
    </row>
    <row r="238" spans="1:19" x14ac:dyDescent="0.2">
      <c r="A238" s="16">
        <v>4</v>
      </c>
      <c r="B238" s="15" t="s">
        <v>1365</v>
      </c>
      <c r="C238" s="16">
        <v>6</v>
      </c>
      <c r="D238" s="15" t="s">
        <v>61</v>
      </c>
      <c r="E238" s="15" t="s">
        <v>82</v>
      </c>
      <c r="F238" s="15" t="s">
        <v>59</v>
      </c>
      <c r="G238" s="36">
        <v>13.15</v>
      </c>
      <c r="H238" s="15" t="s">
        <v>76</v>
      </c>
      <c r="I238" s="16">
        <v>237</v>
      </c>
      <c r="J238" s="15" t="s">
        <v>100</v>
      </c>
      <c r="K238" s="15" t="s">
        <v>1363</v>
      </c>
      <c r="L238" s="23">
        <v>45018</v>
      </c>
      <c r="M238" s="14" t="s">
        <v>1986</v>
      </c>
      <c r="N238" s="17" t="s">
        <v>2212</v>
      </c>
      <c r="O238" s="13">
        <v>0.14583333333333334</v>
      </c>
      <c r="P238" s="14">
        <v>0.10972222222222225</v>
      </c>
      <c r="Q238" s="15" t="s">
        <v>2304</v>
      </c>
      <c r="R238" s="32">
        <v>106</v>
      </c>
      <c r="S238" s="14">
        <v>2.5694444444444443E-2</v>
      </c>
    </row>
    <row r="239" spans="1:19" x14ac:dyDescent="0.2">
      <c r="A239" s="21">
        <v>13</v>
      </c>
      <c r="B239" s="20" t="s">
        <v>1362</v>
      </c>
      <c r="C239" s="21">
        <v>6</v>
      </c>
      <c r="D239" s="20" t="s">
        <v>61</v>
      </c>
      <c r="E239" s="20" t="s">
        <v>60</v>
      </c>
      <c r="F239" s="20" t="s">
        <v>59</v>
      </c>
      <c r="G239" s="37">
        <v>33.020000000000003</v>
      </c>
      <c r="H239" s="20" t="s">
        <v>70</v>
      </c>
      <c r="I239" s="21">
        <v>238</v>
      </c>
      <c r="J239" s="20" t="s">
        <v>104</v>
      </c>
      <c r="K239" s="20" t="s">
        <v>12</v>
      </c>
      <c r="L239" s="24">
        <v>45018</v>
      </c>
      <c r="M239" s="19" t="s">
        <v>2036</v>
      </c>
      <c r="N239" s="22" t="s">
        <v>2213</v>
      </c>
      <c r="O239" s="18">
        <v>0.11041666666666669</v>
      </c>
      <c r="P239" s="19">
        <v>7.9166666666666691E-2</v>
      </c>
      <c r="Q239" s="20" t="s">
        <v>2304</v>
      </c>
      <c r="R239" s="33">
        <v>72</v>
      </c>
      <c r="S239" s="19">
        <v>3.125E-2</v>
      </c>
    </row>
    <row r="240" spans="1:19" x14ac:dyDescent="0.2">
      <c r="A240" s="16">
        <v>12</v>
      </c>
      <c r="B240" s="15" t="s">
        <v>1360</v>
      </c>
      <c r="C240" s="16">
        <v>6</v>
      </c>
      <c r="D240" s="15" t="s">
        <v>78</v>
      </c>
      <c r="E240" s="15" t="s">
        <v>82</v>
      </c>
      <c r="F240" s="15" t="s">
        <v>102</v>
      </c>
      <c r="G240" s="36">
        <v>11.76</v>
      </c>
      <c r="H240" s="15" t="s">
        <v>57</v>
      </c>
      <c r="I240" s="16">
        <v>239</v>
      </c>
      <c r="J240" s="15" t="s">
        <v>104</v>
      </c>
      <c r="K240" s="15" t="s">
        <v>1358</v>
      </c>
      <c r="L240" s="23">
        <v>45018</v>
      </c>
      <c r="M240" s="14" t="s">
        <v>1954</v>
      </c>
      <c r="N240" s="17" t="s">
        <v>2129</v>
      </c>
      <c r="O240" s="13">
        <v>0.13958333333333334</v>
      </c>
      <c r="P240" s="14">
        <v>8.8888888888888892E-2</v>
      </c>
      <c r="Q240" s="15" t="s">
        <v>2304</v>
      </c>
      <c r="R240" s="32">
        <v>74</v>
      </c>
      <c r="S240" s="14">
        <v>5.0694444444444445E-2</v>
      </c>
    </row>
    <row r="241" spans="1:19" x14ac:dyDescent="0.2">
      <c r="A241" s="21">
        <v>9</v>
      </c>
      <c r="B241" s="20" t="s">
        <v>1357</v>
      </c>
      <c r="C241" s="21">
        <v>1</v>
      </c>
      <c r="D241" s="20" t="s">
        <v>72</v>
      </c>
      <c r="E241" s="20" t="s">
        <v>82</v>
      </c>
      <c r="F241" s="20" t="s">
        <v>106</v>
      </c>
      <c r="G241" s="37">
        <v>33.81</v>
      </c>
      <c r="H241" s="20" t="s">
        <v>70</v>
      </c>
      <c r="I241" s="21">
        <v>240</v>
      </c>
      <c r="J241" s="20" t="s">
        <v>100</v>
      </c>
      <c r="K241" s="20" t="s">
        <v>1355</v>
      </c>
      <c r="L241" s="24">
        <v>45018</v>
      </c>
      <c r="M241" s="19" t="s">
        <v>2037</v>
      </c>
      <c r="N241" s="22" t="s">
        <v>2052</v>
      </c>
      <c r="O241" s="18">
        <v>0.12083333333333333</v>
      </c>
      <c r="P241" s="19">
        <v>3.125E-2</v>
      </c>
      <c r="Q241" s="20" t="s">
        <v>2304</v>
      </c>
      <c r="R241" s="33">
        <v>294</v>
      </c>
      <c r="S241" s="19">
        <v>8.9583333333333334E-2</v>
      </c>
    </row>
    <row r="242" spans="1:19" x14ac:dyDescent="0.2">
      <c r="A242" s="16">
        <v>12</v>
      </c>
      <c r="B242" s="15" t="s">
        <v>1354</v>
      </c>
      <c r="C242" s="16">
        <v>4</v>
      </c>
      <c r="D242" s="15" t="s">
        <v>87</v>
      </c>
      <c r="E242" s="15" t="s">
        <v>82</v>
      </c>
      <c r="F242" s="15" t="s">
        <v>59</v>
      </c>
      <c r="G242" s="36">
        <v>38.97</v>
      </c>
      <c r="H242" s="15" t="s">
        <v>76</v>
      </c>
      <c r="I242" s="16">
        <v>241</v>
      </c>
      <c r="J242" s="15" t="s">
        <v>104</v>
      </c>
      <c r="K242" s="15" t="s">
        <v>24</v>
      </c>
      <c r="L242" s="23">
        <v>45018</v>
      </c>
      <c r="M242" s="14" t="s">
        <v>1896</v>
      </c>
      <c r="N242" s="17" t="s">
        <v>1951</v>
      </c>
      <c r="O242" s="13">
        <v>5.2083333333333336E-2</v>
      </c>
      <c r="P242" s="14">
        <v>3.4027777777777782E-2</v>
      </c>
      <c r="Q242" s="15" t="s">
        <v>2304</v>
      </c>
      <c r="R242" s="32">
        <v>18</v>
      </c>
      <c r="S242" s="14">
        <v>7.6388888888888886E-3</v>
      </c>
    </row>
    <row r="243" spans="1:19" x14ac:dyDescent="0.2">
      <c r="A243" s="21">
        <v>12</v>
      </c>
      <c r="B243" s="20" t="s">
        <v>1343</v>
      </c>
      <c r="C243" s="21">
        <v>2</v>
      </c>
      <c r="D243" s="20" t="s">
        <v>61</v>
      </c>
      <c r="E243" s="20" t="s">
        <v>82</v>
      </c>
      <c r="F243" s="20" t="s">
        <v>59</v>
      </c>
      <c r="G243" s="37">
        <v>0</v>
      </c>
      <c r="H243" s="20" t="s">
        <v>57</v>
      </c>
      <c r="I243" s="21">
        <v>242</v>
      </c>
      <c r="J243" s="20" t="s">
        <v>132</v>
      </c>
      <c r="K243" s="20" t="s">
        <v>1351</v>
      </c>
      <c r="L243" s="24">
        <v>45018</v>
      </c>
      <c r="M243" s="19" t="s">
        <v>1958</v>
      </c>
      <c r="N243" s="22" t="s">
        <v>2181</v>
      </c>
      <c r="O243" s="18">
        <v>6.0416666666666674E-2</v>
      </c>
      <c r="P243" s="19">
        <v>0</v>
      </c>
      <c r="Q243" s="20" t="s">
        <v>2305</v>
      </c>
      <c r="R243" s="33">
        <v>134</v>
      </c>
      <c r="S243" s="19">
        <v>6.8750000000000006E-2</v>
      </c>
    </row>
    <row r="244" spans="1:19" x14ac:dyDescent="0.2">
      <c r="A244" s="16">
        <v>4</v>
      </c>
      <c r="B244" s="15" t="s">
        <v>1350</v>
      </c>
      <c r="C244" s="16">
        <v>4</v>
      </c>
      <c r="D244" s="15" t="s">
        <v>61</v>
      </c>
      <c r="E244" s="15" t="s">
        <v>82</v>
      </c>
      <c r="F244" s="15" t="s">
        <v>59</v>
      </c>
      <c r="G244" s="36">
        <v>21.45</v>
      </c>
      <c r="H244" s="15" t="s">
        <v>70</v>
      </c>
      <c r="I244" s="16">
        <v>243</v>
      </c>
      <c r="J244" s="15" t="s">
        <v>90</v>
      </c>
      <c r="K244" s="15" t="s">
        <v>11</v>
      </c>
      <c r="L244" s="23">
        <v>45018</v>
      </c>
      <c r="M244" s="14" t="s">
        <v>1961</v>
      </c>
      <c r="N244" s="17" t="s">
        <v>2180</v>
      </c>
      <c r="O244" s="13">
        <v>0.1451388888888889</v>
      </c>
      <c r="P244" s="14">
        <v>0.12986111111111112</v>
      </c>
      <c r="Q244" s="15" t="s">
        <v>2304</v>
      </c>
      <c r="R244" s="32">
        <v>120</v>
      </c>
      <c r="S244" s="14">
        <v>1.5277777777777777E-2</v>
      </c>
    </row>
    <row r="245" spans="1:19" x14ac:dyDescent="0.2">
      <c r="A245" s="21">
        <v>17</v>
      </c>
      <c r="B245" s="20" t="s">
        <v>1348</v>
      </c>
      <c r="C245" s="21">
        <v>6</v>
      </c>
      <c r="D245" s="20" t="s">
        <v>72</v>
      </c>
      <c r="E245" s="20" t="s">
        <v>82</v>
      </c>
      <c r="F245" s="20" t="s">
        <v>102</v>
      </c>
      <c r="G245" s="37">
        <v>17.649999999999999</v>
      </c>
      <c r="H245" s="20" t="s">
        <v>57</v>
      </c>
      <c r="I245" s="21">
        <v>244</v>
      </c>
      <c r="J245" s="20" t="s">
        <v>100</v>
      </c>
      <c r="K245" s="20" t="s">
        <v>763</v>
      </c>
      <c r="L245" s="24">
        <v>45018</v>
      </c>
      <c r="M245" s="19" t="s">
        <v>2038</v>
      </c>
      <c r="N245" s="22" t="s">
        <v>2214</v>
      </c>
      <c r="O245" s="18">
        <v>9.5138888888888884E-2</v>
      </c>
      <c r="P245" s="19">
        <v>3.3333333333333326E-2</v>
      </c>
      <c r="Q245" s="20" t="s">
        <v>2304</v>
      </c>
      <c r="R245" s="33">
        <v>158</v>
      </c>
      <c r="S245" s="19">
        <v>6.1805555555555558E-2</v>
      </c>
    </row>
    <row r="246" spans="1:19" x14ac:dyDescent="0.2">
      <c r="A246" s="16">
        <v>11</v>
      </c>
      <c r="B246" s="15" t="s">
        <v>1346</v>
      </c>
      <c r="C246" s="16">
        <v>1</v>
      </c>
      <c r="D246" s="15" t="s">
        <v>97</v>
      </c>
      <c r="E246" s="15" t="s">
        <v>82</v>
      </c>
      <c r="F246" s="15" t="s">
        <v>59</v>
      </c>
      <c r="G246" s="36">
        <v>14.82</v>
      </c>
      <c r="H246" s="15" t="s">
        <v>57</v>
      </c>
      <c r="I246" s="16">
        <v>245</v>
      </c>
      <c r="J246" s="15" t="s">
        <v>126</v>
      </c>
      <c r="K246" s="15" t="s">
        <v>1344</v>
      </c>
      <c r="L246" s="23">
        <v>45018</v>
      </c>
      <c r="M246" s="14" t="s">
        <v>2039</v>
      </c>
      <c r="N246" s="17" t="s">
        <v>2140</v>
      </c>
      <c r="O246" s="13">
        <v>0.14305555555555557</v>
      </c>
      <c r="P246" s="14">
        <v>6.2500000000000014E-2</v>
      </c>
      <c r="Q246" s="15" t="s">
        <v>2304</v>
      </c>
      <c r="R246" s="32">
        <v>273</v>
      </c>
      <c r="S246" s="14">
        <v>8.0555555555555561E-2</v>
      </c>
    </row>
    <row r="247" spans="1:19" x14ac:dyDescent="0.2">
      <c r="A247" s="21">
        <v>2</v>
      </c>
      <c r="B247" s="20" t="s">
        <v>1343</v>
      </c>
      <c r="C247" s="21">
        <v>6</v>
      </c>
      <c r="D247" s="20" t="s">
        <v>61</v>
      </c>
      <c r="E247" s="20" t="s">
        <v>82</v>
      </c>
      <c r="F247" s="20" t="s">
        <v>59</v>
      </c>
      <c r="G247" s="37">
        <v>0</v>
      </c>
      <c r="H247" s="20" t="s">
        <v>70</v>
      </c>
      <c r="I247" s="21">
        <v>246</v>
      </c>
      <c r="J247" s="20" t="s">
        <v>126</v>
      </c>
      <c r="K247" s="20" t="s">
        <v>1341</v>
      </c>
      <c r="L247" s="24">
        <v>45018</v>
      </c>
      <c r="M247" s="19" t="s">
        <v>1993</v>
      </c>
      <c r="N247" s="22" t="s">
        <v>2121</v>
      </c>
      <c r="O247" s="18">
        <v>9.6527777777777796E-2</v>
      </c>
      <c r="P247" s="19">
        <v>0</v>
      </c>
      <c r="Q247" s="20" t="s">
        <v>2305</v>
      </c>
      <c r="R247" s="33">
        <v>327</v>
      </c>
      <c r="S247" s="19">
        <v>0.10138888888888889</v>
      </c>
    </row>
    <row r="248" spans="1:19" x14ac:dyDescent="0.2">
      <c r="A248" s="16">
        <v>11</v>
      </c>
      <c r="B248" s="15" t="s">
        <v>1340</v>
      </c>
      <c r="C248" s="16">
        <v>6</v>
      </c>
      <c r="D248" s="15" t="s">
        <v>61</v>
      </c>
      <c r="E248" s="15" t="s">
        <v>82</v>
      </c>
      <c r="F248" s="15" t="s">
        <v>59</v>
      </c>
      <c r="G248" s="36">
        <v>49.07</v>
      </c>
      <c r="H248" s="15" t="s">
        <v>76</v>
      </c>
      <c r="I248" s="16">
        <v>247</v>
      </c>
      <c r="J248" s="15" t="s">
        <v>56</v>
      </c>
      <c r="K248" s="15" t="s">
        <v>14</v>
      </c>
      <c r="L248" s="23">
        <v>45018</v>
      </c>
      <c r="M248" s="14" t="s">
        <v>2009</v>
      </c>
      <c r="N248" s="17" t="s">
        <v>2201</v>
      </c>
      <c r="O248" s="13">
        <v>0.12638888888888888</v>
      </c>
      <c r="P248" s="14">
        <v>7.4999999999999983E-2</v>
      </c>
      <c r="Q248" s="15" t="s">
        <v>2304</v>
      </c>
      <c r="R248" s="32">
        <v>66</v>
      </c>
      <c r="S248" s="14">
        <v>4.0972222222222222E-2</v>
      </c>
    </row>
    <row r="249" spans="1:19" x14ac:dyDescent="0.2">
      <c r="A249" s="21">
        <v>12</v>
      </c>
      <c r="B249" s="20" t="s">
        <v>1338</v>
      </c>
      <c r="C249" s="21">
        <v>6</v>
      </c>
      <c r="D249" s="20" t="s">
        <v>61</v>
      </c>
      <c r="E249" s="20" t="s">
        <v>82</v>
      </c>
      <c r="F249" s="20" t="s">
        <v>106</v>
      </c>
      <c r="G249" s="37">
        <v>0</v>
      </c>
      <c r="H249" s="20" t="s">
        <v>76</v>
      </c>
      <c r="I249" s="21">
        <v>248</v>
      </c>
      <c r="J249" s="20" t="s">
        <v>69</v>
      </c>
      <c r="K249" s="20" t="s">
        <v>1336</v>
      </c>
      <c r="L249" s="24">
        <v>45018</v>
      </c>
      <c r="M249" s="19" t="s">
        <v>1987</v>
      </c>
      <c r="N249" s="22" t="s">
        <v>2080</v>
      </c>
      <c r="O249" s="18">
        <v>8.8194444444444436E-2</v>
      </c>
      <c r="P249" s="19">
        <v>0</v>
      </c>
      <c r="Q249" s="20" t="s">
        <v>2305</v>
      </c>
      <c r="R249" s="33">
        <v>225</v>
      </c>
      <c r="S249" s="19">
        <v>8.3333333333333329E-2</v>
      </c>
    </row>
    <row r="250" spans="1:19" x14ac:dyDescent="0.2">
      <c r="A250" s="16">
        <v>8</v>
      </c>
      <c r="B250" s="15" t="s">
        <v>987</v>
      </c>
      <c r="C250" s="16">
        <v>6</v>
      </c>
      <c r="D250" s="15" t="s">
        <v>61</v>
      </c>
      <c r="E250" s="15" t="s">
        <v>66</v>
      </c>
      <c r="F250" s="15" t="s">
        <v>59</v>
      </c>
      <c r="G250" s="36">
        <v>47.71</v>
      </c>
      <c r="H250" s="15" t="s">
        <v>76</v>
      </c>
      <c r="I250" s="16">
        <v>249</v>
      </c>
      <c r="J250" s="15" t="s">
        <v>90</v>
      </c>
      <c r="K250" s="15" t="s">
        <v>631</v>
      </c>
      <c r="L250" s="23">
        <v>45018</v>
      </c>
      <c r="M250" s="14" t="s">
        <v>2025</v>
      </c>
      <c r="N250" s="17" t="s">
        <v>2018</v>
      </c>
      <c r="O250" s="13">
        <v>0.13333333333333333</v>
      </c>
      <c r="P250" s="14">
        <v>4.7222222222222235E-2</v>
      </c>
      <c r="Q250" s="15" t="s">
        <v>2304</v>
      </c>
      <c r="R250" s="32">
        <v>80</v>
      </c>
      <c r="S250" s="14">
        <v>7.5694444444444439E-2</v>
      </c>
    </row>
    <row r="251" spans="1:19" x14ac:dyDescent="0.2">
      <c r="A251" s="21">
        <v>8</v>
      </c>
      <c r="B251" s="20" t="s">
        <v>374</v>
      </c>
      <c r="C251" s="21">
        <v>2</v>
      </c>
      <c r="D251" s="20" t="s">
        <v>78</v>
      </c>
      <c r="E251" s="20" t="s">
        <v>82</v>
      </c>
      <c r="F251" s="20" t="s">
        <v>59</v>
      </c>
      <c r="G251" s="37">
        <v>23.21</v>
      </c>
      <c r="H251" s="20" t="s">
        <v>70</v>
      </c>
      <c r="I251" s="21">
        <v>250</v>
      </c>
      <c r="J251" s="20" t="s">
        <v>90</v>
      </c>
      <c r="K251" s="20" t="s">
        <v>21</v>
      </c>
      <c r="L251" s="24">
        <v>45018</v>
      </c>
      <c r="M251" s="19" t="s">
        <v>1985</v>
      </c>
      <c r="N251" s="22" t="s">
        <v>2113</v>
      </c>
      <c r="O251" s="18">
        <v>0.15069444444444441</v>
      </c>
      <c r="P251" s="19">
        <v>0.13055555555555551</v>
      </c>
      <c r="Q251" s="20" t="s">
        <v>2304</v>
      </c>
      <c r="R251" s="33">
        <v>20</v>
      </c>
      <c r="S251" s="19">
        <v>2.013888888888889E-2</v>
      </c>
    </row>
    <row r="252" spans="1:19" x14ac:dyDescent="0.2">
      <c r="A252" s="16">
        <v>12</v>
      </c>
      <c r="B252" s="15" t="s">
        <v>1333</v>
      </c>
      <c r="C252" s="16">
        <v>6</v>
      </c>
      <c r="D252" s="15" t="s">
        <v>97</v>
      </c>
      <c r="E252" s="15" t="s">
        <v>82</v>
      </c>
      <c r="F252" s="15" t="s">
        <v>59</v>
      </c>
      <c r="G252" s="36">
        <v>13.69</v>
      </c>
      <c r="H252" s="15" t="s">
        <v>76</v>
      </c>
      <c r="I252" s="16">
        <v>251</v>
      </c>
      <c r="J252" s="15" t="s">
        <v>85</v>
      </c>
      <c r="K252" s="15" t="s">
        <v>1331</v>
      </c>
      <c r="L252" s="23">
        <v>45018</v>
      </c>
      <c r="M252" s="14" t="s">
        <v>1935</v>
      </c>
      <c r="N252" s="17" t="s">
        <v>2116</v>
      </c>
      <c r="O252" s="13">
        <v>0.13819444444444445</v>
      </c>
      <c r="P252" s="14">
        <v>4.3055555555555569E-2</v>
      </c>
      <c r="Q252" s="15" t="s">
        <v>2304</v>
      </c>
      <c r="R252" s="32">
        <v>109</v>
      </c>
      <c r="S252" s="14">
        <v>8.4722222222222227E-2</v>
      </c>
    </row>
    <row r="253" spans="1:19" x14ac:dyDescent="0.2">
      <c r="A253" s="21">
        <v>4</v>
      </c>
      <c r="B253" s="20" t="s">
        <v>359</v>
      </c>
      <c r="C253" s="21">
        <v>3</v>
      </c>
      <c r="D253" s="20" t="s">
        <v>78</v>
      </c>
      <c r="E253" s="20" t="s">
        <v>82</v>
      </c>
      <c r="F253" s="20" t="s">
        <v>59</v>
      </c>
      <c r="G253" s="37">
        <v>43.81</v>
      </c>
      <c r="H253" s="20" t="s">
        <v>70</v>
      </c>
      <c r="I253" s="21">
        <v>252</v>
      </c>
      <c r="J253" s="20" t="s">
        <v>75</v>
      </c>
      <c r="K253" s="20" t="s">
        <v>1329</v>
      </c>
      <c r="L253" s="24">
        <v>45018</v>
      </c>
      <c r="M253" s="19" t="s">
        <v>2040</v>
      </c>
      <c r="N253" s="22" t="s">
        <v>2116</v>
      </c>
      <c r="O253" s="18">
        <v>0.15625</v>
      </c>
      <c r="P253" s="19">
        <v>9.7916666666666666E-2</v>
      </c>
      <c r="Q253" s="20" t="s">
        <v>2304</v>
      </c>
      <c r="R253" s="33">
        <v>102</v>
      </c>
      <c r="S253" s="19">
        <v>5.8333333333333334E-2</v>
      </c>
    </row>
    <row r="254" spans="1:19" x14ac:dyDescent="0.2">
      <c r="A254" s="16">
        <v>8</v>
      </c>
      <c r="B254" s="15" t="s">
        <v>1328</v>
      </c>
      <c r="C254" s="16">
        <v>2</v>
      </c>
      <c r="D254" s="15" t="s">
        <v>72</v>
      </c>
      <c r="E254" s="15" t="s">
        <v>66</v>
      </c>
      <c r="F254" s="15" t="s">
        <v>59</v>
      </c>
      <c r="G254" s="36">
        <v>34.69</v>
      </c>
      <c r="H254" s="15" t="s">
        <v>76</v>
      </c>
      <c r="I254" s="16">
        <v>253</v>
      </c>
      <c r="J254" s="15" t="s">
        <v>64</v>
      </c>
      <c r="K254" s="15" t="s">
        <v>1326</v>
      </c>
      <c r="L254" s="23">
        <v>45018</v>
      </c>
      <c r="M254" s="14" t="s">
        <v>1990</v>
      </c>
      <c r="N254" s="17" t="s">
        <v>1946</v>
      </c>
      <c r="O254" s="13">
        <v>0.12916666666666665</v>
      </c>
      <c r="P254" s="14">
        <v>8.0555555555555547E-2</v>
      </c>
      <c r="Q254" s="15" t="s">
        <v>2304</v>
      </c>
      <c r="R254" s="32">
        <v>154</v>
      </c>
      <c r="S254" s="14">
        <v>3.8194444444444448E-2</v>
      </c>
    </row>
    <row r="255" spans="1:19" x14ac:dyDescent="0.2">
      <c r="A255" s="21">
        <v>10</v>
      </c>
      <c r="B255" s="20" t="s">
        <v>880</v>
      </c>
      <c r="C255" s="21">
        <v>6</v>
      </c>
      <c r="D255" s="20" t="s">
        <v>97</v>
      </c>
      <c r="E255" s="20" t="s">
        <v>66</v>
      </c>
      <c r="F255" s="20" t="s">
        <v>59</v>
      </c>
      <c r="G255" s="37">
        <v>36.43</v>
      </c>
      <c r="H255" s="20" t="s">
        <v>57</v>
      </c>
      <c r="I255" s="21">
        <v>254</v>
      </c>
      <c r="J255" s="20" t="s">
        <v>163</v>
      </c>
      <c r="K255" s="20" t="s">
        <v>1325</v>
      </c>
      <c r="L255" s="24">
        <v>45018</v>
      </c>
      <c r="M255" s="19" t="s">
        <v>2041</v>
      </c>
      <c r="N255" s="22" t="s">
        <v>2123</v>
      </c>
      <c r="O255" s="18">
        <v>0.11249999999999999</v>
      </c>
      <c r="P255" s="19">
        <v>1.4583333333333323E-2</v>
      </c>
      <c r="Q255" s="20" t="s">
        <v>2304</v>
      </c>
      <c r="R255" s="33">
        <v>297</v>
      </c>
      <c r="S255" s="19">
        <v>9.7916666666666666E-2</v>
      </c>
    </row>
    <row r="256" spans="1:19" x14ac:dyDescent="0.2">
      <c r="A256" s="16">
        <v>8</v>
      </c>
      <c r="B256" s="15" t="s">
        <v>1324</v>
      </c>
      <c r="C256" s="16">
        <v>4</v>
      </c>
      <c r="D256" s="15" t="s">
        <v>61</v>
      </c>
      <c r="E256" s="15" t="s">
        <v>66</v>
      </c>
      <c r="F256" s="15" t="s">
        <v>102</v>
      </c>
      <c r="G256" s="36">
        <v>13.34</v>
      </c>
      <c r="H256" s="15" t="s">
        <v>57</v>
      </c>
      <c r="I256" s="16">
        <v>255</v>
      </c>
      <c r="J256" s="15" t="s">
        <v>85</v>
      </c>
      <c r="K256" s="15" t="s">
        <v>26</v>
      </c>
      <c r="L256" s="23">
        <v>45018</v>
      </c>
      <c r="M256" s="14" t="s">
        <v>2019</v>
      </c>
      <c r="N256" s="17" t="s">
        <v>2104</v>
      </c>
      <c r="O256" s="13">
        <v>6.6666666666666666E-2</v>
      </c>
      <c r="P256" s="14">
        <v>4.0972222222222222E-2</v>
      </c>
      <c r="Q256" s="15" t="s">
        <v>2304</v>
      </c>
      <c r="R256" s="32">
        <v>25</v>
      </c>
      <c r="S256" s="14">
        <v>2.5694444444444443E-2</v>
      </c>
    </row>
    <row r="257" spans="1:19" x14ac:dyDescent="0.2">
      <c r="A257" s="21">
        <v>5</v>
      </c>
      <c r="B257" s="20" t="s">
        <v>1322</v>
      </c>
      <c r="C257" s="21">
        <v>2</v>
      </c>
      <c r="D257" s="20" t="s">
        <v>87</v>
      </c>
      <c r="E257" s="20" t="s">
        <v>60</v>
      </c>
      <c r="F257" s="20" t="s">
        <v>102</v>
      </c>
      <c r="G257" s="37">
        <v>49.88</v>
      </c>
      <c r="H257" s="20" t="s">
        <v>57</v>
      </c>
      <c r="I257" s="21">
        <v>256</v>
      </c>
      <c r="J257" s="20" t="s">
        <v>64</v>
      </c>
      <c r="K257" s="20" t="s">
        <v>23</v>
      </c>
      <c r="L257" s="24">
        <v>45018</v>
      </c>
      <c r="M257" s="19" t="s">
        <v>2042</v>
      </c>
      <c r="N257" s="22" t="s">
        <v>1918</v>
      </c>
      <c r="O257" s="18">
        <v>0.1277777777777778</v>
      </c>
      <c r="P257" s="19">
        <v>0.11666666666666668</v>
      </c>
      <c r="Q257" s="20" t="s">
        <v>2304</v>
      </c>
      <c r="R257" s="33">
        <v>21</v>
      </c>
      <c r="S257" s="19">
        <v>1.1111111111111112E-2</v>
      </c>
    </row>
    <row r="258" spans="1:19" x14ac:dyDescent="0.2">
      <c r="A258" s="16">
        <v>12</v>
      </c>
      <c r="B258" s="15" t="s">
        <v>568</v>
      </c>
      <c r="C258" s="16">
        <v>5</v>
      </c>
      <c r="D258" s="15" t="s">
        <v>61</v>
      </c>
      <c r="E258" s="15" t="s">
        <v>82</v>
      </c>
      <c r="F258" s="15" t="s">
        <v>59</v>
      </c>
      <c r="G258" s="36">
        <v>26.78</v>
      </c>
      <c r="H258" s="15" t="s">
        <v>57</v>
      </c>
      <c r="I258" s="16">
        <v>257</v>
      </c>
      <c r="J258" s="15" t="s">
        <v>56</v>
      </c>
      <c r="K258" s="15" t="s">
        <v>22</v>
      </c>
      <c r="L258" s="23">
        <v>45018</v>
      </c>
      <c r="M258" s="14" t="s">
        <v>2043</v>
      </c>
      <c r="N258" s="17" t="s">
        <v>2086</v>
      </c>
      <c r="O258" s="13">
        <v>4.7916666666666649E-2</v>
      </c>
      <c r="P258" s="14">
        <v>2.8472222222222204E-2</v>
      </c>
      <c r="Q258" s="15" t="s">
        <v>2304</v>
      </c>
      <c r="R258" s="32">
        <v>46</v>
      </c>
      <c r="S258" s="14">
        <v>1.9444444444444445E-2</v>
      </c>
    </row>
    <row r="259" spans="1:19" x14ac:dyDescent="0.2">
      <c r="A259" s="21">
        <v>12</v>
      </c>
      <c r="B259" s="20" t="s">
        <v>1319</v>
      </c>
      <c r="C259" s="21">
        <v>1</v>
      </c>
      <c r="D259" s="20" t="s">
        <v>61</v>
      </c>
      <c r="E259" s="20" t="s">
        <v>60</v>
      </c>
      <c r="F259" s="20" t="s">
        <v>59</v>
      </c>
      <c r="G259" s="37">
        <v>47.99</v>
      </c>
      <c r="H259" s="20" t="s">
        <v>57</v>
      </c>
      <c r="I259" s="21">
        <v>258</v>
      </c>
      <c r="J259" s="20" t="s">
        <v>126</v>
      </c>
      <c r="K259" s="20" t="s">
        <v>1317</v>
      </c>
      <c r="L259" s="24">
        <v>45018</v>
      </c>
      <c r="M259" s="19" t="s">
        <v>2040</v>
      </c>
      <c r="N259" s="22" t="s">
        <v>2195</v>
      </c>
      <c r="O259" s="18">
        <v>0.16180555555555554</v>
      </c>
      <c r="P259" s="19">
        <v>8.8888888888888865E-2</v>
      </c>
      <c r="Q259" s="20" t="s">
        <v>2304</v>
      </c>
      <c r="R259" s="33">
        <v>117</v>
      </c>
      <c r="S259" s="19">
        <v>7.2916666666666671E-2</v>
      </c>
    </row>
    <row r="260" spans="1:19" x14ac:dyDescent="0.2">
      <c r="A260" s="16">
        <v>10</v>
      </c>
      <c r="B260" s="15" t="s">
        <v>1316</v>
      </c>
      <c r="C260" s="16">
        <v>5</v>
      </c>
      <c r="D260" s="15" t="s">
        <v>97</v>
      </c>
      <c r="E260" s="15" t="s">
        <v>82</v>
      </c>
      <c r="F260" s="15" t="s">
        <v>59</v>
      </c>
      <c r="G260" s="36">
        <v>46.72</v>
      </c>
      <c r="H260" s="15" t="s">
        <v>76</v>
      </c>
      <c r="I260" s="16">
        <v>259</v>
      </c>
      <c r="J260" s="15" t="s">
        <v>132</v>
      </c>
      <c r="K260" s="15" t="s">
        <v>10</v>
      </c>
      <c r="L260" s="23">
        <v>45018</v>
      </c>
      <c r="M260" s="14" t="s">
        <v>1918</v>
      </c>
      <c r="N260" s="17" t="s">
        <v>2215</v>
      </c>
      <c r="O260" s="13">
        <v>0.12777777777777777</v>
      </c>
      <c r="P260" s="14">
        <v>0.10972222222222222</v>
      </c>
      <c r="Q260" s="15" t="s">
        <v>2304</v>
      </c>
      <c r="R260" s="32">
        <v>81</v>
      </c>
      <c r="S260" s="14">
        <v>7.6388888888888886E-3</v>
      </c>
    </row>
    <row r="261" spans="1:19" x14ac:dyDescent="0.2">
      <c r="A261" s="21">
        <v>20</v>
      </c>
      <c r="B261" s="20" t="s">
        <v>1314</v>
      </c>
      <c r="C261" s="21">
        <v>6</v>
      </c>
      <c r="D261" s="20" t="s">
        <v>87</v>
      </c>
      <c r="E261" s="20" t="s">
        <v>82</v>
      </c>
      <c r="F261" s="20" t="s">
        <v>102</v>
      </c>
      <c r="G261" s="37">
        <v>47.55</v>
      </c>
      <c r="H261" s="20" t="s">
        <v>76</v>
      </c>
      <c r="I261" s="21">
        <v>260</v>
      </c>
      <c r="J261" s="20" t="s">
        <v>85</v>
      </c>
      <c r="K261" s="20" t="s">
        <v>22</v>
      </c>
      <c r="L261" s="24">
        <v>45018</v>
      </c>
      <c r="M261" s="19" t="s">
        <v>1984</v>
      </c>
      <c r="N261" s="22" t="s">
        <v>2216</v>
      </c>
      <c r="O261" s="18">
        <v>0.14583333333333331</v>
      </c>
      <c r="P261" s="19">
        <v>0.10138888888888889</v>
      </c>
      <c r="Q261" s="20" t="s">
        <v>2304</v>
      </c>
      <c r="R261" s="33">
        <v>69</v>
      </c>
      <c r="S261" s="19">
        <v>3.4027777777777775E-2</v>
      </c>
    </row>
    <row r="262" spans="1:19" x14ac:dyDescent="0.2">
      <c r="A262" s="16">
        <v>8</v>
      </c>
      <c r="B262" s="15" t="s">
        <v>1312</v>
      </c>
      <c r="C262" s="16">
        <v>1</v>
      </c>
      <c r="D262" s="15" t="s">
        <v>78</v>
      </c>
      <c r="E262" s="15" t="s">
        <v>82</v>
      </c>
      <c r="F262" s="15" t="s">
        <v>59</v>
      </c>
      <c r="G262" s="36">
        <v>32.42</v>
      </c>
      <c r="H262" s="15" t="s">
        <v>76</v>
      </c>
      <c r="I262" s="16">
        <v>261</v>
      </c>
      <c r="J262" s="15" t="s">
        <v>69</v>
      </c>
      <c r="K262" s="15" t="s">
        <v>1310</v>
      </c>
      <c r="L262" s="23">
        <v>45018</v>
      </c>
      <c r="M262" s="14" t="s">
        <v>2044</v>
      </c>
      <c r="N262" s="17" t="s">
        <v>1913</v>
      </c>
      <c r="O262" s="13">
        <v>8.4722222222222227E-2</v>
      </c>
      <c r="P262" s="14">
        <v>3.6111111111111108E-2</v>
      </c>
      <c r="Q262" s="15" t="s">
        <v>2304</v>
      </c>
      <c r="R262" s="32">
        <v>154</v>
      </c>
      <c r="S262" s="14">
        <v>3.8194444444444448E-2</v>
      </c>
    </row>
    <row r="263" spans="1:19" x14ac:dyDescent="0.2">
      <c r="A263" s="21">
        <v>18</v>
      </c>
      <c r="B263" s="20" t="s">
        <v>1309</v>
      </c>
      <c r="C263" s="21">
        <v>4</v>
      </c>
      <c r="D263" s="20" t="s">
        <v>61</v>
      </c>
      <c r="E263" s="20" t="s">
        <v>82</v>
      </c>
      <c r="F263" s="20" t="s">
        <v>59</v>
      </c>
      <c r="G263" s="37">
        <v>42.83</v>
      </c>
      <c r="H263" s="20" t="s">
        <v>76</v>
      </c>
      <c r="I263" s="21">
        <v>262</v>
      </c>
      <c r="J263" s="20" t="s">
        <v>132</v>
      </c>
      <c r="K263" s="20" t="s">
        <v>1308</v>
      </c>
      <c r="L263" s="24">
        <v>45018</v>
      </c>
      <c r="M263" s="19" t="s">
        <v>2038</v>
      </c>
      <c r="N263" s="22" t="s">
        <v>2217</v>
      </c>
      <c r="O263" s="18">
        <v>0.16111111111111107</v>
      </c>
      <c r="P263" s="19">
        <v>0.11736111111111108</v>
      </c>
      <c r="Q263" s="20" t="s">
        <v>2304</v>
      </c>
      <c r="R263" s="33">
        <v>115</v>
      </c>
      <c r="S263" s="19">
        <v>3.3333333333333333E-2</v>
      </c>
    </row>
    <row r="264" spans="1:19" x14ac:dyDescent="0.2">
      <c r="A264" s="16">
        <v>5</v>
      </c>
      <c r="B264" s="15" t="s">
        <v>1307</v>
      </c>
      <c r="C264" s="16">
        <v>1</v>
      </c>
      <c r="D264" s="15" t="s">
        <v>97</v>
      </c>
      <c r="E264" s="15" t="s">
        <v>60</v>
      </c>
      <c r="F264" s="15" t="s">
        <v>59</v>
      </c>
      <c r="G264" s="36">
        <v>42.96</v>
      </c>
      <c r="H264" s="15" t="s">
        <v>70</v>
      </c>
      <c r="I264" s="16">
        <v>263</v>
      </c>
      <c r="J264" s="15" t="s">
        <v>85</v>
      </c>
      <c r="K264" s="15" t="s">
        <v>1306</v>
      </c>
      <c r="L264" s="23">
        <v>45018</v>
      </c>
      <c r="M264" s="14" t="s">
        <v>2045</v>
      </c>
      <c r="N264" s="17" t="s">
        <v>2167</v>
      </c>
      <c r="O264" s="13">
        <v>0.10625</v>
      </c>
      <c r="P264" s="14">
        <v>2.7777777777777818E-3</v>
      </c>
      <c r="Q264" s="15" t="s">
        <v>2304</v>
      </c>
      <c r="R264" s="32">
        <v>121</v>
      </c>
      <c r="S264" s="14">
        <v>0.10347222222222222</v>
      </c>
    </row>
    <row r="265" spans="1:19" x14ac:dyDescent="0.2">
      <c r="A265" s="21">
        <v>2</v>
      </c>
      <c r="B265" s="20" t="s">
        <v>230</v>
      </c>
      <c r="C265" s="21">
        <v>1</v>
      </c>
      <c r="D265" s="20" t="s">
        <v>97</v>
      </c>
      <c r="E265" s="20" t="s">
        <v>82</v>
      </c>
      <c r="F265" s="20" t="s">
        <v>59</v>
      </c>
      <c r="G265" s="37">
        <v>0</v>
      </c>
      <c r="H265" s="20" t="s">
        <v>70</v>
      </c>
      <c r="I265" s="21">
        <v>264</v>
      </c>
      <c r="J265" s="20" t="s">
        <v>126</v>
      </c>
      <c r="K265" s="20" t="s">
        <v>1304</v>
      </c>
      <c r="L265" s="24">
        <v>45018</v>
      </c>
      <c r="M265" s="19" t="s">
        <v>2046</v>
      </c>
      <c r="N265" s="22" t="s">
        <v>2117</v>
      </c>
      <c r="O265" s="18">
        <v>5.2083333333333343E-2</v>
      </c>
      <c r="P265" s="19">
        <v>0</v>
      </c>
      <c r="Q265" s="20" t="s">
        <v>2305</v>
      </c>
      <c r="R265" s="33">
        <v>182</v>
      </c>
      <c r="S265" s="19">
        <v>8.1250000000000003E-2</v>
      </c>
    </row>
    <row r="266" spans="1:19" x14ac:dyDescent="0.2">
      <c r="A266" s="16">
        <v>6</v>
      </c>
      <c r="B266" s="15" t="s">
        <v>1303</v>
      </c>
      <c r="C266" s="16">
        <v>1</v>
      </c>
      <c r="D266" s="15" t="s">
        <v>61</v>
      </c>
      <c r="E266" s="15" t="s">
        <v>60</v>
      </c>
      <c r="F266" s="15" t="s">
        <v>106</v>
      </c>
      <c r="G266" s="36">
        <v>21.48</v>
      </c>
      <c r="H266" s="15" t="s">
        <v>70</v>
      </c>
      <c r="I266" s="16">
        <v>265</v>
      </c>
      <c r="J266" s="15" t="s">
        <v>69</v>
      </c>
      <c r="K266" s="15" t="s">
        <v>1301</v>
      </c>
      <c r="L266" s="23">
        <v>45018</v>
      </c>
      <c r="M266" s="14" t="s">
        <v>2047</v>
      </c>
      <c r="N266" s="17" t="s">
        <v>2159</v>
      </c>
      <c r="O266" s="13">
        <v>0.13958333333333334</v>
      </c>
      <c r="P266" s="14">
        <v>4.5833333333333337E-2</v>
      </c>
      <c r="Q266" s="15" t="s">
        <v>2304</v>
      </c>
      <c r="R266" s="32">
        <v>171</v>
      </c>
      <c r="S266" s="14">
        <v>9.375E-2</v>
      </c>
    </row>
    <row r="267" spans="1:19" x14ac:dyDescent="0.2">
      <c r="A267" s="21">
        <v>4</v>
      </c>
      <c r="B267" s="20" t="s">
        <v>352</v>
      </c>
      <c r="C267" s="21">
        <v>4</v>
      </c>
      <c r="D267" s="20" t="s">
        <v>61</v>
      </c>
      <c r="E267" s="20" t="s">
        <v>82</v>
      </c>
      <c r="F267" s="20" t="s">
        <v>59</v>
      </c>
      <c r="G267" s="37">
        <v>0</v>
      </c>
      <c r="H267" s="20" t="s">
        <v>57</v>
      </c>
      <c r="I267" s="21">
        <v>266</v>
      </c>
      <c r="J267" s="20" t="s">
        <v>163</v>
      </c>
      <c r="K267" s="20" t="s">
        <v>1299</v>
      </c>
      <c r="L267" s="24">
        <v>45018</v>
      </c>
      <c r="M267" s="19" t="s">
        <v>2048</v>
      </c>
      <c r="N267" s="22" t="s">
        <v>1909</v>
      </c>
      <c r="O267" s="18">
        <v>6.5277777777777796E-2</v>
      </c>
      <c r="P267" s="19">
        <v>0</v>
      </c>
      <c r="Q267" s="20" t="s">
        <v>2305</v>
      </c>
      <c r="R267" s="33">
        <v>99</v>
      </c>
      <c r="S267" s="19">
        <v>7.3611111111111113E-2</v>
      </c>
    </row>
    <row r="268" spans="1:19" x14ac:dyDescent="0.2">
      <c r="A268" s="16">
        <v>7</v>
      </c>
      <c r="B268" s="15" t="s">
        <v>679</v>
      </c>
      <c r="C268" s="16">
        <v>5</v>
      </c>
      <c r="D268" s="15" t="s">
        <v>61</v>
      </c>
      <c r="E268" s="15" t="s">
        <v>66</v>
      </c>
      <c r="F268" s="15" t="s">
        <v>59</v>
      </c>
      <c r="G268" s="36">
        <v>44.66</v>
      </c>
      <c r="H268" s="15" t="s">
        <v>76</v>
      </c>
      <c r="I268" s="16">
        <v>267</v>
      </c>
      <c r="J268" s="15" t="s">
        <v>90</v>
      </c>
      <c r="K268" s="15" t="s">
        <v>1297</v>
      </c>
      <c r="L268" s="23">
        <v>45019</v>
      </c>
      <c r="M268" s="14" t="s">
        <v>2033</v>
      </c>
      <c r="N268" s="17" t="s">
        <v>1994</v>
      </c>
      <c r="O268" s="13">
        <v>8.0555555555555547E-2</v>
      </c>
      <c r="P268" s="14">
        <v>3.4722222222222099E-3</v>
      </c>
      <c r="Q268" s="15" t="s">
        <v>2304</v>
      </c>
      <c r="R268" s="32">
        <v>118</v>
      </c>
      <c r="S268" s="14">
        <v>6.6666666666666666E-2</v>
      </c>
    </row>
    <row r="269" spans="1:19" x14ac:dyDescent="0.2">
      <c r="A269" s="21">
        <v>14</v>
      </c>
      <c r="B269" s="20" t="s">
        <v>1296</v>
      </c>
      <c r="C269" s="21">
        <v>1</v>
      </c>
      <c r="D269" s="20" t="s">
        <v>72</v>
      </c>
      <c r="E269" s="20" t="s">
        <v>82</v>
      </c>
      <c r="F269" s="20" t="s">
        <v>106</v>
      </c>
      <c r="G269" s="37">
        <v>23.16</v>
      </c>
      <c r="H269" s="20" t="s">
        <v>70</v>
      </c>
      <c r="I269" s="21">
        <v>268</v>
      </c>
      <c r="J269" s="20" t="s">
        <v>85</v>
      </c>
      <c r="K269" s="20" t="s">
        <v>1294</v>
      </c>
      <c r="L269" s="24">
        <v>45019</v>
      </c>
      <c r="M269" s="19" t="s">
        <v>2049</v>
      </c>
      <c r="N269" s="22" t="s">
        <v>2038</v>
      </c>
      <c r="O269" s="18">
        <v>0.12361111111111112</v>
      </c>
      <c r="P269" s="19">
        <v>6.5972222222222224E-2</v>
      </c>
      <c r="Q269" s="20" t="s">
        <v>2304</v>
      </c>
      <c r="R269" s="33">
        <v>68</v>
      </c>
      <c r="S269" s="19">
        <v>5.7638888888888892E-2</v>
      </c>
    </row>
    <row r="270" spans="1:19" x14ac:dyDescent="0.2">
      <c r="A270" s="16">
        <v>11</v>
      </c>
      <c r="B270" s="15" t="s">
        <v>1293</v>
      </c>
      <c r="C270" s="16">
        <v>2</v>
      </c>
      <c r="D270" s="15" t="s">
        <v>61</v>
      </c>
      <c r="E270" s="15" t="s">
        <v>82</v>
      </c>
      <c r="F270" s="15" t="s">
        <v>106</v>
      </c>
      <c r="G270" s="36">
        <v>0</v>
      </c>
      <c r="H270" s="15" t="s">
        <v>70</v>
      </c>
      <c r="I270" s="16">
        <v>269</v>
      </c>
      <c r="J270" s="15" t="s">
        <v>132</v>
      </c>
      <c r="K270" s="15" t="s">
        <v>1291</v>
      </c>
      <c r="L270" s="23">
        <v>45019</v>
      </c>
      <c r="M270" s="14" t="s">
        <v>1998</v>
      </c>
      <c r="N270" s="17" t="s">
        <v>2218</v>
      </c>
      <c r="O270" s="13">
        <v>5.3472222222222227E-2</v>
      </c>
      <c r="P270" s="14">
        <v>0</v>
      </c>
      <c r="Q270" s="15" t="s">
        <v>2305</v>
      </c>
      <c r="R270" s="32">
        <v>250</v>
      </c>
      <c r="S270" s="14">
        <v>7.013888888888889E-2</v>
      </c>
    </row>
    <row r="271" spans="1:19" x14ac:dyDescent="0.2">
      <c r="A271" s="21">
        <v>10</v>
      </c>
      <c r="B271" s="20" t="s">
        <v>1290</v>
      </c>
      <c r="C271" s="21">
        <v>1</v>
      </c>
      <c r="D271" s="20" t="s">
        <v>78</v>
      </c>
      <c r="E271" s="20" t="s">
        <v>82</v>
      </c>
      <c r="F271" s="20" t="s">
        <v>59</v>
      </c>
      <c r="G271" s="37">
        <v>10.130000000000001</v>
      </c>
      <c r="H271" s="20" t="s">
        <v>70</v>
      </c>
      <c r="I271" s="21">
        <v>270</v>
      </c>
      <c r="J271" s="20" t="s">
        <v>56</v>
      </c>
      <c r="K271" s="20" t="s">
        <v>20</v>
      </c>
      <c r="L271" s="24">
        <v>45019</v>
      </c>
      <c r="M271" s="19" t="s">
        <v>2050</v>
      </c>
      <c r="N271" s="22" t="s">
        <v>2115</v>
      </c>
      <c r="O271" s="18">
        <v>0.15833333333333335</v>
      </c>
      <c r="P271" s="19">
        <v>0.14027777777777781</v>
      </c>
      <c r="Q271" s="20" t="s">
        <v>2304</v>
      </c>
      <c r="R271" s="33">
        <v>102</v>
      </c>
      <c r="S271" s="19">
        <v>1.8055555555555554E-2</v>
      </c>
    </row>
    <row r="272" spans="1:19" x14ac:dyDescent="0.2">
      <c r="A272" s="16">
        <v>3</v>
      </c>
      <c r="B272" s="15" t="s">
        <v>1288</v>
      </c>
      <c r="C272" s="16">
        <v>3</v>
      </c>
      <c r="D272" s="15" t="s">
        <v>72</v>
      </c>
      <c r="E272" s="15" t="s">
        <v>82</v>
      </c>
      <c r="F272" s="15" t="s">
        <v>59</v>
      </c>
      <c r="G272" s="36">
        <v>16.11</v>
      </c>
      <c r="H272" s="15" t="s">
        <v>76</v>
      </c>
      <c r="I272" s="16">
        <v>271</v>
      </c>
      <c r="J272" s="15" t="s">
        <v>126</v>
      </c>
      <c r="K272" s="15" t="s">
        <v>19</v>
      </c>
      <c r="L272" s="23">
        <v>45019</v>
      </c>
      <c r="M272" s="14" t="s">
        <v>1943</v>
      </c>
      <c r="N272" s="17" t="s">
        <v>2152</v>
      </c>
      <c r="O272" s="13">
        <v>0.15625000000000003</v>
      </c>
      <c r="P272" s="14">
        <v>0.10763888888888892</v>
      </c>
      <c r="Q272" s="15" t="s">
        <v>2304</v>
      </c>
      <c r="R272" s="32">
        <v>44</v>
      </c>
      <c r="S272" s="14">
        <v>3.8194444444444448E-2</v>
      </c>
    </row>
    <row r="273" spans="1:19" x14ac:dyDescent="0.2">
      <c r="A273" s="21">
        <v>7</v>
      </c>
      <c r="B273" s="20" t="s">
        <v>1286</v>
      </c>
      <c r="C273" s="21">
        <v>1</v>
      </c>
      <c r="D273" s="20" t="s">
        <v>78</v>
      </c>
      <c r="E273" s="20" t="s">
        <v>82</v>
      </c>
      <c r="F273" s="20" t="s">
        <v>59</v>
      </c>
      <c r="G273" s="37">
        <v>42.73</v>
      </c>
      <c r="H273" s="20" t="s">
        <v>57</v>
      </c>
      <c r="I273" s="21">
        <v>272</v>
      </c>
      <c r="J273" s="20" t="s">
        <v>90</v>
      </c>
      <c r="K273" s="20" t="s">
        <v>1284</v>
      </c>
      <c r="L273" s="24">
        <v>45019</v>
      </c>
      <c r="M273" s="19" t="s">
        <v>1982</v>
      </c>
      <c r="N273" s="22" t="s">
        <v>2116</v>
      </c>
      <c r="O273" s="18">
        <v>0.15972222222222224</v>
      </c>
      <c r="P273" s="19">
        <v>0.10208333333333335</v>
      </c>
      <c r="Q273" s="20" t="s">
        <v>2304</v>
      </c>
      <c r="R273" s="33">
        <v>83</v>
      </c>
      <c r="S273" s="19">
        <v>5.7638888888888892E-2</v>
      </c>
    </row>
    <row r="274" spans="1:19" x14ac:dyDescent="0.2">
      <c r="A274" s="16">
        <v>20</v>
      </c>
      <c r="B274" s="15" t="s">
        <v>1283</v>
      </c>
      <c r="C274" s="16">
        <v>5</v>
      </c>
      <c r="D274" s="15" t="s">
        <v>61</v>
      </c>
      <c r="E274" s="15" t="s">
        <v>82</v>
      </c>
      <c r="F274" s="15" t="s">
        <v>102</v>
      </c>
      <c r="G274" s="36">
        <v>36.299999999999997</v>
      </c>
      <c r="H274" s="15" t="s">
        <v>76</v>
      </c>
      <c r="I274" s="16">
        <v>273</v>
      </c>
      <c r="J274" s="15" t="s">
        <v>75</v>
      </c>
      <c r="K274" s="15" t="s">
        <v>1281</v>
      </c>
      <c r="L274" s="23">
        <v>45019</v>
      </c>
      <c r="M274" s="14" t="s">
        <v>1927</v>
      </c>
      <c r="N274" s="17" t="s">
        <v>2071</v>
      </c>
      <c r="O274" s="13">
        <v>8.1250000000000017E-2</v>
      </c>
      <c r="P274" s="14">
        <v>2.4305555555555566E-2</v>
      </c>
      <c r="Q274" s="15" t="s">
        <v>2304</v>
      </c>
      <c r="R274" s="32">
        <v>123</v>
      </c>
      <c r="S274" s="14">
        <v>4.6527777777777779E-2</v>
      </c>
    </row>
    <row r="275" spans="1:19" x14ac:dyDescent="0.2">
      <c r="A275" s="21">
        <v>7</v>
      </c>
      <c r="B275" s="20" t="s">
        <v>1280</v>
      </c>
      <c r="C275" s="21">
        <v>1</v>
      </c>
      <c r="D275" s="20" t="s">
        <v>97</v>
      </c>
      <c r="E275" s="20" t="s">
        <v>82</v>
      </c>
      <c r="F275" s="20" t="s">
        <v>106</v>
      </c>
      <c r="G275" s="37">
        <v>19.93</v>
      </c>
      <c r="H275" s="20" t="s">
        <v>76</v>
      </c>
      <c r="I275" s="21">
        <v>274</v>
      </c>
      <c r="J275" s="20" t="s">
        <v>104</v>
      </c>
      <c r="K275" s="20" t="s">
        <v>1278</v>
      </c>
      <c r="L275" s="24">
        <v>45019</v>
      </c>
      <c r="M275" s="19" t="s">
        <v>1981</v>
      </c>
      <c r="N275" s="22" t="s">
        <v>2119</v>
      </c>
      <c r="O275" s="18">
        <v>0.11944444444444448</v>
      </c>
      <c r="P275" s="19">
        <v>5.6944444444444471E-2</v>
      </c>
      <c r="Q275" s="20" t="s">
        <v>2304</v>
      </c>
      <c r="R275" s="33">
        <v>116</v>
      </c>
      <c r="S275" s="19">
        <v>5.2083333333333336E-2</v>
      </c>
    </row>
    <row r="276" spans="1:19" x14ac:dyDescent="0.2">
      <c r="A276" s="16">
        <v>5</v>
      </c>
      <c r="B276" s="15" t="s">
        <v>1277</v>
      </c>
      <c r="C276" s="16">
        <v>3</v>
      </c>
      <c r="D276" s="15" t="s">
        <v>61</v>
      </c>
      <c r="E276" s="15" t="s">
        <v>82</v>
      </c>
      <c r="F276" s="15" t="s">
        <v>59</v>
      </c>
      <c r="G276" s="36">
        <v>49.67</v>
      </c>
      <c r="H276" s="15" t="s">
        <v>57</v>
      </c>
      <c r="I276" s="16">
        <v>275</v>
      </c>
      <c r="J276" s="15" t="s">
        <v>126</v>
      </c>
      <c r="K276" s="15" t="s">
        <v>1275</v>
      </c>
      <c r="L276" s="23">
        <v>45019</v>
      </c>
      <c r="M276" s="14" t="s">
        <v>2051</v>
      </c>
      <c r="N276" s="17" t="s">
        <v>2219</v>
      </c>
      <c r="O276" s="13">
        <v>0.15625</v>
      </c>
      <c r="P276" s="14">
        <v>7.1527777777777773E-2</v>
      </c>
      <c r="Q276" s="15" t="s">
        <v>2304</v>
      </c>
      <c r="R276" s="32">
        <v>121</v>
      </c>
      <c r="S276" s="14">
        <v>8.4722222222222227E-2</v>
      </c>
    </row>
    <row r="277" spans="1:19" x14ac:dyDescent="0.2">
      <c r="A277" s="21">
        <v>15</v>
      </c>
      <c r="B277" s="20" t="s">
        <v>1274</v>
      </c>
      <c r="C277" s="21">
        <v>6</v>
      </c>
      <c r="D277" s="20" t="s">
        <v>78</v>
      </c>
      <c r="E277" s="20" t="s">
        <v>82</v>
      </c>
      <c r="F277" s="20" t="s">
        <v>106</v>
      </c>
      <c r="G277" s="37">
        <v>20.98</v>
      </c>
      <c r="H277" s="20" t="s">
        <v>57</v>
      </c>
      <c r="I277" s="21">
        <v>276</v>
      </c>
      <c r="J277" s="20" t="s">
        <v>56</v>
      </c>
      <c r="K277" s="20" t="s">
        <v>1272</v>
      </c>
      <c r="L277" s="24">
        <v>45019</v>
      </c>
      <c r="M277" s="19" t="s">
        <v>1959</v>
      </c>
      <c r="N277" s="22" t="s">
        <v>2220</v>
      </c>
      <c r="O277" s="18">
        <v>0.12430555555555553</v>
      </c>
      <c r="P277" s="19">
        <v>6.5277777777777754E-2</v>
      </c>
      <c r="Q277" s="20" t="s">
        <v>2304</v>
      </c>
      <c r="R277" s="33">
        <v>70</v>
      </c>
      <c r="S277" s="19">
        <v>5.9027777777777776E-2</v>
      </c>
    </row>
    <row r="278" spans="1:19" x14ac:dyDescent="0.2">
      <c r="A278" s="16">
        <v>4</v>
      </c>
      <c r="B278" s="15" t="s">
        <v>933</v>
      </c>
      <c r="C278" s="16">
        <v>2</v>
      </c>
      <c r="D278" s="15" t="s">
        <v>87</v>
      </c>
      <c r="E278" s="15" t="s">
        <v>82</v>
      </c>
      <c r="F278" s="15" t="s">
        <v>59</v>
      </c>
      <c r="G278" s="36">
        <v>10.29</v>
      </c>
      <c r="H278" s="15" t="s">
        <v>70</v>
      </c>
      <c r="I278" s="16">
        <v>277</v>
      </c>
      <c r="J278" s="15" t="s">
        <v>90</v>
      </c>
      <c r="K278" s="15" t="s">
        <v>9</v>
      </c>
      <c r="L278" s="23">
        <v>45019</v>
      </c>
      <c r="M278" s="14" t="s">
        <v>1886</v>
      </c>
      <c r="N278" s="17" t="s">
        <v>2065</v>
      </c>
      <c r="O278" s="13">
        <v>0.10277777777777777</v>
      </c>
      <c r="P278" s="14">
        <v>8.2638888888888887E-2</v>
      </c>
      <c r="Q278" s="15" t="s">
        <v>2304</v>
      </c>
      <c r="R278" s="32">
        <v>93</v>
      </c>
      <c r="S278" s="14">
        <v>2.013888888888889E-2</v>
      </c>
    </row>
    <row r="279" spans="1:19" x14ac:dyDescent="0.2">
      <c r="A279" s="21">
        <v>5</v>
      </c>
      <c r="B279" s="20" t="s">
        <v>1270</v>
      </c>
      <c r="C279" s="21">
        <v>4</v>
      </c>
      <c r="D279" s="20" t="s">
        <v>72</v>
      </c>
      <c r="E279" s="20" t="s">
        <v>82</v>
      </c>
      <c r="F279" s="20" t="s">
        <v>102</v>
      </c>
      <c r="G279" s="37">
        <v>41.36</v>
      </c>
      <c r="H279" s="20" t="s">
        <v>70</v>
      </c>
      <c r="I279" s="21">
        <v>278</v>
      </c>
      <c r="J279" s="20" t="s">
        <v>132</v>
      </c>
      <c r="K279" s="20" t="s">
        <v>1268</v>
      </c>
      <c r="L279" s="24">
        <v>45019</v>
      </c>
      <c r="M279" s="19" t="s">
        <v>2052</v>
      </c>
      <c r="N279" s="22" t="s">
        <v>2118</v>
      </c>
      <c r="O279" s="18">
        <v>8.4722222222222227E-2</v>
      </c>
      <c r="P279" s="19">
        <v>4.2361111111111113E-2</v>
      </c>
      <c r="Q279" s="20" t="s">
        <v>2304</v>
      </c>
      <c r="R279" s="33">
        <v>141</v>
      </c>
      <c r="S279" s="19">
        <v>4.2361111111111113E-2</v>
      </c>
    </row>
    <row r="280" spans="1:19" x14ac:dyDescent="0.2">
      <c r="A280" s="16">
        <v>11</v>
      </c>
      <c r="B280" s="15" t="s">
        <v>1267</v>
      </c>
      <c r="C280" s="16">
        <v>5</v>
      </c>
      <c r="D280" s="15" t="s">
        <v>61</v>
      </c>
      <c r="E280" s="15" t="s">
        <v>66</v>
      </c>
      <c r="F280" s="15" t="s">
        <v>59</v>
      </c>
      <c r="G280" s="36">
        <v>0</v>
      </c>
      <c r="H280" s="15" t="s">
        <v>70</v>
      </c>
      <c r="I280" s="16">
        <v>279</v>
      </c>
      <c r="J280" s="15" t="s">
        <v>132</v>
      </c>
      <c r="K280" s="15" t="s">
        <v>1266</v>
      </c>
      <c r="L280" s="23">
        <v>45019</v>
      </c>
      <c r="M280" s="14" t="s">
        <v>2053</v>
      </c>
      <c r="N280" s="17" t="s">
        <v>1959</v>
      </c>
      <c r="O280" s="13">
        <v>9.7222222222222224E-2</v>
      </c>
      <c r="P280" s="14">
        <v>0</v>
      </c>
      <c r="Q280" s="15" t="s">
        <v>2305</v>
      </c>
      <c r="R280" s="32">
        <v>201</v>
      </c>
      <c r="S280" s="14">
        <v>9.8611111111111108E-2</v>
      </c>
    </row>
    <row r="281" spans="1:19" x14ac:dyDescent="0.2">
      <c r="A281" s="21">
        <v>14</v>
      </c>
      <c r="B281" s="20" t="s">
        <v>1265</v>
      </c>
      <c r="C281" s="21">
        <v>6</v>
      </c>
      <c r="D281" s="20" t="s">
        <v>87</v>
      </c>
      <c r="E281" s="20" t="s">
        <v>82</v>
      </c>
      <c r="F281" s="20" t="s">
        <v>59</v>
      </c>
      <c r="G281" s="37">
        <v>36.08</v>
      </c>
      <c r="H281" s="20" t="s">
        <v>57</v>
      </c>
      <c r="I281" s="21">
        <v>280</v>
      </c>
      <c r="J281" s="20" t="s">
        <v>56</v>
      </c>
      <c r="K281" s="20" t="s">
        <v>1263</v>
      </c>
      <c r="L281" s="24">
        <v>45019</v>
      </c>
      <c r="M281" s="19" t="s">
        <v>2048</v>
      </c>
      <c r="N281" s="22" t="s">
        <v>2078</v>
      </c>
      <c r="O281" s="18">
        <v>9.0972222222222232E-2</v>
      </c>
      <c r="P281" s="19">
        <v>3.1250000000000007E-2</v>
      </c>
      <c r="Q281" s="20" t="s">
        <v>2304</v>
      </c>
      <c r="R281" s="33">
        <v>117</v>
      </c>
      <c r="S281" s="19">
        <v>5.9722222222222225E-2</v>
      </c>
    </row>
    <row r="282" spans="1:19" x14ac:dyDescent="0.2">
      <c r="A282" s="16">
        <v>18</v>
      </c>
      <c r="B282" s="15" t="s">
        <v>1262</v>
      </c>
      <c r="C282" s="16">
        <v>2</v>
      </c>
      <c r="D282" s="15" t="s">
        <v>78</v>
      </c>
      <c r="E282" s="15" t="s">
        <v>60</v>
      </c>
      <c r="F282" s="15" t="s">
        <v>102</v>
      </c>
      <c r="G282" s="36">
        <v>44.3</v>
      </c>
      <c r="H282" s="15" t="s">
        <v>76</v>
      </c>
      <c r="I282" s="16">
        <v>281</v>
      </c>
      <c r="J282" s="15" t="s">
        <v>100</v>
      </c>
      <c r="K282" s="15" t="s">
        <v>14</v>
      </c>
      <c r="L282" s="23">
        <v>45019</v>
      </c>
      <c r="M282" s="14" t="s">
        <v>2000</v>
      </c>
      <c r="N282" s="17" t="s">
        <v>2221</v>
      </c>
      <c r="O282" s="13">
        <v>0.17569444444444443</v>
      </c>
      <c r="P282" s="14">
        <v>0.15902777777777777</v>
      </c>
      <c r="Q282" s="15" t="s">
        <v>2304</v>
      </c>
      <c r="R282" s="32">
        <v>66</v>
      </c>
      <c r="S282" s="14">
        <v>6.2500000000000003E-3</v>
      </c>
    </row>
    <row r="283" spans="1:19" x14ac:dyDescent="0.2">
      <c r="A283" s="21">
        <v>6</v>
      </c>
      <c r="B283" s="20" t="s">
        <v>119</v>
      </c>
      <c r="C283" s="21">
        <v>1</v>
      </c>
      <c r="D283" s="20" t="s">
        <v>78</v>
      </c>
      <c r="E283" s="20" t="s">
        <v>82</v>
      </c>
      <c r="F283" s="20" t="s">
        <v>59</v>
      </c>
      <c r="G283" s="37">
        <v>19.05</v>
      </c>
      <c r="H283" s="20" t="s">
        <v>70</v>
      </c>
      <c r="I283" s="21">
        <v>282</v>
      </c>
      <c r="J283" s="20" t="s">
        <v>85</v>
      </c>
      <c r="K283" s="20" t="s">
        <v>1260</v>
      </c>
      <c r="L283" s="24">
        <v>45019</v>
      </c>
      <c r="M283" s="19" t="s">
        <v>2050</v>
      </c>
      <c r="N283" s="22" t="s">
        <v>2222</v>
      </c>
      <c r="O283" s="18">
        <v>0.16041666666666668</v>
      </c>
      <c r="P283" s="19">
        <v>8.1250000000000017E-2</v>
      </c>
      <c r="Q283" s="20" t="s">
        <v>2304</v>
      </c>
      <c r="R283" s="33">
        <v>74</v>
      </c>
      <c r="S283" s="19">
        <v>7.9166666666666663E-2</v>
      </c>
    </row>
    <row r="284" spans="1:19" x14ac:dyDescent="0.2">
      <c r="A284" s="16">
        <v>19</v>
      </c>
      <c r="B284" s="15" t="s">
        <v>1259</v>
      </c>
      <c r="C284" s="16">
        <v>5</v>
      </c>
      <c r="D284" s="15" t="s">
        <v>87</v>
      </c>
      <c r="E284" s="15" t="s">
        <v>66</v>
      </c>
      <c r="F284" s="15" t="s">
        <v>59</v>
      </c>
      <c r="G284" s="36">
        <v>43.07</v>
      </c>
      <c r="H284" s="15" t="s">
        <v>70</v>
      </c>
      <c r="I284" s="16">
        <v>283</v>
      </c>
      <c r="J284" s="15" t="s">
        <v>104</v>
      </c>
      <c r="K284" s="15" t="s">
        <v>25</v>
      </c>
      <c r="L284" s="23">
        <v>45019</v>
      </c>
      <c r="M284" s="14" t="s">
        <v>1951</v>
      </c>
      <c r="N284" s="17" t="s">
        <v>2211</v>
      </c>
      <c r="O284" s="13">
        <v>0.15555555555555553</v>
      </c>
      <c r="P284" s="14">
        <v>0.15138888888888885</v>
      </c>
      <c r="Q284" s="15" t="s">
        <v>2304</v>
      </c>
      <c r="R284" s="32">
        <v>78</v>
      </c>
      <c r="S284" s="14">
        <v>4.1666666666666666E-3</v>
      </c>
    </row>
    <row r="285" spans="1:19" x14ac:dyDescent="0.2">
      <c r="A285" s="21">
        <v>11</v>
      </c>
      <c r="B285" s="20" t="s">
        <v>1258</v>
      </c>
      <c r="C285" s="21">
        <v>4</v>
      </c>
      <c r="D285" s="20" t="s">
        <v>87</v>
      </c>
      <c r="E285" s="20" t="s">
        <v>82</v>
      </c>
      <c r="F285" s="20" t="s">
        <v>106</v>
      </c>
      <c r="G285" s="37">
        <v>0</v>
      </c>
      <c r="H285" s="20" t="s">
        <v>76</v>
      </c>
      <c r="I285" s="21">
        <v>284</v>
      </c>
      <c r="J285" s="20" t="s">
        <v>100</v>
      </c>
      <c r="K285" s="20" t="s">
        <v>1256</v>
      </c>
      <c r="L285" s="24">
        <v>45019</v>
      </c>
      <c r="M285" s="19" t="s">
        <v>1945</v>
      </c>
      <c r="N285" s="22" t="s">
        <v>2223</v>
      </c>
      <c r="O285" s="18">
        <v>0.1</v>
      </c>
      <c r="P285" s="19">
        <v>0</v>
      </c>
      <c r="Q285" s="20" t="s">
        <v>2305</v>
      </c>
      <c r="R285" s="33">
        <v>158</v>
      </c>
      <c r="S285" s="19">
        <v>0.13541666666666666</v>
      </c>
    </row>
    <row r="286" spans="1:19" x14ac:dyDescent="0.2">
      <c r="A286" s="16">
        <v>18</v>
      </c>
      <c r="B286" s="15" t="s">
        <v>1255</v>
      </c>
      <c r="C286" s="16">
        <v>6</v>
      </c>
      <c r="D286" s="15" t="s">
        <v>78</v>
      </c>
      <c r="E286" s="15" t="s">
        <v>82</v>
      </c>
      <c r="F286" s="15" t="s">
        <v>106</v>
      </c>
      <c r="G286" s="36">
        <v>10.94</v>
      </c>
      <c r="H286" s="15" t="s">
        <v>57</v>
      </c>
      <c r="I286" s="16">
        <v>285</v>
      </c>
      <c r="J286" s="15" t="s">
        <v>90</v>
      </c>
      <c r="K286" s="15" t="s">
        <v>23</v>
      </c>
      <c r="L286" s="23">
        <v>45019</v>
      </c>
      <c r="M286" s="14" t="s">
        <v>1888</v>
      </c>
      <c r="N286" s="17" t="s">
        <v>2224</v>
      </c>
      <c r="O286" s="13">
        <v>0.12638888888888888</v>
      </c>
      <c r="P286" s="14">
        <v>0.11805555555555555</v>
      </c>
      <c r="Q286" s="15" t="s">
        <v>2304</v>
      </c>
      <c r="R286" s="32">
        <v>42</v>
      </c>
      <c r="S286" s="14">
        <v>8.3333333333333332E-3</v>
      </c>
    </row>
    <row r="287" spans="1:19" x14ac:dyDescent="0.2">
      <c r="A287" s="21">
        <v>15</v>
      </c>
      <c r="B287" s="20" t="s">
        <v>1253</v>
      </c>
      <c r="C287" s="21">
        <v>6</v>
      </c>
      <c r="D287" s="20" t="s">
        <v>72</v>
      </c>
      <c r="E287" s="20" t="s">
        <v>82</v>
      </c>
      <c r="F287" s="20" t="s">
        <v>59</v>
      </c>
      <c r="G287" s="37">
        <v>41.96</v>
      </c>
      <c r="H287" s="20" t="s">
        <v>76</v>
      </c>
      <c r="I287" s="21">
        <v>286</v>
      </c>
      <c r="J287" s="20" t="s">
        <v>64</v>
      </c>
      <c r="K287" s="20" t="s">
        <v>20</v>
      </c>
      <c r="L287" s="24">
        <v>45019</v>
      </c>
      <c r="M287" s="19" t="s">
        <v>2035</v>
      </c>
      <c r="N287" s="22" t="s">
        <v>1945</v>
      </c>
      <c r="O287" s="18">
        <v>9.791666666666668E-2</v>
      </c>
      <c r="P287" s="19">
        <v>7.013888888888889E-2</v>
      </c>
      <c r="Q287" s="20" t="s">
        <v>2304</v>
      </c>
      <c r="R287" s="33">
        <v>68</v>
      </c>
      <c r="S287" s="19">
        <v>1.7361111111111112E-2</v>
      </c>
    </row>
    <row r="288" spans="1:19" x14ac:dyDescent="0.2">
      <c r="A288" s="16">
        <v>20</v>
      </c>
      <c r="B288" s="15" t="s">
        <v>1251</v>
      </c>
      <c r="C288" s="16">
        <v>2</v>
      </c>
      <c r="D288" s="15" t="s">
        <v>87</v>
      </c>
      <c r="E288" s="15" t="s">
        <v>82</v>
      </c>
      <c r="F288" s="15" t="s">
        <v>106</v>
      </c>
      <c r="G288" s="36">
        <v>0</v>
      </c>
      <c r="H288" s="15" t="s">
        <v>57</v>
      </c>
      <c r="I288" s="16">
        <v>287</v>
      </c>
      <c r="J288" s="15" t="s">
        <v>75</v>
      </c>
      <c r="K288" s="15" t="s">
        <v>1249</v>
      </c>
      <c r="L288" s="23">
        <v>45019</v>
      </c>
      <c r="M288" s="14" t="s">
        <v>2054</v>
      </c>
      <c r="N288" s="17" t="s">
        <v>2141</v>
      </c>
      <c r="O288" s="13">
        <v>4.6527777777777779E-2</v>
      </c>
      <c r="P288" s="14">
        <v>0</v>
      </c>
      <c r="Q288" s="15" t="s">
        <v>2305</v>
      </c>
      <c r="R288" s="32">
        <v>202</v>
      </c>
      <c r="S288" s="14">
        <v>8.4027777777777785E-2</v>
      </c>
    </row>
    <row r="289" spans="1:19" x14ac:dyDescent="0.2">
      <c r="A289" s="21">
        <v>15</v>
      </c>
      <c r="B289" s="20" t="s">
        <v>1248</v>
      </c>
      <c r="C289" s="21">
        <v>3</v>
      </c>
      <c r="D289" s="20" t="s">
        <v>87</v>
      </c>
      <c r="E289" s="20" t="s">
        <v>66</v>
      </c>
      <c r="F289" s="20" t="s">
        <v>59</v>
      </c>
      <c r="G289" s="37">
        <v>13.3</v>
      </c>
      <c r="H289" s="20" t="s">
        <v>57</v>
      </c>
      <c r="I289" s="21">
        <v>288</v>
      </c>
      <c r="J289" s="20" t="s">
        <v>85</v>
      </c>
      <c r="K289" s="20" t="s">
        <v>1246</v>
      </c>
      <c r="L289" s="24">
        <v>45019</v>
      </c>
      <c r="M289" s="19" t="s">
        <v>2043</v>
      </c>
      <c r="N289" s="22" t="s">
        <v>2225</v>
      </c>
      <c r="O289" s="18">
        <v>0.1423611111111111</v>
      </c>
      <c r="P289" s="19">
        <v>0.11597222222222221</v>
      </c>
      <c r="Q289" s="20" t="s">
        <v>2304</v>
      </c>
      <c r="R289" s="33">
        <v>86</v>
      </c>
      <c r="S289" s="19">
        <v>2.6388888888888889E-2</v>
      </c>
    </row>
    <row r="290" spans="1:19" x14ac:dyDescent="0.2">
      <c r="A290" s="16">
        <v>15</v>
      </c>
      <c r="B290" s="15" t="s">
        <v>1245</v>
      </c>
      <c r="C290" s="16">
        <v>5</v>
      </c>
      <c r="D290" s="15" t="s">
        <v>87</v>
      </c>
      <c r="E290" s="15" t="s">
        <v>82</v>
      </c>
      <c r="F290" s="15" t="s">
        <v>106</v>
      </c>
      <c r="G290" s="36">
        <v>26.56</v>
      </c>
      <c r="H290" s="15" t="s">
        <v>70</v>
      </c>
      <c r="I290" s="16">
        <v>289</v>
      </c>
      <c r="J290" s="15" t="s">
        <v>90</v>
      </c>
      <c r="K290" s="15" t="s">
        <v>252</v>
      </c>
      <c r="L290" s="23">
        <v>45019</v>
      </c>
      <c r="M290" s="14" t="s">
        <v>1915</v>
      </c>
      <c r="N290" s="17" t="s">
        <v>2226</v>
      </c>
      <c r="O290" s="13">
        <v>0.13541666666666666</v>
      </c>
      <c r="P290" s="14">
        <v>8.8194444444444436E-2</v>
      </c>
      <c r="Q290" s="15" t="s">
        <v>2304</v>
      </c>
      <c r="R290" s="32">
        <v>138</v>
      </c>
      <c r="S290" s="14">
        <v>4.7222222222222221E-2</v>
      </c>
    </row>
    <row r="291" spans="1:19" x14ac:dyDescent="0.2">
      <c r="A291" s="21">
        <v>19</v>
      </c>
      <c r="B291" s="20" t="s">
        <v>321</v>
      </c>
      <c r="C291" s="21">
        <v>3</v>
      </c>
      <c r="D291" s="20" t="s">
        <v>72</v>
      </c>
      <c r="E291" s="20" t="s">
        <v>82</v>
      </c>
      <c r="F291" s="20" t="s">
        <v>59</v>
      </c>
      <c r="G291" s="37">
        <v>14.59</v>
      </c>
      <c r="H291" s="20" t="s">
        <v>76</v>
      </c>
      <c r="I291" s="21">
        <v>290</v>
      </c>
      <c r="J291" s="20" t="s">
        <v>90</v>
      </c>
      <c r="K291" s="20" t="s">
        <v>11</v>
      </c>
      <c r="L291" s="24">
        <v>45019</v>
      </c>
      <c r="M291" s="19" t="s">
        <v>1902</v>
      </c>
      <c r="N291" s="22" t="s">
        <v>2191</v>
      </c>
      <c r="O291" s="18">
        <v>0.11249999999999999</v>
      </c>
      <c r="P291" s="19">
        <v>6.2499999999999986E-2</v>
      </c>
      <c r="Q291" s="20" t="s">
        <v>2304</v>
      </c>
      <c r="R291" s="33">
        <v>40</v>
      </c>
      <c r="S291" s="19">
        <v>3.9583333333333331E-2</v>
      </c>
    </row>
    <row r="292" spans="1:19" x14ac:dyDescent="0.2">
      <c r="A292" s="16">
        <v>2</v>
      </c>
      <c r="B292" s="15" t="s">
        <v>1242</v>
      </c>
      <c r="C292" s="16">
        <v>6</v>
      </c>
      <c r="D292" s="15" t="s">
        <v>61</v>
      </c>
      <c r="E292" s="15" t="s">
        <v>60</v>
      </c>
      <c r="F292" s="15" t="s">
        <v>102</v>
      </c>
      <c r="G292" s="36">
        <v>15.44</v>
      </c>
      <c r="H292" s="15" t="s">
        <v>76</v>
      </c>
      <c r="I292" s="16">
        <v>291</v>
      </c>
      <c r="J292" s="15" t="s">
        <v>126</v>
      </c>
      <c r="K292" s="15" t="s">
        <v>1240</v>
      </c>
      <c r="L292" s="23">
        <v>45019</v>
      </c>
      <c r="M292" s="14" t="s">
        <v>1917</v>
      </c>
      <c r="N292" s="17" t="s">
        <v>2156</v>
      </c>
      <c r="O292" s="13">
        <v>0.12916666666666671</v>
      </c>
      <c r="P292" s="14">
        <v>5.2777777777777826E-2</v>
      </c>
      <c r="Q292" s="15" t="s">
        <v>2304</v>
      </c>
      <c r="R292" s="32">
        <v>260</v>
      </c>
      <c r="S292" s="14">
        <v>6.5972222222222224E-2</v>
      </c>
    </row>
    <row r="293" spans="1:19" x14ac:dyDescent="0.2">
      <c r="A293" s="21">
        <v>10</v>
      </c>
      <c r="B293" s="20" t="s">
        <v>1239</v>
      </c>
      <c r="C293" s="21">
        <v>3</v>
      </c>
      <c r="D293" s="20" t="s">
        <v>72</v>
      </c>
      <c r="E293" s="20" t="s">
        <v>66</v>
      </c>
      <c r="F293" s="20" t="s">
        <v>106</v>
      </c>
      <c r="G293" s="37">
        <v>29.72</v>
      </c>
      <c r="H293" s="20" t="s">
        <v>57</v>
      </c>
      <c r="I293" s="21">
        <v>292</v>
      </c>
      <c r="J293" s="20" t="s">
        <v>64</v>
      </c>
      <c r="K293" s="20" t="s">
        <v>15</v>
      </c>
      <c r="L293" s="24">
        <v>45019</v>
      </c>
      <c r="M293" s="19" t="s">
        <v>1901</v>
      </c>
      <c r="N293" s="22" t="s">
        <v>2031</v>
      </c>
      <c r="O293" s="18">
        <v>7.0833333333333331E-2</v>
      </c>
      <c r="P293" s="19">
        <v>5.486111111111111E-2</v>
      </c>
      <c r="Q293" s="20" t="s">
        <v>2304</v>
      </c>
      <c r="R293" s="33">
        <v>84</v>
      </c>
      <c r="S293" s="19">
        <v>1.5972222222222221E-2</v>
      </c>
    </row>
    <row r="294" spans="1:19" x14ac:dyDescent="0.2">
      <c r="A294" s="16">
        <v>16</v>
      </c>
      <c r="B294" s="15" t="s">
        <v>1237</v>
      </c>
      <c r="C294" s="16">
        <v>4</v>
      </c>
      <c r="D294" s="15" t="s">
        <v>72</v>
      </c>
      <c r="E294" s="15" t="s">
        <v>82</v>
      </c>
      <c r="F294" s="15" t="s">
        <v>106</v>
      </c>
      <c r="G294" s="36">
        <v>0</v>
      </c>
      <c r="H294" s="15" t="s">
        <v>57</v>
      </c>
      <c r="I294" s="16">
        <v>293</v>
      </c>
      <c r="J294" s="15" t="s">
        <v>64</v>
      </c>
      <c r="K294" s="15" t="s">
        <v>1235</v>
      </c>
      <c r="L294" s="23">
        <v>45019</v>
      </c>
      <c r="M294" s="14" t="s">
        <v>1913</v>
      </c>
      <c r="N294" s="17" t="s">
        <v>2227</v>
      </c>
      <c r="O294" s="13">
        <v>6.9444444444444434E-2</v>
      </c>
      <c r="P294" s="14">
        <v>0</v>
      </c>
      <c r="Q294" s="15" t="s">
        <v>2305</v>
      </c>
      <c r="R294" s="32">
        <v>216</v>
      </c>
      <c r="S294" s="14">
        <v>8.3333333333333329E-2</v>
      </c>
    </row>
    <row r="295" spans="1:19" x14ac:dyDescent="0.2">
      <c r="A295" s="21">
        <v>17</v>
      </c>
      <c r="B295" s="20" t="s">
        <v>1234</v>
      </c>
      <c r="C295" s="21">
        <v>6</v>
      </c>
      <c r="D295" s="20" t="s">
        <v>61</v>
      </c>
      <c r="E295" s="20" t="s">
        <v>60</v>
      </c>
      <c r="F295" s="20" t="s">
        <v>59</v>
      </c>
      <c r="G295" s="37">
        <v>20.36</v>
      </c>
      <c r="H295" s="20" t="s">
        <v>70</v>
      </c>
      <c r="I295" s="21">
        <v>294</v>
      </c>
      <c r="J295" s="20" t="s">
        <v>75</v>
      </c>
      <c r="K295" s="20" t="s">
        <v>1232</v>
      </c>
      <c r="L295" s="24">
        <v>45019</v>
      </c>
      <c r="M295" s="19" t="s">
        <v>1987</v>
      </c>
      <c r="N295" s="22" t="s">
        <v>2026</v>
      </c>
      <c r="O295" s="18">
        <v>0.14652777777777778</v>
      </c>
      <c r="P295" s="19">
        <v>8.6805555555555552E-2</v>
      </c>
      <c r="Q295" s="20" t="s">
        <v>2304</v>
      </c>
      <c r="R295" s="33">
        <v>326</v>
      </c>
      <c r="S295" s="19">
        <v>5.9722222222222225E-2</v>
      </c>
    </row>
    <row r="296" spans="1:19" x14ac:dyDescent="0.2">
      <c r="A296" s="16">
        <v>3</v>
      </c>
      <c r="B296" s="15" t="s">
        <v>88</v>
      </c>
      <c r="C296" s="16">
        <v>1</v>
      </c>
      <c r="D296" s="15" t="s">
        <v>61</v>
      </c>
      <c r="E296" s="15" t="s">
        <v>82</v>
      </c>
      <c r="F296" s="15" t="s">
        <v>59</v>
      </c>
      <c r="G296" s="36">
        <v>0</v>
      </c>
      <c r="H296" s="15" t="s">
        <v>57</v>
      </c>
      <c r="I296" s="16">
        <v>295</v>
      </c>
      <c r="J296" s="15" t="s">
        <v>85</v>
      </c>
      <c r="K296" s="15" t="s">
        <v>1230</v>
      </c>
      <c r="L296" s="23">
        <v>45019</v>
      </c>
      <c r="M296" s="14" t="s">
        <v>2005</v>
      </c>
      <c r="N296" s="17" t="s">
        <v>2090</v>
      </c>
      <c r="O296" s="13">
        <v>7.7083333333333323E-2</v>
      </c>
      <c r="P296" s="14">
        <v>0</v>
      </c>
      <c r="Q296" s="15" t="s">
        <v>2305</v>
      </c>
      <c r="R296" s="32">
        <v>247</v>
      </c>
      <c r="S296" s="14">
        <v>0.12291666666666666</v>
      </c>
    </row>
    <row r="297" spans="1:19" x14ac:dyDescent="0.2">
      <c r="A297" s="21">
        <v>14</v>
      </c>
      <c r="B297" s="20" t="s">
        <v>1229</v>
      </c>
      <c r="C297" s="21">
        <v>1</v>
      </c>
      <c r="D297" s="20" t="s">
        <v>61</v>
      </c>
      <c r="E297" s="20" t="s">
        <v>66</v>
      </c>
      <c r="F297" s="20" t="s">
        <v>59</v>
      </c>
      <c r="G297" s="37">
        <v>29.07</v>
      </c>
      <c r="H297" s="20" t="s">
        <v>76</v>
      </c>
      <c r="I297" s="21">
        <v>296</v>
      </c>
      <c r="J297" s="20" t="s">
        <v>90</v>
      </c>
      <c r="K297" s="20" t="s">
        <v>1227</v>
      </c>
      <c r="L297" s="24">
        <v>45019</v>
      </c>
      <c r="M297" s="19" t="s">
        <v>2013</v>
      </c>
      <c r="N297" s="22" t="s">
        <v>2219</v>
      </c>
      <c r="O297" s="18">
        <v>0.14166666666666669</v>
      </c>
      <c r="P297" s="19">
        <v>9.9305555555555591E-2</v>
      </c>
      <c r="Q297" s="20" t="s">
        <v>2304</v>
      </c>
      <c r="R297" s="33">
        <v>59</v>
      </c>
      <c r="S297" s="19">
        <v>3.1944444444444442E-2</v>
      </c>
    </row>
    <row r="298" spans="1:19" x14ac:dyDescent="0.2">
      <c r="A298" s="16">
        <v>4</v>
      </c>
      <c r="B298" s="15" t="s">
        <v>742</v>
      </c>
      <c r="C298" s="16">
        <v>3</v>
      </c>
      <c r="D298" s="15" t="s">
        <v>97</v>
      </c>
      <c r="E298" s="15" t="s">
        <v>82</v>
      </c>
      <c r="F298" s="15" t="s">
        <v>59</v>
      </c>
      <c r="G298" s="36">
        <v>43.46</v>
      </c>
      <c r="H298" s="15" t="s">
        <v>76</v>
      </c>
      <c r="I298" s="16">
        <v>297</v>
      </c>
      <c r="J298" s="15" t="s">
        <v>90</v>
      </c>
      <c r="K298" s="15" t="s">
        <v>1225</v>
      </c>
      <c r="L298" s="23">
        <v>45019</v>
      </c>
      <c r="M298" s="14" t="s">
        <v>2055</v>
      </c>
      <c r="N298" s="17" t="s">
        <v>2228</v>
      </c>
      <c r="O298" s="13">
        <v>0.15208333333333332</v>
      </c>
      <c r="P298" s="14">
        <v>6.3888888888888884E-2</v>
      </c>
      <c r="Q298" s="15" t="s">
        <v>2304</v>
      </c>
      <c r="R298" s="32">
        <v>175</v>
      </c>
      <c r="S298" s="14">
        <v>7.7777777777777779E-2</v>
      </c>
    </row>
    <row r="299" spans="1:19" x14ac:dyDescent="0.2">
      <c r="A299" s="21">
        <v>11</v>
      </c>
      <c r="B299" s="20" t="s">
        <v>652</v>
      </c>
      <c r="C299" s="21">
        <v>4</v>
      </c>
      <c r="D299" s="20" t="s">
        <v>87</v>
      </c>
      <c r="E299" s="20" t="s">
        <v>60</v>
      </c>
      <c r="F299" s="20" t="s">
        <v>59</v>
      </c>
      <c r="G299" s="37">
        <v>0</v>
      </c>
      <c r="H299" s="20" t="s">
        <v>57</v>
      </c>
      <c r="I299" s="21">
        <v>298</v>
      </c>
      <c r="J299" s="20" t="s">
        <v>126</v>
      </c>
      <c r="K299" s="20" t="s">
        <v>1223</v>
      </c>
      <c r="L299" s="24">
        <v>45019</v>
      </c>
      <c r="M299" s="19" t="s">
        <v>2056</v>
      </c>
      <c r="N299" s="22" t="s">
        <v>2139</v>
      </c>
      <c r="O299" s="18">
        <v>9.375E-2</v>
      </c>
      <c r="P299" s="19">
        <v>0</v>
      </c>
      <c r="Q299" s="20" t="s">
        <v>2305</v>
      </c>
      <c r="R299" s="33">
        <v>255</v>
      </c>
      <c r="S299" s="19">
        <v>9.7916666666666666E-2</v>
      </c>
    </row>
    <row r="300" spans="1:19" x14ac:dyDescent="0.2">
      <c r="A300" s="16">
        <v>6</v>
      </c>
      <c r="B300" s="15" t="s">
        <v>278</v>
      </c>
      <c r="C300" s="16">
        <v>1</v>
      </c>
      <c r="D300" s="15" t="s">
        <v>87</v>
      </c>
      <c r="E300" s="15" t="s">
        <v>66</v>
      </c>
      <c r="F300" s="15" t="s">
        <v>102</v>
      </c>
      <c r="G300" s="36">
        <v>0</v>
      </c>
      <c r="H300" s="15" t="s">
        <v>76</v>
      </c>
      <c r="I300" s="16">
        <v>299</v>
      </c>
      <c r="J300" s="15" t="s">
        <v>85</v>
      </c>
      <c r="K300" s="15" t="s">
        <v>1221</v>
      </c>
      <c r="L300" s="23">
        <v>45019</v>
      </c>
      <c r="M300" s="14" t="s">
        <v>1910</v>
      </c>
      <c r="N300" s="17" t="s">
        <v>1986</v>
      </c>
      <c r="O300" s="13">
        <v>7.013888888888889E-2</v>
      </c>
      <c r="P300" s="14">
        <v>0</v>
      </c>
      <c r="Q300" s="15" t="s">
        <v>2305</v>
      </c>
      <c r="R300" s="32">
        <v>182</v>
      </c>
      <c r="S300" s="14">
        <v>7.8472222222222221E-2</v>
      </c>
    </row>
    <row r="301" spans="1:19" x14ac:dyDescent="0.2">
      <c r="A301" s="21">
        <v>18</v>
      </c>
      <c r="B301" s="20" t="s">
        <v>1220</v>
      </c>
      <c r="C301" s="21">
        <v>6</v>
      </c>
      <c r="D301" s="20" t="s">
        <v>61</v>
      </c>
      <c r="E301" s="20" t="s">
        <v>60</v>
      </c>
      <c r="F301" s="20" t="s">
        <v>59</v>
      </c>
      <c r="G301" s="37">
        <v>38.380000000000003</v>
      </c>
      <c r="H301" s="20" t="s">
        <v>57</v>
      </c>
      <c r="I301" s="21">
        <v>300</v>
      </c>
      <c r="J301" s="20" t="s">
        <v>163</v>
      </c>
      <c r="K301" s="20" t="s">
        <v>1218</v>
      </c>
      <c r="L301" s="24">
        <v>45019</v>
      </c>
      <c r="M301" s="19" t="s">
        <v>2036</v>
      </c>
      <c r="N301" s="22" t="s">
        <v>2229</v>
      </c>
      <c r="O301" s="18">
        <v>8.4722222222222227E-2</v>
      </c>
      <c r="P301" s="19">
        <v>2.7777777777777818E-3</v>
      </c>
      <c r="Q301" s="20" t="s">
        <v>2304</v>
      </c>
      <c r="R301" s="33">
        <v>290</v>
      </c>
      <c r="S301" s="19">
        <v>8.1944444444444445E-2</v>
      </c>
    </row>
    <row r="302" spans="1:19" x14ac:dyDescent="0.2">
      <c r="A302" s="16">
        <v>8</v>
      </c>
      <c r="B302" s="15" t="s">
        <v>449</v>
      </c>
      <c r="C302" s="16">
        <v>6</v>
      </c>
      <c r="D302" s="15" t="s">
        <v>87</v>
      </c>
      <c r="E302" s="15" t="s">
        <v>82</v>
      </c>
      <c r="F302" s="15" t="s">
        <v>59</v>
      </c>
      <c r="G302" s="36">
        <v>0</v>
      </c>
      <c r="H302" s="15" t="s">
        <v>57</v>
      </c>
      <c r="I302" s="16">
        <v>301</v>
      </c>
      <c r="J302" s="15" t="s">
        <v>85</v>
      </c>
      <c r="K302" s="15" t="s">
        <v>1216</v>
      </c>
      <c r="L302" s="23">
        <v>45019</v>
      </c>
      <c r="M302" s="14" t="s">
        <v>1922</v>
      </c>
      <c r="N302" s="17" t="s">
        <v>2230</v>
      </c>
      <c r="O302" s="13">
        <v>7.9166666666666691E-2</v>
      </c>
      <c r="P302" s="14">
        <v>0</v>
      </c>
      <c r="Q302" s="15" t="s">
        <v>2305</v>
      </c>
      <c r="R302" s="32">
        <v>223</v>
      </c>
      <c r="S302" s="14">
        <v>0.12708333333333333</v>
      </c>
    </row>
    <row r="303" spans="1:19" x14ac:dyDescent="0.2">
      <c r="A303" s="21">
        <v>5</v>
      </c>
      <c r="B303" s="20" t="s">
        <v>201</v>
      </c>
      <c r="C303" s="21">
        <v>2</v>
      </c>
      <c r="D303" s="20" t="s">
        <v>97</v>
      </c>
      <c r="E303" s="20" t="s">
        <v>60</v>
      </c>
      <c r="F303" s="20" t="s">
        <v>59</v>
      </c>
      <c r="G303" s="37">
        <v>39.89</v>
      </c>
      <c r="H303" s="20" t="s">
        <v>57</v>
      </c>
      <c r="I303" s="21">
        <v>302</v>
      </c>
      <c r="J303" s="20" t="s">
        <v>75</v>
      </c>
      <c r="K303" s="20" t="s">
        <v>18</v>
      </c>
      <c r="L303" s="24">
        <v>45019</v>
      </c>
      <c r="M303" s="19" t="s">
        <v>1935</v>
      </c>
      <c r="N303" s="22" t="s">
        <v>2213</v>
      </c>
      <c r="O303" s="18">
        <v>0.15000000000000002</v>
      </c>
      <c r="P303" s="19">
        <v>0.13958333333333336</v>
      </c>
      <c r="Q303" s="20" t="s">
        <v>2304</v>
      </c>
      <c r="R303" s="33">
        <v>96</v>
      </c>
      <c r="S303" s="19">
        <v>1.0416666666666666E-2</v>
      </c>
    </row>
    <row r="304" spans="1:19" x14ac:dyDescent="0.2">
      <c r="A304" s="16">
        <v>14</v>
      </c>
      <c r="B304" s="15" t="s">
        <v>1215</v>
      </c>
      <c r="C304" s="16">
        <v>5</v>
      </c>
      <c r="D304" s="15" t="s">
        <v>87</v>
      </c>
      <c r="E304" s="15" t="s">
        <v>60</v>
      </c>
      <c r="F304" s="15" t="s">
        <v>106</v>
      </c>
      <c r="G304" s="36">
        <v>16.489999999999998</v>
      </c>
      <c r="H304" s="15" t="s">
        <v>76</v>
      </c>
      <c r="I304" s="16">
        <v>303</v>
      </c>
      <c r="J304" s="15" t="s">
        <v>104</v>
      </c>
      <c r="K304" s="15" t="s">
        <v>1213</v>
      </c>
      <c r="L304" s="23">
        <v>45019</v>
      </c>
      <c r="M304" s="14" t="s">
        <v>1963</v>
      </c>
      <c r="N304" s="17" t="s">
        <v>2150</v>
      </c>
      <c r="O304" s="13">
        <v>0.12569444444444444</v>
      </c>
      <c r="P304" s="14">
        <v>5.1388888888888901E-2</v>
      </c>
      <c r="Q304" s="15" t="s">
        <v>2304</v>
      </c>
      <c r="R304" s="32">
        <v>210</v>
      </c>
      <c r="S304" s="14">
        <v>6.3888888888888884E-2</v>
      </c>
    </row>
    <row r="305" spans="1:19" x14ac:dyDescent="0.2">
      <c r="A305" s="21">
        <v>6</v>
      </c>
      <c r="B305" s="20" t="s">
        <v>1212</v>
      </c>
      <c r="C305" s="21">
        <v>4</v>
      </c>
      <c r="D305" s="20" t="s">
        <v>97</v>
      </c>
      <c r="E305" s="20" t="s">
        <v>82</v>
      </c>
      <c r="F305" s="20" t="s">
        <v>59</v>
      </c>
      <c r="G305" s="37">
        <v>0</v>
      </c>
      <c r="H305" s="20" t="s">
        <v>57</v>
      </c>
      <c r="I305" s="21">
        <v>304</v>
      </c>
      <c r="J305" s="20" t="s">
        <v>75</v>
      </c>
      <c r="K305" s="20" t="s">
        <v>1211</v>
      </c>
      <c r="L305" s="24">
        <v>45019</v>
      </c>
      <c r="M305" s="19" t="s">
        <v>1899</v>
      </c>
      <c r="N305" s="22" t="s">
        <v>2231</v>
      </c>
      <c r="O305" s="18">
        <v>5.2777777777777785E-2</v>
      </c>
      <c r="P305" s="19">
        <v>0</v>
      </c>
      <c r="Q305" s="20" t="s">
        <v>2305</v>
      </c>
      <c r="R305" s="33">
        <v>279</v>
      </c>
      <c r="S305" s="19">
        <v>5.9027777777777776E-2</v>
      </c>
    </row>
    <row r="306" spans="1:19" x14ac:dyDescent="0.2">
      <c r="A306" s="16">
        <v>1</v>
      </c>
      <c r="B306" s="15" t="s">
        <v>1210</v>
      </c>
      <c r="C306" s="16">
        <v>2</v>
      </c>
      <c r="D306" s="15" t="s">
        <v>97</v>
      </c>
      <c r="E306" s="15" t="s">
        <v>82</v>
      </c>
      <c r="F306" s="15" t="s">
        <v>59</v>
      </c>
      <c r="G306" s="36">
        <v>37.92</v>
      </c>
      <c r="H306" s="15" t="s">
        <v>57</v>
      </c>
      <c r="I306" s="16">
        <v>305</v>
      </c>
      <c r="J306" s="15" t="s">
        <v>69</v>
      </c>
      <c r="K306" s="15" t="s">
        <v>1208</v>
      </c>
      <c r="L306" s="23">
        <v>45019</v>
      </c>
      <c r="M306" s="14" t="s">
        <v>2007</v>
      </c>
      <c r="N306" s="17" t="s">
        <v>2157</v>
      </c>
      <c r="O306" s="13">
        <v>0.14444444444444446</v>
      </c>
      <c r="P306" s="14">
        <v>9.9305555555555564E-2</v>
      </c>
      <c r="Q306" s="15" t="s">
        <v>2304</v>
      </c>
      <c r="R306" s="32">
        <v>128</v>
      </c>
      <c r="S306" s="14">
        <v>4.5138888888888888E-2</v>
      </c>
    </row>
    <row r="307" spans="1:19" x14ac:dyDescent="0.2">
      <c r="A307" s="21">
        <v>7</v>
      </c>
      <c r="B307" s="20" t="s">
        <v>1207</v>
      </c>
      <c r="C307" s="21">
        <v>4</v>
      </c>
      <c r="D307" s="20" t="s">
        <v>87</v>
      </c>
      <c r="E307" s="20" t="s">
        <v>82</v>
      </c>
      <c r="F307" s="20" t="s">
        <v>59</v>
      </c>
      <c r="G307" s="37">
        <v>16.96</v>
      </c>
      <c r="H307" s="20" t="s">
        <v>76</v>
      </c>
      <c r="I307" s="21">
        <v>306</v>
      </c>
      <c r="J307" s="20" t="s">
        <v>69</v>
      </c>
      <c r="K307" s="20" t="s">
        <v>18</v>
      </c>
      <c r="L307" s="24">
        <v>45019</v>
      </c>
      <c r="M307" s="19" t="s">
        <v>2057</v>
      </c>
      <c r="N307" s="22" t="s">
        <v>2102</v>
      </c>
      <c r="O307" s="18">
        <v>0.11388888888888889</v>
      </c>
      <c r="P307" s="19">
        <v>8.8888888888888878E-2</v>
      </c>
      <c r="Q307" s="20" t="s">
        <v>2304</v>
      </c>
      <c r="R307" s="33">
        <v>32</v>
      </c>
      <c r="S307" s="19">
        <v>1.4583333333333334E-2</v>
      </c>
    </row>
    <row r="308" spans="1:19" x14ac:dyDescent="0.2">
      <c r="A308" s="16">
        <v>20</v>
      </c>
      <c r="B308" s="15" t="s">
        <v>67</v>
      </c>
      <c r="C308" s="16">
        <v>5</v>
      </c>
      <c r="D308" s="15" t="s">
        <v>97</v>
      </c>
      <c r="E308" s="15" t="s">
        <v>82</v>
      </c>
      <c r="F308" s="15" t="s">
        <v>102</v>
      </c>
      <c r="G308" s="36">
        <v>31.66</v>
      </c>
      <c r="H308" s="15" t="s">
        <v>70</v>
      </c>
      <c r="I308" s="16">
        <v>307</v>
      </c>
      <c r="J308" s="15" t="s">
        <v>100</v>
      </c>
      <c r="K308" s="15" t="s">
        <v>23</v>
      </c>
      <c r="L308" s="23">
        <v>45019</v>
      </c>
      <c r="M308" s="14" t="s">
        <v>1897</v>
      </c>
      <c r="N308" s="17" t="s">
        <v>2232</v>
      </c>
      <c r="O308" s="13">
        <v>0.10416666666666669</v>
      </c>
      <c r="P308" s="14">
        <v>7.7083333333333351E-2</v>
      </c>
      <c r="Q308" s="15" t="s">
        <v>2304</v>
      </c>
      <c r="R308" s="32">
        <v>63</v>
      </c>
      <c r="S308" s="14">
        <v>2.7083333333333334E-2</v>
      </c>
    </row>
    <row r="309" spans="1:19" x14ac:dyDescent="0.2">
      <c r="A309" s="21">
        <v>14</v>
      </c>
      <c r="B309" s="20" t="s">
        <v>1204</v>
      </c>
      <c r="C309" s="21">
        <v>6</v>
      </c>
      <c r="D309" s="20" t="s">
        <v>61</v>
      </c>
      <c r="E309" s="20" t="s">
        <v>82</v>
      </c>
      <c r="F309" s="20" t="s">
        <v>59</v>
      </c>
      <c r="G309" s="37">
        <v>0</v>
      </c>
      <c r="H309" s="20" t="s">
        <v>57</v>
      </c>
      <c r="I309" s="21">
        <v>308</v>
      </c>
      <c r="J309" s="20" t="s">
        <v>85</v>
      </c>
      <c r="K309" s="20" t="s">
        <v>1202</v>
      </c>
      <c r="L309" s="24">
        <v>45019</v>
      </c>
      <c r="M309" s="19" t="s">
        <v>2058</v>
      </c>
      <c r="N309" s="22" t="s">
        <v>2182</v>
      </c>
      <c r="O309" s="18">
        <v>0.1138888888888889</v>
      </c>
      <c r="P309" s="19">
        <v>0</v>
      </c>
      <c r="Q309" s="20" t="s">
        <v>2305</v>
      </c>
      <c r="R309" s="33">
        <v>222</v>
      </c>
      <c r="S309" s="19">
        <v>0.12916666666666668</v>
      </c>
    </row>
    <row r="310" spans="1:19" x14ac:dyDescent="0.2">
      <c r="A310" s="16">
        <v>9</v>
      </c>
      <c r="B310" s="15" t="s">
        <v>1201</v>
      </c>
      <c r="C310" s="16">
        <v>3</v>
      </c>
      <c r="D310" s="15" t="s">
        <v>97</v>
      </c>
      <c r="E310" s="15" t="s">
        <v>82</v>
      </c>
      <c r="F310" s="15" t="s">
        <v>59</v>
      </c>
      <c r="G310" s="36">
        <v>36.090000000000003</v>
      </c>
      <c r="H310" s="15" t="s">
        <v>57</v>
      </c>
      <c r="I310" s="16">
        <v>309</v>
      </c>
      <c r="J310" s="15" t="s">
        <v>64</v>
      </c>
      <c r="K310" s="15" t="s">
        <v>1199</v>
      </c>
      <c r="L310" s="23">
        <v>45019</v>
      </c>
      <c r="M310" s="14" t="s">
        <v>1929</v>
      </c>
      <c r="N310" s="17" t="s">
        <v>2133</v>
      </c>
      <c r="O310" s="13">
        <v>0.15069444444444441</v>
      </c>
      <c r="P310" s="14">
        <v>6.527777777777774E-2</v>
      </c>
      <c r="Q310" s="15" t="s">
        <v>2304</v>
      </c>
      <c r="R310" s="32">
        <v>172</v>
      </c>
      <c r="S310" s="14">
        <v>8.5416666666666669E-2</v>
      </c>
    </row>
    <row r="311" spans="1:19" x14ac:dyDescent="0.2">
      <c r="A311" s="21">
        <v>17</v>
      </c>
      <c r="B311" s="20" t="s">
        <v>1198</v>
      </c>
      <c r="C311" s="21">
        <v>3</v>
      </c>
      <c r="D311" s="20" t="s">
        <v>87</v>
      </c>
      <c r="E311" s="20" t="s">
        <v>66</v>
      </c>
      <c r="F311" s="20" t="s">
        <v>59</v>
      </c>
      <c r="G311" s="37">
        <v>11.47</v>
      </c>
      <c r="H311" s="20" t="s">
        <v>70</v>
      </c>
      <c r="I311" s="21">
        <v>310</v>
      </c>
      <c r="J311" s="20" t="s">
        <v>85</v>
      </c>
      <c r="K311" s="20" t="s">
        <v>482</v>
      </c>
      <c r="L311" s="24">
        <v>45019</v>
      </c>
      <c r="M311" s="19" t="s">
        <v>1936</v>
      </c>
      <c r="N311" s="22" t="s">
        <v>2226</v>
      </c>
      <c r="O311" s="18">
        <v>0.13819444444444443</v>
      </c>
      <c r="P311" s="19">
        <v>7.0833333333333318E-2</v>
      </c>
      <c r="Q311" s="20" t="s">
        <v>2304</v>
      </c>
      <c r="R311" s="33">
        <v>138</v>
      </c>
      <c r="S311" s="19">
        <v>6.7361111111111108E-2</v>
      </c>
    </row>
    <row r="312" spans="1:19" x14ac:dyDescent="0.2">
      <c r="A312" s="16">
        <v>6</v>
      </c>
      <c r="B312" s="15" t="s">
        <v>1197</v>
      </c>
      <c r="C312" s="16">
        <v>4</v>
      </c>
      <c r="D312" s="15" t="s">
        <v>72</v>
      </c>
      <c r="E312" s="15" t="s">
        <v>60</v>
      </c>
      <c r="F312" s="15" t="s">
        <v>102</v>
      </c>
      <c r="G312" s="36">
        <v>0</v>
      </c>
      <c r="H312" s="15" t="s">
        <v>76</v>
      </c>
      <c r="I312" s="16">
        <v>311</v>
      </c>
      <c r="J312" s="15" t="s">
        <v>163</v>
      </c>
      <c r="K312" s="15" t="s">
        <v>1014</v>
      </c>
      <c r="L312" s="23">
        <v>45019</v>
      </c>
      <c r="M312" s="14" t="s">
        <v>1943</v>
      </c>
      <c r="N312" s="17" t="s">
        <v>2028</v>
      </c>
      <c r="O312" s="13">
        <v>5.4166666666666675E-2</v>
      </c>
      <c r="P312" s="14">
        <v>0</v>
      </c>
      <c r="Q312" s="15" t="s">
        <v>2305</v>
      </c>
      <c r="R312" s="32">
        <v>53</v>
      </c>
      <c r="S312" s="14">
        <v>5.1388888888888887E-2</v>
      </c>
    </row>
    <row r="313" spans="1:19" x14ac:dyDescent="0.2">
      <c r="A313" s="21">
        <v>2</v>
      </c>
      <c r="B313" s="20" t="s">
        <v>585</v>
      </c>
      <c r="C313" s="21">
        <v>4</v>
      </c>
      <c r="D313" s="20" t="s">
        <v>72</v>
      </c>
      <c r="E313" s="20" t="s">
        <v>82</v>
      </c>
      <c r="F313" s="20" t="s">
        <v>59</v>
      </c>
      <c r="G313" s="37">
        <v>30.89</v>
      </c>
      <c r="H313" s="20" t="s">
        <v>57</v>
      </c>
      <c r="I313" s="21">
        <v>312</v>
      </c>
      <c r="J313" s="20" t="s">
        <v>85</v>
      </c>
      <c r="K313" s="20" t="s">
        <v>1109</v>
      </c>
      <c r="L313" s="24">
        <v>45019</v>
      </c>
      <c r="M313" s="19" t="s">
        <v>2059</v>
      </c>
      <c r="N313" s="22" t="s">
        <v>2233</v>
      </c>
      <c r="O313" s="18">
        <v>0.12847222222222224</v>
      </c>
      <c r="P313" s="19">
        <v>9.027777777777779E-2</v>
      </c>
      <c r="Q313" s="20" t="s">
        <v>2304</v>
      </c>
      <c r="R313" s="33">
        <v>134</v>
      </c>
      <c r="S313" s="19">
        <v>3.8194444444444448E-2</v>
      </c>
    </row>
    <row r="314" spans="1:19" x14ac:dyDescent="0.2">
      <c r="A314" s="16">
        <v>10</v>
      </c>
      <c r="B314" s="15" t="s">
        <v>144</v>
      </c>
      <c r="C314" s="16">
        <v>3</v>
      </c>
      <c r="D314" s="15" t="s">
        <v>97</v>
      </c>
      <c r="E314" s="15" t="s">
        <v>60</v>
      </c>
      <c r="F314" s="15" t="s">
        <v>106</v>
      </c>
      <c r="G314" s="36">
        <v>43.14</v>
      </c>
      <c r="H314" s="15" t="s">
        <v>57</v>
      </c>
      <c r="I314" s="16">
        <v>313</v>
      </c>
      <c r="J314" s="15" t="s">
        <v>90</v>
      </c>
      <c r="K314" s="15" t="s">
        <v>1193</v>
      </c>
      <c r="L314" s="23">
        <v>45019</v>
      </c>
      <c r="M314" s="14" t="s">
        <v>2019</v>
      </c>
      <c r="N314" s="17" t="s">
        <v>2148</v>
      </c>
      <c r="O314" s="13">
        <v>0.14097222222222222</v>
      </c>
      <c r="P314" s="14">
        <v>6.7361111111111108E-2</v>
      </c>
      <c r="Q314" s="15" t="s">
        <v>2304</v>
      </c>
      <c r="R314" s="32">
        <v>232</v>
      </c>
      <c r="S314" s="14">
        <v>7.3611111111111113E-2</v>
      </c>
    </row>
    <row r="315" spans="1:19" x14ac:dyDescent="0.2">
      <c r="A315" s="21">
        <v>20</v>
      </c>
      <c r="B315" s="20" t="s">
        <v>1192</v>
      </c>
      <c r="C315" s="21">
        <v>5</v>
      </c>
      <c r="D315" s="20" t="s">
        <v>78</v>
      </c>
      <c r="E315" s="20" t="s">
        <v>82</v>
      </c>
      <c r="F315" s="20" t="s">
        <v>106</v>
      </c>
      <c r="G315" s="37">
        <v>32.18</v>
      </c>
      <c r="H315" s="20" t="s">
        <v>76</v>
      </c>
      <c r="I315" s="21">
        <v>314</v>
      </c>
      <c r="J315" s="20" t="s">
        <v>69</v>
      </c>
      <c r="K315" s="20" t="s">
        <v>10</v>
      </c>
      <c r="L315" s="24">
        <v>45019</v>
      </c>
      <c r="M315" s="19" t="s">
        <v>2049</v>
      </c>
      <c r="N315" s="22" t="s">
        <v>2017</v>
      </c>
      <c r="O315" s="18">
        <v>0.14027777777777778</v>
      </c>
      <c r="P315" s="19">
        <v>0.12638888888888891</v>
      </c>
      <c r="Q315" s="20" t="s">
        <v>2304</v>
      </c>
      <c r="R315" s="33">
        <v>27</v>
      </c>
      <c r="S315" s="19">
        <v>3.472222222222222E-3</v>
      </c>
    </row>
    <row r="316" spans="1:19" x14ac:dyDescent="0.2">
      <c r="A316" s="16">
        <v>14</v>
      </c>
      <c r="B316" s="15" t="s">
        <v>918</v>
      </c>
      <c r="C316" s="16">
        <v>1</v>
      </c>
      <c r="D316" s="15" t="s">
        <v>61</v>
      </c>
      <c r="E316" s="15" t="s">
        <v>82</v>
      </c>
      <c r="F316" s="15" t="s">
        <v>59</v>
      </c>
      <c r="G316" s="36">
        <v>20.6</v>
      </c>
      <c r="H316" s="15" t="s">
        <v>70</v>
      </c>
      <c r="I316" s="16">
        <v>315</v>
      </c>
      <c r="J316" s="15" t="s">
        <v>69</v>
      </c>
      <c r="K316" s="15" t="s">
        <v>1189</v>
      </c>
      <c r="L316" s="23">
        <v>45019</v>
      </c>
      <c r="M316" s="14" t="s">
        <v>2022</v>
      </c>
      <c r="N316" s="17" t="s">
        <v>2071</v>
      </c>
      <c r="O316" s="13">
        <v>0.13680555555555557</v>
      </c>
      <c r="P316" s="14">
        <v>4.9305555555555575E-2</v>
      </c>
      <c r="Q316" s="15" t="s">
        <v>2304</v>
      </c>
      <c r="R316" s="32">
        <v>161</v>
      </c>
      <c r="S316" s="14">
        <v>8.7499999999999994E-2</v>
      </c>
    </row>
    <row r="317" spans="1:19" x14ac:dyDescent="0.2">
      <c r="A317" s="21">
        <v>2</v>
      </c>
      <c r="B317" s="20" t="s">
        <v>191</v>
      </c>
      <c r="C317" s="21">
        <v>2</v>
      </c>
      <c r="D317" s="20" t="s">
        <v>87</v>
      </c>
      <c r="E317" s="20" t="s">
        <v>60</v>
      </c>
      <c r="F317" s="20" t="s">
        <v>59</v>
      </c>
      <c r="G317" s="37">
        <v>31.13</v>
      </c>
      <c r="H317" s="20" t="s">
        <v>57</v>
      </c>
      <c r="I317" s="21">
        <v>316</v>
      </c>
      <c r="J317" s="20" t="s">
        <v>100</v>
      </c>
      <c r="K317" s="20" t="s">
        <v>1187</v>
      </c>
      <c r="L317" s="24">
        <v>45019</v>
      </c>
      <c r="M317" s="19" t="s">
        <v>2060</v>
      </c>
      <c r="N317" s="22" t="s">
        <v>2114</v>
      </c>
      <c r="O317" s="18">
        <v>0.16249999999999998</v>
      </c>
      <c r="P317" s="19">
        <v>5.2777777777777757E-2</v>
      </c>
      <c r="Q317" s="20" t="s">
        <v>2304</v>
      </c>
      <c r="R317" s="33">
        <v>160</v>
      </c>
      <c r="S317" s="19">
        <v>0.10972222222222222</v>
      </c>
    </row>
    <row r="318" spans="1:19" x14ac:dyDescent="0.2">
      <c r="A318" s="16">
        <v>17</v>
      </c>
      <c r="B318" s="15" t="s">
        <v>861</v>
      </c>
      <c r="C318" s="16">
        <v>2</v>
      </c>
      <c r="D318" s="15" t="s">
        <v>61</v>
      </c>
      <c r="E318" s="15" t="s">
        <v>60</v>
      </c>
      <c r="F318" s="15" t="s">
        <v>102</v>
      </c>
      <c r="G318" s="36">
        <v>24.55</v>
      </c>
      <c r="H318" s="15" t="s">
        <v>70</v>
      </c>
      <c r="I318" s="16">
        <v>317</v>
      </c>
      <c r="J318" s="15" t="s">
        <v>85</v>
      </c>
      <c r="K318" s="15" t="s">
        <v>1185</v>
      </c>
      <c r="L318" s="23">
        <v>45019</v>
      </c>
      <c r="M318" s="14" t="s">
        <v>2061</v>
      </c>
      <c r="N318" s="17" t="s">
        <v>2215</v>
      </c>
      <c r="O318" s="13">
        <v>0.16041666666666671</v>
      </c>
      <c r="P318" s="14">
        <v>9.9305555555555591E-2</v>
      </c>
      <c r="Q318" s="15" t="s">
        <v>2304</v>
      </c>
      <c r="R318" s="32">
        <v>178</v>
      </c>
      <c r="S318" s="14">
        <v>6.1111111111111109E-2</v>
      </c>
    </row>
    <row r="319" spans="1:19" x14ac:dyDescent="0.2">
      <c r="A319" s="21">
        <v>13</v>
      </c>
      <c r="B319" s="20" t="s">
        <v>1184</v>
      </c>
      <c r="C319" s="21">
        <v>3</v>
      </c>
      <c r="D319" s="20" t="s">
        <v>72</v>
      </c>
      <c r="E319" s="20" t="s">
        <v>66</v>
      </c>
      <c r="F319" s="20" t="s">
        <v>59</v>
      </c>
      <c r="G319" s="37">
        <v>10.08</v>
      </c>
      <c r="H319" s="20" t="s">
        <v>57</v>
      </c>
      <c r="I319" s="21">
        <v>318</v>
      </c>
      <c r="J319" s="20" t="s">
        <v>132</v>
      </c>
      <c r="K319" s="20" t="s">
        <v>13</v>
      </c>
      <c r="L319" s="24">
        <v>45019</v>
      </c>
      <c r="M319" s="19" t="s">
        <v>1916</v>
      </c>
      <c r="N319" s="22" t="s">
        <v>2181</v>
      </c>
      <c r="O319" s="18">
        <v>6.666666666666668E-2</v>
      </c>
      <c r="P319" s="19">
        <v>3.9583333333333345E-2</v>
      </c>
      <c r="Q319" s="20" t="s">
        <v>2304</v>
      </c>
      <c r="R319" s="33">
        <v>29</v>
      </c>
      <c r="S319" s="19">
        <v>2.7083333333333334E-2</v>
      </c>
    </row>
    <row r="320" spans="1:19" x14ac:dyDescent="0.2">
      <c r="A320" s="16">
        <v>1</v>
      </c>
      <c r="B320" s="15" t="s">
        <v>1000</v>
      </c>
      <c r="C320" s="16">
        <v>1</v>
      </c>
      <c r="D320" s="15" t="s">
        <v>97</v>
      </c>
      <c r="E320" s="15" t="s">
        <v>82</v>
      </c>
      <c r="F320" s="15" t="s">
        <v>102</v>
      </c>
      <c r="G320" s="36">
        <v>30.05</v>
      </c>
      <c r="H320" s="15" t="s">
        <v>70</v>
      </c>
      <c r="I320" s="16">
        <v>319</v>
      </c>
      <c r="J320" s="15" t="s">
        <v>126</v>
      </c>
      <c r="K320" s="15" t="s">
        <v>1181</v>
      </c>
      <c r="L320" s="23">
        <v>45019</v>
      </c>
      <c r="M320" s="14" t="s">
        <v>2062</v>
      </c>
      <c r="N320" s="17" t="s">
        <v>2104</v>
      </c>
      <c r="O320" s="13">
        <v>0.13263888888888889</v>
      </c>
      <c r="P320" s="14">
        <v>4.5138888888888895E-2</v>
      </c>
      <c r="Q320" s="15" t="s">
        <v>2304</v>
      </c>
      <c r="R320" s="32">
        <v>268</v>
      </c>
      <c r="S320" s="14">
        <v>8.7499999999999994E-2</v>
      </c>
    </row>
    <row r="321" spans="1:19" x14ac:dyDescent="0.2">
      <c r="A321" s="21">
        <v>9</v>
      </c>
      <c r="B321" s="20" t="s">
        <v>1180</v>
      </c>
      <c r="C321" s="21">
        <v>1</v>
      </c>
      <c r="D321" s="20" t="s">
        <v>72</v>
      </c>
      <c r="E321" s="20" t="s">
        <v>82</v>
      </c>
      <c r="F321" s="20" t="s">
        <v>106</v>
      </c>
      <c r="G321" s="37">
        <v>44.02</v>
      </c>
      <c r="H321" s="20" t="s">
        <v>57</v>
      </c>
      <c r="I321" s="21">
        <v>320</v>
      </c>
      <c r="J321" s="20" t="s">
        <v>90</v>
      </c>
      <c r="K321" s="20" t="s">
        <v>1178</v>
      </c>
      <c r="L321" s="24">
        <v>45019</v>
      </c>
      <c r="M321" s="19" t="s">
        <v>1934</v>
      </c>
      <c r="N321" s="22" t="s">
        <v>2190</v>
      </c>
      <c r="O321" s="18">
        <v>0.11597222222222223</v>
      </c>
      <c r="P321" s="19">
        <v>2.569444444444445E-2</v>
      </c>
      <c r="Q321" s="20" t="s">
        <v>2304</v>
      </c>
      <c r="R321" s="33">
        <v>98</v>
      </c>
      <c r="S321" s="19">
        <v>9.0277777777777776E-2</v>
      </c>
    </row>
    <row r="322" spans="1:19" x14ac:dyDescent="0.2">
      <c r="A322" s="16">
        <v>18</v>
      </c>
      <c r="B322" s="15" t="s">
        <v>1177</v>
      </c>
      <c r="C322" s="16">
        <v>5</v>
      </c>
      <c r="D322" s="15" t="s">
        <v>97</v>
      </c>
      <c r="E322" s="15" t="s">
        <v>82</v>
      </c>
      <c r="F322" s="15" t="s">
        <v>59</v>
      </c>
      <c r="G322" s="36">
        <v>23.59</v>
      </c>
      <c r="H322" s="15" t="s">
        <v>70</v>
      </c>
      <c r="I322" s="16">
        <v>321</v>
      </c>
      <c r="J322" s="15" t="s">
        <v>132</v>
      </c>
      <c r="K322" s="15" t="s">
        <v>1176</v>
      </c>
      <c r="L322" s="23">
        <v>45019</v>
      </c>
      <c r="M322" s="14" t="s">
        <v>1909</v>
      </c>
      <c r="N322" s="17" t="s">
        <v>2178</v>
      </c>
      <c r="O322" s="13">
        <v>9.3055555555555544E-2</v>
      </c>
      <c r="P322" s="14">
        <v>2.708333333333332E-2</v>
      </c>
      <c r="Q322" s="15" t="s">
        <v>2304</v>
      </c>
      <c r="R322" s="32">
        <v>141</v>
      </c>
      <c r="S322" s="14">
        <v>6.5972222222222224E-2</v>
      </c>
    </row>
    <row r="323" spans="1:19" x14ac:dyDescent="0.2">
      <c r="A323" s="21">
        <v>12</v>
      </c>
      <c r="B323" s="20" t="s">
        <v>1175</v>
      </c>
      <c r="C323" s="21">
        <v>1</v>
      </c>
      <c r="D323" s="20" t="s">
        <v>61</v>
      </c>
      <c r="E323" s="20" t="s">
        <v>66</v>
      </c>
      <c r="F323" s="20" t="s">
        <v>59</v>
      </c>
      <c r="G323" s="37">
        <v>24.69</v>
      </c>
      <c r="H323" s="20" t="s">
        <v>76</v>
      </c>
      <c r="I323" s="21">
        <v>322</v>
      </c>
      <c r="J323" s="20" t="s">
        <v>56</v>
      </c>
      <c r="K323" s="20" t="s">
        <v>1173</v>
      </c>
      <c r="L323" s="24">
        <v>45019</v>
      </c>
      <c r="M323" s="19" t="s">
        <v>1920</v>
      </c>
      <c r="N323" s="22" t="s">
        <v>2123</v>
      </c>
      <c r="O323" s="18">
        <v>9.7916666666666666E-2</v>
      </c>
      <c r="P323" s="19">
        <v>4.583333333333333E-2</v>
      </c>
      <c r="Q323" s="20" t="s">
        <v>2304</v>
      </c>
      <c r="R323" s="33">
        <v>85</v>
      </c>
      <c r="S323" s="19">
        <v>4.1666666666666664E-2</v>
      </c>
    </row>
    <row r="324" spans="1:19" x14ac:dyDescent="0.2">
      <c r="A324" s="16">
        <v>8</v>
      </c>
      <c r="B324" s="15" t="s">
        <v>1172</v>
      </c>
      <c r="C324" s="16">
        <v>1</v>
      </c>
      <c r="D324" s="15" t="s">
        <v>87</v>
      </c>
      <c r="E324" s="15" t="s">
        <v>60</v>
      </c>
      <c r="F324" s="15" t="s">
        <v>102</v>
      </c>
      <c r="G324" s="36">
        <v>44.3</v>
      </c>
      <c r="H324" s="15" t="s">
        <v>70</v>
      </c>
      <c r="I324" s="16">
        <v>323</v>
      </c>
      <c r="J324" s="15" t="s">
        <v>69</v>
      </c>
      <c r="K324" s="15" t="s">
        <v>1170</v>
      </c>
      <c r="L324" s="23">
        <v>45019</v>
      </c>
      <c r="M324" s="14" t="s">
        <v>1984</v>
      </c>
      <c r="N324" s="17" t="s">
        <v>2229</v>
      </c>
      <c r="O324" s="13">
        <v>0.12222222222222223</v>
      </c>
      <c r="P324" s="14">
        <v>3.7500000000000006E-2</v>
      </c>
      <c r="Q324" s="15" t="s">
        <v>2304</v>
      </c>
      <c r="R324" s="32">
        <v>208</v>
      </c>
      <c r="S324" s="14">
        <v>8.4722222222222227E-2</v>
      </c>
    </row>
    <row r="325" spans="1:19" x14ac:dyDescent="0.2">
      <c r="A325" s="21">
        <v>9</v>
      </c>
      <c r="B325" s="20" t="s">
        <v>1169</v>
      </c>
      <c r="C325" s="21">
        <v>6</v>
      </c>
      <c r="D325" s="20" t="s">
        <v>97</v>
      </c>
      <c r="E325" s="20" t="s">
        <v>66</v>
      </c>
      <c r="F325" s="20" t="s">
        <v>59</v>
      </c>
      <c r="G325" s="37">
        <v>0</v>
      </c>
      <c r="H325" s="20" t="s">
        <v>70</v>
      </c>
      <c r="I325" s="21">
        <v>324</v>
      </c>
      <c r="J325" s="20" t="s">
        <v>100</v>
      </c>
      <c r="K325" s="20" t="s">
        <v>1167</v>
      </c>
      <c r="L325" s="24">
        <v>45019</v>
      </c>
      <c r="M325" s="19" t="s">
        <v>1988</v>
      </c>
      <c r="N325" s="22" t="s">
        <v>2031</v>
      </c>
      <c r="O325" s="18">
        <v>4.7222222222222221E-2</v>
      </c>
      <c r="P325" s="19">
        <v>0</v>
      </c>
      <c r="Q325" s="20" t="s">
        <v>2305</v>
      </c>
      <c r="R325" s="33">
        <v>137</v>
      </c>
      <c r="S325" s="19">
        <v>6.25E-2</v>
      </c>
    </row>
    <row r="326" spans="1:19" x14ac:dyDescent="0.2">
      <c r="A326" s="16">
        <v>18</v>
      </c>
      <c r="B326" s="15" t="s">
        <v>171</v>
      </c>
      <c r="C326" s="16">
        <v>1</v>
      </c>
      <c r="D326" s="15" t="s">
        <v>61</v>
      </c>
      <c r="E326" s="15" t="s">
        <v>82</v>
      </c>
      <c r="F326" s="15" t="s">
        <v>59</v>
      </c>
      <c r="G326" s="36">
        <v>32.5</v>
      </c>
      <c r="H326" s="15" t="s">
        <v>57</v>
      </c>
      <c r="I326" s="16">
        <v>325</v>
      </c>
      <c r="J326" s="15" t="s">
        <v>100</v>
      </c>
      <c r="K326" s="15" t="s">
        <v>1165</v>
      </c>
      <c r="L326" s="23">
        <v>45019</v>
      </c>
      <c r="M326" s="14" t="s">
        <v>1992</v>
      </c>
      <c r="N326" s="17" t="s">
        <v>2080</v>
      </c>
      <c r="O326" s="13">
        <v>5.4166666666666662E-2</v>
      </c>
      <c r="P326" s="14">
        <v>4.8611111111111077E-3</v>
      </c>
      <c r="Q326" s="15" t="s">
        <v>2304</v>
      </c>
      <c r="R326" s="32">
        <v>154</v>
      </c>
      <c r="S326" s="14">
        <v>4.9305555555555554E-2</v>
      </c>
    </row>
    <row r="327" spans="1:19" x14ac:dyDescent="0.2">
      <c r="A327" s="21">
        <v>14</v>
      </c>
      <c r="B327" s="20" t="s">
        <v>218</v>
      </c>
      <c r="C327" s="21">
        <v>4</v>
      </c>
      <c r="D327" s="20" t="s">
        <v>97</v>
      </c>
      <c r="E327" s="20" t="s">
        <v>60</v>
      </c>
      <c r="F327" s="20" t="s">
        <v>106</v>
      </c>
      <c r="G327" s="37">
        <v>13.85</v>
      </c>
      <c r="H327" s="20" t="s">
        <v>76</v>
      </c>
      <c r="I327" s="21">
        <v>326</v>
      </c>
      <c r="J327" s="20" t="s">
        <v>100</v>
      </c>
      <c r="K327" s="20" t="s">
        <v>1164</v>
      </c>
      <c r="L327" s="24">
        <v>45020</v>
      </c>
      <c r="M327" s="19" t="s">
        <v>1965</v>
      </c>
      <c r="N327" s="22" t="s">
        <v>2220</v>
      </c>
      <c r="O327" s="18">
        <v>0.17361111111111108</v>
      </c>
      <c r="P327" s="19">
        <v>9.9999999999999978E-2</v>
      </c>
      <c r="Q327" s="20" t="s">
        <v>2304</v>
      </c>
      <c r="R327" s="33">
        <v>81</v>
      </c>
      <c r="S327" s="19">
        <v>6.3194444444444442E-2</v>
      </c>
    </row>
    <row r="328" spans="1:19" x14ac:dyDescent="0.2">
      <c r="A328" s="16">
        <v>12</v>
      </c>
      <c r="B328" s="15" t="s">
        <v>457</v>
      </c>
      <c r="C328" s="16">
        <v>5</v>
      </c>
      <c r="D328" s="15" t="s">
        <v>87</v>
      </c>
      <c r="E328" s="15" t="s">
        <v>66</v>
      </c>
      <c r="F328" s="15" t="s">
        <v>59</v>
      </c>
      <c r="G328" s="36">
        <v>15.08</v>
      </c>
      <c r="H328" s="15" t="s">
        <v>57</v>
      </c>
      <c r="I328" s="16">
        <v>327</v>
      </c>
      <c r="J328" s="15" t="s">
        <v>75</v>
      </c>
      <c r="K328" s="15" t="s">
        <v>1162</v>
      </c>
      <c r="L328" s="23">
        <v>45020</v>
      </c>
      <c r="M328" s="14" t="s">
        <v>2063</v>
      </c>
      <c r="N328" s="17" t="s">
        <v>2234</v>
      </c>
      <c r="O328" s="13">
        <v>6.7361111111111094E-2</v>
      </c>
      <c r="P328" s="14">
        <v>1.5972222222222207E-2</v>
      </c>
      <c r="Q328" s="15" t="s">
        <v>2304</v>
      </c>
      <c r="R328" s="32">
        <v>147</v>
      </c>
      <c r="S328" s="14">
        <v>5.1388888888888887E-2</v>
      </c>
    </row>
    <row r="329" spans="1:19" x14ac:dyDescent="0.2">
      <c r="A329" s="21">
        <v>4</v>
      </c>
      <c r="B329" s="20" t="s">
        <v>1161</v>
      </c>
      <c r="C329" s="21">
        <v>3</v>
      </c>
      <c r="D329" s="20" t="s">
        <v>61</v>
      </c>
      <c r="E329" s="20" t="s">
        <v>66</v>
      </c>
      <c r="F329" s="20" t="s">
        <v>59</v>
      </c>
      <c r="G329" s="37">
        <v>13.85</v>
      </c>
      <c r="H329" s="20" t="s">
        <v>57</v>
      </c>
      <c r="I329" s="21">
        <v>328</v>
      </c>
      <c r="J329" s="20" t="s">
        <v>69</v>
      </c>
      <c r="K329" s="20" t="s">
        <v>17</v>
      </c>
      <c r="L329" s="24">
        <v>45020</v>
      </c>
      <c r="M329" s="19" t="s">
        <v>1930</v>
      </c>
      <c r="N329" s="22" t="s">
        <v>2235</v>
      </c>
      <c r="O329" s="18">
        <v>9.9305555555555522E-2</v>
      </c>
      <c r="P329" s="19">
        <v>8.4722222222222185E-2</v>
      </c>
      <c r="Q329" s="20" t="s">
        <v>2304</v>
      </c>
      <c r="R329" s="33">
        <v>35</v>
      </c>
      <c r="S329" s="19">
        <v>1.4583333333333334E-2</v>
      </c>
    </row>
    <row r="330" spans="1:19" x14ac:dyDescent="0.2">
      <c r="A330" s="16">
        <v>13</v>
      </c>
      <c r="B330" s="15" t="s">
        <v>1159</v>
      </c>
      <c r="C330" s="16">
        <v>1</v>
      </c>
      <c r="D330" s="15" t="s">
        <v>61</v>
      </c>
      <c r="E330" s="15" t="s">
        <v>82</v>
      </c>
      <c r="F330" s="15" t="s">
        <v>59</v>
      </c>
      <c r="G330" s="36">
        <v>0</v>
      </c>
      <c r="H330" s="15" t="s">
        <v>76</v>
      </c>
      <c r="I330" s="16">
        <v>329</v>
      </c>
      <c r="J330" s="15" t="s">
        <v>126</v>
      </c>
      <c r="K330" s="15" t="s">
        <v>1157</v>
      </c>
      <c r="L330" s="23">
        <v>45020</v>
      </c>
      <c r="M330" s="14" t="s">
        <v>1987</v>
      </c>
      <c r="N330" s="17" t="s">
        <v>2078</v>
      </c>
      <c r="O330" s="13">
        <v>0.10416666666666667</v>
      </c>
      <c r="P330" s="14">
        <v>0</v>
      </c>
      <c r="Q330" s="15" t="s">
        <v>2305</v>
      </c>
      <c r="R330" s="32">
        <v>207</v>
      </c>
      <c r="S330" s="14">
        <v>9.6527777777777782E-2</v>
      </c>
    </row>
    <row r="331" spans="1:19" x14ac:dyDescent="0.2">
      <c r="A331" s="21">
        <v>10</v>
      </c>
      <c r="B331" s="20" t="s">
        <v>1033</v>
      </c>
      <c r="C331" s="21">
        <v>6</v>
      </c>
      <c r="D331" s="20" t="s">
        <v>72</v>
      </c>
      <c r="E331" s="20" t="s">
        <v>60</v>
      </c>
      <c r="F331" s="20" t="s">
        <v>59</v>
      </c>
      <c r="G331" s="37">
        <v>0</v>
      </c>
      <c r="H331" s="20" t="s">
        <v>76</v>
      </c>
      <c r="I331" s="21">
        <v>330</v>
      </c>
      <c r="J331" s="20" t="s">
        <v>126</v>
      </c>
      <c r="K331" s="20" t="s">
        <v>1155</v>
      </c>
      <c r="L331" s="24">
        <v>45020</v>
      </c>
      <c r="M331" s="19" t="s">
        <v>1993</v>
      </c>
      <c r="N331" s="22" t="s">
        <v>2026</v>
      </c>
      <c r="O331" s="18">
        <v>9.8611111111111108E-2</v>
      </c>
      <c r="P331" s="19">
        <v>0</v>
      </c>
      <c r="Q331" s="20" t="s">
        <v>2305</v>
      </c>
      <c r="R331" s="33">
        <v>217</v>
      </c>
      <c r="S331" s="19">
        <v>9.7222222222222224E-2</v>
      </c>
    </row>
    <row r="332" spans="1:19" x14ac:dyDescent="0.2">
      <c r="A332" s="16">
        <v>20</v>
      </c>
      <c r="B332" s="15" t="s">
        <v>147</v>
      </c>
      <c r="C332" s="16">
        <v>3</v>
      </c>
      <c r="D332" s="15" t="s">
        <v>78</v>
      </c>
      <c r="E332" s="15" t="s">
        <v>66</v>
      </c>
      <c r="F332" s="15" t="s">
        <v>106</v>
      </c>
      <c r="G332" s="36">
        <v>36.61</v>
      </c>
      <c r="H332" s="15" t="s">
        <v>57</v>
      </c>
      <c r="I332" s="16">
        <v>331</v>
      </c>
      <c r="J332" s="15" t="s">
        <v>163</v>
      </c>
      <c r="K332" s="15" t="s">
        <v>1153</v>
      </c>
      <c r="L332" s="23">
        <v>45020</v>
      </c>
      <c r="M332" s="14" t="s">
        <v>1925</v>
      </c>
      <c r="N332" s="17" t="s">
        <v>2236</v>
      </c>
      <c r="O332" s="13">
        <v>0.13263888888888889</v>
      </c>
      <c r="P332" s="14">
        <v>4.8611111111111105E-2</v>
      </c>
      <c r="Q332" s="15" t="s">
        <v>2304</v>
      </c>
      <c r="R332" s="32">
        <v>173</v>
      </c>
      <c r="S332" s="14">
        <v>8.4027777777777785E-2</v>
      </c>
    </row>
    <row r="333" spans="1:19" x14ac:dyDescent="0.2">
      <c r="A333" s="21">
        <v>6</v>
      </c>
      <c r="B333" s="20" t="s">
        <v>491</v>
      </c>
      <c r="C333" s="21">
        <v>1</v>
      </c>
      <c r="D333" s="20" t="s">
        <v>61</v>
      </c>
      <c r="E333" s="20" t="s">
        <v>82</v>
      </c>
      <c r="F333" s="20" t="s">
        <v>106</v>
      </c>
      <c r="G333" s="37">
        <v>25.21</v>
      </c>
      <c r="H333" s="20" t="s">
        <v>57</v>
      </c>
      <c r="I333" s="21">
        <v>332</v>
      </c>
      <c r="J333" s="20" t="s">
        <v>64</v>
      </c>
      <c r="K333" s="20" t="s">
        <v>11</v>
      </c>
      <c r="L333" s="24">
        <v>45020</v>
      </c>
      <c r="M333" s="19" t="s">
        <v>1972</v>
      </c>
      <c r="N333" s="22" t="s">
        <v>1975</v>
      </c>
      <c r="O333" s="18">
        <v>5.2083333333333336E-2</v>
      </c>
      <c r="P333" s="19">
        <v>4.027777777777778E-2</v>
      </c>
      <c r="Q333" s="20" t="s">
        <v>2304</v>
      </c>
      <c r="R333" s="33">
        <v>120</v>
      </c>
      <c r="S333" s="19">
        <v>1.1805555555555555E-2</v>
      </c>
    </row>
    <row r="334" spans="1:19" x14ac:dyDescent="0.2">
      <c r="A334" s="16">
        <v>6</v>
      </c>
      <c r="B334" s="15" t="s">
        <v>737</v>
      </c>
      <c r="C334" s="16">
        <v>1</v>
      </c>
      <c r="D334" s="15" t="s">
        <v>78</v>
      </c>
      <c r="E334" s="15" t="s">
        <v>66</v>
      </c>
      <c r="F334" s="15" t="s">
        <v>59</v>
      </c>
      <c r="G334" s="36">
        <v>13.19</v>
      </c>
      <c r="H334" s="15" t="s">
        <v>70</v>
      </c>
      <c r="I334" s="16">
        <v>333</v>
      </c>
      <c r="J334" s="15" t="s">
        <v>163</v>
      </c>
      <c r="K334" s="15" t="s">
        <v>1150</v>
      </c>
      <c r="L334" s="23">
        <v>45020</v>
      </c>
      <c r="M334" s="14" t="s">
        <v>2052</v>
      </c>
      <c r="N334" s="17" t="s">
        <v>2206</v>
      </c>
      <c r="O334" s="13">
        <v>5.486111111111111E-2</v>
      </c>
      <c r="P334" s="14">
        <v>1.2499999999999997E-2</v>
      </c>
      <c r="Q334" s="15" t="s">
        <v>2304</v>
      </c>
      <c r="R334" s="32">
        <v>72</v>
      </c>
      <c r="S334" s="14">
        <v>4.2361111111111113E-2</v>
      </c>
    </row>
    <row r="335" spans="1:19" x14ac:dyDescent="0.2">
      <c r="A335" s="21">
        <v>12</v>
      </c>
      <c r="B335" s="20" t="s">
        <v>897</v>
      </c>
      <c r="C335" s="21">
        <v>4</v>
      </c>
      <c r="D335" s="20" t="s">
        <v>97</v>
      </c>
      <c r="E335" s="20" t="s">
        <v>60</v>
      </c>
      <c r="F335" s="20" t="s">
        <v>59</v>
      </c>
      <c r="G335" s="37">
        <v>17.5</v>
      </c>
      <c r="H335" s="20" t="s">
        <v>70</v>
      </c>
      <c r="I335" s="21">
        <v>334</v>
      </c>
      <c r="J335" s="20" t="s">
        <v>64</v>
      </c>
      <c r="K335" s="20" t="s">
        <v>1148</v>
      </c>
      <c r="L335" s="24">
        <v>45020</v>
      </c>
      <c r="M335" s="19" t="s">
        <v>1914</v>
      </c>
      <c r="N335" s="22" t="s">
        <v>2161</v>
      </c>
      <c r="O335" s="18">
        <v>0.15277777777777773</v>
      </c>
      <c r="P335" s="19">
        <v>4.4444444444444398E-2</v>
      </c>
      <c r="Q335" s="20" t="s">
        <v>2304</v>
      </c>
      <c r="R335" s="33">
        <v>173</v>
      </c>
      <c r="S335" s="19">
        <v>0.10833333333333334</v>
      </c>
    </row>
    <row r="336" spans="1:19" x14ac:dyDescent="0.2">
      <c r="A336" s="16">
        <v>14</v>
      </c>
      <c r="B336" s="15" t="s">
        <v>787</v>
      </c>
      <c r="C336" s="16">
        <v>3</v>
      </c>
      <c r="D336" s="15" t="s">
        <v>78</v>
      </c>
      <c r="E336" s="15" t="s">
        <v>82</v>
      </c>
      <c r="F336" s="15" t="s">
        <v>106</v>
      </c>
      <c r="G336" s="36">
        <v>41.56</v>
      </c>
      <c r="H336" s="15" t="s">
        <v>70</v>
      </c>
      <c r="I336" s="16">
        <v>335</v>
      </c>
      <c r="J336" s="15" t="s">
        <v>104</v>
      </c>
      <c r="K336" s="15" t="s">
        <v>1146</v>
      </c>
      <c r="L336" s="23">
        <v>45020</v>
      </c>
      <c r="M336" s="14" t="s">
        <v>2011</v>
      </c>
      <c r="N336" s="17" t="s">
        <v>1897</v>
      </c>
      <c r="O336" s="13">
        <v>5.0694444444444445E-2</v>
      </c>
      <c r="P336" s="14">
        <v>2.7777777777777748E-3</v>
      </c>
      <c r="Q336" s="15" t="s">
        <v>2304</v>
      </c>
      <c r="R336" s="32">
        <v>114</v>
      </c>
      <c r="S336" s="14">
        <v>4.791666666666667E-2</v>
      </c>
    </row>
    <row r="337" spans="1:19" x14ac:dyDescent="0.2">
      <c r="A337" s="21">
        <v>4</v>
      </c>
      <c r="B337" s="20" t="s">
        <v>810</v>
      </c>
      <c r="C337" s="21">
        <v>5</v>
      </c>
      <c r="D337" s="20" t="s">
        <v>61</v>
      </c>
      <c r="E337" s="20" t="s">
        <v>66</v>
      </c>
      <c r="F337" s="20" t="s">
        <v>59</v>
      </c>
      <c r="G337" s="37">
        <v>17.93</v>
      </c>
      <c r="H337" s="20" t="s">
        <v>70</v>
      </c>
      <c r="I337" s="21">
        <v>336</v>
      </c>
      <c r="J337" s="20" t="s">
        <v>64</v>
      </c>
      <c r="K337" s="20" t="s">
        <v>1144</v>
      </c>
      <c r="L337" s="24">
        <v>45020</v>
      </c>
      <c r="M337" s="19" t="s">
        <v>2001</v>
      </c>
      <c r="N337" s="22" t="s">
        <v>2237</v>
      </c>
      <c r="O337" s="18">
        <v>0.13611111111111107</v>
      </c>
      <c r="P337" s="19">
        <v>9.0972222222222177E-2</v>
      </c>
      <c r="Q337" s="20" t="s">
        <v>2304</v>
      </c>
      <c r="R337" s="33">
        <v>158</v>
      </c>
      <c r="S337" s="19">
        <v>4.5138888888888888E-2</v>
      </c>
    </row>
    <row r="338" spans="1:19" x14ac:dyDescent="0.2">
      <c r="A338" s="16">
        <v>11</v>
      </c>
      <c r="B338" s="15" t="s">
        <v>1143</v>
      </c>
      <c r="C338" s="16">
        <v>2</v>
      </c>
      <c r="D338" s="15" t="s">
        <v>87</v>
      </c>
      <c r="E338" s="15" t="s">
        <v>66</v>
      </c>
      <c r="F338" s="15" t="s">
        <v>59</v>
      </c>
      <c r="G338" s="36">
        <v>19.28</v>
      </c>
      <c r="H338" s="15" t="s">
        <v>57</v>
      </c>
      <c r="I338" s="16">
        <v>337</v>
      </c>
      <c r="J338" s="15" t="s">
        <v>104</v>
      </c>
      <c r="K338" s="15" t="s">
        <v>1141</v>
      </c>
      <c r="L338" s="23">
        <v>45020</v>
      </c>
      <c r="M338" s="14" t="s">
        <v>2060</v>
      </c>
      <c r="N338" s="17" t="s">
        <v>2109</v>
      </c>
      <c r="O338" s="13">
        <v>0.12013888888888889</v>
      </c>
      <c r="P338" s="14">
        <v>7.9861111111111105E-2</v>
      </c>
      <c r="Q338" s="15" t="s">
        <v>2304</v>
      </c>
      <c r="R338" s="32">
        <v>100</v>
      </c>
      <c r="S338" s="14">
        <v>4.027777777777778E-2</v>
      </c>
    </row>
    <row r="339" spans="1:19" x14ac:dyDescent="0.2">
      <c r="A339" s="21">
        <v>18</v>
      </c>
      <c r="B339" s="20" t="s">
        <v>1140</v>
      </c>
      <c r="C339" s="21">
        <v>2</v>
      </c>
      <c r="D339" s="20" t="s">
        <v>87</v>
      </c>
      <c r="E339" s="20" t="s">
        <v>82</v>
      </c>
      <c r="F339" s="20" t="s">
        <v>106</v>
      </c>
      <c r="G339" s="37">
        <v>30.62</v>
      </c>
      <c r="H339" s="20" t="s">
        <v>57</v>
      </c>
      <c r="I339" s="21">
        <v>338</v>
      </c>
      <c r="J339" s="20" t="s">
        <v>56</v>
      </c>
      <c r="K339" s="20" t="s">
        <v>1138</v>
      </c>
      <c r="L339" s="24">
        <v>45020</v>
      </c>
      <c r="M339" s="19" t="s">
        <v>1997</v>
      </c>
      <c r="N339" s="22" t="s">
        <v>1928</v>
      </c>
      <c r="O339" s="18">
        <v>0.12361111111111112</v>
      </c>
      <c r="P339" s="19">
        <v>2.4305555555555566E-2</v>
      </c>
      <c r="Q339" s="20" t="s">
        <v>2304</v>
      </c>
      <c r="R339" s="33">
        <v>279</v>
      </c>
      <c r="S339" s="19">
        <v>9.930555555555555E-2</v>
      </c>
    </row>
    <row r="340" spans="1:19" x14ac:dyDescent="0.2">
      <c r="A340" s="16">
        <v>13</v>
      </c>
      <c r="B340" s="15" t="s">
        <v>1137</v>
      </c>
      <c r="C340" s="16">
        <v>2</v>
      </c>
      <c r="D340" s="15" t="s">
        <v>72</v>
      </c>
      <c r="E340" s="15" t="s">
        <v>60</v>
      </c>
      <c r="F340" s="15" t="s">
        <v>106</v>
      </c>
      <c r="G340" s="36">
        <v>19.600000000000001</v>
      </c>
      <c r="H340" s="15" t="s">
        <v>57</v>
      </c>
      <c r="I340" s="16">
        <v>339</v>
      </c>
      <c r="J340" s="15" t="s">
        <v>100</v>
      </c>
      <c r="K340" s="15" t="s">
        <v>1136</v>
      </c>
      <c r="L340" s="23">
        <v>45020</v>
      </c>
      <c r="M340" s="14" t="s">
        <v>2020</v>
      </c>
      <c r="N340" s="17" t="s">
        <v>2090</v>
      </c>
      <c r="O340" s="13">
        <v>8.4027777777777771E-2</v>
      </c>
      <c r="P340" s="14">
        <v>5.2083333333333329E-2</v>
      </c>
      <c r="Q340" s="15" t="s">
        <v>2304</v>
      </c>
      <c r="R340" s="32">
        <v>104</v>
      </c>
      <c r="S340" s="14">
        <v>3.1944444444444442E-2</v>
      </c>
    </row>
    <row r="341" spans="1:19" x14ac:dyDescent="0.2">
      <c r="A341" s="21">
        <v>15</v>
      </c>
      <c r="B341" s="20" t="s">
        <v>1135</v>
      </c>
      <c r="C341" s="21">
        <v>1</v>
      </c>
      <c r="D341" s="20" t="s">
        <v>72</v>
      </c>
      <c r="E341" s="20" t="s">
        <v>82</v>
      </c>
      <c r="F341" s="20" t="s">
        <v>59</v>
      </c>
      <c r="G341" s="37">
        <v>38.520000000000003</v>
      </c>
      <c r="H341" s="20" t="s">
        <v>70</v>
      </c>
      <c r="I341" s="21">
        <v>340</v>
      </c>
      <c r="J341" s="20" t="s">
        <v>90</v>
      </c>
      <c r="K341" s="20" t="s">
        <v>507</v>
      </c>
      <c r="L341" s="24">
        <v>45020</v>
      </c>
      <c r="M341" s="19" t="s">
        <v>1979</v>
      </c>
      <c r="N341" s="22" t="s">
        <v>2216</v>
      </c>
      <c r="O341" s="18">
        <v>0.14305555555555555</v>
      </c>
      <c r="P341" s="19">
        <v>7.9861111111111105E-2</v>
      </c>
      <c r="Q341" s="20" t="s">
        <v>2304</v>
      </c>
      <c r="R341" s="33">
        <v>164</v>
      </c>
      <c r="S341" s="19">
        <v>6.3194444444444442E-2</v>
      </c>
    </row>
    <row r="342" spans="1:19" x14ac:dyDescent="0.2">
      <c r="A342" s="16">
        <v>14</v>
      </c>
      <c r="B342" s="15" t="s">
        <v>1133</v>
      </c>
      <c r="C342" s="16">
        <v>5</v>
      </c>
      <c r="D342" s="15" t="s">
        <v>72</v>
      </c>
      <c r="E342" s="15" t="s">
        <v>60</v>
      </c>
      <c r="F342" s="15" t="s">
        <v>59</v>
      </c>
      <c r="G342" s="36">
        <v>47.05</v>
      </c>
      <c r="H342" s="15" t="s">
        <v>70</v>
      </c>
      <c r="I342" s="16">
        <v>341</v>
      </c>
      <c r="J342" s="15" t="s">
        <v>100</v>
      </c>
      <c r="K342" s="15" t="s">
        <v>1131</v>
      </c>
      <c r="L342" s="23">
        <v>45020</v>
      </c>
      <c r="M342" s="14" t="s">
        <v>1996</v>
      </c>
      <c r="N342" s="17" t="s">
        <v>2229</v>
      </c>
      <c r="O342" s="13">
        <v>9.3055555555555544E-2</v>
      </c>
      <c r="P342" s="14">
        <v>3.1944444444444435E-2</v>
      </c>
      <c r="Q342" s="15" t="s">
        <v>2304</v>
      </c>
      <c r="R342" s="32">
        <v>177</v>
      </c>
      <c r="S342" s="14">
        <v>6.1111111111111109E-2</v>
      </c>
    </row>
    <row r="343" spans="1:19" x14ac:dyDescent="0.2">
      <c r="A343" s="21">
        <v>19</v>
      </c>
      <c r="B343" s="20" t="s">
        <v>992</v>
      </c>
      <c r="C343" s="21">
        <v>5</v>
      </c>
      <c r="D343" s="20" t="s">
        <v>72</v>
      </c>
      <c r="E343" s="20" t="s">
        <v>60</v>
      </c>
      <c r="F343" s="20" t="s">
        <v>59</v>
      </c>
      <c r="G343" s="37">
        <v>20.059999999999999</v>
      </c>
      <c r="H343" s="20" t="s">
        <v>70</v>
      </c>
      <c r="I343" s="21">
        <v>342</v>
      </c>
      <c r="J343" s="20" t="s">
        <v>126</v>
      </c>
      <c r="K343" s="20" t="s">
        <v>1129</v>
      </c>
      <c r="L343" s="24">
        <v>45020</v>
      </c>
      <c r="M343" s="19" t="s">
        <v>2064</v>
      </c>
      <c r="N343" s="22" t="s">
        <v>2238</v>
      </c>
      <c r="O343" s="18">
        <v>0.15347222222222223</v>
      </c>
      <c r="P343" s="19">
        <v>0.11597222222222223</v>
      </c>
      <c r="Q343" s="20" t="s">
        <v>2304</v>
      </c>
      <c r="R343" s="33">
        <v>102</v>
      </c>
      <c r="S343" s="19">
        <v>3.7499999999999999E-2</v>
      </c>
    </row>
    <row r="344" spans="1:19" x14ac:dyDescent="0.2">
      <c r="A344" s="16">
        <v>12</v>
      </c>
      <c r="B344" s="15" t="s">
        <v>1128</v>
      </c>
      <c r="C344" s="16">
        <v>1</v>
      </c>
      <c r="D344" s="15" t="s">
        <v>87</v>
      </c>
      <c r="E344" s="15" t="s">
        <v>82</v>
      </c>
      <c r="F344" s="15" t="s">
        <v>59</v>
      </c>
      <c r="G344" s="36">
        <v>23.01</v>
      </c>
      <c r="H344" s="15" t="s">
        <v>76</v>
      </c>
      <c r="I344" s="16">
        <v>343</v>
      </c>
      <c r="J344" s="15" t="s">
        <v>100</v>
      </c>
      <c r="K344" s="15" t="s">
        <v>1127</v>
      </c>
      <c r="L344" s="23">
        <v>45020</v>
      </c>
      <c r="M344" s="14" t="s">
        <v>2065</v>
      </c>
      <c r="N344" s="17" t="s">
        <v>2173</v>
      </c>
      <c r="O344" s="13">
        <v>8.6111111111111124E-2</v>
      </c>
      <c r="P344" s="14">
        <v>5.5555555555555636E-3</v>
      </c>
      <c r="Q344" s="15" t="s">
        <v>2304</v>
      </c>
      <c r="R344" s="32">
        <v>137</v>
      </c>
      <c r="S344" s="14">
        <v>7.013888888888889E-2</v>
      </c>
    </row>
    <row r="345" spans="1:19" x14ac:dyDescent="0.2">
      <c r="A345" s="21">
        <v>15</v>
      </c>
      <c r="B345" s="20" t="s">
        <v>1126</v>
      </c>
      <c r="C345" s="21">
        <v>3</v>
      </c>
      <c r="D345" s="20" t="s">
        <v>61</v>
      </c>
      <c r="E345" s="20" t="s">
        <v>82</v>
      </c>
      <c r="F345" s="20" t="s">
        <v>59</v>
      </c>
      <c r="G345" s="37">
        <v>0</v>
      </c>
      <c r="H345" s="20" t="s">
        <v>76</v>
      </c>
      <c r="I345" s="21">
        <v>344</v>
      </c>
      <c r="J345" s="20" t="s">
        <v>69</v>
      </c>
      <c r="K345" s="20" t="s">
        <v>1124</v>
      </c>
      <c r="L345" s="24">
        <v>45020</v>
      </c>
      <c r="M345" s="19" t="s">
        <v>2049</v>
      </c>
      <c r="N345" s="22" t="s">
        <v>1909</v>
      </c>
      <c r="O345" s="18">
        <v>6.458333333333334E-2</v>
      </c>
      <c r="P345" s="19">
        <v>0</v>
      </c>
      <c r="Q345" s="20" t="s">
        <v>2305</v>
      </c>
      <c r="R345" s="33">
        <v>183</v>
      </c>
      <c r="S345" s="19">
        <v>5.9722222222222225E-2</v>
      </c>
    </row>
    <row r="346" spans="1:19" x14ac:dyDescent="0.2">
      <c r="A346" s="16">
        <v>16</v>
      </c>
      <c r="B346" s="15" t="s">
        <v>1123</v>
      </c>
      <c r="C346" s="16">
        <v>3</v>
      </c>
      <c r="D346" s="15" t="s">
        <v>78</v>
      </c>
      <c r="E346" s="15" t="s">
        <v>82</v>
      </c>
      <c r="F346" s="15" t="s">
        <v>59</v>
      </c>
      <c r="G346" s="36">
        <v>13.98</v>
      </c>
      <c r="H346" s="15" t="s">
        <v>76</v>
      </c>
      <c r="I346" s="16">
        <v>345</v>
      </c>
      <c r="J346" s="15" t="s">
        <v>69</v>
      </c>
      <c r="K346" s="15" t="s">
        <v>16</v>
      </c>
      <c r="L346" s="23">
        <v>45020</v>
      </c>
      <c r="M346" s="14" t="s">
        <v>1974</v>
      </c>
      <c r="N346" s="17" t="s">
        <v>2229</v>
      </c>
      <c r="O346" s="13">
        <v>0.1361111111111111</v>
      </c>
      <c r="P346" s="14">
        <v>0.11319444444444444</v>
      </c>
      <c r="Q346" s="15" t="s">
        <v>2304</v>
      </c>
      <c r="R346" s="32">
        <v>38</v>
      </c>
      <c r="S346" s="14">
        <v>1.2500000000000001E-2</v>
      </c>
    </row>
    <row r="347" spans="1:19" x14ac:dyDescent="0.2">
      <c r="A347" s="21">
        <v>1</v>
      </c>
      <c r="B347" s="20" t="s">
        <v>834</v>
      </c>
      <c r="C347" s="21">
        <v>5</v>
      </c>
      <c r="D347" s="20" t="s">
        <v>87</v>
      </c>
      <c r="E347" s="20" t="s">
        <v>82</v>
      </c>
      <c r="F347" s="20" t="s">
        <v>106</v>
      </c>
      <c r="G347" s="37">
        <v>35.93</v>
      </c>
      <c r="H347" s="20" t="s">
        <v>57</v>
      </c>
      <c r="I347" s="21">
        <v>346</v>
      </c>
      <c r="J347" s="20" t="s">
        <v>64</v>
      </c>
      <c r="K347" s="20" t="s">
        <v>12</v>
      </c>
      <c r="L347" s="24">
        <v>45020</v>
      </c>
      <c r="M347" s="19" t="s">
        <v>1933</v>
      </c>
      <c r="N347" s="22" t="s">
        <v>2065</v>
      </c>
      <c r="O347" s="18">
        <v>0.13611111111111113</v>
      </c>
      <c r="P347" s="19">
        <v>0.12083333333333335</v>
      </c>
      <c r="Q347" s="20" t="s">
        <v>2304</v>
      </c>
      <c r="R347" s="33">
        <v>72</v>
      </c>
      <c r="S347" s="19">
        <v>1.5277777777777777E-2</v>
      </c>
    </row>
    <row r="348" spans="1:19" x14ac:dyDescent="0.2">
      <c r="A348" s="16">
        <v>7</v>
      </c>
      <c r="B348" s="15" t="s">
        <v>1120</v>
      </c>
      <c r="C348" s="16">
        <v>4</v>
      </c>
      <c r="D348" s="15" t="s">
        <v>78</v>
      </c>
      <c r="E348" s="15" t="s">
        <v>82</v>
      </c>
      <c r="F348" s="15" t="s">
        <v>59</v>
      </c>
      <c r="G348" s="36">
        <v>48.52</v>
      </c>
      <c r="H348" s="15" t="s">
        <v>57</v>
      </c>
      <c r="I348" s="16">
        <v>347</v>
      </c>
      <c r="J348" s="15" t="s">
        <v>69</v>
      </c>
      <c r="K348" s="15" t="s">
        <v>17</v>
      </c>
      <c r="L348" s="23">
        <v>45020</v>
      </c>
      <c r="M348" s="14" t="s">
        <v>1978</v>
      </c>
      <c r="N348" s="17" t="s">
        <v>2239</v>
      </c>
      <c r="O348" s="13">
        <v>0.11458333333333333</v>
      </c>
      <c r="P348" s="14">
        <v>8.4027777777777771E-2</v>
      </c>
      <c r="Q348" s="15" t="s">
        <v>2304</v>
      </c>
      <c r="R348" s="32">
        <v>70</v>
      </c>
      <c r="S348" s="14">
        <v>3.0555555555555555E-2</v>
      </c>
    </row>
    <row r="349" spans="1:19" x14ac:dyDescent="0.2">
      <c r="A349" s="21">
        <v>16</v>
      </c>
      <c r="B349" s="20" t="s">
        <v>1118</v>
      </c>
      <c r="C349" s="21">
        <v>2</v>
      </c>
      <c r="D349" s="20" t="s">
        <v>61</v>
      </c>
      <c r="E349" s="20" t="s">
        <v>82</v>
      </c>
      <c r="F349" s="20" t="s">
        <v>59</v>
      </c>
      <c r="G349" s="37">
        <v>30.78</v>
      </c>
      <c r="H349" s="20" t="s">
        <v>76</v>
      </c>
      <c r="I349" s="21">
        <v>348</v>
      </c>
      <c r="J349" s="20" t="s">
        <v>163</v>
      </c>
      <c r="K349" s="20" t="s">
        <v>1116</v>
      </c>
      <c r="L349" s="24">
        <v>45020</v>
      </c>
      <c r="M349" s="19" t="s">
        <v>1962</v>
      </c>
      <c r="N349" s="22" t="s">
        <v>2115</v>
      </c>
      <c r="O349" s="18">
        <v>0.16458333333333333</v>
      </c>
      <c r="P349" s="19">
        <v>9.3055555555555558E-2</v>
      </c>
      <c r="Q349" s="20" t="s">
        <v>2304</v>
      </c>
      <c r="R349" s="33">
        <v>86</v>
      </c>
      <c r="S349" s="19">
        <v>6.1111111111111109E-2</v>
      </c>
    </row>
    <row r="350" spans="1:19" x14ac:dyDescent="0.2">
      <c r="A350" s="16">
        <v>13</v>
      </c>
      <c r="B350" s="15" t="s">
        <v>224</v>
      </c>
      <c r="C350" s="16">
        <v>1</v>
      </c>
      <c r="D350" s="15" t="s">
        <v>87</v>
      </c>
      <c r="E350" s="15" t="s">
        <v>60</v>
      </c>
      <c r="F350" s="15" t="s">
        <v>59</v>
      </c>
      <c r="G350" s="36">
        <v>40.630000000000003</v>
      </c>
      <c r="H350" s="15" t="s">
        <v>76</v>
      </c>
      <c r="I350" s="16">
        <v>349</v>
      </c>
      <c r="J350" s="15" t="s">
        <v>104</v>
      </c>
      <c r="K350" s="15" t="s">
        <v>1114</v>
      </c>
      <c r="L350" s="23">
        <v>45020</v>
      </c>
      <c r="M350" s="14" t="s">
        <v>1994</v>
      </c>
      <c r="N350" s="17" t="s">
        <v>2240</v>
      </c>
      <c r="O350" s="13">
        <v>0.16527777777777777</v>
      </c>
      <c r="P350" s="14">
        <v>9.583333333333334E-2</v>
      </c>
      <c r="Q350" s="15" t="s">
        <v>2304</v>
      </c>
      <c r="R350" s="32">
        <v>152</v>
      </c>
      <c r="S350" s="14">
        <v>5.9027777777777776E-2</v>
      </c>
    </row>
    <row r="351" spans="1:19" x14ac:dyDescent="0.2">
      <c r="A351" s="21">
        <v>2</v>
      </c>
      <c r="B351" s="20" t="s">
        <v>1113</v>
      </c>
      <c r="C351" s="21">
        <v>6</v>
      </c>
      <c r="D351" s="20" t="s">
        <v>87</v>
      </c>
      <c r="E351" s="20" t="s">
        <v>60</v>
      </c>
      <c r="F351" s="20" t="s">
        <v>106</v>
      </c>
      <c r="G351" s="37">
        <v>36.21</v>
      </c>
      <c r="H351" s="20" t="s">
        <v>57</v>
      </c>
      <c r="I351" s="21">
        <v>350</v>
      </c>
      <c r="J351" s="20" t="s">
        <v>75</v>
      </c>
      <c r="K351" s="20" t="s">
        <v>1111</v>
      </c>
      <c r="L351" s="24">
        <v>45020</v>
      </c>
      <c r="M351" s="19" t="s">
        <v>1903</v>
      </c>
      <c r="N351" s="22" t="s">
        <v>2063</v>
      </c>
      <c r="O351" s="18">
        <v>0.1</v>
      </c>
      <c r="P351" s="19">
        <v>2.4305555555555566E-2</v>
      </c>
      <c r="Q351" s="20" t="s">
        <v>2304</v>
      </c>
      <c r="R351" s="33">
        <v>143</v>
      </c>
      <c r="S351" s="19">
        <v>7.5694444444444439E-2</v>
      </c>
    </row>
    <row r="352" spans="1:19" x14ac:dyDescent="0.2">
      <c r="A352" s="16">
        <v>1</v>
      </c>
      <c r="B352" s="15" t="s">
        <v>478</v>
      </c>
      <c r="C352" s="16">
        <v>6</v>
      </c>
      <c r="D352" s="15" t="s">
        <v>97</v>
      </c>
      <c r="E352" s="15" t="s">
        <v>60</v>
      </c>
      <c r="F352" s="15" t="s">
        <v>59</v>
      </c>
      <c r="G352" s="36">
        <v>48.93</v>
      </c>
      <c r="H352" s="15" t="s">
        <v>70</v>
      </c>
      <c r="I352" s="16">
        <v>351</v>
      </c>
      <c r="J352" s="15" t="s">
        <v>104</v>
      </c>
      <c r="K352" s="15" t="s">
        <v>1109</v>
      </c>
      <c r="L352" s="23">
        <v>45020</v>
      </c>
      <c r="M352" s="14" t="s">
        <v>2000</v>
      </c>
      <c r="N352" s="17" t="s">
        <v>2156</v>
      </c>
      <c r="O352" s="13">
        <v>9.5138888888888912E-2</v>
      </c>
      <c r="P352" s="14">
        <v>7.7777777777777807E-2</v>
      </c>
      <c r="Q352" s="15" t="s">
        <v>2304</v>
      </c>
      <c r="R352" s="32">
        <v>201</v>
      </c>
      <c r="S352" s="14">
        <v>1.7361111111111112E-2</v>
      </c>
    </row>
    <row r="353" spans="1:19" x14ac:dyDescent="0.2">
      <c r="A353" s="21">
        <v>1</v>
      </c>
      <c r="B353" s="20" t="s">
        <v>1108</v>
      </c>
      <c r="C353" s="21">
        <v>3</v>
      </c>
      <c r="D353" s="20" t="s">
        <v>72</v>
      </c>
      <c r="E353" s="20" t="s">
        <v>60</v>
      </c>
      <c r="F353" s="20" t="s">
        <v>102</v>
      </c>
      <c r="G353" s="37">
        <v>17.55</v>
      </c>
      <c r="H353" s="20" t="s">
        <v>57</v>
      </c>
      <c r="I353" s="21">
        <v>352</v>
      </c>
      <c r="J353" s="20" t="s">
        <v>163</v>
      </c>
      <c r="K353" s="20" t="s">
        <v>14</v>
      </c>
      <c r="L353" s="24">
        <v>45020</v>
      </c>
      <c r="M353" s="19" t="s">
        <v>2027</v>
      </c>
      <c r="N353" s="22" t="s">
        <v>2045</v>
      </c>
      <c r="O353" s="18">
        <v>0.10833333333333334</v>
      </c>
      <c r="P353" s="19">
        <v>0.10347222222222223</v>
      </c>
      <c r="Q353" s="20" t="s">
        <v>2304</v>
      </c>
      <c r="R353" s="33">
        <v>99</v>
      </c>
      <c r="S353" s="19">
        <v>4.8611111111111112E-3</v>
      </c>
    </row>
    <row r="354" spans="1:19" x14ac:dyDescent="0.2">
      <c r="A354" s="16">
        <v>7</v>
      </c>
      <c r="B354" s="15" t="s">
        <v>466</v>
      </c>
      <c r="C354" s="16">
        <v>5</v>
      </c>
      <c r="D354" s="15" t="s">
        <v>87</v>
      </c>
      <c r="E354" s="15" t="s">
        <v>66</v>
      </c>
      <c r="F354" s="15" t="s">
        <v>59</v>
      </c>
      <c r="G354" s="36">
        <v>27.37</v>
      </c>
      <c r="H354" s="15" t="s">
        <v>57</v>
      </c>
      <c r="I354" s="16">
        <v>353</v>
      </c>
      <c r="J354" s="15" t="s">
        <v>104</v>
      </c>
      <c r="K354" s="15" t="s">
        <v>1105</v>
      </c>
      <c r="L354" s="23">
        <v>45020</v>
      </c>
      <c r="M354" s="14" t="s">
        <v>1895</v>
      </c>
      <c r="N354" s="17" t="s">
        <v>2241</v>
      </c>
      <c r="O354" s="13">
        <v>0.15972222222222221</v>
      </c>
      <c r="P354" s="14">
        <v>7.0833333333333318E-2</v>
      </c>
      <c r="Q354" s="15" t="s">
        <v>2304</v>
      </c>
      <c r="R354" s="32">
        <v>212</v>
      </c>
      <c r="S354" s="14">
        <v>8.8888888888888892E-2</v>
      </c>
    </row>
    <row r="355" spans="1:19" x14ac:dyDescent="0.2">
      <c r="A355" s="21">
        <v>12</v>
      </c>
      <c r="B355" s="20" t="s">
        <v>1104</v>
      </c>
      <c r="C355" s="21">
        <v>6</v>
      </c>
      <c r="D355" s="20" t="s">
        <v>87</v>
      </c>
      <c r="E355" s="20" t="s">
        <v>60</v>
      </c>
      <c r="F355" s="20" t="s">
        <v>59</v>
      </c>
      <c r="G355" s="37">
        <v>29.58</v>
      </c>
      <c r="H355" s="20" t="s">
        <v>76</v>
      </c>
      <c r="I355" s="21">
        <v>354</v>
      </c>
      <c r="J355" s="20" t="s">
        <v>163</v>
      </c>
      <c r="K355" s="20" t="s">
        <v>1102</v>
      </c>
      <c r="L355" s="24">
        <v>45020</v>
      </c>
      <c r="M355" s="19" t="s">
        <v>1987</v>
      </c>
      <c r="N355" s="22" t="s">
        <v>1899</v>
      </c>
      <c r="O355" s="18">
        <v>0.13402777777777777</v>
      </c>
      <c r="P355" s="19">
        <v>2.8472222222222218E-2</v>
      </c>
      <c r="Q355" s="20" t="s">
        <v>2304</v>
      </c>
      <c r="R355" s="33">
        <v>181</v>
      </c>
      <c r="S355" s="19">
        <v>9.5138888888888884E-2</v>
      </c>
    </row>
    <row r="356" spans="1:19" x14ac:dyDescent="0.2">
      <c r="A356" s="16">
        <v>4</v>
      </c>
      <c r="B356" s="15" t="s">
        <v>1101</v>
      </c>
      <c r="C356" s="16">
        <v>4</v>
      </c>
      <c r="D356" s="15" t="s">
        <v>87</v>
      </c>
      <c r="E356" s="15" t="s">
        <v>60</v>
      </c>
      <c r="F356" s="15" t="s">
        <v>59</v>
      </c>
      <c r="G356" s="36">
        <v>30.53</v>
      </c>
      <c r="H356" s="15" t="s">
        <v>57</v>
      </c>
      <c r="I356" s="16">
        <v>355</v>
      </c>
      <c r="J356" s="15" t="s">
        <v>90</v>
      </c>
      <c r="K356" s="15" t="s">
        <v>25</v>
      </c>
      <c r="L356" s="23">
        <v>45020</v>
      </c>
      <c r="M356" s="14" t="s">
        <v>2066</v>
      </c>
      <c r="N356" s="17" t="s">
        <v>2172</v>
      </c>
      <c r="O356" s="13">
        <v>0.14305555555555555</v>
      </c>
      <c r="P356" s="14">
        <v>0.13819444444444443</v>
      </c>
      <c r="Q356" s="15" t="s">
        <v>2304</v>
      </c>
      <c r="R356" s="32">
        <v>26</v>
      </c>
      <c r="S356" s="14">
        <v>4.8611111111111112E-3</v>
      </c>
    </row>
    <row r="357" spans="1:19" x14ac:dyDescent="0.2">
      <c r="A357" s="21">
        <v>1</v>
      </c>
      <c r="B357" s="20" t="s">
        <v>1099</v>
      </c>
      <c r="C357" s="21">
        <v>1</v>
      </c>
      <c r="D357" s="20" t="s">
        <v>72</v>
      </c>
      <c r="E357" s="20" t="s">
        <v>60</v>
      </c>
      <c r="F357" s="20" t="s">
        <v>59</v>
      </c>
      <c r="G357" s="37">
        <v>28.92</v>
      </c>
      <c r="H357" s="20" t="s">
        <v>76</v>
      </c>
      <c r="I357" s="21">
        <v>356</v>
      </c>
      <c r="J357" s="20" t="s">
        <v>104</v>
      </c>
      <c r="K357" s="20" t="s">
        <v>24</v>
      </c>
      <c r="L357" s="24">
        <v>45020</v>
      </c>
      <c r="M357" s="19" t="s">
        <v>2022</v>
      </c>
      <c r="N357" s="22" t="s">
        <v>2080</v>
      </c>
      <c r="O357" s="18">
        <v>9.7916666666666666E-2</v>
      </c>
      <c r="P357" s="19">
        <v>8.2638888888888887E-2</v>
      </c>
      <c r="Q357" s="20" t="s">
        <v>2304</v>
      </c>
      <c r="R357" s="33">
        <v>36</v>
      </c>
      <c r="S357" s="19">
        <v>4.8611111111111112E-3</v>
      </c>
    </row>
    <row r="358" spans="1:19" x14ac:dyDescent="0.2">
      <c r="A358" s="16">
        <v>17</v>
      </c>
      <c r="B358" s="15" t="s">
        <v>1097</v>
      </c>
      <c r="C358" s="16">
        <v>2</v>
      </c>
      <c r="D358" s="15" t="s">
        <v>72</v>
      </c>
      <c r="E358" s="15" t="s">
        <v>60</v>
      </c>
      <c r="F358" s="15" t="s">
        <v>106</v>
      </c>
      <c r="G358" s="36">
        <v>26.87</v>
      </c>
      <c r="H358" s="15" t="s">
        <v>76</v>
      </c>
      <c r="I358" s="16">
        <v>357</v>
      </c>
      <c r="J358" s="15" t="s">
        <v>69</v>
      </c>
      <c r="K358" s="15" t="s">
        <v>1095</v>
      </c>
      <c r="L358" s="23">
        <v>45020</v>
      </c>
      <c r="M358" s="14" t="s">
        <v>1910</v>
      </c>
      <c r="N358" s="17" t="s">
        <v>2117</v>
      </c>
      <c r="O358" s="13">
        <v>0.14027777777777778</v>
      </c>
      <c r="P358" s="14">
        <v>6.3194444444444456E-2</v>
      </c>
      <c r="Q358" s="15" t="s">
        <v>2304</v>
      </c>
      <c r="R358" s="32">
        <v>168</v>
      </c>
      <c r="S358" s="14">
        <v>6.6666666666666666E-2</v>
      </c>
    </row>
    <row r="359" spans="1:19" x14ac:dyDescent="0.2">
      <c r="A359" s="21">
        <v>13</v>
      </c>
      <c r="B359" s="20" t="s">
        <v>119</v>
      </c>
      <c r="C359" s="21">
        <v>5</v>
      </c>
      <c r="D359" s="20" t="s">
        <v>87</v>
      </c>
      <c r="E359" s="20" t="s">
        <v>66</v>
      </c>
      <c r="F359" s="20" t="s">
        <v>59</v>
      </c>
      <c r="G359" s="37">
        <v>42.1</v>
      </c>
      <c r="H359" s="20" t="s">
        <v>57</v>
      </c>
      <c r="I359" s="21">
        <v>358</v>
      </c>
      <c r="J359" s="20" t="s">
        <v>85</v>
      </c>
      <c r="K359" s="20" t="s">
        <v>1093</v>
      </c>
      <c r="L359" s="24">
        <v>45020</v>
      </c>
      <c r="M359" s="19" t="s">
        <v>2012</v>
      </c>
      <c r="N359" s="22" t="s">
        <v>2242</v>
      </c>
      <c r="O359" s="18">
        <v>0.1388888888888889</v>
      </c>
      <c r="P359" s="19">
        <v>3.333333333333334E-2</v>
      </c>
      <c r="Q359" s="20" t="s">
        <v>2304</v>
      </c>
      <c r="R359" s="33">
        <v>166</v>
      </c>
      <c r="S359" s="19">
        <v>0.10555555555555556</v>
      </c>
    </row>
    <row r="360" spans="1:19" x14ac:dyDescent="0.2">
      <c r="A360" s="16">
        <v>11</v>
      </c>
      <c r="B360" s="15" t="s">
        <v>1092</v>
      </c>
      <c r="C360" s="16">
        <v>2</v>
      </c>
      <c r="D360" s="15" t="s">
        <v>61</v>
      </c>
      <c r="E360" s="15" t="s">
        <v>82</v>
      </c>
      <c r="F360" s="15" t="s">
        <v>59</v>
      </c>
      <c r="G360" s="36">
        <v>12.2</v>
      </c>
      <c r="H360" s="15" t="s">
        <v>57</v>
      </c>
      <c r="I360" s="16">
        <v>359</v>
      </c>
      <c r="J360" s="15" t="s">
        <v>100</v>
      </c>
      <c r="K360" s="15" t="s">
        <v>1090</v>
      </c>
      <c r="L360" s="23">
        <v>45020</v>
      </c>
      <c r="M360" s="14" t="s">
        <v>1942</v>
      </c>
      <c r="N360" s="17" t="s">
        <v>2175</v>
      </c>
      <c r="O360" s="13">
        <v>0.1451388888888889</v>
      </c>
      <c r="P360" s="14">
        <v>4.4444444444444453E-2</v>
      </c>
      <c r="Q360" s="15" t="s">
        <v>2304</v>
      </c>
      <c r="R360" s="32">
        <v>190</v>
      </c>
      <c r="S360" s="14">
        <v>0.10069444444444445</v>
      </c>
    </row>
    <row r="361" spans="1:19" x14ac:dyDescent="0.2">
      <c r="A361" s="21">
        <v>16</v>
      </c>
      <c r="B361" s="20" t="s">
        <v>1089</v>
      </c>
      <c r="C361" s="21">
        <v>3</v>
      </c>
      <c r="D361" s="20" t="s">
        <v>72</v>
      </c>
      <c r="E361" s="20" t="s">
        <v>82</v>
      </c>
      <c r="F361" s="20" t="s">
        <v>59</v>
      </c>
      <c r="G361" s="37">
        <v>39.26</v>
      </c>
      <c r="H361" s="20" t="s">
        <v>76</v>
      </c>
      <c r="I361" s="21">
        <v>360</v>
      </c>
      <c r="J361" s="20" t="s">
        <v>100</v>
      </c>
      <c r="K361" s="20" t="s">
        <v>1087</v>
      </c>
      <c r="L361" s="24">
        <v>45020</v>
      </c>
      <c r="M361" s="19" t="s">
        <v>2067</v>
      </c>
      <c r="N361" s="22" t="s">
        <v>2185</v>
      </c>
      <c r="O361" s="18">
        <v>0.16875000000000001</v>
      </c>
      <c r="P361" s="19">
        <v>4.7916666666666691E-2</v>
      </c>
      <c r="Q361" s="20" t="s">
        <v>2304</v>
      </c>
      <c r="R361" s="33">
        <v>233</v>
      </c>
      <c r="S361" s="19">
        <v>0.11041666666666666</v>
      </c>
    </row>
    <row r="362" spans="1:19" x14ac:dyDescent="0.2">
      <c r="A362" s="16">
        <v>16</v>
      </c>
      <c r="B362" s="15" t="s">
        <v>1051</v>
      </c>
      <c r="C362" s="16">
        <v>1</v>
      </c>
      <c r="D362" s="15" t="s">
        <v>61</v>
      </c>
      <c r="E362" s="15" t="s">
        <v>66</v>
      </c>
      <c r="F362" s="15" t="s">
        <v>102</v>
      </c>
      <c r="G362" s="36">
        <v>41.73</v>
      </c>
      <c r="H362" s="15" t="s">
        <v>70</v>
      </c>
      <c r="I362" s="16">
        <v>361</v>
      </c>
      <c r="J362" s="15" t="s">
        <v>75</v>
      </c>
      <c r="K362" s="15" t="s">
        <v>1086</v>
      </c>
      <c r="L362" s="23">
        <v>45020</v>
      </c>
      <c r="M362" s="14" t="s">
        <v>2003</v>
      </c>
      <c r="N362" s="17" t="s">
        <v>2200</v>
      </c>
      <c r="O362" s="13">
        <v>0.14930555555555555</v>
      </c>
      <c r="P362" s="14">
        <v>7.1527777777777773E-2</v>
      </c>
      <c r="Q362" s="15" t="s">
        <v>2304</v>
      </c>
      <c r="R362" s="32">
        <v>101</v>
      </c>
      <c r="S362" s="14">
        <v>7.7777777777777779E-2</v>
      </c>
    </row>
    <row r="363" spans="1:19" x14ac:dyDescent="0.2">
      <c r="A363" s="21">
        <v>15</v>
      </c>
      <c r="B363" s="20" t="s">
        <v>1085</v>
      </c>
      <c r="C363" s="21">
        <v>2</v>
      </c>
      <c r="D363" s="20" t="s">
        <v>97</v>
      </c>
      <c r="E363" s="20" t="s">
        <v>82</v>
      </c>
      <c r="F363" s="20" t="s">
        <v>59</v>
      </c>
      <c r="G363" s="37">
        <v>47.21</v>
      </c>
      <c r="H363" s="20" t="s">
        <v>70</v>
      </c>
      <c r="I363" s="21">
        <v>362</v>
      </c>
      <c r="J363" s="20" t="s">
        <v>85</v>
      </c>
      <c r="K363" s="20" t="s">
        <v>1083</v>
      </c>
      <c r="L363" s="24">
        <v>45020</v>
      </c>
      <c r="M363" s="19" t="s">
        <v>1893</v>
      </c>
      <c r="N363" s="22" t="s">
        <v>2186</v>
      </c>
      <c r="O363" s="18">
        <v>0.16388888888888892</v>
      </c>
      <c r="P363" s="19">
        <v>7.8472222222222249E-2</v>
      </c>
      <c r="Q363" s="20" t="s">
        <v>2304</v>
      </c>
      <c r="R363" s="33">
        <v>62</v>
      </c>
      <c r="S363" s="19">
        <v>8.5416666666666669E-2</v>
      </c>
    </row>
    <row r="364" spans="1:19" x14ac:dyDescent="0.2">
      <c r="A364" s="16">
        <v>5</v>
      </c>
      <c r="B364" s="15" t="s">
        <v>1082</v>
      </c>
      <c r="C364" s="16">
        <v>2</v>
      </c>
      <c r="D364" s="15" t="s">
        <v>72</v>
      </c>
      <c r="E364" s="15" t="s">
        <v>82</v>
      </c>
      <c r="F364" s="15" t="s">
        <v>59</v>
      </c>
      <c r="G364" s="36">
        <v>0</v>
      </c>
      <c r="H364" s="15" t="s">
        <v>76</v>
      </c>
      <c r="I364" s="16">
        <v>363</v>
      </c>
      <c r="J364" s="15" t="s">
        <v>104</v>
      </c>
      <c r="K364" s="15" t="s">
        <v>1080</v>
      </c>
      <c r="L364" s="23">
        <v>45020</v>
      </c>
      <c r="M364" s="14" t="s">
        <v>1960</v>
      </c>
      <c r="N364" s="17" t="s">
        <v>2071</v>
      </c>
      <c r="O364" s="13">
        <v>8.1944444444444459E-2</v>
      </c>
      <c r="P364" s="14">
        <v>0</v>
      </c>
      <c r="Q364" s="15" t="s">
        <v>2305</v>
      </c>
      <c r="R364" s="32">
        <v>240</v>
      </c>
      <c r="S364" s="14">
        <v>0.10347222222222222</v>
      </c>
    </row>
    <row r="365" spans="1:19" x14ac:dyDescent="0.2">
      <c r="A365" s="21">
        <v>15</v>
      </c>
      <c r="B365" s="20" t="s">
        <v>1079</v>
      </c>
      <c r="C365" s="21">
        <v>2</v>
      </c>
      <c r="D365" s="20" t="s">
        <v>87</v>
      </c>
      <c r="E365" s="20" t="s">
        <v>82</v>
      </c>
      <c r="F365" s="20" t="s">
        <v>106</v>
      </c>
      <c r="G365" s="37">
        <v>48.28</v>
      </c>
      <c r="H365" s="20" t="s">
        <v>57</v>
      </c>
      <c r="I365" s="21">
        <v>364</v>
      </c>
      <c r="J365" s="20" t="s">
        <v>104</v>
      </c>
      <c r="K365" s="20" t="s">
        <v>1077</v>
      </c>
      <c r="L365" s="24">
        <v>45020</v>
      </c>
      <c r="M365" s="19" t="s">
        <v>2068</v>
      </c>
      <c r="N365" s="22" t="s">
        <v>2162</v>
      </c>
      <c r="O365" s="18">
        <v>0.13888888888888887</v>
      </c>
      <c r="P365" s="19">
        <v>6.1111111111111088E-2</v>
      </c>
      <c r="Q365" s="20" t="s">
        <v>2304</v>
      </c>
      <c r="R365" s="33">
        <v>157</v>
      </c>
      <c r="S365" s="19">
        <v>7.7777777777777779E-2</v>
      </c>
    </row>
    <row r="366" spans="1:19" x14ac:dyDescent="0.2">
      <c r="A366" s="16">
        <v>4</v>
      </c>
      <c r="B366" s="15" t="s">
        <v>1076</v>
      </c>
      <c r="C366" s="16">
        <v>1</v>
      </c>
      <c r="D366" s="15" t="s">
        <v>72</v>
      </c>
      <c r="E366" s="15" t="s">
        <v>82</v>
      </c>
      <c r="F366" s="15" t="s">
        <v>102</v>
      </c>
      <c r="G366" s="36">
        <v>34.97</v>
      </c>
      <c r="H366" s="15" t="s">
        <v>76</v>
      </c>
      <c r="I366" s="16">
        <v>365</v>
      </c>
      <c r="J366" s="15" t="s">
        <v>69</v>
      </c>
      <c r="K366" s="15" t="s">
        <v>12</v>
      </c>
      <c r="L366" s="23">
        <v>45020</v>
      </c>
      <c r="M366" s="14" t="s">
        <v>2055</v>
      </c>
      <c r="N366" s="17" t="s">
        <v>2191</v>
      </c>
      <c r="O366" s="13">
        <v>0.15624999999999997</v>
      </c>
      <c r="P366" s="14">
        <v>0.12847222222222221</v>
      </c>
      <c r="Q366" s="15" t="s">
        <v>2304</v>
      </c>
      <c r="R366" s="32">
        <v>108</v>
      </c>
      <c r="S366" s="14">
        <v>1.7361111111111112E-2</v>
      </c>
    </row>
    <row r="367" spans="1:19" x14ac:dyDescent="0.2">
      <c r="A367" s="21">
        <v>17</v>
      </c>
      <c r="B367" s="20" t="s">
        <v>1074</v>
      </c>
      <c r="C367" s="21">
        <v>5</v>
      </c>
      <c r="D367" s="20" t="s">
        <v>72</v>
      </c>
      <c r="E367" s="20" t="s">
        <v>82</v>
      </c>
      <c r="F367" s="20" t="s">
        <v>102</v>
      </c>
      <c r="G367" s="37">
        <v>10.57</v>
      </c>
      <c r="H367" s="20" t="s">
        <v>57</v>
      </c>
      <c r="I367" s="21">
        <v>366</v>
      </c>
      <c r="J367" s="20" t="s">
        <v>69</v>
      </c>
      <c r="K367" s="20" t="s">
        <v>1072</v>
      </c>
      <c r="L367" s="24">
        <v>45020</v>
      </c>
      <c r="M367" s="19" t="s">
        <v>1973</v>
      </c>
      <c r="N367" s="22" t="s">
        <v>2243</v>
      </c>
      <c r="O367" s="18">
        <v>0.13402777777777775</v>
      </c>
      <c r="P367" s="19">
        <v>7.1527777777777746E-2</v>
      </c>
      <c r="Q367" s="20" t="s">
        <v>2304</v>
      </c>
      <c r="R367" s="33">
        <v>239</v>
      </c>
      <c r="S367" s="19">
        <v>6.25E-2</v>
      </c>
    </row>
    <row r="368" spans="1:19" x14ac:dyDescent="0.2">
      <c r="A368" s="16">
        <v>12</v>
      </c>
      <c r="B368" s="15" t="s">
        <v>1071</v>
      </c>
      <c r="C368" s="16">
        <v>2</v>
      </c>
      <c r="D368" s="15" t="s">
        <v>72</v>
      </c>
      <c r="E368" s="15" t="s">
        <v>66</v>
      </c>
      <c r="F368" s="15" t="s">
        <v>59</v>
      </c>
      <c r="G368" s="36">
        <v>12.62</v>
      </c>
      <c r="H368" s="15" t="s">
        <v>70</v>
      </c>
      <c r="I368" s="16">
        <v>367</v>
      </c>
      <c r="J368" s="15" t="s">
        <v>69</v>
      </c>
      <c r="K368" s="15" t="s">
        <v>1069</v>
      </c>
      <c r="L368" s="23">
        <v>45020</v>
      </c>
      <c r="M368" s="14" t="s">
        <v>2069</v>
      </c>
      <c r="N368" s="17" t="s">
        <v>1946</v>
      </c>
      <c r="O368" s="13">
        <v>0.11944444444444444</v>
      </c>
      <c r="P368" s="14">
        <v>6.8749999999999992E-2</v>
      </c>
      <c r="Q368" s="15" t="s">
        <v>2304</v>
      </c>
      <c r="R368" s="32">
        <v>101</v>
      </c>
      <c r="S368" s="14">
        <v>5.0694444444444445E-2</v>
      </c>
    </row>
    <row r="369" spans="1:19" x14ac:dyDescent="0.2">
      <c r="A369" s="21">
        <v>13</v>
      </c>
      <c r="B369" s="20" t="s">
        <v>1068</v>
      </c>
      <c r="C369" s="21">
        <v>1</v>
      </c>
      <c r="D369" s="20" t="s">
        <v>97</v>
      </c>
      <c r="E369" s="20" t="s">
        <v>60</v>
      </c>
      <c r="F369" s="20" t="s">
        <v>106</v>
      </c>
      <c r="G369" s="37">
        <v>37.65</v>
      </c>
      <c r="H369" s="20" t="s">
        <v>76</v>
      </c>
      <c r="I369" s="21">
        <v>368</v>
      </c>
      <c r="J369" s="20" t="s">
        <v>75</v>
      </c>
      <c r="K369" s="20" t="s">
        <v>557</v>
      </c>
      <c r="L369" s="24">
        <v>45020</v>
      </c>
      <c r="M369" s="19" t="s">
        <v>1899</v>
      </c>
      <c r="N369" s="22" t="s">
        <v>2225</v>
      </c>
      <c r="O369" s="18">
        <v>9.9999999999999992E-2</v>
      </c>
      <c r="P369" s="19">
        <v>3.0555555555555544E-2</v>
      </c>
      <c r="Q369" s="20" t="s">
        <v>2304</v>
      </c>
      <c r="R369" s="33">
        <v>123</v>
      </c>
      <c r="S369" s="19">
        <v>5.9027777777777776E-2</v>
      </c>
    </row>
    <row r="370" spans="1:19" x14ac:dyDescent="0.2">
      <c r="A370" s="16">
        <v>20</v>
      </c>
      <c r="B370" s="15" t="s">
        <v>1066</v>
      </c>
      <c r="C370" s="16">
        <v>2</v>
      </c>
      <c r="D370" s="15" t="s">
        <v>87</v>
      </c>
      <c r="E370" s="15" t="s">
        <v>82</v>
      </c>
      <c r="F370" s="15" t="s">
        <v>59</v>
      </c>
      <c r="G370" s="36">
        <v>34.83</v>
      </c>
      <c r="H370" s="15" t="s">
        <v>70</v>
      </c>
      <c r="I370" s="16">
        <v>369</v>
      </c>
      <c r="J370" s="15" t="s">
        <v>85</v>
      </c>
      <c r="K370" s="15" t="s">
        <v>1064</v>
      </c>
      <c r="L370" s="23">
        <v>45020</v>
      </c>
      <c r="M370" s="14" t="s">
        <v>1892</v>
      </c>
      <c r="N370" s="17" t="s">
        <v>2244</v>
      </c>
      <c r="O370" s="13">
        <v>0.15486111111111112</v>
      </c>
      <c r="P370" s="14">
        <v>0.12569444444444444</v>
      </c>
      <c r="Q370" s="15" t="s">
        <v>2304</v>
      </c>
      <c r="R370" s="32">
        <v>242</v>
      </c>
      <c r="S370" s="14">
        <v>2.9166666666666667E-2</v>
      </c>
    </row>
    <row r="371" spans="1:19" x14ac:dyDescent="0.2">
      <c r="A371" s="21">
        <v>13</v>
      </c>
      <c r="B371" s="20" t="s">
        <v>1063</v>
      </c>
      <c r="C371" s="21">
        <v>6</v>
      </c>
      <c r="D371" s="20" t="s">
        <v>72</v>
      </c>
      <c r="E371" s="20" t="s">
        <v>82</v>
      </c>
      <c r="F371" s="20" t="s">
        <v>59</v>
      </c>
      <c r="G371" s="37">
        <v>47.79</v>
      </c>
      <c r="H371" s="20" t="s">
        <v>70</v>
      </c>
      <c r="I371" s="21">
        <v>370</v>
      </c>
      <c r="J371" s="20" t="s">
        <v>85</v>
      </c>
      <c r="K371" s="20" t="s">
        <v>12</v>
      </c>
      <c r="L371" s="24">
        <v>45020</v>
      </c>
      <c r="M371" s="19" t="s">
        <v>2070</v>
      </c>
      <c r="N371" s="22" t="s">
        <v>2083</v>
      </c>
      <c r="O371" s="18">
        <v>4.3749999999999997E-2</v>
      </c>
      <c r="P371" s="19">
        <v>2.0833333333333332E-2</v>
      </c>
      <c r="Q371" s="20" t="s">
        <v>2304</v>
      </c>
      <c r="R371" s="33">
        <v>72</v>
      </c>
      <c r="S371" s="19">
        <v>2.2916666666666665E-2</v>
      </c>
    </row>
    <row r="372" spans="1:19" x14ac:dyDescent="0.2">
      <c r="A372" s="16">
        <v>4</v>
      </c>
      <c r="B372" s="15" t="s">
        <v>1061</v>
      </c>
      <c r="C372" s="16">
        <v>3</v>
      </c>
      <c r="D372" s="15" t="s">
        <v>78</v>
      </c>
      <c r="E372" s="15" t="s">
        <v>66</v>
      </c>
      <c r="F372" s="15" t="s">
        <v>59</v>
      </c>
      <c r="G372" s="36">
        <v>32.51</v>
      </c>
      <c r="H372" s="15" t="s">
        <v>76</v>
      </c>
      <c r="I372" s="16">
        <v>371</v>
      </c>
      <c r="J372" s="15" t="s">
        <v>56</v>
      </c>
      <c r="K372" s="15" t="s">
        <v>1059</v>
      </c>
      <c r="L372" s="23">
        <v>45020</v>
      </c>
      <c r="M372" s="14" t="s">
        <v>2032</v>
      </c>
      <c r="N372" s="17" t="s">
        <v>2109</v>
      </c>
      <c r="O372" s="13">
        <v>0.14583333333333331</v>
      </c>
      <c r="P372" s="14">
        <v>0.10138888888888889</v>
      </c>
      <c r="Q372" s="15" t="s">
        <v>2304</v>
      </c>
      <c r="R372" s="32">
        <v>200</v>
      </c>
      <c r="S372" s="14">
        <v>3.4027777777777775E-2</v>
      </c>
    </row>
    <row r="373" spans="1:19" x14ac:dyDescent="0.2">
      <c r="A373" s="21">
        <v>14</v>
      </c>
      <c r="B373" s="20" t="s">
        <v>1058</v>
      </c>
      <c r="C373" s="21">
        <v>5</v>
      </c>
      <c r="D373" s="20" t="s">
        <v>61</v>
      </c>
      <c r="E373" s="20" t="s">
        <v>82</v>
      </c>
      <c r="F373" s="20" t="s">
        <v>59</v>
      </c>
      <c r="G373" s="37">
        <v>17.170000000000002</v>
      </c>
      <c r="H373" s="20" t="s">
        <v>57</v>
      </c>
      <c r="I373" s="21">
        <v>372</v>
      </c>
      <c r="J373" s="20" t="s">
        <v>104</v>
      </c>
      <c r="K373" s="20" t="s">
        <v>24</v>
      </c>
      <c r="L373" s="24">
        <v>45020</v>
      </c>
      <c r="M373" s="19" t="s">
        <v>1954</v>
      </c>
      <c r="N373" s="22" t="s">
        <v>2204</v>
      </c>
      <c r="O373" s="18">
        <v>0.14444444444444449</v>
      </c>
      <c r="P373" s="19">
        <v>0.12916666666666671</v>
      </c>
      <c r="Q373" s="20" t="s">
        <v>2304</v>
      </c>
      <c r="R373" s="33">
        <v>36</v>
      </c>
      <c r="S373" s="19">
        <v>1.5277777777777777E-2</v>
      </c>
    </row>
    <row r="374" spans="1:19" x14ac:dyDescent="0.2">
      <c r="A374" s="16">
        <v>19</v>
      </c>
      <c r="B374" s="15" t="s">
        <v>697</v>
      </c>
      <c r="C374" s="16">
        <v>2</v>
      </c>
      <c r="D374" s="15" t="s">
        <v>87</v>
      </c>
      <c r="E374" s="15" t="s">
        <v>60</v>
      </c>
      <c r="F374" s="15" t="s">
        <v>106</v>
      </c>
      <c r="G374" s="36">
        <v>26.62</v>
      </c>
      <c r="H374" s="15" t="s">
        <v>76</v>
      </c>
      <c r="I374" s="16">
        <v>373</v>
      </c>
      <c r="J374" s="15" t="s">
        <v>64</v>
      </c>
      <c r="K374" s="15" t="s">
        <v>1055</v>
      </c>
      <c r="L374" s="23">
        <v>45020</v>
      </c>
      <c r="M374" s="14" t="s">
        <v>1999</v>
      </c>
      <c r="N374" s="17" t="s">
        <v>2046</v>
      </c>
      <c r="O374" s="13">
        <v>0.11736111111111111</v>
      </c>
      <c r="P374" s="14">
        <v>2.6388888888888878E-2</v>
      </c>
      <c r="Q374" s="15" t="s">
        <v>2304</v>
      </c>
      <c r="R374" s="32">
        <v>160</v>
      </c>
      <c r="S374" s="14">
        <v>8.0555555555555561E-2</v>
      </c>
    </row>
    <row r="375" spans="1:19" x14ac:dyDescent="0.2">
      <c r="A375" s="21">
        <v>18</v>
      </c>
      <c r="B375" s="20" t="s">
        <v>1054</v>
      </c>
      <c r="C375" s="21">
        <v>3</v>
      </c>
      <c r="D375" s="20" t="s">
        <v>61</v>
      </c>
      <c r="E375" s="20" t="s">
        <v>82</v>
      </c>
      <c r="F375" s="20" t="s">
        <v>59</v>
      </c>
      <c r="G375" s="37">
        <v>33.35</v>
      </c>
      <c r="H375" s="20" t="s">
        <v>70</v>
      </c>
      <c r="I375" s="21">
        <v>374</v>
      </c>
      <c r="J375" s="20" t="s">
        <v>163</v>
      </c>
      <c r="K375" s="20" t="s">
        <v>17</v>
      </c>
      <c r="L375" s="24">
        <v>45020</v>
      </c>
      <c r="M375" s="19" t="s">
        <v>1967</v>
      </c>
      <c r="N375" s="22" t="s">
        <v>2116</v>
      </c>
      <c r="O375" s="18">
        <v>4.5138888888888923E-2</v>
      </c>
      <c r="P375" s="19">
        <v>3.8888888888888924E-2</v>
      </c>
      <c r="Q375" s="20" t="s">
        <v>2304</v>
      </c>
      <c r="R375" s="33">
        <v>35</v>
      </c>
      <c r="S375" s="19">
        <v>6.2500000000000003E-3</v>
      </c>
    </row>
    <row r="376" spans="1:19" x14ac:dyDescent="0.2">
      <c r="A376" s="16">
        <v>18</v>
      </c>
      <c r="B376" s="15" t="s">
        <v>116</v>
      </c>
      <c r="C376" s="16">
        <v>1</v>
      </c>
      <c r="D376" s="15" t="s">
        <v>72</v>
      </c>
      <c r="E376" s="15" t="s">
        <v>82</v>
      </c>
      <c r="F376" s="15" t="s">
        <v>59</v>
      </c>
      <c r="G376" s="36">
        <v>22.3</v>
      </c>
      <c r="H376" s="15" t="s">
        <v>57</v>
      </c>
      <c r="I376" s="16">
        <v>375</v>
      </c>
      <c r="J376" s="15" t="s">
        <v>90</v>
      </c>
      <c r="K376" s="15" t="s">
        <v>9</v>
      </c>
      <c r="L376" s="23">
        <v>45020</v>
      </c>
      <c r="M376" s="14" t="s">
        <v>2027</v>
      </c>
      <c r="N376" s="17" t="s">
        <v>1897</v>
      </c>
      <c r="O376" s="13">
        <v>0.11944444444444445</v>
      </c>
      <c r="P376" s="14">
        <v>0.10069444444444445</v>
      </c>
      <c r="Q376" s="15" t="s">
        <v>2304</v>
      </c>
      <c r="R376" s="32">
        <v>93</v>
      </c>
      <c r="S376" s="14">
        <v>1.8749999999999999E-2</v>
      </c>
    </row>
    <row r="377" spans="1:19" x14ac:dyDescent="0.2">
      <c r="A377" s="21">
        <v>16</v>
      </c>
      <c r="B377" s="20" t="s">
        <v>1051</v>
      </c>
      <c r="C377" s="21">
        <v>4</v>
      </c>
      <c r="D377" s="20" t="s">
        <v>97</v>
      </c>
      <c r="E377" s="20" t="s">
        <v>82</v>
      </c>
      <c r="F377" s="20" t="s">
        <v>102</v>
      </c>
      <c r="G377" s="37">
        <v>27.51</v>
      </c>
      <c r="H377" s="20" t="s">
        <v>76</v>
      </c>
      <c r="I377" s="21">
        <v>376</v>
      </c>
      <c r="J377" s="20" t="s">
        <v>56</v>
      </c>
      <c r="K377" s="20" t="s">
        <v>22</v>
      </c>
      <c r="L377" s="24">
        <v>45020</v>
      </c>
      <c r="M377" s="19" t="s">
        <v>2045</v>
      </c>
      <c r="N377" s="22" t="s">
        <v>2118</v>
      </c>
      <c r="O377" s="18">
        <v>0.10694444444444445</v>
      </c>
      <c r="P377" s="19">
        <v>9.3055555555555558E-2</v>
      </c>
      <c r="Q377" s="20" t="s">
        <v>2304</v>
      </c>
      <c r="R377" s="33">
        <v>46</v>
      </c>
      <c r="S377" s="19">
        <v>3.472222222222222E-3</v>
      </c>
    </row>
    <row r="378" spans="1:19" x14ac:dyDescent="0.2">
      <c r="A378" s="16">
        <v>5</v>
      </c>
      <c r="B378" s="15" t="s">
        <v>446</v>
      </c>
      <c r="C378" s="16">
        <v>1</v>
      </c>
      <c r="D378" s="15" t="s">
        <v>78</v>
      </c>
      <c r="E378" s="15" t="s">
        <v>82</v>
      </c>
      <c r="F378" s="15" t="s">
        <v>59</v>
      </c>
      <c r="G378" s="36">
        <v>14.96</v>
      </c>
      <c r="H378" s="15" t="s">
        <v>70</v>
      </c>
      <c r="I378" s="16">
        <v>377</v>
      </c>
      <c r="J378" s="15" t="s">
        <v>163</v>
      </c>
      <c r="K378" s="15" t="s">
        <v>236</v>
      </c>
      <c r="L378" s="23">
        <v>45020</v>
      </c>
      <c r="M378" s="14" t="s">
        <v>1974</v>
      </c>
      <c r="N378" s="17" t="s">
        <v>2243</v>
      </c>
      <c r="O378" s="13">
        <v>0.14444444444444443</v>
      </c>
      <c r="P378" s="14">
        <v>0.11249999999999999</v>
      </c>
      <c r="Q378" s="15" t="s">
        <v>2304</v>
      </c>
      <c r="R378" s="32">
        <v>100</v>
      </c>
      <c r="S378" s="14">
        <v>3.1944444444444442E-2</v>
      </c>
    </row>
    <row r="379" spans="1:19" x14ac:dyDescent="0.2">
      <c r="A379" s="21">
        <v>3</v>
      </c>
      <c r="B379" s="20" t="s">
        <v>607</v>
      </c>
      <c r="C379" s="21">
        <v>1</v>
      </c>
      <c r="D379" s="20" t="s">
        <v>97</v>
      </c>
      <c r="E379" s="20" t="s">
        <v>82</v>
      </c>
      <c r="F379" s="20" t="s">
        <v>102</v>
      </c>
      <c r="G379" s="37">
        <v>40.31</v>
      </c>
      <c r="H379" s="20" t="s">
        <v>70</v>
      </c>
      <c r="I379" s="21">
        <v>378</v>
      </c>
      <c r="J379" s="20" t="s">
        <v>100</v>
      </c>
      <c r="K379" s="20" t="s">
        <v>1048</v>
      </c>
      <c r="L379" s="24">
        <v>45020</v>
      </c>
      <c r="M379" s="19" t="s">
        <v>2018</v>
      </c>
      <c r="N379" s="22" t="s">
        <v>2196</v>
      </c>
      <c r="O379" s="18">
        <v>5.7638888888888878E-2</v>
      </c>
      <c r="P379" s="19">
        <v>4.3055555555555541E-2</v>
      </c>
      <c r="Q379" s="20" t="s">
        <v>2304</v>
      </c>
      <c r="R379" s="33">
        <v>49</v>
      </c>
      <c r="S379" s="19">
        <v>1.4583333333333334E-2</v>
      </c>
    </row>
    <row r="380" spans="1:19" x14ac:dyDescent="0.2">
      <c r="A380" s="16">
        <v>4</v>
      </c>
      <c r="B380" s="15" t="s">
        <v>1047</v>
      </c>
      <c r="C380" s="16">
        <v>2</v>
      </c>
      <c r="D380" s="15" t="s">
        <v>72</v>
      </c>
      <c r="E380" s="15" t="s">
        <v>60</v>
      </c>
      <c r="F380" s="15" t="s">
        <v>59</v>
      </c>
      <c r="G380" s="36">
        <v>10.61</v>
      </c>
      <c r="H380" s="15" t="s">
        <v>76</v>
      </c>
      <c r="I380" s="16">
        <v>379</v>
      </c>
      <c r="J380" s="15" t="s">
        <v>69</v>
      </c>
      <c r="K380" s="15" t="s">
        <v>17</v>
      </c>
      <c r="L380" s="23">
        <v>45020</v>
      </c>
      <c r="M380" s="14" t="s">
        <v>1937</v>
      </c>
      <c r="N380" s="17" t="s">
        <v>2026</v>
      </c>
      <c r="O380" s="13">
        <v>0.11180555555555556</v>
      </c>
      <c r="P380" s="14">
        <v>9.7222222222222224E-2</v>
      </c>
      <c r="Q380" s="15" t="s">
        <v>2304</v>
      </c>
      <c r="R380" s="32">
        <v>70</v>
      </c>
      <c r="S380" s="14">
        <v>4.1666666666666666E-3</v>
      </c>
    </row>
    <row r="381" spans="1:19" x14ac:dyDescent="0.2">
      <c r="A381" s="21">
        <v>5</v>
      </c>
      <c r="B381" s="20" t="s">
        <v>869</v>
      </c>
      <c r="C381" s="21">
        <v>1</v>
      </c>
      <c r="D381" s="20" t="s">
        <v>72</v>
      </c>
      <c r="E381" s="20" t="s">
        <v>66</v>
      </c>
      <c r="F381" s="20" t="s">
        <v>106</v>
      </c>
      <c r="G381" s="37">
        <v>22.53</v>
      </c>
      <c r="H381" s="20" t="s">
        <v>70</v>
      </c>
      <c r="I381" s="21">
        <v>380</v>
      </c>
      <c r="J381" s="20" t="s">
        <v>64</v>
      </c>
      <c r="K381" s="20" t="s">
        <v>80</v>
      </c>
      <c r="L381" s="24">
        <v>45020</v>
      </c>
      <c r="M381" s="19" t="s">
        <v>2025</v>
      </c>
      <c r="N381" s="22" t="s">
        <v>2191</v>
      </c>
      <c r="O381" s="18">
        <v>0.14930555555555555</v>
      </c>
      <c r="P381" s="19">
        <v>8.4722222222222213E-2</v>
      </c>
      <c r="Q381" s="20" t="s">
        <v>2304</v>
      </c>
      <c r="R381" s="33">
        <v>137</v>
      </c>
      <c r="S381" s="19">
        <v>6.458333333333334E-2</v>
      </c>
    </row>
    <row r="382" spans="1:19" x14ac:dyDescent="0.2">
      <c r="A382" s="16">
        <v>4</v>
      </c>
      <c r="B382" s="15" t="s">
        <v>1044</v>
      </c>
      <c r="C382" s="16">
        <v>1</v>
      </c>
      <c r="D382" s="15" t="s">
        <v>97</v>
      </c>
      <c r="E382" s="15" t="s">
        <v>60</v>
      </c>
      <c r="F382" s="15" t="s">
        <v>106</v>
      </c>
      <c r="G382" s="36">
        <v>27.69</v>
      </c>
      <c r="H382" s="15" t="s">
        <v>70</v>
      </c>
      <c r="I382" s="16">
        <v>381</v>
      </c>
      <c r="J382" s="15" t="s">
        <v>85</v>
      </c>
      <c r="K382" s="15" t="s">
        <v>1042</v>
      </c>
      <c r="L382" s="23">
        <v>45020</v>
      </c>
      <c r="M382" s="14" t="s">
        <v>2008</v>
      </c>
      <c r="N382" s="17" t="s">
        <v>2195</v>
      </c>
      <c r="O382" s="13">
        <v>0.14930555555555555</v>
      </c>
      <c r="P382" s="14">
        <v>0.11666666666666667</v>
      </c>
      <c r="Q382" s="15" t="s">
        <v>2304</v>
      </c>
      <c r="R382" s="32">
        <v>144</v>
      </c>
      <c r="S382" s="14">
        <v>3.2638888888888891E-2</v>
      </c>
    </row>
    <row r="383" spans="1:19" x14ac:dyDescent="0.2">
      <c r="A383" s="21">
        <v>20</v>
      </c>
      <c r="B383" s="20" t="s">
        <v>1041</v>
      </c>
      <c r="C383" s="21">
        <v>6</v>
      </c>
      <c r="D383" s="20" t="s">
        <v>61</v>
      </c>
      <c r="E383" s="20" t="s">
        <v>66</v>
      </c>
      <c r="F383" s="20" t="s">
        <v>106</v>
      </c>
      <c r="G383" s="37">
        <v>19.8</v>
      </c>
      <c r="H383" s="20" t="s">
        <v>57</v>
      </c>
      <c r="I383" s="21">
        <v>382</v>
      </c>
      <c r="J383" s="20" t="s">
        <v>56</v>
      </c>
      <c r="K383" s="20" t="s">
        <v>13</v>
      </c>
      <c r="L383" s="24">
        <v>45020</v>
      </c>
      <c r="M383" s="19" t="s">
        <v>1897</v>
      </c>
      <c r="N383" s="22" t="s">
        <v>2245</v>
      </c>
      <c r="O383" s="18">
        <v>0.13749999999999998</v>
      </c>
      <c r="P383" s="19">
        <v>9.9999999999999978E-2</v>
      </c>
      <c r="Q383" s="20" t="s">
        <v>2304</v>
      </c>
      <c r="R383" s="33">
        <v>87</v>
      </c>
      <c r="S383" s="19">
        <v>3.7499999999999999E-2</v>
      </c>
    </row>
    <row r="384" spans="1:19" x14ac:dyDescent="0.2">
      <c r="A384" s="16">
        <v>6</v>
      </c>
      <c r="B384" s="15" t="s">
        <v>1039</v>
      </c>
      <c r="C384" s="16">
        <v>6</v>
      </c>
      <c r="D384" s="15" t="s">
        <v>78</v>
      </c>
      <c r="E384" s="15" t="s">
        <v>82</v>
      </c>
      <c r="F384" s="15" t="s">
        <v>59</v>
      </c>
      <c r="G384" s="36">
        <v>31.33</v>
      </c>
      <c r="H384" s="15" t="s">
        <v>70</v>
      </c>
      <c r="I384" s="16">
        <v>383</v>
      </c>
      <c r="J384" s="15" t="s">
        <v>69</v>
      </c>
      <c r="K384" s="15" t="s">
        <v>12</v>
      </c>
      <c r="L384" s="23">
        <v>45020</v>
      </c>
      <c r="M384" s="14" t="s">
        <v>2071</v>
      </c>
      <c r="N384" s="17" t="s">
        <v>2113</v>
      </c>
      <c r="O384" s="13">
        <v>0.12777777777777774</v>
      </c>
      <c r="P384" s="14">
        <v>0.12152777777777773</v>
      </c>
      <c r="Q384" s="15" t="s">
        <v>2304</v>
      </c>
      <c r="R384" s="32">
        <v>108</v>
      </c>
      <c r="S384" s="14">
        <v>6.2500000000000003E-3</v>
      </c>
    </row>
    <row r="385" spans="1:19" x14ac:dyDescent="0.2">
      <c r="A385" s="21">
        <v>1</v>
      </c>
      <c r="B385" s="20" t="s">
        <v>1037</v>
      </c>
      <c r="C385" s="21">
        <v>5</v>
      </c>
      <c r="D385" s="20" t="s">
        <v>97</v>
      </c>
      <c r="E385" s="20" t="s">
        <v>60</v>
      </c>
      <c r="F385" s="20" t="s">
        <v>106</v>
      </c>
      <c r="G385" s="37">
        <v>39.32</v>
      </c>
      <c r="H385" s="20" t="s">
        <v>57</v>
      </c>
      <c r="I385" s="21">
        <v>384</v>
      </c>
      <c r="J385" s="20" t="s">
        <v>132</v>
      </c>
      <c r="K385" s="20" t="s">
        <v>1035</v>
      </c>
      <c r="L385" s="24">
        <v>45020</v>
      </c>
      <c r="M385" s="19" t="s">
        <v>1948</v>
      </c>
      <c r="N385" s="22" t="s">
        <v>2030</v>
      </c>
      <c r="O385" s="18">
        <v>9.8611111111111108E-2</v>
      </c>
      <c r="P385" s="19">
        <v>2.2222222222222213E-2</v>
      </c>
      <c r="Q385" s="20" t="s">
        <v>2304</v>
      </c>
      <c r="R385" s="33">
        <v>120</v>
      </c>
      <c r="S385" s="19">
        <v>7.6388888888888895E-2</v>
      </c>
    </row>
    <row r="386" spans="1:19" x14ac:dyDescent="0.2">
      <c r="A386" s="16">
        <v>6</v>
      </c>
      <c r="B386" s="15" t="s">
        <v>732</v>
      </c>
      <c r="C386" s="16">
        <v>6</v>
      </c>
      <c r="D386" s="15" t="s">
        <v>72</v>
      </c>
      <c r="E386" s="15" t="s">
        <v>60</v>
      </c>
      <c r="F386" s="15" t="s">
        <v>59</v>
      </c>
      <c r="G386" s="36">
        <v>11.14</v>
      </c>
      <c r="H386" s="15" t="s">
        <v>76</v>
      </c>
      <c r="I386" s="16">
        <v>385</v>
      </c>
      <c r="J386" s="15" t="s">
        <v>90</v>
      </c>
      <c r="K386" s="15" t="s">
        <v>7</v>
      </c>
      <c r="L386" s="23">
        <v>45021</v>
      </c>
      <c r="M386" s="14" t="s">
        <v>2054</v>
      </c>
      <c r="N386" s="17" t="s">
        <v>2246</v>
      </c>
      <c r="O386" s="13">
        <v>0.13958333333333334</v>
      </c>
      <c r="P386" s="14">
        <v>0.1138888888888889</v>
      </c>
      <c r="Q386" s="15" t="s">
        <v>2304</v>
      </c>
      <c r="R386" s="32">
        <v>60</v>
      </c>
      <c r="S386" s="14">
        <v>1.5277777777777777E-2</v>
      </c>
    </row>
    <row r="387" spans="1:19" x14ac:dyDescent="0.2">
      <c r="A387" s="21">
        <v>5</v>
      </c>
      <c r="B387" s="20" t="s">
        <v>1033</v>
      </c>
      <c r="C387" s="21">
        <v>2</v>
      </c>
      <c r="D387" s="20" t="s">
        <v>78</v>
      </c>
      <c r="E387" s="20" t="s">
        <v>82</v>
      </c>
      <c r="F387" s="20" t="s">
        <v>106</v>
      </c>
      <c r="G387" s="37">
        <v>28.96</v>
      </c>
      <c r="H387" s="20" t="s">
        <v>76</v>
      </c>
      <c r="I387" s="21">
        <v>386</v>
      </c>
      <c r="J387" s="20" t="s">
        <v>132</v>
      </c>
      <c r="K387" s="20" t="s">
        <v>14</v>
      </c>
      <c r="L387" s="24">
        <v>45021</v>
      </c>
      <c r="M387" s="19" t="s">
        <v>2072</v>
      </c>
      <c r="N387" s="22" t="s">
        <v>1998</v>
      </c>
      <c r="O387" s="18">
        <v>0.11111111111111112</v>
      </c>
      <c r="P387" s="19">
        <v>7.2916666666666671E-2</v>
      </c>
      <c r="Q387" s="20" t="s">
        <v>2304</v>
      </c>
      <c r="R387" s="33">
        <v>99</v>
      </c>
      <c r="S387" s="19">
        <v>2.7777777777777776E-2</v>
      </c>
    </row>
    <row r="388" spans="1:19" x14ac:dyDescent="0.2">
      <c r="A388" s="16">
        <v>6</v>
      </c>
      <c r="B388" s="15" t="s">
        <v>1032</v>
      </c>
      <c r="C388" s="16">
        <v>5</v>
      </c>
      <c r="D388" s="15" t="s">
        <v>87</v>
      </c>
      <c r="E388" s="15" t="s">
        <v>82</v>
      </c>
      <c r="F388" s="15" t="s">
        <v>102</v>
      </c>
      <c r="G388" s="36">
        <v>20.84</v>
      </c>
      <c r="H388" s="15" t="s">
        <v>76</v>
      </c>
      <c r="I388" s="16">
        <v>387</v>
      </c>
      <c r="J388" s="15" t="s">
        <v>132</v>
      </c>
      <c r="K388" s="15" t="s">
        <v>9</v>
      </c>
      <c r="L388" s="23">
        <v>45021</v>
      </c>
      <c r="M388" s="14" t="s">
        <v>1897</v>
      </c>
      <c r="N388" s="17" t="s">
        <v>2124</v>
      </c>
      <c r="O388" s="13">
        <v>0.13611111111111113</v>
      </c>
      <c r="P388" s="14">
        <v>0.11319444444444447</v>
      </c>
      <c r="Q388" s="15" t="s">
        <v>2304</v>
      </c>
      <c r="R388" s="32">
        <v>93</v>
      </c>
      <c r="S388" s="14">
        <v>1.2500000000000001E-2</v>
      </c>
    </row>
    <row r="389" spans="1:19" x14ac:dyDescent="0.2">
      <c r="A389" s="21">
        <v>18</v>
      </c>
      <c r="B389" s="20" t="s">
        <v>1030</v>
      </c>
      <c r="C389" s="21">
        <v>2</v>
      </c>
      <c r="D389" s="20" t="s">
        <v>61</v>
      </c>
      <c r="E389" s="20" t="s">
        <v>82</v>
      </c>
      <c r="F389" s="20" t="s">
        <v>59</v>
      </c>
      <c r="G389" s="37">
        <v>27.03</v>
      </c>
      <c r="H389" s="20" t="s">
        <v>70</v>
      </c>
      <c r="I389" s="21">
        <v>388</v>
      </c>
      <c r="J389" s="20" t="s">
        <v>90</v>
      </c>
      <c r="K389" s="20" t="s">
        <v>1028</v>
      </c>
      <c r="L389" s="24">
        <v>45021</v>
      </c>
      <c r="M389" s="19" t="s">
        <v>2072</v>
      </c>
      <c r="N389" s="22" t="s">
        <v>1964</v>
      </c>
      <c r="O389" s="18">
        <v>0.12638888888888888</v>
      </c>
      <c r="P389" s="19">
        <v>7.6388888888888895E-3</v>
      </c>
      <c r="Q389" s="20" t="s">
        <v>2304</v>
      </c>
      <c r="R389" s="33">
        <v>291</v>
      </c>
      <c r="S389" s="19">
        <v>0.11874999999999999</v>
      </c>
    </row>
    <row r="390" spans="1:19" x14ac:dyDescent="0.2">
      <c r="A390" s="16">
        <v>19</v>
      </c>
      <c r="B390" s="15" t="s">
        <v>1027</v>
      </c>
      <c r="C390" s="16">
        <v>5</v>
      </c>
      <c r="D390" s="15" t="s">
        <v>72</v>
      </c>
      <c r="E390" s="15" t="s">
        <v>82</v>
      </c>
      <c r="F390" s="15" t="s">
        <v>59</v>
      </c>
      <c r="G390" s="36">
        <v>39.14</v>
      </c>
      <c r="H390" s="15" t="s">
        <v>57</v>
      </c>
      <c r="I390" s="16">
        <v>389</v>
      </c>
      <c r="J390" s="15" t="s">
        <v>132</v>
      </c>
      <c r="K390" s="15" t="s">
        <v>14</v>
      </c>
      <c r="L390" s="23">
        <v>45021</v>
      </c>
      <c r="M390" s="14" t="s">
        <v>1894</v>
      </c>
      <c r="N390" s="17" t="s">
        <v>1926</v>
      </c>
      <c r="O390" s="13">
        <v>9.2361111111111116E-2</v>
      </c>
      <c r="P390" s="14">
        <v>7.5694444444444453E-2</v>
      </c>
      <c r="Q390" s="15" t="s">
        <v>2304</v>
      </c>
      <c r="R390" s="32">
        <v>33</v>
      </c>
      <c r="S390" s="14">
        <v>1.6666666666666666E-2</v>
      </c>
    </row>
    <row r="391" spans="1:19" x14ac:dyDescent="0.2">
      <c r="A391" s="21">
        <v>9</v>
      </c>
      <c r="B391" s="20" t="s">
        <v>1025</v>
      </c>
      <c r="C391" s="21">
        <v>2</v>
      </c>
      <c r="D391" s="20" t="s">
        <v>72</v>
      </c>
      <c r="E391" s="20" t="s">
        <v>82</v>
      </c>
      <c r="F391" s="20" t="s">
        <v>59</v>
      </c>
      <c r="G391" s="37">
        <v>42.68</v>
      </c>
      <c r="H391" s="20" t="s">
        <v>57</v>
      </c>
      <c r="I391" s="21">
        <v>390</v>
      </c>
      <c r="J391" s="20" t="s">
        <v>69</v>
      </c>
      <c r="K391" s="20" t="s">
        <v>1023</v>
      </c>
      <c r="L391" s="24">
        <v>45021</v>
      </c>
      <c r="M391" s="19" t="s">
        <v>2063</v>
      </c>
      <c r="N391" s="22" t="s">
        <v>2247</v>
      </c>
      <c r="O391" s="18">
        <v>9.722222222222221E-2</v>
      </c>
      <c r="P391" s="19">
        <v>3.263888888888887E-2</v>
      </c>
      <c r="Q391" s="20" t="s">
        <v>2304</v>
      </c>
      <c r="R391" s="33">
        <v>143</v>
      </c>
      <c r="S391" s="19">
        <v>6.458333333333334E-2</v>
      </c>
    </row>
    <row r="392" spans="1:19" x14ac:dyDescent="0.2">
      <c r="A392" s="16">
        <v>15</v>
      </c>
      <c r="B392" s="15" t="s">
        <v>1022</v>
      </c>
      <c r="C392" s="16">
        <v>1</v>
      </c>
      <c r="D392" s="15" t="s">
        <v>72</v>
      </c>
      <c r="E392" s="15" t="s">
        <v>82</v>
      </c>
      <c r="F392" s="15" t="s">
        <v>59</v>
      </c>
      <c r="G392" s="36">
        <v>48.6</v>
      </c>
      <c r="H392" s="15" t="s">
        <v>57</v>
      </c>
      <c r="I392" s="16">
        <v>391</v>
      </c>
      <c r="J392" s="15" t="s">
        <v>56</v>
      </c>
      <c r="K392" s="15" t="s">
        <v>19</v>
      </c>
      <c r="L392" s="23">
        <v>45021</v>
      </c>
      <c r="M392" s="14" t="s">
        <v>1996</v>
      </c>
      <c r="N392" s="17" t="s">
        <v>2121</v>
      </c>
      <c r="O392" s="13">
        <v>8.6111111111111124E-2</v>
      </c>
      <c r="P392" s="14">
        <v>6.1805555555555572E-2</v>
      </c>
      <c r="Q392" s="15" t="s">
        <v>2304</v>
      </c>
      <c r="R392" s="32">
        <v>22</v>
      </c>
      <c r="S392" s="14">
        <v>2.4305555555555556E-2</v>
      </c>
    </row>
    <row r="393" spans="1:19" x14ac:dyDescent="0.2">
      <c r="A393" s="21">
        <v>14</v>
      </c>
      <c r="B393" s="20" t="s">
        <v>1020</v>
      </c>
      <c r="C393" s="21">
        <v>3</v>
      </c>
      <c r="D393" s="20" t="s">
        <v>61</v>
      </c>
      <c r="E393" s="20" t="s">
        <v>82</v>
      </c>
      <c r="F393" s="20" t="s">
        <v>59</v>
      </c>
      <c r="G393" s="37">
        <v>32.729999999999997</v>
      </c>
      <c r="H393" s="20" t="s">
        <v>76</v>
      </c>
      <c r="I393" s="21">
        <v>392</v>
      </c>
      <c r="J393" s="20" t="s">
        <v>126</v>
      </c>
      <c r="K393" s="20" t="s">
        <v>1018</v>
      </c>
      <c r="L393" s="24">
        <v>45021</v>
      </c>
      <c r="M393" s="19" t="s">
        <v>2072</v>
      </c>
      <c r="N393" s="22" t="s">
        <v>2230</v>
      </c>
      <c r="O393" s="18">
        <v>0.15972222222222224</v>
      </c>
      <c r="P393" s="19">
        <v>0.11180555555555557</v>
      </c>
      <c r="Q393" s="20" t="s">
        <v>2304</v>
      </c>
      <c r="R393" s="33">
        <v>120</v>
      </c>
      <c r="S393" s="19">
        <v>3.7499999999999999E-2</v>
      </c>
    </row>
    <row r="394" spans="1:19" x14ac:dyDescent="0.2">
      <c r="A394" s="16">
        <v>13</v>
      </c>
      <c r="B394" s="15" t="s">
        <v>153</v>
      </c>
      <c r="C394" s="16">
        <v>3</v>
      </c>
      <c r="D394" s="15" t="s">
        <v>78</v>
      </c>
      <c r="E394" s="15" t="s">
        <v>82</v>
      </c>
      <c r="F394" s="15" t="s">
        <v>59</v>
      </c>
      <c r="G394" s="36">
        <v>12.54</v>
      </c>
      <c r="H394" s="15" t="s">
        <v>76</v>
      </c>
      <c r="I394" s="16">
        <v>393</v>
      </c>
      <c r="J394" s="15" t="s">
        <v>75</v>
      </c>
      <c r="K394" s="15" t="s">
        <v>1016</v>
      </c>
      <c r="L394" s="23">
        <v>45021</v>
      </c>
      <c r="M394" s="14" t="s">
        <v>2030</v>
      </c>
      <c r="N394" s="17" t="s">
        <v>2248</v>
      </c>
      <c r="O394" s="13">
        <v>0.12430555555555556</v>
      </c>
      <c r="P394" s="14">
        <v>3.8194444444444448E-2</v>
      </c>
      <c r="Q394" s="15" t="s">
        <v>2304</v>
      </c>
      <c r="R394" s="32">
        <v>208</v>
      </c>
      <c r="S394" s="14">
        <v>7.5694444444444439E-2</v>
      </c>
    </row>
    <row r="395" spans="1:19" x14ac:dyDescent="0.2">
      <c r="A395" s="21">
        <v>17</v>
      </c>
      <c r="B395" s="20" t="s">
        <v>717</v>
      </c>
      <c r="C395" s="21">
        <v>1</v>
      </c>
      <c r="D395" s="20" t="s">
        <v>72</v>
      </c>
      <c r="E395" s="20" t="s">
        <v>82</v>
      </c>
      <c r="F395" s="20" t="s">
        <v>59</v>
      </c>
      <c r="G395" s="37">
        <v>18.05</v>
      </c>
      <c r="H395" s="20" t="s">
        <v>76</v>
      </c>
      <c r="I395" s="21">
        <v>394</v>
      </c>
      <c r="J395" s="20" t="s">
        <v>104</v>
      </c>
      <c r="K395" s="20" t="s">
        <v>1014</v>
      </c>
      <c r="L395" s="24">
        <v>45021</v>
      </c>
      <c r="M395" s="19" t="s">
        <v>2073</v>
      </c>
      <c r="N395" s="22" t="s">
        <v>2249</v>
      </c>
      <c r="O395" s="18">
        <v>0.16041666666666665</v>
      </c>
      <c r="P395" s="19">
        <v>0.11736111111111111</v>
      </c>
      <c r="Q395" s="20" t="s">
        <v>2304</v>
      </c>
      <c r="R395" s="33">
        <v>77</v>
      </c>
      <c r="S395" s="19">
        <v>3.2638888888888891E-2</v>
      </c>
    </row>
    <row r="396" spans="1:19" x14ac:dyDescent="0.2">
      <c r="A396" s="16">
        <v>2</v>
      </c>
      <c r="B396" s="15" t="s">
        <v>1013</v>
      </c>
      <c r="C396" s="16">
        <v>1</v>
      </c>
      <c r="D396" s="15" t="s">
        <v>61</v>
      </c>
      <c r="E396" s="15" t="s">
        <v>82</v>
      </c>
      <c r="F396" s="15" t="s">
        <v>106</v>
      </c>
      <c r="G396" s="36">
        <v>40.9</v>
      </c>
      <c r="H396" s="15" t="s">
        <v>70</v>
      </c>
      <c r="I396" s="16">
        <v>395</v>
      </c>
      <c r="J396" s="15" t="s">
        <v>56</v>
      </c>
      <c r="K396" s="15" t="s">
        <v>16</v>
      </c>
      <c r="L396" s="23">
        <v>45021</v>
      </c>
      <c r="M396" s="14" t="s">
        <v>2074</v>
      </c>
      <c r="N396" s="17" t="s">
        <v>2220</v>
      </c>
      <c r="O396" s="13">
        <v>0.1645833333333333</v>
      </c>
      <c r="P396" s="14">
        <v>0.15902777777777774</v>
      </c>
      <c r="Q396" s="15" t="s">
        <v>2304</v>
      </c>
      <c r="R396" s="32">
        <v>38</v>
      </c>
      <c r="S396" s="14">
        <v>5.5555555555555558E-3</v>
      </c>
    </row>
    <row r="397" spans="1:19" x14ac:dyDescent="0.2">
      <c r="A397" s="21">
        <v>11</v>
      </c>
      <c r="B397" s="20" t="s">
        <v>1011</v>
      </c>
      <c r="C397" s="21">
        <v>1</v>
      </c>
      <c r="D397" s="20" t="s">
        <v>61</v>
      </c>
      <c r="E397" s="20" t="s">
        <v>66</v>
      </c>
      <c r="F397" s="20" t="s">
        <v>102</v>
      </c>
      <c r="G397" s="37">
        <v>34.5</v>
      </c>
      <c r="H397" s="20" t="s">
        <v>70</v>
      </c>
      <c r="I397" s="21">
        <v>396</v>
      </c>
      <c r="J397" s="20" t="s">
        <v>100</v>
      </c>
      <c r="K397" s="20" t="s">
        <v>691</v>
      </c>
      <c r="L397" s="24">
        <v>45021</v>
      </c>
      <c r="M397" s="19" t="s">
        <v>1997</v>
      </c>
      <c r="N397" s="22" t="s">
        <v>1952</v>
      </c>
      <c r="O397" s="18">
        <v>0.12777777777777777</v>
      </c>
      <c r="P397" s="19">
        <v>8.8194444444444436E-2</v>
      </c>
      <c r="Q397" s="20" t="s">
        <v>2304</v>
      </c>
      <c r="R397" s="33">
        <v>83</v>
      </c>
      <c r="S397" s="19">
        <v>3.9583333333333331E-2</v>
      </c>
    </row>
    <row r="398" spans="1:19" x14ac:dyDescent="0.2">
      <c r="A398" s="16">
        <v>4</v>
      </c>
      <c r="B398" s="15" t="s">
        <v>834</v>
      </c>
      <c r="C398" s="16">
        <v>2</v>
      </c>
      <c r="D398" s="15" t="s">
        <v>78</v>
      </c>
      <c r="E398" s="15" t="s">
        <v>60</v>
      </c>
      <c r="F398" s="15" t="s">
        <v>106</v>
      </c>
      <c r="G398" s="36">
        <v>37.79</v>
      </c>
      <c r="H398" s="15" t="s">
        <v>70</v>
      </c>
      <c r="I398" s="16">
        <v>397</v>
      </c>
      <c r="J398" s="15" t="s">
        <v>69</v>
      </c>
      <c r="K398" s="15" t="s">
        <v>1008</v>
      </c>
      <c r="L398" s="23">
        <v>45021</v>
      </c>
      <c r="M398" s="14" t="s">
        <v>2075</v>
      </c>
      <c r="N398" s="17" t="s">
        <v>1955</v>
      </c>
      <c r="O398" s="13">
        <v>5.1388888888888894E-2</v>
      </c>
      <c r="P398" s="14">
        <v>3.4722222222222238E-3</v>
      </c>
      <c r="Q398" s="15" t="s">
        <v>2304</v>
      </c>
      <c r="R398" s="32">
        <v>147</v>
      </c>
      <c r="S398" s="14">
        <v>4.791666666666667E-2</v>
      </c>
    </row>
    <row r="399" spans="1:19" x14ac:dyDescent="0.2">
      <c r="A399" s="21">
        <v>9</v>
      </c>
      <c r="B399" s="20" t="s">
        <v>284</v>
      </c>
      <c r="C399" s="21">
        <v>5</v>
      </c>
      <c r="D399" s="20" t="s">
        <v>97</v>
      </c>
      <c r="E399" s="20" t="s">
        <v>60</v>
      </c>
      <c r="F399" s="20" t="s">
        <v>59</v>
      </c>
      <c r="G399" s="37">
        <v>48.96</v>
      </c>
      <c r="H399" s="20" t="s">
        <v>70</v>
      </c>
      <c r="I399" s="21">
        <v>398</v>
      </c>
      <c r="J399" s="20" t="s">
        <v>100</v>
      </c>
      <c r="K399" s="20" t="s">
        <v>1006</v>
      </c>
      <c r="L399" s="24">
        <v>45021</v>
      </c>
      <c r="M399" s="19" t="s">
        <v>2052</v>
      </c>
      <c r="N399" s="22" t="s">
        <v>2250</v>
      </c>
      <c r="O399" s="18">
        <v>0.16319444444444445</v>
      </c>
      <c r="P399" s="19">
        <v>0.1138888888888889</v>
      </c>
      <c r="Q399" s="20" t="s">
        <v>2304</v>
      </c>
      <c r="R399" s="33">
        <v>122</v>
      </c>
      <c r="S399" s="19">
        <v>4.9305555555555554E-2</v>
      </c>
    </row>
    <row r="400" spans="1:19" x14ac:dyDescent="0.2">
      <c r="A400" s="16">
        <v>7</v>
      </c>
      <c r="B400" s="15" t="s">
        <v>1005</v>
      </c>
      <c r="C400" s="16">
        <v>6</v>
      </c>
      <c r="D400" s="15" t="s">
        <v>87</v>
      </c>
      <c r="E400" s="15" t="s">
        <v>82</v>
      </c>
      <c r="F400" s="15" t="s">
        <v>59</v>
      </c>
      <c r="G400" s="36">
        <v>27.32</v>
      </c>
      <c r="H400" s="15" t="s">
        <v>70</v>
      </c>
      <c r="I400" s="16">
        <v>399</v>
      </c>
      <c r="J400" s="15" t="s">
        <v>90</v>
      </c>
      <c r="K400" s="15" t="s">
        <v>1003</v>
      </c>
      <c r="L400" s="23">
        <v>45021</v>
      </c>
      <c r="M400" s="14" t="s">
        <v>2076</v>
      </c>
      <c r="N400" s="17" t="s">
        <v>2203</v>
      </c>
      <c r="O400" s="13">
        <v>0.11944444444444448</v>
      </c>
      <c r="P400" s="14">
        <v>5.6250000000000036E-2</v>
      </c>
      <c r="Q400" s="15" t="s">
        <v>2304</v>
      </c>
      <c r="R400" s="32">
        <v>207</v>
      </c>
      <c r="S400" s="14">
        <v>6.3194444444444442E-2</v>
      </c>
    </row>
    <row r="401" spans="1:19" x14ac:dyDescent="0.2">
      <c r="A401" s="21">
        <v>9</v>
      </c>
      <c r="B401" s="20" t="s">
        <v>438</v>
      </c>
      <c r="C401" s="21">
        <v>4</v>
      </c>
      <c r="D401" s="20" t="s">
        <v>78</v>
      </c>
      <c r="E401" s="20" t="s">
        <v>82</v>
      </c>
      <c r="F401" s="20" t="s">
        <v>59</v>
      </c>
      <c r="G401" s="37">
        <v>42.96</v>
      </c>
      <c r="H401" s="20" t="s">
        <v>57</v>
      </c>
      <c r="I401" s="21">
        <v>400</v>
      </c>
      <c r="J401" s="20" t="s">
        <v>104</v>
      </c>
      <c r="K401" s="20" t="s">
        <v>1001</v>
      </c>
      <c r="L401" s="24">
        <v>45021</v>
      </c>
      <c r="M401" s="19" t="s">
        <v>1892</v>
      </c>
      <c r="N401" s="22" t="s">
        <v>2142</v>
      </c>
      <c r="O401" s="18">
        <v>8.5416666666666682E-2</v>
      </c>
      <c r="P401" s="19">
        <v>3.0555555555555572E-2</v>
      </c>
      <c r="Q401" s="20" t="s">
        <v>2304</v>
      </c>
      <c r="R401" s="33">
        <v>198</v>
      </c>
      <c r="S401" s="19">
        <v>5.486111111111111E-2</v>
      </c>
    </row>
    <row r="402" spans="1:19" x14ac:dyDescent="0.2">
      <c r="A402" s="16">
        <v>16</v>
      </c>
      <c r="B402" s="15" t="s">
        <v>1000</v>
      </c>
      <c r="C402" s="16">
        <v>2</v>
      </c>
      <c r="D402" s="15" t="s">
        <v>61</v>
      </c>
      <c r="E402" s="15" t="s">
        <v>82</v>
      </c>
      <c r="F402" s="15" t="s">
        <v>59</v>
      </c>
      <c r="G402" s="36">
        <v>15.87</v>
      </c>
      <c r="H402" s="15" t="s">
        <v>76</v>
      </c>
      <c r="I402" s="16">
        <v>401</v>
      </c>
      <c r="J402" s="15" t="s">
        <v>163</v>
      </c>
      <c r="K402" s="15" t="s">
        <v>23</v>
      </c>
      <c r="L402" s="23">
        <v>45021</v>
      </c>
      <c r="M402" s="14" t="s">
        <v>2077</v>
      </c>
      <c r="N402" s="17" t="s">
        <v>2140</v>
      </c>
      <c r="O402" s="13">
        <v>0.13958333333333334</v>
      </c>
      <c r="P402" s="14">
        <v>0.11527777777777778</v>
      </c>
      <c r="Q402" s="15" t="s">
        <v>2304</v>
      </c>
      <c r="R402" s="32">
        <v>42</v>
      </c>
      <c r="S402" s="14">
        <v>1.3888888888888888E-2</v>
      </c>
    </row>
    <row r="403" spans="1:19" x14ac:dyDescent="0.2">
      <c r="A403" s="21">
        <v>18</v>
      </c>
      <c r="B403" s="20" t="s">
        <v>998</v>
      </c>
      <c r="C403" s="21">
        <v>1</v>
      </c>
      <c r="D403" s="20" t="s">
        <v>72</v>
      </c>
      <c r="E403" s="20" t="s">
        <v>82</v>
      </c>
      <c r="F403" s="20" t="s">
        <v>59</v>
      </c>
      <c r="G403" s="37">
        <v>31.02</v>
      </c>
      <c r="H403" s="20" t="s">
        <v>57</v>
      </c>
      <c r="I403" s="21">
        <v>402</v>
      </c>
      <c r="J403" s="20" t="s">
        <v>75</v>
      </c>
      <c r="K403" s="20" t="s">
        <v>996</v>
      </c>
      <c r="L403" s="24">
        <v>45021</v>
      </c>
      <c r="M403" s="19" t="s">
        <v>2078</v>
      </c>
      <c r="N403" s="22" t="s">
        <v>2160</v>
      </c>
      <c r="O403" s="18">
        <v>0.10208333333333335</v>
      </c>
      <c r="P403" s="19">
        <v>5.6250000000000015E-2</v>
      </c>
      <c r="Q403" s="20" t="s">
        <v>2304</v>
      </c>
      <c r="R403" s="33">
        <v>151</v>
      </c>
      <c r="S403" s="19">
        <v>4.583333333333333E-2</v>
      </c>
    </row>
    <row r="404" spans="1:19" x14ac:dyDescent="0.2">
      <c r="A404" s="16">
        <v>14</v>
      </c>
      <c r="B404" s="15" t="s">
        <v>995</v>
      </c>
      <c r="C404" s="16">
        <v>5</v>
      </c>
      <c r="D404" s="15" t="s">
        <v>97</v>
      </c>
      <c r="E404" s="15" t="s">
        <v>82</v>
      </c>
      <c r="F404" s="15" t="s">
        <v>59</v>
      </c>
      <c r="G404" s="36">
        <v>14.76</v>
      </c>
      <c r="H404" s="15" t="s">
        <v>70</v>
      </c>
      <c r="I404" s="16">
        <v>403</v>
      </c>
      <c r="J404" s="15" t="s">
        <v>69</v>
      </c>
      <c r="K404" s="15" t="s">
        <v>993</v>
      </c>
      <c r="L404" s="23">
        <v>45021</v>
      </c>
      <c r="M404" s="14" t="s">
        <v>1926</v>
      </c>
      <c r="N404" s="17" t="s">
        <v>2251</v>
      </c>
      <c r="O404" s="13">
        <v>0.125</v>
      </c>
      <c r="P404" s="14">
        <v>6.5972222222222224E-2</v>
      </c>
      <c r="Q404" s="15" t="s">
        <v>2304</v>
      </c>
      <c r="R404" s="32">
        <v>190</v>
      </c>
      <c r="S404" s="14">
        <v>5.9027777777777776E-2</v>
      </c>
    </row>
    <row r="405" spans="1:19" x14ac:dyDescent="0.2">
      <c r="A405" s="21">
        <v>17</v>
      </c>
      <c r="B405" s="20" t="s">
        <v>992</v>
      </c>
      <c r="C405" s="21">
        <v>2</v>
      </c>
      <c r="D405" s="20" t="s">
        <v>87</v>
      </c>
      <c r="E405" s="20" t="s">
        <v>82</v>
      </c>
      <c r="F405" s="20" t="s">
        <v>59</v>
      </c>
      <c r="G405" s="37">
        <v>32.56</v>
      </c>
      <c r="H405" s="20" t="s">
        <v>70</v>
      </c>
      <c r="I405" s="21">
        <v>404</v>
      </c>
      <c r="J405" s="20" t="s">
        <v>90</v>
      </c>
      <c r="K405" s="20" t="s">
        <v>990</v>
      </c>
      <c r="L405" s="24">
        <v>45021</v>
      </c>
      <c r="M405" s="19" t="s">
        <v>1983</v>
      </c>
      <c r="N405" s="22" t="s">
        <v>2206</v>
      </c>
      <c r="O405" s="18">
        <v>0.16041666666666668</v>
      </c>
      <c r="P405" s="19">
        <v>8.9583333333333348E-2</v>
      </c>
      <c r="Q405" s="20" t="s">
        <v>2304</v>
      </c>
      <c r="R405" s="33">
        <v>182</v>
      </c>
      <c r="S405" s="19">
        <v>7.0833333333333331E-2</v>
      </c>
    </row>
    <row r="406" spans="1:19" x14ac:dyDescent="0.2">
      <c r="A406" s="16">
        <v>5</v>
      </c>
      <c r="B406" s="15" t="s">
        <v>182</v>
      </c>
      <c r="C406" s="16">
        <v>6</v>
      </c>
      <c r="D406" s="15" t="s">
        <v>61</v>
      </c>
      <c r="E406" s="15" t="s">
        <v>66</v>
      </c>
      <c r="F406" s="15" t="s">
        <v>59</v>
      </c>
      <c r="G406" s="36">
        <v>14.56</v>
      </c>
      <c r="H406" s="15" t="s">
        <v>57</v>
      </c>
      <c r="I406" s="16">
        <v>405</v>
      </c>
      <c r="J406" s="15" t="s">
        <v>64</v>
      </c>
      <c r="K406" s="15" t="s">
        <v>988</v>
      </c>
      <c r="L406" s="23">
        <v>45021</v>
      </c>
      <c r="M406" s="14" t="s">
        <v>1950</v>
      </c>
      <c r="N406" s="17" t="s">
        <v>2115</v>
      </c>
      <c r="O406" s="13">
        <v>9.7222222222222238E-2</v>
      </c>
      <c r="P406" s="14">
        <v>2.9166666666666688E-2</v>
      </c>
      <c r="Q406" s="15" t="s">
        <v>2304</v>
      </c>
      <c r="R406" s="32">
        <v>106</v>
      </c>
      <c r="S406" s="14">
        <v>6.805555555555555E-2</v>
      </c>
    </row>
    <row r="407" spans="1:19" x14ac:dyDescent="0.2">
      <c r="A407" s="21">
        <v>14</v>
      </c>
      <c r="B407" s="20" t="s">
        <v>987</v>
      </c>
      <c r="C407" s="21">
        <v>5</v>
      </c>
      <c r="D407" s="20" t="s">
        <v>61</v>
      </c>
      <c r="E407" s="20" t="s">
        <v>66</v>
      </c>
      <c r="F407" s="20" t="s">
        <v>102</v>
      </c>
      <c r="G407" s="37">
        <v>34.03</v>
      </c>
      <c r="H407" s="20" t="s">
        <v>76</v>
      </c>
      <c r="I407" s="21">
        <v>406</v>
      </c>
      <c r="J407" s="20" t="s">
        <v>90</v>
      </c>
      <c r="K407" s="20" t="s">
        <v>985</v>
      </c>
      <c r="L407" s="24">
        <v>45021</v>
      </c>
      <c r="M407" s="19" t="s">
        <v>1887</v>
      </c>
      <c r="N407" s="22" t="s">
        <v>2012</v>
      </c>
      <c r="O407" s="18">
        <v>9.9305555555555564E-2</v>
      </c>
      <c r="P407" s="19">
        <v>7.6388888888888895E-3</v>
      </c>
      <c r="Q407" s="20" t="s">
        <v>2304</v>
      </c>
      <c r="R407" s="33">
        <v>155</v>
      </c>
      <c r="S407" s="19">
        <v>8.1250000000000003E-2</v>
      </c>
    </row>
    <row r="408" spans="1:19" x14ac:dyDescent="0.2">
      <c r="A408" s="16">
        <v>4</v>
      </c>
      <c r="B408" s="15" t="s">
        <v>984</v>
      </c>
      <c r="C408" s="16">
        <v>1</v>
      </c>
      <c r="D408" s="15" t="s">
        <v>78</v>
      </c>
      <c r="E408" s="15" t="s">
        <v>60</v>
      </c>
      <c r="F408" s="15" t="s">
        <v>106</v>
      </c>
      <c r="G408" s="36">
        <v>22.98</v>
      </c>
      <c r="H408" s="15" t="s">
        <v>57</v>
      </c>
      <c r="I408" s="16">
        <v>407</v>
      </c>
      <c r="J408" s="15" t="s">
        <v>56</v>
      </c>
      <c r="K408" s="15" t="s">
        <v>982</v>
      </c>
      <c r="L408" s="23">
        <v>45021</v>
      </c>
      <c r="M408" s="14" t="s">
        <v>2051</v>
      </c>
      <c r="N408" s="17" t="s">
        <v>2237</v>
      </c>
      <c r="O408" s="13">
        <v>0.10972222222222219</v>
      </c>
      <c r="P408" s="14">
        <v>7.4999999999999969E-2</v>
      </c>
      <c r="Q408" s="15" t="s">
        <v>2304</v>
      </c>
      <c r="R408" s="32">
        <v>95</v>
      </c>
      <c r="S408" s="14">
        <v>3.4722222222222224E-2</v>
      </c>
    </row>
    <row r="409" spans="1:19" x14ac:dyDescent="0.2">
      <c r="A409" s="21">
        <v>17</v>
      </c>
      <c r="B409" s="20" t="s">
        <v>652</v>
      </c>
      <c r="C409" s="21">
        <v>3</v>
      </c>
      <c r="D409" s="20" t="s">
        <v>61</v>
      </c>
      <c r="E409" s="20" t="s">
        <v>82</v>
      </c>
      <c r="F409" s="20" t="s">
        <v>59</v>
      </c>
      <c r="G409" s="37">
        <v>10.14</v>
      </c>
      <c r="H409" s="20" t="s">
        <v>76</v>
      </c>
      <c r="I409" s="21">
        <v>408</v>
      </c>
      <c r="J409" s="20" t="s">
        <v>69</v>
      </c>
      <c r="K409" s="20" t="s">
        <v>981</v>
      </c>
      <c r="L409" s="24">
        <v>45021</v>
      </c>
      <c r="M409" s="19" t="s">
        <v>2079</v>
      </c>
      <c r="N409" s="22" t="s">
        <v>2133</v>
      </c>
      <c r="O409" s="18">
        <v>0.14166666666666664</v>
      </c>
      <c r="P409" s="19">
        <v>5.7638888888888865E-2</v>
      </c>
      <c r="Q409" s="20" t="s">
        <v>2304</v>
      </c>
      <c r="R409" s="33">
        <v>131</v>
      </c>
      <c r="S409" s="19">
        <v>7.3611111111111113E-2</v>
      </c>
    </row>
    <row r="410" spans="1:19" x14ac:dyDescent="0.2">
      <c r="A410" s="16">
        <v>15</v>
      </c>
      <c r="B410" s="15" t="s">
        <v>980</v>
      </c>
      <c r="C410" s="16">
        <v>5</v>
      </c>
      <c r="D410" s="15" t="s">
        <v>97</v>
      </c>
      <c r="E410" s="15" t="s">
        <v>82</v>
      </c>
      <c r="F410" s="15" t="s">
        <v>59</v>
      </c>
      <c r="G410" s="36">
        <v>0</v>
      </c>
      <c r="H410" s="15" t="s">
        <v>57</v>
      </c>
      <c r="I410" s="16">
        <v>409</v>
      </c>
      <c r="J410" s="15" t="s">
        <v>69</v>
      </c>
      <c r="K410" s="15" t="s">
        <v>979</v>
      </c>
      <c r="L410" s="23">
        <v>45021</v>
      </c>
      <c r="M410" s="14" t="s">
        <v>2058</v>
      </c>
      <c r="N410" s="17" t="s">
        <v>1908</v>
      </c>
      <c r="O410" s="13">
        <v>4.5833333333333337E-2</v>
      </c>
      <c r="P410" s="14">
        <v>0</v>
      </c>
      <c r="Q410" s="15" t="s">
        <v>2305</v>
      </c>
      <c r="R410" s="32">
        <v>203</v>
      </c>
      <c r="S410" s="14">
        <v>0.11319444444444444</v>
      </c>
    </row>
    <row r="411" spans="1:19" x14ac:dyDescent="0.2">
      <c r="A411" s="21">
        <v>1</v>
      </c>
      <c r="B411" s="20" t="s">
        <v>124</v>
      </c>
      <c r="C411" s="21">
        <v>3</v>
      </c>
      <c r="D411" s="20" t="s">
        <v>78</v>
      </c>
      <c r="E411" s="20" t="s">
        <v>66</v>
      </c>
      <c r="F411" s="20" t="s">
        <v>59</v>
      </c>
      <c r="G411" s="37">
        <v>43.65</v>
      </c>
      <c r="H411" s="20" t="s">
        <v>57</v>
      </c>
      <c r="I411" s="21">
        <v>410</v>
      </c>
      <c r="J411" s="20" t="s">
        <v>100</v>
      </c>
      <c r="K411" s="20" t="s">
        <v>743</v>
      </c>
      <c r="L411" s="24">
        <v>45021</v>
      </c>
      <c r="M411" s="19" t="s">
        <v>1941</v>
      </c>
      <c r="N411" s="22" t="s">
        <v>2252</v>
      </c>
      <c r="O411" s="18">
        <v>0.10833333333333335</v>
      </c>
      <c r="P411" s="19">
        <v>4.5138888888888909E-2</v>
      </c>
      <c r="Q411" s="20" t="s">
        <v>2304</v>
      </c>
      <c r="R411" s="33">
        <v>56</v>
      </c>
      <c r="S411" s="19">
        <v>6.3194444444444442E-2</v>
      </c>
    </row>
    <row r="412" spans="1:19" x14ac:dyDescent="0.2">
      <c r="A412" s="16">
        <v>3</v>
      </c>
      <c r="B412" s="15" t="s">
        <v>977</v>
      </c>
      <c r="C412" s="16">
        <v>3</v>
      </c>
      <c r="D412" s="15" t="s">
        <v>97</v>
      </c>
      <c r="E412" s="15" t="s">
        <v>82</v>
      </c>
      <c r="F412" s="15" t="s">
        <v>106</v>
      </c>
      <c r="G412" s="36">
        <v>21.88</v>
      </c>
      <c r="H412" s="15" t="s">
        <v>76</v>
      </c>
      <c r="I412" s="16">
        <v>411</v>
      </c>
      <c r="J412" s="15" t="s">
        <v>75</v>
      </c>
      <c r="K412" s="15" t="s">
        <v>975</v>
      </c>
      <c r="L412" s="23">
        <v>45021</v>
      </c>
      <c r="M412" s="14" t="s">
        <v>1892</v>
      </c>
      <c r="N412" s="17" t="s">
        <v>2147</v>
      </c>
      <c r="O412" s="13">
        <v>0.13055555555555556</v>
      </c>
      <c r="P412" s="14">
        <v>6.5972222222222224E-2</v>
      </c>
      <c r="Q412" s="15" t="s">
        <v>2304</v>
      </c>
      <c r="R412" s="32">
        <v>219</v>
      </c>
      <c r="S412" s="14">
        <v>5.4166666666666669E-2</v>
      </c>
    </row>
    <row r="413" spans="1:19" x14ac:dyDescent="0.2">
      <c r="A413" s="21">
        <v>11</v>
      </c>
      <c r="B413" s="20" t="s">
        <v>974</v>
      </c>
      <c r="C413" s="21">
        <v>4</v>
      </c>
      <c r="D413" s="20" t="s">
        <v>87</v>
      </c>
      <c r="E413" s="20" t="s">
        <v>66</v>
      </c>
      <c r="F413" s="20" t="s">
        <v>59</v>
      </c>
      <c r="G413" s="37">
        <v>12.94</v>
      </c>
      <c r="H413" s="20" t="s">
        <v>76</v>
      </c>
      <c r="I413" s="21">
        <v>412</v>
      </c>
      <c r="J413" s="20" t="s">
        <v>100</v>
      </c>
      <c r="K413" s="20" t="s">
        <v>9</v>
      </c>
      <c r="L413" s="24">
        <v>45021</v>
      </c>
      <c r="M413" s="19" t="s">
        <v>2035</v>
      </c>
      <c r="N413" s="22" t="s">
        <v>1893</v>
      </c>
      <c r="O413" s="18">
        <v>8.0555555555555547E-2</v>
      </c>
      <c r="P413" s="19">
        <v>3.0555555555555544E-2</v>
      </c>
      <c r="Q413" s="20" t="s">
        <v>2304</v>
      </c>
      <c r="R413" s="33">
        <v>93</v>
      </c>
      <c r="S413" s="19">
        <v>3.9583333333333331E-2</v>
      </c>
    </row>
    <row r="414" spans="1:19" x14ac:dyDescent="0.2">
      <c r="A414" s="16">
        <v>13</v>
      </c>
      <c r="B414" s="15" t="s">
        <v>121</v>
      </c>
      <c r="C414" s="16">
        <v>3</v>
      </c>
      <c r="D414" s="15" t="s">
        <v>78</v>
      </c>
      <c r="E414" s="15" t="s">
        <v>66</v>
      </c>
      <c r="F414" s="15" t="s">
        <v>59</v>
      </c>
      <c r="G414" s="36">
        <v>23.01</v>
      </c>
      <c r="H414" s="15" t="s">
        <v>76</v>
      </c>
      <c r="I414" s="16">
        <v>413</v>
      </c>
      <c r="J414" s="15" t="s">
        <v>64</v>
      </c>
      <c r="K414" s="15" t="s">
        <v>17</v>
      </c>
      <c r="L414" s="23">
        <v>45021</v>
      </c>
      <c r="M414" s="14" t="s">
        <v>2021</v>
      </c>
      <c r="N414" s="17" t="s">
        <v>2185</v>
      </c>
      <c r="O414" s="13">
        <v>0.10902777777777779</v>
      </c>
      <c r="P414" s="14">
        <v>9.027777777777779E-2</v>
      </c>
      <c r="Q414" s="15" t="s">
        <v>2304</v>
      </c>
      <c r="R414" s="32">
        <v>35</v>
      </c>
      <c r="S414" s="14">
        <v>8.3333333333333332E-3</v>
      </c>
    </row>
    <row r="415" spans="1:19" x14ac:dyDescent="0.2">
      <c r="A415" s="21">
        <v>14</v>
      </c>
      <c r="B415" s="20" t="s">
        <v>971</v>
      </c>
      <c r="C415" s="21">
        <v>6</v>
      </c>
      <c r="D415" s="20" t="s">
        <v>87</v>
      </c>
      <c r="E415" s="20" t="s">
        <v>60</v>
      </c>
      <c r="F415" s="20" t="s">
        <v>59</v>
      </c>
      <c r="G415" s="37">
        <v>13.17</v>
      </c>
      <c r="H415" s="20" t="s">
        <v>57</v>
      </c>
      <c r="I415" s="21">
        <v>414</v>
      </c>
      <c r="J415" s="20" t="s">
        <v>90</v>
      </c>
      <c r="K415" s="20" t="s">
        <v>14</v>
      </c>
      <c r="L415" s="24">
        <v>45021</v>
      </c>
      <c r="M415" s="19" t="s">
        <v>1980</v>
      </c>
      <c r="N415" s="22" t="s">
        <v>2253</v>
      </c>
      <c r="O415" s="18">
        <v>0.14513888888888887</v>
      </c>
      <c r="P415" s="19">
        <v>0.11874999999999998</v>
      </c>
      <c r="Q415" s="20" t="s">
        <v>2304</v>
      </c>
      <c r="R415" s="33">
        <v>33</v>
      </c>
      <c r="S415" s="19">
        <v>2.6388888888888889E-2</v>
      </c>
    </row>
    <row r="416" spans="1:19" x14ac:dyDescent="0.2">
      <c r="A416" s="16">
        <v>14</v>
      </c>
      <c r="B416" s="15" t="s">
        <v>775</v>
      </c>
      <c r="C416" s="16">
        <v>4</v>
      </c>
      <c r="D416" s="15" t="s">
        <v>78</v>
      </c>
      <c r="E416" s="15" t="s">
        <v>66</v>
      </c>
      <c r="F416" s="15" t="s">
        <v>59</v>
      </c>
      <c r="G416" s="36">
        <v>20.51</v>
      </c>
      <c r="H416" s="15" t="s">
        <v>76</v>
      </c>
      <c r="I416" s="16">
        <v>415</v>
      </c>
      <c r="J416" s="15" t="s">
        <v>104</v>
      </c>
      <c r="K416" s="15" t="s">
        <v>968</v>
      </c>
      <c r="L416" s="23">
        <v>45021</v>
      </c>
      <c r="M416" s="14" t="s">
        <v>2040</v>
      </c>
      <c r="N416" s="17" t="s">
        <v>2227</v>
      </c>
      <c r="O416" s="13">
        <v>0.17430555555555552</v>
      </c>
      <c r="P416" s="14">
        <v>0.10347222222222219</v>
      </c>
      <c r="Q416" s="15" t="s">
        <v>2304</v>
      </c>
      <c r="R416" s="32">
        <v>158</v>
      </c>
      <c r="S416" s="14">
        <v>6.0416666666666667E-2</v>
      </c>
    </row>
    <row r="417" spans="1:19" x14ac:dyDescent="0.2">
      <c r="A417" s="21">
        <v>20</v>
      </c>
      <c r="B417" s="20" t="s">
        <v>967</v>
      </c>
      <c r="C417" s="21">
        <v>2</v>
      </c>
      <c r="D417" s="20" t="s">
        <v>97</v>
      </c>
      <c r="E417" s="20" t="s">
        <v>66</v>
      </c>
      <c r="F417" s="20" t="s">
        <v>59</v>
      </c>
      <c r="G417" s="37">
        <v>12.9</v>
      </c>
      <c r="H417" s="20" t="s">
        <v>57</v>
      </c>
      <c r="I417" s="21">
        <v>416</v>
      </c>
      <c r="J417" s="20" t="s">
        <v>85</v>
      </c>
      <c r="K417" s="20" t="s">
        <v>26</v>
      </c>
      <c r="L417" s="24">
        <v>45021</v>
      </c>
      <c r="M417" s="19" t="s">
        <v>1888</v>
      </c>
      <c r="N417" s="22" t="s">
        <v>2171</v>
      </c>
      <c r="O417" s="18">
        <v>0.14861111111111114</v>
      </c>
      <c r="P417" s="19">
        <v>0.14236111111111113</v>
      </c>
      <c r="Q417" s="20" t="s">
        <v>2304</v>
      </c>
      <c r="R417" s="33">
        <v>25</v>
      </c>
      <c r="S417" s="19">
        <v>6.2500000000000003E-3</v>
      </c>
    </row>
    <row r="418" spans="1:19" x14ac:dyDescent="0.2">
      <c r="A418" s="16">
        <v>7</v>
      </c>
      <c r="B418" s="15" t="s">
        <v>469</v>
      </c>
      <c r="C418" s="16">
        <v>2</v>
      </c>
      <c r="D418" s="15" t="s">
        <v>61</v>
      </c>
      <c r="E418" s="15" t="s">
        <v>66</v>
      </c>
      <c r="F418" s="15" t="s">
        <v>59</v>
      </c>
      <c r="G418" s="36">
        <v>0</v>
      </c>
      <c r="H418" s="15" t="s">
        <v>70</v>
      </c>
      <c r="I418" s="16">
        <v>417</v>
      </c>
      <c r="J418" s="15" t="s">
        <v>132</v>
      </c>
      <c r="K418" s="15" t="s">
        <v>964</v>
      </c>
      <c r="L418" s="23">
        <v>45021</v>
      </c>
      <c r="M418" s="14" t="s">
        <v>1957</v>
      </c>
      <c r="N418" s="17" t="s">
        <v>2191</v>
      </c>
      <c r="O418" s="13">
        <v>4.7222222222222221E-2</v>
      </c>
      <c r="P418" s="14">
        <v>0</v>
      </c>
      <c r="Q418" s="15" t="s">
        <v>2305</v>
      </c>
      <c r="R418" s="32">
        <v>142</v>
      </c>
      <c r="S418" s="14">
        <v>6.25E-2</v>
      </c>
    </row>
    <row r="419" spans="1:19" x14ac:dyDescent="0.2">
      <c r="A419" s="21">
        <v>17</v>
      </c>
      <c r="B419" s="20" t="s">
        <v>963</v>
      </c>
      <c r="C419" s="21">
        <v>4</v>
      </c>
      <c r="D419" s="20" t="s">
        <v>72</v>
      </c>
      <c r="E419" s="20" t="s">
        <v>66</v>
      </c>
      <c r="F419" s="20" t="s">
        <v>59</v>
      </c>
      <c r="G419" s="37">
        <v>35.51</v>
      </c>
      <c r="H419" s="20" t="s">
        <v>57</v>
      </c>
      <c r="I419" s="21">
        <v>418</v>
      </c>
      <c r="J419" s="20" t="s">
        <v>90</v>
      </c>
      <c r="K419" s="20" t="s">
        <v>961</v>
      </c>
      <c r="L419" s="24">
        <v>45021</v>
      </c>
      <c r="M419" s="19" t="s">
        <v>2034</v>
      </c>
      <c r="N419" s="22" t="s">
        <v>2039</v>
      </c>
      <c r="O419" s="18">
        <v>0.11041666666666666</v>
      </c>
      <c r="P419" s="19">
        <v>4.0972222222222215E-2</v>
      </c>
      <c r="Q419" s="20" t="s">
        <v>2304</v>
      </c>
      <c r="R419" s="33">
        <v>118</v>
      </c>
      <c r="S419" s="19">
        <v>6.9444444444444448E-2</v>
      </c>
    </row>
    <row r="420" spans="1:19" x14ac:dyDescent="0.2">
      <c r="A420" s="16">
        <v>11</v>
      </c>
      <c r="B420" s="15" t="s">
        <v>960</v>
      </c>
      <c r="C420" s="16">
        <v>4</v>
      </c>
      <c r="D420" s="15" t="s">
        <v>87</v>
      </c>
      <c r="E420" s="15" t="s">
        <v>82</v>
      </c>
      <c r="F420" s="15" t="s">
        <v>59</v>
      </c>
      <c r="G420" s="36">
        <v>14.09</v>
      </c>
      <c r="H420" s="15" t="s">
        <v>76</v>
      </c>
      <c r="I420" s="16">
        <v>419</v>
      </c>
      <c r="J420" s="15" t="s">
        <v>64</v>
      </c>
      <c r="K420" s="15" t="s">
        <v>959</v>
      </c>
      <c r="L420" s="23">
        <v>45021</v>
      </c>
      <c r="M420" s="14" t="s">
        <v>2056</v>
      </c>
      <c r="N420" s="17" t="s">
        <v>2254</v>
      </c>
      <c r="O420" s="13">
        <v>0.11388888888888891</v>
      </c>
      <c r="P420" s="14">
        <v>5.9027777777777797E-2</v>
      </c>
      <c r="Q420" s="15" t="s">
        <v>2304</v>
      </c>
      <c r="R420" s="32">
        <v>67</v>
      </c>
      <c r="S420" s="14">
        <v>4.4444444444444446E-2</v>
      </c>
    </row>
    <row r="421" spans="1:19" x14ac:dyDescent="0.2">
      <c r="A421" s="21">
        <v>18</v>
      </c>
      <c r="B421" s="20" t="s">
        <v>958</v>
      </c>
      <c r="C421" s="21">
        <v>6</v>
      </c>
      <c r="D421" s="20" t="s">
        <v>61</v>
      </c>
      <c r="E421" s="20" t="s">
        <v>82</v>
      </c>
      <c r="F421" s="20" t="s">
        <v>59</v>
      </c>
      <c r="G421" s="37">
        <v>31.49</v>
      </c>
      <c r="H421" s="20" t="s">
        <v>76</v>
      </c>
      <c r="I421" s="21">
        <v>420</v>
      </c>
      <c r="J421" s="20" t="s">
        <v>126</v>
      </c>
      <c r="K421" s="20" t="s">
        <v>956</v>
      </c>
      <c r="L421" s="24">
        <v>45021</v>
      </c>
      <c r="M421" s="19" t="s">
        <v>2080</v>
      </c>
      <c r="N421" s="22" t="s">
        <v>2139</v>
      </c>
      <c r="O421" s="18">
        <v>0.14305555555555555</v>
      </c>
      <c r="P421" s="19">
        <v>5.9722222222222218E-2</v>
      </c>
      <c r="Q421" s="20" t="s">
        <v>2304</v>
      </c>
      <c r="R421" s="33">
        <v>242</v>
      </c>
      <c r="S421" s="19">
        <v>7.2916666666666671E-2</v>
      </c>
    </row>
    <row r="422" spans="1:19" x14ac:dyDescent="0.2">
      <c r="A422" s="16">
        <v>10</v>
      </c>
      <c r="B422" s="15" t="s">
        <v>794</v>
      </c>
      <c r="C422" s="16">
        <v>1</v>
      </c>
      <c r="D422" s="15" t="s">
        <v>97</v>
      </c>
      <c r="E422" s="15" t="s">
        <v>82</v>
      </c>
      <c r="F422" s="15" t="s">
        <v>59</v>
      </c>
      <c r="G422" s="36">
        <v>17.57</v>
      </c>
      <c r="H422" s="15" t="s">
        <v>76</v>
      </c>
      <c r="I422" s="16">
        <v>421</v>
      </c>
      <c r="J422" s="15" t="s">
        <v>69</v>
      </c>
      <c r="K422" s="15" t="s">
        <v>954</v>
      </c>
      <c r="L422" s="23">
        <v>45021</v>
      </c>
      <c r="M422" s="14" t="s">
        <v>2074</v>
      </c>
      <c r="N422" s="17" t="s">
        <v>2235</v>
      </c>
      <c r="O422" s="13">
        <v>0.11458333333333331</v>
      </c>
      <c r="P422" s="14">
        <v>5.486111111111109E-2</v>
      </c>
      <c r="Q422" s="15" t="s">
        <v>2304</v>
      </c>
      <c r="R422" s="32">
        <v>85</v>
      </c>
      <c r="S422" s="14">
        <v>4.9305555555555554E-2</v>
      </c>
    </row>
    <row r="423" spans="1:19" x14ac:dyDescent="0.2">
      <c r="A423" s="21">
        <v>12</v>
      </c>
      <c r="B423" s="20" t="s">
        <v>953</v>
      </c>
      <c r="C423" s="21">
        <v>6</v>
      </c>
      <c r="D423" s="20" t="s">
        <v>61</v>
      </c>
      <c r="E423" s="20" t="s">
        <v>82</v>
      </c>
      <c r="F423" s="20" t="s">
        <v>59</v>
      </c>
      <c r="G423" s="37">
        <v>39.72</v>
      </c>
      <c r="H423" s="20" t="s">
        <v>57</v>
      </c>
      <c r="I423" s="21">
        <v>422</v>
      </c>
      <c r="J423" s="20" t="s">
        <v>90</v>
      </c>
      <c r="K423" s="20" t="s">
        <v>951</v>
      </c>
      <c r="L423" s="24">
        <v>45021</v>
      </c>
      <c r="M423" s="19" t="s">
        <v>2024</v>
      </c>
      <c r="N423" s="22" t="s">
        <v>1897</v>
      </c>
      <c r="O423" s="18">
        <v>0.10625000000000001</v>
      </c>
      <c r="P423" s="19">
        <v>8.2638888888888901E-2</v>
      </c>
      <c r="Q423" s="20" t="s">
        <v>2304</v>
      </c>
      <c r="R423" s="33">
        <v>88</v>
      </c>
      <c r="S423" s="19">
        <v>2.361111111111111E-2</v>
      </c>
    </row>
    <row r="424" spans="1:19" x14ac:dyDescent="0.2">
      <c r="A424" s="16">
        <v>4</v>
      </c>
      <c r="B424" s="15" t="s">
        <v>950</v>
      </c>
      <c r="C424" s="16">
        <v>2</v>
      </c>
      <c r="D424" s="15" t="s">
        <v>97</v>
      </c>
      <c r="E424" s="15" t="s">
        <v>82</v>
      </c>
      <c r="F424" s="15" t="s">
        <v>102</v>
      </c>
      <c r="G424" s="36">
        <v>34.130000000000003</v>
      </c>
      <c r="H424" s="15" t="s">
        <v>70</v>
      </c>
      <c r="I424" s="16">
        <v>423</v>
      </c>
      <c r="J424" s="15" t="s">
        <v>56</v>
      </c>
      <c r="K424" s="15" t="s">
        <v>948</v>
      </c>
      <c r="L424" s="23">
        <v>45021</v>
      </c>
      <c r="M424" s="14" t="s">
        <v>2009</v>
      </c>
      <c r="N424" s="17" t="s">
        <v>2144</v>
      </c>
      <c r="O424" s="13">
        <v>9.9305555555555577E-2</v>
      </c>
      <c r="P424" s="14">
        <v>7.7777777777777807E-2</v>
      </c>
      <c r="Q424" s="15" t="s">
        <v>2304</v>
      </c>
      <c r="R424" s="32">
        <v>152</v>
      </c>
      <c r="S424" s="14">
        <v>2.1527777777777778E-2</v>
      </c>
    </row>
    <row r="425" spans="1:19" x14ac:dyDescent="0.2">
      <c r="A425" s="21">
        <v>13</v>
      </c>
      <c r="B425" s="20" t="s">
        <v>883</v>
      </c>
      <c r="C425" s="21">
        <v>3</v>
      </c>
      <c r="D425" s="20" t="s">
        <v>61</v>
      </c>
      <c r="E425" s="20" t="s">
        <v>66</v>
      </c>
      <c r="F425" s="20" t="s">
        <v>102</v>
      </c>
      <c r="G425" s="37">
        <v>11.02</v>
      </c>
      <c r="H425" s="20" t="s">
        <v>57</v>
      </c>
      <c r="I425" s="21">
        <v>424</v>
      </c>
      <c r="J425" s="20" t="s">
        <v>75</v>
      </c>
      <c r="K425" s="20" t="s">
        <v>711</v>
      </c>
      <c r="L425" s="24">
        <v>45021</v>
      </c>
      <c r="M425" s="19" t="s">
        <v>2044</v>
      </c>
      <c r="N425" s="22" t="s">
        <v>2086</v>
      </c>
      <c r="O425" s="18">
        <v>8.958333333333332E-2</v>
      </c>
      <c r="P425" s="19">
        <v>2.8472222222222211E-2</v>
      </c>
      <c r="Q425" s="20" t="s">
        <v>2304</v>
      </c>
      <c r="R425" s="33">
        <v>147</v>
      </c>
      <c r="S425" s="19">
        <v>6.1111111111111109E-2</v>
      </c>
    </row>
    <row r="426" spans="1:19" x14ac:dyDescent="0.2">
      <c r="A426" s="16">
        <v>18</v>
      </c>
      <c r="B426" s="15" t="s">
        <v>905</v>
      </c>
      <c r="C426" s="16">
        <v>3</v>
      </c>
      <c r="D426" s="15" t="s">
        <v>61</v>
      </c>
      <c r="E426" s="15" t="s">
        <v>82</v>
      </c>
      <c r="F426" s="15" t="s">
        <v>59</v>
      </c>
      <c r="G426" s="36">
        <v>49.43</v>
      </c>
      <c r="H426" s="15" t="s">
        <v>57</v>
      </c>
      <c r="I426" s="16">
        <v>425</v>
      </c>
      <c r="J426" s="15" t="s">
        <v>100</v>
      </c>
      <c r="K426" s="15" t="s">
        <v>16</v>
      </c>
      <c r="L426" s="23">
        <v>45021</v>
      </c>
      <c r="M426" s="14" t="s">
        <v>1890</v>
      </c>
      <c r="N426" s="17" t="s">
        <v>1946</v>
      </c>
      <c r="O426" s="13">
        <v>9.791666666666668E-2</v>
      </c>
      <c r="P426" s="14">
        <v>7.8472222222222235E-2</v>
      </c>
      <c r="Q426" s="15" t="s">
        <v>2304</v>
      </c>
      <c r="R426" s="32">
        <v>19</v>
      </c>
      <c r="S426" s="14">
        <v>1.9444444444444445E-2</v>
      </c>
    </row>
    <row r="427" spans="1:19" x14ac:dyDescent="0.2">
      <c r="A427" s="21">
        <v>5</v>
      </c>
      <c r="B427" s="20" t="s">
        <v>945</v>
      </c>
      <c r="C427" s="21">
        <v>2</v>
      </c>
      <c r="D427" s="20" t="s">
        <v>78</v>
      </c>
      <c r="E427" s="20" t="s">
        <v>82</v>
      </c>
      <c r="F427" s="20" t="s">
        <v>59</v>
      </c>
      <c r="G427" s="37">
        <v>0</v>
      </c>
      <c r="H427" s="20" t="s">
        <v>57</v>
      </c>
      <c r="I427" s="21">
        <v>426</v>
      </c>
      <c r="J427" s="20" t="s">
        <v>104</v>
      </c>
      <c r="K427" s="20" t="s">
        <v>943</v>
      </c>
      <c r="L427" s="24">
        <v>45021</v>
      </c>
      <c r="M427" s="19" t="s">
        <v>2046</v>
      </c>
      <c r="N427" s="22" t="s">
        <v>2222</v>
      </c>
      <c r="O427" s="18">
        <v>7.7083333333333337E-2</v>
      </c>
      <c r="P427" s="19">
        <v>0</v>
      </c>
      <c r="Q427" s="20" t="s">
        <v>2305</v>
      </c>
      <c r="R427" s="33">
        <v>247</v>
      </c>
      <c r="S427" s="19">
        <v>8.0555555555555561E-2</v>
      </c>
    </row>
    <row r="428" spans="1:19" x14ac:dyDescent="0.2">
      <c r="A428" s="16">
        <v>2</v>
      </c>
      <c r="B428" s="15" t="s">
        <v>942</v>
      </c>
      <c r="C428" s="16">
        <v>4</v>
      </c>
      <c r="D428" s="15" t="s">
        <v>61</v>
      </c>
      <c r="E428" s="15" t="s">
        <v>82</v>
      </c>
      <c r="F428" s="15" t="s">
        <v>102</v>
      </c>
      <c r="G428" s="36">
        <v>0</v>
      </c>
      <c r="H428" s="15" t="s">
        <v>70</v>
      </c>
      <c r="I428" s="16">
        <v>427</v>
      </c>
      <c r="J428" s="15" t="s">
        <v>126</v>
      </c>
      <c r="K428" s="15" t="s">
        <v>940</v>
      </c>
      <c r="L428" s="23">
        <v>45021</v>
      </c>
      <c r="M428" s="14" t="s">
        <v>2009</v>
      </c>
      <c r="N428" s="17" t="s">
        <v>1980</v>
      </c>
      <c r="O428" s="13">
        <v>4.7916666666666677E-2</v>
      </c>
      <c r="P428" s="14">
        <v>0</v>
      </c>
      <c r="Q428" s="15" t="s">
        <v>2305</v>
      </c>
      <c r="R428" s="32">
        <v>206</v>
      </c>
      <c r="S428" s="14">
        <v>0.11527777777777778</v>
      </c>
    </row>
    <row r="429" spans="1:19" x14ac:dyDescent="0.2">
      <c r="A429" s="21">
        <v>7</v>
      </c>
      <c r="B429" s="20" t="s">
        <v>939</v>
      </c>
      <c r="C429" s="21">
        <v>5</v>
      </c>
      <c r="D429" s="20" t="s">
        <v>78</v>
      </c>
      <c r="E429" s="20" t="s">
        <v>60</v>
      </c>
      <c r="F429" s="20" t="s">
        <v>59</v>
      </c>
      <c r="G429" s="37">
        <v>0</v>
      </c>
      <c r="H429" s="20" t="s">
        <v>57</v>
      </c>
      <c r="I429" s="21">
        <v>428</v>
      </c>
      <c r="J429" s="20" t="s">
        <v>56</v>
      </c>
      <c r="K429" s="20" t="s">
        <v>937</v>
      </c>
      <c r="L429" s="24">
        <v>45021</v>
      </c>
      <c r="M429" s="19" t="s">
        <v>1917</v>
      </c>
      <c r="N429" s="22" t="s">
        <v>2255</v>
      </c>
      <c r="O429" s="18">
        <v>0.11458333333333334</v>
      </c>
      <c r="P429" s="19">
        <v>0</v>
      </c>
      <c r="Q429" s="20" t="s">
        <v>2305</v>
      </c>
      <c r="R429" s="33">
        <v>175</v>
      </c>
      <c r="S429" s="19">
        <v>0.12430555555555556</v>
      </c>
    </row>
    <row r="430" spans="1:19" x14ac:dyDescent="0.2">
      <c r="A430" s="16">
        <v>8</v>
      </c>
      <c r="B430" s="15" t="s">
        <v>936</v>
      </c>
      <c r="C430" s="16">
        <v>1</v>
      </c>
      <c r="D430" s="15" t="s">
        <v>78</v>
      </c>
      <c r="E430" s="15" t="s">
        <v>82</v>
      </c>
      <c r="F430" s="15" t="s">
        <v>59</v>
      </c>
      <c r="G430" s="36">
        <v>10.95</v>
      </c>
      <c r="H430" s="15" t="s">
        <v>57</v>
      </c>
      <c r="I430" s="16">
        <v>429</v>
      </c>
      <c r="J430" s="15" t="s">
        <v>104</v>
      </c>
      <c r="K430" s="15" t="s">
        <v>25</v>
      </c>
      <c r="L430" s="23">
        <v>45021</v>
      </c>
      <c r="M430" s="14" t="s">
        <v>2005</v>
      </c>
      <c r="N430" s="17" t="s">
        <v>1895</v>
      </c>
      <c r="O430" s="13">
        <v>0.15</v>
      </c>
      <c r="P430" s="14">
        <v>0.13125000000000001</v>
      </c>
      <c r="Q430" s="15" t="s">
        <v>2304</v>
      </c>
      <c r="R430" s="32">
        <v>78</v>
      </c>
      <c r="S430" s="14">
        <v>1.8749999999999999E-2</v>
      </c>
    </row>
    <row r="431" spans="1:19" x14ac:dyDescent="0.2">
      <c r="A431" s="21">
        <v>7</v>
      </c>
      <c r="B431" s="20" t="s">
        <v>777</v>
      </c>
      <c r="C431" s="21">
        <v>3</v>
      </c>
      <c r="D431" s="20" t="s">
        <v>78</v>
      </c>
      <c r="E431" s="20" t="s">
        <v>82</v>
      </c>
      <c r="F431" s="20" t="s">
        <v>106</v>
      </c>
      <c r="G431" s="37">
        <v>42.09</v>
      </c>
      <c r="H431" s="20" t="s">
        <v>57</v>
      </c>
      <c r="I431" s="21">
        <v>430</v>
      </c>
      <c r="J431" s="20" t="s">
        <v>132</v>
      </c>
      <c r="K431" s="20" t="s">
        <v>26</v>
      </c>
      <c r="L431" s="24">
        <v>45021</v>
      </c>
      <c r="M431" s="19" t="s">
        <v>2010</v>
      </c>
      <c r="N431" s="22" t="s">
        <v>2104</v>
      </c>
      <c r="O431" s="18">
        <v>6.805555555555555E-2</v>
      </c>
      <c r="P431" s="19">
        <v>3.4027777777777775E-2</v>
      </c>
      <c r="Q431" s="20" t="s">
        <v>2304</v>
      </c>
      <c r="R431" s="33">
        <v>25</v>
      </c>
      <c r="S431" s="19">
        <v>3.4027777777777775E-2</v>
      </c>
    </row>
    <row r="432" spans="1:19" x14ac:dyDescent="0.2">
      <c r="A432" s="16">
        <v>15</v>
      </c>
      <c r="B432" s="15" t="s">
        <v>933</v>
      </c>
      <c r="C432" s="16">
        <v>5</v>
      </c>
      <c r="D432" s="15" t="s">
        <v>87</v>
      </c>
      <c r="E432" s="15" t="s">
        <v>82</v>
      </c>
      <c r="F432" s="15" t="s">
        <v>59</v>
      </c>
      <c r="G432" s="36">
        <v>39.82</v>
      </c>
      <c r="H432" s="15" t="s">
        <v>70</v>
      </c>
      <c r="I432" s="16">
        <v>431</v>
      </c>
      <c r="J432" s="15" t="s">
        <v>64</v>
      </c>
      <c r="K432" s="15" t="s">
        <v>7</v>
      </c>
      <c r="L432" s="23">
        <v>45021</v>
      </c>
      <c r="M432" s="14" t="s">
        <v>1916</v>
      </c>
      <c r="N432" s="17" t="s">
        <v>2256</v>
      </c>
      <c r="O432" s="13">
        <v>0.16111111111111112</v>
      </c>
      <c r="P432" s="14">
        <v>0.14722222222222223</v>
      </c>
      <c r="Q432" s="15" t="s">
        <v>2304</v>
      </c>
      <c r="R432" s="32">
        <v>60</v>
      </c>
      <c r="S432" s="14">
        <v>1.3888888888888888E-2</v>
      </c>
    </row>
    <row r="433" spans="1:19" x14ac:dyDescent="0.2">
      <c r="A433" s="21">
        <v>10</v>
      </c>
      <c r="B433" s="20" t="s">
        <v>931</v>
      </c>
      <c r="C433" s="21">
        <v>2</v>
      </c>
      <c r="D433" s="20" t="s">
        <v>78</v>
      </c>
      <c r="E433" s="20" t="s">
        <v>66</v>
      </c>
      <c r="F433" s="20" t="s">
        <v>59</v>
      </c>
      <c r="G433" s="37">
        <v>18.71</v>
      </c>
      <c r="H433" s="20" t="s">
        <v>70</v>
      </c>
      <c r="I433" s="21">
        <v>432</v>
      </c>
      <c r="J433" s="20" t="s">
        <v>75</v>
      </c>
      <c r="K433" s="20" t="s">
        <v>929</v>
      </c>
      <c r="L433" s="24">
        <v>45021</v>
      </c>
      <c r="M433" s="19" t="s">
        <v>2039</v>
      </c>
      <c r="N433" s="22" t="s">
        <v>2244</v>
      </c>
      <c r="O433" s="18">
        <v>9.9305555555555564E-2</v>
      </c>
      <c r="P433" s="19">
        <v>4.7916666666666677E-2</v>
      </c>
      <c r="Q433" s="20" t="s">
        <v>2304</v>
      </c>
      <c r="R433" s="33">
        <v>109</v>
      </c>
      <c r="S433" s="19">
        <v>5.1388888888888887E-2</v>
      </c>
    </row>
    <row r="434" spans="1:19" x14ac:dyDescent="0.2">
      <c r="A434" s="16">
        <v>10</v>
      </c>
      <c r="B434" s="15" t="s">
        <v>928</v>
      </c>
      <c r="C434" s="16">
        <v>4</v>
      </c>
      <c r="D434" s="15" t="s">
        <v>78</v>
      </c>
      <c r="E434" s="15" t="s">
        <v>82</v>
      </c>
      <c r="F434" s="15" t="s">
        <v>59</v>
      </c>
      <c r="G434" s="36">
        <v>45.77</v>
      </c>
      <c r="H434" s="15" t="s">
        <v>57</v>
      </c>
      <c r="I434" s="16">
        <v>433</v>
      </c>
      <c r="J434" s="15" t="s">
        <v>126</v>
      </c>
      <c r="K434" s="15" t="s">
        <v>183</v>
      </c>
      <c r="L434" s="23">
        <v>45021</v>
      </c>
      <c r="M434" s="14" t="s">
        <v>2002</v>
      </c>
      <c r="N434" s="17" t="s">
        <v>1897</v>
      </c>
      <c r="O434" s="13">
        <v>7.9861111111111105E-2</v>
      </c>
      <c r="P434" s="14">
        <v>2.8472222222222218E-2</v>
      </c>
      <c r="Q434" s="15" t="s">
        <v>2304</v>
      </c>
      <c r="R434" s="32">
        <v>102</v>
      </c>
      <c r="S434" s="14">
        <v>5.1388888888888887E-2</v>
      </c>
    </row>
    <row r="435" spans="1:19" x14ac:dyDescent="0.2">
      <c r="A435" s="21">
        <v>15</v>
      </c>
      <c r="B435" s="20" t="s">
        <v>926</v>
      </c>
      <c r="C435" s="21">
        <v>4</v>
      </c>
      <c r="D435" s="20" t="s">
        <v>78</v>
      </c>
      <c r="E435" s="20" t="s">
        <v>82</v>
      </c>
      <c r="F435" s="20" t="s">
        <v>59</v>
      </c>
      <c r="G435" s="37">
        <v>37.15</v>
      </c>
      <c r="H435" s="20" t="s">
        <v>57</v>
      </c>
      <c r="I435" s="21">
        <v>434</v>
      </c>
      <c r="J435" s="20" t="s">
        <v>126</v>
      </c>
      <c r="K435" s="20" t="s">
        <v>924</v>
      </c>
      <c r="L435" s="24">
        <v>45021</v>
      </c>
      <c r="M435" s="19" t="s">
        <v>2053</v>
      </c>
      <c r="N435" s="22" t="s">
        <v>2018</v>
      </c>
      <c r="O435" s="18">
        <v>0.15277777777777779</v>
      </c>
      <c r="P435" s="19">
        <v>0.11250000000000002</v>
      </c>
      <c r="Q435" s="20" t="s">
        <v>2304</v>
      </c>
      <c r="R435" s="33">
        <v>96</v>
      </c>
      <c r="S435" s="19">
        <v>4.027777777777778E-2</v>
      </c>
    </row>
    <row r="436" spans="1:19" x14ac:dyDescent="0.2">
      <c r="A436" s="16">
        <v>17</v>
      </c>
      <c r="B436" s="15" t="s">
        <v>923</v>
      </c>
      <c r="C436" s="16">
        <v>6</v>
      </c>
      <c r="D436" s="15" t="s">
        <v>87</v>
      </c>
      <c r="E436" s="15" t="s">
        <v>82</v>
      </c>
      <c r="F436" s="15" t="s">
        <v>59</v>
      </c>
      <c r="G436" s="36">
        <v>30.48</v>
      </c>
      <c r="H436" s="15" t="s">
        <v>76</v>
      </c>
      <c r="I436" s="16">
        <v>435</v>
      </c>
      <c r="J436" s="15" t="s">
        <v>90</v>
      </c>
      <c r="K436" s="15" t="s">
        <v>921</v>
      </c>
      <c r="L436" s="23">
        <v>45021</v>
      </c>
      <c r="M436" s="14" t="s">
        <v>2017</v>
      </c>
      <c r="N436" s="17" t="s">
        <v>2214</v>
      </c>
      <c r="O436" s="13">
        <v>9.930555555555555E-2</v>
      </c>
      <c r="P436" s="14">
        <v>1.1805555555555541E-2</v>
      </c>
      <c r="Q436" s="15" t="s">
        <v>2304</v>
      </c>
      <c r="R436" s="32">
        <v>154</v>
      </c>
      <c r="S436" s="14">
        <v>7.7083333333333337E-2</v>
      </c>
    </row>
    <row r="437" spans="1:19" x14ac:dyDescent="0.2">
      <c r="A437" s="21">
        <v>10</v>
      </c>
      <c r="B437" s="20" t="s">
        <v>920</v>
      </c>
      <c r="C437" s="21">
        <v>3</v>
      </c>
      <c r="D437" s="20" t="s">
        <v>87</v>
      </c>
      <c r="E437" s="20" t="s">
        <v>82</v>
      </c>
      <c r="F437" s="20" t="s">
        <v>59</v>
      </c>
      <c r="G437" s="37">
        <v>10.14</v>
      </c>
      <c r="H437" s="20" t="s">
        <v>76</v>
      </c>
      <c r="I437" s="21">
        <v>436</v>
      </c>
      <c r="J437" s="20" t="s">
        <v>104</v>
      </c>
      <c r="K437" s="20" t="s">
        <v>15</v>
      </c>
      <c r="L437" s="24">
        <v>45021</v>
      </c>
      <c r="M437" s="19" t="s">
        <v>2022</v>
      </c>
      <c r="N437" s="22" t="s">
        <v>2257</v>
      </c>
      <c r="O437" s="18">
        <v>0.17152777777777775</v>
      </c>
      <c r="P437" s="19">
        <v>0.12986111111111109</v>
      </c>
      <c r="Q437" s="20" t="s">
        <v>2304</v>
      </c>
      <c r="R437" s="33">
        <v>56</v>
      </c>
      <c r="S437" s="19">
        <v>3.125E-2</v>
      </c>
    </row>
    <row r="438" spans="1:19" x14ac:dyDescent="0.2">
      <c r="A438" s="16">
        <v>16</v>
      </c>
      <c r="B438" s="15" t="s">
        <v>918</v>
      </c>
      <c r="C438" s="16">
        <v>6</v>
      </c>
      <c r="D438" s="15" t="s">
        <v>72</v>
      </c>
      <c r="E438" s="15" t="s">
        <v>82</v>
      </c>
      <c r="F438" s="15" t="s">
        <v>59</v>
      </c>
      <c r="G438" s="36">
        <v>12.56</v>
      </c>
      <c r="H438" s="15" t="s">
        <v>57</v>
      </c>
      <c r="I438" s="16">
        <v>437</v>
      </c>
      <c r="J438" s="15" t="s">
        <v>163</v>
      </c>
      <c r="K438" s="15" t="s">
        <v>17</v>
      </c>
      <c r="L438" s="23">
        <v>45021</v>
      </c>
      <c r="M438" s="14" t="s">
        <v>1912</v>
      </c>
      <c r="N438" s="17" t="s">
        <v>2258</v>
      </c>
      <c r="O438" s="13">
        <v>9.9305555555555564E-2</v>
      </c>
      <c r="P438" s="14">
        <v>6.3888888888888898E-2</v>
      </c>
      <c r="Q438" s="15" t="s">
        <v>2304</v>
      </c>
      <c r="R438" s="32">
        <v>70</v>
      </c>
      <c r="S438" s="14">
        <v>3.5416666666666666E-2</v>
      </c>
    </row>
    <row r="439" spans="1:19" x14ac:dyDescent="0.2">
      <c r="A439" s="21">
        <v>2</v>
      </c>
      <c r="B439" s="20" t="s">
        <v>916</v>
      </c>
      <c r="C439" s="21">
        <v>1</v>
      </c>
      <c r="D439" s="20" t="s">
        <v>97</v>
      </c>
      <c r="E439" s="20" t="s">
        <v>82</v>
      </c>
      <c r="F439" s="20" t="s">
        <v>59</v>
      </c>
      <c r="G439" s="37">
        <v>19.3</v>
      </c>
      <c r="H439" s="20" t="s">
        <v>70</v>
      </c>
      <c r="I439" s="21">
        <v>438</v>
      </c>
      <c r="J439" s="20" t="s">
        <v>64</v>
      </c>
      <c r="K439" s="20" t="s">
        <v>14</v>
      </c>
      <c r="L439" s="24">
        <v>45021</v>
      </c>
      <c r="M439" s="19" t="s">
        <v>2081</v>
      </c>
      <c r="N439" s="22" t="s">
        <v>2259</v>
      </c>
      <c r="O439" s="18">
        <v>0.14930555555555555</v>
      </c>
      <c r="P439" s="19">
        <v>0.11388888888888889</v>
      </c>
      <c r="Q439" s="20" t="s">
        <v>2304</v>
      </c>
      <c r="R439" s="33">
        <v>33</v>
      </c>
      <c r="S439" s="19">
        <v>3.5416666666666666E-2</v>
      </c>
    </row>
    <row r="440" spans="1:19" x14ac:dyDescent="0.2">
      <c r="A440" s="16">
        <v>15</v>
      </c>
      <c r="B440" s="15" t="s">
        <v>914</v>
      </c>
      <c r="C440" s="16">
        <v>1</v>
      </c>
      <c r="D440" s="15" t="s">
        <v>72</v>
      </c>
      <c r="E440" s="15" t="s">
        <v>66</v>
      </c>
      <c r="F440" s="15" t="s">
        <v>59</v>
      </c>
      <c r="G440" s="36">
        <v>25.56</v>
      </c>
      <c r="H440" s="15" t="s">
        <v>70</v>
      </c>
      <c r="I440" s="16">
        <v>439</v>
      </c>
      <c r="J440" s="15" t="s">
        <v>126</v>
      </c>
      <c r="K440" s="15" t="s">
        <v>596</v>
      </c>
      <c r="L440" s="23">
        <v>45021</v>
      </c>
      <c r="M440" s="14" t="s">
        <v>2020</v>
      </c>
      <c r="N440" s="17" t="s">
        <v>1984</v>
      </c>
      <c r="O440" s="13">
        <v>5.7638888888888885E-2</v>
      </c>
      <c r="P440" s="14">
        <v>1.3194444444444439E-2</v>
      </c>
      <c r="Q440" s="15" t="s">
        <v>2304</v>
      </c>
      <c r="R440" s="32">
        <v>177</v>
      </c>
      <c r="S440" s="14">
        <v>4.4444444444444446E-2</v>
      </c>
    </row>
    <row r="441" spans="1:19" x14ac:dyDescent="0.2">
      <c r="A441" s="21">
        <v>13</v>
      </c>
      <c r="B441" s="20" t="s">
        <v>649</v>
      </c>
      <c r="C441" s="21">
        <v>1</v>
      </c>
      <c r="D441" s="20" t="s">
        <v>61</v>
      </c>
      <c r="E441" s="20" t="s">
        <v>82</v>
      </c>
      <c r="F441" s="20" t="s">
        <v>59</v>
      </c>
      <c r="G441" s="37">
        <v>38.85</v>
      </c>
      <c r="H441" s="20" t="s">
        <v>76</v>
      </c>
      <c r="I441" s="21">
        <v>440</v>
      </c>
      <c r="J441" s="20" t="s">
        <v>64</v>
      </c>
      <c r="K441" s="20" t="s">
        <v>911</v>
      </c>
      <c r="L441" s="24">
        <v>45021</v>
      </c>
      <c r="M441" s="19" t="s">
        <v>1968</v>
      </c>
      <c r="N441" s="22" t="s">
        <v>2260</v>
      </c>
      <c r="O441" s="18">
        <v>0.16944444444444443</v>
      </c>
      <c r="P441" s="19">
        <v>0.12777777777777777</v>
      </c>
      <c r="Q441" s="20" t="s">
        <v>2304</v>
      </c>
      <c r="R441" s="33">
        <v>84</v>
      </c>
      <c r="S441" s="19">
        <v>3.125E-2</v>
      </c>
    </row>
    <row r="442" spans="1:19" x14ac:dyDescent="0.2">
      <c r="A442" s="16">
        <v>13</v>
      </c>
      <c r="B442" s="15" t="s">
        <v>268</v>
      </c>
      <c r="C442" s="16">
        <v>6</v>
      </c>
      <c r="D442" s="15" t="s">
        <v>61</v>
      </c>
      <c r="E442" s="15" t="s">
        <v>82</v>
      </c>
      <c r="F442" s="15" t="s">
        <v>102</v>
      </c>
      <c r="G442" s="36">
        <v>23.31</v>
      </c>
      <c r="H442" s="15" t="s">
        <v>76</v>
      </c>
      <c r="I442" s="16">
        <v>441</v>
      </c>
      <c r="J442" s="15" t="s">
        <v>90</v>
      </c>
      <c r="K442" s="15" t="s">
        <v>909</v>
      </c>
      <c r="L442" s="23">
        <v>45021</v>
      </c>
      <c r="M442" s="14" t="s">
        <v>1951</v>
      </c>
      <c r="N442" s="17" t="s">
        <v>2083</v>
      </c>
      <c r="O442" s="13">
        <v>0.10694444444444444</v>
      </c>
      <c r="P442" s="14">
        <v>3.4027777777777768E-2</v>
      </c>
      <c r="Q442" s="15" t="s">
        <v>2304</v>
      </c>
      <c r="R442" s="32">
        <v>183</v>
      </c>
      <c r="S442" s="14">
        <v>6.25E-2</v>
      </c>
    </row>
    <row r="443" spans="1:19" x14ac:dyDescent="0.2">
      <c r="A443" s="21">
        <v>15</v>
      </c>
      <c r="B443" s="20" t="s">
        <v>908</v>
      </c>
      <c r="C443" s="21">
        <v>3</v>
      </c>
      <c r="D443" s="20" t="s">
        <v>78</v>
      </c>
      <c r="E443" s="20" t="s">
        <v>66</v>
      </c>
      <c r="F443" s="20" t="s">
        <v>59</v>
      </c>
      <c r="G443" s="37">
        <v>0</v>
      </c>
      <c r="H443" s="20" t="s">
        <v>76</v>
      </c>
      <c r="I443" s="21">
        <v>442</v>
      </c>
      <c r="J443" s="20" t="s">
        <v>85</v>
      </c>
      <c r="K443" s="20" t="s">
        <v>906</v>
      </c>
      <c r="L443" s="24">
        <v>45021</v>
      </c>
      <c r="M443" s="19" t="s">
        <v>1909</v>
      </c>
      <c r="N443" s="22" t="s">
        <v>1917</v>
      </c>
      <c r="O443" s="18">
        <v>6.1805555555555523E-2</v>
      </c>
      <c r="P443" s="19">
        <v>0</v>
      </c>
      <c r="Q443" s="20" t="s">
        <v>2305</v>
      </c>
      <c r="R443" s="33">
        <v>235</v>
      </c>
      <c r="S443" s="19">
        <v>9.0972222222222218E-2</v>
      </c>
    </row>
    <row r="444" spans="1:19" x14ac:dyDescent="0.2">
      <c r="A444" s="16">
        <v>4</v>
      </c>
      <c r="B444" s="15" t="s">
        <v>905</v>
      </c>
      <c r="C444" s="16">
        <v>2</v>
      </c>
      <c r="D444" s="15" t="s">
        <v>61</v>
      </c>
      <c r="E444" s="15" t="s">
        <v>82</v>
      </c>
      <c r="F444" s="15" t="s">
        <v>106</v>
      </c>
      <c r="G444" s="36">
        <v>0</v>
      </c>
      <c r="H444" s="15" t="s">
        <v>70</v>
      </c>
      <c r="I444" s="16">
        <v>443</v>
      </c>
      <c r="J444" s="15" t="s">
        <v>132</v>
      </c>
      <c r="K444" s="15" t="s">
        <v>903</v>
      </c>
      <c r="L444" s="23">
        <v>45021</v>
      </c>
      <c r="M444" s="14" t="s">
        <v>2082</v>
      </c>
      <c r="N444" s="17" t="s">
        <v>2056</v>
      </c>
      <c r="O444" s="13">
        <v>8.2638888888888873E-2</v>
      </c>
      <c r="P444" s="14">
        <v>0</v>
      </c>
      <c r="Q444" s="15" t="s">
        <v>2305</v>
      </c>
      <c r="R444" s="32">
        <v>217</v>
      </c>
      <c r="S444" s="14">
        <v>0.1076388888888889</v>
      </c>
    </row>
    <row r="445" spans="1:19" x14ac:dyDescent="0.2">
      <c r="A445" s="21">
        <v>8</v>
      </c>
      <c r="B445" s="20" t="s">
        <v>902</v>
      </c>
      <c r="C445" s="21">
        <v>5</v>
      </c>
      <c r="D445" s="20" t="s">
        <v>97</v>
      </c>
      <c r="E445" s="20" t="s">
        <v>82</v>
      </c>
      <c r="F445" s="20" t="s">
        <v>59</v>
      </c>
      <c r="G445" s="37">
        <v>25.26</v>
      </c>
      <c r="H445" s="20" t="s">
        <v>70</v>
      </c>
      <c r="I445" s="21">
        <v>444</v>
      </c>
      <c r="J445" s="20" t="s">
        <v>64</v>
      </c>
      <c r="K445" s="20" t="s">
        <v>901</v>
      </c>
      <c r="L445" s="24">
        <v>45021</v>
      </c>
      <c r="M445" s="19" t="s">
        <v>2083</v>
      </c>
      <c r="N445" s="22" t="s">
        <v>2261</v>
      </c>
      <c r="O445" s="18">
        <v>0.11458333333333337</v>
      </c>
      <c r="P445" s="19">
        <v>5.8333333333333369E-2</v>
      </c>
      <c r="Q445" s="20" t="s">
        <v>2304</v>
      </c>
      <c r="R445" s="33">
        <v>95</v>
      </c>
      <c r="S445" s="19">
        <v>5.6250000000000001E-2</v>
      </c>
    </row>
    <row r="446" spans="1:19" x14ac:dyDescent="0.2">
      <c r="A446" s="16">
        <v>6</v>
      </c>
      <c r="B446" s="15" t="s">
        <v>900</v>
      </c>
      <c r="C446" s="16">
        <v>5</v>
      </c>
      <c r="D446" s="15" t="s">
        <v>97</v>
      </c>
      <c r="E446" s="15" t="s">
        <v>60</v>
      </c>
      <c r="F446" s="15" t="s">
        <v>59</v>
      </c>
      <c r="G446" s="36">
        <v>14.28</v>
      </c>
      <c r="H446" s="15" t="s">
        <v>70</v>
      </c>
      <c r="I446" s="16">
        <v>445</v>
      </c>
      <c r="J446" s="15" t="s">
        <v>163</v>
      </c>
      <c r="K446" s="15" t="s">
        <v>10</v>
      </c>
      <c r="L446" s="23">
        <v>45021</v>
      </c>
      <c r="M446" s="14" t="s">
        <v>1969</v>
      </c>
      <c r="N446" s="17" t="s">
        <v>1897</v>
      </c>
      <c r="O446" s="13">
        <v>8.8888888888888906E-2</v>
      </c>
      <c r="P446" s="14">
        <v>7.0833333333333359E-2</v>
      </c>
      <c r="Q446" s="15" t="s">
        <v>2304</v>
      </c>
      <c r="R446" s="32">
        <v>81</v>
      </c>
      <c r="S446" s="14">
        <v>1.8055555555555554E-2</v>
      </c>
    </row>
    <row r="447" spans="1:19" x14ac:dyDescent="0.2">
      <c r="A447" s="21">
        <v>12</v>
      </c>
      <c r="B447" s="20" t="s">
        <v>574</v>
      </c>
      <c r="C447" s="21">
        <v>2</v>
      </c>
      <c r="D447" s="20" t="s">
        <v>97</v>
      </c>
      <c r="E447" s="20" t="s">
        <v>82</v>
      </c>
      <c r="F447" s="20" t="s">
        <v>59</v>
      </c>
      <c r="G447" s="37">
        <v>35.24</v>
      </c>
      <c r="H447" s="20" t="s">
        <v>70</v>
      </c>
      <c r="I447" s="21">
        <v>446</v>
      </c>
      <c r="J447" s="20" t="s">
        <v>56</v>
      </c>
      <c r="K447" s="20" t="s">
        <v>23</v>
      </c>
      <c r="L447" s="24">
        <v>45021</v>
      </c>
      <c r="M447" s="19" t="s">
        <v>2076</v>
      </c>
      <c r="N447" s="22" t="s">
        <v>2125</v>
      </c>
      <c r="O447" s="18">
        <v>0.14236111111111116</v>
      </c>
      <c r="P447" s="19">
        <v>0.1368055555555556</v>
      </c>
      <c r="Q447" s="20" t="s">
        <v>2304</v>
      </c>
      <c r="R447" s="33">
        <v>21</v>
      </c>
      <c r="S447" s="19">
        <v>5.5555555555555558E-3</v>
      </c>
    </row>
    <row r="448" spans="1:19" x14ac:dyDescent="0.2">
      <c r="A448" s="16">
        <v>8</v>
      </c>
      <c r="B448" s="15" t="s">
        <v>899</v>
      </c>
      <c r="C448" s="16">
        <v>2</v>
      </c>
      <c r="D448" s="15" t="s">
        <v>78</v>
      </c>
      <c r="E448" s="15" t="s">
        <v>66</v>
      </c>
      <c r="F448" s="15" t="s">
        <v>59</v>
      </c>
      <c r="G448" s="36">
        <v>28.68</v>
      </c>
      <c r="H448" s="15" t="s">
        <v>70</v>
      </c>
      <c r="I448" s="16">
        <v>447</v>
      </c>
      <c r="J448" s="15" t="s">
        <v>90</v>
      </c>
      <c r="K448" s="15" t="s">
        <v>898</v>
      </c>
      <c r="L448" s="23">
        <v>45021</v>
      </c>
      <c r="M448" s="14" t="s">
        <v>2017</v>
      </c>
      <c r="N448" s="17" t="s">
        <v>2262</v>
      </c>
      <c r="O448" s="13">
        <v>0.14652777777777778</v>
      </c>
      <c r="P448" s="14">
        <v>8.6805555555555552E-2</v>
      </c>
      <c r="Q448" s="15" t="s">
        <v>2304</v>
      </c>
      <c r="R448" s="32">
        <v>181</v>
      </c>
      <c r="S448" s="14">
        <v>5.9722222222222225E-2</v>
      </c>
    </row>
    <row r="449" spans="1:19" x14ac:dyDescent="0.2">
      <c r="A449" s="21">
        <v>4</v>
      </c>
      <c r="B449" s="20" t="s">
        <v>897</v>
      </c>
      <c r="C449" s="21">
        <v>5</v>
      </c>
      <c r="D449" s="20" t="s">
        <v>78</v>
      </c>
      <c r="E449" s="20" t="s">
        <v>66</v>
      </c>
      <c r="F449" s="20" t="s">
        <v>59</v>
      </c>
      <c r="G449" s="37">
        <v>35.68</v>
      </c>
      <c r="H449" s="20" t="s">
        <v>76</v>
      </c>
      <c r="I449" s="21">
        <v>448</v>
      </c>
      <c r="J449" s="20" t="s">
        <v>132</v>
      </c>
      <c r="K449" s="20" t="s">
        <v>895</v>
      </c>
      <c r="L449" s="24">
        <v>45021</v>
      </c>
      <c r="M449" s="19" t="s">
        <v>1991</v>
      </c>
      <c r="N449" s="22" t="s">
        <v>1964</v>
      </c>
      <c r="O449" s="18">
        <v>0.15486111111111109</v>
      </c>
      <c r="P449" s="19">
        <v>9.8611111111111094E-2</v>
      </c>
      <c r="Q449" s="20" t="s">
        <v>2304</v>
      </c>
      <c r="R449" s="33">
        <v>137</v>
      </c>
      <c r="S449" s="19">
        <v>4.583333333333333E-2</v>
      </c>
    </row>
    <row r="450" spans="1:19" x14ac:dyDescent="0.2">
      <c r="A450" s="16">
        <v>3</v>
      </c>
      <c r="B450" s="15" t="s">
        <v>894</v>
      </c>
      <c r="C450" s="16">
        <v>3</v>
      </c>
      <c r="D450" s="15" t="s">
        <v>72</v>
      </c>
      <c r="E450" s="15" t="s">
        <v>82</v>
      </c>
      <c r="F450" s="15" t="s">
        <v>102</v>
      </c>
      <c r="G450" s="36">
        <v>42.25</v>
      </c>
      <c r="H450" s="15" t="s">
        <v>76</v>
      </c>
      <c r="I450" s="16">
        <v>449</v>
      </c>
      <c r="J450" s="15" t="s">
        <v>104</v>
      </c>
      <c r="K450" s="15" t="s">
        <v>18</v>
      </c>
      <c r="L450" s="23">
        <v>45021</v>
      </c>
      <c r="M450" s="14" t="s">
        <v>1957</v>
      </c>
      <c r="N450" s="17" t="s">
        <v>2222</v>
      </c>
      <c r="O450" s="13">
        <v>7.7777777777777793E-2</v>
      </c>
      <c r="P450" s="14">
        <v>4.4444444444444453E-2</v>
      </c>
      <c r="Q450" s="15" t="s">
        <v>2304</v>
      </c>
      <c r="R450" s="32">
        <v>64</v>
      </c>
      <c r="S450" s="14">
        <v>2.2916666666666665E-2</v>
      </c>
    </row>
    <row r="451" spans="1:19" x14ac:dyDescent="0.2">
      <c r="A451" s="21">
        <v>9</v>
      </c>
      <c r="B451" s="20" t="s">
        <v>892</v>
      </c>
      <c r="C451" s="21">
        <v>6</v>
      </c>
      <c r="D451" s="20" t="s">
        <v>72</v>
      </c>
      <c r="E451" s="20" t="s">
        <v>82</v>
      </c>
      <c r="F451" s="20" t="s">
        <v>59</v>
      </c>
      <c r="G451" s="37">
        <v>48.9</v>
      </c>
      <c r="H451" s="20" t="s">
        <v>76</v>
      </c>
      <c r="I451" s="21">
        <v>450</v>
      </c>
      <c r="J451" s="20" t="s">
        <v>126</v>
      </c>
      <c r="K451" s="20" t="s">
        <v>890</v>
      </c>
      <c r="L451" s="24">
        <v>45021</v>
      </c>
      <c r="M451" s="19" t="s">
        <v>2077</v>
      </c>
      <c r="N451" s="22" t="s">
        <v>2179</v>
      </c>
      <c r="O451" s="18">
        <v>5.9027777777777769E-2</v>
      </c>
      <c r="P451" s="19">
        <v>2.4999999999999994E-2</v>
      </c>
      <c r="Q451" s="20" t="s">
        <v>2304</v>
      </c>
      <c r="R451" s="33">
        <v>72</v>
      </c>
      <c r="S451" s="19">
        <v>2.361111111111111E-2</v>
      </c>
    </row>
    <row r="452" spans="1:19" x14ac:dyDescent="0.2">
      <c r="A452" s="16">
        <v>3</v>
      </c>
      <c r="B452" s="15" t="s">
        <v>550</v>
      </c>
      <c r="C452" s="16">
        <v>1</v>
      </c>
      <c r="D452" s="15" t="s">
        <v>87</v>
      </c>
      <c r="E452" s="15" t="s">
        <v>60</v>
      </c>
      <c r="F452" s="15" t="s">
        <v>59</v>
      </c>
      <c r="G452" s="36">
        <v>0</v>
      </c>
      <c r="H452" s="15" t="s">
        <v>70</v>
      </c>
      <c r="I452" s="16">
        <v>451</v>
      </c>
      <c r="J452" s="15" t="s">
        <v>126</v>
      </c>
      <c r="K452" s="15" t="s">
        <v>888</v>
      </c>
      <c r="L452" s="23">
        <v>45021</v>
      </c>
      <c r="M452" s="14" t="s">
        <v>1962</v>
      </c>
      <c r="N452" s="17" t="s">
        <v>2170</v>
      </c>
      <c r="O452" s="13">
        <v>4.7916666666666684E-2</v>
      </c>
      <c r="P452" s="14">
        <v>0</v>
      </c>
      <c r="Q452" s="15" t="s">
        <v>2305</v>
      </c>
      <c r="R452" s="32">
        <v>92</v>
      </c>
      <c r="S452" s="14">
        <v>7.1527777777777773E-2</v>
      </c>
    </row>
    <row r="453" spans="1:19" x14ac:dyDescent="0.2">
      <c r="A453" s="21">
        <v>9</v>
      </c>
      <c r="B453" s="20" t="s">
        <v>887</v>
      </c>
      <c r="C453" s="21">
        <v>1</v>
      </c>
      <c r="D453" s="20" t="s">
        <v>78</v>
      </c>
      <c r="E453" s="20" t="s">
        <v>82</v>
      </c>
      <c r="F453" s="20" t="s">
        <v>59</v>
      </c>
      <c r="G453" s="37">
        <v>43.48</v>
      </c>
      <c r="H453" s="20" t="s">
        <v>57</v>
      </c>
      <c r="I453" s="21">
        <v>452</v>
      </c>
      <c r="J453" s="20" t="s">
        <v>85</v>
      </c>
      <c r="K453" s="20" t="s">
        <v>885</v>
      </c>
      <c r="L453" s="24">
        <v>45021</v>
      </c>
      <c r="M453" s="19" t="s">
        <v>2045</v>
      </c>
      <c r="N453" s="22" t="s">
        <v>2247</v>
      </c>
      <c r="O453" s="18">
        <v>0.10138888888888888</v>
      </c>
      <c r="P453" s="19">
        <v>1.5972222222222207E-2</v>
      </c>
      <c r="Q453" s="20" t="s">
        <v>2304</v>
      </c>
      <c r="R453" s="33">
        <v>158</v>
      </c>
      <c r="S453" s="19">
        <v>8.5416666666666669E-2</v>
      </c>
    </row>
    <row r="454" spans="1:19" x14ac:dyDescent="0.2">
      <c r="A454" s="16">
        <v>6</v>
      </c>
      <c r="B454" s="15" t="s">
        <v>627</v>
      </c>
      <c r="C454" s="16">
        <v>1</v>
      </c>
      <c r="D454" s="15" t="s">
        <v>61</v>
      </c>
      <c r="E454" s="15" t="s">
        <v>60</v>
      </c>
      <c r="F454" s="15" t="s">
        <v>59</v>
      </c>
      <c r="G454" s="36">
        <v>0</v>
      </c>
      <c r="H454" s="15" t="s">
        <v>70</v>
      </c>
      <c r="I454" s="16">
        <v>453</v>
      </c>
      <c r="J454" s="15" t="s">
        <v>69</v>
      </c>
      <c r="K454" s="15" t="s">
        <v>236</v>
      </c>
      <c r="L454" s="23">
        <v>45021</v>
      </c>
      <c r="M454" s="14" t="s">
        <v>1958</v>
      </c>
      <c r="N454" s="17" t="s">
        <v>2172</v>
      </c>
      <c r="O454" s="13">
        <v>5.9027777777777762E-2</v>
      </c>
      <c r="P454" s="14">
        <v>0</v>
      </c>
      <c r="Q454" s="15" t="s">
        <v>2305</v>
      </c>
      <c r="R454" s="32">
        <v>130</v>
      </c>
      <c r="S454" s="14">
        <v>6.9444444444444448E-2</v>
      </c>
    </row>
    <row r="455" spans="1:19" x14ac:dyDescent="0.2">
      <c r="A455" s="21">
        <v>1</v>
      </c>
      <c r="B455" s="20" t="s">
        <v>883</v>
      </c>
      <c r="C455" s="21">
        <v>3</v>
      </c>
      <c r="D455" s="20" t="s">
        <v>97</v>
      </c>
      <c r="E455" s="20" t="s">
        <v>82</v>
      </c>
      <c r="F455" s="20" t="s">
        <v>59</v>
      </c>
      <c r="G455" s="37">
        <v>0</v>
      </c>
      <c r="H455" s="20" t="s">
        <v>70</v>
      </c>
      <c r="I455" s="21">
        <v>454</v>
      </c>
      <c r="J455" s="20" t="s">
        <v>75</v>
      </c>
      <c r="K455" s="20" t="s">
        <v>881</v>
      </c>
      <c r="L455" s="24">
        <v>45021</v>
      </c>
      <c r="M455" s="19" t="s">
        <v>2073</v>
      </c>
      <c r="N455" s="22" t="s">
        <v>2166</v>
      </c>
      <c r="O455" s="18">
        <v>6.0416666666666619E-2</v>
      </c>
      <c r="P455" s="19">
        <v>0</v>
      </c>
      <c r="Q455" s="20" t="s">
        <v>2305</v>
      </c>
      <c r="R455" s="33">
        <v>233</v>
      </c>
      <c r="S455" s="19">
        <v>0.10625</v>
      </c>
    </row>
    <row r="456" spans="1:19" x14ac:dyDescent="0.2">
      <c r="A456" s="16">
        <v>12</v>
      </c>
      <c r="B456" s="15" t="s">
        <v>880</v>
      </c>
      <c r="C456" s="16">
        <v>6</v>
      </c>
      <c r="D456" s="15" t="s">
        <v>87</v>
      </c>
      <c r="E456" s="15" t="s">
        <v>60</v>
      </c>
      <c r="F456" s="15" t="s">
        <v>106</v>
      </c>
      <c r="G456" s="36">
        <v>19.7</v>
      </c>
      <c r="H456" s="15" t="s">
        <v>57</v>
      </c>
      <c r="I456" s="16">
        <v>455</v>
      </c>
      <c r="J456" s="15" t="s">
        <v>75</v>
      </c>
      <c r="K456" s="15" t="s">
        <v>5</v>
      </c>
      <c r="L456" s="23">
        <v>45021</v>
      </c>
      <c r="M456" s="14" t="s">
        <v>2081</v>
      </c>
      <c r="N456" s="17" t="s">
        <v>2244</v>
      </c>
      <c r="O456" s="13">
        <v>8.0555555555555575E-2</v>
      </c>
      <c r="P456" s="14">
        <v>7.2916666666666685E-2</v>
      </c>
      <c r="Q456" s="15" t="s">
        <v>2304</v>
      </c>
      <c r="R456" s="32">
        <v>48</v>
      </c>
      <c r="S456" s="14">
        <v>7.6388888888888886E-3</v>
      </c>
    </row>
    <row r="457" spans="1:19" x14ac:dyDescent="0.2">
      <c r="A457" s="21">
        <v>13</v>
      </c>
      <c r="B457" s="20" t="s">
        <v>878</v>
      </c>
      <c r="C457" s="21">
        <v>6</v>
      </c>
      <c r="D457" s="20" t="s">
        <v>78</v>
      </c>
      <c r="E457" s="20" t="s">
        <v>82</v>
      </c>
      <c r="F457" s="20" t="s">
        <v>59</v>
      </c>
      <c r="G457" s="37">
        <v>21.94</v>
      </c>
      <c r="H457" s="20" t="s">
        <v>70</v>
      </c>
      <c r="I457" s="21">
        <v>456</v>
      </c>
      <c r="J457" s="20" t="s">
        <v>64</v>
      </c>
      <c r="K457" s="20" t="s">
        <v>876</v>
      </c>
      <c r="L457" s="24">
        <v>45021</v>
      </c>
      <c r="M457" s="19" t="s">
        <v>2084</v>
      </c>
      <c r="N457" s="22" t="s">
        <v>2251</v>
      </c>
      <c r="O457" s="18">
        <v>0.12708333333333333</v>
      </c>
      <c r="P457" s="19">
        <v>7.7777777777777779E-2</v>
      </c>
      <c r="Q457" s="20" t="s">
        <v>2304</v>
      </c>
      <c r="R457" s="33">
        <v>148</v>
      </c>
      <c r="S457" s="19">
        <v>4.9305555555555554E-2</v>
      </c>
    </row>
    <row r="458" spans="1:19" x14ac:dyDescent="0.2">
      <c r="A458" s="16">
        <v>18</v>
      </c>
      <c r="B458" s="15" t="s">
        <v>875</v>
      </c>
      <c r="C458" s="16">
        <v>6</v>
      </c>
      <c r="D458" s="15" t="s">
        <v>61</v>
      </c>
      <c r="E458" s="15" t="s">
        <v>82</v>
      </c>
      <c r="F458" s="15" t="s">
        <v>102</v>
      </c>
      <c r="G458" s="36">
        <v>17.260000000000002</v>
      </c>
      <c r="H458" s="15" t="s">
        <v>57</v>
      </c>
      <c r="I458" s="16">
        <v>457</v>
      </c>
      <c r="J458" s="15" t="s">
        <v>126</v>
      </c>
      <c r="K458" s="15" t="s">
        <v>80</v>
      </c>
      <c r="L458" s="23">
        <v>45021</v>
      </c>
      <c r="M458" s="14" t="s">
        <v>1994</v>
      </c>
      <c r="N458" s="17" t="s">
        <v>2263</v>
      </c>
      <c r="O458" s="13">
        <v>0.15555555555555556</v>
      </c>
      <c r="P458" s="14">
        <v>0.11527777777777778</v>
      </c>
      <c r="Q458" s="15" t="s">
        <v>2304</v>
      </c>
      <c r="R458" s="32">
        <v>137</v>
      </c>
      <c r="S458" s="14">
        <v>4.027777777777778E-2</v>
      </c>
    </row>
    <row r="459" spans="1:19" x14ac:dyDescent="0.2">
      <c r="A459" s="21">
        <v>4</v>
      </c>
      <c r="B459" s="20" t="s">
        <v>873</v>
      </c>
      <c r="C459" s="21">
        <v>3</v>
      </c>
      <c r="D459" s="20" t="s">
        <v>78</v>
      </c>
      <c r="E459" s="20" t="s">
        <v>82</v>
      </c>
      <c r="F459" s="20" t="s">
        <v>59</v>
      </c>
      <c r="G459" s="37">
        <v>15.21</v>
      </c>
      <c r="H459" s="20" t="s">
        <v>76</v>
      </c>
      <c r="I459" s="21">
        <v>458</v>
      </c>
      <c r="J459" s="20" t="s">
        <v>126</v>
      </c>
      <c r="K459" s="20" t="s">
        <v>871</v>
      </c>
      <c r="L459" s="24">
        <v>45021</v>
      </c>
      <c r="M459" s="19" t="s">
        <v>2078</v>
      </c>
      <c r="N459" s="22" t="s">
        <v>2146</v>
      </c>
      <c r="O459" s="18">
        <v>7.9861111111111105E-2</v>
      </c>
      <c r="P459" s="19">
        <v>7.6388888888888756E-3</v>
      </c>
      <c r="Q459" s="20" t="s">
        <v>2304</v>
      </c>
      <c r="R459" s="33">
        <v>268</v>
      </c>
      <c r="S459" s="19">
        <v>6.1805555555555558E-2</v>
      </c>
    </row>
    <row r="460" spans="1:19" x14ac:dyDescent="0.2">
      <c r="A460" s="16">
        <v>20</v>
      </c>
      <c r="B460" s="15" t="s">
        <v>756</v>
      </c>
      <c r="C460" s="16">
        <v>1</v>
      </c>
      <c r="D460" s="15" t="s">
        <v>97</v>
      </c>
      <c r="E460" s="15" t="s">
        <v>82</v>
      </c>
      <c r="F460" s="15" t="s">
        <v>59</v>
      </c>
      <c r="G460" s="36">
        <v>32.770000000000003</v>
      </c>
      <c r="H460" s="15" t="s">
        <v>76</v>
      </c>
      <c r="I460" s="16">
        <v>459</v>
      </c>
      <c r="J460" s="15" t="s">
        <v>64</v>
      </c>
      <c r="K460" s="15" t="s">
        <v>15</v>
      </c>
      <c r="L460" s="23">
        <v>45021</v>
      </c>
      <c r="M460" s="14" t="s">
        <v>2085</v>
      </c>
      <c r="N460" s="17" t="s">
        <v>2084</v>
      </c>
      <c r="O460" s="13">
        <v>8.5416666666666682E-2</v>
      </c>
      <c r="P460" s="14">
        <v>5.4166666666666682E-2</v>
      </c>
      <c r="Q460" s="15" t="s">
        <v>2304</v>
      </c>
      <c r="R460" s="32">
        <v>84</v>
      </c>
      <c r="S460" s="14">
        <v>2.0833333333333332E-2</v>
      </c>
    </row>
    <row r="461" spans="1:19" x14ac:dyDescent="0.2">
      <c r="A461" s="21">
        <v>19</v>
      </c>
      <c r="B461" s="20" t="s">
        <v>869</v>
      </c>
      <c r="C461" s="21">
        <v>6</v>
      </c>
      <c r="D461" s="20" t="s">
        <v>78</v>
      </c>
      <c r="E461" s="20" t="s">
        <v>66</v>
      </c>
      <c r="F461" s="20" t="s">
        <v>59</v>
      </c>
      <c r="G461" s="37">
        <v>49.6</v>
      </c>
      <c r="H461" s="20" t="s">
        <v>70</v>
      </c>
      <c r="I461" s="21">
        <v>460</v>
      </c>
      <c r="J461" s="20" t="s">
        <v>56</v>
      </c>
      <c r="K461" s="20" t="s">
        <v>867</v>
      </c>
      <c r="L461" s="24">
        <v>45021</v>
      </c>
      <c r="M461" s="19" t="s">
        <v>1918</v>
      </c>
      <c r="N461" s="22" t="s">
        <v>2264</v>
      </c>
      <c r="O461" s="18">
        <v>0.1451388888888889</v>
      </c>
      <c r="P461" s="19">
        <v>5.902777777777779E-2</v>
      </c>
      <c r="Q461" s="20" t="s">
        <v>2304</v>
      </c>
      <c r="R461" s="33">
        <v>176</v>
      </c>
      <c r="S461" s="19">
        <v>8.611111111111111E-2</v>
      </c>
    </row>
    <row r="462" spans="1:19" x14ac:dyDescent="0.2">
      <c r="A462" s="16">
        <v>4</v>
      </c>
      <c r="B462" s="15" t="s">
        <v>866</v>
      </c>
      <c r="C462" s="16">
        <v>3</v>
      </c>
      <c r="D462" s="15" t="s">
        <v>87</v>
      </c>
      <c r="E462" s="15" t="s">
        <v>66</v>
      </c>
      <c r="F462" s="15" t="s">
        <v>102</v>
      </c>
      <c r="G462" s="36">
        <v>21.51</v>
      </c>
      <c r="H462" s="15" t="s">
        <v>70</v>
      </c>
      <c r="I462" s="16">
        <v>461</v>
      </c>
      <c r="J462" s="15" t="s">
        <v>100</v>
      </c>
      <c r="K462" s="15" t="s">
        <v>864</v>
      </c>
      <c r="L462" s="23">
        <v>45021</v>
      </c>
      <c r="M462" s="14" t="s">
        <v>2028</v>
      </c>
      <c r="N462" s="17" t="s">
        <v>2130</v>
      </c>
      <c r="O462" s="13">
        <v>0.13333333333333336</v>
      </c>
      <c r="P462" s="14">
        <v>8.7500000000000022E-2</v>
      </c>
      <c r="Q462" s="15" t="s">
        <v>2304</v>
      </c>
      <c r="R462" s="32">
        <v>99</v>
      </c>
      <c r="S462" s="14">
        <v>4.583333333333333E-2</v>
      </c>
    </row>
    <row r="463" spans="1:19" x14ac:dyDescent="0.2">
      <c r="A463" s="21">
        <v>9</v>
      </c>
      <c r="B463" s="20" t="s">
        <v>238</v>
      </c>
      <c r="C463" s="21">
        <v>2</v>
      </c>
      <c r="D463" s="20" t="s">
        <v>61</v>
      </c>
      <c r="E463" s="20" t="s">
        <v>82</v>
      </c>
      <c r="F463" s="20" t="s">
        <v>59</v>
      </c>
      <c r="G463" s="37">
        <v>21.17</v>
      </c>
      <c r="H463" s="20" t="s">
        <v>57</v>
      </c>
      <c r="I463" s="21">
        <v>462</v>
      </c>
      <c r="J463" s="20" t="s">
        <v>90</v>
      </c>
      <c r="K463" s="20" t="s">
        <v>14</v>
      </c>
      <c r="L463" s="24">
        <v>45021</v>
      </c>
      <c r="M463" s="19" t="s">
        <v>2084</v>
      </c>
      <c r="N463" s="22" t="s">
        <v>2228</v>
      </c>
      <c r="O463" s="18">
        <v>9.375E-2</v>
      </c>
      <c r="P463" s="19">
        <v>8.611111111111111E-2</v>
      </c>
      <c r="Q463" s="20" t="s">
        <v>2304</v>
      </c>
      <c r="R463" s="33">
        <v>99</v>
      </c>
      <c r="S463" s="19">
        <v>7.6388888888888886E-3</v>
      </c>
    </row>
    <row r="464" spans="1:19" x14ac:dyDescent="0.2">
      <c r="A464" s="16">
        <v>7</v>
      </c>
      <c r="B464" s="15" t="s">
        <v>797</v>
      </c>
      <c r="C464" s="16">
        <v>2</v>
      </c>
      <c r="D464" s="15" t="s">
        <v>61</v>
      </c>
      <c r="E464" s="15" t="s">
        <v>82</v>
      </c>
      <c r="F464" s="15" t="s">
        <v>106</v>
      </c>
      <c r="G464" s="36">
        <v>17.07</v>
      </c>
      <c r="H464" s="15" t="s">
        <v>76</v>
      </c>
      <c r="I464" s="16">
        <v>463</v>
      </c>
      <c r="J464" s="15" t="s">
        <v>163</v>
      </c>
      <c r="K464" s="15" t="s">
        <v>9</v>
      </c>
      <c r="L464" s="23">
        <v>45021</v>
      </c>
      <c r="M464" s="14" t="s">
        <v>2069</v>
      </c>
      <c r="N464" s="17" t="s">
        <v>2098</v>
      </c>
      <c r="O464" s="13">
        <v>0.10763888888888888</v>
      </c>
      <c r="P464" s="14">
        <v>8.7499999999999994E-2</v>
      </c>
      <c r="Q464" s="15" t="s">
        <v>2304</v>
      </c>
      <c r="R464" s="32">
        <v>93</v>
      </c>
      <c r="S464" s="14">
        <v>9.7222222222222224E-3</v>
      </c>
    </row>
    <row r="465" spans="1:19" x14ac:dyDescent="0.2">
      <c r="A465" s="21">
        <v>16</v>
      </c>
      <c r="B465" s="20" t="s">
        <v>861</v>
      </c>
      <c r="C465" s="21">
        <v>1</v>
      </c>
      <c r="D465" s="20" t="s">
        <v>78</v>
      </c>
      <c r="E465" s="20" t="s">
        <v>82</v>
      </c>
      <c r="F465" s="20" t="s">
        <v>59</v>
      </c>
      <c r="G465" s="37">
        <v>48.5</v>
      </c>
      <c r="H465" s="20" t="s">
        <v>57</v>
      </c>
      <c r="I465" s="21">
        <v>464</v>
      </c>
      <c r="J465" s="20" t="s">
        <v>69</v>
      </c>
      <c r="K465" s="20" t="s">
        <v>859</v>
      </c>
      <c r="L465" s="24">
        <v>45021</v>
      </c>
      <c r="M465" s="19" t="s">
        <v>1938</v>
      </c>
      <c r="N465" s="22" t="s">
        <v>2182</v>
      </c>
      <c r="O465" s="18">
        <v>0.13750000000000001</v>
      </c>
      <c r="P465" s="19">
        <v>7.9166666666666677E-2</v>
      </c>
      <c r="Q465" s="20" t="s">
        <v>2304</v>
      </c>
      <c r="R465" s="33">
        <v>154</v>
      </c>
      <c r="S465" s="19">
        <v>5.8333333333333334E-2</v>
      </c>
    </row>
    <row r="466" spans="1:19" x14ac:dyDescent="0.2">
      <c r="A466" s="16">
        <v>4</v>
      </c>
      <c r="B466" s="15" t="s">
        <v>562</v>
      </c>
      <c r="C466" s="16">
        <v>2</v>
      </c>
      <c r="D466" s="15" t="s">
        <v>97</v>
      </c>
      <c r="E466" s="15" t="s">
        <v>82</v>
      </c>
      <c r="F466" s="15" t="s">
        <v>59</v>
      </c>
      <c r="G466" s="36">
        <v>44.9</v>
      </c>
      <c r="H466" s="15" t="s">
        <v>76</v>
      </c>
      <c r="I466" s="16">
        <v>465</v>
      </c>
      <c r="J466" s="15" t="s">
        <v>85</v>
      </c>
      <c r="K466" s="15" t="s">
        <v>858</v>
      </c>
      <c r="L466" s="23">
        <v>45021</v>
      </c>
      <c r="M466" s="14" t="s">
        <v>2050</v>
      </c>
      <c r="N466" s="17" t="s">
        <v>1963</v>
      </c>
      <c r="O466" s="13">
        <v>0.1125</v>
      </c>
      <c r="P466" s="14">
        <v>6.0416666666666667E-2</v>
      </c>
      <c r="Q466" s="15" t="s">
        <v>2304</v>
      </c>
      <c r="R466" s="32">
        <v>121</v>
      </c>
      <c r="S466" s="14">
        <v>4.1666666666666664E-2</v>
      </c>
    </row>
    <row r="467" spans="1:19" x14ac:dyDescent="0.2">
      <c r="A467" s="21">
        <v>4</v>
      </c>
      <c r="B467" s="20" t="s">
        <v>857</v>
      </c>
      <c r="C467" s="21">
        <v>1</v>
      </c>
      <c r="D467" s="20" t="s">
        <v>97</v>
      </c>
      <c r="E467" s="20" t="s">
        <v>82</v>
      </c>
      <c r="F467" s="20" t="s">
        <v>59</v>
      </c>
      <c r="G467" s="37">
        <v>26.63</v>
      </c>
      <c r="H467" s="20" t="s">
        <v>70</v>
      </c>
      <c r="I467" s="21">
        <v>466</v>
      </c>
      <c r="J467" s="20" t="s">
        <v>126</v>
      </c>
      <c r="K467" s="20" t="s">
        <v>855</v>
      </c>
      <c r="L467" s="24">
        <v>45021</v>
      </c>
      <c r="M467" s="19" t="s">
        <v>1944</v>
      </c>
      <c r="N467" s="22" t="s">
        <v>2134</v>
      </c>
      <c r="O467" s="18">
        <v>0.10138888888888889</v>
      </c>
      <c r="P467" s="19">
        <v>6.9444444444444198E-4</v>
      </c>
      <c r="Q467" s="20" t="s">
        <v>2304</v>
      </c>
      <c r="R467" s="33">
        <v>140</v>
      </c>
      <c r="S467" s="19">
        <v>0.10069444444444445</v>
      </c>
    </row>
    <row r="468" spans="1:19" x14ac:dyDescent="0.2">
      <c r="A468" s="16">
        <v>15</v>
      </c>
      <c r="B468" s="15" t="s">
        <v>854</v>
      </c>
      <c r="C468" s="16">
        <v>3</v>
      </c>
      <c r="D468" s="15" t="s">
        <v>97</v>
      </c>
      <c r="E468" s="15" t="s">
        <v>82</v>
      </c>
      <c r="F468" s="15" t="s">
        <v>106</v>
      </c>
      <c r="G468" s="36">
        <v>42.31</v>
      </c>
      <c r="H468" s="15" t="s">
        <v>57</v>
      </c>
      <c r="I468" s="16">
        <v>467</v>
      </c>
      <c r="J468" s="15" t="s">
        <v>100</v>
      </c>
      <c r="K468" s="15" t="s">
        <v>727</v>
      </c>
      <c r="L468" s="23">
        <v>45021</v>
      </c>
      <c r="M468" s="14" t="s">
        <v>1949</v>
      </c>
      <c r="N468" s="17" t="s">
        <v>2142</v>
      </c>
      <c r="O468" s="13">
        <v>6.3888888888888898E-2</v>
      </c>
      <c r="P468" s="14">
        <v>1.3888888888888895E-2</v>
      </c>
      <c r="Q468" s="15" t="s">
        <v>2304</v>
      </c>
      <c r="R468" s="32">
        <v>143</v>
      </c>
      <c r="S468" s="14">
        <v>0.05</v>
      </c>
    </row>
    <row r="469" spans="1:19" x14ac:dyDescent="0.2">
      <c r="A469" s="21">
        <v>14</v>
      </c>
      <c r="B469" s="20" t="s">
        <v>852</v>
      </c>
      <c r="C469" s="21">
        <v>6</v>
      </c>
      <c r="D469" s="20" t="s">
        <v>61</v>
      </c>
      <c r="E469" s="20" t="s">
        <v>60</v>
      </c>
      <c r="F469" s="20" t="s">
        <v>59</v>
      </c>
      <c r="G469" s="37">
        <v>14.28</v>
      </c>
      <c r="H469" s="20" t="s">
        <v>57</v>
      </c>
      <c r="I469" s="21">
        <v>468</v>
      </c>
      <c r="J469" s="20" t="s">
        <v>64</v>
      </c>
      <c r="K469" s="20" t="s">
        <v>850</v>
      </c>
      <c r="L469" s="24">
        <v>45021</v>
      </c>
      <c r="M469" s="19" t="s">
        <v>2063</v>
      </c>
      <c r="N469" s="22" t="s">
        <v>2173</v>
      </c>
      <c r="O469" s="18">
        <v>0.11527777777777778</v>
      </c>
      <c r="P469" s="19">
        <v>7.1527777777777787E-2</v>
      </c>
      <c r="Q469" s="20" t="s">
        <v>2304</v>
      </c>
      <c r="R469" s="33">
        <v>106</v>
      </c>
      <c r="S469" s="19">
        <v>4.3749999999999997E-2</v>
      </c>
    </row>
    <row r="470" spans="1:19" x14ac:dyDescent="0.2">
      <c r="A470" s="16">
        <v>1</v>
      </c>
      <c r="B470" s="15" t="s">
        <v>849</v>
      </c>
      <c r="C470" s="16">
        <v>2</v>
      </c>
      <c r="D470" s="15" t="s">
        <v>97</v>
      </c>
      <c r="E470" s="15" t="s">
        <v>66</v>
      </c>
      <c r="F470" s="15" t="s">
        <v>59</v>
      </c>
      <c r="G470" s="36">
        <v>25.26</v>
      </c>
      <c r="H470" s="15" t="s">
        <v>57</v>
      </c>
      <c r="I470" s="16">
        <v>469</v>
      </c>
      <c r="J470" s="15" t="s">
        <v>75</v>
      </c>
      <c r="K470" s="15" t="s">
        <v>136</v>
      </c>
      <c r="L470" s="23">
        <v>45021</v>
      </c>
      <c r="M470" s="14" t="s">
        <v>1953</v>
      </c>
      <c r="N470" s="17" t="s">
        <v>2176</v>
      </c>
      <c r="O470" s="13">
        <v>0.10069444444444442</v>
      </c>
      <c r="P470" s="14">
        <v>5.486111111111109E-2</v>
      </c>
      <c r="Q470" s="15" t="s">
        <v>2304</v>
      </c>
      <c r="R470" s="32">
        <v>137</v>
      </c>
      <c r="S470" s="14">
        <v>4.583333333333333E-2</v>
      </c>
    </row>
    <row r="471" spans="1:19" x14ac:dyDescent="0.2">
      <c r="A471" s="21">
        <v>17</v>
      </c>
      <c r="B471" s="20" t="s">
        <v>847</v>
      </c>
      <c r="C471" s="21">
        <v>3</v>
      </c>
      <c r="D471" s="20" t="s">
        <v>78</v>
      </c>
      <c r="E471" s="20" t="s">
        <v>82</v>
      </c>
      <c r="F471" s="20" t="s">
        <v>59</v>
      </c>
      <c r="G471" s="37">
        <v>47.46</v>
      </c>
      <c r="H471" s="20" t="s">
        <v>76</v>
      </c>
      <c r="I471" s="21">
        <v>470</v>
      </c>
      <c r="J471" s="20" t="s">
        <v>85</v>
      </c>
      <c r="K471" s="20" t="s">
        <v>845</v>
      </c>
      <c r="L471" s="24">
        <v>45021</v>
      </c>
      <c r="M471" s="19" t="s">
        <v>2066</v>
      </c>
      <c r="N471" s="22" t="s">
        <v>2190</v>
      </c>
      <c r="O471" s="18">
        <v>0.11875000000000001</v>
      </c>
      <c r="P471" s="19">
        <v>5.8333333333333334E-2</v>
      </c>
      <c r="Q471" s="20" t="s">
        <v>2304</v>
      </c>
      <c r="R471" s="33">
        <v>78</v>
      </c>
      <c r="S471" s="19">
        <v>0.05</v>
      </c>
    </row>
    <row r="472" spans="1:19" x14ac:dyDescent="0.2">
      <c r="A472" s="16">
        <v>7</v>
      </c>
      <c r="B472" s="15" t="s">
        <v>844</v>
      </c>
      <c r="C472" s="16">
        <v>6</v>
      </c>
      <c r="D472" s="15" t="s">
        <v>78</v>
      </c>
      <c r="E472" s="15" t="s">
        <v>60</v>
      </c>
      <c r="F472" s="15" t="s">
        <v>106</v>
      </c>
      <c r="G472" s="36">
        <v>28.49</v>
      </c>
      <c r="H472" s="15" t="s">
        <v>57</v>
      </c>
      <c r="I472" s="16">
        <v>471</v>
      </c>
      <c r="J472" s="15" t="s">
        <v>100</v>
      </c>
      <c r="K472" s="15" t="s">
        <v>17</v>
      </c>
      <c r="L472" s="23">
        <v>45021</v>
      </c>
      <c r="M472" s="14" t="s">
        <v>1952</v>
      </c>
      <c r="N472" s="17" t="s">
        <v>2265</v>
      </c>
      <c r="O472" s="13">
        <v>8.4722222222222199E-2</v>
      </c>
      <c r="P472" s="14">
        <v>4.5138888888888867E-2</v>
      </c>
      <c r="Q472" s="15" t="s">
        <v>2304</v>
      </c>
      <c r="R472" s="32">
        <v>105</v>
      </c>
      <c r="S472" s="14">
        <v>3.9583333333333331E-2</v>
      </c>
    </row>
    <row r="473" spans="1:19" x14ac:dyDescent="0.2">
      <c r="A473" s="21">
        <v>20</v>
      </c>
      <c r="B473" s="20" t="s">
        <v>842</v>
      </c>
      <c r="C473" s="21">
        <v>2</v>
      </c>
      <c r="D473" s="20" t="s">
        <v>61</v>
      </c>
      <c r="E473" s="20" t="s">
        <v>82</v>
      </c>
      <c r="F473" s="20" t="s">
        <v>102</v>
      </c>
      <c r="G473" s="37">
        <v>36.79</v>
      </c>
      <c r="H473" s="20" t="s">
        <v>76</v>
      </c>
      <c r="I473" s="21">
        <v>472</v>
      </c>
      <c r="J473" s="20" t="s">
        <v>85</v>
      </c>
      <c r="K473" s="20" t="s">
        <v>840</v>
      </c>
      <c r="L473" s="24">
        <v>45021</v>
      </c>
      <c r="M473" s="19" t="s">
        <v>2026</v>
      </c>
      <c r="N473" s="22" t="s">
        <v>2266</v>
      </c>
      <c r="O473" s="18">
        <v>0.13194444444444448</v>
      </c>
      <c r="P473" s="19">
        <v>7.0833333333333373E-2</v>
      </c>
      <c r="Q473" s="20" t="s">
        <v>2304</v>
      </c>
      <c r="R473" s="33">
        <v>114</v>
      </c>
      <c r="S473" s="19">
        <v>5.0694444444444445E-2</v>
      </c>
    </row>
    <row r="474" spans="1:19" x14ac:dyDescent="0.2">
      <c r="A474" s="16">
        <v>13</v>
      </c>
      <c r="B474" s="15" t="s">
        <v>839</v>
      </c>
      <c r="C474" s="16">
        <v>4</v>
      </c>
      <c r="D474" s="15" t="s">
        <v>61</v>
      </c>
      <c r="E474" s="15" t="s">
        <v>82</v>
      </c>
      <c r="F474" s="15" t="s">
        <v>106</v>
      </c>
      <c r="G474" s="36">
        <v>15.63</v>
      </c>
      <c r="H474" s="15" t="s">
        <v>76</v>
      </c>
      <c r="I474" s="16">
        <v>473</v>
      </c>
      <c r="J474" s="15" t="s">
        <v>163</v>
      </c>
      <c r="K474" s="15" t="s">
        <v>837</v>
      </c>
      <c r="L474" s="23">
        <v>45022</v>
      </c>
      <c r="M474" s="14" t="s">
        <v>1952</v>
      </c>
      <c r="N474" s="17" t="s">
        <v>2267</v>
      </c>
      <c r="O474" s="13">
        <v>0.15486111111111112</v>
      </c>
      <c r="P474" s="14">
        <v>0.10208333333333335</v>
      </c>
      <c r="Q474" s="15" t="s">
        <v>2304</v>
      </c>
      <c r="R474" s="32">
        <v>79</v>
      </c>
      <c r="S474" s="14">
        <v>4.2361111111111113E-2</v>
      </c>
    </row>
    <row r="475" spans="1:19" x14ac:dyDescent="0.2">
      <c r="A475" s="21">
        <v>2</v>
      </c>
      <c r="B475" s="20" t="s">
        <v>836</v>
      </c>
      <c r="C475" s="21">
        <v>6</v>
      </c>
      <c r="D475" s="20" t="s">
        <v>78</v>
      </c>
      <c r="E475" s="20" t="s">
        <v>82</v>
      </c>
      <c r="F475" s="20" t="s">
        <v>59</v>
      </c>
      <c r="G475" s="37">
        <v>0</v>
      </c>
      <c r="H475" s="20" t="s">
        <v>70</v>
      </c>
      <c r="I475" s="21">
        <v>474</v>
      </c>
      <c r="J475" s="20" t="s">
        <v>100</v>
      </c>
      <c r="K475" s="20" t="s">
        <v>835</v>
      </c>
      <c r="L475" s="24">
        <v>45022</v>
      </c>
      <c r="M475" s="19" t="s">
        <v>1966</v>
      </c>
      <c r="N475" s="22" t="s">
        <v>1971</v>
      </c>
      <c r="O475" s="18">
        <v>6.9444444444444448E-2</v>
      </c>
      <c r="P475" s="19">
        <v>0</v>
      </c>
      <c r="Q475" s="20" t="s">
        <v>2305</v>
      </c>
      <c r="R475" s="33">
        <v>178</v>
      </c>
      <c r="S475" s="19">
        <v>0.11180555555555556</v>
      </c>
    </row>
    <row r="476" spans="1:19" x14ac:dyDescent="0.2">
      <c r="A476" s="16">
        <v>18</v>
      </c>
      <c r="B476" s="15" t="s">
        <v>834</v>
      </c>
      <c r="C476" s="16">
        <v>4</v>
      </c>
      <c r="D476" s="15" t="s">
        <v>87</v>
      </c>
      <c r="E476" s="15" t="s">
        <v>66</v>
      </c>
      <c r="F476" s="15" t="s">
        <v>106</v>
      </c>
      <c r="G476" s="36">
        <v>19.55</v>
      </c>
      <c r="H476" s="15" t="s">
        <v>76</v>
      </c>
      <c r="I476" s="16">
        <v>475</v>
      </c>
      <c r="J476" s="15" t="s">
        <v>163</v>
      </c>
      <c r="K476" s="15" t="s">
        <v>832</v>
      </c>
      <c r="L476" s="23">
        <v>45022</v>
      </c>
      <c r="M476" s="14" t="s">
        <v>2086</v>
      </c>
      <c r="N476" s="17" t="s">
        <v>2268</v>
      </c>
      <c r="O476" s="13">
        <v>0.11666666666666668</v>
      </c>
      <c r="P476" s="14">
        <v>8.1944444444444459E-2</v>
      </c>
      <c r="Q476" s="15" t="s">
        <v>2304</v>
      </c>
      <c r="R476" s="32">
        <v>174</v>
      </c>
      <c r="S476" s="14">
        <v>2.4305555555555556E-2</v>
      </c>
    </row>
    <row r="477" spans="1:19" x14ac:dyDescent="0.2">
      <c r="A477" s="21">
        <v>13</v>
      </c>
      <c r="B477" s="20" t="s">
        <v>512</v>
      </c>
      <c r="C477" s="21">
        <v>2</v>
      </c>
      <c r="D477" s="20" t="s">
        <v>72</v>
      </c>
      <c r="E477" s="20" t="s">
        <v>60</v>
      </c>
      <c r="F477" s="20" t="s">
        <v>106</v>
      </c>
      <c r="G477" s="37">
        <v>0</v>
      </c>
      <c r="H477" s="20" t="s">
        <v>76</v>
      </c>
      <c r="I477" s="21">
        <v>476</v>
      </c>
      <c r="J477" s="20" t="s">
        <v>163</v>
      </c>
      <c r="K477" s="20" t="s">
        <v>830</v>
      </c>
      <c r="L477" s="24">
        <v>45022</v>
      </c>
      <c r="M477" s="19" t="s">
        <v>2057</v>
      </c>
      <c r="N477" s="22" t="s">
        <v>1927</v>
      </c>
      <c r="O477" s="18">
        <v>8.2638888888888887E-2</v>
      </c>
      <c r="P477" s="19">
        <v>0</v>
      </c>
      <c r="Q477" s="20" t="s">
        <v>2305</v>
      </c>
      <c r="R477" s="33">
        <v>218</v>
      </c>
      <c r="S477" s="19">
        <v>7.9861111111111105E-2</v>
      </c>
    </row>
    <row r="478" spans="1:19" x14ac:dyDescent="0.2">
      <c r="A478" s="16">
        <v>8</v>
      </c>
      <c r="B478" s="15" t="s">
        <v>829</v>
      </c>
      <c r="C478" s="16">
        <v>6</v>
      </c>
      <c r="D478" s="15" t="s">
        <v>78</v>
      </c>
      <c r="E478" s="15" t="s">
        <v>60</v>
      </c>
      <c r="F478" s="15" t="s">
        <v>59</v>
      </c>
      <c r="G478" s="36">
        <v>0</v>
      </c>
      <c r="H478" s="15" t="s">
        <v>57</v>
      </c>
      <c r="I478" s="16">
        <v>477</v>
      </c>
      <c r="J478" s="15" t="s">
        <v>75</v>
      </c>
      <c r="K478" s="15" t="s">
        <v>827</v>
      </c>
      <c r="L478" s="23">
        <v>45022</v>
      </c>
      <c r="M478" s="14" t="s">
        <v>1965</v>
      </c>
      <c r="N478" s="17" t="s">
        <v>1998</v>
      </c>
      <c r="O478" s="13">
        <v>5.4861111111111124E-2</v>
      </c>
      <c r="P478" s="14">
        <v>0</v>
      </c>
      <c r="Q478" s="15" t="s">
        <v>2305</v>
      </c>
      <c r="R478" s="32">
        <v>204</v>
      </c>
      <c r="S478" s="14">
        <v>7.9861111111111105E-2</v>
      </c>
    </row>
    <row r="479" spans="1:19" x14ac:dyDescent="0.2">
      <c r="A479" s="21">
        <v>7</v>
      </c>
      <c r="B479" s="20" t="s">
        <v>826</v>
      </c>
      <c r="C479" s="21">
        <v>5</v>
      </c>
      <c r="D479" s="20" t="s">
        <v>97</v>
      </c>
      <c r="E479" s="20" t="s">
        <v>82</v>
      </c>
      <c r="F479" s="20" t="s">
        <v>102</v>
      </c>
      <c r="G479" s="37">
        <v>32.78</v>
      </c>
      <c r="H479" s="20" t="s">
        <v>76</v>
      </c>
      <c r="I479" s="21">
        <v>478</v>
      </c>
      <c r="J479" s="20" t="s">
        <v>126</v>
      </c>
      <c r="K479" s="20" t="s">
        <v>824</v>
      </c>
      <c r="L479" s="24">
        <v>45022</v>
      </c>
      <c r="M479" s="19" t="s">
        <v>1889</v>
      </c>
      <c r="N479" s="22" t="s">
        <v>2177</v>
      </c>
      <c r="O479" s="18">
        <v>0.15416666666666667</v>
      </c>
      <c r="P479" s="19">
        <v>8.1250000000000017E-2</v>
      </c>
      <c r="Q479" s="20" t="s">
        <v>2304</v>
      </c>
      <c r="R479" s="33">
        <v>118</v>
      </c>
      <c r="S479" s="19">
        <v>6.25E-2</v>
      </c>
    </row>
    <row r="480" spans="1:19" x14ac:dyDescent="0.2">
      <c r="A480" s="16">
        <v>1</v>
      </c>
      <c r="B480" s="15" t="s">
        <v>823</v>
      </c>
      <c r="C480" s="16">
        <v>3</v>
      </c>
      <c r="D480" s="15" t="s">
        <v>72</v>
      </c>
      <c r="E480" s="15" t="s">
        <v>82</v>
      </c>
      <c r="F480" s="15" t="s">
        <v>106</v>
      </c>
      <c r="G480" s="36">
        <v>39.58</v>
      </c>
      <c r="H480" s="15" t="s">
        <v>57</v>
      </c>
      <c r="I480" s="16">
        <v>479</v>
      </c>
      <c r="J480" s="15" t="s">
        <v>64</v>
      </c>
      <c r="K480" s="15" t="s">
        <v>821</v>
      </c>
      <c r="L480" s="23">
        <v>45022</v>
      </c>
      <c r="M480" s="14" t="s">
        <v>1961</v>
      </c>
      <c r="N480" s="17" t="s">
        <v>2184</v>
      </c>
      <c r="O480" s="13">
        <v>0.15833333333333333</v>
      </c>
      <c r="P480" s="14">
        <v>0.10069444444444443</v>
      </c>
      <c r="Q480" s="15" t="s">
        <v>2304</v>
      </c>
      <c r="R480" s="32">
        <v>52</v>
      </c>
      <c r="S480" s="14">
        <v>5.7638888888888892E-2</v>
      </c>
    </row>
    <row r="481" spans="1:19" x14ac:dyDescent="0.2">
      <c r="A481" s="21">
        <v>1</v>
      </c>
      <c r="B481" s="20" t="s">
        <v>820</v>
      </c>
      <c r="C481" s="21">
        <v>5</v>
      </c>
      <c r="D481" s="20" t="s">
        <v>87</v>
      </c>
      <c r="E481" s="20" t="s">
        <v>60</v>
      </c>
      <c r="F481" s="20" t="s">
        <v>102</v>
      </c>
      <c r="G481" s="37">
        <v>18.63</v>
      </c>
      <c r="H481" s="20" t="s">
        <v>57</v>
      </c>
      <c r="I481" s="21">
        <v>480</v>
      </c>
      <c r="J481" s="20" t="s">
        <v>85</v>
      </c>
      <c r="K481" s="20" t="s">
        <v>818</v>
      </c>
      <c r="L481" s="24">
        <v>45022</v>
      </c>
      <c r="M481" s="19" t="s">
        <v>2073</v>
      </c>
      <c r="N481" s="22" t="s">
        <v>2269</v>
      </c>
      <c r="O481" s="18">
        <v>0.16180555555555551</v>
      </c>
      <c r="P481" s="19">
        <v>0.11666666666666661</v>
      </c>
      <c r="Q481" s="20" t="s">
        <v>2304</v>
      </c>
      <c r="R481" s="33">
        <v>159</v>
      </c>
      <c r="S481" s="19">
        <v>4.5138888888888888E-2</v>
      </c>
    </row>
    <row r="482" spans="1:19" x14ac:dyDescent="0.2">
      <c r="A482" s="16">
        <v>9</v>
      </c>
      <c r="B482" s="15" t="s">
        <v>817</v>
      </c>
      <c r="C482" s="16">
        <v>4</v>
      </c>
      <c r="D482" s="15" t="s">
        <v>97</v>
      </c>
      <c r="E482" s="15" t="s">
        <v>82</v>
      </c>
      <c r="F482" s="15" t="s">
        <v>59</v>
      </c>
      <c r="G482" s="36">
        <v>42.02</v>
      </c>
      <c r="H482" s="15" t="s">
        <v>57</v>
      </c>
      <c r="I482" s="16">
        <v>481</v>
      </c>
      <c r="J482" s="15" t="s">
        <v>100</v>
      </c>
      <c r="K482" s="15" t="s">
        <v>25</v>
      </c>
      <c r="L482" s="23">
        <v>45022</v>
      </c>
      <c r="M482" s="14" t="s">
        <v>1891</v>
      </c>
      <c r="N482" s="17" t="s">
        <v>2270</v>
      </c>
      <c r="O482" s="13">
        <v>0.11527777777777777</v>
      </c>
      <c r="P482" s="14">
        <v>7.4999999999999983E-2</v>
      </c>
      <c r="Q482" s="15" t="s">
        <v>2304</v>
      </c>
      <c r="R482" s="32">
        <v>52</v>
      </c>
      <c r="S482" s="14">
        <v>4.027777777777778E-2</v>
      </c>
    </row>
    <row r="483" spans="1:19" x14ac:dyDescent="0.2">
      <c r="A483" s="21">
        <v>9</v>
      </c>
      <c r="B483" s="20" t="s">
        <v>271</v>
      </c>
      <c r="C483" s="21">
        <v>4</v>
      </c>
      <c r="D483" s="20" t="s">
        <v>72</v>
      </c>
      <c r="E483" s="20" t="s">
        <v>60</v>
      </c>
      <c r="F483" s="20" t="s">
        <v>59</v>
      </c>
      <c r="G483" s="37">
        <v>18.84</v>
      </c>
      <c r="H483" s="20" t="s">
        <v>70</v>
      </c>
      <c r="I483" s="21">
        <v>482</v>
      </c>
      <c r="J483" s="20" t="s">
        <v>75</v>
      </c>
      <c r="K483" s="20" t="s">
        <v>23</v>
      </c>
      <c r="L483" s="24">
        <v>45022</v>
      </c>
      <c r="M483" s="19" t="s">
        <v>1942</v>
      </c>
      <c r="N483" s="22" t="s">
        <v>2063</v>
      </c>
      <c r="O483" s="18">
        <v>9.583333333333334E-2</v>
      </c>
      <c r="P483" s="19">
        <v>8.1250000000000003E-2</v>
      </c>
      <c r="Q483" s="20" t="s">
        <v>2304</v>
      </c>
      <c r="R483" s="33">
        <v>63</v>
      </c>
      <c r="S483" s="19">
        <v>1.4583333333333334E-2</v>
      </c>
    </row>
    <row r="484" spans="1:19" x14ac:dyDescent="0.2">
      <c r="A484" s="16">
        <v>2</v>
      </c>
      <c r="B484" s="15" t="s">
        <v>814</v>
      </c>
      <c r="C484" s="16">
        <v>4</v>
      </c>
      <c r="D484" s="15" t="s">
        <v>97</v>
      </c>
      <c r="E484" s="15" t="s">
        <v>82</v>
      </c>
      <c r="F484" s="15" t="s">
        <v>59</v>
      </c>
      <c r="G484" s="36">
        <v>12.74</v>
      </c>
      <c r="H484" s="15" t="s">
        <v>57</v>
      </c>
      <c r="I484" s="16">
        <v>483</v>
      </c>
      <c r="J484" s="15" t="s">
        <v>56</v>
      </c>
      <c r="K484" s="15" t="s">
        <v>10</v>
      </c>
      <c r="L484" s="23">
        <v>45022</v>
      </c>
      <c r="M484" s="14" t="s">
        <v>2068</v>
      </c>
      <c r="N484" s="17" t="s">
        <v>2199</v>
      </c>
      <c r="O484" s="13">
        <v>0.13263888888888889</v>
      </c>
      <c r="P484" s="14">
        <v>9.5833333333333326E-2</v>
      </c>
      <c r="Q484" s="15" t="s">
        <v>2304</v>
      </c>
      <c r="R484" s="32">
        <v>81</v>
      </c>
      <c r="S484" s="14">
        <v>3.6805555555555557E-2</v>
      </c>
    </row>
    <row r="485" spans="1:19" x14ac:dyDescent="0.2">
      <c r="A485" s="21">
        <v>18</v>
      </c>
      <c r="B485" s="20" t="s">
        <v>812</v>
      </c>
      <c r="C485" s="21">
        <v>2</v>
      </c>
      <c r="D485" s="20" t="s">
        <v>78</v>
      </c>
      <c r="E485" s="20" t="s">
        <v>82</v>
      </c>
      <c r="F485" s="20" t="s">
        <v>59</v>
      </c>
      <c r="G485" s="37">
        <v>22.76</v>
      </c>
      <c r="H485" s="20" t="s">
        <v>70</v>
      </c>
      <c r="I485" s="21">
        <v>484</v>
      </c>
      <c r="J485" s="20" t="s">
        <v>69</v>
      </c>
      <c r="K485" s="20" t="s">
        <v>26</v>
      </c>
      <c r="L485" s="24">
        <v>45022</v>
      </c>
      <c r="M485" s="19" t="s">
        <v>1973</v>
      </c>
      <c r="N485" s="22" t="s">
        <v>2109</v>
      </c>
      <c r="O485" s="18">
        <v>0.1236111111111111</v>
      </c>
      <c r="P485" s="19">
        <v>9.9999999999999992E-2</v>
      </c>
      <c r="Q485" s="20" t="s">
        <v>2304</v>
      </c>
      <c r="R485" s="33">
        <v>75</v>
      </c>
      <c r="S485" s="19">
        <v>2.361111111111111E-2</v>
      </c>
    </row>
    <row r="486" spans="1:19" x14ac:dyDescent="0.2">
      <c r="A486" s="16">
        <v>6</v>
      </c>
      <c r="B486" s="15" t="s">
        <v>810</v>
      </c>
      <c r="C486" s="16">
        <v>5</v>
      </c>
      <c r="D486" s="15" t="s">
        <v>87</v>
      </c>
      <c r="E486" s="15" t="s">
        <v>66</v>
      </c>
      <c r="F486" s="15" t="s">
        <v>59</v>
      </c>
      <c r="G486" s="36">
        <v>39.07</v>
      </c>
      <c r="H486" s="15" t="s">
        <v>57</v>
      </c>
      <c r="I486" s="16">
        <v>485</v>
      </c>
      <c r="J486" s="15" t="s">
        <v>126</v>
      </c>
      <c r="K486" s="15" t="s">
        <v>808</v>
      </c>
      <c r="L486" s="23">
        <v>45022</v>
      </c>
      <c r="M486" s="14" t="s">
        <v>1992</v>
      </c>
      <c r="N486" s="17" t="s">
        <v>2189</v>
      </c>
      <c r="O486" s="13">
        <v>7.7777777777777779E-2</v>
      </c>
      <c r="P486" s="14">
        <v>2.2916666666666669E-2</v>
      </c>
      <c r="Q486" s="15" t="s">
        <v>2304</v>
      </c>
      <c r="R486" s="32">
        <v>144</v>
      </c>
      <c r="S486" s="14">
        <v>5.486111111111111E-2</v>
      </c>
    </row>
    <row r="487" spans="1:19" x14ac:dyDescent="0.2">
      <c r="A487" s="21">
        <v>15</v>
      </c>
      <c r="B487" s="20" t="s">
        <v>807</v>
      </c>
      <c r="C487" s="21">
        <v>3</v>
      </c>
      <c r="D487" s="20" t="s">
        <v>97</v>
      </c>
      <c r="E487" s="20" t="s">
        <v>60</v>
      </c>
      <c r="F487" s="20" t="s">
        <v>106</v>
      </c>
      <c r="G487" s="37">
        <v>12.66</v>
      </c>
      <c r="H487" s="20" t="s">
        <v>76</v>
      </c>
      <c r="I487" s="21">
        <v>486</v>
      </c>
      <c r="J487" s="20" t="s">
        <v>75</v>
      </c>
      <c r="K487" s="20" t="s">
        <v>805</v>
      </c>
      <c r="L487" s="24">
        <v>45022</v>
      </c>
      <c r="M487" s="19" t="s">
        <v>1941</v>
      </c>
      <c r="N487" s="22" t="s">
        <v>2233</v>
      </c>
      <c r="O487" s="18">
        <v>0.15277777777777782</v>
      </c>
      <c r="P487" s="19">
        <v>0.10138888888888895</v>
      </c>
      <c r="Q487" s="20" t="s">
        <v>2304</v>
      </c>
      <c r="R487" s="33">
        <v>150</v>
      </c>
      <c r="S487" s="19">
        <v>4.0972222222222222E-2</v>
      </c>
    </row>
    <row r="488" spans="1:19" x14ac:dyDescent="0.2">
      <c r="A488" s="16">
        <v>17</v>
      </c>
      <c r="B488" s="15" t="s">
        <v>403</v>
      </c>
      <c r="C488" s="16">
        <v>1</v>
      </c>
      <c r="D488" s="15" t="s">
        <v>97</v>
      </c>
      <c r="E488" s="15" t="s">
        <v>82</v>
      </c>
      <c r="F488" s="15" t="s">
        <v>59</v>
      </c>
      <c r="G488" s="36">
        <v>45.76</v>
      </c>
      <c r="H488" s="15" t="s">
        <v>76</v>
      </c>
      <c r="I488" s="16">
        <v>487</v>
      </c>
      <c r="J488" s="15" t="s">
        <v>163</v>
      </c>
      <c r="K488" s="15" t="s">
        <v>803</v>
      </c>
      <c r="L488" s="23">
        <v>45022</v>
      </c>
      <c r="M488" s="14" t="s">
        <v>1955</v>
      </c>
      <c r="N488" s="17" t="s">
        <v>2068</v>
      </c>
      <c r="O488" s="13">
        <v>0.10486111111111113</v>
      </c>
      <c r="P488" s="14">
        <v>3.0555555555555572E-2</v>
      </c>
      <c r="Q488" s="15" t="s">
        <v>2304</v>
      </c>
      <c r="R488" s="32">
        <v>152</v>
      </c>
      <c r="S488" s="14">
        <v>6.3888888888888884E-2</v>
      </c>
    </row>
    <row r="489" spans="1:19" x14ac:dyDescent="0.2">
      <c r="A489" s="21">
        <v>10</v>
      </c>
      <c r="B489" s="20" t="s">
        <v>802</v>
      </c>
      <c r="C489" s="21">
        <v>4</v>
      </c>
      <c r="D489" s="20" t="s">
        <v>72</v>
      </c>
      <c r="E489" s="20" t="s">
        <v>82</v>
      </c>
      <c r="F489" s="20" t="s">
        <v>106</v>
      </c>
      <c r="G489" s="37">
        <v>0</v>
      </c>
      <c r="H489" s="20" t="s">
        <v>70</v>
      </c>
      <c r="I489" s="21">
        <v>488</v>
      </c>
      <c r="J489" s="20" t="s">
        <v>64</v>
      </c>
      <c r="K489" s="20" t="s">
        <v>800</v>
      </c>
      <c r="L489" s="24">
        <v>45022</v>
      </c>
      <c r="M489" s="19" t="s">
        <v>2020</v>
      </c>
      <c r="N489" s="22" t="s">
        <v>1995</v>
      </c>
      <c r="O489" s="18">
        <v>8.1944444444444445E-2</v>
      </c>
      <c r="P489" s="19">
        <v>0</v>
      </c>
      <c r="Q489" s="20" t="s">
        <v>2305</v>
      </c>
      <c r="R489" s="33">
        <v>185</v>
      </c>
      <c r="S489" s="19">
        <v>8.611111111111111E-2</v>
      </c>
    </row>
    <row r="490" spans="1:19" x14ac:dyDescent="0.2">
      <c r="A490" s="16">
        <v>3</v>
      </c>
      <c r="B490" s="15" t="s">
        <v>533</v>
      </c>
      <c r="C490" s="16">
        <v>1</v>
      </c>
      <c r="D490" s="15" t="s">
        <v>72</v>
      </c>
      <c r="E490" s="15" t="s">
        <v>60</v>
      </c>
      <c r="F490" s="15" t="s">
        <v>59</v>
      </c>
      <c r="G490" s="36">
        <v>22.27</v>
      </c>
      <c r="H490" s="15" t="s">
        <v>76</v>
      </c>
      <c r="I490" s="16">
        <v>489</v>
      </c>
      <c r="J490" s="15" t="s">
        <v>64</v>
      </c>
      <c r="K490" s="15" t="s">
        <v>798</v>
      </c>
      <c r="L490" s="23">
        <v>45022</v>
      </c>
      <c r="M490" s="14" t="s">
        <v>1953</v>
      </c>
      <c r="N490" s="17" t="s">
        <v>2271</v>
      </c>
      <c r="O490" s="13">
        <v>0.11458333333333333</v>
      </c>
      <c r="P490" s="14">
        <v>8.0555555555555547E-2</v>
      </c>
      <c r="Q490" s="15" t="s">
        <v>2304</v>
      </c>
      <c r="R490" s="32">
        <v>149</v>
      </c>
      <c r="S490" s="14">
        <v>2.361111111111111E-2</v>
      </c>
    </row>
    <row r="491" spans="1:19" x14ac:dyDescent="0.2">
      <c r="A491" s="21">
        <v>1</v>
      </c>
      <c r="B491" s="20" t="s">
        <v>797</v>
      </c>
      <c r="C491" s="21">
        <v>2</v>
      </c>
      <c r="D491" s="20" t="s">
        <v>87</v>
      </c>
      <c r="E491" s="20" t="s">
        <v>82</v>
      </c>
      <c r="F491" s="20" t="s">
        <v>59</v>
      </c>
      <c r="G491" s="37">
        <v>0</v>
      </c>
      <c r="H491" s="20" t="s">
        <v>70</v>
      </c>
      <c r="I491" s="21">
        <v>490</v>
      </c>
      <c r="J491" s="20" t="s">
        <v>75</v>
      </c>
      <c r="K491" s="20" t="s">
        <v>795</v>
      </c>
      <c r="L491" s="24">
        <v>45022</v>
      </c>
      <c r="M491" s="19" t="s">
        <v>2087</v>
      </c>
      <c r="N491" s="22" t="s">
        <v>2144</v>
      </c>
      <c r="O491" s="18">
        <v>6.7361111111111122E-2</v>
      </c>
      <c r="P491" s="19">
        <v>0</v>
      </c>
      <c r="Q491" s="20" t="s">
        <v>2305</v>
      </c>
      <c r="R491" s="33">
        <v>212</v>
      </c>
      <c r="S491" s="19">
        <v>9.0972222222222218E-2</v>
      </c>
    </row>
    <row r="492" spans="1:19" x14ac:dyDescent="0.2">
      <c r="A492" s="16">
        <v>7</v>
      </c>
      <c r="B492" s="15" t="s">
        <v>794</v>
      </c>
      <c r="C492" s="16">
        <v>4</v>
      </c>
      <c r="D492" s="15" t="s">
        <v>78</v>
      </c>
      <c r="E492" s="15" t="s">
        <v>60</v>
      </c>
      <c r="F492" s="15" t="s">
        <v>59</v>
      </c>
      <c r="G492" s="36">
        <v>34.68</v>
      </c>
      <c r="H492" s="15" t="s">
        <v>76</v>
      </c>
      <c r="I492" s="16">
        <v>491</v>
      </c>
      <c r="J492" s="15" t="s">
        <v>90</v>
      </c>
      <c r="K492" s="15" t="s">
        <v>162</v>
      </c>
      <c r="L492" s="23">
        <v>45022</v>
      </c>
      <c r="M492" s="14" t="s">
        <v>1991</v>
      </c>
      <c r="N492" s="17" t="s">
        <v>2012</v>
      </c>
      <c r="O492" s="13">
        <v>0.11458333333333334</v>
      </c>
      <c r="P492" s="14">
        <v>7.5694444444444453E-2</v>
      </c>
      <c r="Q492" s="15" t="s">
        <v>2304</v>
      </c>
      <c r="R492" s="32">
        <v>118</v>
      </c>
      <c r="S492" s="14">
        <v>2.8472222222222222E-2</v>
      </c>
    </row>
    <row r="493" spans="1:19" x14ac:dyDescent="0.2">
      <c r="A493" s="21">
        <v>4</v>
      </c>
      <c r="B493" s="20" t="s">
        <v>792</v>
      </c>
      <c r="C493" s="21">
        <v>4</v>
      </c>
      <c r="D493" s="20" t="s">
        <v>97</v>
      </c>
      <c r="E493" s="20" t="s">
        <v>82</v>
      </c>
      <c r="F493" s="20" t="s">
        <v>59</v>
      </c>
      <c r="G493" s="37">
        <v>16.62</v>
      </c>
      <c r="H493" s="20" t="s">
        <v>57</v>
      </c>
      <c r="I493" s="21">
        <v>492</v>
      </c>
      <c r="J493" s="20" t="s">
        <v>75</v>
      </c>
      <c r="K493" s="20" t="s">
        <v>790</v>
      </c>
      <c r="L493" s="24">
        <v>45022</v>
      </c>
      <c r="M493" s="19" t="s">
        <v>2055</v>
      </c>
      <c r="N493" s="22" t="s">
        <v>2234</v>
      </c>
      <c r="O493" s="18">
        <v>0.14791666666666664</v>
      </c>
      <c r="P493" s="19">
        <v>0.11388888888888887</v>
      </c>
      <c r="Q493" s="20" t="s">
        <v>2304</v>
      </c>
      <c r="R493" s="33">
        <v>210</v>
      </c>
      <c r="S493" s="19">
        <v>3.4027777777777775E-2</v>
      </c>
    </row>
    <row r="494" spans="1:19" x14ac:dyDescent="0.2">
      <c r="A494" s="16">
        <v>2</v>
      </c>
      <c r="B494" s="15" t="s">
        <v>789</v>
      </c>
      <c r="C494" s="16">
        <v>2</v>
      </c>
      <c r="D494" s="15" t="s">
        <v>87</v>
      </c>
      <c r="E494" s="15" t="s">
        <v>82</v>
      </c>
      <c r="F494" s="15" t="s">
        <v>59</v>
      </c>
      <c r="G494" s="36">
        <v>32.67</v>
      </c>
      <c r="H494" s="15" t="s">
        <v>76</v>
      </c>
      <c r="I494" s="16">
        <v>493</v>
      </c>
      <c r="J494" s="15" t="s">
        <v>100</v>
      </c>
      <c r="K494" s="15" t="s">
        <v>24</v>
      </c>
      <c r="L494" s="23">
        <v>45022</v>
      </c>
      <c r="M494" s="14" t="s">
        <v>2088</v>
      </c>
      <c r="N494" s="17" t="s">
        <v>1960</v>
      </c>
      <c r="O494" s="13">
        <v>6.2499999999999993E-2</v>
      </c>
      <c r="P494" s="14">
        <v>4.6527777777777772E-2</v>
      </c>
      <c r="Q494" s="15" t="s">
        <v>2304</v>
      </c>
      <c r="R494" s="32">
        <v>54</v>
      </c>
      <c r="S494" s="14">
        <v>5.5555555555555558E-3</v>
      </c>
    </row>
    <row r="495" spans="1:19" x14ac:dyDescent="0.2">
      <c r="A495" s="21">
        <v>20</v>
      </c>
      <c r="B495" s="20" t="s">
        <v>787</v>
      </c>
      <c r="C495" s="21">
        <v>5</v>
      </c>
      <c r="D495" s="20" t="s">
        <v>97</v>
      </c>
      <c r="E495" s="20" t="s">
        <v>60</v>
      </c>
      <c r="F495" s="20" t="s">
        <v>59</v>
      </c>
      <c r="G495" s="37">
        <v>11.85</v>
      </c>
      <c r="H495" s="20" t="s">
        <v>57</v>
      </c>
      <c r="I495" s="21">
        <v>494</v>
      </c>
      <c r="J495" s="20" t="s">
        <v>163</v>
      </c>
      <c r="K495" s="20" t="s">
        <v>785</v>
      </c>
      <c r="L495" s="24">
        <v>45022</v>
      </c>
      <c r="M495" s="19" t="s">
        <v>1886</v>
      </c>
      <c r="N495" s="22" t="s">
        <v>2111</v>
      </c>
      <c r="O495" s="18">
        <v>0.13958333333333331</v>
      </c>
      <c r="P495" s="19">
        <v>0.11805555555555552</v>
      </c>
      <c r="Q495" s="20" t="s">
        <v>2304</v>
      </c>
      <c r="R495" s="33">
        <v>172</v>
      </c>
      <c r="S495" s="19">
        <v>2.1527777777777778E-2</v>
      </c>
    </row>
    <row r="496" spans="1:19" x14ac:dyDescent="0.2">
      <c r="A496" s="16">
        <v>11</v>
      </c>
      <c r="B496" s="15" t="s">
        <v>299</v>
      </c>
      <c r="C496" s="16">
        <v>6</v>
      </c>
      <c r="D496" s="15" t="s">
        <v>61</v>
      </c>
      <c r="E496" s="15" t="s">
        <v>60</v>
      </c>
      <c r="F496" s="15" t="s">
        <v>59</v>
      </c>
      <c r="G496" s="36">
        <v>33.96</v>
      </c>
      <c r="H496" s="15" t="s">
        <v>70</v>
      </c>
      <c r="I496" s="16">
        <v>495</v>
      </c>
      <c r="J496" s="15" t="s">
        <v>132</v>
      </c>
      <c r="K496" s="15" t="s">
        <v>783</v>
      </c>
      <c r="L496" s="23">
        <v>45022</v>
      </c>
      <c r="M496" s="14" t="s">
        <v>1908</v>
      </c>
      <c r="N496" s="17" t="s">
        <v>2272</v>
      </c>
      <c r="O496" s="13">
        <v>0.15902777777777777</v>
      </c>
      <c r="P496" s="14">
        <v>8.8194444444444436E-2</v>
      </c>
      <c r="Q496" s="15" t="s">
        <v>2304</v>
      </c>
      <c r="R496" s="32">
        <v>263</v>
      </c>
      <c r="S496" s="14">
        <v>7.0833333333333331E-2</v>
      </c>
    </row>
    <row r="497" spans="1:19" x14ac:dyDescent="0.2">
      <c r="A497" s="21">
        <v>1</v>
      </c>
      <c r="B497" s="20" t="s">
        <v>782</v>
      </c>
      <c r="C497" s="21">
        <v>3</v>
      </c>
      <c r="D497" s="20" t="s">
        <v>97</v>
      </c>
      <c r="E497" s="20" t="s">
        <v>82</v>
      </c>
      <c r="F497" s="20" t="s">
        <v>59</v>
      </c>
      <c r="G497" s="37">
        <v>39.42</v>
      </c>
      <c r="H497" s="20" t="s">
        <v>57</v>
      </c>
      <c r="I497" s="21">
        <v>496</v>
      </c>
      <c r="J497" s="20" t="s">
        <v>64</v>
      </c>
      <c r="K497" s="20" t="s">
        <v>781</v>
      </c>
      <c r="L497" s="24">
        <v>45022</v>
      </c>
      <c r="M497" s="19" t="s">
        <v>2009</v>
      </c>
      <c r="N497" s="22" t="s">
        <v>2149</v>
      </c>
      <c r="O497" s="18">
        <v>0.15833333333333333</v>
      </c>
      <c r="P497" s="19">
        <v>6.597222222222221E-2</v>
      </c>
      <c r="Q497" s="20" t="s">
        <v>2304</v>
      </c>
      <c r="R497" s="33">
        <v>223</v>
      </c>
      <c r="S497" s="19">
        <v>9.2361111111111116E-2</v>
      </c>
    </row>
    <row r="498" spans="1:19" x14ac:dyDescent="0.2">
      <c r="A498" s="16">
        <v>13</v>
      </c>
      <c r="B498" s="15" t="s">
        <v>780</v>
      </c>
      <c r="C498" s="16">
        <v>6</v>
      </c>
      <c r="D498" s="15" t="s">
        <v>72</v>
      </c>
      <c r="E498" s="15" t="s">
        <v>82</v>
      </c>
      <c r="F498" s="15" t="s">
        <v>106</v>
      </c>
      <c r="G498" s="36">
        <v>29.93</v>
      </c>
      <c r="H498" s="15" t="s">
        <v>57</v>
      </c>
      <c r="I498" s="16">
        <v>497</v>
      </c>
      <c r="J498" s="15" t="s">
        <v>64</v>
      </c>
      <c r="K498" s="15" t="s">
        <v>778</v>
      </c>
      <c r="L498" s="23">
        <v>45022</v>
      </c>
      <c r="M498" s="14" t="s">
        <v>1928</v>
      </c>
      <c r="N498" s="17" t="s">
        <v>2273</v>
      </c>
      <c r="O498" s="13">
        <v>0.14444444444444446</v>
      </c>
      <c r="P498" s="14">
        <v>0.11805555555555557</v>
      </c>
      <c r="Q498" s="15" t="s">
        <v>2304</v>
      </c>
      <c r="R498" s="32">
        <v>150</v>
      </c>
      <c r="S498" s="14">
        <v>2.6388888888888889E-2</v>
      </c>
    </row>
    <row r="499" spans="1:19" x14ac:dyDescent="0.2">
      <c r="A499" s="21">
        <v>20</v>
      </c>
      <c r="B499" s="20" t="s">
        <v>777</v>
      </c>
      <c r="C499" s="21">
        <v>3</v>
      </c>
      <c r="D499" s="20" t="s">
        <v>72</v>
      </c>
      <c r="E499" s="20" t="s">
        <v>82</v>
      </c>
      <c r="F499" s="20" t="s">
        <v>59</v>
      </c>
      <c r="G499" s="37">
        <v>21.99</v>
      </c>
      <c r="H499" s="20" t="s">
        <v>70</v>
      </c>
      <c r="I499" s="21">
        <v>498</v>
      </c>
      <c r="J499" s="20" t="s">
        <v>90</v>
      </c>
      <c r="K499" s="20" t="s">
        <v>16</v>
      </c>
      <c r="L499" s="24">
        <v>45022</v>
      </c>
      <c r="M499" s="19" t="s">
        <v>2027</v>
      </c>
      <c r="N499" s="22" t="s">
        <v>1895</v>
      </c>
      <c r="O499" s="18">
        <v>0.14513888888888887</v>
      </c>
      <c r="P499" s="19">
        <v>0.12291666666666665</v>
      </c>
      <c r="Q499" s="20" t="s">
        <v>2304</v>
      </c>
      <c r="R499" s="33">
        <v>19</v>
      </c>
      <c r="S499" s="19">
        <v>2.2222222222222223E-2</v>
      </c>
    </row>
    <row r="500" spans="1:19" x14ac:dyDescent="0.2">
      <c r="A500" s="16">
        <v>5</v>
      </c>
      <c r="B500" s="15" t="s">
        <v>775</v>
      </c>
      <c r="C500" s="16">
        <v>5</v>
      </c>
      <c r="D500" s="15" t="s">
        <v>61</v>
      </c>
      <c r="E500" s="15" t="s">
        <v>66</v>
      </c>
      <c r="F500" s="15" t="s">
        <v>106</v>
      </c>
      <c r="G500" s="36">
        <v>22.69</v>
      </c>
      <c r="H500" s="15" t="s">
        <v>57</v>
      </c>
      <c r="I500" s="16">
        <v>499</v>
      </c>
      <c r="J500" s="15" t="s">
        <v>104</v>
      </c>
      <c r="K500" s="15" t="s">
        <v>773</v>
      </c>
      <c r="L500" s="23">
        <v>45022</v>
      </c>
      <c r="M500" s="14" t="s">
        <v>1938</v>
      </c>
      <c r="N500" s="17" t="s">
        <v>2274</v>
      </c>
      <c r="O500" s="13">
        <v>0.12986111111111112</v>
      </c>
      <c r="P500" s="14">
        <v>3.9583333333333345E-2</v>
      </c>
      <c r="Q500" s="15" t="s">
        <v>2304</v>
      </c>
      <c r="R500" s="32">
        <v>158</v>
      </c>
      <c r="S500" s="14">
        <v>9.0277777777777776E-2</v>
      </c>
    </row>
    <row r="501" spans="1:19" x14ac:dyDescent="0.2">
      <c r="A501" s="21">
        <v>4</v>
      </c>
      <c r="B501" s="20" t="s">
        <v>533</v>
      </c>
      <c r="C501" s="21">
        <v>5</v>
      </c>
      <c r="D501" s="20" t="s">
        <v>78</v>
      </c>
      <c r="E501" s="20" t="s">
        <v>60</v>
      </c>
      <c r="F501" s="20" t="s">
        <v>106</v>
      </c>
      <c r="G501" s="37">
        <v>37.619999999999997</v>
      </c>
      <c r="H501" s="20" t="s">
        <v>76</v>
      </c>
      <c r="I501" s="21">
        <v>500</v>
      </c>
      <c r="J501" s="20" t="s">
        <v>64</v>
      </c>
      <c r="K501" s="20" t="s">
        <v>771</v>
      </c>
      <c r="L501" s="24">
        <v>45022</v>
      </c>
      <c r="M501" s="19" t="s">
        <v>1962</v>
      </c>
      <c r="N501" s="22" t="s">
        <v>2251</v>
      </c>
      <c r="O501" s="18">
        <v>0.17569444444444443</v>
      </c>
      <c r="P501" s="19">
        <v>0.1361111111111111</v>
      </c>
      <c r="Q501" s="20" t="s">
        <v>2304</v>
      </c>
      <c r="R501" s="33">
        <v>93</v>
      </c>
      <c r="S501" s="19">
        <v>2.9166666666666667E-2</v>
      </c>
    </row>
    <row r="502" spans="1:19" x14ac:dyDescent="0.2">
      <c r="A502" s="16">
        <v>7</v>
      </c>
      <c r="B502" s="15" t="s">
        <v>770</v>
      </c>
      <c r="C502" s="16">
        <v>1</v>
      </c>
      <c r="D502" s="15" t="s">
        <v>97</v>
      </c>
      <c r="E502" s="15" t="s">
        <v>66</v>
      </c>
      <c r="F502" s="15" t="s">
        <v>59</v>
      </c>
      <c r="G502" s="36">
        <v>28.38</v>
      </c>
      <c r="H502" s="15" t="s">
        <v>76</v>
      </c>
      <c r="I502" s="16">
        <v>501</v>
      </c>
      <c r="J502" s="15" t="s">
        <v>132</v>
      </c>
      <c r="K502" s="15" t="s">
        <v>768</v>
      </c>
      <c r="L502" s="23">
        <v>45022</v>
      </c>
      <c r="M502" s="14" t="s">
        <v>2038</v>
      </c>
      <c r="N502" s="17" t="s">
        <v>2161</v>
      </c>
      <c r="O502" s="13">
        <v>0.12638888888888886</v>
      </c>
      <c r="P502" s="14">
        <v>8.8888888888888865E-2</v>
      </c>
      <c r="Q502" s="15" t="s">
        <v>2304</v>
      </c>
      <c r="R502" s="32">
        <v>138</v>
      </c>
      <c r="S502" s="14">
        <v>2.7083333333333334E-2</v>
      </c>
    </row>
    <row r="503" spans="1:19" x14ac:dyDescent="0.2">
      <c r="A503" s="21">
        <v>5</v>
      </c>
      <c r="B503" s="20" t="s">
        <v>343</v>
      </c>
      <c r="C503" s="21">
        <v>2</v>
      </c>
      <c r="D503" s="20" t="s">
        <v>87</v>
      </c>
      <c r="E503" s="20" t="s">
        <v>82</v>
      </c>
      <c r="F503" s="20" t="s">
        <v>59</v>
      </c>
      <c r="G503" s="37">
        <v>0</v>
      </c>
      <c r="H503" s="20" t="s">
        <v>57</v>
      </c>
      <c r="I503" s="21">
        <v>502</v>
      </c>
      <c r="J503" s="20" t="s">
        <v>126</v>
      </c>
      <c r="K503" s="20" t="s">
        <v>766</v>
      </c>
      <c r="L503" s="24">
        <v>45022</v>
      </c>
      <c r="M503" s="19" t="s">
        <v>2007</v>
      </c>
      <c r="N503" s="22" t="s">
        <v>1891</v>
      </c>
      <c r="O503" s="18">
        <v>0.05</v>
      </c>
      <c r="P503" s="19">
        <v>0</v>
      </c>
      <c r="Q503" s="20" t="s">
        <v>2305</v>
      </c>
      <c r="R503" s="33">
        <v>139</v>
      </c>
      <c r="S503" s="19">
        <v>5.0694444444444445E-2</v>
      </c>
    </row>
    <row r="504" spans="1:19" x14ac:dyDescent="0.2">
      <c r="A504" s="16">
        <v>3</v>
      </c>
      <c r="B504" s="15" t="s">
        <v>765</v>
      </c>
      <c r="C504" s="16">
        <v>1</v>
      </c>
      <c r="D504" s="15" t="s">
        <v>72</v>
      </c>
      <c r="E504" s="15" t="s">
        <v>82</v>
      </c>
      <c r="F504" s="15" t="s">
        <v>59</v>
      </c>
      <c r="G504" s="36">
        <v>35.840000000000003</v>
      </c>
      <c r="H504" s="15" t="s">
        <v>57</v>
      </c>
      <c r="I504" s="16">
        <v>503</v>
      </c>
      <c r="J504" s="15" t="s">
        <v>90</v>
      </c>
      <c r="K504" s="15" t="s">
        <v>763</v>
      </c>
      <c r="L504" s="23">
        <v>45022</v>
      </c>
      <c r="M504" s="14" t="s">
        <v>2070</v>
      </c>
      <c r="N504" s="17" t="s">
        <v>2138</v>
      </c>
      <c r="O504" s="13">
        <v>7.0833333333333318E-2</v>
      </c>
      <c r="P504" s="14">
        <v>1.1805555555555541E-2</v>
      </c>
      <c r="Q504" s="15" t="s">
        <v>2304</v>
      </c>
      <c r="R504" s="32">
        <v>137</v>
      </c>
      <c r="S504" s="14">
        <v>5.9027777777777776E-2</v>
      </c>
    </row>
    <row r="505" spans="1:19" x14ac:dyDescent="0.2">
      <c r="A505" s="21">
        <v>2</v>
      </c>
      <c r="B505" s="20" t="s">
        <v>762</v>
      </c>
      <c r="C505" s="21">
        <v>5</v>
      </c>
      <c r="D505" s="20" t="s">
        <v>87</v>
      </c>
      <c r="E505" s="20" t="s">
        <v>66</v>
      </c>
      <c r="F505" s="20" t="s">
        <v>102</v>
      </c>
      <c r="G505" s="37">
        <v>31.31</v>
      </c>
      <c r="H505" s="20" t="s">
        <v>57</v>
      </c>
      <c r="I505" s="21">
        <v>504</v>
      </c>
      <c r="J505" s="20" t="s">
        <v>104</v>
      </c>
      <c r="K505" s="20" t="s">
        <v>10</v>
      </c>
      <c r="L505" s="24">
        <v>45022</v>
      </c>
      <c r="M505" s="19" t="s">
        <v>2089</v>
      </c>
      <c r="N505" s="22" t="s">
        <v>2211</v>
      </c>
      <c r="O505" s="18">
        <v>0.10972222222222221</v>
      </c>
      <c r="P505" s="19">
        <v>9.6527777777777768E-2</v>
      </c>
      <c r="Q505" s="20" t="s">
        <v>2304</v>
      </c>
      <c r="R505" s="33">
        <v>54</v>
      </c>
      <c r="S505" s="19">
        <v>1.3194444444444444E-2</v>
      </c>
    </row>
    <row r="506" spans="1:19" x14ac:dyDescent="0.2">
      <c r="A506" s="16">
        <v>5</v>
      </c>
      <c r="B506" s="15" t="s">
        <v>161</v>
      </c>
      <c r="C506" s="16">
        <v>1</v>
      </c>
      <c r="D506" s="15" t="s">
        <v>61</v>
      </c>
      <c r="E506" s="15" t="s">
        <v>66</v>
      </c>
      <c r="F506" s="15" t="s">
        <v>59</v>
      </c>
      <c r="G506" s="36">
        <v>25.76</v>
      </c>
      <c r="H506" s="15" t="s">
        <v>57</v>
      </c>
      <c r="I506" s="16">
        <v>505</v>
      </c>
      <c r="J506" s="15" t="s">
        <v>75</v>
      </c>
      <c r="K506" s="15" t="s">
        <v>759</v>
      </c>
      <c r="L506" s="23">
        <v>45022</v>
      </c>
      <c r="M506" s="14" t="s">
        <v>1919</v>
      </c>
      <c r="N506" s="17" t="s">
        <v>2129</v>
      </c>
      <c r="O506" s="13">
        <v>0.14513888888888887</v>
      </c>
      <c r="P506" s="14">
        <v>6.5277777777777768E-2</v>
      </c>
      <c r="Q506" s="15" t="s">
        <v>2304</v>
      </c>
      <c r="R506" s="32">
        <v>155</v>
      </c>
      <c r="S506" s="14">
        <v>7.9861111111111105E-2</v>
      </c>
    </row>
    <row r="507" spans="1:19" x14ac:dyDescent="0.2">
      <c r="A507" s="21">
        <v>18</v>
      </c>
      <c r="B507" s="20" t="s">
        <v>758</v>
      </c>
      <c r="C507" s="21">
        <v>2</v>
      </c>
      <c r="D507" s="20" t="s">
        <v>72</v>
      </c>
      <c r="E507" s="20" t="s">
        <v>66</v>
      </c>
      <c r="F507" s="20" t="s">
        <v>59</v>
      </c>
      <c r="G507" s="37">
        <v>11.65</v>
      </c>
      <c r="H507" s="20" t="s">
        <v>76</v>
      </c>
      <c r="I507" s="21">
        <v>506</v>
      </c>
      <c r="J507" s="20" t="s">
        <v>163</v>
      </c>
      <c r="K507" s="20" t="s">
        <v>17</v>
      </c>
      <c r="L507" s="24">
        <v>45022</v>
      </c>
      <c r="M507" s="19" t="s">
        <v>2090</v>
      </c>
      <c r="N507" s="22" t="s">
        <v>2138</v>
      </c>
      <c r="O507" s="18">
        <v>9.4444444444444442E-2</v>
      </c>
      <c r="P507" s="19">
        <v>8.0555555555555547E-2</v>
      </c>
      <c r="Q507" s="20" t="s">
        <v>2304</v>
      </c>
      <c r="R507" s="33">
        <v>70</v>
      </c>
      <c r="S507" s="19">
        <v>3.472222222222222E-3</v>
      </c>
    </row>
    <row r="508" spans="1:19" x14ac:dyDescent="0.2">
      <c r="A508" s="16">
        <v>18</v>
      </c>
      <c r="B508" s="15" t="s">
        <v>756</v>
      </c>
      <c r="C508" s="16">
        <v>4</v>
      </c>
      <c r="D508" s="15" t="s">
        <v>61</v>
      </c>
      <c r="E508" s="15" t="s">
        <v>60</v>
      </c>
      <c r="F508" s="15" t="s">
        <v>59</v>
      </c>
      <c r="G508" s="36">
        <v>0</v>
      </c>
      <c r="H508" s="15" t="s">
        <v>70</v>
      </c>
      <c r="I508" s="16">
        <v>507</v>
      </c>
      <c r="J508" s="15" t="s">
        <v>126</v>
      </c>
      <c r="K508" s="15" t="s">
        <v>754</v>
      </c>
      <c r="L508" s="23">
        <v>45022</v>
      </c>
      <c r="M508" s="14" t="s">
        <v>2073</v>
      </c>
      <c r="N508" s="17" t="s">
        <v>2184</v>
      </c>
      <c r="O508" s="13">
        <v>4.4444444444444425E-2</v>
      </c>
      <c r="P508" s="14">
        <v>0</v>
      </c>
      <c r="Q508" s="15" t="s">
        <v>2305</v>
      </c>
      <c r="R508" s="32">
        <v>210</v>
      </c>
      <c r="S508" s="14">
        <v>4.791666666666667E-2</v>
      </c>
    </row>
    <row r="509" spans="1:19" x14ac:dyDescent="0.2">
      <c r="A509" s="21">
        <v>6</v>
      </c>
      <c r="B509" s="20" t="s">
        <v>753</v>
      </c>
      <c r="C509" s="21">
        <v>1</v>
      </c>
      <c r="D509" s="20" t="s">
        <v>87</v>
      </c>
      <c r="E509" s="20" t="s">
        <v>82</v>
      </c>
      <c r="F509" s="20" t="s">
        <v>59</v>
      </c>
      <c r="G509" s="37">
        <v>42.8</v>
      </c>
      <c r="H509" s="20" t="s">
        <v>57</v>
      </c>
      <c r="I509" s="21">
        <v>508</v>
      </c>
      <c r="J509" s="20" t="s">
        <v>104</v>
      </c>
      <c r="K509" s="20" t="s">
        <v>18</v>
      </c>
      <c r="L509" s="24">
        <v>45022</v>
      </c>
      <c r="M509" s="19" t="s">
        <v>2091</v>
      </c>
      <c r="N509" s="22" t="s">
        <v>2275</v>
      </c>
      <c r="O509" s="18">
        <v>0.15624999999999994</v>
      </c>
      <c r="P509" s="19">
        <v>0.13263888888888883</v>
      </c>
      <c r="Q509" s="20" t="s">
        <v>2304</v>
      </c>
      <c r="R509" s="33">
        <v>32</v>
      </c>
      <c r="S509" s="19">
        <v>2.361111111111111E-2</v>
      </c>
    </row>
    <row r="510" spans="1:19" x14ac:dyDescent="0.2">
      <c r="A510" s="16">
        <v>5</v>
      </c>
      <c r="B510" s="15" t="s">
        <v>751</v>
      </c>
      <c r="C510" s="16">
        <v>3</v>
      </c>
      <c r="D510" s="15" t="s">
        <v>97</v>
      </c>
      <c r="E510" s="15" t="s">
        <v>60</v>
      </c>
      <c r="F510" s="15" t="s">
        <v>59</v>
      </c>
      <c r="G510" s="36">
        <v>16.260000000000002</v>
      </c>
      <c r="H510" s="15" t="s">
        <v>76</v>
      </c>
      <c r="I510" s="16">
        <v>509</v>
      </c>
      <c r="J510" s="15" t="s">
        <v>104</v>
      </c>
      <c r="K510" s="15" t="s">
        <v>11</v>
      </c>
      <c r="L510" s="23">
        <v>45022</v>
      </c>
      <c r="M510" s="14" t="s">
        <v>2092</v>
      </c>
      <c r="N510" s="17" t="s">
        <v>2126</v>
      </c>
      <c r="O510" s="13">
        <v>0.12847222222222221</v>
      </c>
      <c r="P510" s="14">
        <v>8.5416666666666669E-2</v>
      </c>
      <c r="Q510" s="15" t="s">
        <v>2304</v>
      </c>
      <c r="R510" s="32">
        <v>80</v>
      </c>
      <c r="S510" s="14">
        <v>3.2638888888888891E-2</v>
      </c>
    </row>
    <row r="511" spans="1:19" x14ac:dyDescent="0.2">
      <c r="A511" s="21">
        <v>6</v>
      </c>
      <c r="B511" s="20" t="s">
        <v>749</v>
      </c>
      <c r="C511" s="21">
        <v>4</v>
      </c>
      <c r="D511" s="20" t="s">
        <v>78</v>
      </c>
      <c r="E511" s="20" t="s">
        <v>82</v>
      </c>
      <c r="F511" s="20" t="s">
        <v>59</v>
      </c>
      <c r="G511" s="37">
        <v>14.97</v>
      </c>
      <c r="H511" s="20" t="s">
        <v>70</v>
      </c>
      <c r="I511" s="21">
        <v>510</v>
      </c>
      <c r="J511" s="20" t="s">
        <v>163</v>
      </c>
      <c r="K511" s="20" t="s">
        <v>12</v>
      </c>
      <c r="L511" s="24">
        <v>45022</v>
      </c>
      <c r="M511" s="19" t="s">
        <v>1971</v>
      </c>
      <c r="N511" s="22" t="s">
        <v>2191</v>
      </c>
      <c r="O511" s="18">
        <v>4.2361111111111099E-2</v>
      </c>
      <c r="P511" s="19">
        <v>9.0277777777777665E-3</v>
      </c>
      <c r="Q511" s="20" t="s">
        <v>2304</v>
      </c>
      <c r="R511" s="33">
        <v>36</v>
      </c>
      <c r="S511" s="19">
        <v>3.3333333333333333E-2</v>
      </c>
    </row>
    <row r="512" spans="1:19" x14ac:dyDescent="0.2">
      <c r="A512" s="16">
        <v>2</v>
      </c>
      <c r="B512" s="15" t="s">
        <v>747</v>
      </c>
      <c r="C512" s="16">
        <v>1</v>
      </c>
      <c r="D512" s="15" t="s">
        <v>97</v>
      </c>
      <c r="E512" s="15" t="s">
        <v>82</v>
      </c>
      <c r="F512" s="15" t="s">
        <v>59</v>
      </c>
      <c r="G512" s="36">
        <v>35.950000000000003</v>
      </c>
      <c r="H512" s="15" t="s">
        <v>70</v>
      </c>
      <c r="I512" s="16">
        <v>511</v>
      </c>
      <c r="J512" s="15" t="s">
        <v>64</v>
      </c>
      <c r="K512" s="15" t="s">
        <v>745</v>
      </c>
      <c r="L512" s="23">
        <v>45022</v>
      </c>
      <c r="M512" s="14" t="s">
        <v>2060</v>
      </c>
      <c r="N512" s="17" t="s">
        <v>2083</v>
      </c>
      <c r="O512" s="13">
        <v>7.2916666666666671E-2</v>
      </c>
      <c r="P512" s="14">
        <v>4.6527777777777779E-2</v>
      </c>
      <c r="Q512" s="15" t="s">
        <v>2304</v>
      </c>
      <c r="R512" s="32">
        <v>137</v>
      </c>
      <c r="S512" s="14">
        <v>2.6388888888888889E-2</v>
      </c>
    </row>
    <row r="513" spans="1:19" x14ac:dyDescent="0.2">
      <c r="A513" s="21">
        <v>2</v>
      </c>
      <c r="B513" s="20" t="s">
        <v>438</v>
      </c>
      <c r="C513" s="21">
        <v>1</v>
      </c>
      <c r="D513" s="20" t="s">
        <v>87</v>
      </c>
      <c r="E513" s="20" t="s">
        <v>82</v>
      </c>
      <c r="F513" s="20" t="s">
        <v>59</v>
      </c>
      <c r="G513" s="37">
        <v>37.369999999999997</v>
      </c>
      <c r="H513" s="20" t="s">
        <v>76</v>
      </c>
      <c r="I513" s="21">
        <v>512</v>
      </c>
      <c r="J513" s="20" t="s">
        <v>90</v>
      </c>
      <c r="K513" s="20" t="s">
        <v>743</v>
      </c>
      <c r="L513" s="24">
        <v>45022</v>
      </c>
      <c r="M513" s="19" t="s">
        <v>1910</v>
      </c>
      <c r="N513" s="22" t="s">
        <v>2170</v>
      </c>
      <c r="O513" s="18">
        <v>5.6944444444444457E-2</v>
      </c>
      <c r="P513" s="19">
        <v>5.5555555555555705E-3</v>
      </c>
      <c r="Q513" s="20" t="s">
        <v>2304</v>
      </c>
      <c r="R513" s="33">
        <v>128</v>
      </c>
      <c r="S513" s="19">
        <v>4.0972222222222222E-2</v>
      </c>
    </row>
    <row r="514" spans="1:19" x14ac:dyDescent="0.2">
      <c r="A514" s="16">
        <v>8</v>
      </c>
      <c r="B514" s="15" t="s">
        <v>742</v>
      </c>
      <c r="C514" s="16">
        <v>6</v>
      </c>
      <c r="D514" s="15" t="s">
        <v>72</v>
      </c>
      <c r="E514" s="15" t="s">
        <v>60</v>
      </c>
      <c r="F514" s="15" t="s">
        <v>59</v>
      </c>
      <c r="G514" s="36">
        <v>22.74</v>
      </c>
      <c r="H514" s="15" t="s">
        <v>76</v>
      </c>
      <c r="I514" s="16">
        <v>513</v>
      </c>
      <c r="J514" s="15" t="s">
        <v>126</v>
      </c>
      <c r="K514" s="15" t="s">
        <v>24</v>
      </c>
      <c r="L514" s="23">
        <v>45022</v>
      </c>
      <c r="M514" s="14" t="s">
        <v>1886</v>
      </c>
      <c r="N514" s="17" t="s">
        <v>2237</v>
      </c>
      <c r="O514" s="13">
        <v>0.15138888888888885</v>
      </c>
      <c r="P514" s="14">
        <v>0.1020833333333333</v>
      </c>
      <c r="Q514" s="15" t="s">
        <v>2304</v>
      </c>
      <c r="R514" s="32">
        <v>54</v>
      </c>
      <c r="S514" s="14">
        <v>3.888888888888889E-2</v>
      </c>
    </row>
    <row r="515" spans="1:19" x14ac:dyDescent="0.2">
      <c r="A515" s="21">
        <v>18</v>
      </c>
      <c r="B515" s="20" t="s">
        <v>740</v>
      </c>
      <c r="C515" s="21">
        <v>5</v>
      </c>
      <c r="D515" s="20" t="s">
        <v>78</v>
      </c>
      <c r="E515" s="20" t="s">
        <v>82</v>
      </c>
      <c r="F515" s="20" t="s">
        <v>59</v>
      </c>
      <c r="G515" s="37">
        <v>38.840000000000003</v>
      </c>
      <c r="H515" s="20" t="s">
        <v>70</v>
      </c>
      <c r="I515" s="21">
        <v>514</v>
      </c>
      <c r="J515" s="20" t="s">
        <v>69</v>
      </c>
      <c r="K515" s="20" t="s">
        <v>738</v>
      </c>
      <c r="L515" s="24">
        <v>45022</v>
      </c>
      <c r="M515" s="19" t="s">
        <v>1910</v>
      </c>
      <c r="N515" s="22" t="s">
        <v>2234</v>
      </c>
      <c r="O515" s="18">
        <v>0.13680555555555554</v>
      </c>
      <c r="P515" s="19">
        <v>5.9027777777777762E-2</v>
      </c>
      <c r="Q515" s="20" t="s">
        <v>2304</v>
      </c>
      <c r="R515" s="33">
        <v>174</v>
      </c>
      <c r="S515" s="19">
        <v>7.7777777777777779E-2</v>
      </c>
    </row>
    <row r="516" spans="1:19" x14ac:dyDescent="0.2">
      <c r="A516" s="16">
        <v>19</v>
      </c>
      <c r="B516" s="15" t="s">
        <v>737</v>
      </c>
      <c r="C516" s="16">
        <v>2</v>
      </c>
      <c r="D516" s="15" t="s">
        <v>61</v>
      </c>
      <c r="E516" s="15" t="s">
        <v>82</v>
      </c>
      <c r="F516" s="15" t="s">
        <v>59</v>
      </c>
      <c r="G516" s="36">
        <v>43.79</v>
      </c>
      <c r="H516" s="15" t="s">
        <v>76</v>
      </c>
      <c r="I516" s="16">
        <v>515</v>
      </c>
      <c r="J516" s="15" t="s">
        <v>69</v>
      </c>
      <c r="K516" s="15" t="s">
        <v>24</v>
      </c>
      <c r="L516" s="23">
        <v>45022</v>
      </c>
      <c r="M516" s="14" t="s">
        <v>2025</v>
      </c>
      <c r="N516" s="17" t="s">
        <v>1893</v>
      </c>
      <c r="O516" s="13">
        <v>5.5555555555555539E-2</v>
      </c>
      <c r="P516" s="14">
        <v>3.6111111111111094E-2</v>
      </c>
      <c r="Q516" s="15" t="s">
        <v>2304</v>
      </c>
      <c r="R516" s="32">
        <v>18</v>
      </c>
      <c r="S516" s="14">
        <v>9.0277777777777769E-3</v>
      </c>
    </row>
    <row r="517" spans="1:19" x14ac:dyDescent="0.2">
      <c r="A517" s="21">
        <v>7</v>
      </c>
      <c r="B517" s="20" t="s">
        <v>735</v>
      </c>
      <c r="C517" s="21">
        <v>2</v>
      </c>
      <c r="D517" s="20" t="s">
        <v>78</v>
      </c>
      <c r="E517" s="20" t="s">
        <v>82</v>
      </c>
      <c r="F517" s="20" t="s">
        <v>59</v>
      </c>
      <c r="G517" s="37">
        <v>0</v>
      </c>
      <c r="H517" s="20" t="s">
        <v>57</v>
      </c>
      <c r="I517" s="21">
        <v>516</v>
      </c>
      <c r="J517" s="20" t="s">
        <v>163</v>
      </c>
      <c r="K517" s="20" t="s">
        <v>733</v>
      </c>
      <c r="L517" s="24">
        <v>45022</v>
      </c>
      <c r="M517" s="19" t="s">
        <v>2018</v>
      </c>
      <c r="N517" s="22" t="s">
        <v>2115</v>
      </c>
      <c r="O517" s="18">
        <v>4.4444444444444453E-2</v>
      </c>
      <c r="P517" s="19">
        <v>0</v>
      </c>
      <c r="Q517" s="20" t="s">
        <v>2305</v>
      </c>
      <c r="R517" s="33">
        <v>146</v>
      </c>
      <c r="S517" s="19">
        <v>6.7361111111111108E-2</v>
      </c>
    </row>
    <row r="518" spans="1:19" x14ac:dyDescent="0.2">
      <c r="A518" s="16">
        <v>4</v>
      </c>
      <c r="B518" s="15" t="s">
        <v>732</v>
      </c>
      <c r="C518" s="16">
        <v>5</v>
      </c>
      <c r="D518" s="15" t="s">
        <v>78</v>
      </c>
      <c r="E518" s="15" t="s">
        <v>82</v>
      </c>
      <c r="F518" s="15" t="s">
        <v>102</v>
      </c>
      <c r="G518" s="36">
        <v>23.92</v>
      </c>
      <c r="H518" s="15" t="s">
        <v>57</v>
      </c>
      <c r="I518" s="16">
        <v>517</v>
      </c>
      <c r="J518" s="15" t="s">
        <v>56</v>
      </c>
      <c r="K518" s="15" t="s">
        <v>730</v>
      </c>
      <c r="L518" s="23">
        <v>45022</v>
      </c>
      <c r="M518" s="14" t="s">
        <v>2001</v>
      </c>
      <c r="N518" s="17" t="s">
        <v>2276</v>
      </c>
      <c r="O518" s="13">
        <v>0.16319444444444442</v>
      </c>
      <c r="P518" s="14">
        <v>0.11805555555555552</v>
      </c>
      <c r="Q518" s="15" t="s">
        <v>2304</v>
      </c>
      <c r="R518" s="32">
        <v>103</v>
      </c>
      <c r="S518" s="14">
        <v>4.5138888888888888E-2</v>
      </c>
    </row>
    <row r="519" spans="1:19" x14ac:dyDescent="0.2">
      <c r="A519" s="21">
        <v>5</v>
      </c>
      <c r="B519" s="20" t="s">
        <v>729</v>
      </c>
      <c r="C519" s="21">
        <v>6</v>
      </c>
      <c r="D519" s="20" t="s">
        <v>78</v>
      </c>
      <c r="E519" s="20" t="s">
        <v>60</v>
      </c>
      <c r="F519" s="20" t="s">
        <v>59</v>
      </c>
      <c r="G519" s="37">
        <v>18.48</v>
      </c>
      <c r="H519" s="20" t="s">
        <v>76</v>
      </c>
      <c r="I519" s="21">
        <v>518</v>
      </c>
      <c r="J519" s="20" t="s">
        <v>75</v>
      </c>
      <c r="K519" s="20" t="s">
        <v>727</v>
      </c>
      <c r="L519" s="24">
        <v>45022</v>
      </c>
      <c r="M519" s="19" t="s">
        <v>2043</v>
      </c>
      <c r="N519" s="22" t="s">
        <v>2126</v>
      </c>
      <c r="O519" s="18">
        <v>0.17291666666666664</v>
      </c>
      <c r="P519" s="19">
        <v>0.12569444444444441</v>
      </c>
      <c r="Q519" s="20" t="s">
        <v>2304</v>
      </c>
      <c r="R519" s="33">
        <v>77</v>
      </c>
      <c r="S519" s="19">
        <v>3.6805555555555557E-2</v>
      </c>
    </row>
    <row r="520" spans="1:19" x14ac:dyDescent="0.2">
      <c r="A520" s="16">
        <v>6</v>
      </c>
      <c r="B520" s="15" t="s">
        <v>726</v>
      </c>
      <c r="C520" s="16">
        <v>2</v>
      </c>
      <c r="D520" s="15" t="s">
        <v>87</v>
      </c>
      <c r="E520" s="15" t="s">
        <v>82</v>
      </c>
      <c r="F520" s="15" t="s">
        <v>59</v>
      </c>
      <c r="G520" s="36">
        <v>34.590000000000003</v>
      </c>
      <c r="H520" s="15" t="s">
        <v>70</v>
      </c>
      <c r="I520" s="16">
        <v>519</v>
      </c>
      <c r="J520" s="15" t="s">
        <v>163</v>
      </c>
      <c r="K520" s="15" t="s">
        <v>724</v>
      </c>
      <c r="L520" s="23">
        <v>45022</v>
      </c>
      <c r="M520" s="14" t="s">
        <v>2062</v>
      </c>
      <c r="N520" s="17" t="s">
        <v>1940</v>
      </c>
      <c r="O520" s="13">
        <v>0.12569444444444444</v>
      </c>
      <c r="P520" s="14">
        <v>1.7361111111111105E-2</v>
      </c>
      <c r="Q520" s="15" t="s">
        <v>2304</v>
      </c>
      <c r="R520" s="32">
        <v>245</v>
      </c>
      <c r="S520" s="14">
        <v>0.10833333333333334</v>
      </c>
    </row>
    <row r="521" spans="1:19" x14ac:dyDescent="0.2">
      <c r="A521" s="21">
        <v>4</v>
      </c>
      <c r="B521" s="20" t="s">
        <v>723</v>
      </c>
      <c r="C521" s="21">
        <v>4</v>
      </c>
      <c r="D521" s="20" t="s">
        <v>78</v>
      </c>
      <c r="E521" s="20" t="s">
        <v>66</v>
      </c>
      <c r="F521" s="20" t="s">
        <v>59</v>
      </c>
      <c r="G521" s="37">
        <v>43.99</v>
      </c>
      <c r="H521" s="20" t="s">
        <v>70</v>
      </c>
      <c r="I521" s="21">
        <v>520</v>
      </c>
      <c r="J521" s="20" t="s">
        <v>75</v>
      </c>
      <c r="K521" s="20" t="s">
        <v>721</v>
      </c>
      <c r="L521" s="24">
        <v>45022</v>
      </c>
      <c r="M521" s="19" t="s">
        <v>1964</v>
      </c>
      <c r="N521" s="22" t="s">
        <v>2226</v>
      </c>
      <c r="O521" s="18">
        <v>0.11666666666666667</v>
      </c>
      <c r="P521" s="19">
        <v>3.2638888888888884E-2</v>
      </c>
      <c r="Q521" s="20" t="s">
        <v>2304</v>
      </c>
      <c r="R521" s="33">
        <v>280</v>
      </c>
      <c r="S521" s="19">
        <v>8.4027777777777785E-2</v>
      </c>
    </row>
    <row r="522" spans="1:19" x14ac:dyDescent="0.2">
      <c r="A522" s="16">
        <v>18</v>
      </c>
      <c r="B522" s="15" t="s">
        <v>720</v>
      </c>
      <c r="C522" s="16">
        <v>2</v>
      </c>
      <c r="D522" s="15" t="s">
        <v>78</v>
      </c>
      <c r="E522" s="15" t="s">
        <v>82</v>
      </c>
      <c r="F522" s="15" t="s">
        <v>59</v>
      </c>
      <c r="G522" s="36">
        <v>15.18</v>
      </c>
      <c r="H522" s="15" t="s">
        <v>70</v>
      </c>
      <c r="I522" s="16">
        <v>521</v>
      </c>
      <c r="J522" s="15" t="s">
        <v>126</v>
      </c>
      <c r="K522" s="15" t="s">
        <v>718</v>
      </c>
      <c r="L522" s="23">
        <v>45022</v>
      </c>
      <c r="M522" s="14" t="s">
        <v>1988</v>
      </c>
      <c r="N522" s="17" t="s">
        <v>2047</v>
      </c>
      <c r="O522" s="13">
        <v>9.0972222222222218E-2</v>
      </c>
      <c r="P522" s="14">
        <v>2.7777777777777776E-2</v>
      </c>
      <c r="Q522" s="15" t="s">
        <v>2304</v>
      </c>
      <c r="R522" s="32">
        <v>210</v>
      </c>
      <c r="S522" s="14">
        <v>6.3194444444444442E-2</v>
      </c>
    </row>
    <row r="523" spans="1:19" x14ac:dyDescent="0.2">
      <c r="A523" s="21">
        <v>2</v>
      </c>
      <c r="B523" s="20" t="s">
        <v>717</v>
      </c>
      <c r="C523" s="21">
        <v>5</v>
      </c>
      <c r="D523" s="20" t="s">
        <v>78</v>
      </c>
      <c r="E523" s="20" t="s">
        <v>82</v>
      </c>
      <c r="F523" s="20" t="s">
        <v>102</v>
      </c>
      <c r="G523" s="37">
        <v>35.35</v>
      </c>
      <c r="H523" s="20" t="s">
        <v>70</v>
      </c>
      <c r="I523" s="21">
        <v>522</v>
      </c>
      <c r="J523" s="20" t="s">
        <v>85</v>
      </c>
      <c r="K523" s="20" t="s">
        <v>15</v>
      </c>
      <c r="L523" s="24">
        <v>45022</v>
      </c>
      <c r="M523" s="19" t="s">
        <v>2060</v>
      </c>
      <c r="N523" s="22" t="s">
        <v>2117</v>
      </c>
      <c r="O523" s="18">
        <v>0.11666666666666668</v>
      </c>
      <c r="P523" s="19">
        <v>8.4027777777777785E-2</v>
      </c>
      <c r="Q523" s="20" t="s">
        <v>2304</v>
      </c>
      <c r="R523" s="33">
        <v>84</v>
      </c>
      <c r="S523" s="19">
        <v>3.2638888888888891E-2</v>
      </c>
    </row>
    <row r="524" spans="1:19" x14ac:dyDescent="0.2">
      <c r="A524" s="16">
        <v>4</v>
      </c>
      <c r="B524" s="15" t="s">
        <v>715</v>
      </c>
      <c r="C524" s="16">
        <v>3</v>
      </c>
      <c r="D524" s="15" t="s">
        <v>87</v>
      </c>
      <c r="E524" s="15" t="s">
        <v>82</v>
      </c>
      <c r="F524" s="15" t="s">
        <v>59</v>
      </c>
      <c r="G524" s="36">
        <v>45.41</v>
      </c>
      <c r="H524" s="15" t="s">
        <v>76</v>
      </c>
      <c r="I524" s="16">
        <v>523</v>
      </c>
      <c r="J524" s="15" t="s">
        <v>64</v>
      </c>
      <c r="K524" s="15" t="s">
        <v>10</v>
      </c>
      <c r="L524" s="23">
        <v>45022</v>
      </c>
      <c r="M524" s="14" t="s">
        <v>1965</v>
      </c>
      <c r="N524" s="17" t="s">
        <v>2277</v>
      </c>
      <c r="O524" s="13">
        <v>0.13749999999999998</v>
      </c>
      <c r="P524" s="14">
        <v>9.166666666666666E-2</v>
      </c>
      <c r="Q524" s="15" t="s">
        <v>2304</v>
      </c>
      <c r="R524" s="32">
        <v>81</v>
      </c>
      <c r="S524" s="14">
        <v>3.5416666666666666E-2</v>
      </c>
    </row>
    <row r="525" spans="1:19" x14ac:dyDescent="0.2">
      <c r="A525" s="21">
        <v>16</v>
      </c>
      <c r="B525" s="20" t="s">
        <v>713</v>
      </c>
      <c r="C525" s="21">
        <v>4</v>
      </c>
      <c r="D525" s="20" t="s">
        <v>72</v>
      </c>
      <c r="E525" s="20" t="s">
        <v>82</v>
      </c>
      <c r="F525" s="20" t="s">
        <v>59</v>
      </c>
      <c r="G525" s="37">
        <v>26.91</v>
      </c>
      <c r="H525" s="20" t="s">
        <v>76</v>
      </c>
      <c r="I525" s="21">
        <v>524</v>
      </c>
      <c r="J525" s="20" t="s">
        <v>100</v>
      </c>
      <c r="K525" s="20" t="s">
        <v>711</v>
      </c>
      <c r="L525" s="24">
        <v>45022</v>
      </c>
      <c r="M525" s="19" t="s">
        <v>2057</v>
      </c>
      <c r="N525" s="22" t="s">
        <v>2102</v>
      </c>
      <c r="O525" s="18">
        <v>0.11388888888888889</v>
      </c>
      <c r="P525" s="19">
        <v>6.1111111111111102E-2</v>
      </c>
      <c r="Q525" s="20" t="s">
        <v>2304</v>
      </c>
      <c r="R525" s="33">
        <v>76</v>
      </c>
      <c r="S525" s="19">
        <v>4.2361111111111113E-2</v>
      </c>
    </row>
    <row r="526" spans="1:19" x14ac:dyDescent="0.2">
      <c r="A526" s="16">
        <v>16</v>
      </c>
      <c r="B526" s="15" t="s">
        <v>710</v>
      </c>
      <c r="C526" s="16">
        <v>3</v>
      </c>
      <c r="D526" s="15" t="s">
        <v>72</v>
      </c>
      <c r="E526" s="15" t="s">
        <v>82</v>
      </c>
      <c r="F526" s="15" t="s">
        <v>59</v>
      </c>
      <c r="G526" s="36">
        <v>32.869999999999997</v>
      </c>
      <c r="H526" s="15" t="s">
        <v>76</v>
      </c>
      <c r="I526" s="16">
        <v>525</v>
      </c>
      <c r="J526" s="15" t="s">
        <v>132</v>
      </c>
      <c r="K526" s="15" t="s">
        <v>708</v>
      </c>
      <c r="L526" s="23">
        <v>45022</v>
      </c>
      <c r="M526" s="14" t="s">
        <v>1918</v>
      </c>
      <c r="N526" s="17" t="s">
        <v>2278</v>
      </c>
      <c r="O526" s="13">
        <v>0.16805555555555551</v>
      </c>
      <c r="P526" s="14">
        <v>0.10416666666666663</v>
      </c>
      <c r="Q526" s="15" t="s">
        <v>2304</v>
      </c>
      <c r="R526" s="32">
        <v>197</v>
      </c>
      <c r="S526" s="14">
        <v>5.347222222222222E-2</v>
      </c>
    </row>
    <row r="527" spans="1:19" x14ac:dyDescent="0.2">
      <c r="A527" s="21">
        <v>4</v>
      </c>
      <c r="B527" s="20" t="s">
        <v>707</v>
      </c>
      <c r="C527" s="21">
        <v>6</v>
      </c>
      <c r="D527" s="20" t="s">
        <v>78</v>
      </c>
      <c r="E527" s="20" t="s">
        <v>66</v>
      </c>
      <c r="F527" s="20" t="s">
        <v>106</v>
      </c>
      <c r="G527" s="37">
        <v>43.02</v>
      </c>
      <c r="H527" s="20" t="s">
        <v>70</v>
      </c>
      <c r="I527" s="21">
        <v>526</v>
      </c>
      <c r="J527" s="20" t="s">
        <v>126</v>
      </c>
      <c r="K527" s="20" t="s">
        <v>14</v>
      </c>
      <c r="L527" s="24">
        <v>45022</v>
      </c>
      <c r="M527" s="19" t="s">
        <v>2038</v>
      </c>
      <c r="N527" s="22" t="s">
        <v>2279</v>
      </c>
      <c r="O527" s="18">
        <v>8.1250000000000017E-2</v>
      </c>
      <c r="P527" s="19">
        <v>6.5972222222222238E-2</v>
      </c>
      <c r="Q527" s="20" t="s">
        <v>2304</v>
      </c>
      <c r="R527" s="33">
        <v>33</v>
      </c>
      <c r="S527" s="19">
        <v>1.5277777777777777E-2</v>
      </c>
    </row>
    <row r="528" spans="1:19" x14ac:dyDescent="0.2">
      <c r="A528" s="16">
        <v>19</v>
      </c>
      <c r="B528" s="15" t="s">
        <v>705</v>
      </c>
      <c r="C528" s="16">
        <v>4</v>
      </c>
      <c r="D528" s="15" t="s">
        <v>97</v>
      </c>
      <c r="E528" s="15" t="s">
        <v>60</v>
      </c>
      <c r="F528" s="15" t="s">
        <v>102</v>
      </c>
      <c r="G528" s="36">
        <v>22.95</v>
      </c>
      <c r="H528" s="15" t="s">
        <v>76</v>
      </c>
      <c r="I528" s="16">
        <v>527</v>
      </c>
      <c r="J528" s="15" t="s">
        <v>90</v>
      </c>
      <c r="K528" s="15" t="s">
        <v>10</v>
      </c>
      <c r="L528" s="23">
        <v>45022</v>
      </c>
      <c r="M528" s="14" t="s">
        <v>1920</v>
      </c>
      <c r="N528" s="17" t="s">
        <v>2130</v>
      </c>
      <c r="O528" s="13">
        <v>0.10347222222222223</v>
      </c>
      <c r="P528" s="14">
        <v>7.1527777777777787E-2</v>
      </c>
      <c r="Q528" s="15" t="s">
        <v>2304</v>
      </c>
      <c r="R528" s="32">
        <v>54</v>
      </c>
      <c r="S528" s="14">
        <v>2.1527777777777778E-2</v>
      </c>
    </row>
    <row r="529" spans="1:19" x14ac:dyDescent="0.2">
      <c r="A529" s="21">
        <v>14</v>
      </c>
      <c r="B529" s="20" t="s">
        <v>292</v>
      </c>
      <c r="C529" s="21">
        <v>2</v>
      </c>
      <c r="D529" s="20" t="s">
        <v>61</v>
      </c>
      <c r="E529" s="20" t="s">
        <v>82</v>
      </c>
      <c r="F529" s="20" t="s">
        <v>106</v>
      </c>
      <c r="G529" s="37">
        <v>0</v>
      </c>
      <c r="H529" s="20" t="s">
        <v>57</v>
      </c>
      <c r="I529" s="21">
        <v>528</v>
      </c>
      <c r="J529" s="20" t="s">
        <v>126</v>
      </c>
      <c r="K529" s="20" t="s">
        <v>702</v>
      </c>
      <c r="L529" s="24">
        <v>45022</v>
      </c>
      <c r="M529" s="19" t="s">
        <v>1927</v>
      </c>
      <c r="N529" s="22" t="s">
        <v>1994</v>
      </c>
      <c r="O529" s="18">
        <v>8.4027777777777771E-2</v>
      </c>
      <c r="P529" s="19">
        <v>0</v>
      </c>
      <c r="Q529" s="20" t="s">
        <v>2305</v>
      </c>
      <c r="R529" s="33">
        <v>78</v>
      </c>
      <c r="S529" s="19">
        <v>8.4027777777777785E-2</v>
      </c>
    </row>
    <row r="530" spans="1:19" x14ac:dyDescent="0.2">
      <c r="A530" s="16">
        <v>1</v>
      </c>
      <c r="B530" s="15" t="s">
        <v>701</v>
      </c>
      <c r="C530" s="16">
        <v>2</v>
      </c>
      <c r="D530" s="15" t="s">
        <v>72</v>
      </c>
      <c r="E530" s="15" t="s">
        <v>82</v>
      </c>
      <c r="F530" s="15" t="s">
        <v>59</v>
      </c>
      <c r="G530" s="36">
        <v>25.91</v>
      </c>
      <c r="H530" s="15" t="s">
        <v>76</v>
      </c>
      <c r="I530" s="16">
        <v>529</v>
      </c>
      <c r="J530" s="15" t="s">
        <v>90</v>
      </c>
      <c r="K530" s="15" t="s">
        <v>700</v>
      </c>
      <c r="L530" s="23">
        <v>45022</v>
      </c>
      <c r="M530" s="14" t="s">
        <v>1995</v>
      </c>
      <c r="N530" s="17" t="s">
        <v>2277</v>
      </c>
      <c r="O530" s="13">
        <v>0.12430555555555556</v>
      </c>
      <c r="P530" s="14">
        <v>4.8611111111111077E-3</v>
      </c>
      <c r="Q530" s="15" t="s">
        <v>2304</v>
      </c>
      <c r="R530" s="32">
        <v>208</v>
      </c>
      <c r="S530" s="14">
        <v>0.10902777777777778</v>
      </c>
    </row>
    <row r="531" spans="1:19" x14ac:dyDescent="0.2">
      <c r="A531" s="21">
        <v>7</v>
      </c>
      <c r="B531" s="20" t="s">
        <v>399</v>
      </c>
      <c r="C531" s="21">
        <v>5</v>
      </c>
      <c r="D531" s="20" t="s">
        <v>87</v>
      </c>
      <c r="E531" s="20" t="s">
        <v>82</v>
      </c>
      <c r="F531" s="20" t="s">
        <v>59</v>
      </c>
      <c r="G531" s="37">
        <v>30.19</v>
      </c>
      <c r="H531" s="20" t="s">
        <v>76</v>
      </c>
      <c r="I531" s="21">
        <v>530</v>
      </c>
      <c r="J531" s="20" t="s">
        <v>163</v>
      </c>
      <c r="K531" s="20" t="s">
        <v>698</v>
      </c>
      <c r="L531" s="24">
        <v>45022</v>
      </c>
      <c r="M531" s="19" t="s">
        <v>2051</v>
      </c>
      <c r="N531" s="22" t="s">
        <v>2129</v>
      </c>
      <c r="O531" s="18">
        <v>0.17291666666666664</v>
      </c>
      <c r="P531" s="19">
        <v>8.8888888888888865E-2</v>
      </c>
      <c r="Q531" s="20" t="s">
        <v>2304</v>
      </c>
      <c r="R531" s="33">
        <v>160</v>
      </c>
      <c r="S531" s="19">
        <v>7.3611111111111113E-2</v>
      </c>
    </row>
    <row r="532" spans="1:19" x14ac:dyDescent="0.2">
      <c r="A532" s="16">
        <v>9</v>
      </c>
      <c r="B532" s="15" t="s">
        <v>697</v>
      </c>
      <c r="C532" s="16">
        <v>6</v>
      </c>
      <c r="D532" s="15" t="s">
        <v>61</v>
      </c>
      <c r="E532" s="15" t="s">
        <v>66</v>
      </c>
      <c r="F532" s="15" t="s">
        <v>102</v>
      </c>
      <c r="G532" s="36">
        <v>0</v>
      </c>
      <c r="H532" s="15" t="s">
        <v>70</v>
      </c>
      <c r="I532" s="16">
        <v>531</v>
      </c>
      <c r="J532" s="15" t="s">
        <v>163</v>
      </c>
      <c r="K532" s="15" t="s">
        <v>695</v>
      </c>
      <c r="L532" s="23">
        <v>45022</v>
      </c>
      <c r="M532" s="14" t="s">
        <v>1888</v>
      </c>
      <c r="N532" s="17" t="s">
        <v>2147</v>
      </c>
      <c r="O532" s="13">
        <v>8.4027777777777785E-2</v>
      </c>
      <c r="P532" s="14">
        <v>0</v>
      </c>
      <c r="Q532" s="15" t="s">
        <v>2305</v>
      </c>
      <c r="R532" s="32">
        <v>244</v>
      </c>
      <c r="S532" s="14">
        <v>0.13819444444444445</v>
      </c>
    </row>
    <row r="533" spans="1:19" x14ac:dyDescent="0.2">
      <c r="A533" s="21">
        <v>13</v>
      </c>
      <c r="B533" s="20" t="s">
        <v>604</v>
      </c>
      <c r="C533" s="21">
        <v>3</v>
      </c>
      <c r="D533" s="20" t="s">
        <v>72</v>
      </c>
      <c r="E533" s="20" t="s">
        <v>60</v>
      </c>
      <c r="F533" s="20" t="s">
        <v>106</v>
      </c>
      <c r="G533" s="37">
        <v>17.95</v>
      </c>
      <c r="H533" s="20" t="s">
        <v>57</v>
      </c>
      <c r="I533" s="21">
        <v>532</v>
      </c>
      <c r="J533" s="20" t="s">
        <v>64</v>
      </c>
      <c r="K533" s="20" t="s">
        <v>693</v>
      </c>
      <c r="L533" s="24">
        <v>45022</v>
      </c>
      <c r="M533" s="19" t="s">
        <v>1977</v>
      </c>
      <c r="N533" s="22" t="s">
        <v>2167</v>
      </c>
      <c r="O533" s="18">
        <v>0.15138888888888891</v>
      </c>
      <c r="P533" s="19">
        <v>0.11041666666666669</v>
      </c>
      <c r="Q533" s="20" t="s">
        <v>2304</v>
      </c>
      <c r="R533" s="33">
        <v>137</v>
      </c>
      <c r="S533" s="19">
        <v>4.0972222222222222E-2</v>
      </c>
    </row>
    <row r="534" spans="1:19" x14ac:dyDescent="0.2">
      <c r="A534" s="16">
        <v>1</v>
      </c>
      <c r="B534" s="15" t="s">
        <v>457</v>
      </c>
      <c r="C534" s="16">
        <v>3</v>
      </c>
      <c r="D534" s="15" t="s">
        <v>87</v>
      </c>
      <c r="E534" s="15" t="s">
        <v>66</v>
      </c>
      <c r="F534" s="15" t="s">
        <v>106</v>
      </c>
      <c r="G534" s="36">
        <v>20.09</v>
      </c>
      <c r="H534" s="15" t="s">
        <v>70</v>
      </c>
      <c r="I534" s="16">
        <v>533</v>
      </c>
      <c r="J534" s="15" t="s">
        <v>56</v>
      </c>
      <c r="K534" s="15" t="s">
        <v>691</v>
      </c>
      <c r="L534" s="23">
        <v>45022</v>
      </c>
      <c r="M534" s="14" t="s">
        <v>2056</v>
      </c>
      <c r="N534" s="17" t="s">
        <v>2280</v>
      </c>
      <c r="O534" s="13">
        <v>8.7499999999999994E-2</v>
      </c>
      <c r="P534" s="14">
        <v>5.4166666666666662E-2</v>
      </c>
      <c r="Q534" s="15" t="s">
        <v>2304</v>
      </c>
      <c r="R534" s="32">
        <v>41</v>
      </c>
      <c r="S534" s="14">
        <v>3.3333333333333333E-2</v>
      </c>
    </row>
    <row r="535" spans="1:19" x14ac:dyDescent="0.2">
      <c r="A535" s="21">
        <v>1</v>
      </c>
      <c r="B535" s="20" t="s">
        <v>690</v>
      </c>
      <c r="C535" s="21">
        <v>6</v>
      </c>
      <c r="D535" s="20" t="s">
        <v>78</v>
      </c>
      <c r="E535" s="20" t="s">
        <v>66</v>
      </c>
      <c r="F535" s="20" t="s">
        <v>59</v>
      </c>
      <c r="G535" s="37">
        <v>23.59</v>
      </c>
      <c r="H535" s="20" t="s">
        <v>57</v>
      </c>
      <c r="I535" s="21">
        <v>534</v>
      </c>
      <c r="J535" s="20" t="s">
        <v>104</v>
      </c>
      <c r="K535" s="20" t="s">
        <v>688</v>
      </c>
      <c r="L535" s="24">
        <v>45022</v>
      </c>
      <c r="M535" s="19" t="s">
        <v>1924</v>
      </c>
      <c r="N535" s="22" t="s">
        <v>2206</v>
      </c>
      <c r="O535" s="18">
        <v>0.14374999999999999</v>
      </c>
      <c r="P535" s="19">
        <v>9.0972222222222204E-2</v>
      </c>
      <c r="Q535" s="20" t="s">
        <v>2304</v>
      </c>
      <c r="R535" s="33">
        <v>147</v>
      </c>
      <c r="S535" s="19">
        <v>5.2777777777777778E-2</v>
      </c>
    </row>
    <row r="536" spans="1:19" x14ac:dyDescent="0.2">
      <c r="A536" s="16">
        <v>15</v>
      </c>
      <c r="B536" s="15" t="s">
        <v>687</v>
      </c>
      <c r="C536" s="16">
        <v>3</v>
      </c>
      <c r="D536" s="15" t="s">
        <v>97</v>
      </c>
      <c r="E536" s="15" t="s">
        <v>60</v>
      </c>
      <c r="F536" s="15" t="s">
        <v>59</v>
      </c>
      <c r="G536" s="36">
        <v>39.450000000000003</v>
      </c>
      <c r="H536" s="15" t="s">
        <v>70</v>
      </c>
      <c r="I536" s="16">
        <v>535</v>
      </c>
      <c r="J536" s="15" t="s">
        <v>69</v>
      </c>
      <c r="K536" s="15" t="s">
        <v>685</v>
      </c>
      <c r="L536" s="23">
        <v>45022</v>
      </c>
      <c r="M536" s="14" t="s">
        <v>2008</v>
      </c>
      <c r="N536" s="17" t="s">
        <v>1971</v>
      </c>
      <c r="O536" s="13">
        <v>0.1076388888888889</v>
      </c>
      <c r="P536" s="14">
        <v>2.9166666666666674E-2</v>
      </c>
      <c r="Q536" s="15" t="s">
        <v>2304</v>
      </c>
      <c r="R536" s="32">
        <v>276</v>
      </c>
      <c r="S536" s="14">
        <v>7.8472222222222221E-2</v>
      </c>
    </row>
    <row r="537" spans="1:19" x14ac:dyDescent="0.2">
      <c r="A537" s="21">
        <v>9</v>
      </c>
      <c r="B537" s="20" t="s">
        <v>684</v>
      </c>
      <c r="C537" s="21">
        <v>2</v>
      </c>
      <c r="D537" s="20" t="s">
        <v>78</v>
      </c>
      <c r="E537" s="20" t="s">
        <v>82</v>
      </c>
      <c r="F537" s="20" t="s">
        <v>59</v>
      </c>
      <c r="G537" s="37">
        <v>0</v>
      </c>
      <c r="H537" s="20" t="s">
        <v>57</v>
      </c>
      <c r="I537" s="21">
        <v>536</v>
      </c>
      <c r="J537" s="20" t="s">
        <v>69</v>
      </c>
      <c r="K537" s="20" t="s">
        <v>682</v>
      </c>
      <c r="L537" s="24">
        <v>45022</v>
      </c>
      <c r="M537" s="19" t="s">
        <v>1900</v>
      </c>
      <c r="N537" s="22" t="s">
        <v>2182</v>
      </c>
      <c r="O537" s="18">
        <v>8.8888888888888892E-2</v>
      </c>
      <c r="P537" s="19">
        <v>0</v>
      </c>
      <c r="Q537" s="20" t="s">
        <v>2305</v>
      </c>
      <c r="R537" s="33">
        <v>212</v>
      </c>
      <c r="S537" s="19">
        <v>0.10555555555555556</v>
      </c>
    </row>
    <row r="538" spans="1:19" x14ac:dyDescent="0.2">
      <c r="A538" s="16">
        <v>18</v>
      </c>
      <c r="B538" s="15" t="s">
        <v>681</v>
      </c>
      <c r="C538" s="16">
        <v>6</v>
      </c>
      <c r="D538" s="15" t="s">
        <v>72</v>
      </c>
      <c r="E538" s="15" t="s">
        <v>60</v>
      </c>
      <c r="F538" s="15" t="s">
        <v>106</v>
      </c>
      <c r="G538" s="36">
        <v>28.68</v>
      </c>
      <c r="H538" s="15" t="s">
        <v>76</v>
      </c>
      <c r="I538" s="16">
        <v>537</v>
      </c>
      <c r="J538" s="15" t="s">
        <v>100</v>
      </c>
      <c r="K538" s="15" t="s">
        <v>23</v>
      </c>
      <c r="L538" s="23">
        <v>45022</v>
      </c>
      <c r="M538" s="14" t="s">
        <v>2085</v>
      </c>
      <c r="N538" s="17" t="s">
        <v>1939</v>
      </c>
      <c r="O538" s="13">
        <v>8.3333333333333343E-2</v>
      </c>
      <c r="P538" s="14">
        <v>5.8333333333333334E-2</v>
      </c>
      <c r="Q538" s="15" t="s">
        <v>2304</v>
      </c>
      <c r="R538" s="32">
        <v>63</v>
      </c>
      <c r="S538" s="14">
        <v>1.4583333333333334E-2</v>
      </c>
    </row>
    <row r="539" spans="1:19" x14ac:dyDescent="0.2">
      <c r="A539" s="21">
        <v>14</v>
      </c>
      <c r="B539" s="20" t="s">
        <v>679</v>
      </c>
      <c r="C539" s="21">
        <v>4</v>
      </c>
      <c r="D539" s="20" t="s">
        <v>78</v>
      </c>
      <c r="E539" s="20" t="s">
        <v>66</v>
      </c>
      <c r="F539" s="20" t="s">
        <v>106</v>
      </c>
      <c r="G539" s="37">
        <v>0</v>
      </c>
      <c r="H539" s="20" t="s">
        <v>70</v>
      </c>
      <c r="I539" s="21">
        <v>538</v>
      </c>
      <c r="J539" s="20" t="s">
        <v>75</v>
      </c>
      <c r="K539" s="20" t="s">
        <v>678</v>
      </c>
      <c r="L539" s="24">
        <v>45022</v>
      </c>
      <c r="M539" s="19" t="s">
        <v>1967</v>
      </c>
      <c r="N539" s="22" t="s">
        <v>2225</v>
      </c>
      <c r="O539" s="18">
        <v>9.3055555555555558E-2</v>
      </c>
      <c r="P539" s="19">
        <v>0</v>
      </c>
      <c r="Q539" s="20" t="s">
        <v>2305</v>
      </c>
      <c r="R539" s="33">
        <v>142</v>
      </c>
      <c r="S539" s="19">
        <v>0.13750000000000001</v>
      </c>
    </row>
    <row r="540" spans="1:19" x14ac:dyDescent="0.2">
      <c r="A540" s="16">
        <v>18</v>
      </c>
      <c r="B540" s="15" t="s">
        <v>677</v>
      </c>
      <c r="C540" s="16">
        <v>3</v>
      </c>
      <c r="D540" s="15" t="s">
        <v>61</v>
      </c>
      <c r="E540" s="15" t="s">
        <v>60</v>
      </c>
      <c r="F540" s="15" t="s">
        <v>102</v>
      </c>
      <c r="G540" s="36">
        <v>20.9</v>
      </c>
      <c r="H540" s="15" t="s">
        <v>70</v>
      </c>
      <c r="I540" s="16">
        <v>539</v>
      </c>
      <c r="J540" s="15" t="s">
        <v>75</v>
      </c>
      <c r="K540" s="15" t="s">
        <v>675</v>
      </c>
      <c r="L540" s="23">
        <v>45022</v>
      </c>
      <c r="M540" s="14" t="s">
        <v>2077</v>
      </c>
      <c r="N540" s="17" t="s">
        <v>2281</v>
      </c>
      <c r="O540" s="13">
        <v>0.13125000000000001</v>
      </c>
      <c r="P540" s="14">
        <v>4.1666666666666671E-2</v>
      </c>
      <c r="Q540" s="15" t="s">
        <v>2304</v>
      </c>
      <c r="R540" s="32">
        <v>240</v>
      </c>
      <c r="S540" s="14">
        <v>8.9583333333333334E-2</v>
      </c>
    </row>
    <row r="541" spans="1:19" x14ac:dyDescent="0.2">
      <c r="A541" s="21">
        <v>6</v>
      </c>
      <c r="B541" s="20" t="s">
        <v>150</v>
      </c>
      <c r="C541" s="21">
        <v>4</v>
      </c>
      <c r="D541" s="20" t="s">
        <v>97</v>
      </c>
      <c r="E541" s="20" t="s">
        <v>82</v>
      </c>
      <c r="F541" s="20" t="s">
        <v>59</v>
      </c>
      <c r="G541" s="37">
        <v>47.85</v>
      </c>
      <c r="H541" s="20" t="s">
        <v>57</v>
      </c>
      <c r="I541" s="21">
        <v>540</v>
      </c>
      <c r="J541" s="20" t="s">
        <v>85</v>
      </c>
      <c r="K541" s="20" t="s">
        <v>673</v>
      </c>
      <c r="L541" s="24">
        <v>45022</v>
      </c>
      <c r="M541" s="19" t="s">
        <v>1895</v>
      </c>
      <c r="N541" s="22" t="s">
        <v>2264</v>
      </c>
      <c r="O541" s="18">
        <v>0.13194444444444448</v>
      </c>
      <c r="P541" s="19">
        <v>7.5000000000000039E-2</v>
      </c>
      <c r="Q541" s="20" t="s">
        <v>2304</v>
      </c>
      <c r="R541" s="33">
        <v>124</v>
      </c>
      <c r="S541" s="19">
        <v>5.6944444444444443E-2</v>
      </c>
    </row>
    <row r="542" spans="1:19" x14ac:dyDescent="0.2">
      <c r="A542" s="16">
        <v>19</v>
      </c>
      <c r="B542" s="15" t="s">
        <v>672</v>
      </c>
      <c r="C542" s="16">
        <v>2</v>
      </c>
      <c r="D542" s="15" t="s">
        <v>97</v>
      </c>
      <c r="E542" s="15" t="s">
        <v>60</v>
      </c>
      <c r="F542" s="15" t="s">
        <v>106</v>
      </c>
      <c r="G542" s="36">
        <v>33.700000000000003</v>
      </c>
      <c r="H542" s="15" t="s">
        <v>57</v>
      </c>
      <c r="I542" s="16">
        <v>541</v>
      </c>
      <c r="J542" s="15" t="s">
        <v>75</v>
      </c>
      <c r="K542" s="15" t="s">
        <v>670</v>
      </c>
      <c r="L542" s="23">
        <v>45022</v>
      </c>
      <c r="M542" s="14" t="s">
        <v>2072</v>
      </c>
      <c r="N542" s="17" t="s">
        <v>2195</v>
      </c>
      <c r="O542" s="13">
        <v>0.16597222222222222</v>
      </c>
      <c r="P542" s="14">
        <v>7.9861111111111105E-2</v>
      </c>
      <c r="Q542" s="15" t="s">
        <v>2304</v>
      </c>
      <c r="R542" s="32">
        <v>202</v>
      </c>
      <c r="S542" s="14">
        <v>8.611111111111111E-2</v>
      </c>
    </row>
    <row r="543" spans="1:19" x14ac:dyDescent="0.2">
      <c r="A543" s="21">
        <v>9</v>
      </c>
      <c r="B543" s="20" t="s">
        <v>669</v>
      </c>
      <c r="C543" s="21">
        <v>5</v>
      </c>
      <c r="D543" s="20" t="s">
        <v>72</v>
      </c>
      <c r="E543" s="20" t="s">
        <v>60</v>
      </c>
      <c r="F543" s="20" t="s">
        <v>59</v>
      </c>
      <c r="G543" s="37">
        <v>49.05</v>
      </c>
      <c r="H543" s="20" t="s">
        <v>57</v>
      </c>
      <c r="I543" s="21">
        <v>542</v>
      </c>
      <c r="J543" s="20" t="s">
        <v>69</v>
      </c>
      <c r="K543" s="20" t="s">
        <v>264</v>
      </c>
      <c r="L543" s="24">
        <v>45022</v>
      </c>
      <c r="M543" s="19" t="s">
        <v>1941</v>
      </c>
      <c r="N543" s="22" t="s">
        <v>2270</v>
      </c>
      <c r="O543" s="18">
        <v>8.0555555555555561E-2</v>
      </c>
      <c r="P543" s="19">
        <v>6.9444444444445586E-4</v>
      </c>
      <c r="Q543" s="20" t="s">
        <v>2304</v>
      </c>
      <c r="R543" s="33">
        <v>148</v>
      </c>
      <c r="S543" s="19">
        <v>7.9861111111111105E-2</v>
      </c>
    </row>
    <row r="544" spans="1:19" x14ac:dyDescent="0.2">
      <c r="A544" s="16">
        <v>19</v>
      </c>
      <c r="B544" s="15" t="s">
        <v>667</v>
      </c>
      <c r="C544" s="16">
        <v>5</v>
      </c>
      <c r="D544" s="15" t="s">
        <v>78</v>
      </c>
      <c r="E544" s="15" t="s">
        <v>66</v>
      </c>
      <c r="F544" s="15" t="s">
        <v>59</v>
      </c>
      <c r="G544" s="36">
        <v>49.37</v>
      </c>
      <c r="H544" s="15" t="s">
        <v>57</v>
      </c>
      <c r="I544" s="16">
        <v>543</v>
      </c>
      <c r="J544" s="15" t="s">
        <v>163</v>
      </c>
      <c r="K544" s="15" t="s">
        <v>665</v>
      </c>
      <c r="L544" s="23">
        <v>45022</v>
      </c>
      <c r="M544" s="14" t="s">
        <v>2093</v>
      </c>
      <c r="N544" s="17" t="s">
        <v>2054</v>
      </c>
      <c r="O544" s="13">
        <v>0.11805555555555555</v>
      </c>
      <c r="P544" s="14">
        <v>6.6666666666666666E-2</v>
      </c>
      <c r="Q544" s="15" t="s">
        <v>2304</v>
      </c>
      <c r="R544" s="32">
        <v>206</v>
      </c>
      <c r="S544" s="14">
        <v>5.1388888888888887E-2</v>
      </c>
    </row>
    <row r="545" spans="1:19" x14ac:dyDescent="0.2">
      <c r="A545" s="21">
        <v>7</v>
      </c>
      <c r="B545" s="20" t="s">
        <v>221</v>
      </c>
      <c r="C545" s="21">
        <v>4</v>
      </c>
      <c r="D545" s="20" t="s">
        <v>87</v>
      </c>
      <c r="E545" s="20" t="s">
        <v>82</v>
      </c>
      <c r="F545" s="20" t="s">
        <v>59</v>
      </c>
      <c r="G545" s="37">
        <v>44.91</v>
      </c>
      <c r="H545" s="20" t="s">
        <v>76</v>
      </c>
      <c r="I545" s="21">
        <v>544</v>
      </c>
      <c r="J545" s="20" t="s">
        <v>56</v>
      </c>
      <c r="K545" s="20" t="s">
        <v>17</v>
      </c>
      <c r="L545" s="24">
        <v>45022</v>
      </c>
      <c r="M545" s="19" t="s">
        <v>2086</v>
      </c>
      <c r="N545" s="22" t="s">
        <v>2209</v>
      </c>
      <c r="O545" s="18">
        <v>7.1527777777777787E-2</v>
      </c>
      <c r="P545" s="19">
        <v>2.7777777777777783E-2</v>
      </c>
      <c r="Q545" s="20" t="s">
        <v>2304</v>
      </c>
      <c r="R545" s="33">
        <v>70</v>
      </c>
      <c r="S545" s="19">
        <v>3.3333333333333333E-2</v>
      </c>
    </row>
    <row r="546" spans="1:19" x14ac:dyDescent="0.2">
      <c r="A546" s="16">
        <v>20</v>
      </c>
      <c r="B546" s="15" t="s">
        <v>663</v>
      </c>
      <c r="C546" s="16">
        <v>5</v>
      </c>
      <c r="D546" s="15" t="s">
        <v>61</v>
      </c>
      <c r="E546" s="15" t="s">
        <v>82</v>
      </c>
      <c r="F546" s="15" t="s">
        <v>102</v>
      </c>
      <c r="G546" s="36">
        <v>12.18</v>
      </c>
      <c r="H546" s="15" t="s">
        <v>76</v>
      </c>
      <c r="I546" s="16">
        <v>545</v>
      </c>
      <c r="J546" s="15" t="s">
        <v>69</v>
      </c>
      <c r="K546" s="15" t="s">
        <v>661</v>
      </c>
      <c r="L546" s="23">
        <v>45022</v>
      </c>
      <c r="M546" s="14" t="s">
        <v>1950</v>
      </c>
      <c r="N546" s="17" t="s">
        <v>2117</v>
      </c>
      <c r="O546" s="13">
        <v>8.472222222222224E-2</v>
      </c>
      <c r="P546" s="14">
        <v>5.5555555555555636E-3</v>
      </c>
      <c r="Q546" s="15" t="s">
        <v>2304</v>
      </c>
      <c r="R546" s="32">
        <v>130</v>
      </c>
      <c r="S546" s="14">
        <v>6.8750000000000006E-2</v>
      </c>
    </row>
    <row r="547" spans="1:19" x14ac:dyDescent="0.2">
      <c r="A547" s="21">
        <v>5</v>
      </c>
      <c r="B547" s="20" t="s">
        <v>393</v>
      </c>
      <c r="C547" s="21">
        <v>2</v>
      </c>
      <c r="D547" s="20" t="s">
        <v>78</v>
      </c>
      <c r="E547" s="20" t="s">
        <v>82</v>
      </c>
      <c r="F547" s="20" t="s">
        <v>106</v>
      </c>
      <c r="G547" s="37">
        <v>47.81</v>
      </c>
      <c r="H547" s="20" t="s">
        <v>57</v>
      </c>
      <c r="I547" s="21">
        <v>546</v>
      </c>
      <c r="J547" s="20" t="s">
        <v>126</v>
      </c>
      <c r="K547" s="20" t="s">
        <v>659</v>
      </c>
      <c r="L547" s="24">
        <v>45022</v>
      </c>
      <c r="M547" s="19" t="s">
        <v>2056</v>
      </c>
      <c r="N547" s="22" t="s">
        <v>2139</v>
      </c>
      <c r="O547" s="18">
        <v>9.375E-2</v>
      </c>
      <c r="P547" s="19">
        <v>3.0555555555555558E-2</v>
      </c>
      <c r="Q547" s="20" t="s">
        <v>2304</v>
      </c>
      <c r="R547" s="33">
        <v>92</v>
      </c>
      <c r="S547" s="19">
        <v>6.3194444444444442E-2</v>
      </c>
    </row>
    <row r="548" spans="1:19" x14ac:dyDescent="0.2">
      <c r="A548" s="16">
        <v>9</v>
      </c>
      <c r="B548" s="15" t="s">
        <v>658</v>
      </c>
      <c r="C548" s="16">
        <v>3</v>
      </c>
      <c r="D548" s="15" t="s">
        <v>87</v>
      </c>
      <c r="E548" s="15" t="s">
        <v>66</v>
      </c>
      <c r="F548" s="15" t="s">
        <v>59</v>
      </c>
      <c r="G548" s="36">
        <v>20.04</v>
      </c>
      <c r="H548" s="15" t="s">
        <v>76</v>
      </c>
      <c r="I548" s="16">
        <v>547</v>
      </c>
      <c r="J548" s="15" t="s">
        <v>75</v>
      </c>
      <c r="K548" s="15" t="s">
        <v>656</v>
      </c>
      <c r="L548" s="23">
        <v>45022</v>
      </c>
      <c r="M548" s="14" t="s">
        <v>2028</v>
      </c>
      <c r="N548" s="17" t="s">
        <v>2234</v>
      </c>
      <c r="O548" s="13">
        <v>8.8888888888888878E-2</v>
      </c>
      <c r="P548" s="14">
        <v>1.1111111111111099E-2</v>
      </c>
      <c r="Q548" s="15" t="s">
        <v>2304</v>
      </c>
      <c r="R548" s="32">
        <v>227</v>
      </c>
      <c r="S548" s="14">
        <v>6.7361111111111108E-2</v>
      </c>
    </row>
    <row r="549" spans="1:19" x14ac:dyDescent="0.2">
      <c r="A549" s="21">
        <v>4</v>
      </c>
      <c r="B549" s="20" t="s">
        <v>655</v>
      </c>
      <c r="C549" s="21">
        <v>2</v>
      </c>
      <c r="D549" s="20" t="s">
        <v>61</v>
      </c>
      <c r="E549" s="20" t="s">
        <v>82</v>
      </c>
      <c r="F549" s="20" t="s">
        <v>59</v>
      </c>
      <c r="G549" s="37">
        <v>28.88</v>
      </c>
      <c r="H549" s="20" t="s">
        <v>70</v>
      </c>
      <c r="I549" s="21">
        <v>548</v>
      </c>
      <c r="J549" s="20" t="s">
        <v>69</v>
      </c>
      <c r="K549" s="20" t="s">
        <v>653</v>
      </c>
      <c r="L549" s="24">
        <v>45022</v>
      </c>
      <c r="M549" s="19" t="s">
        <v>2094</v>
      </c>
      <c r="N549" s="22" t="s">
        <v>2282</v>
      </c>
      <c r="O549" s="18">
        <v>0.13055555555555554</v>
      </c>
      <c r="P549" s="19">
        <v>5.6944444444444423E-2</v>
      </c>
      <c r="Q549" s="20" t="s">
        <v>2304</v>
      </c>
      <c r="R549" s="33">
        <v>96</v>
      </c>
      <c r="S549" s="19">
        <v>7.3611111111111113E-2</v>
      </c>
    </row>
    <row r="550" spans="1:19" x14ac:dyDescent="0.2">
      <c r="A550" s="16">
        <v>12</v>
      </c>
      <c r="B550" s="15" t="s">
        <v>652</v>
      </c>
      <c r="C550" s="16">
        <v>2</v>
      </c>
      <c r="D550" s="15" t="s">
        <v>97</v>
      </c>
      <c r="E550" s="15" t="s">
        <v>82</v>
      </c>
      <c r="F550" s="15" t="s">
        <v>59</v>
      </c>
      <c r="G550" s="36">
        <v>35.340000000000003</v>
      </c>
      <c r="H550" s="15" t="s">
        <v>70</v>
      </c>
      <c r="I550" s="16">
        <v>549</v>
      </c>
      <c r="J550" s="15" t="s">
        <v>75</v>
      </c>
      <c r="K550" s="15" t="s">
        <v>650</v>
      </c>
      <c r="L550" s="23">
        <v>45022</v>
      </c>
      <c r="M550" s="14" t="s">
        <v>1973</v>
      </c>
      <c r="N550" s="17" t="s">
        <v>2167</v>
      </c>
      <c r="O550" s="13">
        <v>0.16180555555555554</v>
      </c>
      <c r="P550" s="14">
        <v>9.3749999999999986E-2</v>
      </c>
      <c r="Q550" s="15" t="s">
        <v>2304</v>
      </c>
      <c r="R550" s="32">
        <v>162</v>
      </c>
      <c r="S550" s="14">
        <v>6.805555555555555E-2</v>
      </c>
    </row>
    <row r="551" spans="1:19" x14ac:dyDescent="0.2">
      <c r="A551" s="21">
        <v>1</v>
      </c>
      <c r="B551" s="20" t="s">
        <v>649</v>
      </c>
      <c r="C551" s="21">
        <v>6</v>
      </c>
      <c r="D551" s="20" t="s">
        <v>72</v>
      </c>
      <c r="E551" s="20" t="s">
        <v>82</v>
      </c>
      <c r="F551" s="20" t="s">
        <v>59</v>
      </c>
      <c r="G551" s="37">
        <v>28.33</v>
      </c>
      <c r="H551" s="20" t="s">
        <v>76</v>
      </c>
      <c r="I551" s="21">
        <v>550</v>
      </c>
      <c r="J551" s="20" t="s">
        <v>104</v>
      </c>
      <c r="K551" s="20" t="s">
        <v>647</v>
      </c>
      <c r="L551" s="24">
        <v>45022</v>
      </c>
      <c r="M551" s="19" t="s">
        <v>2044</v>
      </c>
      <c r="N551" s="22" t="s">
        <v>1950</v>
      </c>
      <c r="O551" s="18">
        <v>7.3611111111111113E-2</v>
      </c>
      <c r="P551" s="19">
        <v>2.361111111111111E-2</v>
      </c>
      <c r="Q551" s="20" t="s">
        <v>2304</v>
      </c>
      <c r="R551" s="33">
        <v>124</v>
      </c>
      <c r="S551" s="19">
        <v>3.9583333333333331E-2</v>
      </c>
    </row>
    <row r="552" spans="1:19" x14ac:dyDescent="0.2">
      <c r="A552" s="16">
        <v>4</v>
      </c>
      <c r="B552" s="15" t="s">
        <v>646</v>
      </c>
      <c r="C552" s="16">
        <v>2</v>
      </c>
      <c r="D552" s="15" t="s">
        <v>72</v>
      </c>
      <c r="E552" s="15" t="s">
        <v>60</v>
      </c>
      <c r="F552" s="15" t="s">
        <v>59</v>
      </c>
      <c r="G552" s="36">
        <v>0</v>
      </c>
      <c r="H552" s="15" t="s">
        <v>57</v>
      </c>
      <c r="I552" s="16">
        <v>551</v>
      </c>
      <c r="J552" s="15" t="s">
        <v>163</v>
      </c>
      <c r="K552" s="15" t="s">
        <v>644</v>
      </c>
      <c r="L552" s="23">
        <v>45022</v>
      </c>
      <c r="M552" s="14" t="s">
        <v>1998</v>
      </c>
      <c r="N552" s="17" t="s">
        <v>2175</v>
      </c>
      <c r="O552" s="13">
        <v>5.0000000000000017E-2</v>
      </c>
      <c r="P552" s="14">
        <v>0</v>
      </c>
      <c r="Q552" s="15" t="s">
        <v>2305</v>
      </c>
      <c r="R552" s="32">
        <v>171</v>
      </c>
      <c r="S552" s="14">
        <v>8.5416666666666669E-2</v>
      </c>
    </row>
    <row r="553" spans="1:19" x14ac:dyDescent="0.2">
      <c r="A553" s="21">
        <v>11</v>
      </c>
      <c r="B553" s="20" t="s">
        <v>643</v>
      </c>
      <c r="C553" s="21">
        <v>6</v>
      </c>
      <c r="D553" s="20" t="s">
        <v>72</v>
      </c>
      <c r="E553" s="20" t="s">
        <v>66</v>
      </c>
      <c r="F553" s="20" t="s">
        <v>106</v>
      </c>
      <c r="G553" s="37">
        <v>10.28</v>
      </c>
      <c r="H553" s="20" t="s">
        <v>70</v>
      </c>
      <c r="I553" s="21">
        <v>552</v>
      </c>
      <c r="J553" s="20" t="s">
        <v>90</v>
      </c>
      <c r="K553" s="20" t="s">
        <v>641</v>
      </c>
      <c r="L553" s="24">
        <v>45022</v>
      </c>
      <c r="M553" s="19" t="s">
        <v>1987</v>
      </c>
      <c r="N553" s="22" t="s">
        <v>1931</v>
      </c>
      <c r="O553" s="18">
        <v>0.14444444444444446</v>
      </c>
      <c r="P553" s="19">
        <v>6.4583333333333354E-2</v>
      </c>
      <c r="Q553" s="20" t="s">
        <v>2304</v>
      </c>
      <c r="R553" s="33">
        <v>243</v>
      </c>
      <c r="S553" s="19">
        <v>7.9861111111111105E-2</v>
      </c>
    </row>
    <row r="554" spans="1:19" x14ac:dyDescent="0.2">
      <c r="A554" s="16">
        <v>14</v>
      </c>
      <c r="B554" s="15" t="s">
        <v>640</v>
      </c>
      <c r="C554" s="16">
        <v>2</v>
      </c>
      <c r="D554" s="15" t="s">
        <v>72</v>
      </c>
      <c r="E554" s="15" t="s">
        <v>82</v>
      </c>
      <c r="F554" s="15" t="s">
        <v>59</v>
      </c>
      <c r="G554" s="36">
        <v>0</v>
      </c>
      <c r="H554" s="15" t="s">
        <v>70</v>
      </c>
      <c r="I554" s="16">
        <v>553</v>
      </c>
      <c r="J554" s="15" t="s">
        <v>104</v>
      </c>
      <c r="K554" s="15" t="s">
        <v>638</v>
      </c>
      <c r="L554" s="23">
        <v>45022</v>
      </c>
      <c r="M554" s="14" t="s">
        <v>1986</v>
      </c>
      <c r="N554" s="17" t="s">
        <v>2158</v>
      </c>
      <c r="O554" s="13">
        <v>0.11041666666666668</v>
      </c>
      <c r="P554" s="14">
        <v>0</v>
      </c>
      <c r="Q554" s="15" t="s">
        <v>2305</v>
      </c>
      <c r="R554" s="32">
        <v>203</v>
      </c>
      <c r="S554" s="14">
        <v>0.12361111111111112</v>
      </c>
    </row>
    <row r="555" spans="1:19" x14ac:dyDescent="0.2">
      <c r="A555" s="21">
        <v>10</v>
      </c>
      <c r="B555" s="20" t="s">
        <v>555</v>
      </c>
      <c r="C555" s="21">
        <v>6</v>
      </c>
      <c r="D555" s="20" t="s">
        <v>72</v>
      </c>
      <c r="E555" s="20" t="s">
        <v>82</v>
      </c>
      <c r="F555" s="20" t="s">
        <v>106</v>
      </c>
      <c r="G555" s="37">
        <v>19.600000000000001</v>
      </c>
      <c r="H555" s="20" t="s">
        <v>76</v>
      </c>
      <c r="I555" s="21">
        <v>554</v>
      </c>
      <c r="J555" s="20" t="s">
        <v>90</v>
      </c>
      <c r="K555" s="20" t="s">
        <v>636</v>
      </c>
      <c r="L555" s="24">
        <v>45022</v>
      </c>
      <c r="M555" s="19" t="s">
        <v>1934</v>
      </c>
      <c r="N555" s="22" t="s">
        <v>1913</v>
      </c>
      <c r="O555" s="18">
        <v>6.9444444444444448E-2</v>
      </c>
      <c r="P555" s="19">
        <v>9.7222222222222224E-3</v>
      </c>
      <c r="Q555" s="20" t="s">
        <v>2304</v>
      </c>
      <c r="R555" s="33">
        <v>166</v>
      </c>
      <c r="S555" s="19">
        <v>4.9305555555555554E-2</v>
      </c>
    </row>
    <row r="556" spans="1:19" x14ac:dyDescent="0.2">
      <c r="A556" s="16">
        <v>20</v>
      </c>
      <c r="B556" s="15" t="s">
        <v>635</v>
      </c>
      <c r="C556" s="16">
        <v>1</v>
      </c>
      <c r="D556" s="15" t="s">
        <v>61</v>
      </c>
      <c r="E556" s="15" t="s">
        <v>60</v>
      </c>
      <c r="F556" s="15" t="s">
        <v>102</v>
      </c>
      <c r="G556" s="36">
        <v>41.08</v>
      </c>
      <c r="H556" s="15" t="s">
        <v>70</v>
      </c>
      <c r="I556" s="16">
        <v>555</v>
      </c>
      <c r="J556" s="15" t="s">
        <v>104</v>
      </c>
      <c r="K556" s="15" t="s">
        <v>7</v>
      </c>
      <c r="L556" s="23">
        <v>45022</v>
      </c>
      <c r="M556" s="14" t="s">
        <v>1968</v>
      </c>
      <c r="N556" s="17" t="s">
        <v>2222</v>
      </c>
      <c r="O556" s="13">
        <v>0.12708333333333333</v>
      </c>
      <c r="P556" s="14">
        <v>9.5138888888888884E-2</v>
      </c>
      <c r="Q556" s="15" t="s">
        <v>2304</v>
      </c>
      <c r="R556" s="32">
        <v>30</v>
      </c>
      <c r="S556" s="14">
        <v>3.1944444444444442E-2</v>
      </c>
    </row>
    <row r="557" spans="1:19" x14ac:dyDescent="0.2">
      <c r="A557" s="21">
        <v>9</v>
      </c>
      <c r="B557" s="20" t="s">
        <v>633</v>
      </c>
      <c r="C557" s="21">
        <v>6</v>
      </c>
      <c r="D557" s="20" t="s">
        <v>61</v>
      </c>
      <c r="E557" s="20" t="s">
        <v>82</v>
      </c>
      <c r="F557" s="20" t="s">
        <v>106</v>
      </c>
      <c r="G557" s="37">
        <v>14.09</v>
      </c>
      <c r="H557" s="20" t="s">
        <v>70</v>
      </c>
      <c r="I557" s="21">
        <v>556</v>
      </c>
      <c r="J557" s="20" t="s">
        <v>163</v>
      </c>
      <c r="K557" s="20" t="s">
        <v>631</v>
      </c>
      <c r="L557" s="24">
        <v>45022</v>
      </c>
      <c r="M557" s="19" t="s">
        <v>2026</v>
      </c>
      <c r="N557" s="22" t="s">
        <v>2283</v>
      </c>
      <c r="O557" s="18">
        <v>0.15555555555555559</v>
      </c>
      <c r="P557" s="19">
        <v>0.10972222222222225</v>
      </c>
      <c r="Q557" s="20" t="s">
        <v>2304</v>
      </c>
      <c r="R557" s="33">
        <v>76</v>
      </c>
      <c r="S557" s="19">
        <v>4.583333333333333E-2</v>
      </c>
    </row>
    <row r="558" spans="1:19" x14ac:dyDescent="0.2">
      <c r="A558" s="16">
        <v>7</v>
      </c>
      <c r="B558" s="15" t="s">
        <v>630</v>
      </c>
      <c r="C558" s="16">
        <v>5</v>
      </c>
      <c r="D558" s="15" t="s">
        <v>61</v>
      </c>
      <c r="E558" s="15" t="s">
        <v>82</v>
      </c>
      <c r="F558" s="15" t="s">
        <v>102</v>
      </c>
      <c r="G558" s="36">
        <v>35.880000000000003</v>
      </c>
      <c r="H558" s="15" t="s">
        <v>76</v>
      </c>
      <c r="I558" s="16">
        <v>557</v>
      </c>
      <c r="J558" s="15" t="s">
        <v>56</v>
      </c>
      <c r="K558" s="15" t="s">
        <v>628</v>
      </c>
      <c r="L558" s="23">
        <v>45022</v>
      </c>
      <c r="M558" s="14" t="s">
        <v>2000</v>
      </c>
      <c r="N558" s="17" t="s">
        <v>2132</v>
      </c>
      <c r="O558" s="13">
        <v>0.16805555555555557</v>
      </c>
      <c r="P558" s="14">
        <v>8.3333333333333356E-2</v>
      </c>
      <c r="Q558" s="15" t="s">
        <v>2304</v>
      </c>
      <c r="R558" s="32">
        <v>177</v>
      </c>
      <c r="S558" s="14">
        <v>7.4305555555555555E-2</v>
      </c>
    </row>
    <row r="559" spans="1:19" x14ac:dyDescent="0.2">
      <c r="A559" s="21">
        <v>6</v>
      </c>
      <c r="B559" s="20" t="s">
        <v>627</v>
      </c>
      <c r="C559" s="21">
        <v>4</v>
      </c>
      <c r="D559" s="20" t="s">
        <v>97</v>
      </c>
      <c r="E559" s="20" t="s">
        <v>82</v>
      </c>
      <c r="F559" s="20" t="s">
        <v>59</v>
      </c>
      <c r="G559" s="37">
        <v>45.26</v>
      </c>
      <c r="H559" s="20" t="s">
        <v>57</v>
      </c>
      <c r="I559" s="21">
        <v>558</v>
      </c>
      <c r="J559" s="20" t="s">
        <v>163</v>
      </c>
      <c r="K559" s="20" t="s">
        <v>625</v>
      </c>
      <c r="L559" s="24">
        <v>45022</v>
      </c>
      <c r="M559" s="19" t="s">
        <v>1898</v>
      </c>
      <c r="N559" s="22" t="s">
        <v>1925</v>
      </c>
      <c r="O559" s="18">
        <v>0.11666666666666668</v>
      </c>
      <c r="P559" s="19">
        <v>6.9444444444445586E-4</v>
      </c>
      <c r="Q559" s="20" t="s">
        <v>2304</v>
      </c>
      <c r="R559" s="33">
        <v>179</v>
      </c>
      <c r="S559" s="19">
        <v>0.11597222222222223</v>
      </c>
    </row>
    <row r="560" spans="1:19" x14ac:dyDescent="0.2">
      <c r="A560" s="16">
        <v>11</v>
      </c>
      <c r="B560" s="15" t="s">
        <v>503</v>
      </c>
      <c r="C560" s="16">
        <v>1</v>
      </c>
      <c r="D560" s="15" t="s">
        <v>61</v>
      </c>
      <c r="E560" s="15" t="s">
        <v>82</v>
      </c>
      <c r="F560" s="15" t="s">
        <v>59</v>
      </c>
      <c r="G560" s="36">
        <v>24.36</v>
      </c>
      <c r="H560" s="15" t="s">
        <v>57</v>
      </c>
      <c r="I560" s="16">
        <v>559</v>
      </c>
      <c r="J560" s="15" t="s">
        <v>85</v>
      </c>
      <c r="K560" s="15" t="s">
        <v>14</v>
      </c>
      <c r="L560" s="23">
        <v>45022</v>
      </c>
      <c r="M560" s="14" t="s">
        <v>1972</v>
      </c>
      <c r="N560" s="17" t="s">
        <v>2104</v>
      </c>
      <c r="O560" s="13">
        <v>0.15625</v>
      </c>
      <c r="P560" s="14">
        <v>0.12777777777777777</v>
      </c>
      <c r="Q560" s="15" t="s">
        <v>2304</v>
      </c>
      <c r="R560" s="32">
        <v>99</v>
      </c>
      <c r="S560" s="14">
        <v>2.8472222222222222E-2</v>
      </c>
    </row>
    <row r="561" spans="1:19" x14ac:dyDescent="0.2">
      <c r="A561" s="21">
        <v>6</v>
      </c>
      <c r="B561" s="20" t="s">
        <v>623</v>
      </c>
      <c r="C561" s="21">
        <v>6</v>
      </c>
      <c r="D561" s="20" t="s">
        <v>87</v>
      </c>
      <c r="E561" s="20" t="s">
        <v>66</v>
      </c>
      <c r="F561" s="20" t="s">
        <v>106</v>
      </c>
      <c r="G561" s="37">
        <v>31.53</v>
      </c>
      <c r="H561" s="20" t="s">
        <v>57</v>
      </c>
      <c r="I561" s="21">
        <v>560</v>
      </c>
      <c r="J561" s="20" t="s">
        <v>64</v>
      </c>
      <c r="K561" s="20" t="s">
        <v>621</v>
      </c>
      <c r="L561" s="24">
        <v>45022</v>
      </c>
      <c r="M561" s="19" t="s">
        <v>2053</v>
      </c>
      <c r="N561" s="22" t="s">
        <v>2086</v>
      </c>
      <c r="O561" s="18">
        <v>0.12638888888888888</v>
      </c>
      <c r="P561" s="19">
        <v>9.3055555555555558E-2</v>
      </c>
      <c r="Q561" s="20" t="s">
        <v>2304</v>
      </c>
      <c r="R561" s="33">
        <v>111</v>
      </c>
      <c r="S561" s="19">
        <v>3.3333333333333333E-2</v>
      </c>
    </row>
    <row r="562" spans="1:19" x14ac:dyDescent="0.2">
      <c r="A562" s="16">
        <v>4</v>
      </c>
      <c r="B562" s="15" t="s">
        <v>620</v>
      </c>
      <c r="C562" s="16">
        <v>2</v>
      </c>
      <c r="D562" s="15" t="s">
        <v>97</v>
      </c>
      <c r="E562" s="15" t="s">
        <v>82</v>
      </c>
      <c r="F562" s="15" t="s">
        <v>59</v>
      </c>
      <c r="G562" s="36">
        <v>44.24</v>
      </c>
      <c r="H562" s="15" t="s">
        <v>57</v>
      </c>
      <c r="I562" s="16">
        <v>561</v>
      </c>
      <c r="J562" s="15" t="s">
        <v>69</v>
      </c>
      <c r="K562" s="15" t="s">
        <v>619</v>
      </c>
      <c r="L562" s="23">
        <v>45022</v>
      </c>
      <c r="M562" s="14" t="s">
        <v>2095</v>
      </c>
      <c r="N562" s="17" t="s">
        <v>1905</v>
      </c>
      <c r="O562" s="13">
        <v>0.10138888888888886</v>
      </c>
      <c r="P562" s="14">
        <v>5.6944444444444416E-2</v>
      </c>
      <c r="Q562" s="15" t="s">
        <v>2304</v>
      </c>
      <c r="R562" s="32">
        <v>64</v>
      </c>
      <c r="S562" s="14">
        <v>4.4444444444444446E-2</v>
      </c>
    </row>
    <row r="563" spans="1:19" x14ac:dyDescent="0.2">
      <c r="A563" s="21">
        <v>20</v>
      </c>
      <c r="B563" s="20" t="s">
        <v>618</v>
      </c>
      <c r="C563" s="21">
        <v>3</v>
      </c>
      <c r="D563" s="20" t="s">
        <v>97</v>
      </c>
      <c r="E563" s="20" t="s">
        <v>66</v>
      </c>
      <c r="F563" s="20" t="s">
        <v>59</v>
      </c>
      <c r="G563" s="37">
        <v>21.49</v>
      </c>
      <c r="H563" s="20" t="s">
        <v>70</v>
      </c>
      <c r="I563" s="21">
        <v>562</v>
      </c>
      <c r="J563" s="20" t="s">
        <v>132</v>
      </c>
      <c r="K563" s="20" t="s">
        <v>616</v>
      </c>
      <c r="L563" s="24">
        <v>45022</v>
      </c>
      <c r="M563" s="19" t="s">
        <v>2021</v>
      </c>
      <c r="N563" s="22" t="s">
        <v>2122</v>
      </c>
      <c r="O563" s="18">
        <v>0.15555555555555556</v>
      </c>
      <c r="P563" s="19">
        <v>7.7777777777777779E-2</v>
      </c>
      <c r="Q563" s="20" t="s">
        <v>2304</v>
      </c>
      <c r="R563" s="33">
        <v>288</v>
      </c>
      <c r="S563" s="19">
        <v>7.7777777777777779E-2</v>
      </c>
    </row>
    <row r="564" spans="1:19" x14ac:dyDescent="0.2">
      <c r="A564" s="16">
        <v>12</v>
      </c>
      <c r="B564" s="15" t="s">
        <v>615</v>
      </c>
      <c r="C564" s="16">
        <v>3</v>
      </c>
      <c r="D564" s="15" t="s">
        <v>87</v>
      </c>
      <c r="E564" s="15" t="s">
        <v>60</v>
      </c>
      <c r="F564" s="15" t="s">
        <v>102</v>
      </c>
      <c r="G564" s="36">
        <v>20.07</v>
      </c>
      <c r="H564" s="15" t="s">
        <v>76</v>
      </c>
      <c r="I564" s="16">
        <v>563</v>
      </c>
      <c r="J564" s="15" t="s">
        <v>64</v>
      </c>
      <c r="K564" s="15" t="s">
        <v>10</v>
      </c>
      <c r="L564" s="23">
        <v>45022</v>
      </c>
      <c r="M564" s="14" t="s">
        <v>1936</v>
      </c>
      <c r="N564" s="17" t="s">
        <v>2270</v>
      </c>
      <c r="O564" s="13">
        <v>7.9166666666666649E-2</v>
      </c>
      <c r="P564" s="14">
        <v>4.3055555555555534E-2</v>
      </c>
      <c r="Q564" s="15" t="s">
        <v>2304</v>
      </c>
      <c r="R564" s="32">
        <v>54</v>
      </c>
      <c r="S564" s="14">
        <v>2.5694444444444443E-2</v>
      </c>
    </row>
    <row r="565" spans="1:19" x14ac:dyDescent="0.2">
      <c r="A565" s="21">
        <v>9</v>
      </c>
      <c r="B565" s="20" t="s">
        <v>73</v>
      </c>
      <c r="C565" s="21">
        <v>3</v>
      </c>
      <c r="D565" s="20" t="s">
        <v>87</v>
      </c>
      <c r="E565" s="20" t="s">
        <v>66</v>
      </c>
      <c r="F565" s="20" t="s">
        <v>102</v>
      </c>
      <c r="G565" s="37">
        <v>33.08</v>
      </c>
      <c r="H565" s="20" t="s">
        <v>57</v>
      </c>
      <c r="I565" s="21">
        <v>564</v>
      </c>
      <c r="J565" s="20" t="s">
        <v>132</v>
      </c>
      <c r="K565" s="20" t="s">
        <v>612</v>
      </c>
      <c r="L565" s="24">
        <v>45022</v>
      </c>
      <c r="M565" s="19" t="s">
        <v>2088</v>
      </c>
      <c r="N565" s="22" t="s">
        <v>2019</v>
      </c>
      <c r="O565" s="18">
        <v>7.7777777777777765E-2</v>
      </c>
      <c r="P565" s="19">
        <v>4.0277777777777767E-2</v>
      </c>
      <c r="Q565" s="20" t="s">
        <v>2304</v>
      </c>
      <c r="R565" s="33">
        <v>156</v>
      </c>
      <c r="S565" s="19">
        <v>3.7499999999999999E-2</v>
      </c>
    </row>
    <row r="566" spans="1:19" x14ac:dyDescent="0.2">
      <c r="A566" s="16">
        <v>3</v>
      </c>
      <c r="B566" s="15" t="s">
        <v>611</v>
      </c>
      <c r="C566" s="16">
        <v>6</v>
      </c>
      <c r="D566" s="15" t="s">
        <v>97</v>
      </c>
      <c r="E566" s="15" t="s">
        <v>82</v>
      </c>
      <c r="F566" s="15" t="s">
        <v>59</v>
      </c>
      <c r="G566" s="36">
        <v>15.11</v>
      </c>
      <c r="H566" s="15" t="s">
        <v>70</v>
      </c>
      <c r="I566" s="16">
        <v>565</v>
      </c>
      <c r="J566" s="15" t="s">
        <v>132</v>
      </c>
      <c r="K566" s="15" t="s">
        <v>609</v>
      </c>
      <c r="L566" s="23">
        <v>45022</v>
      </c>
      <c r="M566" s="14" t="s">
        <v>1950</v>
      </c>
      <c r="N566" s="17" t="s">
        <v>2139</v>
      </c>
      <c r="O566" s="13">
        <v>0.11805555555555555</v>
      </c>
      <c r="P566" s="14">
        <v>0.05</v>
      </c>
      <c r="Q566" s="15" t="s">
        <v>2304</v>
      </c>
      <c r="R566" s="32">
        <v>251</v>
      </c>
      <c r="S566" s="14">
        <v>6.805555555555555E-2</v>
      </c>
    </row>
    <row r="567" spans="1:19" x14ac:dyDescent="0.2">
      <c r="A567" s="21">
        <v>4</v>
      </c>
      <c r="B567" s="20" t="s">
        <v>281</v>
      </c>
      <c r="C567" s="21">
        <v>3</v>
      </c>
      <c r="D567" s="20" t="s">
        <v>72</v>
      </c>
      <c r="E567" s="20" t="s">
        <v>82</v>
      </c>
      <c r="F567" s="20" t="s">
        <v>59</v>
      </c>
      <c r="G567" s="37">
        <v>42.62</v>
      </c>
      <c r="H567" s="20" t="s">
        <v>70</v>
      </c>
      <c r="I567" s="21">
        <v>566</v>
      </c>
      <c r="J567" s="20" t="s">
        <v>85</v>
      </c>
      <c r="K567" s="20" t="s">
        <v>25</v>
      </c>
      <c r="L567" s="24">
        <v>45022</v>
      </c>
      <c r="M567" s="19" t="s">
        <v>2096</v>
      </c>
      <c r="N567" s="22" t="s">
        <v>2144</v>
      </c>
      <c r="O567" s="18">
        <v>0.13333333333333336</v>
      </c>
      <c r="P567" s="19">
        <v>9.444444444444447E-2</v>
      </c>
      <c r="Q567" s="20" t="s">
        <v>2304</v>
      </c>
      <c r="R567" s="33">
        <v>78</v>
      </c>
      <c r="S567" s="19">
        <v>3.888888888888889E-2</v>
      </c>
    </row>
    <row r="568" spans="1:19" x14ac:dyDescent="0.2">
      <c r="A568" s="16">
        <v>15</v>
      </c>
      <c r="B568" s="15" t="s">
        <v>607</v>
      </c>
      <c r="C568" s="16">
        <v>4</v>
      </c>
      <c r="D568" s="15" t="s">
        <v>78</v>
      </c>
      <c r="E568" s="15" t="s">
        <v>82</v>
      </c>
      <c r="F568" s="15" t="s">
        <v>106</v>
      </c>
      <c r="G568" s="36">
        <v>42.83</v>
      </c>
      <c r="H568" s="15" t="s">
        <v>76</v>
      </c>
      <c r="I568" s="16">
        <v>567</v>
      </c>
      <c r="J568" s="15" t="s">
        <v>69</v>
      </c>
      <c r="K568" s="15" t="s">
        <v>605</v>
      </c>
      <c r="L568" s="23">
        <v>45022</v>
      </c>
      <c r="M568" s="14" t="s">
        <v>1968</v>
      </c>
      <c r="N568" s="17" t="s">
        <v>2284</v>
      </c>
      <c r="O568" s="13">
        <v>0.14722222222222223</v>
      </c>
      <c r="P568" s="14">
        <v>6.5972222222222238E-2</v>
      </c>
      <c r="Q568" s="15" t="s">
        <v>2304</v>
      </c>
      <c r="R568" s="32">
        <v>253</v>
      </c>
      <c r="S568" s="14">
        <v>7.0833333333333331E-2</v>
      </c>
    </row>
    <row r="569" spans="1:19" x14ac:dyDescent="0.2">
      <c r="A569" s="21">
        <v>5</v>
      </c>
      <c r="B569" s="20" t="s">
        <v>604</v>
      </c>
      <c r="C569" s="21">
        <v>1</v>
      </c>
      <c r="D569" s="20" t="s">
        <v>78</v>
      </c>
      <c r="E569" s="20" t="s">
        <v>82</v>
      </c>
      <c r="F569" s="20" t="s">
        <v>106</v>
      </c>
      <c r="G569" s="37">
        <v>21.13</v>
      </c>
      <c r="H569" s="20" t="s">
        <v>76</v>
      </c>
      <c r="I569" s="21">
        <v>568</v>
      </c>
      <c r="J569" s="20" t="s">
        <v>75</v>
      </c>
      <c r="K569" s="20" t="s">
        <v>602</v>
      </c>
      <c r="L569" s="24">
        <v>45022</v>
      </c>
      <c r="M569" s="19" t="s">
        <v>1965</v>
      </c>
      <c r="N569" s="22" t="s">
        <v>2177</v>
      </c>
      <c r="O569" s="18">
        <v>8.6111111111111138E-2</v>
      </c>
      <c r="P569" s="19">
        <v>1.7361111111111133E-2</v>
      </c>
      <c r="Q569" s="20" t="s">
        <v>2304</v>
      </c>
      <c r="R569" s="33">
        <v>182</v>
      </c>
      <c r="S569" s="19">
        <v>5.8333333333333334E-2</v>
      </c>
    </row>
    <row r="570" spans="1:19" x14ac:dyDescent="0.2">
      <c r="A570" s="16">
        <v>12</v>
      </c>
      <c r="B570" s="15" t="s">
        <v>601</v>
      </c>
      <c r="C570" s="16">
        <v>5</v>
      </c>
      <c r="D570" s="15" t="s">
        <v>97</v>
      </c>
      <c r="E570" s="15" t="s">
        <v>82</v>
      </c>
      <c r="F570" s="15" t="s">
        <v>59</v>
      </c>
      <c r="G570" s="36">
        <v>28.52</v>
      </c>
      <c r="H570" s="15" t="s">
        <v>57</v>
      </c>
      <c r="I570" s="16">
        <v>569</v>
      </c>
      <c r="J570" s="15" t="s">
        <v>126</v>
      </c>
      <c r="K570" s="15" t="s">
        <v>599</v>
      </c>
      <c r="L570" s="23">
        <v>45022</v>
      </c>
      <c r="M570" s="14" t="s">
        <v>1886</v>
      </c>
      <c r="N570" s="17" t="s">
        <v>2041</v>
      </c>
      <c r="O570" s="13">
        <v>6.7361111111111122E-2</v>
      </c>
      <c r="P570" s="14">
        <v>2.7083333333333341E-2</v>
      </c>
      <c r="Q570" s="15" t="s">
        <v>2304</v>
      </c>
      <c r="R570" s="32">
        <v>131</v>
      </c>
      <c r="S570" s="14">
        <v>4.027777777777778E-2</v>
      </c>
    </row>
    <row r="571" spans="1:19" x14ac:dyDescent="0.2">
      <c r="A571" s="21">
        <v>1</v>
      </c>
      <c r="B571" s="20" t="s">
        <v>598</v>
      </c>
      <c r="C571" s="21">
        <v>6</v>
      </c>
      <c r="D571" s="20" t="s">
        <v>87</v>
      </c>
      <c r="E571" s="20" t="s">
        <v>82</v>
      </c>
      <c r="F571" s="20" t="s">
        <v>59</v>
      </c>
      <c r="G571" s="37">
        <v>38.4</v>
      </c>
      <c r="H571" s="20" t="s">
        <v>70</v>
      </c>
      <c r="I571" s="21">
        <v>570</v>
      </c>
      <c r="J571" s="20" t="s">
        <v>75</v>
      </c>
      <c r="K571" s="20" t="s">
        <v>596</v>
      </c>
      <c r="L571" s="24">
        <v>45022</v>
      </c>
      <c r="M571" s="19" t="s">
        <v>2023</v>
      </c>
      <c r="N571" s="22" t="s">
        <v>2228</v>
      </c>
      <c r="O571" s="18">
        <v>7.4305555555555569E-2</v>
      </c>
      <c r="P571" s="19">
        <v>4.2361111111111127E-2</v>
      </c>
      <c r="Q571" s="20" t="s">
        <v>2304</v>
      </c>
      <c r="R571" s="33">
        <v>85</v>
      </c>
      <c r="S571" s="19">
        <v>3.1944444444444442E-2</v>
      </c>
    </row>
    <row r="572" spans="1:19" x14ac:dyDescent="0.2">
      <c r="A572" s="16">
        <v>15</v>
      </c>
      <c r="B572" s="15" t="s">
        <v>595</v>
      </c>
      <c r="C572" s="16">
        <v>2</v>
      </c>
      <c r="D572" s="15" t="s">
        <v>87</v>
      </c>
      <c r="E572" s="15" t="s">
        <v>82</v>
      </c>
      <c r="F572" s="15" t="s">
        <v>59</v>
      </c>
      <c r="G572" s="36">
        <v>49.54</v>
      </c>
      <c r="H572" s="15" t="s">
        <v>70</v>
      </c>
      <c r="I572" s="16">
        <v>571</v>
      </c>
      <c r="J572" s="15" t="s">
        <v>100</v>
      </c>
      <c r="K572" s="15" t="s">
        <v>10</v>
      </c>
      <c r="L572" s="23">
        <v>45022</v>
      </c>
      <c r="M572" s="14" t="s">
        <v>1938</v>
      </c>
      <c r="N572" s="17" t="s">
        <v>2047</v>
      </c>
      <c r="O572" s="13">
        <v>6.4583333333333326E-2</v>
      </c>
      <c r="P572" s="14">
        <v>4.6527777777777772E-2</v>
      </c>
      <c r="Q572" s="15" t="s">
        <v>2304</v>
      </c>
      <c r="R572" s="32">
        <v>54</v>
      </c>
      <c r="S572" s="14">
        <v>1.8055555555555554E-2</v>
      </c>
    </row>
    <row r="573" spans="1:19" x14ac:dyDescent="0.2">
      <c r="A573" s="21">
        <v>19</v>
      </c>
      <c r="B573" s="20" t="s">
        <v>593</v>
      </c>
      <c r="C573" s="21">
        <v>3</v>
      </c>
      <c r="D573" s="20" t="s">
        <v>78</v>
      </c>
      <c r="E573" s="20" t="s">
        <v>82</v>
      </c>
      <c r="F573" s="20" t="s">
        <v>102</v>
      </c>
      <c r="G573" s="37">
        <v>46.21</v>
      </c>
      <c r="H573" s="20" t="s">
        <v>76</v>
      </c>
      <c r="I573" s="21">
        <v>572</v>
      </c>
      <c r="J573" s="20" t="s">
        <v>104</v>
      </c>
      <c r="K573" s="20" t="s">
        <v>99</v>
      </c>
      <c r="L573" s="24">
        <v>45022</v>
      </c>
      <c r="M573" s="19" t="s">
        <v>2045</v>
      </c>
      <c r="N573" s="22" t="s">
        <v>2245</v>
      </c>
      <c r="O573" s="18">
        <v>0.15902777777777774</v>
      </c>
      <c r="P573" s="19">
        <v>0.11805555555555552</v>
      </c>
      <c r="Q573" s="20" t="s">
        <v>2304</v>
      </c>
      <c r="R573" s="33">
        <v>74</v>
      </c>
      <c r="S573" s="19">
        <v>3.0555555555555555E-2</v>
      </c>
    </row>
    <row r="574" spans="1:19" x14ac:dyDescent="0.2">
      <c r="A574" s="16">
        <v>7</v>
      </c>
      <c r="B574" s="15" t="s">
        <v>591</v>
      </c>
      <c r="C574" s="16">
        <v>3</v>
      </c>
      <c r="D574" s="15" t="s">
        <v>72</v>
      </c>
      <c r="E574" s="15" t="s">
        <v>82</v>
      </c>
      <c r="F574" s="15" t="s">
        <v>59</v>
      </c>
      <c r="G574" s="36">
        <v>47.08</v>
      </c>
      <c r="H574" s="15" t="s">
        <v>76</v>
      </c>
      <c r="I574" s="16">
        <v>573</v>
      </c>
      <c r="J574" s="15" t="s">
        <v>69</v>
      </c>
      <c r="K574" s="15" t="s">
        <v>589</v>
      </c>
      <c r="L574" s="23">
        <v>45022</v>
      </c>
      <c r="M574" s="14" t="s">
        <v>2092</v>
      </c>
      <c r="N574" s="17" t="s">
        <v>2285</v>
      </c>
      <c r="O574" s="13">
        <v>0.17499999999999999</v>
      </c>
      <c r="P574" s="14">
        <v>0.11666666666666667</v>
      </c>
      <c r="Q574" s="15" t="s">
        <v>2304</v>
      </c>
      <c r="R574" s="32">
        <v>165</v>
      </c>
      <c r="S574" s="14">
        <v>4.791666666666667E-2</v>
      </c>
    </row>
    <row r="575" spans="1:19" x14ac:dyDescent="0.2">
      <c r="A575" s="21">
        <v>20</v>
      </c>
      <c r="B575" s="20" t="s">
        <v>588</v>
      </c>
      <c r="C575" s="21">
        <v>3</v>
      </c>
      <c r="D575" s="20" t="s">
        <v>87</v>
      </c>
      <c r="E575" s="20" t="s">
        <v>82</v>
      </c>
      <c r="F575" s="20" t="s">
        <v>59</v>
      </c>
      <c r="G575" s="37">
        <v>0</v>
      </c>
      <c r="H575" s="20" t="s">
        <v>70</v>
      </c>
      <c r="I575" s="21">
        <v>574</v>
      </c>
      <c r="J575" s="20" t="s">
        <v>104</v>
      </c>
      <c r="K575" s="20" t="s">
        <v>586</v>
      </c>
      <c r="L575" s="24">
        <v>45022</v>
      </c>
      <c r="M575" s="19" t="s">
        <v>2088</v>
      </c>
      <c r="N575" s="22" t="s">
        <v>1915</v>
      </c>
      <c r="O575" s="18">
        <v>0.10902777777777778</v>
      </c>
      <c r="P575" s="19">
        <v>0</v>
      </c>
      <c r="Q575" s="20" t="s">
        <v>2305</v>
      </c>
      <c r="R575" s="33">
        <v>207</v>
      </c>
      <c r="S575" s="19">
        <v>0.11666666666666667</v>
      </c>
    </row>
    <row r="576" spans="1:19" x14ac:dyDescent="0.2">
      <c r="A576" s="16">
        <v>15</v>
      </c>
      <c r="B576" s="15" t="s">
        <v>585</v>
      </c>
      <c r="C576" s="16">
        <v>4</v>
      </c>
      <c r="D576" s="15" t="s">
        <v>78</v>
      </c>
      <c r="E576" s="15" t="s">
        <v>82</v>
      </c>
      <c r="F576" s="15" t="s">
        <v>59</v>
      </c>
      <c r="G576" s="36">
        <v>33.520000000000003</v>
      </c>
      <c r="H576" s="15" t="s">
        <v>70</v>
      </c>
      <c r="I576" s="16">
        <v>575</v>
      </c>
      <c r="J576" s="15" t="s">
        <v>163</v>
      </c>
      <c r="K576" s="15" t="s">
        <v>24</v>
      </c>
      <c r="L576" s="23">
        <v>45022</v>
      </c>
      <c r="M576" s="14" t="s">
        <v>2097</v>
      </c>
      <c r="N576" s="17" t="s">
        <v>2141</v>
      </c>
      <c r="O576" s="13">
        <v>0.13055555555555554</v>
      </c>
      <c r="P576" s="14">
        <v>9.9999999999999978E-2</v>
      </c>
      <c r="Q576" s="15" t="s">
        <v>2304</v>
      </c>
      <c r="R576" s="32">
        <v>18</v>
      </c>
      <c r="S576" s="14">
        <v>3.0555555555555555E-2</v>
      </c>
    </row>
    <row r="577" spans="1:19" x14ac:dyDescent="0.2">
      <c r="A577" s="21">
        <v>9</v>
      </c>
      <c r="B577" s="20" t="s">
        <v>583</v>
      </c>
      <c r="C577" s="21">
        <v>1</v>
      </c>
      <c r="D577" s="20" t="s">
        <v>78</v>
      </c>
      <c r="E577" s="20" t="s">
        <v>66</v>
      </c>
      <c r="F577" s="20" t="s">
        <v>102</v>
      </c>
      <c r="G577" s="37">
        <v>21.71</v>
      </c>
      <c r="H577" s="20" t="s">
        <v>57</v>
      </c>
      <c r="I577" s="21">
        <v>576</v>
      </c>
      <c r="J577" s="20" t="s">
        <v>85</v>
      </c>
      <c r="K577" s="20" t="s">
        <v>581</v>
      </c>
      <c r="L577" s="24">
        <v>45022</v>
      </c>
      <c r="M577" s="19" t="s">
        <v>2026</v>
      </c>
      <c r="N577" s="22" t="s">
        <v>2286</v>
      </c>
      <c r="O577" s="18">
        <v>0.13125000000000001</v>
      </c>
      <c r="P577" s="19">
        <v>5.1388888888888901E-2</v>
      </c>
      <c r="Q577" s="20" t="s">
        <v>2304</v>
      </c>
      <c r="R577" s="33">
        <v>234</v>
      </c>
      <c r="S577" s="19">
        <v>7.9861111111111105E-2</v>
      </c>
    </row>
    <row r="578" spans="1:19" x14ac:dyDescent="0.2">
      <c r="A578" s="16">
        <v>5</v>
      </c>
      <c r="B578" s="15" t="s">
        <v>193</v>
      </c>
      <c r="C578" s="16">
        <v>4</v>
      </c>
      <c r="D578" s="15" t="s">
        <v>78</v>
      </c>
      <c r="E578" s="15" t="s">
        <v>82</v>
      </c>
      <c r="F578" s="15" t="s">
        <v>59</v>
      </c>
      <c r="G578" s="36">
        <v>34.119999999999997</v>
      </c>
      <c r="H578" s="15" t="s">
        <v>70</v>
      </c>
      <c r="I578" s="16">
        <v>577</v>
      </c>
      <c r="J578" s="15" t="s">
        <v>100</v>
      </c>
      <c r="K578" s="15" t="s">
        <v>579</v>
      </c>
      <c r="L578" s="23">
        <v>45022</v>
      </c>
      <c r="M578" s="14" t="s">
        <v>2098</v>
      </c>
      <c r="N578" s="17" t="s">
        <v>2164</v>
      </c>
      <c r="O578" s="13">
        <v>0.14375000000000002</v>
      </c>
      <c r="P578" s="14">
        <v>0.12638888888888891</v>
      </c>
      <c r="Q578" s="15" t="s">
        <v>2304</v>
      </c>
      <c r="R578" s="32">
        <v>40</v>
      </c>
      <c r="S578" s="14">
        <v>1.7361111111111112E-2</v>
      </c>
    </row>
    <row r="579" spans="1:19" x14ac:dyDescent="0.2">
      <c r="A579" s="21">
        <v>11</v>
      </c>
      <c r="B579" s="20" t="s">
        <v>578</v>
      </c>
      <c r="C579" s="21">
        <v>6</v>
      </c>
      <c r="D579" s="20" t="s">
        <v>72</v>
      </c>
      <c r="E579" s="20" t="s">
        <v>82</v>
      </c>
      <c r="F579" s="20" t="s">
        <v>59</v>
      </c>
      <c r="G579" s="37">
        <v>32.799999999999997</v>
      </c>
      <c r="H579" s="20" t="s">
        <v>76</v>
      </c>
      <c r="I579" s="21">
        <v>578</v>
      </c>
      <c r="J579" s="20" t="s">
        <v>90</v>
      </c>
      <c r="K579" s="20" t="s">
        <v>7</v>
      </c>
      <c r="L579" s="24">
        <v>45022</v>
      </c>
      <c r="M579" s="19" t="s">
        <v>1892</v>
      </c>
      <c r="N579" s="22" t="s">
        <v>2116</v>
      </c>
      <c r="O579" s="18">
        <v>0.1027777777777778</v>
      </c>
      <c r="P579" s="19">
        <v>6.1805555555555572E-2</v>
      </c>
      <c r="Q579" s="20" t="s">
        <v>2304</v>
      </c>
      <c r="R579" s="33">
        <v>90</v>
      </c>
      <c r="S579" s="19">
        <v>3.0555555555555555E-2</v>
      </c>
    </row>
    <row r="580" spans="1:19" x14ac:dyDescent="0.2">
      <c r="A580" s="16">
        <v>9</v>
      </c>
      <c r="B580" s="15" t="s">
        <v>576</v>
      </c>
      <c r="C580" s="16">
        <v>2</v>
      </c>
      <c r="D580" s="15" t="s">
        <v>72</v>
      </c>
      <c r="E580" s="15" t="s">
        <v>82</v>
      </c>
      <c r="F580" s="15" t="s">
        <v>59</v>
      </c>
      <c r="G580" s="36">
        <v>35.96</v>
      </c>
      <c r="H580" s="15" t="s">
        <v>70</v>
      </c>
      <c r="I580" s="16">
        <v>579</v>
      </c>
      <c r="J580" s="15" t="s">
        <v>163</v>
      </c>
      <c r="K580" s="15" t="s">
        <v>26</v>
      </c>
      <c r="L580" s="23">
        <v>45022</v>
      </c>
      <c r="M580" s="14" t="s">
        <v>2005</v>
      </c>
      <c r="N580" s="17" t="s">
        <v>2036</v>
      </c>
      <c r="O580" s="13">
        <v>8.8194444444444436E-2</v>
      </c>
      <c r="P580" s="14">
        <v>5.4861111111111104E-2</v>
      </c>
      <c r="Q580" s="15" t="s">
        <v>2304</v>
      </c>
      <c r="R580" s="32">
        <v>50</v>
      </c>
      <c r="S580" s="14">
        <v>3.3333333333333333E-2</v>
      </c>
    </row>
    <row r="581" spans="1:19" x14ac:dyDescent="0.2">
      <c r="A581" s="21">
        <v>10</v>
      </c>
      <c r="B581" s="20" t="s">
        <v>574</v>
      </c>
      <c r="C581" s="21">
        <v>5</v>
      </c>
      <c r="D581" s="20" t="s">
        <v>78</v>
      </c>
      <c r="E581" s="20" t="s">
        <v>82</v>
      </c>
      <c r="F581" s="20" t="s">
        <v>106</v>
      </c>
      <c r="G581" s="37">
        <v>44.54</v>
      </c>
      <c r="H581" s="20" t="s">
        <v>70</v>
      </c>
      <c r="I581" s="21">
        <v>580</v>
      </c>
      <c r="J581" s="20" t="s">
        <v>85</v>
      </c>
      <c r="K581" s="20" t="s">
        <v>14</v>
      </c>
      <c r="L581" s="24">
        <v>45022</v>
      </c>
      <c r="M581" s="19" t="s">
        <v>2099</v>
      </c>
      <c r="N581" s="22" t="s">
        <v>1974</v>
      </c>
      <c r="O581" s="18">
        <v>0.05</v>
      </c>
      <c r="P581" s="19">
        <v>2.9166666666666671E-2</v>
      </c>
      <c r="Q581" s="20" t="s">
        <v>2304</v>
      </c>
      <c r="R581" s="33">
        <v>33</v>
      </c>
      <c r="S581" s="19">
        <v>2.0833333333333332E-2</v>
      </c>
    </row>
    <row r="582" spans="1:19" x14ac:dyDescent="0.2">
      <c r="A582" s="16">
        <v>18</v>
      </c>
      <c r="B582" s="15" t="s">
        <v>572</v>
      </c>
      <c r="C582" s="16">
        <v>5</v>
      </c>
      <c r="D582" s="15" t="s">
        <v>78</v>
      </c>
      <c r="E582" s="15" t="s">
        <v>82</v>
      </c>
      <c r="F582" s="15" t="s">
        <v>59</v>
      </c>
      <c r="G582" s="36">
        <v>13.27</v>
      </c>
      <c r="H582" s="15" t="s">
        <v>76</v>
      </c>
      <c r="I582" s="16">
        <v>581</v>
      </c>
      <c r="J582" s="15" t="s">
        <v>100</v>
      </c>
      <c r="K582" s="15" t="s">
        <v>570</v>
      </c>
      <c r="L582" s="23">
        <v>45022</v>
      </c>
      <c r="M582" s="14" t="s">
        <v>1916</v>
      </c>
      <c r="N582" s="17" t="s">
        <v>2160</v>
      </c>
      <c r="O582" s="13">
        <v>7.6388888888888909E-2</v>
      </c>
      <c r="P582" s="14">
        <v>2.777777777777779E-2</v>
      </c>
      <c r="Q582" s="15" t="s">
        <v>2304</v>
      </c>
      <c r="R582" s="32">
        <v>123</v>
      </c>
      <c r="S582" s="14">
        <v>3.8194444444444448E-2</v>
      </c>
    </row>
    <row r="583" spans="1:19" x14ac:dyDescent="0.2">
      <c r="A583" s="21">
        <v>3</v>
      </c>
      <c r="B583" s="20" t="s">
        <v>254</v>
      </c>
      <c r="C583" s="21">
        <v>1</v>
      </c>
      <c r="D583" s="20" t="s">
        <v>61</v>
      </c>
      <c r="E583" s="20" t="s">
        <v>82</v>
      </c>
      <c r="F583" s="20" t="s">
        <v>59</v>
      </c>
      <c r="G583" s="37">
        <v>20.23</v>
      </c>
      <c r="H583" s="20" t="s">
        <v>57</v>
      </c>
      <c r="I583" s="21">
        <v>582</v>
      </c>
      <c r="J583" s="20" t="s">
        <v>85</v>
      </c>
      <c r="K583" s="20" t="s">
        <v>10</v>
      </c>
      <c r="L583" s="24">
        <v>45022</v>
      </c>
      <c r="M583" s="19" t="s">
        <v>1994</v>
      </c>
      <c r="N583" s="22" t="s">
        <v>2181</v>
      </c>
      <c r="O583" s="18">
        <v>5.6250000000000022E-2</v>
      </c>
      <c r="P583" s="19">
        <v>2.7083333333333355E-2</v>
      </c>
      <c r="Q583" s="20" t="s">
        <v>2304</v>
      </c>
      <c r="R583" s="33">
        <v>54</v>
      </c>
      <c r="S583" s="19">
        <v>2.9166666666666667E-2</v>
      </c>
    </row>
    <row r="584" spans="1:19" x14ac:dyDescent="0.2">
      <c r="A584" s="16">
        <v>9</v>
      </c>
      <c r="B584" s="15" t="s">
        <v>568</v>
      </c>
      <c r="C584" s="16">
        <v>2</v>
      </c>
      <c r="D584" s="15" t="s">
        <v>61</v>
      </c>
      <c r="E584" s="15" t="s">
        <v>66</v>
      </c>
      <c r="F584" s="15" t="s">
        <v>106</v>
      </c>
      <c r="G584" s="36">
        <v>35.99</v>
      </c>
      <c r="H584" s="15" t="s">
        <v>70</v>
      </c>
      <c r="I584" s="16">
        <v>583</v>
      </c>
      <c r="J584" s="15" t="s">
        <v>104</v>
      </c>
      <c r="K584" s="15" t="s">
        <v>566</v>
      </c>
      <c r="L584" s="23">
        <v>45022</v>
      </c>
      <c r="M584" s="14" t="s">
        <v>2066</v>
      </c>
      <c r="N584" s="17" t="s">
        <v>2287</v>
      </c>
      <c r="O584" s="13">
        <v>7.8472222222222221E-2</v>
      </c>
      <c r="P584" s="14">
        <v>5.5555555555555497E-3</v>
      </c>
      <c r="Q584" s="15" t="s">
        <v>2304</v>
      </c>
      <c r="R584" s="32">
        <v>243</v>
      </c>
      <c r="S584" s="14">
        <v>7.2916666666666671E-2</v>
      </c>
    </row>
    <row r="585" spans="1:19" x14ac:dyDescent="0.2">
      <c r="A585" s="21">
        <v>9</v>
      </c>
      <c r="B585" s="20" t="s">
        <v>565</v>
      </c>
      <c r="C585" s="21">
        <v>4</v>
      </c>
      <c r="D585" s="20" t="s">
        <v>72</v>
      </c>
      <c r="E585" s="20" t="s">
        <v>82</v>
      </c>
      <c r="F585" s="20" t="s">
        <v>106</v>
      </c>
      <c r="G585" s="37">
        <v>36.979999999999997</v>
      </c>
      <c r="H585" s="20" t="s">
        <v>57</v>
      </c>
      <c r="I585" s="21">
        <v>584</v>
      </c>
      <c r="J585" s="20" t="s">
        <v>69</v>
      </c>
      <c r="K585" s="20" t="s">
        <v>563</v>
      </c>
      <c r="L585" s="24">
        <v>45022</v>
      </c>
      <c r="M585" s="19" t="s">
        <v>1964</v>
      </c>
      <c r="N585" s="22" t="s">
        <v>2288</v>
      </c>
      <c r="O585" s="18">
        <v>0.14166666666666669</v>
      </c>
      <c r="P585" s="19">
        <v>6.2500000000000028E-2</v>
      </c>
      <c r="Q585" s="20" t="s">
        <v>2304</v>
      </c>
      <c r="R585" s="33">
        <v>139</v>
      </c>
      <c r="S585" s="19">
        <v>7.9166666666666663E-2</v>
      </c>
    </row>
    <row r="586" spans="1:19" x14ac:dyDescent="0.2">
      <c r="A586" s="16">
        <v>3</v>
      </c>
      <c r="B586" s="15" t="s">
        <v>562</v>
      </c>
      <c r="C586" s="16">
        <v>5</v>
      </c>
      <c r="D586" s="15" t="s">
        <v>72</v>
      </c>
      <c r="E586" s="15" t="s">
        <v>60</v>
      </c>
      <c r="F586" s="15" t="s">
        <v>59</v>
      </c>
      <c r="G586" s="36">
        <v>0</v>
      </c>
      <c r="H586" s="15" t="s">
        <v>70</v>
      </c>
      <c r="I586" s="16">
        <v>585</v>
      </c>
      <c r="J586" s="15" t="s">
        <v>56</v>
      </c>
      <c r="K586" s="15" t="s">
        <v>560</v>
      </c>
      <c r="L586" s="23">
        <v>45022</v>
      </c>
      <c r="M586" s="14" t="s">
        <v>1984</v>
      </c>
      <c r="N586" s="17" t="s">
        <v>2012</v>
      </c>
      <c r="O586" s="13">
        <v>5.1388888888888894E-2</v>
      </c>
      <c r="P586" s="14">
        <v>0</v>
      </c>
      <c r="Q586" s="15" t="s">
        <v>2305</v>
      </c>
      <c r="R586" s="32">
        <v>128</v>
      </c>
      <c r="S586" s="14">
        <v>6.5972222222222224E-2</v>
      </c>
    </row>
    <row r="587" spans="1:19" x14ac:dyDescent="0.2">
      <c r="A587" s="21">
        <v>17</v>
      </c>
      <c r="B587" s="20" t="s">
        <v>559</v>
      </c>
      <c r="C587" s="21">
        <v>5</v>
      </c>
      <c r="D587" s="20" t="s">
        <v>72</v>
      </c>
      <c r="E587" s="20" t="s">
        <v>66</v>
      </c>
      <c r="F587" s="20" t="s">
        <v>102</v>
      </c>
      <c r="G587" s="37">
        <v>32.79</v>
      </c>
      <c r="H587" s="20" t="s">
        <v>76</v>
      </c>
      <c r="I587" s="21">
        <v>586</v>
      </c>
      <c r="J587" s="20" t="s">
        <v>132</v>
      </c>
      <c r="K587" s="20" t="s">
        <v>557</v>
      </c>
      <c r="L587" s="24">
        <v>45022</v>
      </c>
      <c r="M587" s="19" t="s">
        <v>2016</v>
      </c>
      <c r="N587" s="22" t="s">
        <v>2018</v>
      </c>
      <c r="O587" s="18">
        <v>0.14305555555555555</v>
      </c>
      <c r="P587" s="19">
        <v>6.8750000000000006E-2</v>
      </c>
      <c r="Q587" s="20" t="s">
        <v>2304</v>
      </c>
      <c r="R587" s="33">
        <v>171</v>
      </c>
      <c r="S587" s="19">
        <v>6.3888888888888884E-2</v>
      </c>
    </row>
    <row r="588" spans="1:19" x14ac:dyDescent="0.2">
      <c r="A588" s="16">
        <v>7</v>
      </c>
      <c r="B588" s="15" t="s">
        <v>244</v>
      </c>
      <c r="C588" s="16">
        <v>4</v>
      </c>
      <c r="D588" s="15" t="s">
        <v>72</v>
      </c>
      <c r="E588" s="15" t="s">
        <v>60</v>
      </c>
      <c r="F588" s="15" t="s">
        <v>59</v>
      </c>
      <c r="G588" s="36">
        <v>35.03</v>
      </c>
      <c r="H588" s="15" t="s">
        <v>76</v>
      </c>
      <c r="I588" s="16">
        <v>587</v>
      </c>
      <c r="J588" s="15" t="s">
        <v>85</v>
      </c>
      <c r="K588" s="15" t="s">
        <v>5</v>
      </c>
      <c r="L588" s="23">
        <v>45022</v>
      </c>
      <c r="M588" s="14" t="s">
        <v>1963</v>
      </c>
      <c r="N588" s="17" t="s">
        <v>2277</v>
      </c>
      <c r="O588" s="13">
        <v>5.4861111111111117E-2</v>
      </c>
      <c r="P588" s="14">
        <v>1.4583333333333341E-2</v>
      </c>
      <c r="Q588" s="15" t="s">
        <v>2304</v>
      </c>
      <c r="R588" s="32">
        <v>48</v>
      </c>
      <c r="S588" s="14">
        <v>2.9861111111111113E-2</v>
      </c>
    </row>
    <row r="589" spans="1:19" x14ac:dyDescent="0.2">
      <c r="A589" s="21">
        <v>15</v>
      </c>
      <c r="B589" s="20" t="s">
        <v>555</v>
      </c>
      <c r="C589" s="21">
        <v>2</v>
      </c>
      <c r="D589" s="20" t="s">
        <v>72</v>
      </c>
      <c r="E589" s="20" t="s">
        <v>66</v>
      </c>
      <c r="F589" s="20" t="s">
        <v>102</v>
      </c>
      <c r="G589" s="37">
        <v>33.93</v>
      </c>
      <c r="H589" s="20" t="s">
        <v>70</v>
      </c>
      <c r="I589" s="21">
        <v>588</v>
      </c>
      <c r="J589" s="20" t="s">
        <v>163</v>
      </c>
      <c r="K589" s="20" t="s">
        <v>553</v>
      </c>
      <c r="L589" s="24">
        <v>45022</v>
      </c>
      <c r="M589" s="19" t="s">
        <v>2070</v>
      </c>
      <c r="N589" s="22" t="s">
        <v>2219</v>
      </c>
      <c r="O589" s="18">
        <v>0.15138888888888891</v>
      </c>
      <c r="P589" s="19">
        <v>0.12569444444444447</v>
      </c>
      <c r="Q589" s="20" t="s">
        <v>2304</v>
      </c>
      <c r="R589" s="33">
        <v>101</v>
      </c>
      <c r="S589" s="19">
        <v>2.5694444444444443E-2</v>
      </c>
    </row>
    <row r="590" spans="1:19" x14ac:dyDescent="0.2">
      <c r="A590" s="16">
        <v>10</v>
      </c>
      <c r="B590" s="15" t="s">
        <v>185</v>
      </c>
      <c r="C590" s="16">
        <v>4</v>
      </c>
      <c r="D590" s="15" t="s">
        <v>78</v>
      </c>
      <c r="E590" s="15" t="s">
        <v>82</v>
      </c>
      <c r="F590" s="15" t="s">
        <v>106</v>
      </c>
      <c r="G590" s="36">
        <v>28.96</v>
      </c>
      <c r="H590" s="15" t="s">
        <v>70</v>
      </c>
      <c r="I590" s="16">
        <v>589</v>
      </c>
      <c r="J590" s="15" t="s">
        <v>85</v>
      </c>
      <c r="K590" s="15" t="s">
        <v>551</v>
      </c>
      <c r="L590" s="23">
        <v>45022</v>
      </c>
      <c r="M590" s="14" t="s">
        <v>2056</v>
      </c>
      <c r="N590" s="17" t="s">
        <v>2242</v>
      </c>
      <c r="O590" s="13">
        <v>0.11319444444444446</v>
      </c>
      <c r="P590" s="14">
        <v>2.986111111111113E-2</v>
      </c>
      <c r="Q590" s="15" t="s">
        <v>2304</v>
      </c>
      <c r="R590" s="32">
        <v>284</v>
      </c>
      <c r="S590" s="14">
        <v>8.3333333333333329E-2</v>
      </c>
    </row>
    <row r="591" spans="1:19" x14ac:dyDescent="0.2">
      <c r="A591" s="21">
        <v>3</v>
      </c>
      <c r="B591" s="20" t="s">
        <v>550</v>
      </c>
      <c r="C591" s="21">
        <v>6</v>
      </c>
      <c r="D591" s="20" t="s">
        <v>61</v>
      </c>
      <c r="E591" s="20" t="s">
        <v>60</v>
      </c>
      <c r="F591" s="20" t="s">
        <v>59</v>
      </c>
      <c r="G591" s="37">
        <v>40.94</v>
      </c>
      <c r="H591" s="20" t="s">
        <v>76</v>
      </c>
      <c r="I591" s="21">
        <v>590</v>
      </c>
      <c r="J591" s="20" t="s">
        <v>132</v>
      </c>
      <c r="K591" s="20" t="s">
        <v>186</v>
      </c>
      <c r="L591" s="24">
        <v>45022</v>
      </c>
      <c r="M591" s="19" t="s">
        <v>1986</v>
      </c>
      <c r="N591" s="22" t="s">
        <v>2228</v>
      </c>
      <c r="O591" s="18">
        <v>8.1250000000000017E-2</v>
      </c>
      <c r="P591" s="19">
        <v>2.6388888888888899E-2</v>
      </c>
      <c r="Q591" s="20" t="s">
        <v>2304</v>
      </c>
      <c r="R591" s="33">
        <v>122</v>
      </c>
      <c r="S591" s="19">
        <v>4.4444444444444446E-2</v>
      </c>
    </row>
    <row r="592" spans="1:19" x14ac:dyDescent="0.2">
      <c r="A592" s="16">
        <v>11</v>
      </c>
      <c r="B592" s="15" t="s">
        <v>548</v>
      </c>
      <c r="C592" s="16">
        <v>6</v>
      </c>
      <c r="D592" s="15" t="s">
        <v>72</v>
      </c>
      <c r="E592" s="15" t="s">
        <v>60</v>
      </c>
      <c r="F592" s="15" t="s">
        <v>59</v>
      </c>
      <c r="G592" s="36">
        <v>44.33</v>
      </c>
      <c r="H592" s="15" t="s">
        <v>70</v>
      </c>
      <c r="I592" s="16">
        <v>591</v>
      </c>
      <c r="J592" s="15" t="s">
        <v>126</v>
      </c>
      <c r="K592" s="15" t="s">
        <v>11</v>
      </c>
      <c r="L592" s="23">
        <v>45022</v>
      </c>
      <c r="M592" s="14" t="s">
        <v>2038</v>
      </c>
      <c r="N592" s="17" t="s">
        <v>2289</v>
      </c>
      <c r="O592" s="13">
        <v>0.1076388888888889</v>
      </c>
      <c r="P592" s="14">
        <v>7.2222222222222229E-2</v>
      </c>
      <c r="Q592" s="15" t="s">
        <v>2304</v>
      </c>
      <c r="R592" s="32">
        <v>120</v>
      </c>
      <c r="S592" s="14">
        <v>3.5416666666666666E-2</v>
      </c>
    </row>
    <row r="593" spans="1:19" x14ac:dyDescent="0.2">
      <c r="A593" s="21">
        <v>5</v>
      </c>
      <c r="B593" s="20" t="s">
        <v>546</v>
      </c>
      <c r="C593" s="21">
        <v>1</v>
      </c>
      <c r="D593" s="20" t="s">
        <v>61</v>
      </c>
      <c r="E593" s="20" t="s">
        <v>82</v>
      </c>
      <c r="F593" s="20" t="s">
        <v>59</v>
      </c>
      <c r="G593" s="37">
        <v>35.67</v>
      </c>
      <c r="H593" s="20" t="s">
        <v>57</v>
      </c>
      <c r="I593" s="21">
        <v>592</v>
      </c>
      <c r="J593" s="20" t="s">
        <v>56</v>
      </c>
      <c r="K593" s="20" t="s">
        <v>544</v>
      </c>
      <c r="L593" s="24">
        <v>45022</v>
      </c>
      <c r="M593" s="19" t="s">
        <v>2062</v>
      </c>
      <c r="N593" s="22" t="s">
        <v>2023</v>
      </c>
      <c r="O593" s="18">
        <v>7.7777777777777779E-2</v>
      </c>
      <c r="P593" s="19">
        <v>7.6388888888888895E-3</v>
      </c>
      <c r="Q593" s="20" t="s">
        <v>2304</v>
      </c>
      <c r="R593" s="33">
        <v>94</v>
      </c>
      <c r="S593" s="19">
        <v>7.013888888888889E-2</v>
      </c>
    </row>
    <row r="594" spans="1:19" x14ac:dyDescent="0.2">
      <c r="A594" s="16">
        <v>17</v>
      </c>
      <c r="B594" s="15" t="s">
        <v>302</v>
      </c>
      <c r="C594" s="16">
        <v>5</v>
      </c>
      <c r="D594" s="15" t="s">
        <v>78</v>
      </c>
      <c r="E594" s="15" t="s">
        <v>82</v>
      </c>
      <c r="F594" s="15" t="s">
        <v>106</v>
      </c>
      <c r="G594" s="36">
        <v>48.8</v>
      </c>
      <c r="H594" s="15" t="s">
        <v>57</v>
      </c>
      <c r="I594" s="16">
        <v>593</v>
      </c>
      <c r="J594" s="15" t="s">
        <v>90</v>
      </c>
      <c r="K594" s="15" t="s">
        <v>542</v>
      </c>
      <c r="L594" s="23">
        <v>45022</v>
      </c>
      <c r="M594" s="14" t="s">
        <v>1923</v>
      </c>
      <c r="N594" s="17" t="s">
        <v>2036</v>
      </c>
      <c r="O594" s="13">
        <v>7.7777777777777779E-2</v>
      </c>
      <c r="P594" s="14">
        <v>4.4444444444444446E-2</v>
      </c>
      <c r="Q594" s="15" t="s">
        <v>2304</v>
      </c>
      <c r="R594" s="32">
        <v>209</v>
      </c>
      <c r="S594" s="14">
        <v>3.3333333333333333E-2</v>
      </c>
    </row>
    <row r="595" spans="1:19" x14ac:dyDescent="0.2">
      <c r="A595" s="21">
        <v>17</v>
      </c>
      <c r="B595" s="20" t="s">
        <v>541</v>
      </c>
      <c r="C595" s="21">
        <v>1</v>
      </c>
      <c r="D595" s="20" t="s">
        <v>72</v>
      </c>
      <c r="E595" s="20" t="s">
        <v>82</v>
      </c>
      <c r="F595" s="20" t="s">
        <v>106</v>
      </c>
      <c r="G595" s="37">
        <v>0</v>
      </c>
      <c r="H595" s="20" t="s">
        <v>70</v>
      </c>
      <c r="I595" s="21">
        <v>594</v>
      </c>
      <c r="J595" s="20" t="s">
        <v>126</v>
      </c>
      <c r="K595" s="20" t="s">
        <v>539</v>
      </c>
      <c r="L595" s="24">
        <v>45022</v>
      </c>
      <c r="M595" s="19" t="s">
        <v>2087</v>
      </c>
      <c r="N595" s="22" t="s">
        <v>2111</v>
      </c>
      <c r="O595" s="18">
        <v>6.180555555555553E-2</v>
      </c>
      <c r="P595" s="19">
        <v>0</v>
      </c>
      <c r="Q595" s="20" t="s">
        <v>2305</v>
      </c>
      <c r="R595" s="33">
        <v>139</v>
      </c>
      <c r="S595" s="19">
        <v>6.805555555555555E-2</v>
      </c>
    </row>
    <row r="596" spans="1:19" x14ac:dyDescent="0.2">
      <c r="A596" s="16">
        <v>9</v>
      </c>
      <c r="B596" s="15" t="s">
        <v>538</v>
      </c>
      <c r="C596" s="16">
        <v>5</v>
      </c>
      <c r="D596" s="15" t="s">
        <v>61</v>
      </c>
      <c r="E596" s="15" t="s">
        <v>82</v>
      </c>
      <c r="F596" s="15" t="s">
        <v>59</v>
      </c>
      <c r="G596" s="36">
        <v>40.33</v>
      </c>
      <c r="H596" s="15" t="s">
        <v>76</v>
      </c>
      <c r="I596" s="16">
        <v>595</v>
      </c>
      <c r="J596" s="15" t="s">
        <v>163</v>
      </c>
      <c r="K596" s="15" t="s">
        <v>536</v>
      </c>
      <c r="L596" s="23">
        <v>45022</v>
      </c>
      <c r="M596" s="14" t="s">
        <v>1888</v>
      </c>
      <c r="N596" s="17" t="s">
        <v>2271</v>
      </c>
      <c r="O596" s="13">
        <v>0.11041666666666668</v>
      </c>
      <c r="P596" s="14">
        <v>6.5972222222222238E-2</v>
      </c>
      <c r="Q596" s="15" t="s">
        <v>2304</v>
      </c>
      <c r="R596" s="32">
        <v>72</v>
      </c>
      <c r="S596" s="14">
        <v>3.4027777777777775E-2</v>
      </c>
    </row>
    <row r="597" spans="1:19" x14ac:dyDescent="0.2">
      <c r="A597" s="21">
        <v>18</v>
      </c>
      <c r="B597" s="20" t="s">
        <v>83</v>
      </c>
      <c r="C597" s="21">
        <v>2</v>
      </c>
      <c r="D597" s="20" t="s">
        <v>61</v>
      </c>
      <c r="E597" s="20" t="s">
        <v>82</v>
      </c>
      <c r="F597" s="20" t="s">
        <v>106</v>
      </c>
      <c r="G597" s="37">
        <v>0</v>
      </c>
      <c r="H597" s="20" t="s">
        <v>76</v>
      </c>
      <c r="I597" s="21">
        <v>596</v>
      </c>
      <c r="J597" s="20" t="s">
        <v>56</v>
      </c>
      <c r="K597" s="20" t="s">
        <v>534</v>
      </c>
      <c r="L597" s="24">
        <v>45022</v>
      </c>
      <c r="M597" s="19" t="s">
        <v>1938</v>
      </c>
      <c r="N597" s="22" t="s">
        <v>1905</v>
      </c>
      <c r="O597" s="18">
        <v>0.10625</v>
      </c>
      <c r="P597" s="19">
        <v>0</v>
      </c>
      <c r="Q597" s="20" t="s">
        <v>2305</v>
      </c>
      <c r="R597" s="33">
        <v>240</v>
      </c>
      <c r="S597" s="19">
        <v>0.10972222222222222</v>
      </c>
    </row>
    <row r="598" spans="1:19" x14ac:dyDescent="0.2">
      <c r="A598" s="16">
        <v>16</v>
      </c>
      <c r="B598" s="15" t="s">
        <v>533</v>
      </c>
      <c r="C598" s="16">
        <v>1</v>
      </c>
      <c r="D598" s="15" t="s">
        <v>97</v>
      </c>
      <c r="E598" s="15" t="s">
        <v>82</v>
      </c>
      <c r="F598" s="15" t="s">
        <v>59</v>
      </c>
      <c r="G598" s="36">
        <v>45.46</v>
      </c>
      <c r="H598" s="15" t="s">
        <v>76</v>
      </c>
      <c r="I598" s="16">
        <v>597</v>
      </c>
      <c r="J598" s="15" t="s">
        <v>126</v>
      </c>
      <c r="K598" s="15" t="s">
        <v>531</v>
      </c>
      <c r="L598" s="23">
        <v>45022</v>
      </c>
      <c r="M598" s="14" t="s">
        <v>2100</v>
      </c>
      <c r="N598" s="17" t="s">
        <v>2077</v>
      </c>
      <c r="O598" s="13">
        <v>0.13541666666666666</v>
      </c>
      <c r="P598" s="14">
        <v>2.7083333333333334E-2</v>
      </c>
      <c r="Q598" s="15" t="s">
        <v>2304</v>
      </c>
      <c r="R598" s="32">
        <v>150</v>
      </c>
      <c r="S598" s="14">
        <v>9.7916666666666666E-2</v>
      </c>
    </row>
    <row r="599" spans="1:19" x14ac:dyDescent="0.2">
      <c r="A599" s="21">
        <v>9</v>
      </c>
      <c r="B599" s="20" t="s">
        <v>530</v>
      </c>
      <c r="C599" s="21">
        <v>6</v>
      </c>
      <c r="D599" s="20" t="s">
        <v>87</v>
      </c>
      <c r="E599" s="20" t="s">
        <v>82</v>
      </c>
      <c r="F599" s="20" t="s">
        <v>59</v>
      </c>
      <c r="G599" s="37">
        <v>11.31</v>
      </c>
      <c r="H599" s="20" t="s">
        <v>57</v>
      </c>
      <c r="I599" s="21">
        <v>598</v>
      </c>
      <c r="J599" s="20" t="s">
        <v>90</v>
      </c>
      <c r="K599" s="20" t="s">
        <v>528</v>
      </c>
      <c r="L599" s="24">
        <v>45022</v>
      </c>
      <c r="M599" s="19" t="s">
        <v>2101</v>
      </c>
      <c r="N599" s="22" t="s">
        <v>2288</v>
      </c>
      <c r="O599" s="18">
        <v>0.15486111111111114</v>
      </c>
      <c r="P599" s="19">
        <v>9.8611111111111149E-2</v>
      </c>
      <c r="Q599" s="20" t="s">
        <v>2304</v>
      </c>
      <c r="R599" s="33">
        <v>209</v>
      </c>
      <c r="S599" s="19">
        <v>5.6250000000000001E-2</v>
      </c>
    </row>
    <row r="600" spans="1:19" x14ac:dyDescent="0.2">
      <c r="A600" s="16">
        <v>11</v>
      </c>
      <c r="B600" s="15" t="s">
        <v>527</v>
      </c>
      <c r="C600" s="16">
        <v>3</v>
      </c>
      <c r="D600" s="15" t="s">
        <v>61</v>
      </c>
      <c r="E600" s="15" t="s">
        <v>82</v>
      </c>
      <c r="F600" s="15" t="s">
        <v>59</v>
      </c>
      <c r="G600" s="36">
        <v>30.97</v>
      </c>
      <c r="H600" s="15" t="s">
        <v>70</v>
      </c>
      <c r="I600" s="16">
        <v>599</v>
      </c>
      <c r="J600" s="15" t="s">
        <v>163</v>
      </c>
      <c r="K600" s="15" t="s">
        <v>525</v>
      </c>
      <c r="L600" s="23">
        <v>45022</v>
      </c>
      <c r="M600" s="14" t="s">
        <v>1982</v>
      </c>
      <c r="N600" s="17" t="s">
        <v>2146</v>
      </c>
      <c r="O600" s="13">
        <v>0.15763888888888888</v>
      </c>
      <c r="P600" s="14">
        <v>8.2638888888888887E-2</v>
      </c>
      <c r="Q600" s="15" t="s">
        <v>2304</v>
      </c>
      <c r="R600" s="32">
        <v>169</v>
      </c>
      <c r="S600" s="14">
        <v>7.4999999999999997E-2</v>
      </c>
    </row>
    <row r="601" spans="1:19" x14ac:dyDescent="0.2">
      <c r="A601" s="21">
        <v>14</v>
      </c>
      <c r="B601" s="20" t="s">
        <v>92</v>
      </c>
      <c r="C601" s="21">
        <v>4</v>
      </c>
      <c r="D601" s="20" t="s">
        <v>72</v>
      </c>
      <c r="E601" s="20" t="s">
        <v>82</v>
      </c>
      <c r="F601" s="20" t="s">
        <v>106</v>
      </c>
      <c r="G601" s="37">
        <v>0</v>
      </c>
      <c r="H601" s="20" t="s">
        <v>76</v>
      </c>
      <c r="I601" s="21">
        <v>600</v>
      </c>
      <c r="J601" s="20" t="s">
        <v>69</v>
      </c>
      <c r="K601" s="20" t="s">
        <v>276</v>
      </c>
      <c r="L601" s="24">
        <v>45022</v>
      </c>
      <c r="M601" s="19" t="s">
        <v>2081</v>
      </c>
      <c r="N601" s="22" t="s">
        <v>2179</v>
      </c>
      <c r="O601" s="18">
        <v>5.4166666666666675E-2</v>
      </c>
      <c r="P601" s="19">
        <v>0</v>
      </c>
      <c r="Q601" s="20" t="s">
        <v>2305</v>
      </c>
      <c r="R601" s="33">
        <v>144</v>
      </c>
      <c r="S601" s="19">
        <v>4.5138888888888888E-2</v>
      </c>
    </row>
    <row r="602" spans="1:19" x14ac:dyDescent="0.2">
      <c r="A602" s="16">
        <v>13</v>
      </c>
      <c r="B602" s="15" t="s">
        <v>281</v>
      </c>
      <c r="C602" s="16">
        <v>1</v>
      </c>
      <c r="D602" s="15" t="s">
        <v>78</v>
      </c>
      <c r="E602" s="15" t="s">
        <v>66</v>
      </c>
      <c r="F602" s="15" t="s">
        <v>59</v>
      </c>
      <c r="G602" s="36">
        <v>16.809999999999999</v>
      </c>
      <c r="H602" s="15" t="s">
        <v>70</v>
      </c>
      <c r="I602" s="16">
        <v>601</v>
      </c>
      <c r="J602" s="15" t="s">
        <v>100</v>
      </c>
      <c r="K602" s="15" t="s">
        <v>522</v>
      </c>
      <c r="L602" s="23">
        <v>45022</v>
      </c>
      <c r="M602" s="14" t="s">
        <v>2028</v>
      </c>
      <c r="N602" s="17" t="s">
        <v>2159</v>
      </c>
      <c r="O602" s="13">
        <v>0.14722222222222225</v>
      </c>
      <c r="P602" s="14">
        <v>6.7361111111111149E-2</v>
      </c>
      <c r="Q602" s="15" t="s">
        <v>2304</v>
      </c>
      <c r="R602" s="32">
        <v>292</v>
      </c>
      <c r="S602" s="14">
        <v>7.9861111111111105E-2</v>
      </c>
    </row>
    <row r="603" spans="1:19" x14ac:dyDescent="0.2">
      <c r="A603" s="21">
        <v>12</v>
      </c>
      <c r="B603" s="20" t="s">
        <v>521</v>
      </c>
      <c r="C603" s="21">
        <v>3</v>
      </c>
      <c r="D603" s="20" t="s">
        <v>61</v>
      </c>
      <c r="E603" s="20" t="s">
        <v>82</v>
      </c>
      <c r="F603" s="20" t="s">
        <v>102</v>
      </c>
      <c r="G603" s="37">
        <v>16.5</v>
      </c>
      <c r="H603" s="20" t="s">
        <v>57</v>
      </c>
      <c r="I603" s="21">
        <v>602</v>
      </c>
      <c r="J603" s="20" t="s">
        <v>90</v>
      </c>
      <c r="K603" s="20" t="s">
        <v>519</v>
      </c>
      <c r="L603" s="24">
        <v>45022</v>
      </c>
      <c r="M603" s="19" t="s">
        <v>2000</v>
      </c>
      <c r="N603" s="22" t="s">
        <v>2281</v>
      </c>
      <c r="O603" s="18">
        <v>0.13055555555555556</v>
      </c>
      <c r="P603" s="19">
        <v>1.8055555555555561E-2</v>
      </c>
      <c r="Q603" s="20" t="s">
        <v>2304</v>
      </c>
      <c r="R603" s="33">
        <v>266</v>
      </c>
      <c r="S603" s="19">
        <v>0.1125</v>
      </c>
    </row>
    <row r="604" spans="1:19" x14ac:dyDescent="0.2">
      <c r="A604" s="16">
        <v>19</v>
      </c>
      <c r="B604" s="15" t="s">
        <v>518</v>
      </c>
      <c r="C604" s="16">
        <v>6</v>
      </c>
      <c r="D604" s="15" t="s">
        <v>97</v>
      </c>
      <c r="E604" s="15" t="s">
        <v>82</v>
      </c>
      <c r="F604" s="15" t="s">
        <v>59</v>
      </c>
      <c r="G604" s="36">
        <v>24.2</v>
      </c>
      <c r="H604" s="15" t="s">
        <v>70</v>
      </c>
      <c r="I604" s="16">
        <v>603</v>
      </c>
      <c r="J604" s="15" t="s">
        <v>85</v>
      </c>
      <c r="K604" s="15" t="s">
        <v>9</v>
      </c>
      <c r="L604" s="23">
        <v>45022</v>
      </c>
      <c r="M604" s="14" t="s">
        <v>2100</v>
      </c>
      <c r="N604" s="17" t="s">
        <v>2146</v>
      </c>
      <c r="O604" s="13">
        <v>0.14583333333333331</v>
      </c>
      <c r="P604" s="14">
        <v>0.13402777777777775</v>
      </c>
      <c r="Q604" s="15" t="s">
        <v>2304</v>
      </c>
      <c r="R604" s="32">
        <v>62</v>
      </c>
      <c r="S604" s="14">
        <v>1.1805555555555555E-2</v>
      </c>
    </row>
    <row r="605" spans="1:19" x14ac:dyDescent="0.2">
      <c r="A605" s="21">
        <v>14</v>
      </c>
      <c r="B605" s="20" t="s">
        <v>516</v>
      </c>
      <c r="C605" s="21">
        <v>5</v>
      </c>
      <c r="D605" s="20" t="s">
        <v>61</v>
      </c>
      <c r="E605" s="20" t="s">
        <v>82</v>
      </c>
      <c r="F605" s="20" t="s">
        <v>59</v>
      </c>
      <c r="G605" s="37">
        <v>42.6</v>
      </c>
      <c r="H605" s="20" t="s">
        <v>76</v>
      </c>
      <c r="I605" s="21">
        <v>604</v>
      </c>
      <c r="J605" s="20" t="s">
        <v>56</v>
      </c>
      <c r="K605" s="20" t="s">
        <v>17</v>
      </c>
      <c r="L605" s="24">
        <v>45022</v>
      </c>
      <c r="M605" s="19" t="s">
        <v>1974</v>
      </c>
      <c r="N605" s="22" t="s">
        <v>2284</v>
      </c>
      <c r="O605" s="18">
        <v>0.17569444444444443</v>
      </c>
      <c r="P605" s="19">
        <v>0.1361111111111111</v>
      </c>
      <c r="Q605" s="20" t="s">
        <v>2304</v>
      </c>
      <c r="R605" s="33">
        <v>105</v>
      </c>
      <c r="S605" s="19">
        <v>2.9166666666666667E-2</v>
      </c>
    </row>
    <row r="606" spans="1:19" x14ac:dyDescent="0.2">
      <c r="A606" s="16">
        <v>19</v>
      </c>
      <c r="B606" s="15" t="s">
        <v>486</v>
      </c>
      <c r="C606" s="16">
        <v>2</v>
      </c>
      <c r="D606" s="15" t="s">
        <v>72</v>
      </c>
      <c r="E606" s="15" t="s">
        <v>82</v>
      </c>
      <c r="F606" s="15" t="s">
        <v>102</v>
      </c>
      <c r="G606" s="36">
        <v>24.38</v>
      </c>
      <c r="H606" s="15" t="s">
        <v>76</v>
      </c>
      <c r="I606" s="16">
        <v>605</v>
      </c>
      <c r="J606" s="15" t="s">
        <v>85</v>
      </c>
      <c r="K606" s="15" t="s">
        <v>513</v>
      </c>
      <c r="L606" s="23">
        <v>45022</v>
      </c>
      <c r="M606" s="14" t="s">
        <v>2013</v>
      </c>
      <c r="N606" s="17" t="s">
        <v>2150</v>
      </c>
      <c r="O606" s="13">
        <v>0.15972222222222224</v>
      </c>
      <c r="P606" s="14">
        <v>2.7083333333333362E-2</v>
      </c>
      <c r="Q606" s="15" t="s">
        <v>2304</v>
      </c>
      <c r="R606" s="32">
        <v>220</v>
      </c>
      <c r="S606" s="14">
        <v>0.12222222222222222</v>
      </c>
    </row>
    <row r="607" spans="1:19" x14ac:dyDescent="0.2">
      <c r="A607" s="21">
        <v>1</v>
      </c>
      <c r="B607" s="20" t="s">
        <v>512</v>
      </c>
      <c r="C607" s="21">
        <v>2</v>
      </c>
      <c r="D607" s="20" t="s">
        <v>87</v>
      </c>
      <c r="E607" s="20" t="s">
        <v>82</v>
      </c>
      <c r="F607" s="20" t="s">
        <v>59</v>
      </c>
      <c r="G607" s="37">
        <v>31.58</v>
      </c>
      <c r="H607" s="20" t="s">
        <v>76</v>
      </c>
      <c r="I607" s="21">
        <v>606</v>
      </c>
      <c r="J607" s="20" t="s">
        <v>132</v>
      </c>
      <c r="K607" s="20" t="s">
        <v>510</v>
      </c>
      <c r="L607" s="24">
        <v>45022</v>
      </c>
      <c r="M607" s="19" t="s">
        <v>2056</v>
      </c>
      <c r="N607" s="22" t="s">
        <v>2194</v>
      </c>
      <c r="O607" s="18">
        <v>0.12986111111111109</v>
      </c>
      <c r="P607" s="19">
        <v>1.8749999999999989E-2</v>
      </c>
      <c r="Q607" s="20" t="s">
        <v>2304</v>
      </c>
      <c r="R607" s="33">
        <v>183</v>
      </c>
      <c r="S607" s="19">
        <v>0.10069444444444445</v>
      </c>
    </row>
    <row r="608" spans="1:19" x14ac:dyDescent="0.2">
      <c r="A608" s="16">
        <v>10</v>
      </c>
      <c r="B608" s="15" t="s">
        <v>509</v>
      </c>
      <c r="C608" s="16">
        <v>1</v>
      </c>
      <c r="D608" s="15" t="s">
        <v>87</v>
      </c>
      <c r="E608" s="15" t="s">
        <v>82</v>
      </c>
      <c r="F608" s="15" t="s">
        <v>59</v>
      </c>
      <c r="G608" s="36">
        <v>28.9</v>
      </c>
      <c r="H608" s="15" t="s">
        <v>76</v>
      </c>
      <c r="I608" s="16">
        <v>607</v>
      </c>
      <c r="J608" s="15" t="s">
        <v>163</v>
      </c>
      <c r="K608" s="15" t="s">
        <v>507</v>
      </c>
      <c r="L608" s="23">
        <v>45022</v>
      </c>
      <c r="M608" s="14" t="s">
        <v>1890</v>
      </c>
      <c r="N608" s="17" t="s">
        <v>2071</v>
      </c>
      <c r="O608" s="13">
        <v>9.7222222222222252E-2</v>
      </c>
      <c r="P608" s="14">
        <v>3.888888888888891E-2</v>
      </c>
      <c r="Q608" s="15" t="s">
        <v>2304</v>
      </c>
      <c r="R608" s="32">
        <v>68</v>
      </c>
      <c r="S608" s="14">
        <v>4.791666666666667E-2</v>
      </c>
    </row>
    <row r="609" spans="1:19" x14ac:dyDescent="0.2">
      <c r="A609" s="21">
        <v>7</v>
      </c>
      <c r="B609" s="20" t="s">
        <v>506</v>
      </c>
      <c r="C609" s="21">
        <v>6</v>
      </c>
      <c r="D609" s="20" t="s">
        <v>72</v>
      </c>
      <c r="E609" s="20" t="s">
        <v>82</v>
      </c>
      <c r="F609" s="20" t="s">
        <v>59</v>
      </c>
      <c r="G609" s="37">
        <v>36.549999999999997</v>
      </c>
      <c r="H609" s="20" t="s">
        <v>57</v>
      </c>
      <c r="I609" s="21">
        <v>608</v>
      </c>
      <c r="J609" s="20" t="s">
        <v>90</v>
      </c>
      <c r="K609" s="20" t="s">
        <v>13</v>
      </c>
      <c r="L609" s="24">
        <v>45022</v>
      </c>
      <c r="M609" s="19" t="s">
        <v>2081</v>
      </c>
      <c r="N609" s="22" t="s">
        <v>2290</v>
      </c>
      <c r="O609" s="18">
        <v>0.14027777777777775</v>
      </c>
      <c r="P609" s="19">
        <v>0.10902777777777775</v>
      </c>
      <c r="Q609" s="20" t="s">
        <v>2304</v>
      </c>
      <c r="R609" s="33">
        <v>29</v>
      </c>
      <c r="S609" s="19">
        <v>3.125E-2</v>
      </c>
    </row>
    <row r="610" spans="1:19" x14ac:dyDescent="0.2">
      <c r="A610" s="16">
        <v>1</v>
      </c>
      <c r="B610" s="15" t="s">
        <v>326</v>
      </c>
      <c r="C610" s="16">
        <v>4</v>
      </c>
      <c r="D610" s="15" t="s">
        <v>97</v>
      </c>
      <c r="E610" s="15" t="s">
        <v>82</v>
      </c>
      <c r="F610" s="15" t="s">
        <v>59</v>
      </c>
      <c r="G610" s="36">
        <v>23.29</v>
      </c>
      <c r="H610" s="15" t="s">
        <v>57</v>
      </c>
      <c r="I610" s="16">
        <v>609</v>
      </c>
      <c r="J610" s="15" t="s">
        <v>56</v>
      </c>
      <c r="K610" s="15" t="s">
        <v>18</v>
      </c>
      <c r="L610" s="23">
        <v>45022</v>
      </c>
      <c r="M610" s="14" t="s">
        <v>2083</v>
      </c>
      <c r="N610" s="17" t="s">
        <v>2249</v>
      </c>
      <c r="O610" s="13">
        <v>0.15208333333333335</v>
      </c>
      <c r="P610" s="14">
        <v>0.13333333333333336</v>
      </c>
      <c r="Q610" s="15" t="s">
        <v>2304</v>
      </c>
      <c r="R610" s="32">
        <v>32</v>
      </c>
      <c r="S610" s="14">
        <v>1.8749999999999999E-2</v>
      </c>
    </row>
    <row r="611" spans="1:19" x14ac:dyDescent="0.2">
      <c r="A611" s="21">
        <v>19</v>
      </c>
      <c r="B611" s="20" t="s">
        <v>503</v>
      </c>
      <c r="C611" s="21">
        <v>4</v>
      </c>
      <c r="D611" s="20" t="s">
        <v>87</v>
      </c>
      <c r="E611" s="20" t="s">
        <v>66</v>
      </c>
      <c r="F611" s="20" t="s">
        <v>59</v>
      </c>
      <c r="G611" s="37">
        <v>37.9</v>
      </c>
      <c r="H611" s="20" t="s">
        <v>76</v>
      </c>
      <c r="I611" s="21">
        <v>610</v>
      </c>
      <c r="J611" s="20" t="s">
        <v>163</v>
      </c>
      <c r="K611" s="20" t="s">
        <v>501</v>
      </c>
      <c r="L611" s="24">
        <v>45022</v>
      </c>
      <c r="M611" s="19" t="s">
        <v>2084</v>
      </c>
      <c r="N611" s="22" t="s">
        <v>2180</v>
      </c>
      <c r="O611" s="18">
        <v>9.3055555555555572E-2</v>
      </c>
      <c r="P611" s="19">
        <v>5.000000000000001E-2</v>
      </c>
      <c r="Q611" s="20" t="s">
        <v>2304</v>
      </c>
      <c r="R611" s="33">
        <v>44</v>
      </c>
      <c r="S611" s="19">
        <v>3.2638888888888891E-2</v>
      </c>
    </row>
    <row r="612" spans="1:19" x14ac:dyDescent="0.2">
      <c r="A612" s="16">
        <v>13</v>
      </c>
      <c r="B612" s="15" t="s">
        <v>500</v>
      </c>
      <c r="C612" s="16">
        <v>1</v>
      </c>
      <c r="D612" s="15" t="s">
        <v>97</v>
      </c>
      <c r="E612" s="15" t="s">
        <v>82</v>
      </c>
      <c r="F612" s="15" t="s">
        <v>59</v>
      </c>
      <c r="G612" s="36">
        <v>44.28</v>
      </c>
      <c r="H612" s="15" t="s">
        <v>76</v>
      </c>
      <c r="I612" s="16">
        <v>611</v>
      </c>
      <c r="J612" s="15" t="s">
        <v>104</v>
      </c>
      <c r="K612" s="15" t="s">
        <v>498</v>
      </c>
      <c r="L612" s="23">
        <v>45022</v>
      </c>
      <c r="M612" s="14" t="s">
        <v>2018</v>
      </c>
      <c r="N612" s="17" t="s">
        <v>2291</v>
      </c>
      <c r="O612" s="13">
        <v>0.16875000000000001</v>
      </c>
      <c r="P612" s="14">
        <v>0.10069444444444446</v>
      </c>
      <c r="Q612" s="15" t="s">
        <v>2304</v>
      </c>
      <c r="R612" s="32">
        <v>78</v>
      </c>
      <c r="S612" s="14">
        <v>5.7638888888888892E-2</v>
      </c>
    </row>
    <row r="613" spans="1:19" x14ac:dyDescent="0.2">
      <c r="A613" s="21">
        <v>11</v>
      </c>
      <c r="B613" s="20" t="s">
        <v>497</v>
      </c>
      <c r="C613" s="21">
        <v>4</v>
      </c>
      <c r="D613" s="20" t="s">
        <v>87</v>
      </c>
      <c r="E613" s="20" t="s">
        <v>82</v>
      </c>
      <c r="F613" s="20" t="s">
        <v>59</v>
      </c>
      <c r="G613" s="37">
        <v>23.54</v>
      </c>
      <c r="H613" s="20" t="s">
        <v>57</v>
      </c>
      <c r="I613" s="21">
        <v>612</v>
      </c>
      <c r="J613" s="20" t="s">
        <v>163</v>
      </c>
      <c r="K613" s="20" t="s">
        <v>495</v>
      </c>
      <c r="L613" s="24">
        <v>45022</v>
      </c>
      <c r="M613" s="19" t="s">
        <v>1979</v>
      </c>
      <c r="N613" s="22" t="s">
        <v>2143</v>
      </c>
      <c r="O613" s="18">
        <v>0.15833333333333335</v>
      </c>
      <c r="P613" s="19">
        <v>6.8750000000000019E-2</v>
      </c>
      <c r="Q613" s="20" t="s">
        <v>2304</v>
      </c>
      <c r="R613" s="33">
        <v>231</v>
      </c>
      <c r="S613" s="19">
        <v>8.9583333333333334E-2</v>
      </c>
    </row>
    <row r="614" spans="1:19" x14ac:dyDescent="0.2">
      <c r="A614" s="16">
        <v>1</v>
      </c>
      <c r="B614" s="15" t="s">
        <v>494</v>
      </c>
      <c r="C614" s="16">
        <v>5</v>
      </c>
      <c r="D614" s="15" t="s">
        <v>61</v>
      </c>
      <c r="E614" s="15" t="s">
        <v>60</v>
      </c>
      <c r="F614" s="15" t="s">
        <v>102</v>
      </c>
      <c r="G614" s="36">
        <v>0</v>
      </c>
      <c r="H614" s="15" t="s">
        <v>57</v>
      </c>
      <c r="I614" s="16">
        <v>613</v>
      </c>
      <c r="J614" s="15" t="s">
        <v>90</v>
      </c>
      <c r="K614" s="15" t="s">
        <v>492</v>
      </c>
      <c r="L614" s="23">
        <v>45022</v>
      </c>
      <c r="M614" s="14" t="s">
        <v>1891</v>
      </c>
      <c r="N614" s="17" t="s">
        <v>1964</v>
      </c>
      <c r="O614" s="13">
        <v>6.805555555555555E-2</v>
      </c>
      <c r="P614" s="14">
        <v>0</v>
      </c>
      <c r="Q614" s="15" t="s">
        <v>2305</v>
      </c>
      <c r="R614" s="32">
        <v>285</v>
      </c>
      <c r="S614" s="14">
        <v>0.10555555555555556</v>
      </c>
    </row>
    <row r="615" spans="1:19" x14ac:dyDescent="0.2">
      <c r="A615" s="21">
        <v>19</v>
      </c>
      <c r="B615" s="20" t="s">
        <v>491</v>
      </c>
      <c r="C615" s="21">
        <v>6</v>
      </c>
      <c r="D615" s="20" t="s">
        <v>97</v>
      </c>
      <c r="E615" s="20" t="s">
        <v>60</v>
      </c>
      <c r="F615" s="20" t="s">
        <v>106</v>
      </c>
      <c r="G615" s="37">
        <v>26.48</v>
      </c>
      <c r="H615" s="20" t="s">
        <v>57</v>
      </c>
      <c r="I615" s="21">
        <v>614</v>
      </c>
      <c r="J615" s="20" t="s">
        <v>132</v>
      </c>
      <c r="K615" s="20" t="s">
        <v>5</v>
      </c>
      <c r="L615" s="24">
        <v>45022</v>
      </c>
      <c r="M615" s="19" t="s">
        <v>2102</v>
      </c>
      <c r="N615" s="22" t="s">
        <v>2223</v>
      </c>
      <c r="O615" s="18">
        <v>8.6805555555555566E-2</v>
      </c>
      <c r="P615" s="19">
        <v>5.2083333333333343E-2</v>
      </c>
      <c r="Q615" s="20" t="s">
        <v>2304</v>
      </c>
      <c r="R615" s="33">
        <v>72</v>
      </c>
      <c r="S615" s="19">
        <v>3.4722222222222224E-2</v>
      </c>
    </row>
    <row r="616" spans="1:19" x14ac:dyDescent="0.2">
      <c r="A616" s="16">
        <v>7</v>
      </c>
      <c r="B616" s="15" t="s">
        <v>489</v>
      </c>
      <c r="C616" s="16">
        <v>1</v>
      </c>
      <c r="D616" s="15" t="s">
        <v>87</v>
      </c>
      <c r="E616" s="15" t="s">
        <v>66</v>
      </c>
      <c r="F616" s="15" t="s">
        <v>59</v>
      </c>
      <c r="G616" s="36">
        <v>0</v>
      </c>
      <c r="H616" s="15" t="s">
        <v>76</v>
      </c>
      <c r="I616" s="16">
        <v>615</v>
      </c>
      <c r="J616" s="15" t="s">
        <v>56</v>
      </c>
      <c r="K616" s="15" t="s">
        <v>487</v>
      </c>
      <c r="L616" s="23">
        <v>45022</v>
      </c>
      <c r="M616" s="14" t="s">
        <v>2049</v>
      </c>
      <c r="N616" s="17" t="s">
        <v>2003</v>
      </c>
      <c r="O616" s="13">
        <v>5.6944444444444436E-2</v>
      </c>
      <c r="P616" s="14">
        <v>0</v>
      </c>
      <c r="Q616" s="15" t="s">
        <v>2305</v>
      </c>
      <c r="R616" s="32">
        <v>333</v>
      </c>
      <c r="S616" s="14">
        <v>0.10833333333333334</v>
      </c>
    </row>
    <row r="617" spans="1:19" x14ac:dyDescent="0.2">
      <c r="A617" s="21">
        <v>4</v>
      </c>
      <c r="B617" s="20" t="s">
        <v>486</v>
      </c>
      <c r="C617" s="21">
        <v>4</v>
      </c>
      <c r="D617" s="20" t="s">
        <v>87</v>
      </c>
      <c r="E617" s="20" t="s">
        <v>66</v>
      </c>
      <c r="F617" s="20" t="s">
        <v>59</v>
      </c>
      <c r="G617" s="37">
        <v>23.89</v>
      </c>
      <c r="H617" s="20" t="s">
        <v>76</v>
      </c>
      <c r="I617" s="21">
        <v>616</v>
      </c>
      <c r="J617" s="20" t="s">
        <v>132</v>
      </c>
      <c r="K617" s="20" t="s">
        <v>484</v>
      </c>
      <c r="L617" s="24">
        <v>45022</v>
      </c>
      <c r="M617" s="19" t="s">
        <v>1972</v>
      </c>
      <c r="N617" s="22" t="s">
        <v>1952</v>
      </c>
      <c r="O617" s="18">
        <v>0.15069444444444444</v>
      </c>
      <c r="P617" s="19">
        <v>0.1076388888888889</v>
      </c>
      <c r="Q617" s="20" t="s">
        <v>2304</v>
      </c>
      <c r="R617" s="33">
        <v>132</v>
      </c>
      <c r="S617" s="19">
        <v>3.2638888888888891E-2</v>
      </c>
    </row>
    <row r="618" spans="1:19" x14ac:dyDescent="0.2">
      <c r="A618" s="16">
        <v>13</v>
      </c>
      <c r="B618" s="15" t="s">
        <v>238</v>
      </c>
      <c r="C618" s="16">
        <v>5</v>
      </c>
      <c r="D618" s="15" t="s">
        <v>61</v>
      </c>
      <c r="E618" s="15" t="s">
        <v>82</v>
      </c>
      <c r="F618" s="15" t="s">
        <v>59</v>
      </c>
      <c r="G618" s="36">
        <v>38.18</v>
      </c>
      <c r="H618" s="15" t="s">
        <v>70</v>
      </c>
      <c r="I618" s="16">
        <v>617</v>
      </c>
      <c r="J618" s="15" t="s">
        <v>85</v>
      </c>
      <c r="K618" s="15" t="s">
        <v>482</v>
      </c>
      <c r="L618" s="23">
        <v>45022</v>
      </c>
      <c r="M618" s="14" t="s">
        <v>1935</v>
      </c>
      <c r="N618" s="17" t="s">
        <v>2248</v>
      </c>
      <c r="O618" s="13">
        <v>0.16458333333333333</v>
      </c>
      <c r="P618" s="14">
        <v>0.12916666666666665</v>
      </c>
      <c r="Q618" s="15" t="s">
        <v>2304</v>
      </c>
      <c r="R618" s="32">
        <v>142</v>
      </c>
      <c r="S618" s="14">
        <v>3.5416666666666666E-2</v>
      </c>
    </row>
    <row r="619" spans="1:19" x14ac:dyDescent="0.2">
      <c r="A619" s="21">
        <v>3</v>
      </c>
      <c r="B619" s="20" t="s">
        <v>481</v>
      </c>
      <c r="C619" s="21">
        <v>5</v>
      </c>
      <c r="D619" s="20" t="s">
        <v>78</v>
      </c>
      <c r="E619" s="20" t="s">
        <v>60</v>
      </c>
      <c r="F619" s="20" t="s">
        <v>59</v>
      </c>
      <c r="G619" s="37">
        <v>25.93</v>
      </c>
      <c r="H619" s="20" t="s">
        <v>70</v>
      </c>
      <c r="I619" s="21">
        <v>618</v>
      </c>
      <c r="J619" s="20" t="s">
        <v>69</v>
      </c>
      <c r="K619" s="20" t="s">
        <v>479</v>
      </c>
      <c r="L619" s="24">
        <v>45022</v>
      </c>
      <c r="M619" s="19" t="s">
        <v>2079</v>
      </c>
      <c r="N619" s="22" t="s">
        <v>2092</v>
      </c>
      <c r="O619" s="18">
        <v>9.4444444444444442E-2</v>
      </c>
      <c r="P619" s="19">
        <v>1.2499999999999997E-2</v>
      </c>
      <c r="Q619" s="20" t="s">
        <v>2304</v>
      </c>
      <c r="R619" s="33">
        <v>319</v>
      </c>
      <c r="S619" s="19">
        <v>8.1944444444444445E-2</v>
      </c>
    </row>
    <row r="620" spans="1:19" x14ac:dyDescent="0.2">
      <c r="A620" s="16">
        <v>6</v>
      </c>
      <c r="B620" s="15" t="s">
        <v>478</v>
      </c>
      <c r="C620" s="16">
        <v>4</v>
      </c>
      <c r="D620" s="15" t="s">
        <v>87</v>
      </c>
      <c r="E620" s="15" t="s">
        <v>66</v>
      </c>
      <c r="F620" s="15" t="s">
        <v>59</v>
      </c>
      <c r="G620" s="36">
        <v>16.440000000000001</v>
      </c>
      <c r="H620" s="15" t="s">
        <v>57</v>
      </c>
      <c r="I620" s="16">
        <v>619</v>
      </c>
      <c r="J620" s="15" t="s">
        <v>56</v>
      </c>
      <c r="K620" s="15" t="s">
        <v>476</v>
      </c>
      <c r="L620" s="23">
        <v>45022</v>
      </c>
      <c r="M620" s="14" t="s">
        <v>2037</v>
      </c>
      <c r="N620" s="17" t="s">
        <v>2078</v>
      </c>
      <c r="O620" s="13">
        <v>0.10069444444444445</v>
      </c>
      <c r="P620" s="14">
        <v>3.4027777777777782E-2</v>
      </c>
      <c r="Q620" s="15" t="s">
        <v>2304</v>
      </c>
      <c r="R620" s="32">
        <v>132</v>
      </c>
      <c r="S620" s="14">
        <v>6.6666666666666666E-2</v>
      </c>
    </row>
    <row r="621" spans="1:19" x14ac:dyDescent="0.2">
      <c r="A621" s="21">
        <v>16</v>
      </c>
      <c r="B621" s="20" t="s">
        <v>475</v>
      </c>
      <c r="C621" s="21">
        <v>3</v>
      </c>
      <c r="D621" s="20" t="s">
        <v>78</v>
      </c>
      <c r="E621" s="20" t="s">
        <v>82</v>
      </c>
      <c r="F621" s="20" t="s">
        <v>59</v>
      </c>
      <c r="G621" s="37">
        <v>26.64</v>
      </c>
      <c r="H621" s="20" t="s">
        <v>57</v>
      </c>
      <c r="I621" s="21">
        <v>620</v>
      </c>
      <c r="J621" s="20" t="s">
        <v>163</v>
      </c>
      <c r="K621" s="20" t="s">
        <v>16</v>
      </c>
      <c r="L621" s="24">
        <v>45022</v>
      </c>
      <c r="M621" s="19" t="s">
        <v>2013</v>
      </c>
      <c r="N621" s="22" t="s">
        <v>2129</v>
      </c>
      <c r="O621" s="18">
        <v>0.13750000000000001</v>
      </c>
      <c r="P621" s="19">
        <v>0.10972222222222223</v>
      </c>
      <c r="Q621" s="20" t="s">
        <v>2304</v>
      </c>
      <c r="R621" s="33">
        <v>57</v>
      </c>
      <c r="S621" s="19">
        <v>2.7777777777777776E-2</v>
      </c>
    </row>
    <row r="622" spans="1:19" x14ac:dyDescent="0.2">
      <c r="A622" s="16">
        <v>5</v>
      </c>
      <c r="B622" s="15" t="s">
        <v>473</v>
      </c>
      <c r="C622" s="16">
        <v>2</v>
      </c>
      <c r="D622" s="15" t="s">
        <v>61</v>
      </c>
      <c r="E622" s="15" t="s">
        <v>82</v>
      </c>
      <c r="F622" s="15" t="s">
        <v>59</v>
      </c>
      <c r="G622" s="36">
        <v>42.27</v>
      </c>
      <c r="H622" s="15" t="s">
        <v>76</v>
      </c>
      <c r="I622" s="16">
        <v>621</v>
      </c>
      <c r="J622" s="15" t="s">
        <v>56</v>
      </c>
      <c r="K622" s="15" t="s">
        <v>17</v>
      </c>
      <c r="L622" s="23">
        <v>45022</v>
      </c>
      <c r="M622" s="14" t="s">
        <v>2044</v>
      </c>
      <c r="N622" s="17" t="s">
        <v>2015</v>
      </c>
      <c r="O622" s="13">
        <v>6.5277777777777796E-2</v>
      </c>
      <c r="P622" s="14">
        <v>4.9305555555555568E-2</v>
      </c>
      <c r="Q622" s="15" t="s">
        <v>2304</v>
      </c>
      <c r="R622" s="32">
        <v>105</v>
      </c>
      <c r="S622" s="14">
        <v>5.5555555555555558E-3</v>
      </c>
    </row>
    <row r="623" spans="1:19" x14ac:dyDescent="0.2">
      <c r="A623" s="21">
        <v>7</v>
      </c>
      <c r="B623" s="20" t="s">
        <v>193</v>
      </c>
      <c r="C623" s="21">
        <v>5</v>
      </c>
      <c r="D623" s="20" t="s">
        <v>72</v>
      </c>
      <c r="E623" s="20" t="s">
        <v>66</v>
      </c>
      <c r="F623" s="20" t="s">
        <v>59</v>
      </c>
      <c r="G623" s="37">
        <v>11.47</v>
      </c>
      <c r="H623" s="20" t="s">
        <v>57</v>
      </c>
      <c r="I623" s="21">
        <v>622</v>
      </c>
      <c r="J623" s="20" t="s">
        <v>64</v>
      </c>
      <c r="K623" s="20" t="s">
        <v>470</v>
      </c>
      <c r="L623" s="24">
        <v>45022</v>
      </c>
      <c r="M623" s="19" t="s">
        <v>2033</v>
      </c>
      <c r="N623" s="22" t="s">
        <v>2292</v>
      </c>
      <c r="O623" s="18">
        <v>0.14166666666666666</v>
      </c>
      <c r="P623" s="19">
        <v>8.7499999999999994E-2</v>
      </c>
      <c r="Q623" s="20" t="s">
        <v>2304</v>
      </c>
      <c r="R623" s="33">
        <v>121</v>
      </c>
      <c r="S623" s="19">
        <v>5.4166666666666669E-2</v>
      </c>
    </row>
    <row r="624" spans="1:19" x14ac:dyDescent="0.2">
      <c r="A624" s="16">
        <v>13</v>
      </c>
      <c r="B624" s="15" t="s">
        <v>469</v>
      </c>
      <c r="C624" s="16">
        <v>1</v>
      </c>
      <c r="D624" s="15" t="s">
        <v>72</v>
      </c>
      <c r="E624" s="15" t="s">
        <v>82</v>
      </c>
      <c r="F624" s="15" t="s">
        <v>102</v>
      </c>
      <c r="G624" s="36">
        <v>0</v>
      </c>
      <c r="H624" s="15" t="s">
        <v>70</v>
      </c>
      <c r="I624" s="16">
        <v>623</v>
      </c>
      <c r="J624" s="15" t="s">
        <v>85</v>
      </c>
      <c r="K624" s="15" t="s">
        <v>467</v>
      </c>
      <c r="L624" s="23">
        <v>45022</v>
      </c>
      <c r="M624" s="14" t="s">
        <v>2007</v>
      </c>
      <c r="N624" s="17" t="s">
        <v>2052</v>
      </c>
      <c r="O624" s="13">
        <v>0.10069444444444445</v>
      </c>
      <c r="P624" s="14">
        <v>0</v>
      </c>
      <c r="Q624" s="15" t="s">
        <v>2304</v>
      </c>
      <c r="R624" s="32">
        <v>235</v>
      </c>
      <c r="S624" s="14">
        <v>0.10069444444444445</v>
      </c>
    </row>
    <row r="625" spans="1:19" x14ac:dyDescent="0.2">
      <c r="A625" s="21">
        <v>1</v>
      </c>
      <c r="B625" s="20" t="s">
        <v>466</v>
      </c>
      <c r="C625" s="21">
        <v>4</v>
      </c>
      <c r="D625" s="20" t="s">
        <v>97</v>
      </c>
      <c r="E625" s="20" t="s">
        <v>66</v>
      </c>
      <c r="F625" s="20" t="s">
        <v>59</v>
      </c>
      <c r="G625" s="37">
        <v>38</v>
      </c>
      <c r="H625" s="20" t="s">
        <v>57</v>
      </c>
      <c r="I625" s="21">
        <v>624</v>
      </c>
      <c r="J625" s="20" t="s">
        <v>64</v>
      </c>
      <c r="K625" s="20" t="s">
        <v>464</v>
      </c>
      <c r="L625" s="24">
        <v>45022</v>
      </c>
      <c r="M625" s="19" t="s">
        <v>2011</v>
      </c>
      <c r="N625" s="22" t="s">
        <v>2073</v>
      </c>
      <c r="O625" s="18">
        <v>6.2500000000000014E-2</v>
      </c>
      <c r="P625" s="19">
        <v>7.6388888888889034E-3</v>
      </c>
      <c r="Q625" s="20" t="s">
        <v>2304</v>
      </c>
      <c r="R625" s="33">
        <v>102</v>
      </c>
      <c r="S625" s="19">
        <v>5.486111111111111E-2</v>
      </c>
    </row>
    <row r="626" spans="1:19" x14ac:dyDescent="0.2">
      <c r="A626" s="16">
        <v>5</v>
      </c>
      <c r="B626" s="15" t="s">
        <v>463</v>
      </c>
      <c r="C626" s="16">
        <v>4</v>
      </c>
      <c r="D626" s="15" t="s">
        <v>78</v>
      </c>
      <c r="E626" s="15" t="s">
        <v>66</v>
      </c>
      <c r="F626" s="15" t="s">
        <v>59</v>
      </c>
      <c r="G626" s="36">
        <v>41.73</v>
      </c>
      <c r="H626" s="15" t="s">
        <v>76</v>
      </c>
      <c r="I626" s="16">
        <v>625</v>
      </c>
      <c r="J626" s="15" t="s">
        <v>69</v>
      </c>
      <c r="K626" s="15" t="s">
        <v>461</v>
      </c>
      <c r="L626" s="23">
        <v>45022</v>
      </c>
      <c r="M626" s="14" t="s">
        <v>1901</v>
      </c>
      <c r="N626" s="17" t="s">
        <v>2004</v>
      </c>
      <c r="O626" s="13">
        <v>0.14444444444444443</v>
      </c>
      <c r="P626" s="14">
        <v>6.6666666666666666E-2</v>
      </c>
      <c r="Q626" s="15" t="s">
        <v>2304</v>
      </c>
      <c r="R626" s="32">
        <v>139</v>
      </c>
      <c r="S626" s="14">
        <v>6.7361111111111108E-2</v>
      </c>
    </row>
    <row r="627" spans="1:19" x14ac:dyDescent="0.2">
      <c r="A627" s="21">
        <v>14</v>
      </c>
      <c r="B627" s="20" t="s">
        <v>460</v>
      </c>
      <c r="C627" s="21">
        <v>4</v>
      </c>
      <c r="D627" s="20" t="s">
        <v>78</v>
      </c>
      <c r="E627" s="20" t="s">
        <v>60</v>
      </c>
      <c r="F627" s="20" t="s">
        <v>59</v>
      </c>
      <c r="G627" s="37">
        <v>19.239999999999998</v>
      </c>
      <c r="H627" s="20" t="s">
        <v>70</v>
      </c>
      <c r="I627" s="21">
        <v>626</v>
      </c>
      <c r="J627" s="20" t="s">
        <v>64</v>
      </c>
      <c r="K627" s="20" t="s">
        <v>458</v>
      </c>
      <c r="L627" s="24">
        <v>45022</v>
      </c>
      <c r="M627" s="19" t="s">
        <v>1986</v>
      </c>
      <c r="N627" s="22" t="s">
        <v>2175</v>
      </c>
      <c r="O627" s="18">
        <v>5.9027777777777804E-2</v>
      </c>
      <c r="P627" s="19">
        <v>1.8750000000000024E-2</v>
      </c>
      <c r="Q627" s="20" t="s">
        <v>2304</v>
      </c>
      <c r="R627" s="33">
        <v>137</v>
      </c>
      <c r="S627" s="19">
        <v>4.027777777777778E-2</v>
      </c>
    </row>
    <row r="628" spans="1:19" x14ac:dyDescent="0.2">
      <c r="A628" s="16">
        <v>4</v>
      </c>
      <c r="B628" s="15" t="s">
        <v>457</v>
      </c>
      <c r="C628" s="16">
        <v>3</v>
      </c>
      <c r="D628" s="15" t="s">
        <v>72</v>
      </c>
      <c r="E628" s="15" t="s">
        <v>82</v>
      </c>
      <c r="F628" s="15" t="s">
        <v>59</v>
      </c>
      <c r="G628" s="36">
        <v>44.24</v>
      </c>
      <c r="H628" s="15" t="s">
        <v>76</v>
      </c>
      <c r="I628" s="16">
        <v>627</v>
      </c>
      <c r="J628" s="15" t="s">
        <v>56</v>
      </c>
      <c r="K628" s="15" t="s">
        <v>23</v>
      </c>
      <c r="L628" s="23">
        <v>45022</v>
      </c>
      <c r="M628" s="14" t="s">
        <v>2019</v>
      </c>
      <c r="N628" s="17" t="s">
        <v>2157</v>
      </c>
      <c r="O628" s="13">
        <v>8.680555555555558E-2</v>
      </c>
      <c r="P628" s="14">
        <v>5.0694444444444466E-2</v>
      </c>
      <c r="Q628" s="15" t="s">
        <v>2304</v>
      </c>
      <c r="R628" s="32">
        <v>21</v>
      </c>
      <c r="S628" s="14">
        <v>2.5694444444444443E-2</v>
      </c>
    </row>
    <row r="629" spans="1:19" x14ac:dyDescent="0.2">
      <c r="A629" s="21">
        <v>2</v>
      </c>
      <c r="B629" s="20" t="s">
        <v>455</v>
      </c>
      <c r="C629" s="21">
        <v>1</v>
      </c>
      <c r="D629" s="20" t="s">
        <v>72</v>
      </c>
      <c r="E629" s="20" t="s">
        <v>60</v>
      </c>
      <c r="F629" s="20" t="s">
        <v>59</v>
      </c>
      <c r="G629" s="37">
        <v>15.03</v>
      </c>
      <c r="H629" s="20" t="s">
        <v>57</v>
      </c>
      <c r="I629" s="21">
        <v>628</v>
      </c>
      <c r="J629" s="20" t="s">
        <v>69</v>
      </c>
      <c r="K629" s="20" t="s">
        <v>453</v>
      </c>
      <c r="L629" s="24">
        <v>45022</v>
      </c>
      <c r="M629" s="19" t="s">
        <v>1901</v>
      </c>
      <c r="N629" s="22" t="s">
        <v>2074</v>
      </c>
      <c r="O629" s="18">
        <v>6.1111111111111109E-2</v>
      </c>
      <c r="P629" s="19">
        <v>3.1249999999999997E-2</v>
      </c>
      <c r="Q629" s="20" t="s">
        <v>2304</v>
      </c>
      <c r="R629" s="33">
        <v>168</v>
      </c>
      <c r="S629" s="19">
        <v>2.9861111111111113E-2</v>
      </c>
    </row>
    <row r="630" spans="1:19" x14ac:dyDescent="0.2">
      <c r="A630" s="16">
        <v>17</v>
      </c>
      <c r="B630" s="15" t="s">
        <v>452</v>
      </c>
      <c r="C630" s="16">
        <v>2</v>
      </c>
      <c r="D630" s="15" t="s">
        <v>78</v>
      </c>
      <c r="E630" s="15" t="s">
        <v>66</v>
      </c>
      <c r="F630" s="15" t="s">
        <v>106</v>
      </c>
      <c r="G630" s="36">
        <v>26.07</v>
      </c>
      <c r="H630" s="15" t="s">
        <v>76</v>
      </c>
      <c r="I630" s="16">
        <v>629</v>
      </c>
      <c r="J630" s="15" t="s">
        <v>64</v>
      </c>
      <c r="K630" s="15" t="s">
        <v>450</v>
      </c>
      <c r="L630" s="23">
        <v>45022</v>
      </c>
      <c r="M630" s="14" t="s">
        <v>2033</v>
      </c>
      <c r="N630" s="17" t="s">
        <v>2130</v>
      </c>
      <c r="O630" s="13">
        <v>0.16874999999999998</v>
      </c>
      <c r="P630" s="14">
        <v>9.9999999999999992E-2</v>
      </c>
      <c r="Q630" s="15" t="s">
        <v>2304</v>
      </c>
      <c r="R630" s="32">
        <v>130</v>
      </c>
      <c r="S630" s="14">
        <v>5.8333333333333334E-2</v>
      </c>
    </row>
    <row r="631" spans="1:19" x14ac:dyDescent="0.2">
      <c r="A631" s="21">
        <v>2</v>
      </c>
      <c r="B631" s="20" t="s">
        <v>449</v>
      </c>
      <c r="C631" s="21">
        <v>2</v>
      </c>
      <c r="D631" s="20" t="s">
        <v>87</v>
      </c>
      <c r="E631" s="20" t="s">
        <v>82</v>
      </c>
      <c r="F631" s="20" t="s">
        <v>106</v>
      </c>
      <c r="G631" s="37">
        <v>36.619999999999997</v>
      </c>
      <c r="H631" s="20" t="s">
        <v>70</v>
      </c>
      <c r="I631" s="21">
        <v>630</v>
      </c>
      <c r="J631" s="20" t="s">
        <v>126</v>
      </c>
      <c r="K631" s="20" t="s">
        <v>447</v>
      </c>
      <c r="L631" s="24">
        <v>45022</v>
      </c>
      <c r="M631" s="19" t="s">
        <v>1894</v>
      </c>
      <c r="N631" s="22" t="s">
        <v>2013</v>
      </c>
      <c r="O631" s="18">
        <v>0.11597222222222221</v>
      </c>
      <c r="P631" s="19">
        <v>6.3888888888888884E-2</v>
      </c>
      <c r="Q631" s="20" t="s">
        <v>2304</v>
      </c>
      <c r="R631" s="33">
        <v>182</v>
      </c>
      <c r="S631" s="19">
        <v>5.2083333333333336E-2</v>
      </c>
    </row>
    <row r="632" spans="1:19" x14ac:dyDescent="0.2">
      <c r="A632" s="16">
        <v>6</v>
      </c>
      <c r="B632" s="15" t="s">
        <v>446</v>
      </c>
      <c r="C632" s="16">
        <v>1</v>
      </c>
      <c r="D632" s="15" t="s">
        <v>87</v>
      </c>
      <c r="E632" s="15" t="s">
        <v>66</v>
      </c>
      <c r="F632" s="15" t="s">
        <v>59</v>
      </c>
      <c r="G632" s="36">
        <v>39.71</v>
      </c>
      <c r="H632" s="15" t="s">
        <v>57</v>
      </c>
      <c r="I632" s="16">
        <v>631</v>
      </c>
      <c r="J632" s="15" t="s">
        <v>75</v>
      </c>
      <c r="K632" s="15" t="s">
        <v>19</v>
      </c>
      <c r="L632" s="23">
        <v>45022</v>
      </c>
      <c r="M632" s="14" t="s">
        <v>2103</v>
      </c>
      <c r="N632" s="17" t="s">
        <v>1914</v>
      </c>
      <c r="O632" s="13">
        <v>0.10416666666666667</v>
      </c>
      <c r="P632" s="14">
        <v>7.2222222222222229E-2</v>
      </c>
      <c r="Q632" s="15" t="s">
        <v>2304</v>
      </c>
      <c r="R632" s="32">
        <v>66</v>
      </c>
      <c r="S632" s="14">
        <v>3.1944444444444442E-2</v>
      </c>
    </row>
    <row r="633" spans="1:19" x14ac:dyDescent="0.2">
      <c r="A633" s="21">
        <v>16</v>
      </c>
      <c r="B633" s="20" t="s">
        <v>444</v>
      </c>
      <c r="C633" s="21">
        <v>2</v>
      </c>
      <c r="D633" s="20" t="s">
        <v>72</v>
      </c>
      <c r="E633" s="20" t="s">
        <v>60</v>
      </c>
      <c r="F633" s="20" t="s">
        <v>59</v>
      </c>
      <c r="G633" s="37">
        <v>22.41</v>
      </c>
      <c r="H633" s="20" t="s">
        <v>70</v>
      </c>
      <c r="I633" s="21">
        <v>632</v>
      </c>
      <c r="J633" s="20" t="s">
        <v>56</v>
      </c>
      <c r="K633" s="20" t="s">
        <v>442</v>
      </c>
      <c r="L633" s="24">
        <v>45022</v>
      </c>
      <c r="M633" s="19" t="s">
        <v>2053</v>
      </c>
      <c r="N633" s="22" t="s">
        <v>1913</v>
      </c>
      <c r="O633" s="18">
        <v>0.1111111111111111</v>
      </c>
      <c r="P633" s="19">
        <v>4.9999999999999996E-2</v>
      </c>
      <c r="Q633" s="20" t="s">
        <v>2304</v>
      </c>
      <c r="R633" s="33">
        <v>129</v>
      </c>
      <c r="S633" s="19">
        <v>6.1111111111111109E-2</v>
      </c>
    </row>
    <row r="634" spans="1:19" x14ac:dyDescent="0.2">
      <c r="A634" s="16">
        <v>16</v>
      </c>
      <c r="B634" s="15" t="s">
        <v>441</v>
      </c>
      <c r="C634" s="16">
        <v>5</v>
      </c>
      <c r="D634" s="15" t="s">
        <v>72</v>
      </c>
      <c r="E634" s="15" t="s">
        <v>82</v>
      </c>
      <c r="F634" s="15" t="s">
        <v>59</v>
      </c>
      <c r="G634" s="36">
        <v>0</v>
      </c>
      <c r="H634" s="15" t="s">
        <v>57</v>
      </c>
      <c r="I634" s="16">
        <v>633</v>
      </c>
      <c r="J634" s="15" t="s">
        <v>126</v>
      </c>
      <c r="K634" s="15" t="s">
        <v>439</v>
      </c>
      <c r="L634" s="23">
        <v>45022</v>
      </c>
      <c r="M634" s="14" t="s">
        <v>1980</v>
      </c>
      <c r="N634" s="17" t="s">
        <v>2200</v>
      </c>
      <c r="O634" s="13">
        <v>7.2916666666666657E-2</v>
      </c>
      <c r="P634" s="14">
        <v>0</v>
      </c>
      <c r="Q634" s="15" t="s">
        <v>2305</v>
      </c>
      <c r="R634" s="32">
        <v>236</v>
      </c>
      <c r="S634" s="14">
        <v>0.10347222222222222</v>
      </c>
    </row>
    <row r="635" spans="1:19" x14ac:dyDescent="0.2">
      <c r="A635" s="21">
        <v>2</v>
      </c>
      <c r="B635" s="20" t="s">
        <v>438</v>
      </c>
      <c r="C635" s="21">
        <v>1</v>
      </c>
      <c r="D635" s="20" t="s">
        <v>97</v>
      </c>
      <c r="E635" s="20" t="s">
        <v>60</v>
      </c>
      <c r="F635" s="20" t="s">
        <v>59</v>
      </c>
      <c r="G635" s="37">
        <v>29.25</v>
      </c>
      <c r="H635" s="20" t="s">
        <v>57</v>
      </c>
      <c r="I635" s="21">
        <v>634</v>
      </c>
      <c r="J635" s="20" t="s">
        <v>132</v>
      </c>
      <c r="K635" s="20" t="s">
        <v>436</v>
      </c>
      <c r="L635" s="24">
        <v>45022</v>
      </c>
      <c r="M635" s="19" t="s">
        <v>2057</v>
      </c>
      <c r="N635" s="22" t="s">
        <v>1952</v>
      </c>
      <c r="O635" s="18">
        <v>0.14791666666666667</v>
      </c>
      <c r="P635" s="19">
        <v>3.888888888888889E-2</v>
      </c>
      <c r="Q635" s="20" t="s">
        <v>2304</v>
      </c>
      <c r="R635" s="33">
        <v>344</v>
      </c>
      <c r="S635" s="19">
        <v>0.10902777777777778</v>
      </c>
    </row>
    <row r="636" spans="1:19" x14ac:dyDescent="0.2">
      <c r="A636" s="16">
        <v>5</v>
      </c>
      <c r="B636" s="15" t="s">
        <v>435</v>
      </c>
      <c r="C636" s="16">
        <v>2</v>
      </c>
      <c r="D636" s="15" t="s">
        <v>61</v>
      </c>
      <c r="E636" s="15" t="s">
        <v>82</v>
      </c>
      <c r="F636" s="15" t="s">
        <v>59</v>
      </c>
      <c r="G636" s="36">
        <v>22.15</v>
      </c>
      <c r="H636" s="15" t="s">
        <v>70</v>
      </c>
      <c r="I636" s="16">
        <v>635</v>
      </c>
      <c r="J636" s="15" t="s">
        <v>100</v>
      </c>
      <c r="K636" s="15" t="s">
        <v>13</v>
      </c>
      <c r="L636" s="23">
        <v>45022</v>
      </c>
      <c r="M636" s="14" t="s">
        <v>2027</v>
      </c>
      <c r="N636" s="17" t="s">
        <v>1936</v>
      </c>
      <c r="O636" s="13">
        <v>0.11597222222222224</v>
      </c>
      <c r="P636" s="14">
        <v>9.8611111111111122E-2</v>
      </c>
      <c r="Q636" s="15" t="s">
        <v>2304</v>
      </c>
      <c r="R636" s="32">
        <v>58</v>
      </c>
      <c r="S636" s="14">
        <v>1.7361111111111112E-2</v>
      </c>
    </row>
    <row r="637" spans="1:19" x14ac:dyDescent="0.2">
      <c r="A637" s="21">
        <v>14</v>
      </c>
      <c r="B637" s="20" t="s">
        <v>433</v>
      </c>
      <c r="C637" s="21">
        <v>3</v>
      </c>
      <c r="D637" s="20" t="s">
        <v>87</v>
      </c>
      <c r="E637" s="20" t="s">
        <v>66</v>
      </c>
      <c r="F637" s="20" t="s">
        <v>106</v>
      </c>
      <c r="G637" s="37">
        <v>0</v>
      </c>
      <c r="H637" s="20" t="s">
        <v>70</v>
      </c>
      <c r="I637" s="21">
        <v>636</v>
      </c>
      <c r="J637" s="20" t="s">
        <v>56</v>
      </c>
      <c r="K637" s="20" t="s">
        <v>431</v>
      </c>
      <c r="L637" s="24">
        <v>45022</v>
      </c>
      <c r="M637" s="19" t="s">
        <v>1964</v>
      </c>
      <c r="N637" s="22" t="s">
        <v>2260</v>
      </c>
      <c r="O637" s="18">
        <v>9.2361111111111116E-2</v>
      </c>
      <c r="P637" s="19">
        <v>0</v>
      </c>
      <c r="Q637" s="20" t="s">
        <v>2305</v>
      </c>
      <c r="R637" s="33">
        <v>126</v>
      </c>
      <c r="S637" s="19">
        <v>0.10486111111111111</v>
      </c>
    </row>
    <row r="638" spans="1:19" x14ac:dyDescent="0.2">
      <c r="A638" s="16">
        <v>6</v>
      </c>
      <c r="B638" s="15" t="s">
        <v>430</v>
      </c>
      <c r="C638" s="16">
        <v>3</v>
      </c>
      <c r="D638" s="15" t="s">
        <v>78</v>
      </c>
      <c r="E638" s="15" t="s">
        <v>82</v>
      </c>
      <c r="F638" s="15" t="s">
        <v>59</v>
      </c>
      <c r="G638" s="36">
        <v>36.58</v>
      </c>
      <c r="H638" s="15" t="s">
        <v>57</v>
      </c>
      <c r="I638" s="16">
        <v>637</v>
      </c>
      <c r="J638" s="15" t="s">
        <v>56</v>
      </c>
      <c r="K638" s="15" t="s">
        <v>428</v>
      </c>
      <c r="L638" s="23">
        <v>45022</v>
      </c>
      <c r="M638" s="14" t="s">
        <v>2058</v>
      </c>
      <c r="N638" s="17" t="s">
        <v>2195</v>
      </c>
      <c r="O638" s="13">
        <v>0.10902777777777778</v>
      </c>
      <c r="P638" s="14">
        <v>6.6666666666666666E-2</v>
      </c>
      <c r="Q638" s="15" t="s">
        <v>2304</v>
      </c>
      <c r="R638" s="32">
        <v>117</v>
      </c>
      <c r="S638" s="14">
        <v>4.2361111111111113E-2</v>
      </c>
    </row>
    <row r="639" spans="1:19" x14ac:dyDescent="0.2">
      <c r="A639" s="21">
        <v>16</v>
      </c>
      <c r="B639" s="20" t="s">
        <v>427</v>
      </c>
      <c r="C639" s="21">
        <v>6</v>
      </c>
      <c r="D639" s="20" t="s">
        <v>72</v>
      </c>
      <c r="E639" s="20" t="s">
        <v>66</v>
      </c>
      <c r="F639" s="20" t="s">
        <v>59</v>
      </c>
      <c r="G639" s="37">
        <v>30.71</v>
      </c>
      <c r="H639" s="20" t="s">
        <v>76</v>
      </c>
      <c r="I639" s="21">
        <v>638</v>
      </c>
      <c r="J639" s="20" t="s">
        <v>64</v>
      </c>
      <c r="K639" s="20" t="s">
        <v>7</v>
      </c>
      <c r="L639" s="24">
        <v>45022</v>
      </c>
      <c r="M639" s="19" t="s">
        <v>1990</v>
      </c>
      <c r="N639" s="22" t="s">
        <v>1906</v>
      </c>
      <c r="O639" s="18">
        <v>6.7361111111111108E-2</v>
      </c>
      <c r="P639" s="19">
        <v>2.6388888888888889E-2</v>
      </c>
      <c r="Q639" s="20" t="s">
        <v>2304</v>
      </c>
      <c r="R639" s="33">
        <v>90</v>
      </c>
      <c r="S639" s="19">
        <v>3.0555555555555555E-2</v>
      </c>
    </row>
    <row r="640" spans="1:19" x14ac:dyDescent="0.2">
      <c r="A640" s="16">
        <v>8</v>
      </c>
      <c r="B640" s="15" t="s">
        <v>425</v>
      </c>
      <c r="C640" s="16">
        <v>4</v>
      </c>
      <c r="D640" s="15" t="s">
        <v>61</v>
      </c>
      <c r="E640" s="15" t="s">
        <v>66</v>
      </c>
      <c r="F640" s="15" t="s">
        <v>59</v>
      </c>
      <c r="G640" s="36">
        <v>18.97</v>
      </c>
      <c r="H640" s="15" t="s">
        <v>57</v>
      </c>
      <c r="I640" s="16">
        <v>639</v>
      </c>
      <c r="J640" s="15" t="s">
        <v>90</v>
      </c>
      <c r="K640" s="15" t="s">
        <v>424</v>
      </c>
      <c r="L640" s="23">
        <v>45022</v>
      </c>
      <c r="M640" s="14" t="s">
        <v>2036</v>
      </c>
      <c r="N640" s="17" t="s">
        <v>2247</v>
      </c>
      <c r="O640" s="13">
        <v>0.12638888888888888</v>
      </c>
      <c r="P640" s="14">
        <v>3.1944444444444442E-2</v>
      </c>
      <c r="Q640" s="15" t="s">
        <v>2304</v>
      </c>
      <c r="R640" s="32">
        <v>152</v>
      </c>
      <c r="S640" s="14">
        <v>9.4444444444444442E-2</v>
      </c>
    </row>
    <row r="641" spans="1:19" x14ac:dyDescent="0.2">
      <c r="A641" s="21">
        <v>14</v>
      </c>
      <c r="B641" s="20" t="s">
        <v>423</v>
      </c>
      <c r="C641" s="21">
        <v>3</v>
      </c>
      <c r="D641" s="20" t="s">
        <v>72</v>
      </c>
      <c r="E641" s="20" t="s">
        <v>82</v>
      </c>
      <c r="F641" s="20" t="s">
        <v>106</v>
      </c>
      <c r="G641" s="37">
        <v>0</v>
      </c>
      <c r="H641" s="20" t="s">
        <v>70</v>
      </c>
      <c r="I641" s="21">
        <v>640</v>
      </c>
      <c r="J641" s="20" t="s">
        <v>132</v>
      </c>
      <c r="K641" s="20" t="s">
        <v>421</v>
      </c>
      <c r="L641" s="24">
        <v>45022</v>
      </c>
      <c r="M641" s="19" t="s">
        <v>1942</v>
      </c>
      <c r="N641" s="22" t="s">
        <v>1993</v>
      </c>
      <c r="O641" s="18">
        <v>4.7916666666666677E-2</v>
      </c>
      <c r="P641" s="19">
        <v>0</v>
      </c>
      <c r="Q641" s="20" t="s">
        <v>2305</v>
      </c>
      <c r="R641" s="33">
        <v>219</v>
      </c>
      <c r="S641" s="19">
        <v>5.2083333333333336E-2</v>
      </c>
    </row>
    <row r="642" spans="1:19" x14ac:dyDescent="0.2">
      <c r="A642" s="16">
        <v>2</v>
      </c>
      <c r="B642" s="15" t="s">
        <v>420</v>
      </c>
      <c r="C642" s="16">
        <v>4</v>
      </c>
      <c r="D642" s="15" t="s">
        <v>97</v>
      </c>
      <c r="E642" s="15" t="s">
        <v>82</v>
      </c>
      <c r="F642" s="15" t="s">
        <v>106</v>
      </c>
      <c r="G642" s="36">
        <v>39.68</v>
      </c>
      <c r="H642" s="15" t="s">
        <v>57</v>
      </c>
      <c r="I642" s="16">
        <v>641</v>
      </c>
      <c r="J642" s="15" t="s">
        <v>56</v>
      </c>
      <c r="K642" s="15" t="s">
        <v>418</v>
      </c>
      <c r="L642" s="23">
        <v>45022</v>
      </c>
      <c r="M642" s="14" t="s">
        <v>2044</v>
      </c>
      <c r="N642" s="17" t="s">
        <v>2000</v>
      </c>
      <c r="O642" s="13">
        <v>0.1138888888888889</v>
      </c>
      <c r="P642" s="14">
        <v>6.2500000000000014E-2</v>
      </c>
      <c r="Q642" s="15" t="s">
        <v>2304</v>
      </c>
      <c r="R642" s="32">
        <v>208</v>
      </c>
      <c r="S642" s="14">
        <v>5.1388888888888887E-2</v>
      </c>
    </row>
    <row r="643" spans="1:19" x14ac:dyDescent="0.2">
      <c r="A643" s="21">
        <v>15</v>
      </c>
      <c r="B643" s="20" t="s">
        <v>417</v>
      </c>
      <c r="C643" s="21">
        <v>1</v>
      </c>
      <c r="D643" s="20" t="s">
        <v>61</v>
      </c>
      <c r="E643" s="20" t="s">
        <v>82</v>
      </c>
      <c r="F643" s="20" t="s">
        <v>59</v>
      </c>
      <c r="G643" s="37">
        <v>11.11</v>
      </c>
      <c r="H643" s="20" t="s">
        <v>76</v>
      </c>
      <c r="I643" s="21">
        <v>642</v>
      </c>
      <c r="J643" s="20" t="s">
        <v>64</v>
      </c>
      <c r="K643" s="20" t="s">
        <v>415</v>
      </c>
      <c r="L643" s="24">
        <v>45022</v>
      </c>
      <c r="M643" s="19" t="s">
        <v>2021</v>
      </c>
      <c r="N643" s="22" t="s">
        <v>2158</v>
      </c>
      <c r="O643" s="18">
        <v>0.12708333333333333</v>
      </c>
      <c r="P643" s="19">
        <v>6.0416666666666667E-2</v>
      </c>
      <c r="Q643" s="20" t="s">
        <v>2304</v>
      </c>
      <c r="R643" s="33">
        <v>176</v>
      </c>
      <c r="S643" s="19">
        <v>5.6250000000000001E-2</v>
      </c>
    </row>
    <row r="644" spans="1:19" x14ac:dyDescent="0.2">
      <c r="A644" s="16">
        <v>17</v>
      </c>
      <c r="B644" s="15" t="s">
        <v>414</v>
      </c>
      <c r="C644" s="16">
        <v>2</v>
      </c>
      <c r="D644" s="15" t="s">
        <v>61</v>
      </c>
      <c r="E644" s="15" t="s">
        <v>60</v>
      </c>
      <c r="F644" s="15" t="s">
        <v>106</v>
      </c>
      <c r="G644" s="36">
        <v>28.81</v>
      </c>
      <c r="H644" s="15" t="s">
        <v>76</v>
      </c>
      <c r="I644" s="16">
        <v>643</v>
      </c>
      <c r="J644" s="15" t="s">
        <v>85</v>
      </c>
      <c r="K644" s="15" t="s">
        <v>14</v>
      </c>
      <c r="L644" s="23">
        <v>45022</v>
      </c>
      <c r="M644" s="14" t="s">
        <v>2027</v>
      </c>
      <c r="N644" s="17" t="s">
        <v>2011</v>
      </c>
      <c r="O644" s="13">
        <v>7.9166666666666677E-2</v>
      </c>
      <c r="P644" s="14">
        <v>5.6250000000000008E-2</v>
      </c>
      <c r="Q644" s="15" t="s">
        <v>2304</v>
      </c>
      <c r="R644" s="32">
        <v>33</v>
      </c>
      <c r="S644" s="14">
        <v>1.2500000000000001E-2</v>
      </c>
    </row>
    <row r="645" spans="1:19" x14ac:dyDescent="0.2">
      <c r="A645" s="21">
        <v>9</v>
      </c>
      <c r="B645" s="20" t="s">
        <v>412</v>
      </c>
      <c r="C645" s="21">
        <v>6</v>
      </c>
      <c r="D645" s="20" t="s">
        <v>97</v>
      </c>
      <c r="E645" s="20" t="s">
        <v>82</v>
      </c>
      <c r="F645" s="20" t="s">
        <v>106</v>
      </c>
      <c r="G645" s="37">
        <v>13.86</v>
      </c>
      <c r="H645" s="20" t="s">
        <v>57</v>
      </c>
      <c r="I645" s="21">
        <v>644</v>
      </c>
      <c r="J645" s="20" t="s">
        <v>56</v>
      </c>
      <c r="K645" s="20" t="s">
        <v>9</v>
      </c>
      <c r="L645" s="24">
        <v>45022</v>
      </c>
      <c r="M645" s="19" t="s">
        <v>2038</v>
      </c>
      <c r="N645" s="22" t="s">
        <v>2162</v>
      </c>
      <c r="O645" s="18">
        <v>0.14305555555555555</v>
      </c>
      <c r="P645" s="19">
        <v>0.10763888888888888</v>
      </c>
      <c r="Q645" s="20" t="s">
        <v>2304</v>
      </c>
      <c r="R645" s="33">
        <v>93</v>
      </c>
      <c r="S645" s="19">
        <v>3.5416666666666666E-2</v>
      </c>
    </row>
    <row r="646" spans="1:19" x14ac:dyDescent="0.2">
      <c r="A646" s="16">
        <v>6</v>
      </c>
      <c r="B646" s="15" t="s">
        <v>153</v>
      </c>
      <c r="C646" s="16">
        <v>6</v>
      </c>
      <c r="D646" s="15" t="s">
        <v>72</v>
      </c>
      <c r="E646" s="15" t="s">
        <v>66</v>
      </c>
      <c r="F646" s="15" t="s">
        <v>102</v>
      </c>
      <c r="G646" s="36">
        <v>40.03</v>
      </c>
      <c r="H646" s="15" t="s">
        <v>70</v>
      </c>
      <c r="I646" s="16">
        <v>645</v>
      </c>
      <c r="J646" s="15" t="s">
        <v>126</v>
      </c>
      <c r="K646" s="15" t="s">
        <v>409</v>
      </c>
      <c r="L646" s="23">
        <v>45022</v>
      </c>
      <c r="M646" s="14" t="s">
        <v>2091</v>
      </c>
      <c r="N646" s="17" t="s">
        <v>2207</v>
      </c>
      <c r="O646" s="13">
        <v>0.14930555555555552</v>
      </c>
      <c r="P646" s="14">
        <v>8.1944444444444417E-2</v>
      </c>
      <c r="Q646" s="15" t="s">
        <v>2304</v>
      </c>
      <c r="R646" s="32">
        <v>180</v>
      </c>
      <c r="S646" s="14">
        <v>6.7361111111111108E-2</v>
      </c>
    </row>
    <row r="647" spans="1:19" x14ac:dyDescent="0.2">
      <c r="A647" s="21">
        <v>12</v>
      </c>
      <c r="B647" s="20" t="s">
        <v>408</v>
      </c>
      <c r="C647" s="21">
        <v>2</v>
      </c>
      <c r="D647" s="20" t="s">
        <v>61</v>
      </c>
      <c r="E647" s="20" t="s">
        <v>82</v>
      </c>
      <c r="F647" s="20" t="s">
        <v>106</v>
      </c>
      <c r="G647" s="37">
        <v>12.59</v>
      </c>
      <c r="H647" s="20" t="s">
        <v>70</v>
      </c>
      <c r="I647" s="21">
        <v>646</v>
      </c>
      <c r="J647" s="20" t="s">
        <v>126</v>
      </c>
      <c r="K647" s="20" t="s">
        <v>17</v>
      </c>
      <c r="L647" s="24">
        <v>45022</v>
      </c>
      <c r="M647" s="19" t="s">
        <v>2104</v>
      </c>
      <c r="N647" s="22" t="s">
        <v>2293</v>
      </c>
      <c r="O647" s="18">
        <v>0.11041666666666664</v>
      </c>
      <c r="P647" s="19">
        <v>8.5416666666666641E-2</v>
      </c>
      <c r="Q647" s="20" t="s">
        <v>2304</v>
      </c>
      <c r="R647" s="33">
        <v>70</v>
      </c>
      <c r="S647" s="19">
        <v>2.5000000000000001E-2</v>
      </c>
    </row>
    <row r="648" spans="1:19" x14ac:dyDescent="0.2">
      <c r="A648" s="16">
        <v>12</v>
      </c>
      <c r="B648" s="15" t="s">
        <v>406</v>
      </c>
      <c r="C648" s="16">
        <v>2</v>
      </c>
      <c r="D648" s="15" t="s">
        <v>61</v>
      </c>
      <c r="E648" s="15" t="s">
        <v>82</v>
      </c>
      <c r="F648" s="15" t="s">
        <v>59</v>
      </c>
      <c r="G648" s="36">
        <v>42.79</v>
      </c>
      <c r="H648" s="15" t="s">
        <v>57</v>
      </c>
      <c r="I648" s="16">
        <v>647</v>
      </c>
      <c r="J648" s="15" t="s">
        <v>126</v>
      </c>
      <c r="K648" s="15" t="s">
        <v>404</v>
      </c>
      <c r="L648" s="23">
        <v>45022</v>
      </c>
      <c r="M648" s="14" t="s">
        <v>1913</v>
      </c>
      <c r="N648" s="17" t="s">
        <v>2207</v>
      </c>
      <c r="O648" s="13">
        <v>0.14583333333333331</v>
      </c>
      <c r="P648" s="14">
        <v>0.11874999999999998</v>
      </c>
      <c r="Q648" s="15" t="s">
        <v>2304</v>
      </c>
      <c r="R648" s="32">
        <v>98</v>
      </c>
      <c r="S648" s="14">
        <v>2.7083333333333334E-2</v>
      </c>
    </row>
    <row r="649" spans="1:19" x14ac:dyDescent="0.2">
      <c r="A649" s="21">
        <v>9</v>
      </c>
      <c r="B649" s="20" t="s">
        <v>403</v>
      </c>
      <c r="C649" s="21">
        <v>1</v>
      </c>
      <c r="D649" s="20" t="s">
        <v>61</v>
      </c>
      <c r="E649" s="20" t="s">
        <v>66</v>
      </c>
      <c r="F649" s="20" t="s">
        <v>59</v>
      </c>
      <c r="G649" s="37">
        <v>17.43</v>
      </c>
      <c r="H649" s="20" t="s">
        <v>70</v>
      </c>
      <c r="I649" s="21">
        <v>648</v>
      </c>
      <c r="J649" s="20" t="s">
        <v>104</v>
      </c>
      <c r="K649" s="20" t="s">
        <v>15</v>
      </c>
      <c r="L649" s="24">
        <v>45022</v>
      </c>
      <c r="M649" s="19" t="s">
        <v>2063</v>
      </c>
      <c r="N649" s="22" t="s">
        <v>2294</v>
      </c>
      <c r="O649" s="18">
        <v>8.0555555555555575E-2</v>
      </c>
      <c r="P649" s="19">
        <v>4.7916666666666684E-2</v>
      </c>
      <c r="Q649" s="20" t="s">
        <v>2304</v>
      </c>
      <c r="R649" s="33">
        <v>56</v>
      </c>
      <c r="S649" s="19">
        <v>3.2638888888888891E-2</v>
      </c>
    </row>
    <row r="650" spans="1:19" x14ac:dyDescent="0.2">
      <c r="A650" s="16">
        <v>9</v>
      </c>
      <c r="B650" s="15" t="s">
        <v>401</v>
      </c>
      <c r="C650" s="16">
        <v>1</v>
      </c>
      <c r="D650" s="15" t="s">
        <v>87</v>
      </c>
      <c r="E650" s="15" t="s">
        <v>82</v>
      </c>
      <c r="F650" s="15" t="s">
        <v>102</v>
      </c>
      <c r="G650" s="36">
        <v>15.98</v>
      </c>
      <c r="H650" s="15" t="s">
        <v>76</v>
      </c>
      <c r="I650" s="16">
        <v>649</v>
      </c>
      <c r="J650" s="15" t="s">
        <v>163</v>
      </c>
      <c r="K650" s="15" t="s">
        <v>400</v>
      </c>
      <c r="L650" s="23">
        <v>45022</v>
      </c>
      <c r="M650" s="14" t="s">
        <v>2094</v>
      </c>
      <c r="N650" s="17" t="s">
        <v>1946</v>
      </c>
      <c r="O650" s="13">
        <v>0.12847222222222221</v>
      </c>
      <c r="P650" s="14">
        <v>4.2361111111111113E-2</v>
      </c>
      <c r="Q650" s="15" t="s">
        <v>2304</v>
      </c>
      <c r="R650" s="32">
        <v>256</v>
      </c>
      <c r="S650" s="14">
        <v>7.5694444444444439E-2</v>
      </c>
    </row>
    <row r="651" spans="1:19" x14ac:dyDescent="0.2">
      <c r="A651" s="21">
        <v>11</v>
      </c>
      <c r="B651" s="20" t="s">
        <v>399</v>
      </c>
      <c r="C651" s="21">
        <v>3</v>
      </c>
      <c r="D651" s="20" t="s">
        <v>72</v>
      </c>
      <c r="E651" s="20" t="s">
        <v>82</v>
      </c>
      <c r="F651" s="20" t="s">
        <v>106</v>
      </c>
      <c r="G651" s="37">
        <v>38.21</v>
      </c>
      <c r="H651" s="20" t="s">
        <v>70</v>
      </c>
      <c r="I651" s="21">
        <v>650</v>
      </c>
      <c r="J651" s="20" t="s">
        <v>64</v>
      </c>
      <c r="K651" s="20" t="s">
        <v>397</v>
      </c>
      <c r="L651" s="24">
        <v>45023</v>
      </c>
      <c r="M651" s="19" t="s">
        <v>1916</v>
      </c>
      <c r="N651" s="22" t="s">
        <v>2222</v>
      </c>
      <c r="O651" s="18">
        <v>6.1805555555555558E-2</v>
      </c>
      <c r="P651" s="19">
        <v>9.0277777777777804E-3</v>
      </c>
      <c r="Q651" s="20" t="s">
        <v>2304</v>
      </c>
      <c r="R651" s="33">
        <v>237</v>
      </c>
      <c r="S651" s="19">
        <v>5.2777777777777778E-2</v>
      </c>
    </row>
    <row r="652" spans="1:19" x14ac:dyDescent="0.2">
      <c r="A652" s="16">
        <v>16</v>
      </c>
      <c r="B652" s="15" t="s">
        <v>396</v>
      </c>
      <c r="C652" s="16">
        <v>4</v>
      </c>
      <c r="D652" s="15" t="s">
        <v>78</v>
      </c>
      <c r="E652" s="15" t="s">
        <v>66</v>
      </c>
      <c r="F652" s="15" t="s">
        <v>59</v>
      </c>
      <c r="G652" s="36">
        <v>20.27</v>
      </c>
      <c r="H652" s="15" t="s">
        <v>70</v>
      </c>
      <c r="I652" s="16">
        <v>651</v>
      </c>
      <c r="J652" s="15" t="s">
        <v>64</v>
      </c>
      <c r="K652" s="15" t="s">
        <v>394</v>
      </c>
      <c r="L652" s="23">
        <v>45023</v>
      </c>
      <c r="M652" s="14" t="s">
        <v>1909</v>
      </c>
      <c r="N652" s="17" t="s">
        <v>2295</v>
      </c>
      <c r="O652" s="13">
        <v>0.15277777777777779</v>
      </c>
      <c r="P652" s="14">
        <v>9.1666666666666674E-2</v>
      </c>
      <c r="Q652" s="15" t="s">
        <v>2304</v>
      </c>
      <c r="R652" s="32">
        <v>209</v>
      </c>
      <c r="S652" s="14">
        <v>6.1111111111111109E-2</v>
      </c>
    </row>
    <row r="653" spans="1:19" x14ac:dyDescent="0.2">
      <c r="A653" s="21">
        <v>14</v>
      </c>
      <c r="B653" s="20" t="s">
        <v>393</v>
      </c>
      <c r="C653" s="21">
        <v>5</v>
      </c>
      <c r="D653" s="20" t="s">
        <v>61</v>
      </c>
      <c r="E653" s="20" t="s">
        <v>82</v>
      </c>
      <c r="F653" s="20" t="s">
        <v>106</v>
      </c>
      <c r="G653" s="37">
        <v>23.26</v>
      </c>
      <c r="H653" s="20" t="s">
        <v>76</v>
      </c>
      <c r="I653" s="21">
        <v>652</v>
      </c>
      <c r="J653" s="20" t="s">
        <v>85</v>
      </c>
      <c r="K653" s="20" t="s">
        <v>391</v>
      </c>
      <c r="L653" s="24">
        <v>45023</v>
      </c>
      <c r="M653" s="19" t="s">
        <v>2099</v>
      </c>
      <c r="N653" s="22" t="s">
        <v>2170</v>
      </c>
      <c r="O653" s="18">
        <v>0.10763888888888891</v>
      </c>
      <c r="P653" s="19">
        <v>6.2500000000000014E-2</v>
      </c>
      <c r="Q653" s="20" t="s">
        <v>2304</v>
      </c>
      <c r="R653" s="33">
        <v>170</v>
      </c>
      <c r="S653" s="19">
        <v>3.4722222222222224E-2</v>
      </c>
    </row>
    <row r="654" spans="1:19" x14ac:dyDescent="0.2">
      <c r="A654" s="16">
        <v>13</v>
      </c>
      <c r="B654" s="15" t="s">
        <v>390</v>
      </c>
      <c r="C654" s="16">
        <v>5</v>
      </c>
      <c r="D654" s="15" t="s">
        <v>97</v>
      </c>
      <c r="E654" s="15" t="s">
        <v>82</v>
      </c>
      <c r="F654" s="15" t="s">
        <v>59</v>
      </c>
      <c r="G654" s="36">
        <v>0</v>
      </c>
      <c r="H654" s="15" t="s">
        <v>70</v>
      </c>
      <c r="I654" s="16">
        <v>653</v>
      </c>
      <c r="J654" s="15" t="s">
        <v>132</v>
      </c>
      <c r="K654" s="15" t="s">
        <v>388</v>
      </c>
      <c r="L654" s="23">
        <v>45023</v>
      </c>
      <c r="M654" s="14" t="s">
        <v>1900</v>
      </c>
      <c r="N654" s="17" t="s">
        <v>2134</v>
      </c>
      <c r="O654" s="13">
        <v>7.5694444444444439E-2</v>
      </c>
      <c r="P654" s="14">
        <v>0</v>
      </c>
      <c r="Q654" s="15" t="s">
        <v>2305</v>
      </c>
      <c r="R654" s="32">
        <v>244</v>
      </c>
      <c r="S654" s="14">
        <v>0.10416666666666667</v>
      </c>
    </row>
    <row r="655" spans="1:19" x14ac:dyDescent="0.2">
      <c r="A655" s="21">
        <v>12</v>
      </c>
      <c r="B655" s="20" t="s">
        <v>387</v>
      </c>
      <c r="C655" s="21">
        <v>5</v>
      </c>
      <c r="D655" s="20" t="s">
        <v>87</v>
      </c>
      <c r="E655" s="20" t="s">
        <v>66</v>
      </c>
      <c r="F655" s="20" t="s">
        <v>59</v>
      </c>
      <c r="G655" s="37">
        <v>23.98</v>
      </c>
      <c r="H655" s="20" t="s">
        <v>76</v>
      </c>
      <c r="I655" s="21">
        <v>654</v>
      </c>
      <c r="J655" s="20" t="s">
        <v>85</v>
      </c>
      <c r="K655" s="20" t="s">
        <v>385</v>
      </c>
      <c r="L655" s="24">
        <v>45023</v>
      </c>
      <c r="M655" s="19" t="s">
        <v>1894</v>
      </c>
      <c r="N655" s="22" t="s">
        <v>1930</v>
      </c>
      <c r="O655" s="18">
        <v>8.1250000000000017E-2</v>
      </c>
      <c r="P655" s="19">
        <v>4.0277777777777787E-2</v>
      </c>
      <c r="Q655" s="20" t="s">
        <v>2304</v>
      </c>
      <c r="R655" s="33">
        <v>42</v>
      </c>
      <c r="S655" s="19">
        <v>3.0555555555555555E-2</v>
      </c>
    </row>
    <row r="656" spans="1:19" x14ac:dyDescent="0.2">
      <c r="A656" s="16">
        <v>5</v>
      </c>
      <c r="B656" s="15" t="s">
        <v>384</v>
      </c>
      <c r="C656" s="16">
        <v>4</v>
      </c>
      <c r="D656" s="15" t="s">
        <v>87</v>
      </c>
      <c r="E656" s="15" t="s">
        <v>82</v>
      </c>
      <c r="F656" s="15" t="s">
        <v>102</v>
      </c>
      <c r="G656" s="36">
        <v>21.7</v>
      </c>
      <c r="H656" s="15" t="s">
        <v>57</v>
      </c>
      <c r="I656" s="16">
        <v>655</v>
      </c>
      <c r="J656" s="15" t="s">
        <v>104</v>
      </c>
      <c r="K656" s="15" t="s">
        <v>9</v>
      </c>
      <c r="L656" s="23">
        <v>45023</v>
      </c>
      <c r="M656" s="14" t="s">
        <v>2082</v>
      </c>
      <c r="N656" s="17" t="s">
        <v>2111</v>
      </c>
      <c r="O656" s="13">
        <v>0.14861111111111108</v>
      </c>
      <c r="P656" s="14">
        <v>0.12361111111111109</v>
      </c>
      <c r="Q656" s="15" t="s">
        <v>2304</v>
      </c>
      <c r="R656" s="32">
        <v>93</v>
      </c>
      <c r="S656" s="14">
        <v>2.5000000000000001E-2</v>
      </c>
    </row>
    <row r="657" spans="1:19" x14ac:dyDescent="0.2">
      <c r="A657" s="21">
        <v>19</v>
      </c>
      <c r="B657" s="20" t="s">
        <v>382</v>
      </c>
      <c r="C657" s="21">
        <v>6</v>
      </c>
      <c r="D657" s="20" t="s">
        <v>97</v>
      </c>
      <c r="E657" s="20" t="s">
        <v>66</v>
      </c>
      <c r="F657" s="20" t="s">
        <v>59</v>
      </c>
      <c r="G657" s="37">
        <v>31.23</v>
      </c>
      <c r="H657" s="20" t="s">
        <v>57</v>
      </c>
      <c r="I657" s="21">
        <v>656</v>
      </c>
      <c r="J657" s="20" t="s">
        <v>64</v>
      </c>
      <c r="K657" s="20" t="s">
        <v>380</v>
      </c>
      <c r="L657" s="24">
        <v>45023</v>
      </c>
      <c r="M657" s="19" t="s">
        <v>1952</v>
      </c>
      <c r="N657" s="22" t="s">
        <v>2164</v>
      </c>
      <c r="O657" s="18">
        <v>0.1277777777777778</v>
      </c>
      <c r="P657" s="19">
        <v>5.1388888888888901E-2</v>
      </c>
      <c r="Q657" s="20" t="s">
        <v>2304</v>
      </c>
      <c r="R657" s="33">
        <v>157</v>
      </c>
      <c r="S657" s="19">
        <v>7.6388888888888895E-2</v>
      </c>
    </row>
    <row r="658" spans="1:19" x14ac:dyDescent="0.2">
      <c r="A658" s="16">
        <v>1</v>
      </c>
      <c r="B658" s="15" t="s">
        <v>379</v>
      </c>
      <c r="C658" s="16">
        <v>2</v>
      </c>
      <c r="D658" s="15" t="s">
        <v>97</v>
      </c>
      <c r="E658" s="15" t="s">
        <v>82</v>
      </c>
      <c r="F658" s="15" t="s">
        <v>102</v>
      </c>
      <c r="G658" s="36">
        <v>44.2</v>
      </c>
      <c r="H658" s="15" t="s">
        <v>57</v>
      </c>
      <c r="I658" s="16">
        <v>657</v>
      </c>
      <c r="J658" s="15" t="s">
        <v>69</v>
      </c>
      <c r="K658" s="15" t="s">
        <v>377</v>
      </c>
      <c r="L658" s="23">
        <v>45023</v>
      </c>
      <c r="M658" s="14" t="s">
        <v>2100</v>
      </c>
      <c r="N658" s="17" t="s">
        <v>2235</v>
      </c>
      <c r="O658" s="13">
        <v>0.13611111111111107</v>
      </c>
      <c r="P658" s="14">
        <v>4.3055555555555514E-2</v>
      </c>
      <c r="Q658" s="15" t="s">
        <v>2304</v>
      </c>
      <c r="R658" s="32">
        <v>196</v>
      </c>
      <c r="S658" s="14">
        <v>9.3055555555555558E-2</v>
      </c>
    </row>
    <row r="659" spans="1:19" x14ac:dyDescent="0.2">
      <c r="A659" s="21">
        <v>19</v>
      </c>
      <c r="B659" s="20" t="s">
        <v>376</v>
      </c>
      <c r="C659" s="21">
        <v>5</v>
      </c>
      <c r="D659" s="20" t="s">
        <v>87</v>
      </c>
      <c r="E659" s="20" t="s">
        <v>60</v>
      </c>
      <c r="F659" s="20" t="s">
        <v>102</v>
      </c>
      <c r="G659" s="37">
        <v>31.27</v>
      </c>
      <c r="H659" s="20" t="s">
        <v>57</v>
      </c>
      <c r="I659" s="21">
        <v>658</v>
      </c>
      <c r="J659" s="20" t="s">
        <v>104</v>
      </c>
      <c r="K659" s="20" t="s">
        <v>375</v>
      </c>
      <c r="L659" s="24">
        <v>45023</v>
      </c>
      <c r="M659" s="19" t="s">
        <v>2105</v>
      </c>
      <c r="N659" s="22" t="s">
        <v>2222</v>
      </c>
      <c r="O659" s="18">
        <v>0.13819444444444445</v>
      </c>
      <c r="P659" s="19">
        <v>0.10486111111111113</v>
      </c>
      <c r="Q659" s="20" t="s">
        <v>2304</v>
      </c>
      <c r="R659" s="33">
        <v>86</v>
      </c>
      <c r="S659" s="19">
        <v>3.3333333333333333E-2</v>
      </c>
    </row>
    <row r="660" spans="1:19" x14ac:dyDescent="0.2">
      <c r="A660" s="16">
        <v>9</v>
      </c>
      <c r="B660" s="15" t="s">
        <v>374</v>
      </c>
      <c r="C660" s="16">
        <v>4</v>
      </c>
      <c r="D660" s="15" t="s">
        <v>78</v>
      </c>
      <c r="E660" s="15" t="s">
        <v>82</v>
      </c>
      <c r="F660" s="15" t="s">
        <v>59</v>
      </c>
      <c r="G660" s="36">
        <v>35.24</v>
      </c>
      <c r="H660" s="15" t="s">
        <v>76</v>
      </c>
      <c r="I660" s="16">
        <v>659</v>
      </c>
      <c r="J660" s="15" t="s">
        <v>100</v>
      </c>
      <c r="K660" s="15" t="s">
        <v>13</v>
      </c>
      <c r="L660" s="23">
        <v>45023</v>
      </c>
      <c r="M660" s="14" t="s">
        <v>2091</v>
      </c>
      <c r="N660" s="17" t="s">
        <v>2282</v>
      </c>
      <c r="O660" s="13">
        <v>6.1111111111111081E-2</v>
      </c>
      <c r="P660" s="14">
        <v>2.9166666666666639E-2</v>
      </c>
      <c r="Q660" s="15" t="s">
        <v>2304</v>
      </c>
      <c r="R660" s="32">
        <v>87</v>
      </c>
      <c r="S660" s="14">
        <v>2.1527777777777778E-2</v>
      </c>
    </row>
    <row r="661" spans="1:19" x14ac:dyDescent="0.2">
      <c r="A661" s="21">
        <v>19</v>
      </c>
      <c r="B661" s="20" t="s">
        <v>324</v>
      </c>
      <c r="C661" s="21">
        <v>4</v>
      </c>
      <c r="D661" s="20" t="s">
        <v>61</v>
      </c>
      <c r="E661" s="20" t="s">
        <v>60</v>
      </c>
      <c r="F661" s="20" t="s">
        <v>59</v>
      </c>
      <c r="G661" s="37">
        <v>15.91</v>
      </c>
      <c r="H661" s="20" t="s">
        <v>57</v>
      </c>
      <c r="I661" s="21">
        <v>660</v>
      </c>
      <c r="J661" s="20" t="s">
        <v>104</v>
      </c>
      <c r="K661" s="20" t="s">
        <v>371</v>
      </c>
      <c r="L661" s="24">
        <v>45023</v>
      </c>
      <c r="M661" s="19" t="s">
        <v>2011</v>
      </c>
      <c r="N661" s="22" t="s">
        <v>2155</v>
      </c>
      <c r="O661" s="18">
        <v>0.16319444444444442</v>
      </c>
      <c r="P661" s="19">
        <v>0.13194444444444442</v>
      </c>
      <c r="Q661" s="20" t="s">
        <v>2304</v>
      </c>
      <c r="R661" s="33">
        <v>208</v>
      </c>
      <c r="S661" s="19">
        <v>3.125E-2</v>
      </c>
    </row>
    <row r="662" spans="1:19" x14ac:dyDescent="0.2">
      <c r="A662" s="16">
        <v>16</v>
      </c>
      <c r="B662" s="15" t="s">
        <v>370</v>
      </c>
      <c r="C662" s="16">
        <v>4</v>
      </c>
      <c r="D662" s="15" t="s">
        <v>78</v>
      </c>
      <c r="E662" s="15" t="s">
        <v>66</v>
      </c>
      <c r="F662" s="15" t="s">
        <v>59</v>
      </c>
      <c r="G662" s="36">
        <v>32.54</v>
      </c>
      <c r="H662" s="15" t="s">
        <v>76</v>
      </c>
      <c r="I662" s="16">
        <v>661</v>
      </c>
      <c r="J662" s="15" t="s">
        <v>64</v>
      </c>
      <c r="K662" s="15" t="s">
        <v>368</v>
      </c>
      <c r="L662" s="23">
        <v>45023</v>
      </c>
      <c r="M662" s="14" t="s">
        <v>2004</v>
      </c>
      <c r="N662" s="17" t="s">
        <v>2266</v>
      </c>
      <c r="O662" s="13">
        <v>0.15625000000000003</v>
      </c>
      <c r="P662" s="14">
        <v>5.208333333333337E-2</v>
      </c>
      <c r="Q662" s="15" t="s">
        <v>2304</v>
      </c>
      <c r="R662" s="32">
        <v>206</v>
      </c>
      <c r="S662" s="14">
        <v>9.375E-2</v>
      </c>
    </row>
    <row r="663" spans="1:19" x14ac:dyDescent="0.2">
      <c r="A663" s="21">
        <v>15</v>
      </c>
      <c r="B663" s="20" t="s">
        <v>367</v>
      </c>
      <c r="C663" s="21">
        <v>4</v>
      </c>
      <c r="D663" s="20" t="s">
        <v>97</v>
      </c>
      <c r="E663" s="20" t="s">
        <v>82</v>
      </c>
      <c r="F663" s="20" t="s">
        <v>59</v>
      </c>
      <c r="G663" s="37">
        <v>11.64</v>
      </c>
      <c r="H663" s="20" t="s">
        <v>70</v>
      </c>
      <c r="I663" s="21">
        <v>662</v>
      </c>
      <c r="J663" s="20" t="s">
        <v>126</v>
      </c>
      <c r="K663" s="20" t="s">
        <v>365</v>
      </c>
      <c r="L663" s="24">
        <v>45023</v>
      </c>
      <c r="M663" s="19" t="s">
        <v>2090</v>
      </c>
      <c r="N663" s="22" t="s">
        <v>2222</v>
      </c>
      <c r="O663" s="18">
        <v>0.12569444444444444</v>
      </c>
      <c r="P663" s="19">
        <v>6.6666666666666666E-2</v>
      </c>
      <c r="Q663" s="20" t="s">
        <v>2304</v>
      </c>
      <c r="R663" s="33">
        <v>133</v>
      </c>
      <c r="S663" s="19">
        <v>5.9027777777777776E-2</v>
      </c>
    </row>
    <row r="664" spans="1:19" x14ac:dyDescent="0.2">
      <c r="A664" s="16">
        <v>3</v>
      </c>
      <c r="B664" s="15" t="s">
        <v>364</v>
      </c>
      <c r="C664" s="16">
        <v>1</v>
      </c>
      <c r="D664" s="15" t="s">
        <v>97</v>
      </c>
      <c r="E664" s="15" t="s">
        <v>82</v>
      </c>
      <c r="F664" s="15" t="s">
        <v>102</v>
      </c>
      <c r="G664" s="36">
        <v>41.8</v>
      </c>
      <c r="H664" s="15" t="s">
        <v>76</v>
      </c>
      <c r="I664" s="16">
        <v>663</v>
      </c>
      <c r="J664" s="15" t="s">
        <v>90</v>
      </c>
      <c r="K664" s="15" t="s">
        <v>363</v>
      </c>
      <c r="L664" s="23">
        <v>45023</v>
      </c>
      <c r="M664" s="14" t="s">
        <v>2106</v>
      </c>
      <c r="N664" s="17" t="s">
        <v>2107</v>
      </c>
      <c r="O664" s="13">
        <v>0.12013888888888889</v>
      </c>
      <c r="P664" s="14">
        <v>4.9305555555555554E-2</v>
      </c>
      <c r="Q664" s="15" t="s">
        <v>2304</v>
      </c>
      <c r="R664" s="32">
        <v>114</v>
      </c>
      <c r="S664" s="14">
        <v>6.0416666666666667E-2</v>
      </c>
    </row>
    <row r="665" spans="1:19" x14ac:dyDescent="0.2">
      <c r="A665" s="21">
        <v>20</v>
      </c>
      <c r="B665" s="20" t="s">
        <v>362</v>
      </c>
      <c r="C665" s="21">
        <v>6</v>
      </c>
      <c r="D665" s="20" t="s">
        <v>78</v>
      </c>
      <c r="E665" s="20" t="s">
        <v>60</v>
      </c>
      <c r="F665" s="20" t="s">
        <v>106</v>
      </c>
      <c r="G665" s="37">
        <v>31.27</v>
      </c>
      <c r="H665" s="20" t="s">
        <v>57</v>
      </c>
      <c r="I665" s="21">
        <v>664</v>
      </c>
      <c r="J665" s="20" t="s">
        <v>75</v>
      </c>
      <c r="K665" s="20" t="s">
        <v>360</v>
      </c>
      <c r="L665" s="24">
        <v>45023</v>
      </c>
      <c r="M665" s="19" t="s">
        <v>2001</v>
      </c>
      <c r="N665" s="22" t="s">
        <v>2017</v>
      </c>
      <c r="O665" s="18">
        <v>9.583333333333334E-2</v>
      </c>
      <c r="P665" s="19">
        <v>2.7083333333333334E-2</v>
      </c>
      <c r="Q665" s="20" t="s">
        <v>2304</v>
      </c>
      <c r="R665" s="33">
        <v>122</v>
      </c>
      <c r="S665" s="19">
        <v>6.8750000000000006E-2</v>
      </c>
    </row>
    <row r="666" spans="1:19" x14ac:dyDescent="0.2">
      <c r="A666" s="16">
        <v>6</v>
      </c>
      <c r="B666" s="15" t="s">
        <v>359</v>
      </c>
      <c r="C666" s="16">
        <v>1</v>
      </c>
      <c r="D666" s="15" t="s">
        <v>87</v>
      </c>
      <c r="E666" s="15" t="s">
        <v>82</v>
      </c>
      <c r="F666" s="15" t="s">
        <v>59</v>
      </c>
      <c r="G666" s="36">
        <v>25.32</v>
      </c>
      <c r="H666" s="15" t="s">
        <v>76</v>
      </c>
      <c r="I666" s="16">
        <v>665</v>
      </c>
      <c r="J666" s="15" t="s">
        <v>126</v>
      </c>
      <c r="K666" s="15" t="s">
        <v>357</v>
      </c>
      <c r="L666" s="23">
        <v>45023</v>
      </c>
      <c r="M666" s="14" t="s">
        <v>1996</v>
      </c>
      <c r="N666" s="17" t="s">
        <v>2154</v>
      </c>
      <c r="O666" s="13">
        <v>0.17083333333333331</v>
      </c>
      <c r="P666" s="14">
        <v>0.13263888888888886</v>
      </c>
      <c r="Q666" s="15" t="s">
        <v>2304</v>
      </c>
      <c r="R666" s="32">
        <v>129</v>
      </c>
      <c r="S666" s="14">
        <v>2.7777777777777776E-2</v>
      </c>
    </row>
    <row r="667" spans="1:19" x14ac:dyDescent="0.2">
      <c r="A667" s="21">
        <v>8</v>
      </c>
      <c r="B667" s="20" t="s">
        <v>356</v>
      </c>
      <c r="C667" s="21">
        <v>4</v>
      </c>
      <c r="D667" s="20" t="s">
        <v>61</v>
      </c>
      <c r="E667" s="20" t="s">
        <v>82</v>
      </c>
      <c r="F667" s="20" t="s">
        <v>59</v>
      </c>
      <c r="G667" s="37">
        <v>11.86</v>
      </c>
      <c r="H667" s="20" t="s">
        <v>70</v>
      </c>
      <c r="I667" s="21">
        <v>666</v>
      </c>
      <c r="J667" s="20" t="s">
        <v>163</v>
      </c>
      <c r="K667" s="20" t="s">
        <v>21</v>
      </c>
      <c r="L667" s="24">
        <v>45023</v>
      </c>
      <c r="M667" s="19" t="s">
        <v>1951</v>
      </c>
      <c r="N667" s="22" t="s">
        <v>2144</v>
      </c>
      <c r="O667" s="18">
        <v>0.16180555555555556</v>
      </c>
      <c r="P667" s="19">
        <v>0.14305555555555557</v>
      </c>
      <c r="Q667" s="20" t="s">
        <v>2304</v>
      </c>
      <c r="R667" s="33">
        <v>40</v>
      </c>
      <c r="S667" s="19">
        <v>1.8749999999999999E-2</v>
      </c>
    </row>
    <row r="668" spans="1:19" x14ac:dyDescent="0.2">
      <c r="A668" s="16">
        <v>6</v>
      </c>
      <c r="B668" s="15" t="s">
        <v>354</v>
      </c>
      <c r="C668" s="16">
        <v>5</v>
      </c>
      <c r="D668" s="15" t="s">
        <v>72</v>
      </c>
      <c r="E668" s="15" t="s">
        <v>82</v>
      </c>
      <c r="F668" s="15" t="s">
        <v>59</v>
      </c>
      <c r="G668" s="36">
        <v>20.49</v>
      </c>
      <c r="H668" s="15" t="s">
        <v>57</v>
      </c>
      <c r="I668" s="16">
        <v>667</v>
      </c>
      <c r="J668" s="15" t="s">
        <v>100</v>
      </c>
      <c r="K668" s="15" t="s">
        <v>12</v>
      </c>
      <c r="L668" s="23">
        <v>45023</v>
      </c>
      <c r="M668" s="14" t="s">
        <v>1905</v>
      </c>
      <c r="N668" s="17" t="s">
        <v>2296</v>
      </c>
      <c r="O668" s="13">
        <v>0.14444444444444446</v>
      </c>
      <c r="P668" s="14">
        <v>0.13611111111111113</v>
      </c>
      <c r="Q668" s="15" t="s">
        <v>2304</v>
      </c>
      <c r="R668" s="32">
        <v>36</v>
      </c>
      <c r="S668" s="14">
        <v>8.3333333333333332E-3</v>
      </c>
    </row>
    <row r="669" spans="1:19" x14ac:dyDescent="0.2">
      <c r="A669" s="21">
        <v>12</v>
      </c>
      <c r="B669" s="20" t="s">
        <v>352</v>
      </c>
      <c r="C669" s="21">
        <v>4</v>
      </c>
      <c r="D669" s="20" t="s">
        <v>97</v>
      </c>
      <c r="E669" s="20" t="s">
        <v>60</v>
      </c>
      <c r="F669" s="20" t="s">
        <v>59</v>
      </c>
      <c r="G669" s="37">
        <v>18.61</v>
      </c>
      <c r="H669" s="20" t="s">
        <v>57</v>
      </c>
      <c r="I669" s="21">
        <v>668</v>
      </c>
      <c r="J669" s="20" t="s">
        <v>126</v>
      </c>
      <c r="K669" s="20" t="s">
        <v>350</v>
      </c>
      <c r="L669" s="24">
        <v>45023</v>
      </c>
      <c r="M669" s="19" t="s">
        <v>2105</v>
      </c>
      <c r="N669" s="22" t="s">
        <v>2297</v>
      </c>
      <c r="O669" s="18">
        <v>0.1236111111111111</v>
      </c>
      <c r="P669" s="19">
        <v>4.3749999999999997E-2</v>
      </c>
      <c r="Q669" s="20" t="s">
        <v>2304</v>
      </c>
      <c r="R669" s="33">
        <v>201</v>
      </c>
      <c r="S669" s="19">
        <v>7.9861111111111105E-2</v>
      </c>
    </row>
    <row r="670" spans="1:19" x14ac:dyDescent="0.2">
      <c r="A670" s="16">
        <v>10</v>
      </c>
      <c r="B670" s="15" t="s">
        <v>349</v>
      </c>
      <c r="C670" s="16">
        <v>4</v>
      </c>
      <c r="D670" s="15" t="s">
        <v>72</v>
      </c>
      <c r="E670" s="15" t="s">
        <v>82</v>
      </c>
      <c r="F670" s="15" t="s">
        <v>59</v>
      </c>
      <c r="G670" s="36">
        <v>10.68</v>
      </c>
      <c r="H670" s="15" t="s">
        <v>70</v>
      </c>
      <c r="I670" s="16">
        <v>669</v>
      </c>
      <c r="J670" s="15" t="s">
        <v>132</v>
      </c>
      <c r="K670" s="15" t="s">
        <v>347</v>
      </c>
      <c r="L670" s="23">
        <v>45023</v>
      </c>
      <c r="M670" s="14" t="s">
        <v>1969</v>
      </c>
      <c r="N670" s="17" t="s">
        <v>2239</v>
      </c>
      <c r="O670" s="13">
        <v>0.14791666666666667</v>
      </c>
      <c r="P670" s="14">
        <v>0.1</v>
      </c>
      <c r="Q670" s="15" t="s">
        <v>2304</v>
      </c>
      <c r="R670" s="32">
        <v>181</v>
      </c>
      <c r="S670" s="14">
        <v>4.791666666666667E-2</v>
      </c>
    </row>
    <row r="671" spans="1:19" x14ac:dyDescent="0.2">
      <c r="A671" s="21">
        <v>16</v>
      </c>
      <c r="B671" s="20" t="s">
        <v>346</v>
      </c>
      <c r="C671" s="21">
        <v>6</v>
      </c>
      <c r="D671" s="20" t="s">
        <v>61</v>
      </c>
      <c r="E671" s="20" t="s">
        <v>82</v>
      </c>
      <c r="F671" s="20" t="s">
        <v>102</v>
      </c>
      <c r="G671" s="37">
        <v>37.93</v>
      </c>
      <c r="H671" s="20" t="s">
        <v>76</v>
      </c>
      <c r="I671" s="21">
        <v>670</v>
      </c>
      <c r="J671" s="20" t="s">
        <v>126</v>
      </c>
      <c r="K671" s="20" t="s">
        <v>344</v>
      </c>
      <c r="L671" s="24">
        <v>45023</v>
      </c>
      <c r="M671" s="19" t="s">
        <v>1966</v>
      </c>
      <c r="N671" s="22" t="s">
        <v>2092</v>
      </c>
      <c r="O671" s="18">
        <v>6.5972222222222224E-2</v>
      </c>
      <c r="P671" s="19">
        <v>3.4722222222222168E-3</v>
      </c>
      <c r="Q671" s="20" t="s">
        <v>2304</v>
      </c>
      <c r="R671" s="33">
        <v>94</v>
      </c>
      <c r="S671" s="19">
        <v>5.2083333333333336E-2</v>
      </c>
    </row>
    <row r="672" spans="1:19" x14ac:dyDescent="0.2">
      <c r="A672" s="16">
        <v>17</v>
      </c>
      <c r="B672" s="15" t="s">
        <v>343</v>
      </c>
      <c r="C672" s="16">
        <v>3</v>
      </c>
      <c r="D672" s="15" t="s">
        <v>72</v>
      </c>
      <c r="E672" s="15" t="s">
        <v>82</v>
      </c>
      <c r="F672" s="15" t="s">
        <v>102</v>
      </c>
      <c r="G672" s="36">
        <v>0</v>
      </c>
      <c r="H672" s="15" t="s">
        <v>57</v>
      </c>
      <c r="I672" s="16">
        <v>671</v>
      </c>
      <c r="J672" s="15" t="s">
        <v>126</v>
      </c>
      <c r="K672" s="15" t="s">
        <v>341</v>
      </c>
      <c r="L672" s="23">
        <v>45023</v>
      </c>
      <c r="M672" s="14" t="s">
        <v>2080</v>
      </c>
      <c r="N672" s="17" t="s">
        <v>1928</v>
      </c>
      <c r="O672" s="13">
        <v>5.0000000000000017E-2</v>
      </c>
      <c r="P672" s="14">
        <v>0</v>
      </c>
      <c r="Q672" s="15" t="s">
        <v>2305</v>
      </c>
      <c r="R672" s="32">
        <v>184</v>
      </c>
      <c r="S672" s="14">
        <v>6.5972222222222224E-2</v>
      </c>
    </row>
    <row r="673" spans="1:19" x14ac:dyDescent="0.2">
      <c r="A673" s="21">
        <v>12</v>
      </c>
      <c r="B673" s="20" t="s">
        <v>340</v>
      </c>
      <c r="C673" s="21">
        <v>6</v>
      </c>
      <c r="D673" s="20" t="s">
        <v>78</v>
      </c>
      <c r="E673" s="20" t="s">
        <v>66</v>
      </c>
      <c r="F673" s="20" t="s">
        <v>59</v>
      </c>
      <c r="G673" s="37">
        <v>29.19</v>
      </c>
      <c r="H673" s="20" t="s">
        <v>57</v>
      </c>
      <c r="I673" s="21">
        <v>672</v>
      </c>
      <c r="J673" s="20" t="s">
        <v>69</v>
      </c>
      <c r="K673" s="20" t="s">
        <v>338</v>
      </c>
      <c r="L673" s="24">
        <v>45023</v>
      </c>
      <c r="M673" s="19" t="s">
        <v>1890</v>
      </c>
      <c r="N673" s="22" t="s">
        <v>2077</v>
      </c>
      <c r="O673" s="18">
        <v>0.10208333333333336</v>
      </c>
      <c r="P673" s="19">
        <v>4.7916666666666691E-2</v>
      </c>
      <c r="Q673" s="20" t="s">
        <v>2304</v>
      </c>
      <c r="R673" s="33">
        <v>157</v>
      </c>
      <c r="S673" s="19">
        <v>5.4166666666666669E-2</v>
      </c>
    </row>
    <row r="674" spans="1:19" x14ac:dyDescent="0.2">
      <c r="A674" s="16">
        <v>20</v>
      </c>
      <c r="B674" s="15" t="s">
        <v>304</v>
      </c>
      <c r="C674" s="16">
        <v>6</v>
      </c>
      <c r="D674" s="15" t="s">
        <v>87</v>
      </c>
      <c r="E674" s="15" t="s">
        <v>82</v>
      </c>
      <c r="F674" s="15" t="s">
        <v>59</v>
      </c>
      <c r="G674" s="36">
        <v>36.5</v>
      </c>
      <c r="H674" s="15" t="s">
        <v>57</v>
      </c>
      <c r="I674" s="16">
        <v>673</v>
      </c>
      <c r="J674" s="15" t="s">
        <v>132</v>
      </c>
      <c r="K674" s="15" t="s">
        <v>336</v>
      </c>
      <c r="L674" s="23">
        <v>45023</v>
      </c>
      <c r="M674" s="14" t="s">
        <v>1999</v>
      </c>
      <c r="N674" s="17" t="s">
        <v>2189</v>
      </c>
      <c r="O674" s="13">
        <v>9.375E-2</v>
      </c>
      <c r="P674" s="14">
        <v>2.916666666666666E-2</v>
      </c>
      <c r="Q674" s="15" t="s">
        <v>2304</v>
      </c>
      <c r="R674" s="32">
        <v>265</v>
      </c>
      <c r="S674" s="14">
        <v>6.458333333333334E-2</v>
      </c>
    </row>
    <row r="675" spans="1:19" x14ac:dyDescent="0.2">
      <c r="A675" s="21">
        <v>1</v>
      </c>
      <c r="B675" s="20" t="s">
        <v>335</v>
      </c>
      <c r="C675" s="21">
        <v>3</v>
      </c>
      <c r="D675" s="20" t="s">
        <v>87</v>
      </c>
      <c r="E675" s="20" t="s">
        <v>66</v>
      </c>
      <c r="F675" s="20" t="s">
        <v>59</v>
      </c>
      <c r="G675" s="37">
        <v>41.29</v>
      </c>
      <c r="H675" s="20" t="s">
        <v>70</v>
      </c>
      <c r="I675" s="21">
        <v>674</v>
      </c>
      <c r="J675" s="20" t="s">
        <v>163</v>
      </c>
      <c r="K675" s="20" t="s">
        <v>333</v>
      </c>
      <c r="L675" s="24">
        <v>45023</v>
      </c>
      <c r="M675" s="19" t="s">
        <v>2057</v>
      </c>
      <c r="N675" s="22" t="s">
        <v>1934</v>
      </c>
      <c r="O675" s="18">
        <v>6.0416666666666667E-2</v>
      </c>
      <c r="P675" s="19">
        <v>1.5277777777777779E-2</v>
      </c>
      <c r="Q675" s="20" t="s">
        <v>2304</v>
      </c>
      <c r="R675" s="33">
        <v>207</v>
      </c>
      <c r="S675" s="19">
        <v>4.5138888888888888E-2</v>
      </c>
    </row>
    <row r="676" spans="1:19" x14ac:dyDescent="0.2">
      <c r="A676" s="16">
        <v>5</v>
      </c>
      <c r="B676" s="15" t="s">
        <v>332</v>
      </c>
      <c r="C676" s="16">
        <v>2</v>
      </c>
      <c r="D676" s="15" t="s">
        <v>61</v>
      </c>
      <c r="E676" s="15" t="s">
        <v>66</v>
      </c>
      <c r="F676" s="15" t="s">
        <v>102</v>
      </c>
      <c r="G676" s="36">
        <v>30.74</v>
      </c>
      <c r="H676" s="15" t="s">
        <v>57</v>
      </c>
      <c r="I676" s="16">
        <v>675</v>
      </c>
      <c r="J676" s="15" t="s">
        <v>56</v>
      </c>
      <c r="K676" s="15" t="s">
        <v>330</v>
      </c>
      <c r="L676" s="23">
        <v>45023</v>
      </c>
      <c r="M676" s="14" t="s">
        <v>1990</v>
      </c>
      <c r="N676" s="17" t="s">
        <v>2191</v>
      </c>
      <c r="O676" s="13">
        <v>0.15208333333333332</v>
      </c>
      <c r="P676" s="14">
        <v>6.8055555555555536E-2</v>
      </c>
      <c r="Q676" s="15" t="s">
        <v>2304</v>
      </c>
      <c r="R676" s="32">
        <v>193</v>
      </c>
      <c r="S676" s="14">
        <v>8.4027777777777785E-2</v>
      </c>
    </row>
    <row r="677" spans="1:19" x14ac:dyDescent="0.2">
      <c r="A677" s="21">
        <v>7</v>
      </c>
      <c r="B677" s="20" t="s">
        <v>329</v>
      </c>
      <c r="C677" s="21">
        <v>6</v>
      </c>
      <c r="D677" s="20" t="s">
        <v>72</v>
      </c>
      <c r="E677" s="20" t="s">
        <v>82</v>
      </c>
      <c r="F677" s="20" t="s">
        <v>59</v>
      </c>
      <c r="G677" s="37">
        <v>41.6</v>
      </c>
      <c r="H677" s="20" t="s">
        <v>76</v>
      </c>
      <c r="I677" s="21">
        <v>676</v>
      </c>
      <c r="J677" s="20" t="s">
        <v>56</v>
      </c>
      <c r="K677" s="20" t="s">
        <v>327</v>
      </c>
      <c r="L677" s="24">
        <v>45023</v>
      </c>
      <c r="M677" s="19" t="s">
        <v>1929</v>
      </c>
      <c r="N677" s="22" t="s">
        <v>1946</v>
      </c>
      <c r="O677" s="18">
        <v>0.14722222222222223</v>
      </c>
      <c r="P677" s="19">
        <v>5.2777777777777785E-2</v>
      </c>
      <c r="Q677" s="20" t="s">
        <v>2304</v>
      </c>
      <c r="R677" s="33">
        <v>124</v>
      </c>
      <c r="S677" s="19">
        <v>8.4027777777777785E-2</v>
      </c>
    </row>
    <row r="678" spans="1:19" x14ac:dyDescent="0.2">
      <c r="A678" s="16">
        <v>14</v>
      </c>
      <c r="B678" s="15" t="s">
        <v>326</v>
      </c>
      <c r="C678" s="16">
        <v>6</v>
      </c>
      <c r="D678" s="15" t="s">
        <v>61</v>
      </c>
      <c r="E678" s="15" t="s">
        <v>82</v>
      </c>
      <c r="F678" s="15" t="s">
        <v>59</v>
      </c>
      <c r="G678" s="36">
        <v>0</v>
      </c>
      <c r="H678" s="15" t="s">
        <v>76</v>
      </c>
      <c r="I678" s="16">
        <v>677</v>
      </c>
      <c r="J678" s="15" t="s">
        <v>126</v>
      </c>
      <c r="K678" s="15" t="s">
        <v>325</v>
      </c>
      <c r="L678" s="23">
        <v>45023</v>
      </c>
      <c r="M678" s="14" t="s">
        <v>1982</v>
      </c>
      <c r="N678" s="17" t="s">
        <v>2012</v>
      </c>
      <c r="O678" s="13">
        <v>9.583333333333334E-2</v>
      </c>
      <c r="P678" s="14">
        <v>0</v>
      </c>
      <c r="Q678" s="15" t="s">
        <v>2305</v>
      </c>
      <c r="R678" s="32">
        <v>144</v>
      </c>
      <c r="S678" s="14">
        <v>0.10277777777777777</v>
      </c>
    </row>
    <row r="679" spans="1:19" x14ac:dyDescent="0.2">
      <c r="A679" s="21">
        <v>19</v>
      </c>
      <c r="B679" s="20" t="s">
        <v>324</v>
      </c>
      <c r="C679" s="21">
        <v>1</v>
      </c>
      <c r="D679" s="20" t="s">
        <v>72</v>
      </c>
      <c r="E679" s="20" t="s">
        <v>82</v>
      </c>
      <c r="F679" s="20" t="s">
        <v>59</v>
      </c>
      <c r="G679" s="37">
        <v>26.76</v>
      </c>
      <c r="H679" s="20" t="s">
        <v>76</v>
      </c>
      <c r="I679" s="21">
        <v>678</v>
      </c>
      <c r="J679" s="20" t="s">
        <v>69</v>
      </c>
      <c r="K679" s="20" t="s">
        <v>322</v>
      </c>
      <c r="L679" s="24">
        <v>45023</v>
      </c>
      <c r="M679" s="19" t="s">
        <v>1908</v>
      </c>
      <c r="N679" s="22" t="s">
        <v>2176</v>
      </c>
      <c r="O679" s="18">
        <v>0.10833333333333332</v>
      </c>
      <c r="P679" s="19">
        <v>1.3888888888888867E-2</v>
      </c>
      <c r="Q679" s="20" t="s">
        <v>2304</v>
      </c>
      <c r="R679" s="33">
        <v>204</v>
      </c>
      <c r="S679" s="19">
        <v>8.4027777777777785E-2</v>
      </c>
    </row>
    <row r="680" spans="1:19" x14ac:dyDescent="0.2">
      <c r="A680" s="16">
        <v>9</v>
      </c>
      <c r="B680" s="15" t="s">
        <v>321</v>
      </c>
      <c r="C680" s="16">
        <v>4</v>
      </c>
      <c r="D680" s="15" t="s">
        <v>61</v>
      </c>
      <c r="E680" s="15" t="s">
        <v>82</v>
      </c>
      <c r="F680" s="15" t="s">
        <v>59</v>
      </c>
      <c r="G680" s="36">
        <v>36.43</v>
      </c>
      <c r="H680" s="15" t="s">
        <v>76</v>
      </c>
      <c r="I680" s="16">
        <v>679</v>
      </c>
      <c r="J680" s="15" t="s">
        <v>69</v>
      </c>
      <c r="K680" s="15" t="s">
        <v>319</v>
      </c>
      <c r="L680" s="23">
        <v>45023</v>
      </c>
      <c r="M680" s="14" t="s">
        <v>1894</v>
      </c>
      <c r="N680" s="17" t="s">
        <v>1888</v>
      </c>
      <c r="O680" s="13">
        <v>0.1361111111111111</v>
      </c>
      <c r="P680" s="14">
        <v>5.2083333333333329E-2</v>
      </c>
      <c r="Q680" s="15" t="s">
        <v>2304</v>
      </c>
      <c r="R680" s="32">
        <v>199</v>
      </c>
      <c r="S680" s="14">
        <v>7.3611111111111113E-2</v>
      </c>
    </row>
    <row r="681" spans="1:19" x14ac:dyDescent="0.2">
      <c r="A681" s="21">
        <v>5</v>
      </c>
      <c r="B681" s="20" t="s">
        <v>318</v>
      </c>
      <c r="C681" s="21">
        <v>4</v>
      </c>
      <c r="D681" s="20" t="s">
        <v>72</v>
      </c>
      <c r="E681" s="20" t="s">
        <v>82</v>
      </c>
      <c r="F681" s="20" t="s">
        <v>102</v>
      </c>
      <c r="G681" s="37">
        <v>12.06</v>
      </c>
      <c r="H681" s="20" t="s">
        <v>57</v>
      </c>
      <c r="I681" s="21">
        <v>680</v>
      </c>
      <c r="J681" s="20" t="s">
        <v>163</v>
      </c>
      <c r="K681" s="20" t="s">
        <v>316</v>
      </c>
      <c r="L681" s="24">
        <v>45023</v>
      </c>
      <c r="M681" s="19" t="s">
        <v>1984</v>
      </c>
      <c r="N681" s="22" t="s">
        <v>2280</v>
      </c>
      <c r="O681" s="18">
        <v>0.16458333333333333</v>
      </c>
      <c r="P681" s="19">
        <v>8.7499999999999994E-2</v>
      </c>
      <c r="Q681" s="20" t="s">
        <v>2304</v>
      </c>
      <c r="R681" s="33">
        <v>162</v>
      </c>
      <c r="S681" s="19">
        <v>7.7083333333333337E-2</v>
      </c>
    </row>
    <row r="682" spans="1:19" x14ac:dyDescent="0.2">
      <c r="A682" s="16">
        <v>2</v>
      </c>
      <c r="B682" s="15" t="s">
        <v>315</v>
      </c>
      <c r="C682" s="16">
        <v>4</v>
      </c>
      <c r="D682" s="15" t="s">
        <v>78</v>
      </c>
      <c r="E682" s="15" t="s">
        <v>82</v>
      </c>
      <c r="F682" s="15" t="s">
        <v>106</v>
      </c>
      <c r="G682" s="36">
        <v>37.07</v>
      </c>
      <c r="H682" s="15" t="s">
        <v>70</v>
      </c>
      <c r="I682" s="16">
        <v>681</v>
      </c>
      <c r="J682" s="15" t="s">
        <v>163</v>
      </c>
      <c r="K682" s="15" t="s">
        <v>313</v>
      </c>
      <c r="L682" s="23">
        <v>45023</v>
      </c>
      <c r="M682" s="14" t="s">
        <v>1985</v>
      </c>
      <c r="N682" s="17" t="s">
        <v>2272</v>
      </c>
      <c r="O682" s="13">
        <v>0.16249999999999998</v>
      </c>
      <c r="P682" s="14">
        <v>0.11736111111111108</v>
      </c>
      <c r="Q682" s="15" t="s">
        <v>2304</v>
      </c>
      <c r="R682" s="32">
        <v>75</v>
      </c>
      <c r="S682" s="14">
        <v>4.5138888888888888E-2</v>
      </c>
    </row>
    <row r="683" spans="1:19" x14ac:dyDescent="0.2">
      <c r="A683" s="21">
        <v>1</v>
      </c>
      <c r="B683" s="20" t="s">
        <v>312</v>
      </c>
      <c r="C683" s="21">
        <v>5</v>
      </c>
      <c r="D683" s="20" t="s">
        <v>87</v>
      </c>
      <c r="E683" s="20" t="s">
        <v>60</v>
      </c>
      <c r="F683" s="20" t="s">
        <v>59</v>
      </c>
      <c r="G683" s="37">
        <v>21.04</v>
      </c>
      <c r="H683" s="20" t="s">
        <v>76</v>
      </c>
      <c r="I683" s="21">
        <v>682</v>
      </c>
      <c r="J683" s="20" t="s">
        <v>132</v>
      </c>
      <c r="K683" s="20" t="s">
        <v>22</v>
      </c>
      <c r="L683" s="24">
        <v>45023</v>
      </c>
      <c r="M683" s="19" t="s">
        <v>1989</v>
      </c>
      <c r="N683" s="22" t="s">
        <v>2133</v>
      </c>
      <c r="O683" s="18">
        <v>0.12083333333333331</v>
      </c>
      <c r="P683" s="19">
        <v>8.0555555555555519E-2</v>
      </c>
      <c r="Q683" s="20" t="s">
        <v>2304</v>
      </c>
      <c r="R683" s="33">
        <v>23</v>
      </c>
      <c r="S683" s="19">
        <v>2.9861111111111113E-2</v>
      </c>
    </row>
    <row r="684" spans="1:19" x14ac:dyDescent="0.2">
      <c r="A684" s="16">
        <v>2</v>
      </c>
      <c r="B684" s="15" t="s">
        <v>310</v>
      </c>
      <c r="C684" s="16">
        <v>6</v>
      </c>
      <c r="D684" s="15" t="s">
        <v>87</v>
      </c>
      <c r="E684" s="15" t="s">
        <v>82</v>
      </c>
      <c r="F684" s="15" t="s">
        <v>59</v>
      </c>
      <c r="G684" s="36">
        <v>40.42</v>
      </c>
      <c r="H684" s="15" t="s">
        <v>76</v>
      </c>
      <c r="I684" s="16">
        <v>683</v>
      </c>
      <c r="J684" s="15" t="s">
        <v>75</v>
      </c>
      <c r="K684" s="15" t="s">
        <v>308</v>
      </c>
      <c r="L684" s="23">
        <v>45023</v>
      </c>
      <c r="M684" s="14" t="s">
        <v>2065</v>
      </c>
      <c r="N684" s="17" t="s">
        <v>2149</v>
      </c>
      <c r="O684" s="13">
        <v>0.11180555555555556</v>
      </c>
      <c r="P684" s="14">
        <v>4.4444444444444446E-2</v>
      </c>
      <c r="Q684" s="15" t="s">
        <v>2304</v>
      </c>
      <c r="R684" s="32">
        <v>164</v>
      </c>
      <c r="S684" s="14">
        <v>5.6944444444444443E-2</v>
      </c>
    </row>
    <row r="685" spans="1:19" x14ac:dyDescent="0.2">
      <c r="A685" s="21">
        <v>10</v>
      </c>
      <c r="B685" s="20" t="s">
        <v>307</v>
      </c>
      <c r="C685" s="21">
        <v>6</v>
      </c>
      <c r="D685" s="20" t="s">
        <v>78</v>
      </c>
      <c r="E685" s="20" t="s">
        <v>66</v>
      </c>
      <c r="F685" s="20" t="s">
        <v>59</v>
      </c>
      <c r="G685" s="37">
        <v>0</v>
      </c>
      <c r="H685" s="20" t="s">
        <v>76</v>
      </c>
      <c r="I685" s="21">
        <v>684</v>
      </c>
      <c r="J685" s="20" t="s">
        <v>69</v>
      </c>
      <c r="K685" s="20" t="s">
        <v>305</v>
      </c>
      <c r="L685" s="24">
        <v>45023</v>
      </c>
      <c r="M685" s="19" t="s">
        <v>2071</v>
      </c>
      <c r="N685" s="22" t="s">
        <v>2231</v>
      </c>
      <c r="O685" s="18">
        <v>5.9722222222222211E-2</v>
      </c>
      <c r="P685" s="19">
        <v>0</v>
      </c>
      <c r="Q685" s="20" t="s">
        <v>2305</v>
      </c>
      <c r="R685" s="33">
        <v>180</v>
      </c>
      <c r="S685" s="19">
        <v>7.6388888888888895E-2</v>
      </c>
    </row>
    <row r="686" spans="1:19" x14ac:dyDescent="0.2">
      <c r="A686" s="16">
        <v>5</v>
      </c>
      <c r="B686" s="15" t="s">
        <v>304</v>
      </c>
      <c r="C686" s="16">
        <v>5</v>
      </c>
      <c r="D686" s="15" t="s">
        <v>61</v>
      </c>
      <c r="E686" s="15" t="s">
        <v>82</v>
      </c>
      <c r="F686" s="15" t="s">
        <v>106</v>
      </c>
      <c r="G686" s="36">
        <v>19.89</v>
      </c>
      <c r="H686" s="15" t="s">
        <v>70</v>
      </c>
      <c r="I686" s="16">
        <v>685</v>
      </c>
      <c r="J686" s="15" t="s">
        <v>90</v>
      </c>
      <c r="K686" s="15" t="s">
        <v>10</v>
      </c>
      <c r="L686" s="23">
        <v>45023</v>
      </c>
      <c r="M686" s="14" t="s">
        <v>1929</v>
      </c>
      <c r="N686" s="17" t="s">
        <v>2105</v>
      </c>
      <c r="O686" s="13">
        <v>5.2083333333333343E-2</v>
      </c>
      <c r="P686" s="14">
        <v>4.0277777777777787E-2</v>
      </c>
      <c r="Q686" s="15" t="s">
        <v>2304</v>
      </c>
      <c r="R686" s="32">
        <v>54</v>
      </c>
      <c r="S686" s="14">
        <v>1.1805555555555555E-2</v>
      </c>
    </row>
    <row r="687" spans="1:19" x14ac:dyDescent="0.2">
      <c r="A687" s="21">
        <v>10</v>
      </c>
      <c r="B687" s="20" t="s">
        <v>302</v>
      </c>
      <c r="C687" s="21">
        <v>6</v>
      </c>
      <c r="D687" s="20" t="s">
        <v>97</v>
      </c>
      <c r="E687" s="20" t="s">
        <v>82</v>
      </c>
      <c r="F687" s="20" t="s">
        <v>102</v>
      </c>
      <c r="G687" s="37">
        <v>15.83</v>
      </c>
      <c r="H687" s="20" t="s">
        <v>57</v>
      </c>
      <c r="I687" s="21">
        <v>686</v>
      </c>
      <c r="J687" s="20" t="s">
        <v>163</v>
      </c>
      <c r="K687" s="20" t="s">
        <v>300</v>
      </c>
      <c r="L687" s="24">
        <v>45023</v>
      </c>
      <c r="M687" s="19" t="s">
        <v>1979</v>
      </c>
      <c r="N687" s="22" t="s">
        <v>1905</v>
      </c>
      <c r="O687" s="18">
        <v>0.10208333333333333</v>
      </c>
      <c r="P687" s="19">
        <v>6.1805555555555551E-2</v>
      </c>
      <c r="Q687" s="20" t="s">
        <v>2304</v>
      </c>
      <c r="R687" s="33">
        <v>102</v>
      </c>
      <c r="S687" s="19">
        <v>4.027777777777778E-2</v>
      </c>
    </row>
    <row r="688" spans="1:19" x14ac:dyDescent="0.2">
      <c r="A688" s="16">
        <v>2</v>
      </c>
      <c r="B688" s="15" t="s">
        <v>299</v>
      </c>
      <c r="C688" s="16">
        <v>6</v>
      </c>
      <c r="D688" s="15" t="s">
        <v>78</v>
      </c>
      <c r="E688" s="15" t="s">
        <v>82</v>
      </c>
      <c r="F688" s="15" t="s">
        <v>102</v>
      </c>
      <c r="G688" s="36">
        <v>10.53</v>
      </c>
      <c r="H688" s="15" t="s">
        <v>70</v>
      </c>
      <c r="I688" s="16">
        <v>687</v>
      </c>
      <c r="J688" s="15" t="s">
        <v>90</v>
      </c>
      <c r="K688" s="15" t="s">
        <v>12</v>
      </c>
      <c r="L688" s="23">
        <v>45023</v>
      </c>
      <c r="M688" s="14" t="s">
        <v>1944</v>
      </c>
      <c r="N688" s="17" t="s">
        <v>2232</v>
      </c>
      <c r="O688" s="13">
        <v>0.15625000000000003</v>
      </c>
      <c r="P688" s="14">
        <v>0.13611111111111113</v>
      </c>
      <c r="Q688" s="15" t="s">
        <v>2304</v>
      </c>
      <c r="R688" s="32">
        <v>72</v>
      </c>
      <c r="S688" s="14">
        <v>2.013888888888889E-2</v>
      </c>
    </row>
    <row r="689" spans="1:19" x14ac:dyDescent="0.2">
      <c r="A689" s="21">
        <v>3</v>
      </c>
      <c r="B689" s="20" t="s">
        <v>297</v>
      </c>
      <c r="C689" s="21">
        <v>1</v>
      </c>
      <c r="D689" s="20" t="s">
        <v>97</v>
      </c>
      <c r="E689" s="20" t="s">
        <v>82</v>
      </c>
      <c r="F689" s="20" t="s">
        <v>59</v>
      </c>
      <c r="G689" s="37">
        <v>48.7</v>
      </c>
      <c r="H689" s="20" t="s">
        <v>76</v>
      </c>
      <c r="I689" s="21">
        <v>688</v>
      </c>
      <c r="J689" s="20" t="s">
        <v>64</v>
      </c>
      <c r="K689" s="20" t="s">
        <v>13</v>
      </c>
      <c r="L689" s="24">
        <v>45023</v>
      </c>
      <c r="M689" s="19" t="s">
        <v>2073</v>
      </c>
      <c r="N689" s="22" t="s">
        <v>2174</v>
      </c>
      <c r="O689" s="18">
        <v>7.7777777777777765E-2</v>
      </c>
      <c r="P689" s="19">
        <v>5.7638888888888871E-2</v>
      </c>
      <c r="Q689" s="20" t="s">
        <v>2304</v>
      </c>
      <c r="R689" s="33">
        <v>29</v>
      </c>
      <c r="S689" s="19">
        <v>9.7222222222222224E-3</v>
      </c>
    </row>
    <row r="690" spans="1:19" x14ac:dyDescent="0.2">
      <c r="A690" s="16">
        <v>14</v>
      </c>
      <c r="B690" s="15" t="s">
        <v>295</v>
      </c>
      <c r="C690" s="16">
        <v>1</v>
      </c>
      <c r="D690" s="15" t="s">
        <v>97</v>
      </c>
      <c r="E690" s="15" t="s">
        <v>82</v>
      </c>
      <c r="F690" s="15" t="s">
        <v>59</v>
      </c>
      <c r="G690" s="36">
        <v>10.25</v>
      </c>
      <c r="H690" s="15" t="s">
        <v>76</v>
      </c>
      <c r="I690" s="16">
        <v>689</v>
      </c>
      <c r="J690" s="15" t="s">
        <v>163</v>
      </c>
      <c r="K690" s="15" t="s">
        <v>293</v>
      </c>
      <c r="L690" s="23">
        <v>45023</v>
      </c>
      <c r="M690" s="14" t="s">
        <v>2024</v>
      </c>
      <c r="N690" s="17" t="s">
        <v>1970</v>
      </c>
      <c r="O690" s="13">
        <v>8.4027777777777785E-2</v>
      </c>
      <c r="P690" s="14">
        <v>5.3472222222222227E-2</v>
      </c>
      <c r="Q690" s="15" t="s">
        <v>2304</v>
      </c>
      <c r="R690" s="32">
        <v>165</v>
      </c>
      <c r="S690" s="14">
        <v>2.013888888888889E-2</v>
      </c>
    </row>
    <row r="691" spans="1:19" x14ac:dyDescent="0.2">
      <c r="A691" s="21">
        <v>15</v>
      </c>
      <c r="B691" s="20" t="s">
        <v>292</v>
      </c>
      <c r="C691" s="21">
        <v>4</v>
      </c>
      <c r="D691" s="20" t="s">
        <v>87</v>
      </c>
      <c r="E691" s="20" t="s">
        <v>66</v>
      </c>
      <c r="F691" s="20" t="s">
        <v>106</v>
      </c>
      <c r="G691" s="37">
        <v>37.22</v>
      </c>
      <c r="H691" s="20" t="s">
        <v>57</v>
      </c>
      <c r="I691" s="21">
        <v>690</v>
      </c>
      <c r="J691" s="20" t="s">
        <v>90</v>
      </c>
      <c r="K691" s="20" t="s">
        <v>290</v>
      </c>
      <c r="L691" s="24">
        <v>45023</v>
      </c>
      <c r="M691" s="19" t="s">
        <v>2028</v>
      </c>
      <c r="N691" s="22" t="s">
        <v>2254</v>
      </c>
      <c r="O691" s="18">
        <v>0.125</v>
      </c>
      <c r="P691" s="19">
        <v>2.569444444444445E-2</v>
      </c>
      <c r="Q691" s="20" t="s">
        <v>2304</v>
      </c>
      <c r="R691" s="33">
        <v>191</v>
      </c>
      <c r="S691" s="19">
        <v>9.930555555555555E-2</v>
      </c>
    </row>
    <row r="692" spans="1:19" x14ac:dyDescent="0.2">
      <c r="A692" s="16">
        <v>19</v>
      </c>
      <c r="B692" s="15" t="s">
        <v>289</v>
      </c>
      <c r="C692" s="16">
        <v>4</v>
      </c>
      <c r="D692" s="15" t="s">
        <v>72</v>
      </c>
      <c r="E692" s="15" t="s">
        <v>66</v>
      </c>
      <c r="F692" s="15" t="s">
        <v>106</v>
      </c>
      <c r="G692" s="36">
        <v>13.9</v>
      </c>
      <c r="H692" s="15" t="s">
        <v>76</v>
      </c>
      <c r="I692" s="16">
        <v>691</v>
      </c>
      <c r="J692" s="15" t="s">
        <v>75</v>
      </c>
      <c r="K692" s="15" t="s">
        <v>19</v>
      </c>
      <c r="L692" s="23">
        <v>45023</v>
      </c>
      <c r="M692" s="14" t="s">
        <v>2105</v>
      </c>
      <c r="N692" s="17" t="s">
        <v>2248</v>
      </c>
      <c r="O692" s="13">
        <v>0.15902777777777774</v>
      </c>
      <c r="P692" s="14">
        <v>0.12499999999999997</v>
      </c>
      <c r="Q692" s="15" t="s">
        <v>2304</v>
      </c>
      <c r="R692" s="32">
        <v>66</v>
      </c>
      <c r="S692" s="14">
        <v>2.361111111111111E-2</v>
      </c>
    </row>
    <row r="693" spans="1:19" x14ac:dyDescent="0.2">
      <c r="A693" s="21">
        <v>9</v>
      </c>
      <c r="B693" s="20" t="s">
        <v>287</v>
      </c>
      <c r="C693" s="21">
        <v>2</v>
      </c>
      <c r="D693" s="20" t="s">
        <v>97</v>
      </c>
      <c r="E693" s="20" t="s">
        <v>66</v>
      </c>
      <c r="F693" s="20" t="s">
        <v>59</v>
      </c>
      <c r="G693" s="37">
        <v>25.92</v>
      </c>
      <c r="H693" s="20" t="s">
        <v>57</v>
      </c>
      <c r="I693" s="21">
        <v>692</v>
      </c>
      <c r="J693" s="20" t="s">
        <v>64</v>
      </c>
      <c r="K693" s="20" t="s">
        <v>285</v>
      </c>
      <c r="L693" s="24">
        <v>45023</v>
      </c>
      <c r="M693" s="19" t="s">
        <v>2069</v>
      </c>
      <c r="N693" s="22" t="s">
        <v>2117</v>
      </c>
      <c r="O693" s="18">
        <v>0.14791666666666667</v>
      </c>
      <c r="P693" s="19">
        <v>7.8472222222222221E-2</v>
      </c>
      <c r="Q693" s="20" t="s">
        <v>2304</v>
      </c>
      <c r="R693" s="33">
        <v>173</v>
      </c>
      <c r="S693" s="19">
        <v>6.9444444444444448E-2</v>
      </c>
    </row>
    <row r="694" spans="1:19" x14ac:dyDescent="0.2">
      <c r="A694" s="16">
        <v>15</v>
      </c>
      <c r="B694" s="15" t="s">
        <v>284</v>
      </c>
      <c r="C694" s="16">
        <v>4</v>
      </c>
      <c r="D694" s="15" t="s">
        <v>72</v>
      </c>
      <c r="E694" s="15" t="s">
        <v>82</v>
      </c>
      <c r="F694" s="15" t="s">
        <v>59</v>
      </c>
      <c r="G694" s="36">
        <v>28.31</v>
      </c>
      <c r="H694" s="15" t="s">
        <v>70</v>
      </c>
      <c r="I694" s="16">
        <v>693</v>
      </c>
      <c r="J694" s="15" t="s">
        <v>56</v>
      </c>
      <c r="K694" s="15" t="s">
        <v>282</v>
      </c>
      <c r="L694" s="23">
        <v>45023</v>
      </c>
      <c r="M694" s="14" t="s">
        <v>2038</v>
      </c>
      <c r="N694" s="17" t="s">
        <v>2240</v>
      </c>
      <c r="O694" s="13">
        <v>0.15763888888888888</v>
      </c>
      <c r="P694" s="14">
        <v>0.12708333333333333</v>
      </c>
      <c r="Q694" s="15" t="s">
        <v>2304</v>
      </c>
      <c r="R694" s="32">
        <v>78</v>
      </c>
      <c r="S694" s="14">
        <v>3.0555555555555555E-2</v>
      </c>
    </row>
    <row r="695" spans="1:19" x14ac:dyDescent="0.2">
      <c r="A695" s="21">
        <v>5</v>
      </c>
      <c r="B695" s="20" t="s">
        <v>281</v>
      </c>
      <c r="C695" s="21">
        <v>4</v>
      </c>
      <c r="D695" s="20" t="s">
        <v>61</v>
      </c>
      <c r="E695" s="20" t="s">
        <v>82</v>
      </c>
      <c r="F695" s="20" t="s">
        <v>59</v>
      </c>
      <c r="G695" s="37">
        <v>23.66</v>
      </c>
      <c r="H695" s="20" t="s">
        <v>70</v>
      </c>
      <c r="I695" s="21">
        <v>694</v>
      </c>
      <c r="J695" s="20" t="s">
        <v>132</v>
      </c>
      <c r="K695" s="20" t="s">
        <v>279</v>
      </c>
      <c r="L695" s="24">
        <v>45023</v>
      </c>
      <c r="M695" s="19" t="s">
        <v>2031</v>
      </c>
      <c r="N695" s="22" t="s">
        <v>2298</v>
      </c>
      <c r="O695" s="18">
        <v>0.14027777777777778</v>
      </c>
      <c r="P695" s="19">
        <v>5.1388888888888887E-2</v>
      </c>
      <c r="Q695" s="20" t="s">
        <v>2304</v>
      </c>
      <c r="R695" s="33">
        <v>157</v>
      </c>
      <c r="S695" s="19">
        <v>8.8888888888888892E-2</v>
      </c>
    </row>
    <row r="696" spans="1:19" x14ac:dyDescent="0.2">
      <c r="A696" s="16">
        <v>9</v>
      </c>
      <c r="B696" s="15" t="s">
        <v>278</v>
      </c>
      <c r="C696" s="16">
        <v>1</v>
      </c>
      <c r="D696" s="15" t="s">
        <v>72</v>
      </c>
      <c r="E696" s="15" t="s">
        <v>82</v>
      </c>
      <c r="F696" s="15" t="s">
        <v>59</v>
      </c>
      <c r="G696" s="36">
        <v>18.23</v>
      </c>
      <c r="H696" s="15" t="s">
        <v>76</v>
      </c>
      <c r="I696" s="16">
        <v>695</v>
      </c>
      <c r="J696" s="15" t="s">
        <v>132</v>
      </c>
      <c r="K696" s="15" t="s">
        <v>276</v>
      </c>
      <c r="L696" s="23">
        <v>45023</v>
      </c>
      <c r="M696" s="14" t="s">
        <v>1947</v>
      </c>
      <c r="N696" s="17" t="s">
        <v>2114</v>
      </c>
      <c r="O696" s="13">
        <v>0.15624999999999997</v>
      </c>
      <c r="P696" s="14">
        <v>0.12013888888888888</v>
      </c>
      <c r="Q696" s="15" t="s">
        <v>2304</v>
      </c>
      <c r="R696" s="32">
        <v>116</v>
      </c>
      <c r="S696" s="14">
        <v>2.5694444444444443E-2</v>
      </c>
    </row>
    <row r="697" spans="1:19" x14ac:dyDescent="0.2">
      <c r="A697" s="21">
        <v>2</v>
      </c>
      <c r="B697" s="20" t="s">
        <v>275</v>
      </c>
      <c r="C697" s="21">
        <v>6</v>
      </c>
      <c r="D697" s="20" t="s">
        <v>97</v>
      </c>
      <c r="E697" s="20" t="s">
        <v>66</v>
      </c>
      <c r="F697" s="20" t="s">
        <v>59</v>
      </c>
      <c r="G697" s="37">
        <v>18.760000000000002</v>
      </c>
      <c r="H697" s="20" t="s">
        <v>76</v>
      </c>
      <c r="I697" s="21">
        <v>696</v>
      </c>
      <c r="J697" s="20" t="s">
        <v>100</v>
      </c>
      <c r="K697" s="20" t="s">
        <v>22</v>
      </c>
      <c r="L697" s="24">
        <v>45023</v>
      </c>
      <c r="M697" s="19" t="s">
        <v>1906</v>
      </c>
      <c r="N697" s="22" t="s">
        <v>2238</v>
      </c>
      <c r="O697" s="18">
        <v>0.17361111111111113</v>
      </c>
      <c r="P697" s="19">
        <v>0.14722222222222225</v>
      </c>
      <c r="Q697" s="20" t="s">
        <v>2304</v>
      </c>
      <c r="R697" s="33">
        <v>46</v>
      </c>
      <c r="S697" s="19">
        <v>1.5972222222222221E-2</v>
      </c>
    </row>
    <row r="698" spans="1:19" x14ac:dyDescent="0.2">
      <c r="A698" s="16">
        <v>4</v>
      </c>
      <c r="B698" s="15" t="s">
        <v>141</v>
      </c>
      <c r="C698" s="16">
        <v>1</v>
      </c>
      <c r="D698" s="15" t="s">
        <v>61</v>
      </c>
      <c r="E698" s="15" t="s">
        <v>82</v>
      </c>
      <c r="F698" s="15" t="s">
        <v>59</v>
      </c>
      <c r="G698" s="36">
        <v>34.35</v>
      </c>
      <c r="H698" s="15" t="s">
        <v>57</v>
      </c>
      <c r="I698" s="16">
        <v>697</v>
      </c>
      <c r="J698" s="15" t="s">
        <v>85</v>
      </c>
      <c r="K698" s="15" t="s">
        <v>272</v>
      </c>
      <c r="L698" s="23">
        <v>45023</v>
      </c>
      <c r="M698" s="14" t="s">
        <v>1994</v>
      </c>
      <c r="N698" s="17" t="s">
        <v>2210</v>
      </c>
      <c r="O698" s="13">
        <v>0.12083333333333335</v>
      </c>
      <c r="P698" s="14">
        <v>4.6527777777777793E-2</v>
      </c>
      <c r="Q698" s="15" t="s">
        <v>2304</v>
      </c>
      <c r="R698" s="32">
        <v>199</v>
      </c>
      <c r="S698" s="14">
        <v>7.4305555555555555E-2</v>
      </c>
    </row>
    <row r="699" spans="1:19" x14ac:dyDescent="0.2">
      <c r="A699" s="21">
        <v>19</v>
      </c>
      <c r="B699" s="20" t="s">
        <v>271</v>
      </c>
      <c r="C699" s="21">
        <v>4</v>
      </c>
      <c r="D699" s="20" t="s">
        <v>97</v>
      </c>
      <c r="E699" s="20" t="s">
        <v>66</v>
      </c>
      <c r="F699" s="20" t="s">
        <v>59</v>
      </c>
      <c r="G699" s="37">
        <v>39.89</v>
      </c>
      <c r="H699" s="20" t="s">
        <v>70</v>
      </c>
      <c r="I699" s="21">
        <v>698</v>
      </c>
      <c r="J699" s="20" t="s">
        <v>126</v>
      </c>
      <c r="K699" s="20" t="s">
        <v>269</v>
      </c>
      <c r="L699" s="24">
        <v>45023</v>
      </c>
      <c r="M699" s="19" t="s">
        <v>2064</v>
      </c>
      <c r="N699" s="22" t="s">
        <v>2207</v>
      </c>
      <c r="O699" s="18">
        <v>0.16319444444444442</v>
      </c>
      <c r="P699" s="19">
        <v>9.305555555555553E-2</v>
      </c>
      <c r="Q699" s="20" t="s">
        <v>2304</v>
      </c>
      <c r="R699" s="33">
        <v>185</v>
      </c>
      <c r="S699" s="19">
        <v>7.013888888888889E-2</v>
      </c>
    </row>
    <row r="700" spans="1:19" x14ac:dyDescent="0.2">
      <c r="A700" s="16">
        <v>8</v>
      </c>
      <c r="B700" s="15" t="s">
        <v>268</v>
      </c>
      <c r="C700" s="16">
        <v>6</v>
      </c>
      <c r="D700" s="15" t="s">
        <v>61</v>
      </c>
      <c r="E700" s="15" t="s">
        <v>82</v>
      </c>
      <c r="F700" s="15" t="s">
        <v>59</v>
      </c>
      <c r="G700" s="36">
        <v>38.44</v>
      </c>
      <c r="H700" s="15" t="s">
        <v>57</v>
      </c>
      <c r="I700" s="16">
        <v>699</v>
      </c>
      <c r="J700" s="15" t="s">
        <v>90</v>
      </c>
      <c r="K700" s="15" t="s">
        <v>13</v>
      </c>
      <c r="L700" s="23">
        <v>45023</v>
      </c>
      <c r="M700" s="14" t="s">
        <v>2001</v>
      </c>
      <c r="N700" s="17" t="s">
        <v>1985</v>
      </c>
      <c r="O700" s="13">
        <v>5.6250000000000008E-2</v>
      </c>
      <c r="P700" s="14">
        <v>4.8611111111111119E-2</v>
      </c>
      <c r="Q700" s="15" t="s">
        <v>2304</v>
      </c>
      <c r="R700" s="32">
        <v>58</v>
      </c>
      <c r="S700" s="14">
        <v>7.6388888888888886E-3</v>
      </c>
    </row>
    <row r="701" spans="1:19" x14ac:dyDescent="0.2">
      <c r="A701" s="21">
        <v>8</v>
      </c>
      <c r="B701" s="20" t="s">
        <v>266</v>
      </c>
      <c r="C701" s="21">
        <v>2</v>
      </c>
      <c r="D701" s="20" t="s">
        <v>61</v>
      </c>
      <c r="E701" s="20" t="s">
        <v>82</v>
      </c>
      <c r="F701" s="20" t="s">
        <v>59</v>
      </c>
      <c r="G701" s="37">
        <v>21.66</v>
      </c>
      <c r="H701" s="20" t="s">
        <v>57</v>
      </c>
      <c r="I701" s="21">
        <v>700</v>
      </c>
      <c r="J701" s="20" t="s">
        <v>64</v>
      </c>
      <c r="K701" s="20" t="s">
        <v>264</v>
      </c>
      <c r="L701" s="24">
        <v>45023</v>
      </c>
      <c r="M701" s="19" t="s">
        <v>2042</v>
      </c>
      <c r="N701" s="22" t="s">
        <v>2091</v>
      </c>
      <c r="O701" s="18">
        <v>0.10208333333333335</v>
      </c>
      <c r="P701" s="19">
        <v>4.236111111111112E-2</v>
      </c>
      <c r="Q701" s="20" t="s">
        <v>2304</v>
      </c>
      <c r="R701" s="33">
        <v>234</v>
      </c>
      <c r="S701" s="19">
        <v>5.9722222222222225E-2</v>
      </c>
    </row>
    <row r="702" spans="1:19" x14ac:dyDescent="0.2">
      <c r="A702" s="16">
        <v>19</v>
      </c>
      <c r="B702" s="15" t="s">
        <v>263</v>
      </c>
      <c r="C702" s="16">
        <v>5</v>
      </c>
      <c r="D702" s="15" t="s">
        <v>78</v>
      </c>
      <c r="E702" s="15" t="s">
        <v>82</v>
      </c>
      <c r="F702" s="15" t="s">
        <v>59</v>
      </c>
      <c r="G702" s="36">
        <v>39.83</v>
      </c>
      <c r="H702" s="15" t="s">
        <v>70</v>
      </c>
      <c r="I702" s="16">
        <v>701</v>
      </c>
      <c r="J702" s="15" t="s">
        <v>126</v>
      </c>
      <c r="K702" s="15" t="s">
        <v>261</v>
      </c>
      <c r="L702" s="23">
        <v>45023</v>
      </c>
      <c r="M702" s="14" t="s">
        <v>2087</v>
      </c>
      <c r="N702" s="17" t="s">
        <v>2173</v>
      </c>
      <c r="O702" s="13">
        <v>0.10069444444444445</v>
      </c>
      <c r="P702" s="14">
        <v>3.333333333333334E-2</v>
      </c>
      <c r="Q702" s="15" t="s">
        <v>2304</v>
      </c>
      <c r="R702" s="32">
        <v>102</v>
      </c>
      <c r="S702" s="14">
        <v>6.7361111111111108E-2</v>
      </c>
    </row>
    <row r="703" spans="1:19" x14ac:dyDescent="0.2">
      <c r="A703" s="21">
        <v>13</v>
      </c>
      <c r="B703" s="20" t="s">
        <v>260</v>
      </c>
      <c r="C703" s="21">
        <v>2</v>
      </c>
      <c r="D703" s="20" t="s">
        <v>72</v>
      </c>
      <c r="E703" s="20" t="s">
        <v>66</v>
      </c>
      <c r="F703" s="20" t="s">
        <v>59</v>
      </c>
      <c r="G703" s="37">
        <v>47.07</v>
      </c>
      <c r="H703" s="20" t="s">
        <v>70</v>
      </c>
      <c r="I703" s="21">
        <v>702</v>
      </c>
      <c r="J703" s="20" t="s">
        <v>104</v>
      </c>
      <c r="K703" s="20" t="s">
        <v>258</v>
      </c>
      <c r="L703" s="24">
        <v>45023</v>
      </c>
      <c r="M703" s="19" t="s">
        <v>2064</v>
      </c>
      <c r="N703" s="22" t="s">
        <v>2251</v>
      </c>
      <c r="O703" s="18">
        <v>0.11458333333333333</v>
      </c>
      <c r="P703" s="19">
        <v>6.9444444444444337E-3</v>
      </c>
      <c r="Q703" s="20" t="s">
        <v>2304</v>
      </c>
      <c r="R703" s="33">
        <v>195</v>
      </c>
      <c r="S703" s="19">
        <v>0.1076388888888889</v>
      </c>
    </row>
    <row r="704" spans="1:19" x14ac:dyDescent="0.2">
      <c r="A704" s="16">
        <v>9</v>
      </c>
      <c r="B704" s="15" t="s">
        <v>257</v>
      </c>
      <c r="C704" s="16">
        <v>5</v>
      </c>
      <c r="D704" s="15" t="s">
        <v>97</v>
      </c>
      <c r="E704" s="15" t="s">
        <v>82</v>
      </c>
      <c r="F704" s="15" t="s">
        <v>59</v>
      </c>
      <c r="G704" s="36">
        <v>22.24</v>
      </c>
      <c r="H704" s="15" t="s">
        <v>76</v>
      </c>
      <c r="I704" s="16">
        <v>703</v>
      </c>
      <c r="J704" s="15" t="s">
        <v>132</v>
      </c>
      <c r="K704" s="15" t="s">
        <v>23</v>
      </c>
      <c r="L704" s="23">
        <v>45023</v>
      </c>
      <c r="M704" s="14" t="s">
        <v>2027</v>
      </c>
      <c r="N704" s="17" t="s">
        <v>2165</v>
      </c>
      <c r="O704" s="13">
        <v>9.5138888888888884E-2</v>
      </c>
      <c r="P704" s="14">
        <v>6.4583333333333326E-2</v>
      </c>
      <c r="Q704" s="15" t="s">
        <v>2304</v>
      </c>
      <c r="R704" s="32">
        <v>63</v>
      </c>
      <c r="S704" s="14">
        <v>2.013888888888889E-2</v>
      </c>
    </row>
    <row r="705" spans="1:19" x14ac:dyDescent="0.2">
      <c r="A705" s="21">
        <v>13</v>
      </c>
      <c r="B705" s="20" t="s">
        <v>138</v>
      </c>
      <c r="C705" s="21">
        <v>6</v>
      </c>
      <c r="D705" s="20" t="s">
        <v>61</v>
      </c>
      <c r="E705" s="20" t="s">
        <v>66</v>
      </c>
      <c r="F705" s="20" t="s">
        <v>59</v>
      </c>
      <c r="G705" s="37">
        <v>33.29</v>
      </c>
      <c r="H705" s="20" t="s">
        <v>57</v>
      </c>
      <c r="I705" s="21">
        <v>704</v>
      </c>
      <c r="J705" s="20" t="s">
        <v>126</v>
      </c>
      <c r="K705" s="20" t="s">
        <v>24</v>
      </c>
      <c r="L705" s="24">
        <v>45023</v>
      </c>
      <c r="M705" s="19" t="s">
        <v>1943</v>
      </c>
      <c r="N705" s="22" t="s">
        <v>2206</v>
      </c>
      <c r="O705" s="18">
        <v>0.11736111111111112</v>
      </c>
      <c r="P705" s="19">
        <v>9.0972222222222232E-2</v>
      </c>
      <c r="Q705" s="20" t="s">
        <v>2304</v>
      </c>
      <c r="R705" s="33">
        <v>18</v>
      </c>
      <c r="S705" s="19">
        <v>2.6388888888888889E-2</v>
      </c>
    </row>
    <row r="706" spans="1:19" x14ac:dyDescent="0.2">
      <c r="A706" s="16">
        <v>12</v>
      </c>
      <c r="B706" s="15" t="s">
        <v>254</v>
      </c>
      <c r="C706" s="16">
        <v>3</v>
      </c>
      <c r="D706" s="15" t="s">
        <v>61</v>
      </c>
      <c r="E706" s="15" t="s">
        <v>82</v>
      </c>
      <c r="F706" s="15" t="s">
        <v>59</v>
      </c>
      <c r="G706" s="36">
        <v>43.07</v>
      </c>
      <c r="H706" s="15" t="s">
        <v>70</v>
      </c>
      <c r="I706" s="16">
        <v>705</v>
      </c>
      <c r="J706" s="15" t="s">
        <v>132</v>
      </c>
      <c r="K706" s="15" t="s">
        <v>252</v>
      </c>
      <c r="L706" s="23">
        <v>45023</v>
      </c>
      <c r="M706" s="14" t="s">
        <v>1977</v>
      </c>
      <c r="N706" s="17" t="s">
        <v>2045</v>
      </c>
      <c r="O706" s="13">
        <v>4.5138888888888895E-2</v>
      </c>
      <c r="P706" s="14">
        <v>2.222222222222223E-2</v>
      </c>
      <c r="Q706" s="15" t="s">
        <v>2304</v>
      </c>
      <c r="R706" s="32">
        <v>112</v>
      </c>
      <c r="S706" s="14">
        <v>2.2916666666666665E-2</v>
      </c>
    </row>
    <row r="707" spans="1:19" x14ac:dyDescent="0.2">
      <c r="A707" s="21">
        <v>20</v>
      </c>
      <c r="B707" s="20" t="s">
        <v>251</v>
      </c>
      <c r="C707" s="21">
        <v>6</v>
      </c>
      <c r="D707" s="20" t="s">
        <v>97</v>
      </c>
      <c r="E707" s="20" t="s">
        <v>82</v>
      </c>
      <c r="F707" s="20" t="s">
        <v>59</v>
      </c>
      <c r="G707" s="37">
        <v>44.45</v>
      </c>
      <c r="H707" s="20" t="s">
        <v>76</v>
      </c>
      <c r="I707" s="21">
        <v>706</v>
      </c>
      <c r="J707" s="20" t="s">
        <v>64</v>
      </c>
      <c r="K707" s="20" t="s">
        <v>24</v>
      </c>
      <c r="L707" s="24">
        <v>45023</v>
      </c>
      <c r="M707" s="19" t="s">
        <v>2002</v>
      </c>
      <c r="N707" s="22" t="s">
        <v>2202</v>
      </c>
      <c r="O707" s="18">
        <v>0.16319444444444445</v>
      </c>
      <c r="P707" s="19">
        <v>0.12986111111111112</v>
      </c>
      <c r="Q707" s="20" t="s">
        <v>2304</v>
      </c>
      <c r="R707" s="33">
        <v>54</v>
      </c>
      <c r="S707" s="19">
        <v>2.2916666666666665E-2</v>
      </c>
    </row>
    <row r="708" spans="1:19" x14ac:dyDescent="0.2">
      <c r="A708" s="16">
        <v>15</v>
      </c>
      <c r="B708" s="15" t="s">
        <v>249</v>
      </c>
      <c r="C708" s="16">
        <v>1</v>
      </c>
      <c r="D708" s="15" t="s">
        <v>61</v>
      </c>
      <c r="E708" s="15" t="s">
        <v>60</v>
      </c>
      <c r="F708" s="15" t="s">
        <v>59</v>
      </c>
      <c r="G708" s="36">
        <v>40.39</v>
      </c>
      <c r="H708" s="15" t="s">
        <v>57</v>
      </c>
      <c r="I708" s="16">
        <v>707</v>
      </c>
      <c r="J708" s="15" t="s">
        <v>85</v>
      </c>
      <c r="K708" s="15" t="s">
        <v>247</v>
      </c>
      <c r="L708" s="23">
        <v>45023</v>
      </c>
      <c r="M708" s="14" t="s">
        <v>2041</v>
      </c>
      <c r="N708" s="17" t="s">
        <v>2252</v>
      </c>
      <c r="O708" s="13">
        <v>9.5833333333333326E-2</v>
      </c>
      <c r="P708" s="14">
        <v>6.9444444444444198E-4</v>
      </c>
      <c r="Q708" s="15" t="s">
        <v>2304</v>
      </c>
      <c r="R708" s="32">
        <v>185</v>
      </c>
      <c r="S708" s="14">
        <v>9.5138888888888884E-2</v>
      </c>
    </row>
    <row r="709" spans="1:19" x14ac:dyDescent="0.2">
      <c r="A709" s="21">
        <v>5</v>
      </c>
      <c r="B709" s="20" t="s">
        <v>246</v>
      </c>
      <c r="C709" s="21">
        <v>2</v>
      </c>
      <c r="D709" s="20" t="s">
        <v>72</v>
      </c>
      <c r="E709" s="20" t="s">
        <v>66</v>
      </c>
      <c r="F709" s="20" t="s">
        <v>59</v>
      </c>
      <c r="G709" s="37">
        <v>41.8</v>
      </c>
      <c r="H709" s="20" t="s">
        <v>76</v>
      </c>
      <c r="I709" s="21">
        <v>708</v>
      </c>
      <c r="J709" s="20" t="s">
        <v>90</v>
      </c>
      <c r="K709" s="20" t="s">
        <v>10</v>
      </c>
      <c r="L709" s="24">
        <v>45023</v>
      </c>
      <c r="M709" s="19" t="s">
        <v>1952</v>
      </c>
      <c r="N709" s="22" t="s">
        <v>2262</v>
      </c>
      <c r="O709" s="18">
        <v>0.16875000000000001</v>
      </c>
      <c r="P709" s="19">
        <v>0.14166666666666669</v>
      </c>
      <c r="Q709" s="20" t="s">
        <v>2304</v>
      </c>
      <c r="R709" s="33">
        <v>54</v>
      </c>
      <c r="S709" s="19">
        <v>1.6666666666666666E-2</v>
      </c>
    </row>
    <row r="710" spans="1:19" x14ac:dyDescent="0.2">
      <c r="A710" s="16">
        <v>8</v>
      </c>
      <c r="B710" s="15" t="s">
        <v>244</v>
      </c>
      <c r="C710" s="16">
        <v>4</v>
      </c>
      <c r="D710" s="15" t="s">
        <v>61</v>
      </c>
      <c r="E710" s="15" t="s">
        <v>82</v>
      </c>
      <c r="F710" s="15" t="s">
        <v>102</v>
      </c>
      <c r="G710" s="36">
        <v>26.15</v>
      </c>
      <c r="H710" s="15" t="s">
        <v>76</v>
      </c>
      <c r="I710" s="16">
        <v>709</v>
      </c>
      <c r="J710" s="15" t="s">
        <v>56</v>
      </c>
      <c r="K710" s="15" t="s">
        <v>242</v>
      </c>
      <c r="L710" s="23">
        <v>45023</v>
      </c>
      <c r="M710" s="14" t="s">
        <v>2058</v>
      </c>
      <c r="N710" s="17" t="s">
        <v>1956</v>
      </c>
      <c r="O710" s="13">
        <v>8.3333333333333329E-2</v>
      </c>
      <c r="P710" s="14">
        <v>4.8611111111111077E-3</v>
      </c>
      <c r="Q710" s="15" t="s">
        <v>2304</v>
      </c>
      <c r="R710" s="32">
        <v>193</v>
      </c>
      <c r="S710" s="14">
        <v>6.805555555555555E-2</v>
      </c>
    </row>
    <row r="711" spans="1:19" x14ac:dyDescent="0.2">
      <c r="A711" s="21">
        <v>18</v>
      </c>
      <c r="B711" s="20" t="s">
        <v>241</v>
      </c>
      <c r="C711" s="21">
        <v>1</v>
      </c>
      <c r="D711" s="20" t="s">
        <v>87</v>
      </c>
      <c r="E711" s="20" t="s">
        <v>82</v>
      </c>
      <c r="F711" s="20" t="s">
        <v>59</v>
      </c>
      <c r="G711" s="37">
        <v>0</v>
      </c>
      <c r="H711" s="20" t="s">
        <v>76</v>
      </c>
      <c r="I711" s="21">
        <v>710</v>
      </c>
      <c r="J711" s="20" t="s">
        <v>90</v>
      </c>
      <c r="K711" s="20" t="s">
        <v>239</v>
      </c>
      <c r="L711" s="24">
        <v>45023</v>
      </c>
      <c r="M711" s="19" t="s">
        <v>1945</v>
      </c>
      <c r="N711" s="22" t="s">
        <v>1963</v>
      </c>
      <c r="O711" s="18">
        <v>5.9027777777777755E-2</v>
      </c>
      <c r="P711" s="19">
        <v>0</v>
      </c>
      <c r="Q711" s="20" t="s">
        <v>2305</v>
      </c>
      <c r="R711" s="33">
        <v>138</v>
      </c>
      <c r="S711" s="19">
        <v>9.7222222222222224E-2</v>
      </c>
    </row>
    <row r="712" spans="1:19" x14ac:dyDescent="0.2">
      <c r="A712" s="16">
        <v>20</v>
      </c>
      <c r="B712" s="15" t="s">
        <v>238</v>
      </c>
      <c r="C712" s="16">
        <v>6</v>
      </c>
      <c r="D712" s="15" t="s">
        <v>97</v>
      </c>
      <c r="E712" s="15" t="s">
        <v>82</v>
      </c>
      <c r="F712" s="15" t="s">
        <v>106</v>
      </c>
      <c r="G712" s="36">
        <v>49.74</v>
      </c>
      <c r="H712" s="15" t="s">
        <v>76</v>
      </c>
      <c r="I712" s="16">
        <v>711</v>
      </c>
      <c r="J712" s="15" t="s">
        <v>85</v>
      </c>
      <c r="K712" s="15" t="s">
        <v>236</v>
      </c>
      <c r="L712" s="23">
        <v>45023</v>
      </c>
      <c r="M712" s="14" t="s">
        <v>2031</v>
      </c>
      <c r="N712" s="17" t="s">
        <v>2196</v>
      </c>
      <c r="O712" s="13">
        <v>0.15416666666666665</v>
      </c>
      <c r="P712" s="14">
        <v>0.10277777777777777</v>
      </c>
      <c r="Q712" s="15" t="s">
        <v>2304</v>
      </c>
      <c r="R712" s="32">
        <v>166</v>
      </c>
      <c r="S712" s="14">
        <v>4.0972222222222222E-2</v>
      </c>
    </row>
    <row r="713" spans="1:19" x14ac:dyDescent="0.2">
      <c r="A713" s="21">
        <v>10</v>
      </c>
      <c r="B713" s="20" t="s">
        <v>235</v>
      </c>
      <c r="C713" s="21">
        <v>5</v>
      </c>
      <c r="D713" s="20" t="s">
        <v>61</v>
      </c>
      <c r="E713" s="20" t="s">
        <v>60</v>
      </c>
      <c r="F713" s="20" t="s">
        <v>102</v>
      </c>
      <c r="G713" s="37">
        <v>42.21</v>
      </c>
      <c r="H713" s="20" t="s">
        <v>57</v>
      </c>
      <c r="I713" s="21">
        <v>712</v>
      </c>
      <c r="J713" s="20" t="s">
        <v>100</v>
      </c>
      <c r="K713" s="20" t="s">
        <v>5</v>
      </c>
      <c r="L713" s="24">
        <v>45023</v>
      </c>
      <c r="M713" s="19" t="s">
        <v>2099</v>
      </c>
      <c r="N713" s="22" t="s">
        <v>2015</v>
      </c>
      <c r="O713" s="18">
        <v>9.791666666666668E-2</v>
      </c>
      <c r="P713" s="19">
        <v>6.3888888888888912E-2</v>
      </c>
      <c r="Q713" s="20" t="s">
        <v>2304</v>
      </c>
      <c r="R713" s="33">
        <v>48</v>
      </c>
      <c r="S713" s="19">
        <v>3.4027777777777775E-2</v>
      </c>
    </row>
    <row r="714" spans="1:19" x14ac:dyDescent="0.2">
      <c r="A714" s="16">
        <v>6</v>
      </c>
      <c r="B714" s="15" t="s">
        <v>233</v>
      </c>
      <c r="C714" s="16">
        <v>4</v>
      </c>
      <c r="D714" s="15" t="s">
        <v>97</v>
      </c>
      <c r="E714" s="15" t="s">
        <v>66</v>
      </c>
      <c r="F714" s="15" t="s">
        <v>59</v>
      </c>
      <c r="G714" s="36">
        <v>35.11</v>
      </c>
      <c r="H714" s="15" t="s">
        <v>70</v>
      </c>
      <c r="I714" s="16">
        <v>713</v>
      </c>
      <c r="J714" s="15" t="s">
        <v>85</v>
      </c>
      <c r="K714" s="15" t="s">
        <v>231</v>
      </c>
      <c r="L714" s="23">
        <v>45023</v>
      </c>
      <c r="M714" s="14" t="s">
        <v>2053</v>
      </c>
      <c r="N714" s="17" t="s">
        <v>2189</v>
      </c>
      <c r="O714" s="13">
        <v>0.10902777777777778</v>
      </c>
      <c r="P714" s="14">
        <v>2.2222222222222227E-2</v>
      </c>
      <c r="Q714" s="15" t="s">
        <v>2304</v>
      </c>
      <c r="R714" s="32">
        <v>360</v>
      </c>
      <c r="S714" s="14">
        <v>8.6805555555555552E-2</v>
      </c>
    </row>
    <row r="715" spans="1:19" x14ac:dyDescent="0.2">
      <c r="A715" s="21">
        <v>19</v>
      </c>
      <c r="B715" s="20" t="s">
        <v>230</v>
      </c>
      <c r="C715" s="21">
        <v>2</v>
      </c>
      <c r="D715" s="20" t="s">
        <v>87</v>
      </c>
      <c r="E715" s="20" t="s">
        <v>82</v>
      </c>
      <c r="F715" s="20" t="s">
        <v>59</v>
      </c>
      <c r="G715" s="37">
        <v>10.69</v>
      </c>
      <c r="H715" s="20" t="s">
        <v>70</v>
      </c>
      <c r="I715" s="21">
        <v>714</v>
      </c>
      <c r="J715" s="20" t="s">
        <v>75</v>
      </c>
      <c r="K715" s="20" t="s">
        <v>228</v>
      </c>
      <c r="L715" s="24">
        <v>45023</v>
      </c>
      <c r="M715" s="19" t="s">
        <v>2010</v>
      </c>
      <c r="N715" s="22" t="s">
        <v>2133</v>
      </c>
      <c r="O715" s="18">
        <v>7.2222222222222202E-2</v>
      </c>
      <c r="P715" s="19">
        <v>2.8472222222222204E-2</v>
      </c>
      <c r="Q715" s="20" t="s">
        <v>2304</v>
      </c>
      <c r="R715" s="33">
        <v>225</v>
      </c>
      <c r="S715" s="19">
        <v>4.3749999999999997E-2</v>
      </c>
    </row>
    <row r="716" spans="1:19" x14ac:dyDescent="0.2">
      <c r="A716" s="16">
        <v>12</v>
      </c>
      <c r="B716" s="15" t="s">
        <v>227</v>
      </c>
      <c r="C716" s="16">
        <v>6</v>
      </c>
      <c r="D716" s="15" t="s">
        <v>72</v>
      </c>
      <c r="E716" s="15" t="s">
        <v>82</v>
      </c>
      <c r="F716" s="15" t="s">
        <v>106</v>
      </c>
      <c r="G716" s="36">
        <v>39.909999999999997</v>
      </c>
      <c r="H716" s="15" t="s">
        <v>76</v>
      </c>
      <c r="I716" s="16">
        <v>715</v>
      </c>
      <c r="J716" s="15" t="s">
        <v>100</v>
      </c>
      <c r="K716" s="15" t="s">
        <v>225</v>
      </c>
      <c r="L716" s="23">
        <v>45023</v>
      </c>
      <c r="M716" s="14" t="s">
        <v>2096</v>
      </c>
      <c r="N716" s="17" t="s">
        <v>2218</v>
      </c>
      <c r="O716" s="13">
        <v>0.11458333333333334</v>
      </c>
      <c r="P716" s="14">
        <v>9.7222222222222293E-3</v>
      </c>
      <c r="Q716" s="15" t="s">
        <v>2304</v>
      </c>
      <c r="R716" s="32">
        <v>246</v>
      </c>
      <c r="S716" s="14">
        <v>9.4444444444444442E-2</v>
      </c>
    </row>
    <row r="717" spans="1:19" x14ac:dyDescent="0.2">
      <c r="A717" s="21">
        <v>12</v>
      </c>
      <c r="B717" s="20" t="s">
        <v>224</v>
      </c>
      <c r="C717" s="21">
        <v>4</v>
      </c>
      <c r="D717" s="20" t="s">
        <v>61</v>
      </c>
      <c r="E717" s="20" t="s">
        <v>66</v>
      </c>
      <c r="F717" s="20" t="s">
        <v>59</v>
      </c>
      <c r="G717" s="37">
        <v>44.73</v>
      </c>
      <c r="H717" s="20" t="s">
        <v>76</v>
      </c>
      <c r="I717" s="21">
        <v>716</v>
      </c>
      <c r="J717" s="20" t="s">
        <v>104</v>
      </c>
      <c r="K717" s="20" t="s">
        <v>222</v>
      </c>
      <c r="L717" s="24">
        <v>45023</v>
      </c>
      <c r="M717" s="19" t="s">
        <v>1927</v>
      </c>
      <c r="N717" s="22" t="s">
        <v>2141</v>
      </c>
      <c r="O717" s="18">
        <v>0.13333333333333333</v>
      </c>
      <c r="P717" s="19">
        <v>6.041666666666666E-2</v>
      </c>
      <c r="Q717" s="20" t="s">
        <v>2304</v>
      </c>
      <c r="R717" s="33">
        <v>231</v>
      </c>
      <c r="S717" s="19">
        <v>6.25E-2</v>
      </c>
    </row>
    <row r="718" spans="1:19" x14ac:dyDescent="0.2">
      <c r="A718" s="16">
        <v>8</v>
      </c>
      <c r="B718" s="15" t="s">
        <v>221</v>
      </c>
      <c r="C718" s="16">
        <v>5</v>
      </c>
      <c r="D718" s="15" t="s">
        <v>97</v>
      </c>
      <c r="E718" s="15" t="s">
        <v>82</v>
      </c>
      <c r="F718" s="15" t="s">
        <v>59</v>
      </c>
      <c r="G718" s="36">
        <v>23.67</v>
      </c>
      <c r="H718" s="15" t="s">
        <v>70</v>
      </c>
      <c r="I718" s="16">
        <v>717</v>
      </c>
      <c r="J718" s="15" t="s">
        <v>126</v>
      </c>
      <c r="K718" s="15" t="s">
        <v>219</v>
      </c>
      <c r="L718" s="23">
        <v>45023</v>
      </c>
      <c r="M718" s="14" t="s">
        <v>2065</v>
      </c>
      <c r="N718" s="17" t="s">
        <v>2255</v>
      </c>
      <c r="O718" s="13">
        <v>8.8194444444444436E-2</v>
      </c>
      <c r="P718" s="14">
        <v>3.8194444444444434E-2</v>
      </c>
      <c r="Q718" s="15" t="s">
        <v>2304</v>
      </c>
      <c r="R718" s="32">
        <v>155</v>
      </c>
      <c r="S718" s="14">
        <v>0.05</v>
      </c>
    </row>
    <row r="719" spans="1:19" x14ac:dyDescent="0.2">
      <c r="A719" s="21">
        <v>7</v>
      </c>
      <c r="B719" s="20" t="s">
        <v>218</v>
      </c>
      <c r="C719" s="21">
        <v>6</v>
      </c>
      <c r="D719" s="20" t="s">
        <v>61</v>
      </c>
      <c r="E719" s="20" t="s">
        <v>60</v>
      </c>
      <c r="F719" s="20" t="s">
        <v>59</v>
      </c>
      <c r="G719" s="37">
        <v>37.21</v>
      </c>
      <c r="H719" s="20" t="s">
        <v>70</v>
      </c>
      <c r="I719" s="21">
        <v>718</v>
      </c>
      <c r="J719" s="20" t="s">
        <v>132</v>
      </c>
      <c r="K719" s="20" t="s">
        <v>21</v>
      </c>
      <c r="L719" s="24">
        <v>45023</v>
      </c>
      <c r="M719" s="19" t="s">
        <v>1917</v>
      </c>
      <c r="N719" s="22" t="s">
        <v>2286</v>
      </c>
      <c r="O719" s="18">
        <v>0.15833333333333335</v>
      </c>
      <c r="P719" s="19">
        <v>0.11805555555555558</v>
      </c>
      <c r="Q719" s="20" t="s">
        <v>2304</v>
      </c>
      <c r="R719" s="33">
        <v>20</v>
      </c>
      <c r="S719" s="19">
        <v>4.027777777777778E-2</v>
      </c>
    </row>
    <row r="720" spans="1:19" x14ac:dyDescent="0.2">
      <c r="A720" s="16">
        <v>16</v>
      </c>
      <c r="B720" s="15" t="s">
        <v>216</v>
      </c>
      <c r="C720" s="16">
        <v>3</v>
      </c>
      <c r="D720" s="15" t="s">
        <v>97</v>
      </c>
      <c r="E720" s="15" t="s">
        <v>82</v>
      </c>
      <c r="F720" s="15" t="s">
        <v>106</v>
      </c>
      <c r="G720" s="36">
        <v>17.23</v>
      </c>
      <c r="H720" s="15" t="s">
        <v>70</v>
      </c>
      <c r="I720" s="16">
        <v>719</v>
      </c>
      <c r="J720" s="15" t="s">
        <v>75</v>
      </c>
      <c r="K720" s="15" t="s">
        <v>214</v>
      </c>
      <c r="L720" s="23">
        <v>45023</v>
      </c>
      <c r="M720" s="14" t="s">
        <v>1974</v>
      </c>
      <c r="N720" s="17" t="s">
        <v>2013</v>
      </c>
      <c r="O720" s="13">
        <v>6.3194444444444428E-2</v>
      </c>
      <c r="P720" s="14">
        <v>1.4583333333333316E-2</v>
      </c>
      <c r="Q720" s="15" t="s">
        <v>2304</v>
      </c>
      <c r="R720" s="32">
        <v>107</v>
      </c>
      <c r="S720" s="14">
        <v>4.8611111111111112E-2</v>
      </c>
    </row>
    <row r="721" spans="1:19" x14ac:dyDescent="0.2">
      <c r="A721" s="21">
        <v>4</v>
      </c>
      <c r="B721" s="20" t="s">
        <v>213</v>
      </c>
      <c r="C721" s="21">
        <v>5</v>
      </c>
      <c r="D721" s="20" t="s">
        <v>72</v>
      </c>
      <c r="E721" s="20" t="s">
        <v>82</v>
      </c>
      <c r="F721" s="20" t="s">
        <v>59</v>
      </c>
      <c r="G721" s="37">
        <v>40.28</v>
      </c>
      <c r="H721" s="20" t="s">
        <v>57</v>
      </c>
      <c r="I721" s="21">
        <v>720</v>
      </c>
      <c r="J721" s="20" t="s">
        <v>163</v>
      </c>
      <c r="K721" s="20" t="s">
        <v>211</v>
      </c>
      <c r="L721" s="24">
        <v>45023</v>
      </c>
      <c r="M721" s="19" t="s">
        <v>2051</v>
      </c>
      <c r="N721" s="22" t="s">
        <v>2148</v>
      </c>
      <c r="O721" s="18">
        <v>0.14791666666666667</v>
      </c>
      <c r="P721" s="19">
        <v>5.5555555555555552E-2</v>
      </c>
      <c r="Q721" s="20" t="s">
        <v>2304</v>
      </c>
      <c r="R721" s="33">
        <v>168</v>
      </c>
      <c r="S721" s="19">
        <v>9.2361111111111116E-2</v>
      </c>
    </row>
    <row r="722" spans="1:19" x14ac:dyDescent="0.2">
      <c r="A722" s="16">
        <v>6</v>
      </c>
      <c r="B722" s="15" t="s">
        <v>210</v>
      </c>
      <c r="C722" s="16">
        <v>2</v>
      </c>
      <c r="D722" s="15" t="s">
        <v>61</v>
      </c>
      <c r="E722" s="15" t="s">
        <v>60</v>
      </c>
      <c r="F722" s="15" t="s">
        <v>59</v>
      </c>
      <c r="G722" s="36">
        <v>47.13</v>
      </c>
      <c r="H722" s="15" t="s">
        <v>70</v>
      </c>
      <c r="I722" s="16">
        <v>721</v>
      </c>
      <c r="J722" s="15" t="s">
        <v>163</v>
      </c>
      <c r="K722" s="15" t="s">
        <v>208</v>
      </c>
      <c r="L722" s="23">
        <v>45023</v>
      </c>
      <c r="M722" s="14" t="s">
        <v>2017</v>
      </c>
      <c r="N722" s="17" t="s">
        <v>2199</v>
      </c>
      <c r="O722" s="13">
        <v>0.13055555555555556</v>
      </c>
      <c r="P722" s="14">
        <v>3.8194444444444448E-2</v>
      </c>
      <c r="Q722" s="15" t="s">
        <v>2304</v>
      </c>
      <c r="R722" s="32">
        <v>218</v>
      </c>
      <c r="S722" s="14">
        <v>9.2361111111111116E-2</v>
      </c>
    </row>
    <row r="723" spans="1:19" x14ac:dyDescent="0.2">
      <c r="A723" s="21">
        <v>13</v>
      </c>
      <c r="B723" s="20" t="s">
        <v>207</v>
      </c>
      <c r="C723" s="21">
        <v>5</v>
      </c>
      <c r="D723" s="20" t="s">
        <v>61</v>
      </c>
      <c r="E723" s="20" t="s">
        <v>82</v>
      </c>
      <c r="F723" s="20" t="s">
        <v>59</v>
      </c>
      <c r="G723" s="37">
        <v>20.62</v>
      </c>
      <c r="H723" s="20" t="s">
        <v>70</v>
      </c>
      <c r="I723" s="21">
        <v>722</v>
      </c>
      <c r="J723" s="20" t="s">
        <v>56</v>
      </c>
      <c r="K723" s="20" t="s">
        <v>205</v>
      </c>
      <c r="L723" s="24">
        <v>45023</v>
      </c>
      <c r="M723" s="19" t="s">
        <v>1914</v>
      </c>
      <c r="N723" s="22" t="s">
        <v>2230</v>
      </c>
      <c r="O723" s="18">
        <v>5.347222222222224E-2</v>
      </c>
      <c r="P723" s="19">
        <v>1.2500000000000018E-2</v>
      </c>
      <c r="Q723" s="20" t="s">
        <v>2304</v>
      </c>
      <c r="R723" s="33">
        <v>85</v>
      </c>
      <c r="S723" s="19">
        <v>4.0972222222222222E-2</v>
      </c>
    </row>
    <row r="724" spans="1:19" x14ac:dyDescent="0.2">
      <c r="A724" s="16">
        <v>12</v>
      </c>
      <c r="B724" s="15" t="s">
        <v>204</v>
      </c>
      <c r="C724" s="16">
        <v>2</v>
      </c>
      <c r="D724" s="15" t="s">
        <v>78</v>
      </c>
      <c r="E724" s="15" t="s">
        <v>60</v>
      </c>
      <c r="F724" s="15" t="s">
        <v>102</v>
      </c>
      <c r="G724" s="36">
        <v>27.79</v>
      </c>
      <c r="H724" s="15" t="s">
        <v>70</v>
      </c>
      <c r="I724" s="16">
        <v>723</v>
      </c>
      <c r="J724" s="15" t="s">
        <v>69</v>
      </c>
      <c r="K724" s="15" t="s">
        <v>202</v>
      </c>
      <c r="L724" s="23">
        <v>45023</v>
      </c>
      <c r="M724" s="14" t="s">
        <v>2001</v>
      </c>
      <c r="N724" s="17" t="s">
        <v>2111</v>
      </c>
      <c r="O724" s="13">
        <v>0.13472222222222219</v>
      </c>
      <c r="P724" s="14">
        <v>0.1131944444444444</v>
      </c>
      <c r="Q724" s="15" t="s">
        <v>2304</v>
      </c>
      <c r="R724" s="32">
        <v>126</v>
      </c>
      <c r="S724" s="14">
        <v>2.1527777777777778E-2</v>
      </c>
    </row>
    <row r="725" spans="1:19" x14ac:dyDescent="0.2">
      <c r="A725" s="21">
        <v>8</v>
      </c>
      <c r="B725" s="20" t="s">
        <v>201</v>
      </c>
      <c r="C725" s="21">
        <v>6</v>
      </c>
      <c r="D725" s="20" t="s">
        <v>87</v>
      </c>
      <c r="E725" s="20" t="s">
        <v>66</v>
      </c>
      <c r="F725" s="20" t="s">
        <v>102</v>
      </c>
      <c r="G725" s="37">
        <v>14.12</v>
      </c>
      <c r="H725" s="20" t="s">
        <v>70</v>
      </c>
      <c r="I725" s="21">
        <v>724</v>
      </c>
      <c r="J725" s="20" t="s">
        <v>132</v>
      </c>
      <c r="K725" s="20" t="s">
        <v>19</v>
      </c>
      <c r="L725" s="24">
        <v>45023</v>
      </c>
      <c r="M725" s="19" t="s">
        <v>1985</v>
      </c>
      <c r="N725" s="22" t="s">
        <v>2218</v>
      </c>
      <c r="O725" s="18">
        <v>5.486111111111111E-2</v>
      </c>
      <c r="P725" s="19">
        <v>1.5972222222222221E-2</v>
      </c>
      <c r="Q725" s="20" t="s">
        <v>2304</v>
      </c>
      <c r="R725" s="33">
        <v>66</v>
      </c>
      <c r="S725" s="19">
        <v>3.888888888888889E-2</v>
      </c>
    </row>
    <row r="726" spans="1:19" x14ac:dyDescent="0.2">
      <c r="A726" s="16">
        <v>10</v>
      </c>
      <c r="B726" s="15" t="s">
        <v>199</v>
      </c>
      <c r="C726" s="16">
        <v>4</v>
      </c>
      <c r="D726" s="15" t="s">
        <v>78</v>
      </c>
      <c r="E726" s="15" t="s">
        <v>82</v>
      </c>
      <c r="F726" s="15" t="s">
        <v>102</v>
      </c>
      <c r="G726" s="36">
        <v>18.66</v>
      </c>
      <c r="H726" s="15" t="s">
        <v>76</v>
      </c>
      <c r="I726" s="16">
        <v>725</v>
      </c>
      <c r="J726" s="15" t="s">
        <v>69</v>
      </c>
      <c r="K726" s="15" t="s">
        <v>197</v>
      </c>
      <c r="L726" s="23">
        <v>45023</v>
      </c>
      <c r="M726" s="14" t="s">
        <v>1977</v>
      </c>
      <c r="N726" s="17" t="s">
        <v>2087</v>
      </c>
      <c r="O726" s="13">
        <v>7.4305555555555569E-2</v>
      </c>
      <c r="P726" s="14">
        <v>4.8611111111111216E-3</v>
      </c>
      <c r="Q726" s="15" t="s">
        <v>2304</v>
      </c>
      <c r="R726" s="32">
        <v>168</v>
      </c>
      <c r="S726" s="14">
        <v>5.9027777777777776E-2</v>
      </c>
    </row>
    <row r="727" spans="1:19" x14ac:dyDescent="0.2">
      <c r="A727" s="21">
        <v>11</v>
      </c>
      <c r="B727" s="20" t="s">
        <v>196</v>
      </c>
      <c r="C727" s="21">
        <v>2</v>
      </c>
      <c r="D727" s="20" t="s">
        <v>87</v>
      </c>
      <c r="E727" s="20" t="s">
        <v>60</v>
      </c>
      <c r="F727" s="20" t="s">
        <v>59</v>
      </c>
      <c r="G727" s="37">
        <v>41.38</v>
      </c>
      <c r="H727" s="20" t="s">
        <v>57</v>
      </c>
      <c r="I727" s="21">
        <v>726</v>
      </c>
      <c r="J727" s="20" t="s">
        <v>90</v>
      </c>
      <c r="K727" s="20" t="s">
        <v>194</v>
      </c>
      <c r="L727" s="24">
        <v>45023</v>
      </c>
      <c r="M727" s="19" t="s">
        <v>1945</v>
      </c>
      <c r="N727" s="22" t="s">
        <v>2254</v>
      </c>
      <c r="O727" s="18">
        <v>0.13541666666666669</v>
      </c>
      <c r="P727" s="19">
        <v>8.4027777777777798E-2</v>
      </c>
      <c r="Q727" s="20" t="s">
        <v>2304</v>
      </c>
      <c r="R727" s="33">
        <v>126</v>
      </c>
      <c r="S727" s="19">
        <v>5.1388888888888887E-2</v>
      </c>
    </row>
    <row r="728" spans="1:19" x14ac:dyDescent="0.2">
      <c r="A728" s="16">
        <v>17</v>
      </c>
      <c r="B728" s="15" t="s">
        <v>193</v>
      </c>
      <c r="C728" s="16">
        <v>6</v>
      </c>
      <c r="D728" s="15" t="s">
        <v>61</v>
      </c>
      <c r="E728" s="15" t="s">
        <v>66</v>
      </c>
      <c r="F728" s="15" t="s">
        <v>106</v>
      </c>
      <c r="G728" s="36">
        <v>13.24</v>
      </c>
      <c r="H728" s="15" t="s">
        <v>57</v>
      </c>
      <c r="I728" s="16">
        <v>727</v>
      </c>
      <c r="J728" s="15" t="s">
        <v>75</v>
      </c>
      <c r="K728" s="15" t="s">
        <v>21</v>
      </c>
      <c r="L728" s="23">
        <v>45023</v>
      </c>
      <c r="M728" s="14" t="s">
        <v>2088</v>
      </c>
      <c r="N728" s="17" t="s">
        <v>1912</v>
      </c>
      <c r="O728" s="13">
        <v>0.1048611111111111</v>
      </c>
      <c r="P728" s="14">
        <v>9.0277777777777762E-2</v>
      </c>
      <c r="Q728" s="15" t="s">
        <v>2304</v>
      </c>
      <c r="R728" s="32">
        <v>40</v>
      </c>
      <c r="S728" s="14">
        <v>1.4583333333333334E-2</v>
      </c>
    </row>
    <row r="729" spans="1:19" x14ac:dyDescent="0.2">
      <c r="A729" s="21">
        <v>9</v>
      </c>
      <c r="B729" s="20" t="s">
        <v>191</v>
      </c>
      <c r="C729" s="21">
        <v>6</v>
      </c>
      <c r="D729" s="20" t="s">
        <v>97</v>
      </c>
      <c r="E729" s="20" t="s">
        <v>60</v>
      </c>
      <c r="F729" s="20" t="s">
        <v>106</v>
      </c>
      <c r="G729" s="37">
        <v>34.28</v>
      </c>
      <c r="H729" s="20" t="s">
        <v>76</v>
      </c>
      <c r="I729" s="21">
        <v>728</v>
      </c>
      <c r="J729" s="20" t="s">
        <v>64</v>
      </c>
      <c r="K729" s="20" t="s">
        <v>189</v>
      </c>
      <c r="L729" s="24">
        <v>45023</v>
      </c>
      <c r="M729" s="19" t="s">
        <v>1902</v>
      </c>
      <c r="N729" s="22" t="s">
        <v>2206</v>
      </c>
      <c r="O729" s="18">
        <v>0.10972222222222222</v>
      </c>
      <c r="P729" s="19">
        <v>4.9305555555555547E-2</v>
      </c>
      <c r="Q729" s="20" t="s">
        <v>2304</v>
      </c>
      <c r="R729" s="33">
        <v>195</v>
      </c>
      <c r="S729" s="19">
        <v>0.05</v>
      </c>
    </row>
    <row r="730" spans="1:19" x14ac:dyDescent="0.2">
      <c r="A730" s="16">
        <v>20</v>
      </c>
      <c r="B730" s="15" t="s">
        <v>188</v>
      </c>
      <c r="C730" s="16">
        <v>2</v>
      </c>
      <c r="D730" s="15" t="s">
        <v>87</v>
      </c>
      <c r="E730" s="15" t="s">
        <v>60</v>
      </c>
      <c r="F730" s="15" t="s">
        <v>59</v>
      </c>
      <c r="G730" s="36">
        <v>18.97</v>
      </c>
      <c r="H730" s="15" t="s">
        <v>76</v>
      </c>
      <c r="I730" s="16">
        <v>729</v>
      </c>
      <c r="J730" s="15" t="s">
        <v>85</v>
      </c>
      <c r="K730" s="15" t="s">
        <v>186</v>
      </c>
      <c r="L730" s="23">
        <v>45023</v>
      </c>
      <c r="M730" s="14" t="s">
        <v>2013</v>
      </c>
      <c r="N730" s="17" t="s">
        <v>2224</v>
      </c>
      <c r="O730" s="13">
        <v>0.14652777777777778</v>
      </c>
      <c r="P730" s="14">
        <v>9.0972222222222232E-2</v>
      </c>
      <c r="Q730" s="15" t="s">
        <v>2304</v>
      </c>
      <c r="R730" s="32">
        <v>128</v>
      </c>
      <c r="S730" s="14">
        <v>4.5138888888888888E-2</v>
      </c>
    </row>
    <row r="731" spans="1:19" x14ac:dyDescent="0.2">
      <c r="A731" s="21">
        <v>8</v>
      </c>
      <c r="B731" s="20" t="s">
        <v>185</v>
      </c>
      <c r="C731" s="21">
        <v>3</v>
      </c>
      <c r="D731" s="20" t="s">
        <v>72</v>
      </c>
      <c r="E731" s="20" t="s">
        <v>82</v>
      </c>
      <c r="F731" s="20" t="s">
        <v>59</v>
      </c>
      <c r="G731" s="37">
        <v>15.02</v>
      </c>
      <c r="H731" s="20" t="s">
        <v>76</v>
      </c>
      <c r="I731" s="21">
        <v>730</v>
      </c>
      <c r="J731" s="20" t="s">
        <v>90</v>
      </c>
      <c r="K731" s="20" t="s">
        <v>183</v>
      </c>
      <c r="L731" s="24">
        <v>45023</v>
      </c>
      <c r="M731" s="19" t="s">
        <v>1887</v>
      </c>
      <c r="N731" s="22" t="s">
        <v>2030</v>
      </c>
      <c r="O731" s="18">
        <v>9.6527777777777782E-2</v>
      </c>
      <c r="P731" s="19">
        <v>3.125E-2</v>
      </c>
      <c r="Q731" s="20" t="s">
        <v>2304</v>
      </c>
      <c r="R731" s="33">
        <v>114</v>
      </c>
      <c r="S731" s="19">
        <v>5.486111111111111E-2</v>
      </c>
    </row>
    <row r="732" spans="1:19" x14ac:dyDescent="0.2">
      <c r="A732" s="16">
        <v>17</v>
      </c>
      <c r="B732" s="15" t="s">
        <v>182</v>
      </c>
      <c r="C732" s="16">
        <v>3</v>
      </c>
      <c r="D732" s="15" t="s">
        <v>61</v>
      </c>
      <c r="E732" s="15" t="s">
        <v>82</v>
      </c>
      <c r="F732" s="15" t="s">
        <v>59</v>
      </c>
      <c r="G732" s="36">
        <v>14.35</v>
      </c>
      <c r="H732" s="15" t="s">
        <v>57</v>
      </c>
      <c r="I732" s="16">
        <v>731</v>
      </c>
      <c r="J732" s="15" t="s">
        <v>69</v>
      </c>
      <c r="K732" s="15" t="s">
        <v>18</v>
      </c>
      <c r="L732" s="23">
        <v>45023</v>
      </c>
      <c r="M732" s="14" t="s">
        <v>2101</v>
      </c>
      <c r="N732" s="17" t="s">
        <v>2207</v>
      </c>
      <c r="O732" s="13">
        <v>0.13125000000000001</v>
      </c>
      <c r="P732" s="14">
        <v>9.8611111111111122E-2</v>
      </c>
      <c r="Q732" s="15" t="s">
        <v>2304</v>
      </c>
      <c r="R732" s="32">
        <v>64</v>
      </c>
      <c r="S732" s="14">
        <v>3.2638888888888891E-2</v>
      </c>
    </row>
    <row r="733" spans="1:19" x14ac:dyDescent="0.2">
      <c r="A733" s="21">
        <v>12</v>
      </c>
      <c r="B733" s="20" t="s">
        <v>180</v>
      </c>
      <c r="C733" s="21">
        <v>3</v>
      </c>
      <c r="D733" s="20" t="s">
        <v>78</v>
      </c>
      <c r="E733" s="20" t="s">
        <v>82</v>
      </c>
      <c r="F733" s="20" t="s">
        <v>59</v>
      </c>
      <c r="G733" s="37">
        <v>43.35</v>
      </c>
      <c r="H733" s="20" t="s">
        <v>57</v>
      </c>
      <c r="I733" s="21">
        <v>732</v>
      </c>
      <c r="J733" s="20" t="s">
        <v>104</v>
      </c>
      <c r="K733" s="20" t="s">
        <v>178</v>
      </c>
      <c r="L733" s="24">
        <v>45023</v>
      </c>
      <c r="M733" s="19" t="s">
        <v>2086</v>
      </c>
      <c r="N733" s="22" t="s">
        <v>2299</v>
      </c>
      <c r="O733" s="18">
        <v>0.16388888888888889</v>
      </c>
      <c r="P733" s="19">
        <v>7.9861111111111105E-2</v>
      </c>
      <c r="Q733" s="20" t="s">
        <v>2304</v>
      </c>
      <c r="R733" s="33">
        <v>306</v>
      </c>
      <c r="S733" s="19">
        <v>8.4027777777777785E-2</v>
      </c>
    </row>
    <row r="734" spans="1:19" x14ac:dyDescent="0.2">
      <c r="A734" s="16">
        <v>14</v>
      </c>
      <c r="B734" s="15" t="s">
        <v>177</v>
      </c>
      <c r="C734" s="16">
        <v>6</v>
      </c>
      <c r="D734" s="15" t="s">
        <v>78</v>
      </c>
      <c r="E734" s="15" t="s">
        <v>66</v>
      </c>
      <c r="F734" s="15" t="s">
        <v>59</v>
      </c>
      <c r="G734" s="36">
        <v>35.090000000000003</v>
      </c>
      <c r="H734" s="15" t="s">
        <v>70</v>
      </c>
      <c r="I734" s="16">
        <v>733</v>
      </c>
      <c r="J734" s="15" t="s">
        <v>64</v>
      </c>
      <c r="K734" s="15" t="s">
        <v>175</v>
      </c>
      <c r="L734" s="23">
        <v>45023</v>
      </c>
      <c r="M734" s="14" t="s">
        <v>1956</v>
      </c>
      <c r="N734" s="17" t="s">
        <v>2200</v>
      </c>
      <c r="O734" s="13">
        <v>7.5000000000000011E-2</v>
      </c>
      <c r="P734" s="14">
        <v>2.3611111111111124E-2</v>
      </c>
      <c r="Q734" s="15" t="s">
        <v>2304</v>
      </c>
      <c r="R734" s="32">
        <v>186</v>
      </c>
      <c r="S734" s="14">
        <v>5.1388888888888887E-2</v>
      </c>
    </row>
    <row r="735" spans="1:19" x14ac:dyDescent="0.2">
      <c r="A735" s="21">
        <v>14</v>
      </c>
      <c r="B735" s="20" t="s">
        <v>174</v>
      </c>
      <c r="C735" s="21">
        <v>2</v>
      </c>
      <c r="D735" s="20" t="s">
        <v>61</v>
      </c>
      <c r="E735" s="20" t="s">
        <v>82</v>
      </c>
      <c r="F735" s="20" t="s">
        <v>102</v>
      </c>
      <c r="G735" s="37">
        <v>46.82</v>
      </c>
      <c r="H735" s="20" t="s">
        <v>70</v>
      </c>
      <c r="I735" s="21">
        <v>734</v>
      </c>
      <c r="J735" s="20" t="s">
        <v>132</v>
      </c>
      <c r="K735" s="20" t="s">
        <v>172</v>
      </c>
      <c r="L735" s="24">
        <v>45023</v>
      </c>
      <c r="M735" s="19" t="s">
        <v>2015</v>
      </c>
      <c r="N735" s="22" t="s">
        <v>2144</v>
      </c>
      <c r="O735" s="18">
        <v>0.10416666666666667</v>
      </c>
      <c r="P735" s="19">
        <v>6.8055555555555564E-2</v>
      </c>
      <c r="Q735" s="20" t="s">
        <v>2304</v>
      </c>
      <c r="R735" s="33">
        <v>139</v>
      </c>
      <c r="S735" s="19">
        <v>3.6111111111111108E-2</v>
      </c>
    </row>
    <row r="736" spans="1:19" x14ac:dyDescent="0.2">
      <c r="A736" s="16">
        <v>20</v>
      </c>
      <c r="B736" s="15" t="s">
        <v>171</v>
      </c>
      <c r="C736" s="16">
        <v>4</v>
      </c>
      <c r="D736" s="15" t="s">
        <v>72</v>
      </c>
      <c r="E736" s="15" t="s">
        <v>60</v>
      </c>
      <c r="F736" s="15" t="s">
        <v>59</v>
      </c>
      <c r="G736" s="36">
        <v>38.43</v>
      </c>
      <c r="H736" s="15" t="s">
        <v>70</v>
      </c>
      <c r="I736" s="16">
        <v>735</v>
      </c>
      <c r="J736" s="15" t="s">
        <v>90</v>
      </c>
      <c r="K736" s="15" t="s">
        <v>169</v>
      </c>
      <c r="L736" s="23">
        <v>45023</v>
      </c>
      <c r="M736" s="14" t="s">
        <v>1966</v>
      </c>
      <c r="N736" s="17" t="s">
        <v>2107</v>
      </c>
      <c r="O736" s="13">
        <v>7.9861111111111105E-2</v>
      </c>
      <c r="P736" s="14">
        <v>1.9444444444444438E-2</v>
      </c>
      <c r="Q736" s="15" t="s">
        <v>2304</v>
      </c>
      <c r="R736" s="32">
        <v>142</v>
      </c>
      <c r="S736" s="14">
        <v>6.0416666666666667E-2</v>
      </c>
    </row>
    <row r="737" spans="1:19" x14ac:dyDescent="0.2">
      <c r="A737" s="21">
        <v>17</v>
      </c>
      <c r="B737" s="20" t="s">
        <v>168</v>
      </c>
      <c r="C737" s="21">
        <v>2</v>
      </c>
      <c r="D737" s="20" t="s">
        <v>78</v>
      </c>
      <c r="E737" s="20" t="s">
        <v>60</v>
      </c>
      <c r="F737" s="20" t="s">
        <v>59</v>
      </c>
      <c r="G737" s="37">
        <v>25.91</v>
      </c>
      <c r="H737" s="20" t="s">
        <v>76</v>
      </c>
      <c r="I737" s="21">
        <v>736</v>
      </c>
      <c r="J737" s="20" t="s">
        <v>90</v>
      </c>
      <c r="K737" s="20" t="s">
        <v>166</v>
      </c>
      <c r="L737" s="24">
        <v>45023</v>
      </c>
      <c r="M737" s="19" t="s">
        <v>2044</v>
      </c>
      <c r="N737" s="22" t="s">
        <v>1899</v>
      </c>
      <c r="O737" s="18">
        <v>0.10486111111111111</v>
      </c>
      <c r="P737" s="19">
        <v>3.0555555555555558E-2</v>
      </c>
      <c r="Q737" s="20" t="s">
        <v>2304</v>
      </c>
      <c r="R737" s="33">
        <v>215</v>
      </c>
      <c r="S737" s="19">
        <v>6.3888888888888884E-2</v>
      </c>
    </row>
    <row r="738" spans="1:19" x14ac:dyDescent="0.2">
      <c r="A738" s="16">
        <v>6</v>
      </c>
      <c r="B738" s="15" t="s">
        <v>165</v>
      </c>
      <c r="C738" s="16">
        <v>1</v>
      </c>
      <c r="D738" s="15" t="s">
        <v>61</v>
      </c>
      <c r="E738" s="15" t="s">
        <v>60</v>
      </c>
      <c r="F738" s="15" t="s">
        <v>106</v>
      </c>
      <c r="G738" s="36">
        <v>24.09</v>
      </c>
      <c r="H738" s="15" t="s">
        <v>57</v>
      </c>
      <c r="I738" s="16">
        <v>737</v>
      </c>
      <c r="J738" s="15" t="s">
        <v>163</v>
      </c>
      <c r="K738" s="15" t="s">
        <v>162</v>
      </c>
      <c r="L738" s="23">
        <v>45023</v>
      </c>
      <c r="M738" s="14" t="s">
        <v>2040</v>
      </c>
      <c r="N738" s="17" t="s">
        <v>1925</v>
      </c>
      <c r="O738" s="13">
        <v>0.10208333333333335</v>
      </c>
      <c r="P738" s="14">
        <v>8.6805555555555566E-2</v>
      </c>
      <c r="Q738" s="15" t="s">
        <v>2304</v>
      </c>
      <c r="R738" s="32">
        <v>118</v>
      </c>
      <c r="S738" s="14">
        <v>1.5277777777777777E-2</v>
      </c>
    </row>
    <row r="739" spans="1:19" x14ac:dyDescent="0.2">
      <c r="A739" s="21">
        <v>15</v>
      </c>
      <c r="B739" s="20" t="s">
        <v>161</v>
      </c>
      <c r="C739" s="21">
        <v>1</v>
      </c>
      <c r="D739" s="20" t="s">
        <v>72</v>
      </c>
      <c r="E739" s="20" t="s">
        <v>82</v>
      </c>
      <c r="F739" s="20" t="s">
        <v>59</v>
      </c>
      <c r="G739" s="37">
        <v>0</v>
      </c>
      <c r="H739" s="20" t="s">
        <v>76</v>
      </c>
      <c r="I739" s="21">
        <v>738</v>
      </c>
      <c r="J739" s="20" t="s">
        <v>90</v>
      </c>
      <c r="K739" s="20" t="s">
        <v>159</v>
      </c>
      <c r="L739" s="24">
        <v>45023</v>
      </c>
      <c r="M739" s="19" t="s">
        <v>2100</v>
      </c>
      <c r="N739" s="22" t="s">
        <v>1909</v>
      </c>
      <c r="O739" s="18">
        <v>6.1111111111111123E-2</v>
      </c>
      <c r="P739" s="19">
        <v>0</v>
      </c>
      <c r="Q739" s="20" t="s">
        <v>2305</v>
      </c>
      <c r="R739" s="33">
        <v>134</v>
      </c>
      <c r="S739" s="19">
        <v>6.5277777777777782E-2</v>
      </c>
    </row>
    <row r="740" spans="1:19" x14ac:dyDescent="0.2">
      <c r="A740" s="16">
        <v>10</v>
      </c>
      <c r="B740" s="15" t="s">
        <v>158</v>
      </c>
      <c r="C740" s="16">
        <v>5</v>
      </c>
      <c r="D740" s="15" t="s">
        <v>61</v>
      </c>
      <c r="E740" s="15" t="s">
        <v>82</v>
      </c>
      <c r="F740" s="15" t="s">
        <v>106</v>
      </c>
      <c r="G740" s="36">
        <v>33.69</v>
      </c>
      <c r="H740" s="15" t="s">
        <v>57</v>
      </c>
      <c r="I740" s="16">
        <v>739</v>
      </c>
      <c r="J740" s="15" t="s">
        <v>75</v>
      </c>
      <c r="K740" s="15" t="s">
        <v>22</v>
      </c>
      <c r="L740" s="23">
        <v>45023</v>
      </c>
      <c r="M740" s="14" t="s">
        <v>2017</v>
      </c>
      <c r="N740" s="17" t="s">
        <v>2124</v>
      </c>
      <c r="O740" s="13">
        <v>9.5138888888888912E-2</v>
      </c>
      <c r="P740" s="14">
        <v>5.7638888888888913E-2</v>
      </c>
      <c r="Q740" s="15" t="s">
        <v>2304</v>
      </c>
      <c r="R740" s="32">
        <v>46</v>
      </c>
      <c r="S740" s="14">
        <v>3.7499999999999999E-2</v>
      </c>
    </row>
    <row r="741" spans="1:19" x14ac:dyDescent="0.2">
      <c r="A741" s="21">
        <v>16</v>
      </c>
      <c r="B741" s="20" t="s">
        <v>156</v>
      </c>
      <c r="C741" s="21">
        <v>6</v>
      </c>
      <c r="D741" s="20" t="s">
        <v>97</v>
      </c>
      <c r="E741" s="20" t="s">
        <v>82</v>
      </c>
      <c r="F741" s="20" t="s">
        <v>106</v>
      </c>
      <c r="G741" s="37">
        <v>16.05</v>
      </c>
      <c r="H741" s="20" t="s">
        <v>57</v>
      </c>
      <c r="I741" s="21">
        <v>740</v>
      </c>
      <c r="J741" s="20" t="s">
        <v>56</v>
      </c>
      <c r="K741" s="20" t="s">
        <v>154</v>
      </c>
      <c r="L741" s="24">
        <v>45023</v>
      </c>
      <c r="M741" s="19" t="s">
        <v>1940</v>
      </c>
      <c r="N741" s="22" t="s">
        <v>2150</v>
      </c>
      <c r="O741" s="18">
        <v>0.1076388888888889</v>
      </c>
      <c r="P741" s="19">
        <v>2.9166666666666674E-2</v>
      </c>
      <c r="Q741" s="20" t="s">
        <v>2304</v>
      </c>
      <c r="R741" s="33">
        <v>293</v>
      </c>
      <c r="S741" s="19">
        <v>7.8472222222222221E-2</v>
      </c>
    </row>
    <row r="742" spans="1:19" x14ac:dyDescent="0.2">
      <c r="A742" s="16">
        <v>14</v>
      </c>
      <c r="B742" s="15" t="s">
        <v>153</v>
      </c>
      <c r="C742" s="16">
        <v>4</v>
      </c>
      <c r="D742" s="15" t="s">
        <v>61</v>
      </c>
      <c r="E742" s="15" t="s">
        <v>82</v>
      </c>
      <c r="F742" s="15" t="s">
        <v>106</v>
      </c>
      <c r="G742" s="36">
        <v>40.31</v>
      </c>
      <c r="H742" s="15" t="s">
        <v>76</v>
      </c>
      <c r="I742" s="16">
        <v>741</v>
      </c>
      <c r="J742" s="15" t="s">
        <v>85</v>
      </c>
      <c r="K742" s="15" t="s">
        <v>151</v>
      </c>
      <c r="L742" s="23">
        <v>45023</v>
      </c>
      <c r="M742" s="14" t="s">
        <v>1887</v>
      </c>
      <c r="N742" s="17" t="s">
        <v>2192</v>
      </c>
      <c r="O742" s="13">
        <v>0.17291666666666666</v>
      </c>
      <c r="P742" s="14">
        <v>4.7916666666666677E-2</v>
      </c>
      <c r="Q742" s="15" t="s">
        <v>2304</v>
      </c>
      <c r="R742" s="32">
        <v>285</v>
      </c>
      <c r="S742" s="14">
        <v>0.11458333333333333</v>
      </c>
    </row>
    <row r="743" spans="1:19" x14ac:dyDescent="0.2">
      <c r="A743" s="21">
        <v>20</v>
      </c>
      <c r="B743" s="20" t="s">
        <v>150</v>
      </c>
      <c r="C743" s="21">
        <v>4</v>
      </c>
      <c r="D743" s="20" t="s">
        <v>61</v>
      </c>
      <c r="E743" s="20" t="s">
        <v>60</v>
      </c>
      <c r="F743" s="20" t="s">
        <v>59</v>
      </c>
      <c r="G743" s="37">
        <v>0</v>
      </c>
      <c r="H743" s="20" t="s">
        <v>57</v>
      </c>
      <c r="I743" s="21">
        <v>742</v>
      </c>
      <c r="J743" s="20" t="s">
        <v>75</v>
      </c>
      <c r="K743" s="20" t="s">
        <v>148</v>
      </c>
      <c r="L743" s="24">
        <v>45023</v>
      </c>
      <c r="M743" s="19" t="s">
        <v>2024</v>
      </c>
      <c r="N743" s="22" t="s">
        <v>1970</v>
      </c>
      <c r="O743" s="18">
        <v>7.3611111111111113E-2</v>
      </c>
      <c r="P743" s="19">
        <v>0</v>
      </c>
      <c r="Q743" s="20" t="s">
        <v>2305</v>
      </c>
      <c r="R743" s="33">
        <v>166</v>
      </c>
      <c r="S743" s="19">
        <v>0.10069444444444445</v>
      </c>
    </row>
    <row r="744" spans="1:19" x14ac:dyDescent="0.2">
      <c r="A744" s="16">
        <v>19</v>
      </c>
      <c r="B744" s="15" t="s">
        <v>147</v>
      </c>
      <c r="C744" s="16">
        <v>2</v>
      </c>
      <c r="D744" s="15" t="s">
        <v>72</v>
      </c>
      <c r="E744" s="15" t="s">
        <v>82</v>
      </c>
      <c r="F744" s="15" t="s">
        <v>106</v>
      </c>
      <c r="G744" s="36">
        <v>25.7</v>
      </c>
      <c r="H744" s="15" t="s">
        <v>76</v>
      </c>
      <c r="I744" s="16">
        <v>743</v>
      </c>
      <c r="J744" s="15" t="s">
        <v>104</v>
      </c>
      <c r="K744" s="15" t="s">
        <v>145</v>
      </c>
      <c r="L744" s="23">
        <v>45023</v>
      </c>
      <c r="M744" s="14" t="s">
        <v>2107</v>
      </c>
      <c r="N744" s="17" t="s">
        <v>2300</v>
      </c>
      <c r="O744" s="13">
        <v>0.17500000000000002</v>
      </c>
      <c r="P744" s="14">
        <v>6.527777777777781E-2</v>
      </c>
      <c r="Q744" s="15" t="s">
        <v>2304</v>
      </c>
      <c r="R744" s="32">
        <v>134</v>
      </c>
      <c r="S744" s="14">
        <v>9.930555555555555E-2</v>
      </c>
    </row>
    <row r="745" spans="1:19" x14ac:dyDescent="0.2">
      <c r="A745" s="21">
        <v>11</v>
      </c>
      <c r="B745" s="20" t="s">
        <v>144</v>
      </c>
      <c r="C745" s="21">
        <v>1</v>
      </c>
      <c r="D745" s="20" t="s">
        <v>97</v>
      </c>
      <c r="E745" s="20" t="s">
        <v>82</v>
      </c>
      <c r="F745" s="20" t="s">
        <v>59</v>
      </c>
      <c r="G745" s="37">
        <v>26.5</v>
      </c>
      <c r="H745" s="20" t="s">
        <v>70</v>
      </c>
      <c r="I745" s="21">
        <v>744</v>
      </c>
      <c r="J745" s="20" t="s">
        <v>90</v>
      </c>
      <c r="K745" s="20" t="s">
        <v>142</v>
      </c>
      <c r="L745" s="24">
        <v>45023</v>
      </c>
      <c r="M745" s="19" t="s">
        <v>1968</v>
      </c>
      <c r="N745" s="22" t="s">
        <v>2301</v>
      </c>
      <c r="O745" s="18">
        <v>0.15972222222222221</v>
      </c>
      <c r="P745" s="19">
        <v>0.11319444444444443</v>
      </c>
      <c r="Q745" s="20" t="s">
        <v>2304</v>
      </c>
      <c r="R745" s="33">
        <v>76</v>
      </c>
      <c r="S745" s="19">
        <v>4.6527777777777779E-2</v>
      </c>
    </row>
    <row r="746" spans="1:19" x14ac:dyDescent="0.2">
      <c r="A746" s="16">
        <v>3</v>
      </c>
      <c r="B746" s="15" t="s">
        <v>141</v>
      </c>
      <c r="C746" s="16">
        <v>1</v>
      </c>
      <c r="D746" s="15" t="s">
        <v>87</v>
      </c>
      <c r="E746" s="15" t="s">
        <v>82</v>
      </c>
      <c r="F746" s="15" t="s">
        <v>102</v>
      </c>
      <c r="G746" s="36">
        <v>18.75</v>
      </c>
      <c r="H746" s="15" t="s">
        <v>70</v>
      </c>
      <c r="I746" s="16">
        <v>745</v>
      </c>
      <c r="J746" s="15" t="s">
        <v>126</v>
      </c>
      <c r="K746" s="15" t="s">
        <v>139</v>
      </c>
      <c r="L746" s="23">
        <v>45023</v>
      </c>
      <c r="M746" s="14" t="s">
        <v>2009</v>
      </c>
      <c r="N746" s="17" t="s">
        <v>2145</v>
      </c>
      <c r="O746" s="13">
        <v>9.5833333333333368E-2</v>
      </c>
      <c r="P746" s="14">
        <v>4.5138888888888923E-2</v>
      </c>
      <c r="Q746" s="15" t="s">
        <v>2304</v>
      </c>
      <c r="R746" s="32">
        <v>284</v>
      </c>
      <c r="S746" s="14">
        <v>5.0694444444444445E-2</v>
      </c>
    </row>
    <row r="747" spans="1:19" x14ac:dyDescent="0.2">
      <c r="A747" s="21">
        <v>13</v>
      </c>
      <c r="B747" s="20" t="s">
        <v>138</v>
      </c>
      <c r="C747" s="21">
        <v>2</v>
      </c>
      <c r="D747" s="20" t="s">
        <v>97</v>
      </c>
      <c r="E747" s="20" t="s">
        <v>82</v>
      </c>
      <c r="F747" s="20" t="s">
        <v>59</v>
      </c>
      <c r="G747" s="37">
        <v>44.9</v>
      </c>
      <c r="H747" s="20" t="s">
        <v>76</v>
      </c>
      <c r="I747" s="21">
        <v>746</v>
      </c>
      <c r="J747" s="20" t="s">
        <v>69</v>
      </c>
      <c r="K747" s="20" t="s">
        <v>136</v>
      </c>
      <c r="L747" s="24">
        <v>45023</v>
      </c>
      <c r="M747" s="19" t="s">
        <v>2052</v>
      </c>
      <c r="N747" s="22" t="s">
        <v>2245</v>
      </c>
      <c r="O747" s="18">
        <v>0.1472222222222222</v>
      </c>
      <c r="P747" s="19">
        <v>8.3333333333333315E-2</v>
      </c>
      <c r="Q747" s="20" t="s">
        <v>2304</v>
      </c>
      <c r="R747" s="33">
        <v>201</v>
      </c>
      <c r="S747" s="19">
        <v>5.347222222222222E-2</v>
      </c>
    </row>
    <row r="748" spans="1:19" x14ac:dyDescent="0.2">
      <c r="A748" s="16">
        <v>16</v>
      </c>
      <c r="B748" s="15" t="s">
        <v>130</v>
      </c>
      <c r="C748" s="16">
        <v>3</v>
      </c>
      <c r="D748" s="15" t="s">
        <v>97</v>
      </c>
      <c r="E748" s="15" t="s">
        <v>60</v>
      </c>
      <c r="F748" s="15" t="s">
        <v>106</v>
      </c>
      <c r="G748" s="36">
        <v>37.229999999999997</v>
      </c>
      <c r="H748" s="15" t="s">
        <v>57</v>
      </c>
      <c r="I748" s="16">
        <v>747</v>
      </c>
      <c r="J748" s="15" t="s">
        <v>85</v>
      </c>
      <c r="K748" s="15" t="s">
        <v>26</v>
      </c>
      <c r="L748" s="23">
        <v>45023</v>
      </c>
      <c r="M748" s="14" t="s">
        <v>2045</v>
      </c>
      <c r="N748" s="17" t="s">
        <v>2111</v>
      </c>
      <c r="O748" s="13">
        <v>8.0555555555555533E-2</v>
      </c>
      <c r="P748" s="14">
        <v>6.1111111111111088E-2</v>
      </c>
      <c r="Q748" s="15" t="s">
        <v>2304</v>
      </c>
      <c r="R748" s="32">
        <v>25</v>
      </c>
      <c r="S748" s="14">
        <v>1.9444444444444445E-2</v>
      </c>
    </row>
    <row r="749" spans="1:19" x14ac:dyDescent="0.2">
      <c r="A749" s="21">
        <v>2</v>
      </c>
      <c r="B749" s="20" t="s">
        <v>134</v>
      </c>
      <c r="C749" s="21">
        <v>4</v>
      </c>
      <c r="D749" s="20" t="s">
        <v>61</v>
      </c>
      <c r="E749" s="20" t="s">
        <v>82</v>
      </c>
      <c r="F749" s="20" t="s">
        <v>59</v>
      </c>
      <c r="G749" s="37">
        <v>12.55</v>
      </c>
      <c r="H749" s="20" t="s">
        <v>57</v>
      </c>
      <c r="I749" s="21">
        <v>748</v>
      </c>
      <c r="J749" s="20" t="s">
        <v>132</v>
      </c>
      <c r="K749" s="20" t="s">
        <v>131</v>
      </c>
      <c r="L749" s="24">
        <v>45023</v>
      </c>
      <c r="M749" s="19" t="s">
        <v>2102</v>
      </c>
      <c r="N749" s="22" t="s">
        <v>2219</v>
      </c>
      <c r="O749" s="18">
        <v>0.14305555555555555</v>
      </c>
      <c r="P749" s="19">
        <v>0.11736111111111111</v>
      </c>
      <c r="Q749" s="20" t="s">
        <v>2304</v>
      </c>
      <c r="R749" s="33">
        <v>110</v>
      </c>
      <c r="S749" s="19">
        <v>2.5694444444444443E-2</v>
      </c>
    </row>
    <row r="750" spans="1:19" x14ac:dyDescent="0.2">
      <c r="A750" s="16">
        <v>1</v>
      </c>
      <c r="B750" s="15" t="s">
        <v>130</v>
      </c>
      <c r="C750" s="16">
        <v>2</v>
      </c>
      <c r="D750" s="15" t="s">
        <v>78</v>
      </c>
      <c r="E750" s="15" t="s">
        <v>82</v>
      </c>
      <c r="F750" s="15" t="s">
        <v>106</v>
      </c>
      <c r="G750" s="36">
        <v>24.12</v>
      </c>
      <c r="H750" s="15" t="s">
        <v>76</v>
      </c>
      <c r="I750" s="16">
        <v>749</v>
      </c>
      <c r="J750" s="15" t="s">
        <v>100</v>
      </c>
      <c r="K750" s="15" t="s">
        <v>17</v>
      </c>
      <c r="L750" s="23">
        <v>45023</v>
      </c>
      <c r="M750" s="14" t="s">
        <v>1938</v>
      </c>
      <c r="N750" s="17" t="s">
        <v>2189</v>
      </c>
      <c r="O750" s="13">
        <v>7.3611111111111113E-2</v>
      </c>
      <c r="P750" s="14">
        <v>5.7638888888888885E-2</v>
      </c>
      <c r="Q750" s="15" t="s">
        <v>2304</v>
      </c>
      <c r="R750" s="32">
        <v>70</v>
      </c>
      <c r="S750" s="14">
        <v>5.5555555555555558E-3</v>
      </c>
    </row>
    <row r="751" spans="1:19" x14ac:dyDescent="0.2">
      <c r="A751" s="21">
        <v>6</v>
      </c>
      <c r="B751" s="20" t="s">
        <v>128</v>
      </c>
      <c r="C751" s="21">
        <v>4</v>
      </c>
      <c r="D751" s="20" t="s">
        <v>97</v>
      </c>
      <c r="E751" s="20" t="s">
        <v>82</v>
      </c>
      <c r="F751" s="20" t="s">
        <v>59</v>
      </c>
      <c r="G751" s="37">
        <v>0</v>
      </c>
      <c r="H751" s="20" t="s">
        <v>70</v>
      </c>
      <c r="I751" s="21">
        <v>750</v>
      </c>
      <c r="J751" s="20" t="s">
        <v>126</v>
      </c>
      <c r="K751" s="20" t="s">
        <v>125</v>
      </c>
      <c r="L751" s="24">
        <v>45023</v>
      </c>
      <c r="M751" s="19" t="s">
        <v>1960</v>
      </c>
      <c r="N751" s="22" t="s">
        <v>2302</v>
      </c>
      <c r="O751" s="18">
        <v>5.1388888888888887E-2</v>
      </c>
      <c r="P751" s="19">
        <v>0</v>
      </c>
      <c r="Q751" s="20" t="s">
        <v>2305</v>
      </c>
      <c r="R751" s="33">
        <v>119</v>
      </c>
      <c r="S751" s="19">
        <v>5.9722222222222225E-2</v>
      </c>
    </row>
    <row r="752" spans="1:19" x14ac:dyDescent="0.2">
      <c r="A752" s="16">
        <v>17</v>
      </c>
      <c r="B752" s="15" t="s">
        <v>124</v>
      </c>
      <c r="C752" s="16">
        <v>6</v>
      </c>
      <c r="D752" s="15" t="s">
        <v>61</v>
      </c>
      <c r="E752" s="15" t="s">
        <v>60</v>
      </c>
      <c r="F752" s="15" t="s">
        <v>59</v>
      </c>
      <c r="G752" s="36">
        <v>49.35</v>
      </c>
      <c r="H752" s="15" t="s">
        <v>70</v>
      </c>
      <c r="I752" s="16">
        <v>751</v>
      </c>
      <c r="J752" s="15" t="s">
        <v>104</v>
      </c>
      <c r="K752" s="15" t="s">
        <v>122</v>
      </c>
      <c r="L752" s="23">
        <v>45023</v>
      </c>
      <c r="M752" s="14" t="s">
        <v>1976</v>
      </c>
      <c r="N752" s="17" t="s">
        <v>2052</v>
      </c>
      <c r="O752" s="13">
        <v>6.8055555555555564E-2</v>
      </c>
      <c r="P752" s="14">
        <v>7.6388888888888964E-3</v>
      </c>
      <c r="Q752" s="15" t="s">
        <v>2304</v>
      </c>
      <c r="R752" s="32">
        <v>170</v>
      </c>
      <c r="S752" s="14">
        <v>6.0416666666666667E-2</v>
      </c>
    </row>
    <row r="753" spans="1:19" x14ac:dyDescent="0.2">
      <c r="A753" s="21">
        <v>3</v>
      </c>
      <c r="B753" s="20" t="s">
        <v>121</v>
      </c>
      <c r="C753" s="21">
        <v>5</v>
      </c>
      <c r="D753" s="20" t="s">
        <v>72</v>
      </c>
      <c r="E753" s="20" t="s">
        <v>82</v>
      </c>
      <c r="F753" s="20" t="s">
        <v>59</v>
      </c>
      <c r="G753" s="37">
        <v>46.27</v>
      </c>
      <c r="H753" s="20" t="s">
        <v>70</v>
      </c>
      <c r="I753" s="21">
        <v>752</v>
      </c>
      <c r="J753" s="20" t="s">
        <v>100</v>
      </c>
      <c r="K753" s="20" t="s">
        <v>7</v>
      </c>
      <c r="L753" s="24">
        <v>45023</v>
      </c>
      <c r="M753" s="19" t="s">
        <v>1996</v>
      </c>
      <c r="N753" s="22" t="s">
        <v>2192</v>
      </c>
      <c r="O753" s="18">
        <v>9.583333333333334E-2</v>
      </c>
      <c r="P753" s="19">
        <v>7.5000000000000011E-2</v>
      </c>
      <c r="Q753" s="20" t="s">
        <v>2304</v>
      </c>
      <c r="R753" s="33">
        <v>60</v>
      </c>
      <c r="S753" s="19">
        <v>2.0833333333333332E-2</v>
      </c>
    </row>
    <row r="754" spans="1:19" x14ac:dyDescent="0.2">
      <c r="A754" s="16">
        <v>11</v>
      </c>
      <c r="B754" s="15" t="s">
        <v>119</v>
      </c>
      <c r="C754" s="16">
        <v>4</v>
      </c>
      <c r="D754" s="15" t="s">
        <v>78</v>
      </c>
      <c r="E754" s="15" t="s">
        <v>82</v>
      </c>
      <c r="F754" s="15" t="s">
        <v>106</v>
      </c>
      <c r="G754" s="36">
        <v>26.24</v>
      </c>
      <c r="H754" s="15" t="s">
        <v>70</v>
      </c>
      <c r="I754" s="16">
        <v>753</v>
      </c>
      <c r="J754" s="15" t="s">
        <v>69</v>
      </c>
      <c r="K754" s="15" t="s">
        <v>117</v>
      </c>
      <c r="L754" s="23">
        <v>45023</v>
      </c>
      <c r="M754" s="14" t="s">
        <v>2015</v>
      </c>
      <c r="N754" s="17" t="s">
        <v>2216</v>
      </c>
      <c r="O754" s="13">
        <v>9.097222222222219E-2</v>
      </c>
      <c r="P754" s="14">
        <v>2.0833333333332982E-3</v>
      </c>
      <c r="Q754" s="15" t="s">
        <v>2304</v>
      </c>
      <c r="R754" s="32">
        <v>163</v>
      </c>
      <c r="S754" s="14">
        <v>8.8888888888888892E-2</v>
      </c>
    </row>
    <row r="755" spans="1:19" x14ac:dyDescent="0.2">
      <c r="A755" s="21">
        <v>8</v>
      </c>
      <c r="B755" s="20" t="s">
        <v>116</v>
      </c>
      <c r="C755" s="21">
        <v>3</v>
      </c>
      <c r="D755" s="20" t="s">
        <v>72</v>
      </c>
      <c r="E755" s="20" t="s">
        <v>82</v>
      </c>
      <c r="F755" s="20" t="s">
        <v>59</v>
      </c>
      <c r="G755" s="37">
        <v>0</v>
      </c>
      <c r="H755" s="20" t="s">
        <v>57</v>
      </c>
      <c r="I755" s="21">
        <v>754</v>
      </c>
      <c r="J755" s="20" t="s">
        <v>90</v>
      </c>
      <c r="K755" s="20" t="s">
        <v>114</v>
      </c>
      <c r="L755" s="24">
        <v>45023</v>
      </c>
      <c r="M755" s="19" t="s">
        <v>2108</v>
      </c>
      <c r="N755" s="22" t="s">
        <v>2234</v>
      </c>
      <c r="O755" s="18">
        <v>5.2083333333333315E-2</v>
      </c>
      <c r="P755" s="19">
        <v>0</v>
      </c>
      <c r="Q755" s="20" t="s">
        <v>2305</v>
      </c>
      <c r="R755" s="33">
        <v>237</v>
      </c>
      <c r="S755" s="19">
        <v>6.1805555555555558E-2</v>
      </c>
    </row>
    <row r="756" spans="1:19" x14ac:dyDescent="0.2">
      <c r="A756" s="16">
        <v>12</v>
      </c>
      <c r="B756" s="15" t="s">
        <v>113</v>
      </c>
      <c r="C756" s="16">
        <v>3</v>
      </c>
      <c r="D756" s="15" t="s">
        <v>61</v>
      </c>
      <c r="E756" s="15" t="s">
        <v>82</v>
      </c>
      <c r="F756" s="15" t="s">
        <v>59</v>
      </c>
      <c r="G756" s="36">
        <v>26.65</v>
      </c>
      <c r="H756" s="15" t="s">
        <v>76</v>
      </c>
      <c r="I756" s="16">
        <v>755</v>
      </c>
      <c r="J756" s="15" t="s">
        <v>104</v>
      </c>
      <c r="K756" s="15" t="s">
        <v>111</v>
      </c>
      <c r="L756" s="23">
        <v>45023</v>
      </c>
      <c r="M756" s="14" t="s">
        <v>2090</v>
      </c>
      <c r="N756" s="17" t="s">
        <v>2228</v>
      </c>
      <c r="O756" s="13">
        <v>0.11180555555555557</v>
      </c>
      <c r="P756" s="14">
        <v>2.5694444444444464E-2</v>
      </c>
      <c r="Q756" s="15" t="s">
        <v>2304</v>
      </c>
      <c r="R756" s="32">
        <v>211</v>
      </c>
      <c r="S756" s="14">
        <v>7.5694444444444439E-2</v>
      </c>
    </row>
    <row r="757" spans="1:19" x14ac:dyDescent="0.2">
      <c r="A757" s="21">
        <v>11</v>
      </c>
      <c r="B757" s="20" t="s">
        <v>110</v>
      </c>
      <c r="C757" s="21">
        <v>1</v>
      </c>
      <c r="D757" s="20" t="s">
        <v>97</v>
      </c>
      <c r="E757" s="20" t="s">
        <v>66</v>
      </c>
      <c r="F757" s="20" t="s">
        <v>59</v>
      </c>
      <c r="G757" s="37">
        <v>31.75</v>
      </c>
      <c r="H757" s="20" t="s">
        <v>70</v>
      </c>
      <c r="I757" s="21">
        <v>756</v>
      </c>
      <c r="J757" s="20" t="s">
        <v>100</v>
      </c>
      <c r="K757" s="20" t="s">
        <v>108</v>
      </c>
      <c r="L757" s="24">
        <v>45023</v>
      </c>
      <c r="M757" s="19" t="s">
        <v>2017</v>
      </c>
      <c r="N757" s="22" t="s">
        <v>2303</v>
      </c>
      <c r="O757" s="18">
        <v>0.16527777777777777</v>
      </c>
      <c r="P757" s="19">
        <v>0.14166666666666666</v>
      </c>
      <c r="Q757" s="20" t="s">
        <v>2304</v>
      </c>
      <c r="R757" s="33">
        <v>50</v>
      </c>
      <c r="S757" s="19">
        <v>2.361111111111111E-2</v>
      </c>
    </row>
    <row r="758" spans="1:19" x14ac:dyDescent="0.2">
      <c r="A758" s="16">
        <v>3</v>
      </c>
      <c r="B758" s="15" t="s">
        <v>107</v>
      </c>
      <c r="C758" s="16">
        <v>6</v>
      </c>
      <c r="D758" s="15" t="s">
        <v>61</v>
      </c>
      <c r="E758" s="15" t="s">
        <v>82</v>
      </c>
      <c r="F758" s="15" t="s">
        <v>106</v>
      </c>
      <c r="G758" s="36">
        <v>10.029999999999999</v>
      </c>
      <c r="H758" s="15" t="s">
        <v>57</v>
      </c>
      <c r="I758" s="16">
        <v>757</v>
      </c>
      <c r="J758" s="15" t="s">
        <v>104</v>
      </c>
      <c r="K758" s="15" t="s">
        <v>7</v>
      </c>
      <c r="L758" s="23">
        <v>45023</v>
      </c>
      <c r="M758" s="14" t="s">
        <v>1927</v>
      </c>
      <c r="N758" s="17" t="s">
        <v>2277</v>
      </c>
      <c r="O758" s="13">
        <v>0.12152777777777778</v>
      </c>
      <c r="P758" s="14">
        <v>9.375E-2</v>
      </c>
      <c r="Q758" s="15" t="s">
        <v>2304</v>
      </c>
      <c r="R758" s="32">
        <v>60</v>
      </c>
      <c r="S758" s="14">
        <v>2.7777777777777776E-2</v>
      </c>
    </row>
    <row r="759" spans="1:19" x14ac:dyDescent="0.2">
      <c r="A759" s="21">
        <v>18</v>
      </c>
      <c r="B759" s="20" t="s">
        <v>103</v>
      </c>
      <c r="C759" s="21">
        <v>4</v>
      </c>
      <c r="D759" s="20" t="s">
        <v>72</v>
      </c>
      <c r="E759" s="20" t="s">
        <v>60</v>
      </c>
      <c r="F759" s="20" t="s">
        <v>102</v>
      </c>
      <c r="G759" s="37">
        <v>27.04</v>
      </c>
      <c r="H759" s="20" t="s">
        <v>57</v>
      </c>
      <c r="I759" s="21">
        <v>758</v>
      </c>
      <c r="J759" s="20" t="s">
        <v>100</v>
      </c>
      <c r="K759" s="20" t="s">
        <v>99</v>
      </c>
      <c r="L759" s="24">
        <v>45023</v>
      </c>
      <c r="M759" s="19" t="s">
        <v>2027</v>
      </c>
      <c r="N759" s="22" t="s">
        <v>2089</v>
      </c>
      <c r="O759" s="18">
        <v>7.8472222222222221E-2</v>
      </c>
      <c r="P759" s="19">
        <v>0.05</v>
      </c>
      <c r="Q759" s="20" t="s">
        <v>2304</v>
      </c>
      <c r="R759" s="33">
        <v>52</v>
      </c>
      <c r="S759" s="19">
        <v>2.8472222222222222E-2</v>
      </c>
    </row>
    <row r="760" spans="1:19" x14ac:dyDescent="0.2">
      <c r="A760" s="16">
        <v>20</v>
      </c>
      <c r="B760" s="15" t="s">
        <v>98</v>
      </c>
      <c r="C760" s="16">
        <v>5</v>
      </c>
      <c r="D760" s="15" t="s">
        <v>97</v>
      </c>
      <c r="E760" s="15" t="s">
        <v>82</v>
      </c>
      <c r="F760" s="15" t="s">
        <v>59</v>
      </c>
      <c r="G760" s="36">
        <v>0</v>
      </c>
      <c r="H760" s="15" t="s">
        <v>57</v>
      </c>
      <c r="I760" s="16">
        <v>759</v>
      </c>
      <c r="J760" s="15" t="s">
        <v>64</v>
      </c>
      <c r="K760" s="15" t="s">
        <v>95</v>
      </c>
      <c r="L760" s="23">
        <v>45023</v>
      </c>
      <c r="M760" s="14" t="s">
        <v>1933</v>
      </c>
      <c r="N760" s="17" t="s">
        <v>1946</v>
      </c>
      <c r="O760" s="13">
        <v>0.12847222222222221</v>
      </c>
      <c r="P760" s="14">
        <v>0</v>
      </c>
      <c r="Q760" s="15" t="s">
        <v>2305</v>
      </c>
      <c r="R760" s="32">
        <v>342</v>
      </c>
      <c r="S760" s="14">
        <v>0.1361111111111111</v>
      </c>
    </row>
    <row r="761" spans="1:19" x14ac:dyDescent="0.2">
      <c r="A761" s="21">
        <v>5</v>
      </c>
      <c r="B761" s="20" t="s">
        <v>94</v>
      </c>
      <c r="C761" s="21">
        <v>6</v>
      </c>
      <c r="D761" s="20" t="s">
        <v>78</v>
      </c>
      <c r="E761" s="20" t="s">
        <v>82</v>
      </c>
      <c r="F761" s="20" t="s">
        <v>59</v>
      </c>
      <c r="G761" s="37">
        <v>39.42</v>
      </c>
      <c r="H761" s="20" t="s">
        <v>70</v>
      </c>
      <c r="I761" s="21">
        <v>760</v>
      </c>
      <c r="J761" s="20" t="s">
        <v>64</v>
      </c>
      <c r="K761" s="20" t="s">
        <v>17</v>
      </c>
      <c r="L761" s="24">
        <v>45023</v>
      </c>
      <c r="M761" s="19" t="s">
        <v>1923</v>
      </c>
      <c r="N761" s="22" t="s">
        <v>1943</v>
      </c>
      <c r="O761" s="18">
        <v>5.2083333333333322E-2</v>
      </c>
      <c r="P761" s="19">
        <v>3.8194444444444434E-2</v>
      </c>
      <c r="Q761" s="20" t="s">
        <v>2304</v>
      </c>
      <c r="R761" s="33">
        <v>105</v>
      </c>
      <c r="S761" s="19">
        <v>1.3888888888888888E-2</v>
      </c>
    </row>
    <row r="762" spans="1:19" x14ac:dyDescent="0.2">
      <c r="A762" s="16">
        <v>4</v>
      </c>
      <c r="B762" s="15" t="s">
        <v>92</v>
      </c>
      <c r="C762" s="16">
        <v>4</v>
      </c>
      <c r="D762" s="15" t="s">
        <v>72</v>
      </c>
      <c r="E762" s="15" t="s">
        <v>60</v>
      </c>
      <c r="F762" s="15" t="s">
        <v>59</v>
      </c>
      <c r="G762" s="36">
        <v>0</v>
      </c>
      <c r="H762" s="15" t="s">
        <v>70</v>
      </c>
      <c r="I762" s="16">
        <v>761</v>
      </c>
      <c r="J762" s="15" t="s">
        <v>90</v>
      </c>
      <c r="K762" s="15" t="s">
        <v>89</v>
      </c>
      <c r="L762" s="23">
        <v>45023</v>
      </c>
      <c r="M762" s="14" t="s">
        <v>1950</v>
      </c>
      <c r="N762" s="17" t="s">
        <v>1958</v>
      </c>
      <c r="O762" s="13">
        <v>4.3750000000000011E-2</v>
      </c>
      <c r="P762" s="14">
        <v>0</v>
      </c>
      <c r="Q762" s="15" t="s">
        <v>2305</v>
      </c>
      <c r="R762" s="32">
        <v>174</v>
      </c>
      <c r="S762" s="14">
        <v>7.0833333333333331E-2</v>
      </c>
    </row>
    <row r="763" spans="1:19" x14ac:dyDescent="0.2">
      <c r="A763" s="21">
        <v>4</v>
      </c>
      <c r="B763" s="20" t="s">
        <v>88</v>
      </c>
      <c r="C763" s="21">
        <v>3</v>
      </c>
      <c r="D763" s="20" t="s">
        <v>87</v>
      </c>
      <c r="E763" s="20" t="s">
        <v>60</v>
      </c>
      <c r="F763" s="20" t="s">
        <v>59</v>
      </c>
      <c r="G763" s="37">
        <v>49.45</v>
      </c>
      <c r="H763" s="20" t="s">
        <v>57</v>
      </c>
      <c r="I763" s="21">
        <v>762</v>
      </c>
      <c r="J763" s="20" t="s">
        <v>85</v>
      </c>
      <c r="K763" s="20" t="s">
        <v>84</v>
      </c>
      <c r="L763" s="24">
        <v>45023</v>
      </c>
      <c r="M763" s="19" t="s">
        <v>1974</v>
      </c>
      <c r="N763" s="22" t="s">
        <v>1957</v>
      </c>
      <c r="O763" s="18">
        <v>8.8194444444444436E-2</v>
      </c>
      <c r="P763" s="19">
        <v>6.805555555555555E-2</v>
      </c>
      <c r="Q763" s="20" t="s">
        <v>2304</v>
      </c>
      <c r="R763" s="33">
        <v>99</v>
      </c>
      <c r="S763" s="19">
        <v>2.013888888888889E-2</v>
      </c>
    </row>
    <row r="764" spans="1:19" x14ac:dyDescent="0.2">
      <c r="A764" s="16">
        <v>18</v>
      </c>
      <c r="B764" s="15" t="s">
        <v>83</v>
      </c>
      <c r="C764" s="16">
        <v>3</v>
      </c>
      <c r="D764" s="15" t="s">
        <v>78</v>
      </c>
      <c r="E764" s="15" t="s">
        <v>82</v>
      </c>
      <c r="F764" s="15" t="s">
        <v>59</v>
      </c>
      <c r="G764" s="36">
        <v>22.88</v>
      </c>
      <c r="H764" s="15" t="s">
        <v>57</v>
      </c>
      <c r="I764" s="16">
        <v>763</v>
      </c>
      <c r="J764" s="15" t="s">
        <v>64</v>
      </c>
      <c r="K764" s="15" t="s">
        <v>80</v>
      </c>
      <c r="L764" s="23">
        <v>45023</v>
      </c>
      <c r="M764" s="14" t="s">
        <v>1940</v>
      </c>
      <c r="N764" s="17" t="s">
        <v>2118</v>
      </c>
      <c r="O764" s="13">
        <v>5.7638888888888906E-2</v>
      </c>
      <c r="P764" s="14">
        <v>3.541666666666668E-2</v>
      </c>
      <c r="Q764" s="15" t="s">
        <v>2304</v>
      </c>
      <c r="R764" s="32">
        <v>104</v>
      </c>
      <c r="S764" s="14">
        <v>2.2222222222222223E-2</v>
      </c>
    </row>
    <row r="765" spans="1:19" x14ac:dyDescent="0.2">
      <c r="A765" s="21">
        <v>20</v>
      </c>
      <c r="B765" s="20" t="s">
        <v>79</v>
      </c>
      <c r="C765" s="21">
        <v>1</v>
      </c>
      <c r="D765" s="20" t="s">
        <v>78</v>
      </c>
      <c r="E765" s="20" t="s">
        <v>66</v>
      </c>
      <c r="F765" s="20" t="s">
        <v>59</v>
      </c>
      <c r="G765" s="37">
        <v>20.41</v>
      </c>
      <c r="H765" s="20" t="s">
        <v>76</v>
      </c>
      <c r="I765" s="21">
        <v>764</v>
      </c>
      <c r="J765" s="20" t="s">
        <v>75</v>
      </c>
      <c r="K765" s="20" t="s">
        <v>74</v>
      </c>
      <c r="L765" s="24">
        <v>45023</v>
      </c>
      <c r="M765" s="19" t="s">
        <v>1928</v>
      </c>
      <c r="N765" s="22" t="s">
        <v>2148</v>
      </c>
      <c r="O765" s="18">
        <v>0.10486111111111111</v>
      </c>
      <c r="P765" s="19">
        <v>1.6666666666666663E-2</v>
      </c>
      <c r="Q765" s="20" t="s">
        <v>2304</v>
      </c>
      <c r="R765" s="33">
        <v>85</v>
      </c>
      <c r="S765" s="19">
        <v>7.7777777777777779E-2</v>
      </c>
    </row>
    <row r="766" spans="1:19" x14ac:dyDescent="0.2">
      <c r="A766" s="16">
        <v>20</v>
      </c>
      <c r="B766" s="15" t="s">
        <v>73</v>
      </c>
      <c r="C766" s="16">
        <v>4</v>
      </c>
      <c r="D766" s="15" t="s">
        <v>72</v>
      </c>
      <c r="E766" s="15" t="s">
        <v>66</v>
      </c>
      <c r="F766" s="15" t="s">
        <v>59</v>
      </c>
      <c r="G766" s="36">
        <v>0</v>
      </c>
      <c r="H766" s="15" t="s">
        <v>70</v>
      </c>
      <c r="I766" s="16">
        <v>765</v>
      </c>
      <c r="J766" s="15" t="s">
        <v>69</v>
      </c>
      <c r="K766" s="15" t="s">
        <v>68</v>
      </c>
      <c r="L766" s="23">
        <v>45023</v>
      </c>
      <c r="M766" s="14" t="s">
        <v>2085</v>
      </c>
      <c r="N766" s="17" t="s">
        <v>2074</v>
      </c>
      <c r="O766" s="13">
        <v>5.0694444444444445E-2</v>
      </c>
      <c r="P766" s="14">
        <v>0</v>
      </c>
      <c r="Q766" s="15" t="s">
        <v>2305</v>
      </c>
      <c r="R766" s="32">
        <v>233</v>
      </c>
      <c r="S766" s="14">
        <v>0.11388888888888889</v>
      </c>
    </row>
    <row r="767" spans="1:19" x14ac:dyDescent="0.2">
      <c r="A767" s="21">
        <v>17</v>
      </c>
      <c r="B767" s="20" t="s">
        <v>67</v>
      </c>
      <c r="C767" s="21">
        <v>6</v>
      </c>
      <c r="D767" s="20" t="s">
        <v>61</v>
      </c>
      <c r="E767" s="20" t="s">
        <v>66</v>
      </c>
      <c r="F767" s="20" t="s">
        <v>59</v>
      </c>
      <c r="G767" s="37">
        <v>12.57</v>
      </c>
      <c r="H767" s="20" t="s">
        <v>57</v>
      </c>
      <c r="I767" s="21">
        <v>766</v>
      </c>
      <c r="J767" s="20" t="s">
        <v>64</v>
      </c>
      <c r="K767" s="20" t="s">
        <v>63</v>
      </c>
      <c r="L767" s="24">
        <v>45023</v>
      </c>
      <c r="M767" s="19" t="s">
        <v>1955</v>
      </c>
      <c r="N767" s="22" t="s">
        <v>2187</v>
      </c>
      <c r="O767" s="18">
        <v>0.13611111111111107</v>
      </c>
      <c r="P767" s="19">
        <v>4.3055555555555514E-2</v>
      </c>
      <c r="Q767" s="20" t="s">
        <v>2304</v>
      </c>
      <c r="R767" s="33">
        <v>185</v>
      </c>
      <c r="S767" s="19">
        <v>9.3055555555555558E-2</v>
      </c>
    </row>
    <row r="768" spans="1:19" x14ac:dyDescent="0.2">
      <c r="A768" s="16">
        <v>10</v>
      </c>
      <c r="B768" s="15" t="s">
        <v>62</v>
      </c>
      <c r="C768" s="16">
        <v>3</v>
      </c>
      <c r="D768" s="15" t="s">
        <v>61</v>
      </c>
      <c r="E768" s="15" t="s">
        <v>60</v>
      </c>
      <c r="F768" s="15" t="s">
        <v>59</v>
      </c>
      <c r="G768" s="36">
        <v>15.98</v>
      </c>
      <c r="H768" s="15" t="s">
        <v>57</v>
      </c>
      <c r="I768" s="16">
        <v>767</v>
      </c>
      <c r="J768" s="15" t="s">
        <v>56</v>
      </c>
      <c r="K768" s="15" t="s">
        <v>55</v>
      </c>
      <c r="L768" s="23">
        <v>45023</v>
      </c>
      <c r="M768" s="14" t="s">
        <v>2044</v>
      </c>
      <c r="N768" s="17" t="s">
        <v>2026</v>
      </c>
      <c r="O768" s="13">
        <v>0.11736111111111111</v>
      </c>
      <c r="P768" s="14">
        <v>5.8333333333333334E-2</v>
      </c>
      <c r="Q768" s="15" t="s">
        <v>2304</v>
      </c>
      <c r="R768" s="32">
        <v>169</v>
      </c>
      <c r="S768" s="14">
        <v>5.9027777777777776E-2</v>
      </c>
    </row>
    <row r="769" spans="1:19" s="52" customFormat="1" x14ac:dyDescent="0.2">
      <c r="A769" s="44"/>
      <c r="B769" s="45"/>
      <c r="C769" s="44">
        <f>AVERAGE(Tabla4[Número de Comensales])</f>
        <v>3.4823989569752283</v>
      </c>
      <c r="D769" s="45"/>
      <c r="E769" s="45"/>
      <c r="F769" s="45"/>
      <c r="G769" s="46"/>
      <c r="H769" s="45"/>
      <c r="I769" s="44">
        <f>COUNT(Tabla4[Número de Orden])</f>
        <v>767</v>
      </c>
      <c r="J769" s="45"/>
      <c r="K769" s="45"/>
      <c r="L769" s="47"/>
      <c r="M769" s="48"/>
      <c r="N769" s="49"/>
      <c r="O769" s="50"/>
      <c r="P769" s="48"/>
      <c r="Q769" s="45"/>
      <c r="R769" s="51">
        <f>AVERAGE(Tabla4[Monto Total de la Cuenta])</f>
        <v>138.62711864406779</v>
      </c>
      <c r="S769" s="48"/>
    </row>
  </sheetData>
  <phoneticPr fontId="2" type="noConversion"/>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6B411-9EB9-8E41-A813-BEAD6F511764}">
  <dimension ref="A1:N1904"/>
  <sheetViews>
    <sheetView topLeftCell="A1882" workbookViewId="0">
      <selection activeCell="F1905" sqref="F1905"/>
    </sheetView>
  </sheetViews>
  <sheetFormatPr baseColWidth="10" defaultRowHeight="16" x14ac:dyDescent="0.2"/>
  <cols>
    <col min="1" max="1" width="18.1640625" style="8" customWidth="1"/>
    <col min="2" max="2" width="17.6640625" style="8" customWidth="1"/>
    <col min="3" max="3" width="17.83203125" style="9" customWidth="1"/>
    <col min="4" max="4" width="22.5" style="9" bestFit="1" customWidth="1"/>
    <col min="5" max="5" width="15.1640625" style="31" customWidth="1"/>
    <col min="6" max="6" width="9" style="31" bestFit="1" customWidth="1"/>
    <col min="7" max="7" width="15.6640625" style="31" customWidth="1"/>
    <col min="8" max="8" width="19.1640625" style="8" customWidth="1"/>
    <col min="9" max="9" width="22.33203125" style="7" customWidth="1"/>
    <col min="10" max="10" width="15.5" style="9" customWidth="1"/>
    <col min="11" max="11" width="16.83203125" style="31" bestFit="1" customWidth="1"/>
    <col min="12" max="12" width="15.83203125" style="31" bestFit="1" customWidth="1"/>
    <col min="13" max="13" width="16.33203125" style="31" bestFit="1" customWidth="1"/>
    <col min="14" max="14" width="23.1640625" style="9" bestFit="1" customWidth="1"/>
  </cols>
  <sheetData>
    <row r="1" spans="1:14" x14ac:dyDescent="0.2">
      <c r="A1" s="9" t="s">
        <v>27</v>
      </c>
      <c r="B1" s="9" t="s">
        <v>28</v>
      </c>
      <c r="C1" s="9" t="s">
        <v>0</v>
      </c>
      <c r="D1" s="9" t="s">
        <v>30</v>
      </c>
      <c r="E1" s="9" t="s">
        <v>1</v>
      </c>
      <c r="F1" s="9" t="s">
        <v>2333</v>
      </c>
      <c r="G1" s="9" t="s">
        <v>2</v>
      </c>
      <c r="H1" s="9" t="s">
        <v>3</v>
      </c>
      <c r="I1" s="9" t="s">
        <v>29</v>
      </c>
      <c r="J1" s="9" t="s">
        <v>4</v>
      </c>
      <c r="K1" s="9" t="s">
        <v>2306</v>
      </c>
      <c r="L1" s="9" t="s">
        <v>2307</v>
      </c>
      <c r="M1" s="9" t="s">
        <v>53</v>
      </c>
      <c r="N1" s="9" t="s">
        <v>2308</v>
      </c>
    </row>
    <row r="2" spans="1:14" x14ac:dyDescent="0.2">
      <c r="A2" s="8">
        <v>1</v>
      </c>
      <c r="B2" s="8">
        <v>10</v>
      </c>
      <c r="C2" s="9" t="s">
        <v>5</v>
      </c>
      <c r="D2" s="9" t="s">
        <v>31</v>
      </c>
      <c r="E2" s="31">
        <v>14</v>
      </c>
      <c r="F2" s="31">
        <v>28</v>
      </c>
      <c r="G2" s="31">
        <v>24</v>
      </c>
      <c r="H2" s="8">
        <v>2</v>
      </c>
      <c r="I2" s="7">
        <v>1.7361111111111112E-2</v>
      </c>
      <c r="J2" s="9" t="s">
        <v>6</v>
      </c>
      <c r="K2" s="31">
        <v>48</v>
      </c>
      <c r="L2" s="31">
        <v>20</v>
      </c>
      <c r="M2" s="31">
        <v>48</v>
      </c>
      <c r="N2" s="12">
        <v>0.41666666666666669</v>
      </c>
    </row>
    <row r="3" spans="1:14" x14ac:dyDescent="0.2">
      <c r="A3" s="8">
        <v>1</v>
      </c>
      <c r="B3" s="8">
        <v>10</v>
      </c>
      <c r="C3" s="9" t="s">
        <v>7</v>
      </c>
      <c r="D3" s="9" t="s">
        <v>32</v>
      </c>
      <c r="E3" s="31">
        <v>18</v>
      </c>
      <c r="F3" s="31">
        <v>54</v>
      </c>
      <c r="G3" s="31">
        <v>30</v>
      </c>
      <c r="H3" s="8">
        <v>3</v>
      </c>
      <c r="I3" s="7">
        <v>2.2222222222222223E-2</v>
      </c>
      <c r="J3" s="9" t="s">
        <v>8</v>
      </c>
      <c r="K3" s="31">
        <v>90</v>
      </c>
      <c r="L3" s="31">
        <v>36</v>
      </c>
      <c r="M3" s="31">
        <v>90</v>
      </c>
      <c r="N3" s="12">
        <v>0.4</v>
      </c>
    </row>
    <row r="4" spans="1:14" x14ac:dyDescent="0.2">
      <c r="A4" s="8">
        <v>2</v>
      </c>
      <c r="B4" s="8">
        <v>6</v>
      </c>
      <c r="C4" s="9" t="s">
        <v>9</v>
      </c>
      <c r="D4" s="9" t="s">
        <v>33</v>
      </c>
      <c r="E4" s="31">
        <v>19</v>
      </c>
      <c r="F4" s="31">
        <v>19</v>
      </c>
      <c r="G4" s="31">
        <v>31</v>
      </c>
      <c r="H4" s="8">
        <v>1</v>
      </c>
      <c r="I4" s="7">
        <v>3.5416666666666666E-2</v>
      </c>
      <c r="J4" s="9" t="s">
        <v>6</v>
      </c>
      <c r="K4" s="31">
        <v>31</v>
      </c>
      <c r="L4" s="31">
        <v>12</v>
      </c>
      <c r="M4" s="31">
        <v>31</v>
      </c>
      <c r="N4" s="12">
        <v>0.38709677419354838</v>
      </c>
    </row>
    <row r="5" spans="1:14" x14ac:dyDescent="0.2">
      <c r="A5" s="8">
        <v>2</v>
      </c>
      <c r="B5" s="8">
        <v>6</v>
      </c>
      <c r="C5" s="9" t="s">
        <v>10</v>
      </c>
      <c r="D5" s="9" t="s">
        <v>34</v>
      </c>
      <c r="E5" s="31">
        <v>16</v>
      </c>
      <c r="F5" s="31">
        <v>16</v>
      </c>
      <c r="G5" s="31">
        <v>27</v>
      </c>
      <c r="H5" s="8">
        <v>1</v>
      </c>
      <c r="I5" s="7">
        <v>2.361111111111111E-2</v>
      </c>
      <c r="J5" s="9" t="s">
        <v>8</v>
      </c>
      <c r="K5" s="31">
        <v>27</v>
      </c>
      <c r="L5" s="31">
        <v>11</v>
      </c>
      <c r="M5" s="31">
        <v>27</v>
      </c>
      <c r="N5" s="12">
        <v>0.40740740740740738</v>
      </c>
    </row>
    <row r="6" spans="1:14" x14ac:dyDescent="0.2">
      <c r="A6" s="8">
        <v>3</v>
      </c>
      <c r="B6" s="8">
        <v>20</v>
      </c>
      <c r="C6" s="9" t="s">
        <v>11</v>
      </c>
      <c r="D6" s="9" t="s">
        <v>35</v>
      </c>
      <c r="E6" s="31">
        <v>25</v>
      </c>
      <c r="F6" s="31">
        <v>25</v>
      </c>
      <c r="G6" s="31">
        <v>40</v>
      </c>
      <c r="H6" s="8">
        <v>1</v>
      </c>
      <c r="I6" s="7">
        <v>6.2500000000000003E-3</v>
      </c>
      <c r="J6" s="9" t="s">
        <v>8</v>
      </c>
      <c r="K6" s="31">
        <v>40</v>
      </c>
      <c r="L6" s="31">
        <v>15</v>
      </c>
      <c r="M6" s="31">
        <v>40</v>
      </c>
      <c r="N6" s="12">
        <v>0.375</v>
      </c>
    </row>
    <row r="7" spans="1:14" x14ac:dyDescent="0.2">
      <c r="A7" s="8">
        <v>3</v>
      </c>
      <c r="B7" s="8">
        <v>20</v>
      </c>
      <c r="C7" s="9" t="s">
        <v>9</v>
      </c>
      <c r="D7" s="9" t="s">
        <v>33</v>
      </c>
      <c r="E7" s="31">
        <v>19</v>
      </c>
      <c r="F7" s="31">
        <v>19</v>
      </c>
      <c r="G7" s="31">
        <v>31</v>
      </c>
      <c r="H7" s="8">
        <v>1</v>
      </c>
      <c r="I7" s="7">
        <v>1.8749999999999999E-2</v>
      </c>
      <c r="J7" s="9" t="s">
        <v>6</v>
      </c>
      <c r="K7" s="31">
        <v>31</v>
      </c>
      <c r="L7" s="31">
        <v>12</v>
      </c>
      <c r="M7" s="31">
        <v>31</v>
      </c>
      <c r="N7" s="12">
        <v>0.38709677419354838</v>
      </c>
    </row>
    <row r="8" spans="1:14" x14ac:dyDescent="0.2">
      <c r="A8" s="8">
        <v>3</v>
      </c>
      <c r="B8" s="8">
        <v>20</v>
      </c>
      <c r="C8" s="9" t="s">
        <v>12</v>
      </c>
      <c r="D8" s="9" t="s">
        <v>36</v>
      </c>
      <c r="E8" s="31">
        <v>22</v>
      </c>
      <c r="F8" s="31">
        <v>22</v>
      </c>
      <c r="G8" s="31">
        <v>36</v>
      </c>
      <c r="H8" s="8">
        <v>1</v>
      </c>
      <c r="I8" s="7">
        <v>2.5000000000000001E-2</v>
      </c>
      <c r="J8" s="9" t="s">
        <v>6</v>
      </c>
      <c r="K8" s="31">
        <v>36</v>
      </c>
      <c r="L8" s="31">
        <v>14</v>
      </c>
      <c r="M8" s="31">
        <v>36</v>
      </c>
      <c r="N8" s="12">
        <v>0.3888888888888889</v>
      </c>
    </row>
    <row r="9" spans="1:14" x14ac:dyDescent="0.2">
      <c r="A9" s="8">
        <v>3</v>
      </c>
      <c r="B9" s="8">
        <v>20</v>
      </c>
      <c r="C9" s="9" t="s">
        <v>13</v>
      </c>
      <c r="D9" s="9" t="s">
        <v>37</v>
      </c>
      <c r="E9" s="31">
        <v>17</v>
      </c>
      <c r="F9" s="31">
        <v>34</v>
      </c>
      <c r="G9" s="31">
        <v>29</v>
      </c>
      <c r="H9" s="8">
        <v>2</v>
      </c>
      <c r="I9" s="7">
        <v>3.7499999999999999E-2</v>
      </c>
      <c r="J9" s="9" t="s">
        <v>8</v>
      </c>
      <c r="K9" s="31">
        <v>58</v>
      </c>
      <c r="L9" s="31">
        <v>24</v>
      </c>
      <c r="M9" s="31">
        <v>58</v>
      </c>
      <c r="N9" s="12">
        <v>0.41379310344827586</v>
      </c>
    </row>
    <row r="10" spans="1:14" x14ac:dyDescent="0.2">
      <c r="A10" s="8">
        <v>4</v>
      </c>
      <c r="B10" s="8">
        <v>3</v>
      </c>
      <c r="C10" s="9" t="s">
        <v>14</v>
      </c>
      <c r="D10" s="9" t="s">
        <v>38</v>
      </c>
      <c r="E10" s="31">
        <v>20</v>
      </c>
      <c r="F10" s="31">
        <v>60</v>
      </c>
      <c r="G10" s="31">
        <v>33</v>
      </c>
      <c r="H10" s="8">
        <v>3</v>
      </c>
      <c r="I10" s="7">
        <v>1.5972222222222221E-2</v>
      </c>
      <c r="J10" s="9" t="s">
        <v>8</v>
      </c>
      <c r="K10" s="31">
        <v>99</v>
      </c>
      <c r="L10" s="31">
        <v>39</v>
      </c>
      <c r="M10" s="31">
        <v>99</v>
      </c>
      <c r="N10" s="12">
        <v>0.39393939393939392</v>
      </c>
    </row>
    <row r="11" spans="1:14" x14ac:dyDescent="0.2">
      <c r="A11" s="8">
        <v>4</v>
      </c>
      <c r="B11" s="8">
        <v>3</v>
      </c>
      <c r="C11" s="9" t="s">
        <v>15</v>
      </c>
      <c r="D11" s="9" t="s">
        <v>39</v>
      </c>
      <c r="E11" s="31">
        <v>16</v>
      </c>
      <c r="F11" s="31">
        <v>48</v>
      </c>
      <c r="G11" s="31">
        <v>28</v>
      </c>
      <c r="H11" s="8">
        <v>3</v>
      </c>
      <c r="I11" s="7">
        <v>1.1805555555555555E-2</v>
      </c>
      <c r="J11" s="9" t="s">
        <v>6</v>
      </c>
      <c r="K11" s="31">
        <v>84</v>
      </c>
      <c r="L11" s="31">
        <v>36</v>
      </c>
      <c r="M11" s="31">
        <v>84</v>
      </c>
      <c r="N11" s="12">
        <v>0.42857142857142855</v>
      </c>
    </row>
    <row r="12" spans="1:14" x14ac:dyDescent="0.2">
      <c r="A12" s="8">
        <v>5</v>
      </c>
      <c r="B12" s="8">
        <v>8</v>
      </c>
      <c r="C12" s="9" t="s">
        <v>16</v>
      </c>
      <c r="D12" s="9" t="s">
        <v>40</v>
      </c>
      <c r="E12" s="31">
        <v>11</v>
      </c>
      <c r="F12" s="31">
        <v>11</v>
      </c>
      <c r="G12" s="31">
        <v>19</v>
      </c>
      <c r="H12" s="8">
        <v>1</v>
      </c>
      <c r="I12" s="7">
        <v>5.5555555555555558E-3</v>
      </c>
      <c r="J12" s="9" t="s">
        <v>6</v>
      </c>
      <c r="K12" s="31">
        <v>19</v>
      </c>
      <c r="L12" s="31">
        <v>8</v>
      </c>
      <c r="M12" s="31">
        <v>19</v>
      </c>
      <c r="N12" s="12">
        <v>0.42105263157894735</v>
      </c>
    </row>
    <row r="13" spans="1:14" x14ac:dyDescent="0.2">
      <c r="A13" s="8">
        <v>5</v>
      </c>
      <c r="B13" s="8">
        <v>8</v>
      </c>
      <c r="C13" s="9" t="s">
        <v>5</v>
      </c>
      <c r="D13" s="9" t="s">
        <v>31</v>
      </c>
      <c r="E13" s="31">
        <v>14</v>
      </c>
      <c r="F13" s="31">
        <v>28</v>
      </c>
      <c r="G13" s="31">
        <v>24</v>
      </c>
      <c r="H13" s="8">
        <v>2</v>
      </c>
      <c r="I13" s="7">
        <v>6.2500000000000003E-3</v>
      </c>
      <c r="J13" s="9" t="s">
        <v>8</v>
      </c>
      <c r="K13" s="31">
        <v>48</v>
      </c>
      <c r="L13" s="31">
        <v>20</v>
      </c>
      <c r="M13" s="31">
        <v>48</v>
      </c>
      <c r="N13" s="12">
        <v>0.41666666666666669</v>
      </c>
    </row>
    <row r="14" spans="1:14" x14ac:dyDescent="0.2">
      <c r="A14" s="8">
        <v>6</v>
      </c>
      <c r="B14" s="8">
        <v>7</v>
      </c>
      <c r="C14" s="9" t="s">
        <v>17</v>
      </c>
      <c r="D14" s="9" t="s">
        <v>41</v>
      </c>
      <c r="E14" s="31">
        <v>21</v>
      </c>
      <c r="F14" s="31">
        <v>42</v>
      </c>
      <c r="G14" s="31">
        <v>35</v>
      </c>
      <c r="H14" s="8">
        <v>2</v>
      </c>
      <c r="I14" s="7">
        <v>7.6388888888888886E-3</v>
      </c>
      <c r="J14" s="9" t="s">
        <v>8</v>
      </c>
      <c r="K14" s="31">
        <v>70</v>
      </c>
      <c r="L14" s="31">
        <v>28</v>
      </c>
      <c r="M14" s="31">
        <v>70</v>
      </c>
      <c r="N14" s="12">
        <v>0.4</v>
      </c>
    </row>
    <row r="15" spans="1:14" x14ac:dyDescent="0.2">
      <c r="A15" s="8">
        <v>7</v>
      </c>
      <c r="B15" s="8">
        <v>17</v>
      </c>
      <c r="C15" s="9" t="s">
        <v>18</v>
      </c>
      <c r="D15" s="9" t="s">
        <v>42</v>
      </c>
      <c r="E15" s="31">
        <v>19</v>
      </c>
      <c r="F15" s="31">
        <v>38</v>
      </c>
      <c r="G15" s="31">
        <v>32</v>
      </c>
      <c r="H15" s="8">
        <v>2</v>
      </c>
      <c r="I15" s="7">
        <v>1.0416666666666666E-2</v>
      </c>
      <c r="J15" s="9" t="s">
        <v>8</v>
      </c>
      <c r="K15" s="31">
        <v>64</v>
      </c>
      <c r="L15" s="31">
        <v>26</v>
      </c>
      <c r="M15" s="31">
        <v>64</v>
      </c>
      <c r="N15" s="12">
        <v>0.40625</v>
      </c>
    </row>
    <row r="16" spans="1:14" x14ac:dyDescent="0.2">
      <c r="A16" s="8">
        <v>7</v>
      </c>
      <c r="B16" s="8">
        <v>17</v>
      </c>
      <c r="C16" s="9" t="s">
        <v>12</v>
      </c>
      <c r="D16" s="9" t="s">
        <v>36</v>
      </c>
      <c r="E16" s="31">
        <v>22</v>
      </c>
      <c r="F16" s="31">
        <v>66</v>
      </c>
      <c r="G16" s="31">
        <v>36</v>
      </c>
      <c r="H16" s="8">
        <v>3</v>
      </c>
      <c r="I16" s="7">
        <v>1.8055555555555554E-2</v>
      </c>
      <c r="J16" s="9" t="s">
        <v>6</v>
      </c>
      <c r="K16" s="31">
        <v>108</v>
      </c>
      <c r="L16" s="31">
        <v>42</v>
      </c>
      <c r="M16" s="31">
        <v>108</v>
      </c>
      <c r="N16" s="12">
        <v>0.3888888888888889</v>
      </c>
    </row>
    <row r="17" spans="1:14" x14ac:dyDescent="0.2">
      <c r="A17" s="8">
        <v>8</v>
      </c>
      <c r="B17" s="8">
        <v>11</v>
      </c>
      <c r="C17" s="9" t="s">
        <v>19</v>
      </c>
      <c r="D17" s="9" t="s">
        <v>43</v>
      </c>
      <c r="E17" s="31">
        <v>13</v>
      </c>
      <c r="F17" s="31">
        <v>39</v>
      </c>
      <c r="G17" s="31">
        <v>22</v>
      </c>
      <c r="H17" s="8">
        <v>3</v>
      </c>
      <c r="I17" s="7">
        <v>7.6388888888888886E-3</v>
      </c>
      <c r="J17" s="9" t="s">
        <v>6</v>
      </c>
      <c r="K17" s="31">
        <v>66</v>
      </c>
      <c r="L17" s="31">
        <v>27</v>
      </c>
      <c r="M17" s="31">
        <v>66</v>
      </c>
      <c r="N17" s="12">
        <v>0.40909090909090912</v>
      </c>
    </row>
    <row r="18" spans="1:14" x14ac:dyDescent="0.2">
      <c r="A18" s="8">
        <v>8</v>
      </c>
      <c r="B18" s="8">
        <v>11</v>
      </c>
      <c r="C18" s="9" t="s">
        <v>15</v>
      </c>
      <c r="D18" s="9" t="s">
        <v>39</v>
      </c>
      <c r="E18" s="31">
        <v>16</v>
      </c>
      <c r="F18" s="31">
        <v>32</v>
      </c>
      <c r="G18" s="31">
        <v>28</v>
      </c>
      <c r="H18" s="8">
        <v>2</v>
      </c>
      <c r="I18" s="7">
        <v>5.5555555555555558E-3</v>
      </c>
      <c r="J18" s="9" t="s">
        <v>6</v>
      </c>
      <c r="K18" s="31">
        <v>56</v>
      </c>
      <c r="L18" s="31">
        <v>24</v>
      </c>
      <c r="M18" s="31">
        <v>56</v>
      </c>
      <c r="N18" s="12">
        <v>0.42857142857142855</v>
      </c>
    </row>
    <row r="19" spans="1:14" x14ac:dyDescent="0.2">
      <c r="A19" s="8">
        <v>8</v>
      </c>
      <c r="B19" s="8">
        <v>11</v>
      </c>
      <c r="C19" s="9" t="s">
        <v>11</v>
      </c>
      <c r="D19" s="9" t="s">
        <v>35</v>
      </c>
      <c r="E19" s="31">
        <v>25</v>
      </c>
      <c r="F19" s="31">
        <v>75</v>
      </c>
      <c r="G19" s="31">
        <v>40</v>
      </c>
      <c r="H19" s="8">
        <v>3</v>
      </c>
      <c r="I19" s="7">
        <v>2.5000000000000001E-2</v>
      </c>
      <c r="J19" s="9" t="s">
        <v>6</v>
      </c>
      <c r="K19" s="31">
        <v>120</v>
      </c>
      <c r="L19" s="31">
        <v>45</v>
      </c>
      <c r="M19" s="31">
        <v>120</v>
      </c>
      <c r="N19" s="12">
        <v>0.375</v>
      </c>
    </row>
    <row r="20" spans="1:14" x14ac:dyDescent="0.2">
      <c r="A20" s="8">
        <v>9</v>
      </c>
      <c r="B20" s="8">
        <v>15</v>
      </c>
      <c r="C20" s="9" t="s">
        <v>7</v>
      </c>
      <c r="D20" s="9" t="s">
        <v>32</v>
      </c>
      <c r="E20" s="31">
        <v>18</v>
      </c>
      <c r="F20" s="31">
        <v>18</v>
      </c>
      <c r="G20" s="31">
        <v>30</v>
      </c>
      <c r="H20" s="8">
        <v>1</v>
      </c>
      <c r="I20" s="7">
        <v>3.5416666666666666E-2</v>
      </c>
      <c r="J20" s="9" t="s">
        <v>6</v>
      </c>
      <c r="K20" s="31">
        <v>30</v>
      </c>
      <c r="L20" s="31">
        <v>12</v>
      </c>
      <c r="M20" s="31">
        <v>30</v>
      </c>
      <c r="N20" s="12">
        <v>0.4</v>
      </c>
    </row>
    <row r="21" spans="1:14" x14ac:dyDescent="0.2">
      <c r="A21" s="8">
        <v>9</v>
      </c>
      <c r="B21" s="8">
        <v>15</v>
      </c>
      <c r="C21" s="9" t="s">
        <v>5</v>
      </c>
      <c r="D21" s="9" t="s">
        <v>31</v>
      </c>
      <c r="E21" s="31">
        <v>14</v>
      </c>
      <c r="F21" s="31">
        <v>14</v>
      </c>
      <c r="G21" s="31">
        <v>24</v>
      </c>
      <c r="H21" s="8">
        <v>1</v>
      </c>
      <c r="I21" s="7">
        <v>3.4027777777777775E-2</v>
      </c>
      <c r="J21" s="9" t="s">
        <v>8</v>
      </c>
      <c r="K21" s="31">
        <v>24</v>
      </c>
      <c r="L21" s="31">
        <v>10</v>
      </c>
      <c r="M21" s="31">
        <v>24</v>
      </c>
      <c r="N21" s="12">
        <v>0.41666666666666669</v>
      </c>
    </row>
    <row r="22" spans="1:14" x14ac:dyDescent="0.2">
      <c r="A22" s="8">
        <v>9</v>
      </c>
      <c r="B22" s="8">
        <v>15</v>
      </c>
      <c r="C22" s="9" t="s">
        <v>16</v>
      </c>
      <c r="D22" s="9" t="s">
        <v>40</v>
      </c>
      <c r="E22" s="31">
        <v>11</v>
      </c>
      <c r="F22" s="31">
        <v>11</v>
      </c>
      <c r="G22" s="31">
        <v>19</v>
      </c>
      <c r="H22" s="8">
        <v>1</v>
      </c>
      <c r="I22" s="7">
        <v>1.0416666666666666E-2</v>
      </c>
      <c r="J22" s="9" t="s">
        <v>6</v>
      </c>
      <c r="K22" s="31">
        <v>19</v>
      </c>
      <c r="L22" s="31">
        <v>8</v>
      </c>
      <c r="M22" s="31">
        <v>19</v>
      </c>
      <c r="N22" s="12">
        <v>0.42105263157894735</v>
      </c>
    </row>
    <row r="23" spans="1:14" x14ac:dyDescent="0.2">
      <c r="A23" s="8">
        <v>9</v>
      </c>
      <c r="B23" s="8">
        <v>15</v>
      </c>
      <c r="C23" s="9" t="s">
        <v>18</v>
      </c>
      <c r="D23" s="9" t="s">
        <v>42</v>
      </c>
      <c r="E23" s="31">
        <v>19</v>
      </c>
      <c r="F23" s="31">
        <v>57</v>
      </c>
      <c r="G23" s="31">
        <v>32</v>
      </c>
      <c r="H23" s="8">
        <v>3</v>
      </c>
      <c r="I23" s="7">
        <v>2.1527777777777778E-2</v>
      </c>
      <c r="J23" s="9" t="s">
        <v>6</v>
      </c>
      <c r="K23" s="31">
        <v>96</v>
      </c>
      <c r="L23" s="31">
        <v>39</v>
      </c>
      <c r="M23" s="31">
        <v>96</v>
      </c>
      <c r="N23" s="12">
        <v>0.40625</v>
      </c>
    </row>
    <row r="24" spans="1:14" x14ac:dyDescent="0.2">
      <c r="A24" s="8">
        <v>10</v>
      </c>
      <c r="B24" s="8">
        <v>17</v>
      </c>
      <c r="C24" s="9" t="s">
        <v>20</v>
      </c>
      <c r="D24" s="9" t="s">
        <v>44</v>
      </c>
      <c r="E24" s="31">
        <v>20</v>
      </c>
      <c r="F24" s="31">
        <v>40</v>
      </c>
      <c r="G24" s="31">
        <v>34</v>
      </c>
      <c r="H24" s="8">
        <v>2</v>
      </c>
      <c r="I24" s="7">
        <v>6.9444444444444441E-3</v>
      </c>
      <c r="J24" s="9" t="s">
        <v>8</v>
      </c>
      <c r="K24" s="31">
        <v>68</v>
      </c>
      <c r="L24" s="31">
        <v>28</v>
      </c>
      <c r="M24" s="31">
        <v>68</v>
      </c>
      <c r="N24" s="12">
        <v>0.41176470588235292</v>
      </c>
    </row>
    <row r="25" spans="1:14" x14ac:dyDescent="0.2">
      <c r="A25" s="8">
        <v>10</v>
      </c>
      <c r="B25" s="8">
        <v>17</v>
      </c>
      <c r="C25" s="9" t="s">
        <v>11</v>
      </c>
      <c r="D25" s="9" t="s">
        <v>35</v>
      </c>
      <c r="E25" s="31">
        <v>25</v>
      </c>
      <c r="F25" s="31">
        <v>50</v>
      </c>
      <c r="G25" s="31">
        <v>40</v>
      </c>
      <c r="H25" s="8">
        <v>2</v>
      </c>
      <c r="I25" s="7">
        <v>1.3194444444444444E-2</v>
      </c>
      <c r="J25" s="9" t="s">
        <v>6</v>
      </c>
      <c r="K25" s="31">
        <v>80</v>
      </c>
      <c r="L25" s="31">
        <v>30</v>
      </c>
      <c r="M25" s="31">
        <v>80</v>
      </c>
      <c r="N25" s="12">
        <v>0.375</v>
      </c>
    </row>
    <row r="26" spans="1:14" x14ac:dyDescent="0.2">
      <c r="A26" s="8">
        <v>11</v>
      </c>
      <c r="B26" s="8">
        <v>14</v>
      </c>
      <c r="C26" s="9" t="s">
        <v>15</v>
      </c>
      <c r="D26" s="9" t="s">
        <v>39</v>
      </c>
      <c r="E26" s="31">
        <v>16</v>
      </c>
      <c r="F26" s="31">
        <v>16</v>
      </c>
      <c r="G26" s="31">
        <v>28</v>
      </c>
      <c r="H26" s="8">
        <v>1</v>
      </c>
      <c r="I26" s="7">
        <v>2.2222222222222223E-2</v>
      </c>
      <c r="J26" s="9" t="s">
        <v>8</v>
      </c>
      <c r="K26" s="31">
        <v>28</v>
      </c>
      <c r="L26" s="31">
        <v>12</v>
      </c>
      <c r="M26" s="31">
        <v>28</v>
      </c>
      <c r="N26" s="12">
        <v>0.42857142857142855</v>
      </c>
    </row>
    <row r="27" spans="1:14" x14ac:dyDescent="0.2">
      <c r="A27" s="8">
        <v>11</v>
      </c>
      <c r="B27" s="8">
        <v>14</v>
      </c>
      <c r="C27" s="9" t="s">
        <v>7</v>
      </c>
      <c r="D27" s="9" t="s">
        <v>32</v>
      </c>
      <c r="E27" s="31">
        <v>18</v>
      </c>
      <c r="F27" s="31">
        <v>36</v>
      </c>
      <c r="G27" s="31">
        <v>30</v>
      </c>
      <c r="H27" s="8">
        <v>2</v>
      </c>
      <c r="I27" s="7">
        <v>1.6666666666666666E-2</v>
      </c>
      <c r="J27" s="9" t="s">
        <v>8</v>
      </c>
      <c r="K27" s="31">
        <v>60</v>
      </c>
      <c r="L27" s="31">
        <v>24</v>
      </c>
      <c r="M27" s="31">
        <v>60</v>
      </c>
      <c r="N27" s="12">
        <v>0.4</v>
      </c>
    </row>
    <row r="28" spans="1:14" x14ac:dyDescent="0.2">
      <c r="A28" s="8">
        <v>12</v>
      </c>
      <c r="B28" s="8">
        <v>14</v>
      </c>
      <c r="C28" s="9" t="s">
        <v>15</v>
      </c>
      <c r="D28" s="9" t="s">
        <v>39</v>
      </c>
      <c r="E28" s="31">
        <v>16</v>
      </c>
      <c r="F28" s="31">
        <v>16</v>
      </c>
      <c r="G28" s="31">
        <v>28</v>
      </c>
      <c r="H28" s="8">
        <v>1</v>
      </c>
      <c r="I28" s="7">
        <v>3.472222222222222E-3</v>
      </c>
      <c r="J28" s="9" t="s">
        <v>8</v>
      </c>
      <c r="K28" s="31">
        <v>28</v>
      </c>
      <c r="L28" s="31">
        <v>12</v>
      </c>
      <c r="M28" s="31">
        <v>28</v>
      </c>
      <c r="N28" s="12">
        <v>0.42857142857142855</v>
      </c>
    </row>
    <row r="29" spans="1:14" x14ac:dyDescent="0.2">
      <c r="A29" s="8">
        <v>12</v>
      </c>
      <c r="B29" s="8">
        <v>14</v>
      </c>
      <c r="C29" s="9" t="s">
        <v>12</v>
      </c>
      <c r="D29" s="9" t="s">
        <v>36</v>
      </c>
      <c r="E29" s="31">
        <v>22</v>
      </c>
      <c r="F29" s="31">
        <v>66</v>
      </c>
      <c r="G29" s="31">
        <v>36</v>
      </c>
      <c r="H29" s="8">
        <v>3</v>
      </c>
      <c r="I29" s="7">
        <v>3.0555555555555555E-2</v>
      </c>
      <c r="J29" s="9" t="s">
        <v>6</v>
      </c>
      <c r="K29" s="31">
        <v>108</v>
      </c>
      <c r="L29" s="31">
        <v>42</v>
      </c>
      <c r="M29" s="31">
        <v>108</v>
      </c>
      <c r="N29" s="12">
        <v>0.3888888888888889</v>
      </c>
    </row>
    <row r="30" spans="1:14" x14ac:dyDescent="0.2">
      <c r="A30" s="8">
        <v>12</v>
      </c>
      <c r="B30" s="8">
        <v>14</v>
      </c>
      <c r="C30" s="9" t="s">
        <v>17</v>
      </c>
      <c r="D30" s="9" t="s">
        <v>41</v>
      </c>
      <c r="E30" s="31">
        <v>21</v>
      </c>
      <c r="F30" s="31">
        <v>42</v>
      </c>
      <c r="G30" s="31">
        <v>35</v>
      </c>
      <c r="H30" s="8">
        <v>2</v>
      </c>
      <c r="I30" s="7">
        <v>4.1666666666666666E-3</v>
      </c>
      <c r="J30" s="9" t="s">
        <v>6</v>
      </c>
      <c r="K30" s="31">
        <v>70</v>
      </c>
      <c r="L30" s="31">
        <v>28</v>
      </c>
      <c r="M30" s="31">
        <v>70</v>
      </c>
      <c r="N30" s="12">
        <v>0.4</v>
      </c>
    </row>
    <row r="31" spans="1:14" x14ac:dyDescent="0.2">
      <c r="A31" s="8">
        <v>12</v>
      </c>
      <c r="B31" s="8">
        <v>14</v>
      </c>
      <c r="C31" s="9" t="s">
        <v>11</v>
      </c>
      <c r="D31" s="9" t="s">
        <v>35</v>
      </c>
      <c r="E31" s="31">
        <v>25</v>
      </c>
      <c r="F31" s="31">
        <v>75</v>
      </c>
      <c r="G31" s="31">
        <v>40</v>
      </c>
      <c r="H31" s="8">
        <v>3</v>
      </c>
      <c r="I31" s="7">
        <v>2.7777777777777776E-2</v>
      </c>
      <c r="J31" s="9" t="s">
        <v>6</v>
      </c>
      <c r="K31" s="31">
        <v>120</v>
      </c>
      <c r="L31" s="31">
        <v>45</v>
      </c>
      <c r="M31" s="31">
        <v>120</v>
      </c>
      <c r="N31" s="12">
        <v>0.375</v>
      </c>
    </row>
    <row r="32" spans="1:14" x14ac:dyDescent="0.2">
      <c r="A32" s="8">
        <v>13</v>
      </c>
      <c r="B32" s="8">
        <v>2</v>
      </c>
      <c r="C32" s="9" t="s">
        <v>13</v>
      </c>
      <c r="D32" s="9" t="s">
        <v>37</v>
      </c>
      <c r="E32" s="31">
        <v>17</v>
      </c>
      <c r="F32" s="31">
        <v>51</v>
      </c>
      <c r="G32" s="31">
        <v>29</v>
      </c>
      <c r="H32" s="8">
        <v>3</v>
      </c>
      <c r="I32" s="7">
        <v>4.0972222222222222E-2</v>
      </c>
      <c r="J32" s="9" t="s">
        <v>8</v>
      </c>
      <c r="K32" s="31">
        <v>87</v>
      </c>
      <c r="L32" s="31">
        <v>36</v>
      </c>
      <c r="M32" s="31">
        <v>87</v>
      </c>
      <c r="N32" s="12">
        <v>0.41379310344827586</v>
      </c>
    </row>
    <row r="33" spans="1:14" x14ac:dyDescent="0.2">
      <c r="A33" s="8">
        <v>14</v>
      </c>
      <c r="B33" s="8">
        <v>16</v>
      </c>
      <c r="C33" s="9" t="s">
        <v>21</v>
      </c>
      <c r="D33" s="9" t="s">
        <v>45</v>
      </c>
      <c r="E33" s="31">
        <v>12</v>
      </c>
      <c r="F33" s="31">
        <v>12</v>
      </c>
      <c r="G33" s="31">
        <v>20</v>
      </c>
      <c r="H33" s="8">
        <v>1</v>
      </c>
      <c r="I33" s="7">
        <v>2.5000000000000001E-2</v>
      </c>
      <c r="J33" s="9" t="s">
        <v>6</v>
      </c>
      <c r="K33" s="31">
        <v>20</v>
      </c>
      <c r="L33" s="31">
        <v>8</v>
      </c>
      <c r="M33" s="31">
        <v>20</v>
      </c>
      <c r="N33" s="12">
        <v>0.4</v>
      </c>
    </row>
    <row r="34" spans="1:14" x14ac:dyDescent="0.2">
      <c r="A34" s="8">
        <v>14</v>
      </c>
      <c r="B34" s="8">
        <v>16</v>
      </c>
      <c r="C34" s="9" t="s">
        <v>14</v>
      </c>
      <c r="D34" s="9" t="s">
        <v>38</v>
      </c>
      <c r="E34" s="31">
        <v>20</v>
      </c>
      <c r="F34" s="31">
        <v>20</v>
      </c>
      <c r="G34" s="31">
        <v>33</v>
      </c>
      <c r="H34" s="8">
        <v>1</v>
      </c>
      <c r="I34" s="7">
        <v>1.8055555555555554E-2</v>
      </c>
      <c r="J34" s="9" t="s">
        <v>6</v>
      </c>
      <c r="K34" s="31">
        <v>33</v>
      </c>
      <c r="L34" s="31">
        <v>13</v>
      </c>
      <c r="M34" s="31">
        <v>33</v>
      </c>
      <c r="N34" s="12">
        <v>0.39393939393939392</v>
      </c>
    </row>
    <row r="35" spans="1:14" x14ac:dyDescent="0.2">
      <c r="A35" s="8">
        <v>14</v>
      </c>
      <c r="B35" s="8">
        <v>16</v>
      </c>
      <c r="C35" s="9" t="s">
        <v>22</v>
      </c>
      <c r="D35" s="9" t="s">
        <v>46</v>
      </c>
      <c r="E35" s="31">
        <v>14</v>
      </c>
      <c r="F35" s="31">
        <v>28</v>
      </c>
      <c r="G35" s="31">
        <v>23</v>
      </c>
      <c r="H35" s="8">
        <v>2</v>
      </c>
      <c r="I35" s="7">
        <v>3.0555555555555555E-2</v>
      </c>
      <c r="J35" s="9" t="s">
        <v>8</v>
      </c>
      <c r="K35" s="31">
        <v>46</v>
      </c>
      <c r="L35" s="31">
        <v>18</v>
      </c>
      <c r="M35" s="31">
        <v>46</v>
      </c>
      <c r="N35" s="12">
        <v>0.39130434782608697</v>
      </c>
    </row>
    <row r="36" spans="1:14" x14ac:dyDescent="0.2">
      <c r="A36" s="8">
        <v>14</v>
      </c>
      <c r="B36" s="8">
        <v>16</v>
      </c>
      <c r="C36" s="9" t="s">
        <v>7</v>
      </c>
      <c r="D36" s="9" t="s">
        <v>32</v>
      </c>
      <c r="E36" s="31">
        <v>18</v>
      </c>
      <c r="F36" s="31">
        <v>18</v>
      </c>
      <c r="G36" s="31">
        <v>30</v>
      </c>
      <c r="H36" s="8">
        <v>1</v>
      </c>
      <c r="I36" s="7">
        <v>3.3333333333333333E-2</v>
      </c>
      <c r="J36" s="9" t="s">
        <v>6</v>
      </c>
      <c r="K36" s="31">
        <v>30</v>
      </c>
      <c r="L36" s="31">
        <v>12</v>
      </c>
      <c r="M36" s="31">
        <v>30</v>
      </c>
      <c r="N36" s="12">
        <v>0.4</v>
      </c>
    </row>
    <row r="37" spans="1:14" x14ac:dyDescent="0.2">
      <c r="A37" s="8">
        <v>15</v>
      </c>
      <c r="B37" s="8">
        <v>6</v>
      </c>
      <c r="C37" s="9" t="s">
        <v>15</v>
      </c>
      <c r="D37" s="9" t="s">
        <v>39</v>
      </c>
      <c r="E37" s="31">
        <v>16</v>
      </c>
      <c r="F37" s="31">
        <v>32</v>
      </c>
      <c r="G37" s="31">
        <v>28</v>
      </c>
      <c r="H37" s="8">
        <v>2</v>
      </c>
      <c r="I37" s="7">
        <v>1.7361111111111112E-2</v>
      </c>
      <c r="J37" s="9" t="s">
        <v>6</v>
      </c>
      <c r="K37" s="31">
        <v>56</v>
      </c>
      <c r="L37" s="31">
        <v>24</v>
      </c>
      <c r="M37" s="31">
        <v>56</v>
      </c>
      <c r="N37" s="12">
        <v>0.42857142857142855</v>
      </c>
    </row>
    <row r="38" spans="1:14" x14ac:dyDescent="0.2">
      <c r="A38" s="8">
        <v>15</v>
      </c>
      <c r="B38" s="8">
        <v>6</v>
      </c>
      <c r="C38" s="9" t="s">
        <v>23</v>
      </c>
      <c r="D38" s="9" t="s">
        <v>47</v>
      </c>
      <c r="E38" s="31">
        <v>13</v>
      </c>
      <c r="F38" s="31">
        <v>39</v>
      </c>
      <c r="G38" s="31">
        <v>21</v>
      </c>
      <c r="H38" s="8">
        <v>3</v>
      </c>
      <c r="I38" s="7">
        <v>1.8749999999999999E-2</v>
      </c>
      <c r="J38" s="9" t="s">
        <v>6</v>
      </c>
      <c r="K38" s="31">
        <v>63</v>
      </c>
      <c r="L38" s="31">
        <v>24</v>
      </c>
      <c r="M38" s="31">
        <v>63</v>
      </c>
      <c r="N38" s="12">
        <v>0.38095238095238093</v>
      </c>
    </row>
    <row r="39" spans="1:14" x14ac:dyDescent="0.2">
      <c r="A39" s="8">
        <v>15</v>
      </c>
      <c r="B39" s="8">
        <v>6</v>
      </c>
      <c r="C39" s="9" t="s">
        <v>17</v>
      </c>
      <c r="D39" s="9" t="s">
        <v>41</v>
      </c>
      <c r="E39" s="31">
        <v>21</v>
      </c>
      <c r="F39" s="31">
        <v>63</v>
      </c>
      <c r="G39" s="31">
        <v>35</v>
      </c>
      <c r="H39" s="8">
        <v>3</v>
      </c>
      <c r="I39" s="7">
        <v>3.5416666666666666E-2</v>
      </c>
      <c r="J39" s="9" t="s">
        <v>6</v>
      </c>
      <c r="K39" s="31">
        <v>105</v>
      </c>
      <c r="L39" s="31">
        <v>42</v>
      </c>
      <c r="M39" s="31">
        <v>105</v>
      </c>
      <c r="N39" s="12">
        <v>0.4</v>
      </c>
    </row>
    <row r="40" spans="1:14" x14ac:dyDescent="0.2">
      <c r="A40" s="8">
        <v>16</v>
      </c>
      <c r="B40" s="8">
        <v>20</v>
      </c>
      <c r="C40" s="9" t="s">
        <v>15</v>
      </c>
      <c r="D40" s="9" t="s">
        <v>39</v>
      </c>
      <c r="E40" s="31">
        <v>16</v>
      </c>
      <c r="F40" s="31">
        <v>16</v>
      </c>
      <c r="G40" s="31">
        <v>28</v>
      </c>
      <c r="H40" s="8">
        <v>1</v>
      </c>
      <c r="I40" s="7">
        <v>2.6388888888888889E-2</v>
      </c>
      <c r="J40" s="9" t="s">
        <v>6</v>
      </c>
      <c r="K40" s="31">
        <v>28</v>
      </c>
      <c r="L40" s="31">
        <v>12</v>
      </c>
      <c r="M40" s="31">
        <v>28</v>
      </c>
      <c r="N40" s="12">
        <v>0.42857142857142855</v>
      </c>
    </row>
    <row r="41" spans="1:14" x14ac:dyDescent="0.2">
      <c r="A41" s="8">
        <v>17</v>
      </c>
      <c r="B41" s="8">
        <v>14</v>
      </c>
      <c r="C41" s="9" t="s">
        <v>17</v>
      </c>
      <c r="D41" s="9" t="s">
        <v>41</v>
      </c>
      <c r="E41" s="31">
        <v>21</v>
      </c>
      <c r="F41" s="31">
        <v>21</v>
      </c>
      <c r="G41" s="31">
        <v>35</v>
      </c>
      <c r="H41" s="8">
        <v>1</v>
      </c>
      <c r="I41" s="7">
        <v>2.9861111111111113E-2</v>
      </c>
      <c r="J41" s="9" t="s">
        <v>8</v>
      </c>
      <c r="K41" s="31">
        <v>35</v>
      </c>
      <c r="L41" s="31">
        <v>14</v>
      </c>
      <c r="M41" s="31">
        <v>35</v>
      </c>
      <c r="N41" s="12">
        <v>0.4</v>
      </c>
    </row>
    <row r="42" spans="1:14" x14ac:dyDescent="0.2">
      <c r="A42" s="8">
        <v>17</v>
      </c>
      <c r="B42" s="8">
        <v>14</v>
      </c>
      <c r="C42" s="9" t="s">
        <v>24</v>
      </c>
      <c r="D42" s="9" t="s">
        <v>48</v>
      </c>
      <c r="E42" s="31">
        <v>10</v>
      </c>
      <c r="F42" s="31">
        <v>20</v>
      </c>
      <c r="G42" s="31">
        <v>18</v>
      </c>
      <c r="H42" s="8">
        <v>2</v>
      </c>
      <c r="I42" s="7">
        <v>4.027777777777778E-2</v>
      </c>
      <c r="J42" s="9" t="s">
        <v>6</v>
      </c>
      <c r="K42" s="31">
        <v>36</v>
      </c>
      <c r="L42" s="31">
        <v>16</v>
      </c>
      <c r="M42" s="31">
        <v>36</v>
      </c>
      <c r="N42" s="12">
        <v>0.44444444444444442</v>
      </c>
    </row>
    <row r="43" spans="1:14" x14ac:dyDescent="0.2">
      <c r="A43" s="8">
        <v>17</v>
      </c>
      <c r="B43" s="8">
        <v>14</v>
      </c>
      <c r="C43" s="9" t="s">
        <v>19</v>
      </c>
      <c r="D43" s="9" t="s">
        <v>43</v>
      </c>
      <c r="E43" s="31">
        <v>13</v>
      </c>
      <c r="F43" s="31">
        <v>39</v>
      </c>
      <c r="G43" s="31">
        <v>22</v>
      </c>
      <c r="H43" s="8">
        <v>3</v>
      </c>
      <c r="I43" s="7">
        <v>3.9583333333333331E-2</v>
      </c>
      <c r="J43" s="9" t="s">
        <v>8</v>
      </c>
      <c r="K43" s="31">
        <v>66</v>
      </c>
      <c r="L43" s="31">
        <v>27</v>
      </c>
      <c r="M43" s="31">
        <v>66</v>
      </c>
      <c r="N43" s="12">
        <v>0.40909090909090912</v>
      </c>
    </row>
    <row r="44" spans="1:14" x14ac:dyDescent="0.2">
      <c r="A44" s="8">
        <v>18</v>
      </c>
      <c r="B44" s="8">
        <v>9</v>
      </c>
      <c r="C44" s="9" t="s">
        <v>13</v>
      </c>
      <c r="D44" s="9" t="s">
        <v>37</v>
      </c>
      <c r="E44" s="31">
        <v>17</v>
      </c>
      <c r="F44" s="31">
        <v>17</v>
      </c>
      <c r="G44" s="31">
        <v>29</v>
      </c>
      <c r="H44" s="8">
        <v>1</v>
      </c>
      <c r="I44" s="7">
        <v>1.5972222222222221E-2</v>
      </c>
      <c r="J44" s="9" t="s">
        <v>6</v>
      </c>
      <c r="K44" s="31">
        <v>29</v>
      </c>
      <c r="L44" s="31">
        <v>12</v>
      </c>
      <c r="M44" s="31">
        <v>29</v>
      </c>
      <c r="N44" s="12">
        <v>0.41379310344827586</v>
      </c>
    </row>
    <row r="45" spans="1:14" x14ac:dyDescent="0.2">
      <c r="A45" s="8">
        <v>18</v>
      </c>
      <c r="B45" s="8">
        <v>9</v>
      </c>
      <c r="C45" s="9" t="s">
        <v>11</v>
      </c>
      <c r="D45" s="9" t="s">
        <v>35</v>
      </c>
      <c r="E45" s="31">
        <v>25</v>
      </c>
      <c r="F45" s="31">
        <v>50</v>
      </c>
      <c r="G45" s="31">
        <v>40</v>
      </c>
      <c r="H45" s="8">
        <v>2</v>
      </c>
      <c r="I45" s="7">
        <v>3.7499999999999999E-2</v>
      </c>
      <c r="J45" s="9" t="s">
        <v>6</v>
      </c>
      <c r="K45" s="31">
        <v>80</v>
      </c>
      <c r="L45" s="31">
        <v>30</v>
      </c>
      <c r="M45" s="31">
        <v>80</v>
      </c>
      <c r="N45" s="12">
        <v>0.375</v>
      </c>
    </row>
    <row r="46" spans="1:14" x14ac:dyDescent="0.2">
      <c r="A46" s="8">
        <v>18</v>
      </c>
      <c r="B46" s="8">
        <v>9</v>
      </c>
      <c r="C46" s="9" t="s">
        <v>25</v>
      </c>
      <c r="D46" s="9" t="s">
        <v>49</v>
      </c>
      <c r="E46" s="31">
        <v>15</v>
      </c>
      <c r="F46" s="31">
        <v>45</v>
      </c>
      <c r="G46" s="31">
        <v>26</v>
      </c>
      <c r="H46" s="8">
        <v>3</v>
      </c>
      <c r="I46" s="7">
        <v>1.5972222222222221E-2</v>
      </c>
      <c r="J46" s="9" t="s">
        <v>6</v>
      </c>
      <c r="K46" s="31">
        <v>78</v>
      </c>
      <c r="L46" s="31">
        <v>33</v>
      </c>
      <c r="M46" s="31">
        <v>78</v>
      </c>
      <c r="N46" s="12">
        <v>0.42307692307692307</v>
      </c>
    </row>
    <row r="47" spans="1:14" x14ac:dyDescent="0.2">
      <c r="A47" s="8">
        <v>18</v>
      </c>
      <c r="B47" s="8">
        <v>9</v>
      </c>
      <c r="C47" s="9" t="s">
        <v>18</v>
      </c>
      <c r="D47" s="9" t="s">
        <v>42</v>
      </c>
      <c r="E47" s="31">
        <v>19</v>
      </c>
      <c r="F47" s="31">
        <v>38</v>
      </c>
      <c r="G47" s="31">
        <v>32</v>
      </c>
      <c r="H47" s="8">
        <v>2</v>
      </c>
      <c r="I47" s="7">
        <v>2.361111111111111E-2</v>
      </c>
      <c r="J47" s="9" t="s">
        <v>6</v>
      </c>
      <c r="K47" s="31">
        <v>64</v>
      </c>
      <c r="L47" s="31">
        <v>26</v>
      </c>
      <c r="M47" s="31">
        <v>64</v>
      </c>
      <c r="N47" s="12">
        <v>0.40625</v>
      </c>
    </row>
    <row r="48" spans="1:14" x14ac:dyDescent="0.2">
      <c r="A48" s="8">
        <v>19</v>
      </c>
      <c r="B48" s="8">
        <v>18</v>
      </c>
      <c r="C48" s="9" t="s">
        <v>11</v>
      </c>
      <c r="D48" s="9" t="s">
        <v>35</v>
      </c>
      <c r="E48" s="31">
        <v>25</v>
      </c>
      <c r="F48" s="31">
        <v>50</v>
      </c>
      <c r="G48" s="31">
        <v>40</v>
      </c>
      <c r="H48" s="8">
        <v>2</v>
      </c>
      <c r="I48" s="7">
        <v>3.0555555555555555E-2</v>
      </c>
      <c r="J48" s="9" t="s">
        <v>8</v>
      </c>
      <c r="K48" s="31">
        <v>80</v>
      </c>
      <c r="L48" s="31">
        <v>30</v>
      </c>
      <c r="M48" s="31">
        <v>80</v>
      </c>
      <c r="N48" s="12">
        <v>0.375</v>
      </c>
    </row>
    <row r="49" spans="1:14" x14ac:dyDescent="0.2">
      <c r="A49" s="8">
        <v>20</v>
      </c>
      <c r="B49" s="8">
        <v>8</v>
      </c>
      <c r="C49" s="9" t="s">
        <v>17</v>
      </c>
      <c r="D49" s="9" t="s">
        <v>41</v>
      </c>
      <c r="E49" s="31">
        <v>21</v>
      </c>
      <c r="F49" s="31">
        <v>63</v>
      </c>
      <c r="G49" s="31">
        <v>35</v>
      </c>
      <c r="H49" s="8">
        <v>3</v>
      </c>
      <c r="I49" s="7">
        <v>3.4722222222222224E-2</v>
      </c>
      <c r="J49" s="9" t="s">
        <v>8</v>
      </c>
      <c r="K49" s="31">
        <v>105</v>
      </c>
      <c r="L49" s="31">
        <v>42</v>
      </c>
      <c r="M49" s="31">
        <v>105</v>
      </c>
      <c r="N49" s="12">
        <v>0.4</v>
      </c>
    </row>
    <row r="50" spans="1:14" x14ac:dyDescent="0.2">
      <c r="A50" s="8">
        <v>20</v>
      </c>
      <c r="B50" s="8">
        <v>8</v>
      </c>
      <c r="C50" s="9" t="s">
        <v>26</v>
      </c>
      <c r="D50" s="9" t="s">
        <v>50</v>
      </c>
      <c r="E50" s="31">
        <v>15</v>
      </c>
      <c r="F50" s="31">
        <v>30</v>
      </c>
      <c r="G50" s="31">
        <v>25</v>
      </c>
      <c r="H50" s="8">
        <v>2</v>
      </c>
      <c r="I50" s="7">
        <v>4.1666666666666666E-3</v>
      </c>
      <c r="J50" s="9" t="s">
        <v>8</v>
      </c>
      <c r="K50" s="31">
        <v>50</v>
      </c>
      <c r="L50" s="31">
        <v>20</v>
      </c>
      <c r="M50" s="31">
        <v>50</v>
      </c>
      <c r="N50" s="12">
        <v>0.4</v>
      </c>
    </row>
    <row r="51" spans="1:14" x14ac:dyDescent="0.2">
      <c r="A51" s="8">
        <v>20</v>
      </c>
      <c r="B51" s="8">
        <v>8</v>
      </c>
      <c r="C51" s="9" t="s">
        <v>22</v>
      </c>
      <c r="D51" s="9" t="s">
        <v>46</v>
      </c>
      <c r="E51" s="31">
        <v>14</v>
      </c>
      <c r="F51" s="31">
        <v>14</v>
      </c>
      <c r="G51" s="31">
        <v>23</v>
      </c>
      <c r="H51" s="8">
        <v>1</v>
      </c>
      <c r="I51" s="7">
        <v>9.7222222222222224E-3</v>
      </c>
      <c r="J51" s="9" t="s">
        <v>8</v>
      </c>
      <c r="K51" s="31">
        <v>23</v>
      </c>
      <c r="L51" s="31">
        <v>9</v>
      </c>
      <c r="M51" s="31">
        <v>23</v>
      </c>
      <c r="N51" s="12">
        <v>0.39130434782608697</v>
      </c>
    </row>
    <row r="52" spans="1:14" x14ac:dyDescent="0.2">
      <c r="A52" s="8">
        <v>21</v>
      </c>
      <c r="B52" s="8">
        <v>12</v>
      </c>
      <c r="C52" s="9" t="s">
        <v>11</v>
      </c>
      <c r="D52" s="9" t="s">
        <v>35</v>
      </c>
      <c r="E52" s="31">
        <v>25</v>
      </c>
      <c r="F52" s="31">
        <v>75</v>
      </c>
      <c r="G52" s="31">
        <v>40</v>
      </c>
      <c r="H52" s="8">
        <v>3</v>
      </c>
      <c r="I52" s="7">
        <v>1.3888888888888888E-2</v>
      </c>
      <c r="J52" s="9" t="s">
        <v>6</v>
      </c>
      <c r="K52" s="31">
        <v>120</v>
      </c>
      <c r="L52" s="31">
        <v>45</v>
      </c>
      <c r="M52" s="31">
        <v>120</v>
      </c>
      <c r="N52" s="12">
        <v>0.375</v>
      </c>
    </row>
    <row r="53" spans="1:14" x14ac:dyDescent="0.2">
      <c r="A53" s="8">
        <v>21</v>
      </c>
      <c r="B53" s="8">
        <v>12</v>
      </c>
      <c r="C53" s="9" t="s">
        <v>21</v>
      </c>
      <c r="D53" s="9" t="s">
        <v>45</v>
      </c>
      <c r="E53" s="31">
        <v>12</v>
      </c>
      <c r="F53" s="31">
        <v>24</v>
      </c>
      <c r="G53" s="31">
        <v>20</v>
      </c>
      <c r="H53" s="8">
        <v>2</v>
      </c>
      <c r="I53" s="7">
        <v>2.9861111111111113E-2</v>
      </c>
      <c r="J53" s="9" t="s">
        <v>6</v>
      </c>
      <c r="K53" s="31">
        <v>40</v>
      </c>
      <c r="L53" s="31">
        <v>16</v>
      </c>
      <c r="M53" s="31">
        <v>40</v>
      </c>
      <c r="N53" s="12">
        <v>0.4</v>
      </c>
    </row>
    <row r="54" spans="1:14" x14ac:dyDescent="0.2">
      <c r="A54" s="8">
        <v>21</v>
      </c>
      <c r="B54" s="8">
        <v>12</v>
      </c>
      <c r="C54" s="9" t="s">
        <v>18</v>
      </c>
      <c r="D54" s="9" t="s">
        <v>42</v>
      </c>
      <c r="E54" s="31">
        <v>19</v>
      </c>
      <c r="F54" s="31">
        <v>38</v>
      </c>
      <c r="G54" s="31">
        <v>32</v>
      </c>
      <c r="H54" s="8">
        <v>2</v>
      </c>
      <c r="I54" s="7">
        <v>3.0555555555555555E-2</v>
      </c>
      <c r="J54" s="9" t="s">
        <v>8</v>
      </c>
      <c r="K54" s="31">
        <v>64</v>
      </c>
      <c r="L54" s="31">
        <v>26</v>
      </c>
      <c r="M54" s="31">
        <v>64</v>
      </c>
      <c r="N54" s="12">
        <v>0.40625</v>
      </c>
    </row>
    <row r="55" spans="1:14" x14ac:dyDescent="0.2">
      <c r="A55" s="8">
        <v>21</v>
      </c>
      <c r="B55" s="8">
        <v>12</v>
      </c>
      <c r="C55" s="9" t="s">
        <v>26</v>
      </c>
      <c r="D55" s="9" t="s">
        <v>50</v>
      </c>
      <c r="E55" s="31">
        <v>15</v>
      </c>
      <c r="F55" s="31">
        <v>30</v>
      </c>
      <c r="G55" s="31">
        <v>25</v>
      </c>
      <c r="H55" s="8">
        <v>2</v>
      </c>
      <c r="I55" s="7">
        <v>3.125E-2</v>
      </c>
      <c r="J55" s="9" t="s">
        <v>8</v>
      </c>
      <c r="K55" s="31">
        <v>50</v>
      </c>
      <c r="L55" s="31">
        <v>20</v>
      </c>
      <c r="M55" s="31">
        <v>50</v>
      </c>
      <c r="N55" s="12">
        <v>0.4</v>
      </c>
    </row>
    <row r="56" spans="1:14" x14ac:dyDescent="0.2">
      <c r="A56" s="8">
        <v>22</v>
      </c>
      <c r="B56" s="8">
        <v>15</v>
      </c>
      <c r="C56" s="9" t="s">
        <v>24</v>
      </c>
      <c r="D56" s="9" t="s">
        <v>48</v>
      </c>
      <c r="E56" s="31">
        <v>10</v>
      </c>
      <c r="F56" s="31">
        <v>10</v>
      </c>
      <c r="G56" s="31">
        <v>18</v>
      </c>
      <c r="H56" s="8">
        <v>1</v>
      </c>
      <c r="I56" s="7">
        <v>2.2222222222222223E-2</v>
      </c>
      <c r="J56" s="9" t="s">
        <v>6</v>
      </c>
      <c r="K56" s="31">
        <v>18</v>
      </c>
      <c r="L56" s="31">
        <v>8</v>
      </c>
      <c r="M56" s="31">
        <v>18</v>
      </c>
      <c r="N56" s="12">
        <v>0.44444444444444442</v>
      </c>
    </row>
    <row r="57" spans="1:14" x14ac:dyDescent="0.2">
      <c r="A57" s="8">
        <v>22</v>
      </c>
      <c r="B57" s="8">
        <v>15</v>
      </c>
      <c r="C57" s="9" t="s">
        <v>20</v>
      </c>
      <c r="D57" s="9" t="s">
        <v>44</v>
      </c>
      <c r="E57" s="31">
        <v>20</v>
      </c>
      <c r="F57" s="31">
        <v>60</v>
      </c>
      <c r="G57" s="31">
        <v>34</v>
      </c>
      <c r="H57" s="8">
        <v>3</v>
      </c>
      <c r="I57" s="7">
        <v>1.3194444444444444E-2</v>
      </c>
      <c r="J57" s="9" t="s">
        <v>6</v>
      </c>
      <c r="K57" s="31">
        <v>102</v>
      </c>
      <c r="L57" s="31">
        <v>42</v>
      </c>
      <c r="M57" s="31">
        <v>102</v>
      </c>
      <c r="N57" s="12">
        <v>0.41176470588235292</v>
      </c>
    </row>
    <row r="58" spans="1:14" x14ac:dyDescent="0.2">
      <c r="A58" s="8">
        <v>22</v>
      </c>
      <c r="B58" s="8">
        <v>15</v>
      </c>
      <c r="C58" s="9" t="s">
        <v>13</v>
      </c>
      <c r="D58" s="9" t="s">
        <v>37</v>
      </c>
      <c r="E58" s="31">
        <v>17</v>
      </c>
      <c r="F58" s="31">
        <v>34</v>
      </c>
      <c r="G58" s="31">
        <v>29</v>
      </c>
      <c r="H58" s="8">
        <v>2</v>
      </c>
      <c r="I58" s="7">
        <v>9.0277777777777769E-3</v>
      </c>
      <c r="J58" s="9" t="s">
        <v>8</v>
      </c>
      <c r="K58" s="31">
        <v>58</v>
      </c>
      <c r="L58" s="31">
        <v>24</v>
      </c>
      <c r="M58" s="31">
        <v>58</v>
      </c>
      <c r="N58" s="12">
        <v>0.41379310344827586</v>
      </c>
    </row>
    <row r="59" spans="1:14" x14ac:dyDescent="0.2">
      <c r="A59" s="8">
        <v>22</v>
      </c>
      <c r="B59" s="8">
        <v>15</v>
      </c>
      <c r="C59" s="9" t="s">
        <v>17</v>
      </c>
      <c r="D59" s="9" t="s">
        <v>41</v>
      </c>
      <c r="E59" s="31">
        <v>21</v>
      </c>
      <c r="F59" s="31">
        <v>21</v>
      </c>
      <c r="G59" s="31">
        <v>35</v>
      </c>
      <c r="H59" s="8">
        <v>1</v>
      </c>
      <c r="I59" s="7">
        <v>4.0972222222222222E-2</v>
      </c>
      <c r="J59" s="9" t="s">
        <v>8</v>
      </c>
      <c r="K59" s="31">
        <v>35</v>
      </c>
      <c r="L59" s="31">
        <v>14</v>
      </c>
      <c r="M59" s="31">
        <v>35</v>
      </c>
      <c r="N59" s="12">
        <v>0.4</v>
      </c>
    </row>
    <row r="60" spans="1:14" x14ac:dyDescent="0.2">
      <c r="A60" s="8">
        <v>23</v>
      </c>
      <c r="B60" s="8">
        <v>1</v>
      </c>
      <c r="C60" s="9" t="s">
        <v>16</v>
      </c>
      <c r="D60" s="9" t="s">
        <v>40</v>
      </c>
      <c r="E60" s="31">
        <v>11</v>
      </c>
      <c r="F60" s="31">
        <v>33</v>
      </c>
      <c r="G60" s="31">
        <v>19</v>
      </c>
      <c r="H60" s="8">
        <v>3</v>
      </c>
      <c r="I60" s="7">
        <v>3.1944444444444442E-2</v>
      </c>
      <c r="J60" s="9" t="s">
        <v>8</v>
      </c>
      <c r="K60" s="31">
        <v>57</v>
      </c>
      <c r="L60" s="31">
        <v>24</v>
      </c>
      <c r="M60" s="31">
        <v>57</v>
      </c>
      <c r="N60" s="12">
        <v>0.42105263157894735</v>
      </c>
    </row>
    <row r="61" spans="1:14" x14ac:dyDescent="0.2">
      <c r="A61" s="8">
        <v>23</v>
      </c>
      <c r="B61" s="8">
        <v>1</v>
      </c>
      <c r="C61" s="9" t="s">
        <v>10</v>
      </c>
      <c r="D61" s="9" t="s">
        <v>34</v>
      </c>
      <c r="E61" s="31">
        <v>16</v>
      </c>
      <c r="F61" s="31">
        <v>48</v>
      </c>
      <c r="G61" s="31">
        <v>27</v>
      </c>
      <c r="H61" s="8">
        <v>3</v>
      </c>
      <c r="I61" s="7">
        <v>1.1805555555555555E-2</v>
      </c>
      <c r="J61" s="9" t="s">
        <v>8</v>
      </c>
      <c r="K61" s="31">
        <v>81</v>
      </c>
      <c r="L61" s="31">
        <v>33</v>
      </c>
      <c r="M61" s="31">
        <v>81</v>
      </c>
      <c r="N61" s="12">
        <v>0.40740740740740738</v>
      </c>
    </row>
    <row r="62" spans="1:14" x14ac:dyDescent="0.2">
      <c r="A62" s="8">
        <v>24</v>
      </c>
      <c r="B62" s="8">
        <v>5</v>
      </c>
      <c r="C62" s="9" t="s">
        <v>25</v>
      </c>
      <c r="D62" s="9" t="s">
        <v>49</v>
      </c>
      <c r="E62" s="31">
        <v>15</v>
      </c>
      <c r="F62" s="31">
        <v>45</v>
      </c>
      <c r="G62" s="31">
        <v>26</v>
      </c>
      <c r="H62" s="8">
        <v>3</v>
      </c>
      <c r="I62" s="7">
        <v>3.125E-2</v>
      </c>
      <c r="J62" s="9" t="s">
        <v>6</v>
      </c>
      <c r="K62" s="31">
        <v>78</v>
      </c>
      <c r="L62" s="31">
        <v>33</v>
      </c>
      <c r="M62" s="31">
        <v>78</v>
      </c>
      <c r="N62" s="12">
        <v>0.42307692307692307</v>
      </c>
    </row>
    <row r="63" spans="1:14" x14ac:dyDescent="0.2">
      <c r="A63" s="8">
        <v>24</v>
      </c>
      <c r="B63" s="8">
        <v>5</v>
      </c>
      <c r="C63" s="9" t="s">
        <v>13</v>
      </c>
      <c r="D63" s="9" t="s">
        <v>37</v>
      </c>
      <c r="E63" s="31">
        <v>17</v>
      </c>
      <c r="F63" s="31">
        <v>17</v>
      </c>
      <c r="G63" s="31">
        <v>29</v>
      </c>
      <c r="H63" s="8">
        <v>1</v>
      </c>
      <c r="I63" s="7">
        <v>3.1944444444444442E-2</v>
      </c>
      <c r="J63" s="9" t="s">
        <v>6</v>
      </c>
      <c r="K63" s="31">
        <v>29</v>
      </c>
      <c r="L63" s="31">
        <v>12</v>
      </c>
      <c r="M63" s="31">
        <v>29</v>
      </c>
      <c r="N63" s="12">
        <v>0.41379310344827586</v>
      </c>
    </row>
    <row r="64" spans="1:14" x14ac:dyDescent="0.2">
      <c r="A64" s="8">
        <v>24</v>
      </c>
      <c r="B64" s="8">
        <v>5</v>
      </c>
      <c r="C64" s="9" t="s">
        <v>22</v>
      </c>
      <c r="D64" s="9" t="s">
        <v>46</v>
      </c>
      <c r="E64" s="31">
        <v>14</v>
      </c>
      <c r="F64" s="31">
        <v>28</v>
      </c>
      <c r="G64" s="31">
        <v>23</v>
      </c>
      <c r="H64" s="8">
        <v>2</v>
      </c>
      <c r="I64" s="7">
        <v>2.9166666666666667E-2</v>
      </c>
      <c r="J64" s="9" t="s">
        <v>8</v>
      </c>
      <c r="K64" s="31">
        <v>46</v>
      </c>
      <c r="L64" s="31">
        <v>18</v>
      </c>
      <c r="M64" s="31">
        <v>46</v>
      </c>
      <c r="N64" s="12">
        <v>0.39130434782608697</v>
      </c>
    </row>
    <row r="65" spans="1:14" x14ac:dyDescent="0.2">
      <c r="A65" s="8">
        <v>24</v>
      </c>
      <c r="B65" s="8">
        <v>5</v>
      </c>
      <c r="C65" s="9" t="s">
        <v>11</v>
      </c>
      <c r="D65" s="9" t="s">
        <v>35</v>
      </c>
      <c r="E65" s="31">
        <v>25</v>
      </c>
      <c r="F65" s="31">
        <v>50</v>
      </c>
      <c r="G65" s="31">
        <v>40</v>
      </c>
      <c r="H65" s="8">
        <v>2</v>
      </c>
      <c r="I65" s="7">
        <v>3.2638888888888891E-2</v>
      </c>
      <c r="J65" s="9" t="s">
        <v>8</v>
      </c>
      <c r="K65" s="31">
        <v>80</v>
      </c>
      <c r="L65" s="31">
        <v>30</v>
      </c>
      <c r="M65" s="31">
        <v>80</v>
      </c>
      <c r="N65" s="12">
        <v>0.375</v>
      </c>
    </row>
    <row r="66" spans="1:14" x14ac:dyDescent="0.2">
      <c r="A66" s="8">
        <v>25</v>
      </c>
      <c r="B66" s="8">
        <v>12</v>
      </c>
      <c r="C66" s="9" t="s">
        <v>20</v>
      </c>
      <c r="D66" s="9" t="s">
        <v>44</v>
      </c>
      <c r="E66" s="31">
        <v>20</v>
      </c>
      <c r="F66" s="31">
        <v>20</v>
      </c>
      <c r="G66" s="31">
        <v>34</v>
      </c>
      <c r="H66" s="8">
        <v>1</v>
      </c>
      <c r="I66" s="7">
        <v>2.4305555555555556E-2</v>
      </c>
      <c r="J66" s="9" t="s">
        <v>8</v>
      </c>
      <c r="K66" s="31">
        <v>34</v>
      </c>
      <c r="L66" s="31">
        <v>14</v>
      </c>
      <c r="M66" s="31">
        <v>34</v>
      </c>
      <c r="N66" s="12">
        <v>0.41176470588235292</v>
      </c>
    </row>
    <row r="67" spans="1:14" x14ac:dyDescent="0.2">
      <c r="A67" s="8">
        <v>26</v>
      </c>
      <c r="B67" s="8">
        <v>18</v>
      </c>
      <c r="C67" s="9" t="s">
        <v>24</v>
      </c>
      <c r="D67" s="9" t="s">
        <v>48</v>
      </c>
      <c r="E67" s="31">
        <v>10</v>
      </c>
      <c r="F67" s="31">
        <v>20</v>
      </c>
      <c r="G67" s="31">
        <v>18</v>
      </c>
      <c r="H67" s="8">
        <v>2</v>
      </c>
      <c r="I67" s="7">
        <v>9.0277777777777769E-3</v>
      </c>
      <c r="J67" s="9" t="s">
        <v>8</v>
      </c>
      <c r="K67" s="31">
        <v>36</v>
      </c>
      <c r="L67" s="31">
        <v>16</v>
      </c>
      <c r="M67" s="31">
        <v>36</v>
      </c>
      <c r="N67" s="12">
        <v>0.44444444444444442</v>
      </c>
    </row>
    <row r="68" spans="1:14" x14ac:dyDescent="0.2">
      <c r="A68" s="8">
        <v>26</v>
      </c>
      <c r="B68" s="8">
        <v>18</v>
      </c>
      <c r="C68" s="9" t="s">
        <v>23</v>
      </c>
      <c r="D68" s="9" t="s">
        <v>47</v>
      </c>
      <c r="E68" s="31">
        <v>13</v>
      </c>
      <c r="F68" s="31">
        <v>26</v>
      </c>
      <c r="G68" s="31">
        <v>21</v>
      </c>
      <c r="H68" s="8">
        <v>2</v>
      </c>
      <c r="I68" s="7">
        <v>3.7499999999999999E-2</v>
      </c>
      <c r="J68" s="9" t="s">
        <v>6</v>
      </c>
      <c r="K68" s="31">
        <v>42</v>
      </c>
      <c r="L68" s="31">
        <v>16</v>
      </c>
      <c r="M68" s="31">
        <v>42</v>
      </c>
      <c r="N68" s="12">
        <v>0.38095238095238093</v>
      </c>
    </row>
    <row r="69" spans="1:14" x14ac:dyDescent="0.2">
      <c r="A69" s="8">
        <v>26</v>
      </c>
      <c r="B69" s="8">
        <v>18</v>
      </c>
      <c r="C69" s="9" t="s">
        <v>5</v>
      </c>
      <c r="D69" s="9" t="s">
        <v>31</v>
      </c>
      <c r="E69" s="31">
        <v>14</v>
      </c>
      <c r="F69" s="31">
        <v>28</v>
      </c>
      <c r="G69" s="31">
        <v>24</v>
      </c>
      <c r="H69" s="8">
        <v>2</v>
      </c>
      <c r="I69" s="7">
        <v>2.9166666666666667E-2</v>
      </c>
      <c r="J69" s="9" t="s">
        <v>8</v>
      </c>
      <c r="K69" s="31">
        <v>48</v>
      </c>
      <c r="L69" s="31">
        <v>20</v>
      </c>
      <c r="M69" s="31">
        <v>48</v>
      </c>
      <c r="N69" s="12">
        <v>0.41666666666666669</v>
      </c>
    </row>
    <row r="70" spans="1:14" x14ac:dyDescent="0.2">
      <c r="A70" s="8">
        <v>27</v>
      </c>
      <c r="B70" s="8">
        <v>4</v>
      </c>
      <c r="C70" s="9" t="s">
        <v>17</v>
      </c>
      <c r="D70" s="9" t="s">
        <v>41</v>
      </c>
      <c r="E70" s="31">
        <v>21</v>
      </c>
      <c r="F70" s="31">
        <v>21</v>
      </c>
      <c r="G70" s="31">
        <v>35</v>
      </c>
      <c r="H70" s="8">
        <v>1</v>
      </c>
      <c r="I70" s="7">
        <v>1.1805555555555555E-2</v>
      </c>
      <c r="J70" s="9" t="s">
        <v>6</v>
      </c>
      <c r="K70" s="31">
        <v>35</v>
      </c>
      <c r="L70" s="31">
        <v>14</v>
      </c>
      <c r="M70" s="31">
        <v>35</v>
      </c>
      <c r="N70" s="12">
        <v>0.4</v>
      </c>
    </row>
    <row r="71" spans="1:14" x14ac:dyDescent="0.2">
      <c r="A71" s="8">
        <v>27</v>
      </c>
      <c r="B71" s="8">
        <v>4</v>
      </c>
      <c r="C71" s="9" t="s">
        <v>25</v>
      </c>
      <c r="D71" s="9" t="s">
        <v>49</v>
      </c>
      <c r="E71" s="31">
        <v>15</v>
      </c>
      <c r="F71" s="31">
        <v>15</v>
      </c>
      <c r="G71" s="31">
        <v>26</v>
      </c>
      <c r="H71" s="8">
        <v>1</v>
      </c>
      <c r="I71" s="7">
        <v>2.6388888888888889E-2</v>
      </c>
      <c r="J71" s="9" t="s">
        <v>8</v>
      </c>
      <c r="K71" s="31">
        <v>26</v>
      </c>
      <c r="L71" s="31">
        <v>11</v>
      </c>
      <c r="M71" s="31">
        <v>26</v>
      </c>
      <c r="N71" s="12">
        <v>0.42307692307692307</v>
      </c>
    </row>
    <row r="72" spans="1:14" x14ac:dyDescent="0.2">
      <c r="A72" s="8">
        <v>28</v>
      </c>
      <c r="B72" s="8">
        <v>2</v>
      </c>
      <c r="C72" s="9" t="s">
        <v>24</v>
      </c>
      <c r="D72" s="9" t="s">
        <v>48</v>
      </c>
      <c r="E72" s="31">
        <v>10</v>
      </c>
      <c r="F72" s="31">
        <v>20</v>
      </c>
      <c r="G72" s="31">
        <v>18</v>
      </c>
      <c r="H72" s="8">
        <v>2</v>
      </c>
      <c r="I72" s="7">
        <v>1.1805555555555555E-2</v>
      </c>
      <c r="J72" s="9" t="s">
        <v>8</v>
      </c>
      <c r="K72" s="31">
        <v>36</v>
      </c>
      <c r="L72" s="31">
        <v>16</v>
      </c>
      <c r="M72" s="31">
        <v>36</v>
      </c>
      <c r="N72" s="12">
        <v>0.44444444444444442</v>
      </c>
    </row>
    <row r="73" spans="1:14" x14ac:dyDescent="0.2">
      <c r="A73" s="8">
        <v>28</v>
      </c>
      <c r="B73" s="8">
        <v>2</v>
      </c>
      <c r="C73" s="9" t="s">
        <v>13</v>
      </c>
      <c r="D73" s="9" t="s">
        <v>37</v>
      </c>
      <c r="E73" s="31">
        <v>17</v>
      </c>
      <c r="F73" s="31">
        <v>34</v>
      </c>
      <c r="G73" s="31">
        <v>29</v>
      </c>
      <c r="H73" s="8">
        <v>2</v>
      </c>
      <c r="I73" s="7">
        <v>2.7083333333333334E-2</v>
      </c>
      <c r="J73" s="9" t="s">
        <v>8</v>
      </c>
      <c r="K73" s="31">
        <v>58</v>
      </c>
      <c r="L73" s="31">
        <v>24</v>
      </c>
      <c r="M73" s="31">
        <v>58</v>
      </c>
      <c r="N73" s="12">
        <v>0.41379310344827586</v>
      </c>
    </row>
    <row r="74" spans="1:14" x14ac:dyDescent="0.2">
      <c r="A74" s="8">
        <v>29</v>
      </c>
      <c r="B74" s="8">
        <v>20</v>
      </c>
      <c r="C74" s="9" t="s">
        <v>26</v>
      </c>
      <c r="D74" s="9" t="s">
        <v>50</v>
      </c>
      <c r="E74" s="31">
        <v>15</v>
      </c>
      <c r="F74" s="31">
        <v>45</v>
      </c>
      <c r="G74" s="31">
        <v>25</v>
      </c>
      <c r="H74" s="8">
        <v>3</v>
      </c>
      <c r="I74" s="7">
        <v>1.5277777777777777E-2</v>
      </c>
      <c r="J74" s="9" t="s">
        <v>8</v>
      </c>
      <c r="K74" s="31">
        <v>75</v>
      </c>
      <c r="L74" s="31">
        <v>30</v>
      </c>
      <c r="M74" s="31">
        <v>75</v>
      </c>
      <c r="N74" s="12">
        <v>0.4</v>
      </c>
    </row>
    <row r="75" spans="1:14" x14ac:dyDescent="0.2">
      <c r="A75" s="8">
        <v>29</v>
      </c>
      <c r="B75" s="8">
        <v>20</v>
      </c>
      <c r="C75" s="9" t="s">
        <v>24</v>
      </c>
      <c r="D75" s="9" t="s">
        <v>48</v>
      </c>
      <c r="E75" s="31">
        <v>10</v>
      </c>
      <c r="F75" s="31">
        <v>20</v>
      </c>
      <c r="G75" s="31">
        <v>18</v>
      </c>
      <c r="H75" s="8">
        <v>2</v>
      </c>
      <c r="I75" s="7">
        <v>1.2500000000000001E-2</v>
      </c>
      <c r="J75" s="9" t="s">
        <v>6</v>
      </c>
      <c r="K75" s="31">
        <v>36</v>
      </c>
      <c r="L75" s="31">
        <v>16</v>
      </c>
      <c r="M75" s="31">
        <v>36</v>
      </c>
      <c r="N75" s="12">
        <v>0.44444444444444442</v>
      </c>
    </row>
    <row r="76" spans="1:14" x14ac:dyDescent="0.2">
      <c r="A76" s="8">
        <v>29</v>
      </c>
      <c r="B76" s="8">
        <v>20</v>
      </c>
      <c r="C76" s="9" t="s">
        <v>9</v>
      </c>
      <c r="D76" s="9" t="s">
        <v>33</v>
      </c>
      <c r="E76" s="31">
        <v>19</v>
      </c>
      <c r="F76" s="31">
        <v>38</v>
      </c>
      <c r="G76" s="31">
        <v>31</v>
      </c>
      <c r="H76" s="8">
        <v>2</v>
      </c>
      <c r="I76" s="7">
        <v>2.1527777777777778E-2</v>
      </c>
      <c r="J76" s="9" t="s">
        <v>8</v>
      </c>
      <c r="K76" s="31">
        <v>62</v>
      </c>
      <c r="L76" s="31">
        <v>24</v>
      </c>
      <c r="M76" s="31">
        <v>62</v>
      </c>
      <c r="N76" s="12">
        <v>0.38709677419354838</v>
      </c>
    </row>
    <row r="77" spans="1:14" x14ac:dyDescent="0.2">
      <c r="A77" s="8">
        <v>30</v>
      </c>
      <c r="B77" s="8">
        <v>14</v>
      </c>
      <c r="C77" s="9" t="s">
        <v>25</v>
      </c>
      <c r="D77" s="9" t="s">
        <v>49</v>
      </c>
      <c r="E77" s="31">
        <v>15</v>
      </c>
      <c r="F77" s="31">
        <v>30</v>
      </c>
      <c r="G77" s="31">
        <v>26</v>
      </c>
      <c r="H77" s="8">
        <v>2</v>
      </c>
      <c r="I77" s="7">
        <v>9.7222222222222224E-3</v>
      </c>
      <c r="J77" s="9" t="s">
        <v>6</v>
      </c>
      <c r="K77" s="31">
        <v>52</v>
      </c>
      <c r="L77" s="31">
        <v>22</v>
      </c>
      <c r="M77" s="31">
        <v>52</v>
      </c>
      <c r="N77" s="12">
        <v>0.42307692307692307</v>
      </c>
    </row>
    <row r="78" spans="1:14" x14ac:dyDescent="0.2">
      <c r="A78" s="8">
        <v>30</v>
      </c>
      <c r="B78" s="8">
        <v>14</v>
      </c>
      <c r="C78" s="9" t="s">
        <v>21</v>
      </c>
      <c r="D78" s="9" t="s">
        <v>45</v>
      </c>
      <c r="E78" s="31">
        <v>12</v>
      </c>
      <c r="F78" s="31">
        <v>36</v>
      </c>
      <c r="G78" s="31">
        <v>20</v>
      </c>
      <c r="H78" s="8">
        <v>3</v>
      </c>
      <c r="I78" s="7">
        <v>3.8194444444444448E-2</v>
      </c>
      <c r="J78" s="9" t="s">
        <v>6</v>
      </c>
      <c r="K78" s="31">
        <v>60</v>
      </c>
      <c r="L78" s="31">
        <v>24</v>
      </c>
      <c r="M78" s="31">
        <v>60</v>
      </c>
      <c r="N78" s="12">
        <v>0.4</v>
      </c>
    </row>
    <row r="79" spans="1:14" x14ac:dyDescent="0.2">
      <c r="A79" s="8">
        <v>31</v>
      </c>
      <c r="B79" s="8">
        <v>13</v>
      </c>
      <c r="C79" s="9" t="s">
        <v>13</v>
      </c>
      <c r="D79" s="9" t="s">
        <v>37</v>
      </c>
      <c r="E79" s="31">
        <v>17</v>
      </c>
      <c r="F79" s="31">
        <v>17</v>
      </c>
      <c r="G79" s="31">
        <v>29</v>
      </c>
      <c r="H79" s="8">
        <v>1</v>
      </c>
      <c r="I79" s="7">
        <v>4.0972222222222222E-2</v>
      </c>
      <c r="J79" s="9" t="s">
        <v>8</v>
      </c>
      <c r="K79" s="31">
        <v>29</v>
      </c>
      <c r="L79" s="31">
        <v>12</v>
      </c>
      <c r="M79" s="31">
        <v>29</v>
      </c>
      <c r="N79" s="12">
        <v>0.41379310344827586</v>
      </c>
    </row>
    <row r="80" spans="1:14" x14ac:dyDescent="0.2">
      <c r="A80" s="8">
        <v>31</v>
      </c>
      <c r="B80" s="8">
        <v>13</v>
      </c>
      <c r="C80" s="9" t="s">
        <v>16</v>
      </c>
      <c r="D80" s="9" t="s">
        <v>40</v>
      </c>
      <c r="E80" s="31">
        <v>11</v>
      </c>
      <c r="F80" s="31">
        <v>22</v>
      </c>
      <c r="G80" s="31">
        <v>19</v>
      </c>
      <c r="H80" s="8">
        <v>2</v>
      </c>
      <c r="I80" s="7">
        <v>3.1944444444444442E-2</v>
      </c>
      <c r="J80" s="9" t="s">
        <v>8</v>
      </c>
      <c r="K80" s="31">
        <v>38</v>
      </c>
      <c r="L80" s="31">
        <v>16</v>
      </c>
      <c r="M80" s="31">
        <v>38</v>
      </c>
      <c r="N80" s="12">
        <v>0.42105263157894735</v>
      </c>
    </row>
    <row r="81" spans="1:14" x14ac:dyDescent="0.2">
      <c r="A81" s="8">
        <v>32</v>
      </c>
      <c r="B81" s="8">
        <v>5</v>
      </c>
      <c r="C81" s="9" t="s">
        <v>18</v>
      </c>
      <c r="D81" s="9" t="s">
        <v>42</v>
      </c>
      <c r="E81" s="31">
        <v>19</v>
      </c>
      <c r="F81" s="31">
        <v>38</v>
      </c>
      <c r="G81" s="31">
        <v>32</v>
      </c>
      <c r="H81" s="8">
        <v>2</v>
      </c>
      <c r="I81" s="7">
        <v>3.4722222222222224E-2</v>
      </c>
      <c r="J81" s="9" t="s">
        <v>8</v>
      </c>
      <c r="K81" s="31">
        <v>64</v>
      </c>
      <c r="L81" s="31">
        <v>26</v>
      </c>
      <c r="M81" s="31">
        <v>64</v>
      </c>
      <c r="N81" s="12">
        <v>0.40625</v>
      </c>
    </row>
    <row r="82" spans="1:14" x14ac:dyDescent="0.2">
      <c r="A82" s="8">
        <v>32</v>
      </c>
      <c r="B82" s="8">
        <v>5</v>
      </c>
      <c r="C82" s="9" t="s">
        <v>14</v>
      </c>
      <c r="D82" s="9" t="s">
        <v>38</v>
      </c>
      <c r="E82" s="31">
        <v>20</v>
      </c>
      <c r="F82" s="31">
        <v>20</v>
      </c>
      <c r="G82" s="31">
        <v>33</v>
      </c>
      <c r="H82" s="8">
        <v>1</v>
      </c>
      <c r="I82" s="7">
        <v>1.3888888888888888E-2</v>
      </c>
      <c r="J82" s="9" t="s">
        <v>8</v>
      </c>
      <c r="K82" s="31">
        <v>33</v>
      </c>
      <c r="L82" s="31">
        <v>13</v>
      </c>
      <c r="M82" s="31">
        <v>33</v>
      </c>
      <c r="N82" s="12">
        <v>0.39393939393939392</v>
      </c>
    </row>
    <row r="83" spans="1:14" x14ac:dyDescent="0.2">
      <c r="A83" s="8">
        <v>32</v>
      </c>
      <c r="B83" s="8">
        <v>5</v>
      </c>
      <c r="C83" s="9" t="s">
        <v>25</v>
      </c>
      <c r="D83" s="9" t="s">
        <v>49</v>
      </c>
      <c r="E83" s="31">
        <v>15</v>
      </c>
      <c r="F83" s="31">
        <v>45</v>
      </c>
      <c r="G83" s="31">
        <v>26</v>
      </c>
      <c r="H83" s="8">
        <v>3</v>
      </c>
      <c r="I83" s="7">
        <v>2.4305555555555556E-2</v>
      </c>
      <c r="J83" s="9" t="s">
        <v>6</v>
      </c>
      <c r="K83" s="31">
        <v>78</v>
      </c>
      <c r="L83" s="31">
        <v>33</v>
      </c>
      <c r="M83" s="31">
        <v>78</v>
      </c>
      <c r="N83" s="12">
        <v>0.42307692307692307</v>
      </c>
    </row>
    <row r="84" spans="1:14" x14ac:dyDescent="0.2">
      <c r="A84" s="8">
        <v>32</v>
      </c>
      <c r="B84" s="8">
        <v>5</v>
      </c>
      <c r="C84" s="9" t="s">
        <v>24</v>
      </c>
      <c r="D84" s="9" t="s">
        <v>48</v>
      </c>
      <c r="E84" s="31">
        <v>10</v>
      </c>
      <c r="F84" s="31">
        <v>20</v>
      </c>
      <c r="G84" s="31">
        <v>18</v>
      </c>
      <c r="H84" s="8">
        <v>2</v>
      </c>
      <c r="I84" s="7">
        <v>1.5972222222222221E-2</v>
      </c>
      <c r="J84" s="9" t="s">
        <v>6</v>
      </c>
      <c r="K84" s="31">
        <v>36</v>
      </c>
      <c r="L84" s="31">
        <v>16</v>
      </c>
      <c r="M84" s="31">
        <v>36</v>
      </c>
      <c r="N84" s="12">
        <v>0.44444444444444442</v>
      </c>
    </row>
    <row r="85" spans="1:14" x14ac:dyDescent="0.2">
      <c r="A85" s="8">
        <v>33</v>
      </c>
      <c r="B85" s="8">
        <v>4</v>
      </c>
      <c r="C85" s="9" t="s">
        <v>17</v>
      </c>
      <c r="D85" s="9" t="s">
        <v>41</v>
      </c>
      <c r="E85" s="31">
        <v>21</v>
      </c>
      <c r="F85" s="31">
        <v>63</v>
      </c>
      <c r="G85" s="31">
        <v>35</v>
      </c>
      <c r="H85" s="8">
        <v>3</v>
      </c>
      <c r="I85" s="7">
        <v>4.1666666666666666E-3</v>
      </c>
      <c r="J85" s="9" t="s">
        <v>8</v>
      </c>
      <c r="K85" s="31">
        <v>105</v>
      </c>
      <c r="L85" s="31">
        <v>42</v>
      </c>
      <c r="M85" s="31">
        <v>105</v>
      </c>
      <c r="N85" s="12">
        <v>0.4</v>
      </c>
    </row>
    <row r="86" spans="1:14" x14ac:dyDescent="0.2">
      <c r="A86" s="8">
        <v>33</v>
      </c>
      <c r="B86" s="8">
        <v>4</v>
      </c>
      <c r="C86" s="9" t="s">
        <v>10</v>
      </c>
      <c r="D86" s="9" t="s">
        <v>34</v>
      </c>
      <c r="E86" s="31">
        <v>16</v>
      </c>
      <c r="F86" s="31">
        <v>16</v>
      </c>
      <c r="G86" s="31">
        <v>27</v>
      </c>
      <c r="H86" s="8">
        <v>1</v>
      </c>
      <c r="I86" s="7">
        <v>4.0972222222222222E-2</v>
      </c>
      <c r="J86" s="9" t="s">
        <v>6</v>
      </c>
      <c r="K86" s="31">
        <v>27</v>
      </c>
      <c r="L86" s="31">
        <v>11</v>
      </c>
      <c r="M86" s="31">
        <v>27</v>
      </c>
      <c r="N86" s="12">
        <v>0.40740740740740738</v>
      </c>
    </row>
    <row r="87" spans="1:14" x14ac:dyDescent="0.2">
      <c r="A87" s="8">
        <v>33</v>
      </c>
      <c r="B87" s="8">
        <v>4</v>
      </c>
      <c r="C87" s="9" t="s">
        <v>18</v>
      </c>
      <c r="D87" s="9" t="s">
        <v>42</v>
      </c>
      <c r="E87" s="31">
        <v>19</v>
      </c>
      <c r="F87" s="31">
        <v>57</v>
      </c>
      <c r="G87" s="31">
        <v>32</v>
      </c>
      <c r="H87" s="8">
        <v>3</v>
      </c>
      <c r="I87" s="7">
        <v>3.8194444444444448E-2</v>
      </c>
      <c r="J87" s="9" t="s">
        <v>8</v>
      </c>
      <c r="K87" s="31">
        <v>96</v>
      </c>
      <c r="L87" s="31">
        <v>39</v>
      </c>
      <c r="M87" s="31">
        <v>96</v>
      </c>
      <c r="N87" s="12">
        <v>0.40625</v>
      </c>
    </row>
    <row r="88" spans="1:14" x14ac:dyDescent="0.2">
      <c r="A88" s="8">
        <v>33</v>
      </c>
      <c r="B88" s="8">
        <v>4</v>
      </c>
      <c r="C88" s="9" t="s">
        <v>25</v>
      </c>
      <c r="D88" s="9" t="s">
        <v>49</v>
      </c>
      <c r="E88" s="31">
        <v>15</v>
      </c>
      <c r="F88" s="31">
        <v>45</v>
      </c>
      <c r="G88" s="31">
        <v>26</v>
      </c>
      <c r="H88" s="8">
        <v>3</v>
      </c>
      <c r="I88" s="7">
        <v>6.9444444444444441E-3</v>
      </c>
      <c r="J88" s="9" t="s">
        <v>6</v>
      </c>
      <c r="K88" s="31">
        <v>78</v>
      </c>
      <c r="L88" s="31">
        <v>33</v>
      </c>
      <c r="M88" s="31">
        <v>78</v>
      </c>
      <c r="N88" s="12">
        <v>0.42307692307692307</v>
      </c>
    </row>
    <row r="89" spans="1:14" x14ac:dyDescent="0.2">
      <c r="A89" s="8">
        <v>34</v>
      </c>
      <c r="B89" s="8">
        <v>15</v>
      </c>
      <c r="C89" s="9" t="s">
        <v>20</v>
      </c>
      <c r="D89" s="9" t="s">
        <v>44</v>
      </c>
      <c r="E89" s="31">
        <v>20</v>
      </c>
      <c r="F89" s="31">
        <v>20</v>
      </c>
      <c r="G89" s="31">
        <v>34</v>
      </c>
      <c r="H89" s="8">
        <v>1</v>
      </c>
      <c r="I89" s="7">
        <v>3.1944444444444442E-2</v>
      </c>
      <c r="J89" s="9" t="s">
        <v>6</v>
      </c>
      <c r="K89" s="31">
        <v>34</v>
      </c>
      <c r="L89" s="31">
        <v>14</v>
      </c>
      <c r="M89" s="31">
        <v>34</v>
      </c>
      <c r="N89" s="12">
        <v>0.41176470588235292</v>
      </c>
    </row>
    <row r="90" spans="1:14" x14ac:dyDescent="0.2">
      <c r="A90" s="8">
        <v>34</v>
      </c>
      <c r="B90" s="8">
        <v>15</v>
      </c>
      <c r="C90" s="9" t="s">
        <v>25</v>
      </c>
      <c r="D90" s="9" t="s">
        <v>49</v>
      </c>
      <c r="E90" s="31">
        <v>15</v>
      </c>
      <c r="F90" s="31">
        <v>45</v>
      </c>
      <c r="G90" s="31">
        <v>26</v>
      </c>
      <c r="H90" s="8">
        <v>3</v>
      </c>
      <c r="I90" s="7">
        <v>1.3194444444444444E-2</v>
      </c>
      <c r="J90" s="9" t="s">
        <v>8</v>
      </c>
      <c r="K90" s="31">
        <v>78</v>
      </c>
      <c r="L90" s="31">
        <v>33</v>
      </c>
      <c r="M90" s="31">
        <v>78</v>
      </c>
      <c r="N90" s="12">
        <v>0.42307692307692307</v>
      </c>
    </row>
    <row r="91" spans="1:14" x14ac:dyDescent="0.2">
      <c r="A91" s="8">
        <v>35</v>
      </c>
      <c r="B91" s="8">
        <v>13</v>
      </c>
      <c r="C91" s="9" t="s">
        <v>7</v>
      </c>
      <c r="D91" s="9" t="s">
        <v>32</v>
      </c>
      <c r="E91" s="31">
        <v>18</v>
      </c>
      <c r="F91" s="31">
        <v>54</v>
      </c>
      <c r="G91" s="31">
        <v>30</v>
      </c>
      <c r="H91" s="8">
        <v>3</v>
      </c>
      <c r="I91" s="7">
        <v>3.472222222222222E-3</v>
      </c>
      <c r="J91" s="9" t="s">
        <v>8</v>
      </c>
      <c r="K91" s="31">
        <v>90</v>
      </c>
      <c r="L91" s="31">
        <v>36</v>
      </c>
      <c r="M91" s="31">
        <v>90</v>
      </c>
      <c r="N91" s="12">
        <v>0.4</v>
      </c>
    </row>
    <row r="92" spans="1:14" x14ac:dyDescent="0.2">
      <c r="A92" s="8">
        <v>35</v>
      </c>
      <c r="B92" s="8">
        <v>13</v>
      </c>
      <c r="C92" s="9" t="s">
        <v>13</v>
      </c>
      <c r="D92" s="9" t="s">
        <v>37</v>
      </c>
      <c r="E92" s="31">
        <v>17</v>
      </c>
      <c r="F92" s="31">
        <v>17</v>
      </c>
      <c r="G92" s="31">
        <v>29</v>
      </c>
      <c r="H92" s="8">
        <v>1</v>
      </c>
      <c r="I92" s="7">
        <v>5.5555555555555558E-3</v>
      </c>
      <c r="J92" s="9" t="s">
        <v>6</v>
      </c>
      <c r="K92" s="31">
        <v>29</v>
      </c>
      <c r="L92" s="31">
        <v>12</v>
      </c>
      <c r="M92" s="31">
        <v>29</v>
      </c>
      <c r="N92" s="12">
        <v>0.41379310344827586</v>
      </c>
    </row>
    <row r="93" spans="1:14" x14ac:dyDescent="0.2">
      <c r="A93" s="8">
        <v>35</v>
      </c>
      <c r="B93" s="8">
        <v>13</v>
      </c>
      <c r="C93" s="9" t="s">
        <v>14</v>
      </c>
      <c r="D93" s="9" t="s">
        <v>38</v>
      </c>
      <c r="E93" s="31">
        <v>20</v>
      </c>
      <c r="F93" s="31">
        <v>20</v>
      </c>
      <c r="G93" s="31">
        <v>33</v>
      </c>
      <c r="H93" s="8">
        <v>1</v>
      </c>
      <c r="I93" s="7">
        <v>1.4583333333333334E-2</v>
      </c>
      <c r="J93" s="9" t="s">
        <v>6</v>
      </c>
      <c r="K93" s="31">
        <v>33</v>
      </c>
      <c r="L93" s="31">
        <v>13</v>
      </c>
      <c r="M93" s="31">
        <v>33</v>
      </c>
      <c r="N93" s="12">
        <v>0.39393939393939392</v>
      </c>
    </row>
    <row r="94" spans="1:14" x14ac:dyDescent="0.2">
      <c r="A94" s="8">
        <v>35</v>
      </c>
      <c r="B94" s="8">
        <v>13</v>
      </c>
      <c r="C94" s="9" t="s">
        <v>9</v>
      </c>
      <c r="D94" s="9" t="s">
        <v>33</v>
      </c>
      <c r="E94" s="31">
        <v>19</v>
      </c>
      <c r="F94" s="31">
        <v>38</v>
      </c>
      <c r="G94" s="31">
        <v>31</v>
      </c>
      <c r="H94" s="8">
        <v>2</v>
      </c>
      <c r="I94" s="7">
        <v>2.1527777777777778E-2</v>
      </c>
      <c r="J94" s="9" t="s">
        <v>8</v>
      </c>
      <c r="K94" s="31">
        <v>62</v>
      </c>
      <c r="L94" s="31">
        <v>24</v>
      </c>
      <c r="M94" s="31">
        <v>62</v>
      </c>
      <c r="N94" s="12">
        <v>0.38709677419354838</v>
      </c>
    </row>
    <row r="95" spans="1:14" x14ac:dyDescent="0.2">
      <c r="A95" s="8">
        <v>36</v>
      </c>
      <c r="B95" s="8">
        <v>5</v>
      </c>
      <c r="C95" s="9" t="s">
        <v>7</v>
      </c>
      <c r="D95" s="9" t="s">
        <v>32</v>
      </c>
      <c r="E95" s="31">
        <v>18</v>
      </c>
      <c r="F95" s="31">
        <v>18</v>
      </c>
      <c r="G95" s="31">
        <v>30</v>
      </c>
      <c r="H95" s="8">
        <v>1</v>
      </c>
      <c r="I95" s="7">
        <v>2.6388888888888889E-2</v>
      </c>
      <c r="J95" s="9" t="s">
        <v>6</v>
      </c>
      <c r="K95" s="31">
        <v>30</v>
      </c>
      <c r="L95" s="31">
        <v>12</v>
      </c>
      <c r="M95" s="31">
        <v>30</v>
      </c>
      <c r="N95" s="12">
        <v>0.4</v>
      </c>
    </row>
    <row r="96" spans="1:14" x14ac:dyDescent="0.2">
      <c r="A96" s="8">
        <v>37</v>
      </c>
      <c r="B96" s="8">
        <v>20</v>
      </c>
      <c r="C96" s="9" t="s">
        <v>23</v>
      </c>
      <c r="D96" s="9" t="s">
        <v>47</v>
      </c>
      <c r="E96" s="31">
        <v>13</v>
      </c>
      <c r="F96" s="31">
        <v>13</v>
      </c>
      <c r="G96" s="31">
        <v>21</v>
      </c>
      <c r="H96" s="8">
        <v>1</v>
      </c>
      <c r="I96" s="7">
        <v>3.2638888888888891E-2</v>
      </c>
      <c r="J96" s="9" t="s">
        <v>6</v>
      </c>
      <c r="K96" s="31">
        <v>21</v>
      </c>
      <c r="L96" s="31">
        <v>8</v>
      </c>
      <c r="M96" s="31">
        <v>21</v>
      </c>
      <c r="N96" s="12">
        <v>0.38095238095238093</v>
      </c>
    </row>
    <row r="97" spans="1:14" x14ac:dyDescent="0.2">
      <c r="A97" s="8">
        <v>38</v>
      </c>
      <c r="B97" s="8">
        <v>10</v>
      </c>
      <c r="C97" s="9" t="s">
        <v>9</v>
      </c>
      <c r="D97" s="9" t="s">
        <v>33</v>
      </c>
      <c r="E97" s="31">
        <v>19</v>
      </c>
      <c r="F97" s="31">
        <v>57</v>
      </c>
      <c r="G97" s="31">
        <v>31</v>
      </c>
      <c r="H97" s="8">
        <v>3</v>
      </c>
      <c r="I97" s="7">
        <v>1.4583333333333334E-2</v>
      </c>
      <c r="J97" s="9" t="s">
        <v>8</v>
      </c>
      <c r="K97" s="31">
        <v>93</v>
      </c>
      <c r="L97" s="31">
        <v>36</v>
      </c>
      <c r="M97" s="31">
        <v>93</v>
      </c>
      <c r="N97" s="12">
        <v>0.38709677419354838</v>
      </c>
    </row>
    <row r="98" spans="1:14" x14ac:dyDescent="0.2">
      <c r="A98" s="8">
        <v>38</v>
      </c>
      <c r="B98" s="8">
        <v>10</v>
      </c>
      <c r="C98" s="9" t="s">
        <v>17</v>
      </c>
      <c r="D98" s="9" t="s">
        <v>41</v>
      </c>
      <c r="E98" s="31">
        <v>21</v>
      </c>
      <c r="F98" s="31">
        <v>42</v>
      </c>
      <c r="G98" s="31">
        <v>35</v>
      </c>
      <c r="H98" s="8">
        <v>2</v>
      </c>
      <c r="I98" s="7">
        <v>2.361111111111111E-2</v>
      </c>
      <c r="J98" s="9" t="s">
        <v>6</v>
      </c>
      <c r="K98" s="31">
        <v>70</v>
      </c>
      <c r="L98" s="31">
        <v>28</v>
      </c>
      <c r="M98" s="31">
        <v>70</v>
      </c>
      <c r="N98" s="12">
        <v>0.4</v>
      </c>
    </row>
    <row r="99" spans="1:14" x14ac:dyDescent="0.2">
      <c r="A99" s="8">
        <v>38</v>
      </c>
      <c r="B99" s="8">
        <v>10</v>
      </c>
      <c r="C99" s="9" t="s">
        <v>12</v>
      </c>
      <c r="D99" s="9" t="s">
        <v>36</v>
      </c>
      <c r="E99" s="31">
        <v>22</v>
      </c>
      <c r="F99" s="31">
        <v>44</v>
      </c>
      <c r="G99" s="31">
        <v>36</v>
      </c>
      <c r="H99" s="8">
        <v>2</v>
      </c>
      <c r="I99" s="7">
        <v>2.9861111111111113E-2</v>
      </c>
      <c r="J99" s="9" t="s">
        <v>6</v>
      </c>
      <c r="K99" s="31">
        <v>72</v>
      </c>
      <c r="L99" s="31">
        <v>28</v>
      </c>
      <c r="M99" s="31">
        <v>72</v>
      </c>
      <c r="N99" s="12">
        <v>0.3888888888888889</v>
      </c>
    </row>
    <row r="100" spans="1:14" x14ac:dyDescent="0.2">
      <c r="A100" s="8">
        <v>39</v>
      </c>
      <c r="B100" s="8">
        <v>15</v>
      </c>
      <c r="C100" s="9" t="s">
        <v>12</v>
      </c>
      <c r="D100" s="9" t="s">
        <v>36</v>
      </c>
      <c r="E100" s="31">
        <v>22</v>
      </c>
      <c r="F100" s="31">
        <v>66</v>
      </c>
      <c r="G100" s="31">
        <v>36</v>
      </c>
      <c r="H100" s="8">
        <v>3</v>
      </c>
      <c r="I100" s="7">
        <v>3.9583333333333331E-2</v>
      </c>
      <c r="J100" s="9" t="s">
        <v>6</v>
      </c>
      <c r="K100" s="31">
        <v>108</v>
      </c>
      <c r="L100" s="31">
        <v>42</v>
      </c>
      <c r="M100" s="31">
        <v>108</v>
      </c>
      <c r="N100" s="12">
        <v>0.3888888888888889</v>
      </c>
    </row>
    <row r="101" spans="1:14" x14ac:dyDescent="0.2">
      <c r="A101" s="8">
        <v>40</v>
      </c>
      <c r="B101" s="8">
        <v>1</v>
      </c>
      <c r="C101" s="9" t="s">
        <v>13</v>
      </c>
      <c r="D101" s="9" t="s">
        <v>37</v>
      </c>
      <c r="E101" s="31">
        <v>17</v>
      </c>
      <c r="F101" s="31">
        <v>51</v>
      </c>
      <c r="G101" s="31">
        <v>29</v>
      </c>
      <c r="H101" s="8">
        <v>3</v>
      </c>
      <c r="I101" s="7">
        <v>1.0416666666666666E-2</v>
      </c>
      <c r="J101" s="9" t="s">
        <v>8</v>
      </c>
      <c r="K101" s="31">
        <v>87</v>
      </c>
      <c r="L101" s="31">
        <v>36</v>
      </c>
      <c r="M101" s="31">
        <v>87</v>
      </c>
      <c r="N101" s="12">
        <v>0.41379310344827586</v>
      </c>
    </row>
    <row r="102" spans="1:14" x14ac:dyDescent="0.2">
      <c r="A102" s="8">
        <v>40</v>
      </c>
      <c r="B102" s="8">
        <v>1</v>
      </c>
      <c r="C102" s="9" t="s">
        <v>14</v>
      </c>
      <c r="D102" s="9" t="s">
        <v>38</v>
      </c>
      <c r="E102" s="31">
        <v>20</v>
      </c>
      <c r="F102" s="31">
        <v>20</v>
      </c>
      <c r="G102" s="31">
        <v>33</v>
      </c>
      <c r="H102" s="8">
        <v>1</v>
      </c>
      <c r="I102" s="7">
        <v>3.4722222222222224E-2</v>
      </c>
      <c r="J102" s="9" t="s">
        <v>8</v>
      </c>
      <c r="K102" s="31">
        <v>33</v>
      </c>
      <c r="L102" s="31">
        <v>13</v>
      </c>
      <c r="M102" s="31">
        <v>33</v>
      </c>
      <c r="N102" s="12">
        <v>0.39393939393939392</v>
      </c>
    </row>
    <row r="103" spans="1:14" x14ac:dyDescent="0.2">
      <c r="A103" s="8">
        <v>40</v>
      </c>
      <c r="B103" s="8">
        <v>1</v>
      </c>
      <c r="C103" s="9" t="s">
        <v>15</v>
      </c>
      <c r="D103" s="9" t="s">
        <v>39</v>
      </c>
      <c r="E103" s="31">
        <v>16</v>
      </c>
      <c r="F103" s="31">
        <v>16</v>
      </c>
      <c r="G103" s="31">
        <v>28</v>
      </c>
      <c r="H103" s="8">
        <v>1</v>
      </c>
      <c r="I103" s="7">
        <v>9.0277777777777769E-3</v>
      </c>
      <c r="J103" s="9" t="s">
        <v>8</v>
      </c>
      <c r="K103" s="31">
        <v>28</v>
      </c>
      <c r="L103" s="31">
        <v>12</v>
      </c>
      <c r="M103" s="31">
        <v>28</v>
      </c>
      <c r="N103" s="12">
        <v>0.42857142857142855</v>
      </c>
    </row>
    <row r="104" spans="1:14" x14ac:dyDescent="0.2">
      <c r="A104" s="8">
        <v>41</v>
      </c>
      <c r="B104" s="8">
        <v>7</v>
      </c>
      <c r="C104" s="9" t="s">
        <v>18</v>
      </c>
      <c r="D104" s="9" t="s">
        <v>42</v>
      </c>
      <c r="E104" s="31">
        <v>19</v>
      </c>
      <c r="F104" s="31">
        <v>57</v>
      </c>
      <c r="G104" s="31">
        <v>32</v>
      </c>
      <c r="H104" s="8">
        <v>3</v>
      </c>
      <c r="I104" s="7">
        <v>1.5972222222222221E-2</v>
      </c>
      <c r="J104" s="9" t="s">
        <v>8</v>
      </c>
      <c r="K104" s="31">
        <v>96</v>
      </c>
      <c r="L104" s="31">
        <v>39</v>
      </c>
      <c r="M104" s="31">
        <v>96</v>
      </c>
      <c r="N104" s="12">
        <v>0.40625</v>
      </c>
    </row>
    <row r="105" spans="1:14" x14ac:dyDescent="0.2">
      <c r="A105" s="8">
        <v>41</v>
      </c>
      <c r="B105" s="8">
        <v>7</v>
      </c>
      <c r="C105" s="9" t="s">
        <v>25</v>
      </c>
      <c r="D105" s="9" t="s">
        <v>49</v>
      </c>
      <c r="E105" s="31">
        <v>15</v>
      </c>
      <c r="F105" s="31">
        <v>45</v>
      </c>
      <c r="G105" s="31">
        <v>26</v>
      </c>
      <c r="H105" s="8">
        <v>3</v>
      </c>
      <c r="I105" s="7">
        <v>3.2638888888888891E-2</v>
      </c>
      <c r="J105" s="9" t="s">
        <v>8</v>
      </c>
      <c r="K105" s="31">
        <v>78</v>
      </c>
      <c r="L105" s="31">
        <v>33</v>
      </c>
      <c r="M105" s="31">
        <v>78</v>
      </c>
      <c r="N105" s="12">
        <v>0.42307692307692307</v>
      </c>
    </row>
    <row r="106" spans="1:14" x14ac:dyDescent="0.2">
      <c r="A106" s="8">
        <v>41</v>
      </c>
      <c r="B106" s="8">
        <v>7</v>
      </c>
      <c r="C106" s="9" t="s">
        <v>7</v>
      </c>
      <c r="D106" s="9" t="s">
        <v>32</v>
      </c>
      <c r="E106" s="31">
        <v>18</v>
      </c>
      <c r="F106" s="31">
        <v>18</v>
      </c>
      <c r="G106" s="31">
        <v>30</v>
      </c>
      <c r="H106" s="8">
        <v>1</v>
      </c>
      <c r="I106" s="7">
        <v>1.3194444444444444E-2</v>
      </c>
      <c r="J106" s="9" t="s">
        <v>8</v>
      </c>
      <c r="K106" s="31">
        <v>30</v>
      </c>
      <c r="L106" s="31">
        <v>12</v>
      </c>
      <c r="M106" s="31">
        <v>30</v>
      </c>
      <c r="N106" s="12">
        <v>0.4</v>
      </c>
    </row>
    <row r="107" spans="1:14" x14ac:dyDescent="0.2">
      <c r="A107" s="8">
        <v>42</v>
      </c>
      <c r="B107" s="8">
        <v>14</v>
      </c>
      <c r="C107" s="9" t="s">
        <v>19</v>
      </c>
      <c r="D107" s="9" t="s">
        <v>43</v>
      </c>
      <c r="E107" s="31">
        <v>13</v>
      </c>
      <c r="F107" s="31">
        <v>13</v>
      </c>
      <c r="G107" s="31">
        <v>22</v>
      </c>
      <c r="H107" s="8">
        <v>1</v>
      </c>
      <c r="I107" s="7">
        <v>3.9583333333333331E-2</v>
      </c>
      <c r="J107" s="9" t="s">
        <v>8</v>
      </c>
      <c r="K107" s="31">
        <v>22</v>
      </c>
      <c r="L107" s="31">
        <v>9</v>
      </c>
      <c r="M107" s="31">
        <v>22</v>
      </c>
      <c r="N107" s="12">
        <v>0.40909090909090912</v>
      </c>
    </row>
    <row r="108" spans="1:14" x14ac:dyDescent="0.2">
      <c r="A108" s="8">
        <v>42</v>
      </c>
      <c r="B108" s="8">
        <v>14</v>
      </c>
      <c r="C108" s="9" t="s">
        <v>11</v>
      </c>
      <c r="D108" s="9" t="s">
        <v>35</v>
      </c>
      <c r="E108" s="31">
        <v>25</v>
      </c>
      <c r="F108" s="31">
        <v>50</v>
      </c>
      <c r="G108" s="31">
        <v>40</v>
      </c>
      <c r="H108" s="8">
        <v>2</v>
      </c>
      <c r="I108" s="7">
        <v>8.3333333333333332E-3</v>
      </c>
      <c r="J108" s="9" t="s">
        <v>8</v>
      </c>
      <c r="K108" s="31">
        <v>80</v>
      </c>
      <c r="L108" s="31">
        <v>30</v>
      </c>
      <c r="M108" s="31">
        <v>80</v>
      </c>
      <c r="N108" s="12">
        <v>0.375</v>
      </c>
    </row>
    <row r="109" spans="1:14" x14ac:dyDescent="0.2">
      <c r="A109" s="8">
        <v>43</v>
      </c>
      <c r="B109" s="8">
        <v>8</v>
      </c>
      <c r="C109" s="9" t="s">
        <v>18</v>
      </c>
      <c r="D109" s="9" t="s">
        <v>42</v>
      </c>
      <c r="E109" s="31">
        <v>19</v>
      </c>
      <c r="F109" s="31">
        <v>19</v>
      </c>
      <c r="G109" s="31">
        <v>32</v>
      </c>
      <c r="H109" s="8">
        <v>1</v>
      </c>
      <c r="I109" s="7">
        <v>4.1666666666666666E-3</v>
      </c>
      <c r="J109" s="9" t="s">
        <v>8</v>
      </c>
      <c r="K109" s="31">
        <v>32</v>
      </c>
      <c r="L109" s="31">
        <v>13</v>
      </c>
      <c r="M109" s="31">
        <v>32</v>
      </c>
      <c r="N109" s="12">
        <v>0.40625</v>
      </c>
    </row>
    <row r="110" spans="1:14" x14ac:dyDescent="0.2">
      <c r="A110" s="8">
        <v>43</v>
      </c>
      <c r="B110" s="8">
        <v>8</v>
      </c>
      <c r="C110" s="9" t="s">
        <v>20</v>
      </c>
      <c r="D110" s="9" t="s">
        <v>44</v>
      </c>
      <c r="E110" s="31">
        <v>20</v>
      </c>
      <c r="F110" s="31">
        <v>40</v>
      </c>
      <c r="G110" s="31">
        <v>34</v>
      </c>
      <c r="H110" s="8">
        <v>2</v>
      </c>
      <c r="I110" s="7">
        <v>4.0972222222222222E-2</v>
      </c>
      <c r="J110" s="9" t="s">
        <v>8</v>
      </c>
      <c r="K110" s="31">
        <v>68</v>
      </c>
      <c r="L110" s="31">
        <v>28</v>
      </c>
      <c r="M110" s="31">
        <v>68</v>
      </c>
      <c r="N110" s="12">
        <v>0.41176470588235292</v>
      </c>
    </row>
    <row r="111" spans="1:14" x14ac:dyDescent="0.2">
      <c r="A111" s="8">
        <v>43</v>
      </c>
      <c r="B111" s="8">
        <v>8</v>
      </c>
      <c r="C111" s="9" t="s">
        <v>5</v>
      </c>
      <c r="D111" s="9" t="s">
        <v>31</v>
      </c>
      <c r="E111" s="31">
        <v>14</v>
      </c>
      <c r="F111" s="31">
        <v>42</v>
      </c>
      <c r="G111" s="31">
        <v>24</v>
      </c>
      <c r="H111" s="8">
        <v>3</v>
      </c>
      <c r="I111" s="7">
        <v>3.9583333333333331E-2</v>
      </c>
      <c r="J111" s="9" t="s">
        <v>6</v>
      </c>
      <c r="K111" s="31">
        <v>72</v>
      </c>
      <c r="L111" s="31">
        <v>30</v>
      </c>
      <c r="M111" s="31">
        <v>72</v>
      </c>
      <c r="N111" s="12">
        <v>0.41666666666666669</v>
      </c>
    </row>
    <row r="112" spans="1:14" x14ac:dyDescent="0.2">
      <c r="A112" s="8">
        <v>43</v>
      </c>
      <c r="B112" s="8">
        <v>8</v>
      </c>
      <c r="C112" s="9" t="s">
        <v>9</v>
      </c>
      <c r="D112" s="9" t="s">
        <v>33</v>
      </c>
      <c r="E112" s="31">
        <v>19</v>
      </c>
      <c r="F112" s="31">
        <v>19</v>
      </c>
      <c r="G112" s="31">
        <v>31</v>
      </c>
      <c r="H112" s="8">
        <v>1</v>
      </c>
      <c r="I112" s="7">
        <v>1.6666666666666666E-2</v>
      </c>
      <c r="J112" s="9" t="s">
        <v>6</v>
      </c>
      <c r="K112" s="31">
        <v>31</v>
      </c>
      <c r="L112" s="31">
        <v>12</v>
      </c>
      <c r="M112" s="31">
        <v>31</v>
      </c>
      <c r="N112" s="12">
        <v>0.38709677419354838</v>
      </c>
    </row>
    <row r="113" spans="1:14" x14ac:dyDescent="0.2">
      <c r="A113" s="8">
        <v>44</v>
      </c>
      <c r="B113" s="8">
        <v>18</v>
      </c>
      <c r="C113" s="9" t="s">
        <v>25</v>
      </c>
      <c r="D113" s="9" t="s">
        <v>49</v>
      </c>
      <c r="E113" s="31">
        <v>15</v>
      </c>
      <c r="F113" s="31">
        <v>15</v>
      </c>
      <c r="G113" s="31">
        <v>26</v>
      </c>
      <c r="H113" s="8">
        <v>1</v>
      </c>
      <c r="I113" s="7">
        <v>2.361111111111111E-2</v>
      </c>
      <c r="J113" s="9" t="s">
        <v>8</v>
      </c>
      <c r="K113" s="31">
        <v>26</v>
      </c>
      <c r="L113" s="31">
        <v>11</v>
      </c>
      <c r="M113" s="31">
        <v>26</v>
      </c>
      <c r="N113" s="12">
        <v>0.42307692307692307</v>
      </c>
    </row>
    <row r="114" spans="1:14" x14ac:dyDescent="0.2">
      <c r="A114" s="8">
        <v>44</v>
      </c>
      <c r="B114" s="8">
        <v>18</v>
      </c>
      <c r="C114" s="9" t="s">
        <v>26</v>
      </c>
      <c r="D114" s="9" t="s">
        <v>50</v>
      </c>
      <c r="E114" s="31">
        <v>15</v>
      </c>
      <c r="F114" s="31">
        <v>45</v>
      </c>
      <c r="G114" s="31">
        <v>25</v>
      </c>
      <c r="H114" s="8">
        <v>3</v>
      </c>
      <c r="I114" s="7">
        <v>5.5555555555555558E-3</v>
      </c>
      <c r="J114" s="9" t="s">
        <v>6</v>
      </c>
      <c r="K114" s="31">
        <v>75</v>
      </c>
      <c r="L114" s="31">
        <v>30</v>
      </c>
      <c r="M114" s="31">
        <v>75</v>
      </c>
      <c r="N114" s="12">
        <v>0.4</v>
      </c>
    </row>
    <row r="115" spans="1:14" x14ac:dyDescent="0.2">
      <c r="A115" s="8">
        <v>44</v>
      </c>
      <c r="B115" s="8">
        <v>18</v>
      </c>
      <c r="C115" s="9" t="s">
        <v>23</v>
      </c>
      <c r="D115" s="9" t="s">
        <v>47</v>
      </c>
      <c r="E115" s="31">
        <v>13</v>
      </c>
      <c r="F115" s="31">
        <v>13</v>
      </c>
      <c r="G115" s="31">
        <v>21</v>
      </c>
      <c r="H115" s="8">
        <v>1</v>
      </c>
      <c r="I115" s="7">
        <v>2.9861111111111113E-2</v>
      </c>
      <c r="J115" s="9" t="s">
        <v>6</v>
      </c>
      <c r="K115" s="31">
        <v>21</v>
      </c>
      <c r="L115" s="31">
        <v>8</v>
      </c>
      <c r="M115" s="31">
        <v>21</v>
      </c>
      <c r="N115" s="12">
        <v>0.38095238095238093</v>
      </c>
    </row>
    <row r="116" spans="1:14" x14ac:dyDescent="0.2">
      <c r="A116" s="8">
        <v>45</v>
      </c>
      <c r="B116" s="8">
        <v>17</v>
      </c>
      <c r="C116" s="9" t="s">
        <v>24</v>
      </c>
      <c r="D116" s="9" t="s">
        <v>48</v>
      </c>
      <c r="E116" s="31">
        <v>10</v>
      </c>
      <c r="F116" s="31">
        <v>30</v>
      </c>
      <c r="G116" s="31">
        <v>18</v>
      </c>
      <c r="H116" s="8">
        <v>3</v>
      </c>
      <c r="I116" s="7">
        <v>3.2638888888888891E-2</v>
      </c>
      <c r="J116" s="9" t="s">
        <v>6</v>
      </c>
      <c r="K116" s="31">
        <v>54</v>
      </c>
      <c r="L116" s="31">
        <v>24</v>
      </c>
      <c r="M116" s="31">
        <v>54</v>
      </c>
      <c r="N116" s="12">
        <v>0.44444444444444442</v>
      </c>
    </row>
    <row r="117" spans="1:14" x14ac:dyDescent="0.2">
      <c r="A117" s="8">
        <v>46</v>
      </c>
      <c r="B117" s="8">
        <v>10</v>
      </c>
      <c r="C117" s="9" t="s">
        <v>7</v>
      </c>
      <c r="D117" s="9" t="s">
        <v>32</v>
      </c>
      <c r="E117" s="31">
        <v>18</v>
      </c>
      <c r="F117" s="31">
        <v>36</v>
      </c>
      <c r="G117" s="31">
        <v>30</v>
      </c>
      <c r="H117" s="8">
        <v>2</v>
      </c>
      <c r="I117" s="7">
        <v>1.5972222222222221E-2</v>
      </c>
      <c r="J117" s="9" t="s">
        <v>8</v>
      </c>
      <c r="K117" s="31">
        <v>60</v>
      </c>
      <c r="L117" s="31">
        <v>24</v>
      </c>
      <c r="M117" s="31">
        <v>60</v>
      </c>
      <c r="N117" s="12">
        <v>0.4</v>
      </c>
    </row>
    <row r="118" spans="1:14" x14ac:dyDescent="0.2">
      <c r="A118" s="8">
        <v>46</v>
      </c>
      <c r="B118" s="8">
        <v>10</v>
      </c>
      <c r="C118" s="9" t="s">
        <v>20</v>
      </c>
      <c r="D118" s="9" t="s">
        <v>44</v>
      </c>
      <c r="E118" s="31">
        <v>20</v>
      </c>
      <c r="F118" s="31">
        <v>20</v>
      </c>
      <c r="G118" s="31">
        <v>34</v>
      </c>
      <c r="H118" s="8">
        <v>1</v>
      </c>
      <c r="I118" s="7">
        <v>3.3333333333333333E-2</v>
      </c>
      <c r="J118" s="9" t="s">
        <v>8</v>
      </c>
      <c r="K118" s="31">
        <v>34</v>
      </c>
      <c r="L118" s="31">
        <v>14</v>
      </c>
      <c r="M118" s="31">
        <v>34</v>
      </c>
      <c r="N118" s="12">
        <v>0.41176470588235292</v>
      </c>
    </row>
    <row r="119" spans="1:14" x14ac:dyDescent="0.2">
      <c r="A119" s="8">
        <v>46</v>
      </c>
      <c r="B119" s="8">
        <v>10</v>
      </c>
      <c r="C119" s="9" t="s">
        <v>22</v>
      </c>
      <c r="D119" s="9" t="s">
        <v>46</v>
      </c>
      <c r="E119" s="31">
        <v>14</v>
      </c>
      <c r="F119" s="31">
        <v>28</v>
      </c>
      <c r="G119" s="31">
        <v>23</v>
      </c>
      <c r="H119" s="8">
        <v>2</v>
      </c>
      <c r="I119" s="7">
        <v>1.0416666666666666E-2</v>
      </c>
      <c r="J119" s="9" t="s">
        <v>6</v>
      </c>
      <c r="K119" s="31">
        <v>46</v>
      </c>
      <c r="L119" s="31">
        <v>18</v>
      </c>
      <c r="M119" s="31">
        <v>46</v>
      </c>
      <c r="N119" s="12">
        <v>0.39130434782608697</v>
      </c>
    </row>
    <row r="120" spans="1:14" x14ac:dyDescent="0.2">
      <c r="A120" s="8">
        <v>47</v>
      </c>
      <c r="B120" s="8">
        <v>18</v>
      </c>
      <c r="C120" s="9" t="s">
        <v>14</v>
      </c>
      <c r="D120" s="9" t="s">
        <v>38</v>
      </c>
      <c r="E120" s="31">
        <v>20</v>
      </c>
      <c r="F120" s="31">
        <v>40</v>
      </c>
      <c r="G120" s="31">
        <v>33</v>
      </c>
      <c r="H120" s="8">
        <v>2</v>
      </c>
      <c r="I120" s="7">
        <v>3.888888888888889E-2</v>
      </c>
      <c r="J120" s="9" t="s">
        <v>6</v>
      </c>
      <c r="K120" s="31">
        <v>66</v>
      </c>
      <c r="L120" s="31">
        <v>26</v>
      </c>
      <c r="M120" s="31">
        <v>66</v>
      </c>
      <c r="N120" s="12">
        <v>0.39393939393939392</v>
      </c>
    </row>
    <row r="121" spans="1:14" x14ac:dyDescent="0.2">
      <c r="A121" s="8">
        <v>47</v>
      </c>
      <c r="B121" s="8">
        <v>18</v>
      </c>
      <c r="C121" s="9" t="s">
        <v>22</v>
      </c>
      <c r="D121" s="9" t="s">
        <v>46</v>
      </c>
      <c r="E121" s="31">
        <v>14</v>
      </c>
      <c r="F121" s="31">
        <v>14</v>
      </c>
      <c r="G121" s="31">
        <v>23</v>
      </c>
      <c r="H121" s="8">
        <v>1</v>
      </c>
      <c r="I121" s="7">
        <v>1.1805555555555555E-2</v>
      </c>
      <c r="J121" s="9" t="s">
        <v>8</v>
      </c>
      <c r="K121" s="31">
        <v>23</v>
      </c>
      <c r="L121" s="31">
        <v>9</v>
      </c>
      <c r="M121" s="31">
        <v>23</v>
      </c>
      <c r="N121" s="12">
        <v>0.39130434782608697</v>
      </c>
    </row>
    <row r="122" spans="1:14" x14ac:dyDescent="0.2">
      <c r="A122" s="8">
        <v>47</v>
      </c>
      <c r="B122" s="8">
        <v>18</v>
      </c>
      <c r="C122" s="9" t="s">
        <v>21</v>
      </c>
      <c r="D122" s="9" t="s">
        <v>45</v>
      </c>
      <c r="E122" s="31">
        <v>12</v>
      </c>
      <c r="F122" s="31">
        <v>12</v>
      </c>
      <c r="G122" s="31">
        <v>20</v>
      </c>
      <c r="H122" s="8">
        <v>1</v>
      </c>
      <c r="I122" s="7">
        <v>9.7222222222222224E-3</v>
      </c>
      <c r="J122" s="9" t="s">
        <v>8</v>
      </c>
      <c r="K122" s="31">
        <v>20</v>
      </c>
      <c r="L122" s="31">
        <v>8</v>
      </c>
      <c r="M122" s="31">
        <v>20</v>
      </c>
      <c r="N122" s="12">
        <v>0.4</v>
      </c>
    </row>
    <row r="123" spans="1:14" x14ac:dyDescent="0.2">
      <c r="A123" s="8">
        <v>48</v>
      </c>
      <c r="B123" s="8">
        <v>17</v>
      </c>
      <c r="C123" s="9" t="s">
        <v>10</v>
      </c>
      <c r="D123" s="9" t="s">
        <v>34</v>
      </c>
      <c r="E123" s="31">
        <v>16</v>
      </c>
      <c r="F123" s="31">
        <v>48</v>
      </c>
      <c r="G123" s="31">
        <v>27</v>
      </c>
      <c r="H123" s="8">
        <v>3</v>
      </c>
      <c r="I123" s="7">
        <v>2.5694444444444443E-2</v>
      </c>
      <c r="J123" s="9" t="s">
        <v>8</v>
      </c>
      <c r="K123" s="31">
        <v>81</v>
      </c>
      <c r="L123" s="31">
        <v>33</v>
      </c>
      <c r="M123" s="31">
        <v>81</v>
      </c>
      <c r="N123" s="12">
        <v>0.40740740740740738</v>
      </c>
    </row>
    <row r="124" spans="1:14" x14ac:dyDescent="0.2">
      <c r="A124" s="8">
        <v>48</v>
      </c>
      <c r="B124" s="8">
        <v>17</v>
      </c>
      <c r="C124" s="9" t="s">
        <v>19</v>
      </c>
      <c r="D124" s="9" t="s">
        <v>43</v>
      </c>
      <c r="E124" s="31">
        <v>13</v>
      </c>
      <c r="F124" s="31">
        <v>26</v>
      </c>
      <c r="G124" s="31">
        <v>22</v>
      </c>
      <c r="H124" s="8">
        <v>2</v>
      </c>
      <c r="I124" s="7">
        <v>3.8194444444444448E-2</v>
      </c>
      <c r="J124" s="9" t="s">
        <v>6</v>
      </c>
      <c r="K124" s="31">
        <v>44</v>
      </c>
      <c r="L124" s="31">
        <v>18</v>
      </c>
      <c r="M124" s="31">
        <v>44</v>
      </c>
      <c r="N124" s="12">
        <v>0.40909090909090912</v>
      </c>
    </row>
    <row r="125" spans="1:14" x14ac:dyDescent="0.2">
      <c r="A125" s="8">
        <v>48</v>
      </c>
      <c r="B125" s="8">
        <v>17</v>
      </c>
      <c r="C125" s="9" t="s">
        <v>14</v>
      </c>
      <c r="D125" s="9" t="s">
        <v>38</v>
      </c>
      <c r="E125" s="31">
        <v>20</v>
      </c>
      <c r="F125" s="31">
        <v>20</v>
      </c>
      <c r="G125" s="31">
        <v>33</v>
      </c>
      <c r="H125" s="8">
        <v>1</v>
      </c>
      <c r="I125" s="7">
        <v>2.2222222222222223E-2</v>
      </c>
      <c r="J125" s="9" t="s">
        <v>8</v>
      </c>
      <c r="K125" s="31">
        <v>33</v>
      </c>
      <c r="L125" s="31">
        <v>13</v>
      </c>
      <c r="M125" s="31">
        <v>33</v>
      </c>
      <c r="N125" s="12">
        <v>0.39393939393939392</v>
      </c>
    </row>
    <row r="126" spans="1:14" x14ac:dyDescent="0.2">
      <c r="A126" s="8">
        <v>49</v>
      </c>
      <c r="B126" s="8">
        <v>8</v>
      </c>
      <c r="C126" s="9" t="s">
        <v>5</v>
      </c>
      <c r="D126" s="9" t="s">
        <v>31</v>
      </c>
      <c r="E126" s="31">
        <v>14</v>
      </c>
      <c r="F126" s="31">
        <v>42</v>
      </c>
      <c r="G126" s="31">
        <v>24</v>
      </c>
      <c r="H126" s="8">
        <v>3</v>
      </c>
      <c r="I126" s="7">
        <v>6.2500000000000003E-3</v>
      </c>
      <c r="J126" s="9" t="s">
        <v>6</v>
      </c>
      <c r="K126" s="31">
        <v>72</v>
      </c>
      <c r="L126" s="31">
        <v>30</v>
      </c>
      <c r="M126" s="31">
        <v>72</v>
      </c>
      <c r="N126" s="12">
        <v>0.41666666666666669</v>
      </c>
    </row>
    <row r="127" spans="1:14" x14ac:dyDescent="0.2">
      <c r="A127" s="8">
        <v>49</v>
      </c>
      <c r="B127" s="8">
        <v>8</v>
      </c>
      <c r="C127" s="9" t="s">
        <v>18</v>
      </c>
      <c r="D127" s="9" t="s">
        <v>42</v>
      </c>
      <c r="E127" s="31">
        <v>19</v>
      </c>
      <c r="F127" s="31">
        <v>57</v>
      </c>
      <c r="G127" s="31">
        <v>32</v>
      </c>
      <c r="H127" s="8">
        <v>3</v>
      </c>
      <c r="I127" s="7">
        <v>1.8749999999999999E-2</v>
      </c>
      <c r="J127" s="9" t="s">
        <v>6</v>
      </c>
      <c r="K127" s="31">
        <v>96</v>
      </c>
      <c r="L127" s="31">
        <v>39</v>
      </c>
      <c r="M127" s="31">
        <v>96</v>
      </c>
      <c r="N127" s="12">
        <v>0.40625</v>
      </c>
    </row>
    <row r="128" spans="1:14" x14ac:dyDescent="0.2">
      <c r="A128" s="8">
        <v>49</v>
      </c>
      <c r="B128" s="8">
        <v>8</v>
      </c>
      <c r="C128" s="9" t="s">
        <v>24</v>
      </c>
      <c r="D128" s="9" t="s">
        <v>48</v>
      </c>
      <c r="E128" s="31">
        <v>10</v>
      </c>
      <c r="F128" s="31">
        <v>10</v>
      </c>
      <c r="G128" s="31">
        <v>18</v>
      </c>
      <c r="H128" s="8">
        <v>1</v>
      </c>
      <c r="I128" s="7">
        <v>3.125E-2</v>
      </c>
      <c r="J128" s="9" t="s">
        <v>8</v>
      </c>
      <c r="K128" s="31">
        <v>18</v>
      </c>
      <c r="L128" s="31">
        <v>8</v>
      </c>
      <c r="M128" s="31">
        <v>18</v>
      </c>
      <c r="N128" s="12">
        <v>0.44444444444444442</v>
      </c>
    </row>
    <row r="129" spans="1:14" x14ac:dyDescent="0.2">
      <c r="A129" s="8">
        <v>50</v>
      </c>
      <c r="B129" s="8">
        <v>19</v>
      </c>
      <c r="C129" s="9" t="s">
        <v>18</v>
      </c>
      <c r="D129" s="9" t="s">
        <v>42</v>
      </c>
      <c r="E129" s="31">
        <v>19</v>
      </c>
      <c r="F129" s="31">
        <v>19</v>
      </c>
      <c r="G129" s="31">
        <v>32</v>
      </c>
      <c r="H129" s="8">
        <v>1</v>
      </c>
      <c r="I129" s="7">
        <v>4.1666666666666666E-3</v>
      </c>
      <c r="J129" s="9" t="s">
        <v>6</v>
      </c>
      <c r="K129" s="31">
        <v>32</v>
      </c>
      <c r="L129" s="31">
        <v>13</v>
      </c>
      <c r="M129" s="31">
        <v>32</v>
      </c>
      <c r="N129" s="12">
        <v>0.40625</v>
      </c>
    </row>
    <row r="130" spans="1:14" x14ac:dyDescent="0.2">
      <c r="A130" s="8">
        <v>50</v>
      </c>
      <c r="B130" s="8">
        <v>19</v>
      </c>
      <c r="C130" s="9" t="s">
        <v>19</v>
      </c>
      <c r="D130" s="9" t="s">
        <v>43</v>
      </c>
      <c r="E130" s="31">
        <v>13</v>
      </c>
      <c r="F130" s="31">
        <v>26</v>
      </c>
      <c r="G130" s="31">
        <v>22</v>
      </c>
      <c r="H130" s="8">
        <v>2</v>
      </c>
      <c r="I130" s="7">
        <v>1.0416666666666666E-2</v>
      </c>
      <c r="J130" s="9" t="s">
        <v>6</v>
      </c>
      <c r="K130" s="31">
        <v>44</v>
      </c>
      <c r="L130" s="31">
        <v>18</v>
      </c>
      <c r="M130" s="31">
        <v>44</v>
      </c>
      <c r="N130" s="12">
        <v>0.40909090909090912</v>
      </c>
    </row>
    <row r="131" spans="1:14" x14ac:dyDescent="0.2">
      <c r="A131" s="8">
        <v>51</v>
      </c>
      <c r="B131" s="8">
        <v>12</v>
      </c>
      <c r="C131" s="9" t="s">
        <v>22</v>
      </c>
      <c r="D131" s="9" t="s">
        <v>46</v>
      </c>
      <c r="E131" s="31">
        <v>14</v>
      </c>
      <c r="F131" s="31">
        <v>28</v>
      </c>
      <c r="G131" s="31">
        <v>23</v>
      </c>
      <c r="H131" s="8">
        <v>2</v>
      </c>
      <c r="I131" s="7">
        <v>2.2916666666666665E-2</v>
      </c>
      <c r="J131" s="9" t="s">
        <v>8</v>
      </c>
      <c r="K131" s="31">
        <v>46</v>
      </c>
      <c r="L131" s="31">
        <v>18</v>
      </c>
      <c r="M131" s="31">
        <v>46</v>
      </c>
      <c r="N131" s="12">
        <v>0.39130434782608697</v>
      </c>
    </row>
    <row r="132" spans="1:14" x14ac:dyDescent="0.2">
      <c r="A132" s="8">
        <v>51</v>
      </c>
      <c r="B132" s="8">
        <v>12</v>
      </c>
      <c r="C132" s="9" t="s">
        <v>14</v>
      </c>
      <c r="D132" s="9" t="s">
        <v>38</v>
      </c>
      <c r="E132" s="31">
        <v>20</v>
      </c>
      <c r="F132" s="31">
        <v>60</v>
      </c>
      <c r="G132" s="31">
        <v>33</v>
      </c>
      <c r="H132" s="8">
        <v>3</v>
      </c>
      <c r="I132" s="7">
        <v>3.888888888888889E-2</v>
      </c>
      <c r="J132" s="9" t="s">
        <v>6</v>
      </c>
      <c r="K132" s="31">
        <v>99</v>
      </c>
      <c r="L132" s="31">
        <v>39</v>
      </c>
      <c r="M132" s="31">
        <v>99</v>
      </c>
      <c r="N132" s="12">
        <v>0.39393939393939392</v>
      </c>
    </row>
    <row r="133" spans="1:14" x14ac:dyDescent="0.2">
      <c r="A133" s="8">
        <v>51</v>
      </c>
      <c r="B133" s="8">
        <v>12</v>
      </c>
      <c r="C133" s="9" t="s">
        <v>19</v>
      </c>
      <c r="D133" s="9" t="s">
        <v>43</v>
      </c>
      <c r="E133" s="31">
        <v>13</v>
      </c>
      <c r="F133" s="31">
        <v>26</v>
      </c>
      <c r="G133" s="31">
        <v>22</v>
      </c>
      <c r="H133" s="8">
        <v>2</v>
      </c>
      <c r="I133" s="7">
        <v>3.6805555555555557E-2</v>
      </c>
      <c r="J133" s="9" t="s">
        <v>6</v>
      </c>
      <c r="K133" s="31">
        <v>44</v>
      </c>
      <c r="L133" s="31">
        <v>18</v>
      </c>
      <c r="M133" s="31">
        <v>44</v>
      </c>
      <c r="N133" s="12">
        <v>0.40909090909090912</v>
      </c>
    </row>
    <row r="134" spans="1:14" x14ac:dyDescent="0.2">
      <c r="A134" s="8">
        <v>51</v>
      </c>
      <c r="B134" s="8">
        <v>12</v>
      </c>
      <c r="C134" s="9" t="s">
        <v>24</v>
      </c>
      <c r="D134" s="9" t="s">
        <v>48</v>
      </c>
      <c r="E134" s="31">
        <v>10</v>
      </c>
      <c r="F134" s="31">
        <v>20</v>
      </c>
      <c r="G134" s="31">
        <v>18</v>
      </c>
      <c r="H134" s="8">
        <v>2</v>
      </c>
      <c r="I134" s="7">
        <v>1.5277777777777777E-2</v>
      </c>
      <c r="J134" s="9" t="s">
        <v>6</v>
      </c>
      <c r="K134" s="31">
        <v>36</v>
      </c>
      <c r="L134" s="31">
        <v>16</v>
      </c>
      <c r="M134" s="31">
        <v>36</v>
      </c>
      <c r="N134" s="12">
        <v>0.44444444444444442</v>
      </c>
    </row>
    <row r="135" spans="1:14" x14ac:dyDescent="0.2">
      <c r="A135" s="8">
        <v>52</v>
      </c>
      <c r="B135" s="8">
        <v>7</v>
      </c>
      <c r="C135" s="9" t="s">
        <v>14</v>
      </c>
      <c r="D135" s="9" t="s">
        <v>38</v>
      </c>
      <c r="E135" s="31">
        <v>20</v>
      </c>
      <c r="F135" s="31">
        <v>60</v>
      </c>
      <c r="G135" s="31">
        <v>33</v>
      </c>
      <c r="H135" s="8">
        <v>3</v>
      </c>
      <c r="I135" s="7">
        <v>9.0277777777777769E-3</v>
      </c>
      <c r="J135" s="9" t="s">
        <v>6</v>
      </c>
      <c r="K135" s="31">
        <v>99</v>
      </c>
      <c r="L135" s="31">
        <v>39</v>
      </c>
      <c r="M135" s="31">
        <v>99</v>
      </c>
      <c r="N135" s="12">
        <v>0.39393939393939392</v>
      </c>
    </row>
    <row r="136" spans="1:14" x14ac:dyDescent="0.2">
      <c r="A136" s="8">
        <v>52</v>
      </c>
      <c r="B136" s="8">
        <v>7</v>
      </c>
      <c r="C136" s="9" t="s">
        <v>9</v>
      </c>
      <c r="D136" s="9" t="s">
        <v>33</v>
      </c>
      <c r="E136" s="31">
        <v>19</v>
      </c>
      <c r="F136" s="31">
        <v>38</v>
      </c>
      <c r="G136" s="31">
        <v>31</v>
      </c>
      <c r="H136" s="8">
        <v>2</v>
      </c>
      <c r="I136" s="7">
        <v>1.1805555555555555E-2</v>
      </c>
      <c r="J136" s="9" t="s">
        <v>8</v>
      </c>
      <c r="K136" s="31">
        <v>62</v>
      </c>
      <c r="L136" s="31">
        <v>24</v>
      </c>
      <c r="M136" s="31">
        <v>62</v>
      </c>
      <c r="N136" s="12">
        <v>0.38709677419354838</v>
      </c>
    </row>
    <row r="137" spans="1:14" x14ac:dyDescent="0.2">
      <c r="A137" s="8">
        <v>52</v>
      </c>
      <c r="B137" s="8">
        <v>7</v>
      </c>
      <c r="C137" s="9" t="s">
        <v>20</v>
      </c>
      <c r="D137" s="9" t="s">
        <v>44</v>
      </c>
      <c r="E137" s="31">
        <v>20</v>
      </c>
      <c r="F137" s="31">
        <v>60</v>
      </c>
      <c r="G137" s="31">
        <v>34</v>
      </c>
      <c r="H137" s="8">
        <v>3</v>
      </c>
      <c r="I137" s="7">
        <v>2.2222222222222223E-2</v>
      </c>
      <c r="J137" s="9" t="s">
        <v>6</v>
      </c>
      <c r="K137" s="31">
        <v>102</v>
      </c>
      <c r="L137" s="31">
        <v>42</v>
      </c>
      <c r="M137" s="31">
        <v>102</v>
      </c>
      <c r="N137" s="12">
        <v>0.41176470588235292</v>
      </c>
    </row>
    <row r="138" spans="1:14" x14ac:dyDescent="0.2">
      <c r="A138" s="8">
        <v>53</v>
      </c>
      <c r="B138" s="8">
        <v>16</v>
      </c>
      <c r="C138" s="9" t="s">
        <v>22</v>
      </c>
      <c r="D138" s="9" t="s">
        <v>46</v>
      </c>
      <c r="E138" s="31">
        <v>14</v>
      </c>
      <c r="F138" s="31">
        <v>42</v>
      </c>
      <c r="G138" s="31">
        <v>23</v>
      </c>
      <c r="H138" s="8">
        <v>3</v>
      </c>
      <c r="I138" s="7">
        <v>3.2638888888888891E-2</v>
      </c>
      <c r="J138" s="9" t="s">
        <v>8</v>
      </c>
      <c r="K138" s="31">
        <v>69</v>
      </c>
      <c r="L138" s="31">
        <v>27</v>
      </c>
      <c r="M138" s="31">
        <v>69</v>
      </c>
      <c r="N138" s="12">
        <v>0.39130434782608697</v>
      </c>
    </row>
    <row r="139" spans="1:14" x14ac:dyDescent="0.2">
      <c r="A139" s="8">
        <v>53</v>
      </c>
      <c r="B139" s="8">
        <v>16</v>
      </c>
      <c r="C139" s="9" t="s">
        <v>7</v>
      </c>
      <c r="D139" s="9" t="s">
        <v>32</v>
      </c>
      <c r="E139" s="31">
        <v>18</v>
      </c>
      <c r="F139" s="31">
        <v>54</v>
      </c>
      <c r="G139" s="31">
        <v>30</v>
      </c>
      <c r="H139" s="8">
        <v>3</v>
      </c>
      <c r="I139" s="7">
        <v>2.7083333333333334E-2</v>
      </c>
      <c r="J139" s="9" t="s">
        <v>8</v>
      </c>
      <c r="K139" s="31">
        <v>90</v>
      </c>
      <c r="L139" s="31">
        <v>36</v>
      </c>
      <c r="M139" s="31">
        <v>90</v>
      </c>
      <c r="N139" s="12">
        <v>0.4</v>
      </c>
    </row>
    <row r="140" spans="1:14" x14ac:dyDescent="0.2">
      <c r="A140" s="8">
        <v>53</v>
      </c>
      <c r="B140" s="8">
        <v>16</v>
      </c>
      <c r="C140" s="9" t="s">
        <v>12</v>
      </c>
      <c r="D140" s="9" t="s">
        <v>36</v>
      </c>
      <c r="E140" s="31">
        <v>22</v>
      </c>
      <c r="F140" s="31">
        <v>66</v>
      </c>
      <c r="G140" s="31">
        <v>36</v>
      </c>
      <c r="H140" s="8">
        <v>3</v>
      </c>
      <c r="I140" s="7">
        <v>1.8055555555555554E-2</v>
      </c>
      <c r="J140" s="9" t="s">
        <v>6</v>
      </c>
      <c r="K140" s="31">
        <v>108</v>
      </c>
      <c r="L140" s="31">
        <v>42</v>
      </c>
      <c r="M140" s="31">
        <v>108</v>
      </c>
      <c r="N140" s="12">
        <v>0.3888888888888889</v>
      </c>
    </row>
    <row r="141" spans="1:14" x14ac:dyDescent="0.2">
      <c r="A141" s="8">
        <v>54</v>
      </c>
      <c r="B141" s="8">
        <v>6</v>
      </c>
      <c r="C141" s="9" t="s">
        <v>17</v>
      </c>
      <c r="D141" s="9" t="s">
        <v>41</v>
      </c>
      <c r="E141" s="31">
        <v>21</v>
      </c>
      <c r="F141" s="31">
        <v>63</v>
      </c>
      <c r="G141" s="31">
        <v>35</v>
      </c>
      <c r="H141" s="8">
        <v>3</v>
      </c>
      <c r="I141" s="7">
        <v>3.2638888888888891E-2</v>
      </c>
      <c r="J141" s="9" t="s">
        <v>6</v>
      </c>
      <c r="K141" s="31">
        <v>105</v>
      </c>
      <c r="L141" s="31">
        <v>42</v>
      </c>
      <c r="M141" s="31">
        <v>105</v>
      </c>
      <c r="N141" s="12">
        <v>0.4</v>
      </c>
    </row>
    <row r="142" spans="1:14" x14ac:dyDescent="0.2">
      <c r="A142" s="8">
        <v>54</v>
      </c>
      <c r="B142" s="8">
        <v>6</v>
      </c>
      <c r="C142" s="9" t="s">
        <v>9</v>
      </c>
      <c r="D142" s="9" t="s">
        <v>33</v>
      </c>
      <c r="E142" s="31">
        <v>19</v>
      </c>
      <c r="F142" s="31">
        <v>19</v>
      </c>
      <c r="G142" s="31">
        <v>31</v>
      </c>
      <c r="H142" s="8">
        <v>1</v>
      </c>
      <c r="I142" s="7">
        <v>3.8194444444444448E-2</v>
      </c>
      <c r="J142" s="9" t="s">
        <v>8</v>
      </c>
      <c r="K142" s="31">
        <v>31</v>
      </c>
      <c r="L142" s="31">
        <v>12</v>
      </c>
      <c r="M142" s="31">
        <v>31</v>
      </c>
      <c r="N142" s="12">
        <v>0.38709677419354838</v>
      </c>
    </row>
    <row r="143" spans="1:14" x14ac:dyDescent="0.2">
      <c r="A143" s="8">
        <v>54</v>
      </c>
      <c r="B143" s="8">
        <v>6</v>
      </c>
      <c r="C143" s="9" t="s">
        <v>24</v>
      </c>
      <c r="D143" s="9" t="s">
        <v>48</v>
      </c>
      <c r="E143" s="31">
        <v>10</v>
      </c>
      <c r="F143" s="31">
        <v>10</v>
      </c>
      <c r="G143" s="31">
        <v>18</v>
      </c>
      <c r="H143" s="8">
        <v>1</v>
      </c>
      <c r="I143" s="7">
        <v>3.8194444444444448E-2</v>
      </c>
      <c r="J143" s="9" t="s">
        <v>8</v>
      </c>
      <c r="K143" s="31">
        <v>18</v>
      </c>
      <c r="L143" s="31">
        <v>8</v>
      </c>
      <c r="M143" s="31">
        <v>18</v>
      </c>
      <c r="N143" s="12">
        <v>0.44444444444444442</v>
      </c>
    </row>
    <row r="144" spans="1:14" x14ac:dyDescent="0.2">
      <c r="A144" s="8">
        <v>54</v>
      </c>
      <c r="B144" s="8">
        <v>6</v>
      </c>
      <c r="C144" s="9" t="s">
        <v>14</v>
      </c>
      <c r="D144" s="9" t="s">
        <v>38</v>
      </c>
      <c r="E144" s="31">
        <v>20</v>
      </c>
      <c r="F144" s="31">
        <v>20</v>
      </c>
      <c r="G144" s="31">
        <v>33</v>
      </c>
      <c r="H144" s="8">
        <v>1</v>
      </c>
      <c r="I144" s="7">
        <v>3.1944444444444442E-2</v>
      </c>
      <c r="J144" s="9" t="s">
        <v>8</v>
      </c>
      <c r="K144" s="31">
        <v>33</v>
      </c>
      <c r="L144" s="31">
        <v>13</v>
      </c>
      <c r="M144" s="31">
        <v>33</v>
      </c>
      <c r="N144" s="12">
        <v>0.39393939393939392</v>
      </c>
    </row>
    <row r="145" spans="1:14" x14ac:dyDescent="0.2">
      <c r="A145" s="8">
        <v>55</v>
      </c>
      <c r="B145" s="8">
        <v>20</v>
      </c>
      <c r="C145" s="9" t="s">
        <v>14</v>
      </c>
      <c r="D145" s="9" t="s">
        <v>38</v>
      </c>
      <c r="E145" s="31">
        <v>20</v>
      </c>
      <c r="F145" s="31">
        <v>60</v>
      </c>
      <c r="G145" s="31">
        <v>33</v>
      </c>
      <c r="H145" s="8">
        <v>3</v>
      </c>
      <c r="I145" s="7">
        <v>1.8749999999999999E-2</v>
      </c>
      <c r="J145" s="9" t="s">
        <v>8</v>
      </c>
      <c r="K145" s="31">
        <v>99</v>
      </c>
      <c r="L145" s="31">
        <v>39</v>
      </c>
      <c r="M145" s="31">
        <v>99</v>
      </c>
      <c r="N145" s="12">
        <v>0.39393939393939392</v>
      </c>
    </row>
    <row r="146" spans="1:14" x14ac:dyDescent="0.2">
      <c r="A146" s="8">
        <v>55</v>
      </c>
      <c r="B146" s="8">
        <v>20</v>
      </c>
      <c r="C146" s="9" t="s">
        <v>5</v>
      </c>
      <c r="D146" s="9" t="s">
        <v>31</v>
      </c>
      <c r="E146" s="31">
        <v>14</v>
      </c>
      <c r="F146" s="31">
        <v>14</v>
      </c>
      <c r="G146" s="31">
        <v>24</v>
      </c>
      <c r="H146" s="8">
        <v>1</v>
      </c>
      <c r="I146" s="7">
        <v>3.472222222222222E-3</v>
      </c>
      <c r="J146" s="9" t="s">
        <v>6</v>
      </c>
      <c r="K146" s="31">
        <v>24</v>
      </c>
      <c r="L146" s="31">
        <v>10</v>
      </c>
      <c r="M146" s="31">
        <v>24</v>
      </c>
      <c r="N146" s="12">
        <v>0.41666666666666669</v>
      </c>
    </row>
    <row r="147" spans="1:14" x14ac:dyDescent="0.2">
      <c r="A147" s="8">
        <v>55</v>
      </c>
      <c r="B147" s="8">
        <v>20</v>
      </c>
      <c r="C147" s="9" t="s">
        <v>12</v>
      </c>
      <c r="D147" s="9" t="s">
        <v>36</v>
      </c>
      <c r="E147" s="31">
        <v>22</v>
      </c>
      <c r="F147" s="31">
        <v>22</v>
      </c>
      <c r="G147" s="31">
        <v>36</v>
      </c>
      <c r="H147" s="8">
        <v>1</v>
      </c>
      <c r="I147" s="7">
        <v>3.5416666666666666E-2</v>
      </c>
      <c r="J147" s="9" t="s">
        <v>8</v>
      </c>
      <c r="K147" s="31">
        <v>36</v>
      </c>
      <c r="L147" s="31">
        <v>14</v>
      </c>
      <c r="M147" s="31">
        <v>36</v>
      </c>
      <c r="N147" s="12">
        <v>0.3888888888888889</v>
      </c>
    </row>
    <row r="148" spans="1:14" x14ac:dyDescent="0.2">
      <c r="A148" s="8">
        <v>55</v>
      </c>
      <c r="B148" s="8">
        <v>20</v>
      </c>
      <c r="C148" s="9" t="s">
        <v>18</v>
      </c>
      <c r="D148" s="9" t="s">
        <v>42</v>
      </c>
      <c r="E148" s="31">
        <v>19</v>
      </c>
      <c r="F148" s="31">
        <v>57</v>
      </c>
      <c r="G148" s="31">
        <v>32</v>
      </c>
      <c r="H148" s="8">
        <v>3</v>
      </c>
      <c r="I148" s="7">
        <v>9.0277777777777769E-3</v>
      </c>
      <c r="J148" s="9" t="s">
        <v>6</v>
      </c>
      <c r="K148" s="31">
        <v>96</v>
      </c>
      <c r="L148" s="31">
        <v>39</v>
      </c>
      <c r="M148" s="31">
        <v>96</v>
      </c>
      <c r="N148" s="12">
        <v>0.40625</v>
      </c>
    </row>
    <row r="149" spans="1:14" x14ac:dyDescent="0.2">
      <c r="A149" s="8">
        <v>56</v>
      </c>
      <c r="B149" s="8">
        <v>1</v>
      </c>
      <c r="C149" s="9" t="s">
        <v>13</v>
      </c>
      <c r="D149" s="9" t="s">
        <v>37</v>
      </c>
      <c r="E149" s="31">
        <v>17</v>
      </c>
      <c r="F149" s="31">
        <v>17</v>
      </c>
      <c r="G149" s="31">
        <v>29</v>
      </c>
      <c r="H149" s="8">
        <v>1</v>
      </c>
      <c r="I149" s="7">
        <v>2.6388888888888889E-2</v>
      </c>
      <c r="J149" s="9" t="s">
        <v>6</v>
      </c>
      <c r="K149" s="31">
        <v>29</v>
      </c>
      <c r="L149" s="31">
        <v>12</v>
      </c>
      <c r="M149" s="31">
        <v>29</v>
      </c>
      <c r="N149" s="12">
        <v>0.41379310344827586</v>
      </c>
    </row>
    <row r="150" spans="1:14" x14ac:dyDescent="0.2">
      <c r="A150" s="8">
        <v>56</v>
      </c>
      <c r="B150" s="8">
        <v>1</v>
      </c>
      <c r="C150" s="9" t="s">
        <v>16</v>
      </c>
      <c r="D150" s="9" t="s">
        <v>40</v>
      </c>
      <c r="E150" s="31">
        <v>11</v>
      </c>
      <c r="F150" s="31">
        <v>11</v>
      </c>
      <c r="G150" s="31">
        <v>19</v>
      </c>
      <c r="H150" s="8">
        <v>1</v>
      </c>
      <c r="I150" s="7">
        <v>2.7777777777777776E-2</v>
      </c>
      <c r="J150" s="9" t="s">
        <v>8</v>
      </c>
      <c r="K150" s="31">
        <v>19</v>
      </c>
      <c r="L150" s="31">
        <v>8</v>
      </c>
      <c r="M150" s="31">
        <v>19</v>
      </c>
      <c r="N150" s="12">
        <v>0.42105263157894735</v>
      </c>
    </row>
    <row r="151" spans="1:14" x14ac:dyDescent="0.2">
      <c r="A151" s="8">
        <v>57</v>
      </c>
      <c r="B151" s="8">
        <v>18</v>
      </c>
      <c r="C151" s="9" t="s">
        <v>17</v>
      </c>
      <c r="D151" s="9" t="s">
        <v>41</v>
      </c>
      <c r="E151" s="31">
        <v>21</v>
      </c>
      <c r="F151" s="31">
        <v>21</v>
      </c>
      <c r="G151" s="31">
        <v>35</v>
      </c>
      <c r="H151" s="8">
        <v>1</v>
      </c>
      <c r="I151" s="7">
        <v>1.4583333333333334E-2</v>
      </c>
      <c r="J151" s="9" t="s">
        <v>8</v>
      </c>
      <c r="K151" s="31">
        <v>35</v>
      </c>
      <c r="L151" s="31">
        <v>14</v>
      </c>
      <c r="M151" s="31">
        <v>35</v>
      </c>
      <c r="N151" s="12">
        <v>0.4</v>
      </c>
    </row>
    <row r="152" spans="1:14" x14ac:dyDescent="0.2">
      <c r="A152" s="8">
        <v>57</v>
      </c>
      <c r="B152" s="8">
        <v>18</v>
      </c>
      <c r="C152" s="9" t="s">
        <v>11</v>
      </c>
      <c r="D152" s="9" t="s">
        <v>35</v>
      </c>
      <c r="E152" s="31">
        <v>25</v>
      </c>
      <c r="F152" s="31">
        <v>25</v>
      </c>
      <c r="G152" s="31">
        <v>40</v>
      </c>
      <c r="H152" s="8">
        <v>1</v>
      </c>
      <c r="I152" s="7">
        <v>2.0833333333333332E-2</v>
      </c>
      <c r="J152" s="9" t="s">
        <v>8</v>
      </c>
      <c r="K152" s="31">
        <v>40</v>
      </c>
      <c r="L152" s="31">
        <v>15</v>
      </c>
      <c r="M152" s="31">
        <v>40</v>
      </c>
      <c r="N152" s="12">
        <v>0.375</v>
      </c>
    </row>
    <row r="153" spans="1:14" x14ac:dyDescent="0.2">
      <c r="A153" s="8">
        <v>57</v>
      </c>
      <c r="B153" s="8">
        <v>18</v>
      </c>
      <c r="C153" s="9" t="s">
        <v>19</v>
      </c>
      <c r="D153" s="9" t="s">
        <v>43</v>
      </c>
      <c r="E153" s="31">
        <v>13</v>
      </c>
      <c r="F153" s="31">
        <v>13</v>
      </c>
      <c r="G153" s="31">
        <v>22</v>
      </c>
      <c r="H153" s="8">
        <v>1</v>
      </c>
      <c r="I153" s="7">
        <v>6.9444444444444441E-3</v>
      </c>
      <c r="J153" s="9" t="s">
        <v>6</v>
      </c>
      <c r="K153" s="31">
        <v>22</v>
      </c>
      <c r="L153" s="31">
        <v>9</v>
      </c>
      <c r="M153" s="31">
        <v>22</v>
      </c>
      <c r="N153" s="12">
        <v>0.40909090909090912</v>
      </c>
    </row>
    <row r="154" spans="1:14" x14ac:dyDescent="0.2">
      <c r="A154" s="8">
        <v>57</v>
      </c>
      <c r="B154" s="8">
        <v>18</v>
      </c>
      <c r="C154" s="9" t="s">
        <v>12</v>
      </c>
      <c r="D154" s="9" t="s">
        <v>36</v>
      </c>
      <c r="E154" s="31">
        <v>22</v>
      </c>
      <c r="F154" s="31">
        <v>44</v>
      </c>
      <c r="G154" s="31">
        <v>36</v>
      </c>
      <c r="H154" s="8">
        <v>2</v>
      </c>
      <c r="I154" s="7">
        <v>4.8611111111111112E-3</v>
      </c>
      <c r="J154" s="9" t="s">
        <v>8</v>
      </c>
      <c r="K154" s="31">
        <v>72</v>
      </c>
      <c r="L154" s="31">
        <v>28</v>
      </c>
      <c r="M154" s="31">
        <v>72</v>
      </c>
      <c r="N154" s="12">
        <v>0.3888888888888889</v>
      </c>
    </row>
    <row r="155" spans="1:14" x14ac:dyDescent="0.2">
      <c r="A155" s="8">
        <v>58</v>
      </c>
      <c r="B155" s="8">
        <v>8</v>
      </c>
      <c r="C155" s="9" t="s">
        <v>19</v>
      </c>
      <c r="D155" s="9" t="s">
        <v>43</v>
      </c>
      <c r="E155" s="31">
        <v>13</v>
      </c>
      <c r="F155" s="31">
        <v>13</v>
      </c>
      <c r="G155" s="31">
        <v>22</v>
      </c>
      <c r="H155" s="8">
        <v>1</v>
      </c>
      <c r="I155" s="7">
        <v>1.1805555555555555E-2</v>
      </c>
      <c r="J155" s="9" t="s">
        <v>8</v>
      </c>
      <c r="K155" s="31">
        <v>22</v>
      </c>
      <c r="L155" s="31">
        <v>9</v>
      </c>
      <c r="M155" s="31">
        <v>22</v>
      </c>
      <c r="N155" s="12">
        <v>0.40909090909090912</v>
      </c>
    </row>
    <row r="156" spans="1:14" x14ac:dyDescent="0.2">
      <c r="A156" s="8">
        <v>58</v>
      </c>
      <c r="B156" s="8">
        <v>8</v>
      </c>
      <c r="C156" s="9" t="s">
        <v>21</v>
      </c>
      <c r="D156" s="9" t="s">
        <v>45</v>
      </c>
      <c r="E156" s="31">
        <v>12</v>
      </c>
      <c r="F156" s="31">
        <v>36</v>
      </c>
      <c r="G156" s="31">
        <v>20</v>
      </c>
      <c r="H156" s="8">
        <v>3</v>
      </c>
      <c r="I156" s="7">
        <v>3.888888888888889E-2</v>
      </c>
      <c r="J156" s="9" t="s">
        <v>8</v>
      </c>
      <c r="K156" s="31">
        <v>60</v>
      </c>
      <c r="L156" s="31">
        <v>24</v>
      </c>
      <c r="M156" s="31">
        <v>60</v>
      </c>
      <c r="N156" s="12">
        <v>0.4</v>
      </c>
    </row>
    <row r="157" spans="1:14" x14ac:dyDescent="0.2">
      <c r="A157" s="8">
        <v>59</v>
      </c>
      <c r="B157" s="8">
        <v>8</v>
      </c>
      <c r="C157" s="9" t="s">
        <v>16</v>
      </c>
      <c r="D157" s="9" t="s">
        <v>40</v>
      </c>
      <c r="E157" s="31">
        <v>11</v>
      </c>
      <c r="F157" s="31">
        <v>22</v>
      </c>
      <c r="G157" s="31">
        <v>19</v>
      </c>
      <c r="H157" s="8">
        <v>2</v>
      </c>
      <c r="I157" s="7">
        <v>9.0277777777777769E-3</v>
      </c>
      <c r="J157" s="9" t="s">
        <v>6</v>
      </c>
      <c r="K157" s="31">
        <v>38</v>
      </c>
      <c r="L157" s="31">
        <v>16</v>
      </c>
      <c r="M157" s="31">
        <v>38</v>
      </c>
      <c r="N157" s="12">
        <v>0.42105263157894735</v>
      </c>
    </row>
    <row r="158" spans="1:14" x14ac:dyDescent="0.2">
      <c r="A158" s="8">
        <v>59</v>
      </c>
      <c r="B158" s="8">
        <v>8</v>
      </c>
      <c r="C158" s="9" t="s">
        <v>22</v>
      </c>
      <c r="D158" s="9" t="s">
        <v>46</v>
      </c>
      <c r="E158" s="31">
        <v>14</v>
      </c>
      <c r="F158" s="31">
        <v>28</v>
      </c>
      <c r="G158" s="31">
        <v>23</v>
      </c>
      <c r="H158" s="8">
        <v>2</v>
      </c>
      <c r="I158" s="7">
        <v>6.2500000000000003E-3</v>
      </c>
      <c r="J158" s="9" t="s">
        <v>6</v>
      </c>
      <c r="K158" s="31">
        <v>46</v>
      </c>
      <c r="L158" s="31">
        <v>18</v>
      </c>
      <c r="M158" s="31">
        <v>46</v>
      </c>
      <c r="N158" s="12">
        <v>0.39130434782608697</v>
      </c>
    </row>
    <row r="159" spans="1:14" x14ac:dyDescent="0.2">
      <c r="A159" s="8">
        <v>59</v>
      </c>
      <c r="B159" s="8">
        <v>8</v>
      </c>
      <c r="C159" s="9" t="s">
        <v>24</v>
      </c>
      <c r="D159" s="9" t="s">
        <v>48</v>
      </c>
      <c r="E159" s="31">
        <v>10</v>
      </c>
      <c r="F159" s="31">
        <v>20</v>
      </c>
      <c r="G159" s="31">
        <v>18</v>
      </c>
      <c r="H159" s="8">
        <v>2</v>
      </c>
      <c r="I159" s="7">
        <v>9.0277777777777769E-3</v>
      </c>
      <c r="J159" s="9" t="s">
        <v>8</v>
      </c>
      <c r="K159" s="31">
        <v>36</v>
      </c>
      <c r="L159" s="31">
        <v>16</v>
      </c>
      <c r="M159" s="31">
        <v>36</v>
      </c>
      <c r="N159" s="12">
        <v>0.44444444444444442</v>
      </c>
    </row>
    <row r="160" spans="1:14" x14ac:dyDescent="0.2">
      <c r="A160" s="8">
        <v>59</v>
      </c>
      <c r="B160" s="8">
        <v>8</v>
      </c>
      <c r="C160" s="9" t="s">
        <v>11</v>
      </c>
      <c r="D160" s="9" t="s">
        <v>35</v>
      </c>
      <c r="E160" s="31">
        <v>25</v>
      </c>
      <c r="F160" s="31">
        <v>25</v>
      </c>
      <c r="G160" s="31">
        <v>40</v>
      </c>
      <c r="H160" s="8">
        <v>1</v>
      </c>
      <c r="I160" s="7">
        <v>9.0277777777777769E-3</v>
      </c>
      <c r="J160" s="9" t="s">
        <v>8</v>
      </c>
      <c r="K160" s="31">
        <v>40</v>
      </c>
      <c r="L160" s="31">
        <v>15</v>
      </c>
      <c r="M160" s="31">
        <v>40</v>
      </c>
      <c r="N160" s="12">
        <v>0.375</v>
      </c>
    </row>
    <row r="161" spans="1:14" x14ac:dyDescent="0.2">
      <c r="A161" s="8">
        <v>60</v>
      </c>
      <c r="B161" s="8">
        <v>6</v>
      </c>
      <c r="C161" s="9" t="s">
        <v>24</v>
      </c>
      <c r="D161" s="9" t="s">
        <v>48</v>
      </c>
      <c r="E161" s="31">
        <v>10</v>
      </c>
      <c r="F161" s="31">
        <v>20</v>
      </c>
      <c r="G161" s="31">
        <v>18</v>
      </c>
      <c r="H161" s="8">
        <v>2</v>
      </c>
      <c r="I161" s="7">
        <v>1.5972222222222221E-2</v>
      </c>
      <c r="J161" s="9" t="s">
        <v>6</v>
      </c>
      <c r="K161" s="31">
        <v>36</v>
      </c>
      <c r="L161" s="31">
        <v>16</v>
      </c>
      <c r="M161" s="31">
        <v>36</v>
      </c>
      <c r="N161" s="12">
        <v>0.44444444444444442</v>
      </c>
    </row>
    <row r="162" spans="1:14" x14ac:dyDescent="0.2">
      <c r="A162" s="8">
        <v>60</v>
      </c>
      <c r="B162" s="8">
        <v>6</v>
      </c>
      <c r="C162" s="9" t="s">
        <v>14</v>
      </c>
      <c r="D162" s="9" t="s">
        <v>38</v>
      </c>
      <c r="E162" s="31">
        <v>20</v>
      </c>
      <c r="F162" s="31">
        <v>40</v>
      </c>
      <c r="G162" s="31">
        <v>33</v>
      </c>
      <c r="H162" s="8">
        <v>2</v>
      </c>
      <c r="I162" s="7">
        <v>1.3888888888888888E-2</v>
      </c>
      <c r="J162" s="9" t="s">
        <v>8</v>
      </c>
      <c r="K162" s="31">
        <v>66</v>
      </c>
      <c r="L162" s="31">
        <v>26</v>
      </c>
      <c r="M162" s="31">
        <v>66</v>
      </c>
      <c r="N162" s="12">
        <v>0.39393939393939392</v>
      </c>
    </row>
    <row r="163" spans="1:14" x14ac:dyDescent="0.2">
      <c r="A163" s="8">
        <v>61</v>
      </c>
      <c r="B163" s="8">
        <v>10</v>
      </c>
      <c r="C163" s="9" t="s">
        <v>11</v>
      </c>
      <c r="D163" s="9" t="s">
        <v>35</v>
      </c>
      <c r="E163" s="31">
        <v>25</v>
      </c>
      <c r="F163" s="31">
        <v>50</v>
      </c>
      <c r="G163" s="31">
        <v>40</v>
      </c>
      <c r="H163" s="8">
        <v>2</v>
      </c>
      <c r="I163" s="7">
        <v>3.888888888888889E-2</v>
      </c>
      <c r="J163" s="9" t="s">
        <v>6</v>
      </c>
      <c r="K163" s="31">
        <v>80</v>
      </c>
      <c r="L163" s="31">
        <v>30</v>
      </c>
      <c r="M163" s="31">
        <v>80</v>
      </c>
      <c r="N163" s="12">
        <v>0.375</v>
      </c>
    </row>
    <row r="164" spans="1:14" x14ac:dyDescent="0.2">
      <c r="A164" s="8">
        <v>61</v>
      </c>
      <c r="B164" s="8">
        <v>10</v>
      </c>
      <c r="C164" s="9" t="s">
        <v>24</v>
      </c>
      <c r="D164" s="9" t="s">
        <v>48</v>
      </c>
      <c r="E164" s="31">
        <v>10</v>
      </c>
      <c r="F164" s="31">
        <v>10</v>
      </c>
      <c r="G164" s="31">
        <v>18</v>
      </c>
      <c r="H164" s="8">
        <v>1</v>
      </c>
      <c r="I164" s="7">
        <v>2.7083333333333334E-2</v>
      </c>
      <c r="J164" s="9" t="s">
        <v>8</v>
      </c>
      <c r="K164" s="31">
        <v>18</v>
      </c>
      <c r="L164" s="31">
        <v>8</v>
      </c>
      <c r="M164" s="31">
        <v>18</v>
      </c>
      <c r="N164" s="12">
        <v>0.44444444444444442</v>
      </c>
    </row>
    <row r="165" spans="1:14" x14ac:dyDescent="0.2">
      <c r="A165" s="8">
        <v>61</v>
      </c>
      <c r="B165" s="8">
        <v>10</v>
      </c>
      <c r="C165" s="9" t="s">
        <v>7</v>
      </c>
      <c r="D165" s="9" t="s">
        <v>32</v>
      </c>
      <c r="E165" s="31">
        <v>18</v>
      </c>
      <c r="F165" s="31">
        <v>36</v>
      </c>
      <c r="G165" s="31">
        <v>30</v>
      </c>
      <c r="H165" s="8">
        <v>2</v>
      </c>
      <c r="I165" s="7">
        <v>9.0277777777777769E-3</v>
      </c>
      <c r="J165" s="9" t="s">
        <v>6</v>
      </c>
      <c r="K165" s="31">
        <v>60</v>
      </c>
      <c r="L165" s="31">
        <v>24</v>
      </c>
      <c r="M165" s="31">
        <v>60</v>
      </c>
      <c r="N165" s="12">
        <v>0.4</v>
      </c>
    </row>
    <row r="166" spans="1:14" x14ac:dyDescent="0.2">
      <c r="A166" s="8">
        <v>61</v>
      </c>
      <c r="B166" s="8">
        <v>10</v>
      </c>
      <c r="C166" s="9" t="s">
        <v>15</v>
      </c>
      <c r="D166" s="9" t="s">
        <v>39</v>
      </c>
      <c r="E166" s="31">
        <v>16</v>
      </c>
      <c r="F166" s="31">
        <v>48</v>
      </c>
      <c r="G166" s="31">
        <v>28</v>
      </c>
      <c r="H166" s="8">
        <v>3</v>
      </c>
      <c r="I166" s="7">
        <v>3.5416666666666666E-2</v>
      </c>
      <c r="J166" s="9" t="s">
        <v>8</v>
      </c>
      <c r="K166" s="31">
        <v>84</v>
      </c>
      <c r="L166" s="31">
        <v>36</v>
      </c>
      <c r="M166" s="31">
        <v>84</v>
      </c>
      <c r="N166" s="12">
        <v>0.42857142857142855</v>
      </c>
    </row>
    <row r="167" spans="1:14" x14ac:dyDescent="0.2">
      <c r="A167" s="8">
        <v>62</v>
      </c>
      <c r="B167" s="8">
        <v>2</v>
      </c>
      <c r="C167" s="9" t="s">
        <v>7</v>
      </c>
      <c r="D167" s="9" t="s">
        <v>32</v>
      </c>
      <c r="E167" s="31">
        <v>18</v>
      </c>
      <c r="F167" s="31">
        <v>36</v>
      </c>
      <c r="G167" s="31">
        <v>30</v>
      </c>
      <c r="H167" s="8">
        <v>2</v>
      </c>
      <c r="I167" s="7">
        <v>4.0972222222222222E-2</v>
      </c>
      <c r="J167" s="9" t="s">
        <v>8</v>
      </c>
      <c r="K167" s="31">
        <v>60</v>
      </c>
      <c r="L167" s="31">
        <v>24</v>
      </c>
      <c r="M167" s="31">
        <v>60</v>
      </c>
      <c r="N167" s="12">
        <v>0.4</v>
      </c>
    </row>
    <row r="168" spans="1:14" x14ac:dyDescent="0.2">
      <c r="A168" s="8">
        <v>62</v>
      </c>
      <c r="B168" s="8">
        <v>2</v>
      </c>
      <c r="C168" s="9" t="s">
        <v>16</v>
      </c>
      <c r="D168" s="9" t="s">
        <v>40</v>
      </c>
      <c r="E168" s="31">
        <v>11</v>
      </c>
      <c r="F168" s="31">
        <v>33</v>
      </c>
      <c r="G168" s="31">
        <v>19</v>
      </c>
      <c r="H168" s="8">
        <v>3</v>
      </c>
      <c r="I168" s="7">
        <v>3.1944444444444442E-2</v>
      </c>
      <c r="J168" s="9" t="s">
        <v>8</v>
      </c>
      <c r="K168" s="31">
        <v>57</v>
      </c>
      <c r="L168" s="31">
        <v>24</v>
      </c>
      <c r="M168" s="31">
        <v>57</v>
      </c>
      <c r="N168" s="12">
        <v>0.42105263157894735</v>
      </c>
    </row>
    <row r="169" spans="1:14" x14ac:dyDescent="0.2">
      <c r="A169" s="8">
        <v>62</v>
      </c>
      <c r="B169" s="8">
        <v>2</v>
      </c>
      <c r="C169" s="9" t="s">
        <v>9</v>
      </c>
      <c r="D169" s="9" t="s">
        <v>33</v>
      </c>
      <c r="E169" s="31">
        <v>19</v>
      </c>
      <c r="F169" s="31">
        <v>19</v>
      </c>
      <c r="G169" s="31">
        <v>31</v>
      </c>
      <c r="H169" s="8">
        <v>1</v>
      </c>
      <c r="I169" s="7">
        <v>3.4722222222222224E-2</v>
      </c>
      <c r="J169" s="9" t="s">
        <v>8</v>
      </c>
      <c r="K169" s="31">
        <v>31</v>
      </c>
      <c r="L169" s="31">
        <v>12</v>
      </c>
      <c r="M169" s="31">
        <v>31</v>
      </c>
      <c r="N169" s="12">
        <v>0.38709677419354838</v>
      </c>
    </row>
    <row r="170" spans="1:14" x14ac:dyDescent="0.2">
      <c r="A170" s="8">
        <v>63</v>
      </c>
      <c r="B170" s="8">
        <v>17</v>
      </c>
      <c r="C170" s="9" t="s">
        <v>21</v>
      </c>
      <c r="D170" s="9" t="s">
        <v>45</v>
      </c>
      <c r="E170" s="31">
        <v>12</v>
      </c>
      <c r="F170" s="31">
        <v>12</v>
      </c>
      <c r="G170" s="31">
        <v>20</v>
      </c>
      <c r="H170" s="8">
        <v>1</v>
      </c>
      <c r="I170" s="7">
        <v>6.9444444444444441E-3</v>
      </c>
      <c r="J170" s="9" t="s">
        <v>8</v>
      </c>
      <c r="K170" s="31">
        <v>20</v>
      </c>
      <c r="L170" s="31">
        <v>8</v>
      </c>
      <c r="M170" s="31">
        <v>20</v>
      </c>
      <c r="N170" s="12">
        <v>0.4</v>
      </c>
    </row>
    <row r="171" spans="1:14" x14ac:dyDescent="0.2">
      <c r="A171" s="8">
        <v>63</v>
      </c>
      <c r="B171" s="8">
        <v>17</v>
      </c>
      <c r="C171" s="9" t="s">
        <v>17</v>
      </c>
      <c r="D171" s="9" t="s">
        <v>41</v>
      </c>
      <c r="E171" s="31">
        <v>21</v>
      </c>
      <c r="F171" s="31">
        <v>21</v>
      </c>
      <c r="G171" s="31">
        <v>35</v>
      </c>
      <c r="H171" s="8">
        <v>1</v>
      </c>
      <c r="I171" s="7">
        <v>1.3888888888888888E-2</v>
      </c>
      <c r="J171" s="9" t="s">
        <v>6</v>
      </c>
      <c r="K171" s="31">
        <v>35</v>
      </c>
      <c r="L171" s="31">
        <v>14</v>
      </c>
      <c r="M171" s="31">
        <v>35</v>
      </c>
      <c r="N171" s="12">
        <v>0.4</v>
      </c>
    </row>
    <row r="172" spans="1:14" x14ac:dyDescent="0.2">
      <c r="A172" s="8">
        <v>64</v>
      </c>
      <c r="B172" s="8">
        <v>3</v>
      </c>
      <c r="C172" s="9" t="s">
        <v>21</v>
      </c>
      <c r="D172" s="9" t="s">
        <v>45</v>
      </c>
      <c r="E172" s="31">
        <v>12</v>
      </c>
      <c r="F172" s="31">
        <v>36</v>
      </c>
      <c r="G172" s="31">
        <v>20</v>
      </c>
      <c r="H172" s="8">
        <v>3</v>
      </c>
      <c r="I172" s="7">
        <v>1.7361111111111112E-2</v>
      </c>
      <c r="J172" s="9" t="s">
        <v>6</v>
      </c>
      <c r="K172" s="31">
        <v>60</v>
      </c>
      <c r="L172" s="31">
        <v>24</v>
      </c>
      <c r="M172" s="31">
        <v>60</v>
      </c>
      <c r="N172" s="12">
        <v>0.4</v>
      </c>
    </row>
    <row r="173" spans="1:14" x14ac:dyDescent="0.2">
      <c r="A173" s="8">
        <v>64</v>
      </c>
      <c r="B173" s="8">
        <v>3</v>
      </c>
      <c r="C173" s="9" t="s">
        <v>11</v>
      </c>
      <c r="D173" s="9" t="s">
        <v>35</v>
      </c>
      <c r="E173" s="31">
        <v>25</v>
      </c>
      <c r="F173" s="31">
        <v>75</v>
      </c>
      <c r="G173" s="31">
        <v>40</v>
      </c>
      <c r="H173" s="8">
        <v>3</v>
      </c>
      <c r="I173" s="7">
        <v>3.2638888888888891E-2</v>
      </c>
      <c r="J173" s="9" t="s">
        <v>8</v>
      </c>
      <c r="K173" s="31">
        <v>120</v>
      </c>
      <c r="L173" s="31">
        <v>45</v>
      </c>
      <c r="M173" s="31">
        <v>120</v>
      </c>
      <c r="N173" s="12">
        <v>0.375</v>
      </c>
    </row>
    <row r="174" spans="1:14" x14ac:dyDescent="0.2">
      <c r="A174" s="8">
        <v>64</v>
      </c>
      <c r="B174" s="8">
        <v>3</v>
      </c>
      <c r="C174" s="9" t="s">
        <v>12</v>
      </c>
      <c r="D174" s="9" t="s">
        <v>36</v>
      </c>
      <c r="E174" s="31">
        <v>22</v>
      </c>
      <c r="F174" s="31">
        <v>66</v>
      </c>
      <c r="G174" s="31">
        <v>36</v>
      </c>
      <c r="H174" s="8">
        <v>3</v>
      </c>
      <c r="I174" s="7">
        <v>6.9444444444444441E-3</v>
      </c>
      <c r="J174" s="9" t="s">
        <v>6</v>
      </c>
      <c r="K174" s="31">
        <v>108</v>
      </c>
      <c r="L174" s="31">
        <v>42</v>
      </c>
      <c r="M174" s="31">
        <v>108</v>
      </c>
      <c r="N174" s="12">
        <v>0.3888888888888889</v>
      </c>
    </row>
    <row r="175" spans="1:14" x14ac:dyDescent="0.2">
      <c r="A175" s="8">
        <v>65</v>
      </c>
      <c r="B175" s="8">
        <v>5</v>
      </c>
      <c r="C175" s="9" t="s">
        <v>15</v>
      </c>
      <c r="D175" s="9" t="s">
        <v>39</v>
      </c>
      <c r="E175" s="31">
        <v>16</v>
      </c>
      <c r="F175" s="31">
        <v>16</v>
      </c>
      <c r="G175" s="31">
        <v>28</v>
      </c>
      <c r="H175" s="8">
        <v>1</v>
      </c>
      <c r="I175" s="7">
        <v>2.2222222222222223E-2</v>
      </c>
      <c r="J175" s="9" t="s">
        <v>8</v>
      </c>
      <c r="K175" s="31">
        <v>28</v>
      </c>
      <c r="L175" s="31">
        <v>12</v>
      </c>
      <c r="M175" s="31">
        <v>28</v>
      </c>
      <c r="N175" s="12">
        <v>0.42857142857142855</v>
      </c>
    </row>
    <row r="176" spans="1:14" x14ac:dyDescent="0.2">
      <c r="A176" s="8">
        <v>65</v>
      </c>
      <c r="B176" s="8">
        <v>5</v>
      </c>
      <c r="C176" s="9" t="s">
        <v>9</v>
      </c>
      <c r="D176" s="9" t="s">
        <v>33</v>
      </c>
      <c r="E176" s="31">
        <v>19</v>
      </c>
      <c r="F176" s="31">
        <v>19</v>
      </c>
      <c r="G176" s="31">
        <v>31</v>
      </c>
      <c r="H176" s="8">
        <v>1</v>
      </c>
      <c r="I176" s="7">
        <v>3.8194444444444448E-2</v>
      </c>
      <c r="J176" s="9" t="s">
        <v>8</v>
      </c>
      <c r="K176" s="31">
        <v>31</v>
      </c>
      <c r="L176" s="31">
        <v>12</v>
      </c>
      <c r="M176" s="31">
        <v>31</v>
      </c>
      <c r="N176" s="12">
        <v>0.38709677419354838</v>
      </c>
    </row>
    <row r="177" spans="1:14" x14ac:dyDescent="0.2">
      <c r="A177" s="8">
        <v>65</v>
      </c>
      <c r="B177" s="8">
        <v>5</v>
      </c>
      <c r="C177" s="9" t="s">
        <v>16</v>
      </c>
      <c r="D177" s="9" t="s">
        <v>40</v>
      </c>
      <c r="E177" s="31">
        <v>11</v>
      </c>
      <c r="F177" s="31">
        <v>33</v>
      </c>
      <c r="G177" s="31">
        <v>19</v>
      </c>
      <c r="H177" s="8">
        <v>3</v>
      </c>
      <c r="I177" s="7">
        <v>3.5416666666666666E-2</v>
      </c>
      <c r="J177" s="9" t="s">
        <v>6</v>
      </c>
      <c r="K177" s="31">
        <v>57</v>
      </c>
      <c r="L177" s="31">
        <v>24</v>
      </c>
      <c r="M177" s="31">
        <v>57</v>
      </c>
      <c r="N177" s="12">
        <v>0.42105263157894735</v>
      </c>
    </row>
    <row r="178" spans="1:14" x14ac:dyDescent="0.2">
      <c r="A178" s="8">
        <v>65</v>
      </c>
      <c r="B178" s="8">
        <v>5</v>
      </c>
      <c r="C178" s="9" t="s">
        <v>11</v>
      </c>
      <c r="D178" s="9" t="s">
        <v>35</v>
      </c>
      <c r="E178" s="31">
        <v>25</v>
      </c>
      <c r="F178" s="31">
        <v>50</v>
      </c>
      <c r="G178" s="31">
        <v>40</v>
      </c>
      <c r="H178" s="8">
        <v>2</v>
      </c>
      <c r="I178" s="7">
        <v>1.1805555555555555E-2</v>
      </c>
      <c r="J178" s="9" t="s">
        <v>6</v>
      </c>
      <c r="K178" s="31">
        <v>80</v>
      </c>
      <c r="L178" s="31">
        <v>30</v>
      </c>
      <c r="M178" s="31">
        <v>80</v>
      </c>
      <c r="N178" s="12">
        <v>0.375</v>
      </c>
    </row>
    <row r="179" spans="1:14" x14ac:dyDescent="0.2">
      <c r="A179" s="8">
        <v>66</v>
      </c>
      <c r="B179" s="8">
        <v>18</v>
      </c>
      <c r="C179" s="9" t="s">
        <v>12</v>
      </c>
      <c r="D179" s="9" t="s">
        <v>36</v>
      </c>
      <c r="E179" s="31">
        <v>22</v>
      </c>
      <c r="F179" s="31">
        <v>22</v>
      </c>
      <c r="G179" s="31">
        <v>36</v>
      </c>
      <c r="H179" s="8">
        <v>1</v>
      </c>
      <c r="I179" s="7">
        <v>2.013888888888889E-2</v>
      </c>
      <c r="J179" s="9" t="s">
        <v>6</v>
      </c>
      <c r="K179" s="31">
        <v>36</v>
      </c>
      <c r="L179" s="31">
        <v>14</v>
      </c>
      <c r="M179" s="31">
        <v>36</v>
      </c>
      <c r="N179" s="12">
        <v>0.3888888888888889</v>
      </c>
    </row>
    <row r="180" spans="1:14" x14ac:dyDescent="0.2">
      <c r="A180" s="8">
        <v>66</v>
      </c>
      <c r="B180" s="8">
        <v>18</v>
      </c>
      <c r="C180" s="9" t="s">
        <v>11</v>
      </c>
      <c r="D180" s="9" t="s">
        <v>35</v>
      </c>
      <c r="E180" s="31">
        <v>25</v>
      </c>
      <c r="F180" s="31">
        <v>75</v>
      </c>
      <c r="G180" s="31">
        <v>40</v>
      </c>
      <c r="H180" s="8">
        <v>3</v>
      </c>
      <c r="I180" s="7">
        <v>2.0833333333333332E-2</v>
      </c>
      <c r="J180" s="9" t="s">
        <v>6</v>
      </c>
      <c r="K180" s="31">
        <v>120</v>
      </c>
      <c r="L180" s="31">
        <v>45</v>
      </c>
      <c r="M180" s="31">
        <v>120</v>
      </c>
      <c r="N180" s="12">
        <v>0.375</v>
      </c>
    </row>
    <row r="181" spans="1:14" x14ac:dyDescent="0.2">
      <c r="A181" s="8">
        <v>66</v>
      </c>
      <c r="B181" s="8">
        <v>18</v>
      </c>
      <c r="C181" s="9" t="s">
        <v>24</v>
      </c>
      <c r="D181" s="9" t="s">
        <v>48</v>
      </c>
      <c r="E181" s="31">
        <v>10</v>
      </c>
      <c r="F181" s="31">
        <v>30</v>
      </c>
      <c r="G181" s="31">
        <v>18</v>
      </c>
      <c r="H181" s="8">
        <v>3</v>
      </c>
      <c r="I181" s="7">
        <v>3.8194444444444448E-2</v>
      </c>
      <c r="J181" s="9" t="s">
        <v>8</v>
      </c>
      <c r="K181" s="31">
        <v>54</v>
      </c>
      <c r="L181" s="31">
        <v>24</v>
      </c>
      <c r="M181" s="31">
        <v>54</v>
      </c>
      <c r="N181" s="12">
        <v>0.44444444444444442</v>
      </c>
    </row>
    <row r="182" spans="1:14" x14ac:dyDescent="0.2">
      <c r="A182" s="8">
        <v>67</v>
      </c>
      <c r="B182" s="8">
        <v>2</v>
      </c>
      <c r="C182" s="9" t="s">
        <v>11</v>
      </c>
      <c r="D182" s="9" t="s">
        <v>35</v>
      </c>
      <c r="E182" s="31">
        <v>25</v>
      </c>
      <c r="F182" s="31">
        <v>25</v>
      </c>
      <c r="G182" s="31">
        <v>40</v>
      </c>
      <c r="H182" s="8">
        <v>1</v>
      </c>
      <c r="I182" s="7">
        <v>1.5277777777777777E-2</v>
      </c>
      <c r="J182" s="9" t="s">
        <v>6</v>
      </c>
      <c r="K182" s="31">
        <v>40</v>
      </c>
      <c r="L182" s="31">
        <v>15</v>
      </c>
      <c r="M182" s="31">
        <v>40</v>
      </c>
      <c r="N182" s="12">
        <v>0.375</v>
      </c>
    </row>
    <row r="183" spans="1:14" x14ac:dyDescent="0.2">
      <c r="A183" s="8">
        <v>67</v>
      </c>
      <c r="B183" s="8">
        <v>2</v>
      </c>
      <c r="C183" s="9" t="s">
        <v>12</v>
      </c>
      <c r="D183" s="9" t="s">
        <v>36</v>
      </c>
      <c r="E183" s="31">
        <v>22</v>
      </c>
      <c r="F183" s="31">
        <v>66</v>
      </c>
      <c r="G183" s="31">
        <v>36</v>
      </c>
      <c r="H183" s="8">
        <v>3</v>
      </c>
      <c r="I183" s="7">
        <v>4.0972222222222222E-2</v>
      </c>
      <c r="J183" s="9" t="s">
        <v>8</v>
      </c>
      <c r="K183" s="31">
        <v>108</v>
      </c>
      <c r="L183" s="31">
        <v>42</v>
      </c>
      <c r="M183" s="31">
        <v>108</v>
      </c>
      <c r="N183" s="12">
        <v>0.3888888888888889</v>
      </c>
    </row>
    <row r="184" spans="1:14" x14ac:dyDescent="0.2">
      <c r="A184" s="8">
        <v>67</v>
      </c>
      <c r="B184" s="8">
        <v>2</v>
      </c>
      <c r="C184" s="9" t="s">
        <v>25</v>
      </c>
      <c r="D184" s="9" t="s">
        <v>49</v>
      </c>
      <c r="E184" s="31">
        <v>15</v>
      </c>
      <c r="F184" s="31">
        <v>45</v>
      </c>
      <c r="G184" s="31">
        <v>26</v>
      </c>
      <c r="H184" s="8">
        <v>3</v>
      </c>
      <c r="I184" s="7">
        <v>1.0416666666666666E-2</v>
      </c>
      <c r="J184" s="9" t="s">
        <v>8</v>
      </c>
      <c r="K184" s="31">
        <v>78</v>
      </c>
      <c r="L184" s="31">
        <v>33</v>
      </c>
      <c r="M184" s="31">
        <v>78</v>
      </c>
      <c r="N184" s="12">
        <v>0.42307692307692307</v>
      </c>
    </row>
    <row r="185" spans="1:14" x14ac:dyDescent="0.2">
      <c r="A185" s="8">
        <v>67</v>
      </c>
      <c r="B185" s="8">
        <v>2</v>
      </c>
      <c r="C185" s="9" t="s">
        <v>7</v>
      </c>
      <c r="D185" s="9" t="s">
        <v>32</v>
      </c>
      <c r="E185" s="31">
        <v>18</v>
      </c>
      <c r="F185" s="31">
        <v>18</v>
      </c>
      <c r="G185" s="31">
        <v>30</v>
      </c>
      <c r="H185" s="8">
        <v>1</v>
      </c>
      <c r="I185" s="7">
        <v>2.4305555555555556E-2</v>
      </c>
      <c r="J185" s="9" t="s">
        <v>8</v>
      </c>
      <c r="K185" s="31">
        <v>30</v>
      </c>
      <c r="L185" s="31">
        <v>12</v>
      </c>
      <c r="M185" s="31">
        <v>30</v>
      </c>
      <c r="N185" s="12">
        <v>0.4</v>
      </c>
    </row>
    <row r="186" spans="1:14" x14ac:dyDescent="0.2">
      <c r="A186" s="8">
        <v>68</v>
      </c>
      <c r="B186" s="8">
        <v>8</v>
      </c>
      <c r="C186" s="9" t="s">
        <v>22</v>
      </c>
      <c r="D186" s="9" t="s">
        <v>46</v>
      </c>
      <c r="E186" s="31">
        <v>14</v>
      </c>
      <c r="F186" s="31">
        <v>42</v>
      </c>
      <c r="G186" s="31">
        <v>23</v>
      </c>
      <c r="H186" s="8">
        <v>3</v>
      </c>
      <c r="I186" s="7">
        <v>2.9861111111111113E-2</v>
      </c>
      <c r="J186" s="9" t="s">
        <v>6</v>
      </c>
      <c r="K186" s="31">
        <v>69</v>
      </c>
      <c r="L186" s="31">
        <v>27</v>
      </c>
      <c r="M186" s="31">
        <v>69</v>
      </c>
      <c r="N186" s="12">
        <v>0.39130434782608697</v>
      </c>
    </row>
    <row r="187" spans="1:14" x14ac:dyDescent="0.2">
      <c r="A187" s="8">
        <v>68</v>
      </c>
      <c r="B187" s="8">
        <v>8</v>
      </c>
      <c r="C187" s="9" t="s">
        <v>15</v>
      </c>
      <c r="D187" s="9" t="s">
        <v>39</v>
      </c>
      <c r="E187" s="31">
        <v>16</v>
      </c>
      <c r="F187" s="31">
        <v>16</v>
      </c>
      <c r="G187" s="31">
        <v>28</v>
      </c>
      <c r="H187" s="8">
        <v>1</v>
      </c>
      <c r="I187" s="7">
        <v>1.3194444444444444E-2</v>
      </c>
      <c r="J187" s="9" t="s">
        <v>8</v>
      </c>
      <c r="K187" s="31">
        <v>28</v>
      </c>
      <c r="L187" s="31">
        <v>12</v>
      </c>
      <c r="M187" s="31">
        <v>28</v>
      </c>
      <c r="N187" s="12">
        <v>0.42857142857142855</v>
      </c>
    </row>
    <row r="188" spans="1:14" x14ac:dyDescent="0.2">
      <c r="A188" s="8">
        <v>68</v>
      </c>
      <c r="B188" s="8">
        <v>8</v>
      </c>
      <c r="C188" s="9" t="s">
        <v>18</v>
      </c>
      <c r="D188" s="9" t="s">
        <v>42</v>
      </c>
      <c r="E188" s="31">
        <v>19</v>
      </c>
      <c r="F188" s="31">
        <v>57</v>
      </c>
      <c r="G188" s="31">
        <v>32</v>
      </c>
      <c r="H188" s="8">
        <v>3</v>
      </c>
      <c r="I188" s="7">
        <v>3.9583333333333331E-2</v>
      </c>
      <c r="J188" s="9" t="s">
        <v>8</v>
      </c>
      <c r="K188" s="31">
        <v>96</v>
      </c>
      <c r="L188" s="31">
        <v>39</v>
      </c>
      <c r="M188" s="31">
        <v>96</v>
      </c>
      <c r="N188" s="12">
        <v>0.40625</v>
      </c>
    </row>
    <row r="189" spans="1:14" x14ac:dyDescent="0.2">
      <c r="A189" s="8">
        <v>68</v>
      </c>
      <c r="B189" s="8">
        <v>8</v>
      </c>
      <c r="C189" s="9" t="s">
        <v>26</v>
      </c>
      <c r="D189" s="9" t="s">
        <v>50</v>
      </c>
      <c r="E189" s="31">
        <v>15</v>
      </c>
      <c r="F189" s="31">
        <v>15</v>
      </c>
      <c r="G189" s="31">
        <v>25</v>
      </c>
      <c r="H189" s="8">
        <v>1</v>
      </c>
      <c r="I189" s="7">
        <v>1.8055555555555554E-2</v>
      </c>
      <c r="J189" s="9" t="s">
        <v>8</v>
      </c>
      <c r="K189" s="31">
        <v>25</v>
      </c>
      <c r="L189" s="31">
        <v>10</v>
      </c>
      <c r="M189" s="31">
        <v>25</v>
      </c>
      <c r="N189" s="12">
        <v>0.4</v>
      </c>
    </row>
    <row r="190" spans="1:14" x14ac:dyDescent="0.2">
      <c r="A190" s="8">
        <v>69</v>
      </c>
      <c r="B190" s="8">
        <v>5</v>
      </c>
      <c r="C190" s="9" t="s">
        <v>23</v>
      </c>
      <c r="D190" s="9" t="s">
        <v>47</v>
      </c>
      <c r="E190" s="31">
        <v>13</v>
      </c>
      <c r="F190" s="31">
        <v>39</v>
      </c>
      <c r="G190" s="31">
        <v>21</v>
      </c>
      <c r="H190" s="8">
        <v>3</v>
      </c>
      <c r="I190" s="7">
        <v>1.3888888888888888E-2</v>
      </c>
      <c r="J190" s="9" t="s">
        <v>6</v>
      </c>
      <c r="K190" s="31">
        <v>63</v>
      </c>
      <c r="L190" s="31">
        <v>24</v>
      </c>
      <c r="M190" s="31">
        <v>63</v>
      </c>
      <c r="N190" s="12">
        <v>0.38095238095238093</v>
      </c>
    </row>
    <row r="191" spans="1:14" x14ac:dyDescent="0.2">
      <c r="A191" s="8">
        <v>69</v>
      </c>
      <c r="B191" s="8">
        <v>5</v>
      </c>
      <c r="C191" s="9" t="s">
        <v>5</v>
      </c>
      <c r="D191" s="9" t="s">
        <v>31</v>
      </c>
      <c r="E191" s="31">
        <v>14</v>
      </c>
      <c r="F191" s="31">
        <v>42</v>
      </c>
      <c r="G191" s="31">
        <v>24</v>
      </c>
      <c r="H191" s="8">
        <v>3</v>
      </c>
      <c r="I191" s="7">
        <v>3.3333333333333333E-2</v>
      </c>
      <c r="J191" s="9" t="s">
        <v>8</v>
      </c>
      <c r="K191" s="31">
        <v>72</v>
      </c>
      <c r="L191" s="31">
        <v>30</v>
      </c>
      <c r="M191" s="31">
        <v>72</v>
      </c>
      <c r="N191" s="12">
        <v>0.41666666666666669</v>
      </c>
    </row>
    <row r="192" spans="1:14" x14ac:dyDescent="0.2">
      <c r="A192" s="8">
        <v>69</v>
      </c>
      <c r="B192" s="8">
        <v>5</v>
      </c>
      <c r="C192" s="9" t="s">
        <v>14</v>
      </c>
      <c r="D192" s="9" t="s">
        <v>38</v>
      </c>
      <c r="E192" s="31">
        <v>20</v>
      </c>
      <c r="F192" s="31">
        <v>60</v>
      </c>
      <c r="G192" s="31">
        <v>33</v>
      </c>
      <c r="H192" s="8">
        <v>3</v>
      </c>
      <c r="I192" s="7">
        <v>1.6666666666666666E-2</v>
      </c>
      <c r="J192" s="9" t="s">
        <v>8</v>
      </c>
      <c r="K192" s="31">
        <v>99</v>
      </c>
      <c r="L192" s="31">
        <v>39</v>
      </c>
      <c r="M192" s="31">
        <v>99</v>
      </c>
      <c r="N192" s="12">
        <v>0.39393939393939392</v>
      </c>
    </row>
    <row r="193" spans="1:14" x14ac:dyDescent="0.2">
      <c r="A193" s="8">
        <v>70</v>
      </c>
      <c r="B193" s="8">
        <v>17</v>
      </c>
      <c r="C193" s="9" t="s">
        <v>26</v>
      </c>
      <c r="D193" s="9" t="s">
        <v>50</v>
      </c>
      <c r="E193" s="31">
        <v>15</v>
      </c>
      <c r="F193" s="31">
        <v>30</v>
      </c>
      <c r="G193" s="31">
        <v>25</v>
      </c>
      <c r="H193" s="8">
        <v>2</v>
      </c>
      <c r="I193" s="7">
        <v>1.3194444444444444E-2</v>
      </c>
      <c r="J193" s="9" t="s">
        <v>8</v>
      </c>
      <c r="K193" s="31">
        <v>50</v>
      </c>
      <c r="L193" s="31">
        <v>20</v>
      </c>
      <c r="M193" s="31">
        <v>50</v>
      </c>
      <c r="N193" s="12">
        <v>0.4</v>
      </c>
    </row>
    <row r="194" spans="1:14" x14ac:dyDescent="0.2">
      <c r="A194" s="8">
        <v>70</v>
      </c>
      <c r="B194" s="8">
        <v>17</v>
      </c>
      <c r="C194" s="9" t="s">
        <v>20</v>
      </c>
      <c r="D194" s="9" t="s">
        <v>44</v>
      </c>
      <c r="E194" s="31">
        <v>20</v>
      </c>
      <c r="F194" s="31">
        <v>40</v>
      </c>
      <c r="G194" s="31">
        <v>34</v>
      </c>
      <c r="H194" s="8">
        <v>2</v>
      </c>
      <c r="I194" s="7">
        <v>1.4583333333333334E-2</v>
      </c>
      <c r="J194" s="9" t="s">
        <v>8</v>
      </c>
      <c r="K194" s="31">
        <v>68</v>
      </c>
      <c r="L194" s="31">
        <v>28</v>
      </c>
      <c r="M194" s="31">
        <v>68</v>
      </c>
      <c r="N194" s="12">
        <v>0.41176470588235292</v>
      </c>
    </row>
    <row r="195" spans="1:14" x14ac:dyDescent="0.2">
      <c r="A195" s="8">
        <v>71</v>
      </c>
      <c r="B195" s="8">
        <v>18</v>
      </c>
      <c r="C195" s="9" t="s">
        <v>7</v>
      </c>
      <c r="D195" s="9" t="s">
        <v>32</v>
      </c>
      <c r="E195" s="31">
        <v>18</v>
      </c>
      <c r="F195" s="31">
        <v>54</v>
      </c>
      <c r="G195" s="31">
        <v>30</v>
      </c>
      <c r="H195" s="8">
        <v>3</v>
      </c>
      <c r="I195" s="7">
        <v>1.3888888888888888E-2</v>
      </c>
      <c r="J195" s="9" t="s">
        <v>8</v>
      </c>
      <c r="K195" s="31">
        <v>90</v>
      </c>
      <c r="L195" s="31">
        <v>36</v>
      </c>
      <c r="M195" s="31">
        <v>90</v>
      </c>
      <c r="N195" s="12">
        <v>0.4</v>
      </c>
    </row>
    <row r="196" spans="1:14" x14ac:dyDescent="0.2">
      <c r="A196" s="8">
        <v>71</v>
      </c>
      <c r="B196" s="8">
        <v>18</v>
      </c>
      <c r="C196" s="9" t="s">
        <v>22</v>
      </c>
      <c r="D196" s="9" t="s">
        <v>46</v>
      </c>
      <c r="E196" s="31">
        <v>14</v>
      </c>
      <c r="F196" s="31">
        <v>28</v>
      </c>
      <c r="G196" s="31">
        <v>23</v>
      </c>
      <c r="H196" s="8">
        <v>2</v>
      </c>
      <c r="I196" s="7">
        <v>2.013888888888889E-2</v>
      </c>
      <c r="J196" s="9" t="s">
        <v>8</v>
      </c>
      <c r="K196" s="31">
        <v>46</v>
      </c>
      <c r="L196" s="31">
        <v>18</v>
      </c>
      <c r="M196" s="31">
        <v>46</v>
      </c>
      <c r="N196" s="12">
        <v>0.39130434782608697</v>
      </c>
    </row>
    <row r="197" spans="1:14" x14ac:dyDescent="0.2">
      <c r="A197" s="8">
        <v>72</v>
      </c>
      <c r="B197" s="8">
        <v>17</v>
      </c>
      <c r="C197" s="9" t="s">
        <v>23</v>
      </c>
      <c r="D197" s="9" t="s">
        <v>47</v>
      </c>
      <c r="E197" s="31">
        <v>13</v>
      </c>
      <c r="F197" s="31">
        <v>13</v>
      </c>
      <c r="G197" s="31">
        <v>21</v>
      </c>
      <c r="H197" s="8">
        <v>1</v>
      </c>
      <c r="I197" s="7">
        <v>1.1805555555555555E-2</v>
      </c>
      <c r="J197" s="9" t="s">
        <v>8</v>
      </c>
      <c r="K197" s="31">
        <v>21</v>
      </c>
      <c r="L197" s="31">
        <v>8</v>
      </c>
      <c r="M197" s="31">
        <v>21</v>
      </c>
      <c r="N197" s="12">
        <v>0.38095238095238093</v>
      </c>
    </row>
    <row r="198" spans="1:14" x14ac:dyDescent="0.2">
      <c r="A198" s="8">
        <v>72</v>
      </c>
      <c r="B198" s="8">
        <v>17</v>
      </c>
      <c r="C198" s="9" t="s">
        <v>24</v>
      </c>
      <c r="D198" s="9" t="s">
        <v>48</v>
      </c>
      <c r="E198" s="31">
        <v>10</v>
      </c>
      <c r="F198" s="31">
        <v>30</v>
      </c>
      <c r="G198" s="31">
        <v>18</v>
      </c>
      <c r="H198" s="8">
        <v>3</v>
      </c>
      <c r="I198" s="7">
        <v>2.5694444444444443E-2</v>
      </c>
      <c r="J198" s="9" t="s">
        <v>8</v>
      </c>
      <c r="K198" s="31">
        <v>54</v>
      </c>
      <c r="L198" s="31">
        <v>24</v>
      </c>
      <c r="M198" s="31">
        <v>54</v>
      </c>
      <c r="N198" s="12">
        <v>0.44444444444444442</v>
      </c>
    </row>
    <row r="199" spans="1:14" x14ac:dyDescent="0.2">
      <c r="A199" s="8">
        <v>73</v>
      </c>
      <c r="B199" s="8">
        <v>1</v>
      </c>
      <c r="C199" s="9" t="s">
        <v>10</v>
      </c>
      <c r="D199" s="9" t="s">
        <v>34</v>
      </c>
      <c r="E199" s="31">
        <v>16</v>
      </c>
      <c r="F199" s="31">
        <v>48</v>
      </c>
      <c r="G199" s="31">
        <v>27</v>
      </c>
      <c r="H199" s="8">
        <v>3</v>
      </c>
      <c r="I199" s="7">
        <v>1.3888888888888888E-2</v>
      </c>
      <c r="J199" s="9" t="s">
        <v>6</v>
      </c>
      <c r="K199" s="31">
        <v>81</v>
      </c>
      <c r="L199" s="31">
        <v>33</v>
      </c>
      <c r="M199" s="31">
        <v>81</v>
      </c>
      <c r="N199" s="12">
        <v>0.40740740740740738</v>
      </c>
    </row>
    <row r="200" spans="1:14" x14ac:dyDescent="0.2">
      <c r="A200" s="8">
        <v>74</v>
      </c>
      <c r="B200" s="8">
        <v>19</v>
      </c>
      <c r="C200" s="9" t="s">
        <v>25</v>
      </c>
      <c r="D200" s="9" t="s">
        <v>49</v>
      </c>
      <c r="E200" s="31">
        <v>15</v>
      </c>
      <c r="F200" s="31">
        <v>30</v>
      </c>
      <c r="G200" s="31">
        <v>26</v>
      </c>
      <c r="H200" s="8">
        <v>2</v>
      </c>
      <c r="I200" s="7">
        <v>2.7083333333333334E-2</v>
      </c>
      <c r="J200" s="9" t="s">
        <v>8</v>
      </c>
      <c r="K200" s="31">
        <v>52</v>
      </c>
      <c r="L200" s="31">
        <v>22</v>
      </c>
      <c r="M200" s="31">
        <v>52</v>
      </c>
      <c r="N200" s="12">
        <v>0.42307692307692307</v>
      </c>
    </row>
    <row r="201" spans="1:14" x14ac:dyDescent="0.2">
      <c r="A201" s="8">
        <v>74</v>
      </c>
      <c r="B201" s="8">
        <v>19</v>
      </c>
      <c r="C201" s="9" t="s">
        <v>20</v>
      </c>
      <c r="D201" s="9" t="s">
        <v>44</v>
      </c>
      <c r="E201" s="31">
        <v>20</v>
      </c>
      <c r="F201" s="31">
        <v>60</v>
      </c>
      <c r="G201" s="31">
        <v>34</v>
      </c>
      <c r="H201" s="8">
        <v>3</v>
      </c>
      <c r="I201" s="7">
        <v>2.5694444444444443E-2</v>
      </c>
      <c r="J201" s="9" t="s">
        <v>6</v>
      </c>
      <c r="K201" s="31">
        <v>102</v>
      </c>
      <c r="L201" s="31">
        <v>42</v>
      </c>
      <c r="M201" s="31">
        <v>102</v>
      </c>
      <c r="N201" s="12">
        <v>0.41176470588235292</v>
      </c>
    </row>
    <row r="202" spans="1:14" x14ac:dyDescent="0.2">
      <c r="A202" s="8">
        <v>74</v>
      </c>
      <c r="B202" s="8">
        <v>19</v>
      </c>
      <c r="C202" s="9" t="s">
        <v>18</v>
      </c>
      <c r="D202" s="9" t="s">
        <v>42</v>
      </c>
      <c r="E202" s="31">
        <v>19</v>
      </c>
      <c r="F202" s="31">
        <v>38</v>
      </c>
      <c r="G202" s="31">
        <v>32</v>
      </c>
      <c r="H202" s="8">
        <v>2</v>
      </c>
      <c r="I202" s="7">
        <v>1.6666666666666666E-2</v>
      </c>
      <c r="J202" s="9" t="s">
        <v>8</v>
      </c>
      <c r="K202" s="31">
        <v>64</v>
      </c>
      <c r="L202" s="31">
        <v>26</v>
      </c>
      <c r="M202" s="31">
        <v>64</v>
      </c>
      <c r="N202" s="12">
        <v>0.40625</v>
      </c>
    </row>
    <row r="203" spans="1:14" x14ac:dyDescent="0.2">
      <c r="A203" s="8">
        <v>75</v>
      </c>
      <c r="B203" s="8">
        <v>19</v>
      </c>
      <c r="C203" s="9" t="s">
        <v>11</v>
      </c>
      <c r="D203" s="9" t="s">
        <v>35</v>
      </c>
      <c r="E203" s="31">
        <v>25</v>
      </c>
      <c r="F203" s="31">
        <v>25</v>
      </c>
      <c r="G203" s="31">
        <v>40</v>
      </c>
      <c r="H203" s="8">
        <v>1</v>
      </c>
      <c r="I203" s="7">
        <v>2.4305555555555556E-2</v>
      </c>
      <c r="J203" s="9" t="s">
        <v>6</v>
      </c>
      <c r="K203" s="31">
        <v>40</v>
      </c>
      <c r="L203" s="31">
        <v>15</v>
      </c>
      <c r="M203" s="31">
        <v>40</v>
      </c>
      <c r="N203" s="12">
        <v>0.375</v>
      </c>
    </row>
    <row r="204" spans="1:14" x14ac:dyDescent="0.2">
      <c r="A204" s="8">
        <v>75</v>
      </c>
      <c r="B204" s="8">
        <v>19</v>
      </c>
      <c r="C204" s="9" t="s">
        <v>22</v>
      </c>
      <c r="D204" s="9" t="s">
        <v>46</v>
      </c>
      <c r="E204" s="31">
        <v>14</v>
      </c>
      <c r="F204" s="31">
        <v>42</v>
      </c>
      <c r="G204" s="31">
        <v>23</v>
      </c>
      <c r="H204" s="8">
        <v>3</v>
      </c>
      <c r="I204" s="7">
        <v>1.1111111111111112E-2</v>
      </c>
      <c r="J204" s="9" t="s">
        <v>8</v>
      </c>
      <c r="K204" s="31">
        <v>69</v>
      </c>
      <c r="L204" s="31">
        <v>27</v>
      </c>
      <c r="M204" s="31">
        <v>69</v>
      </c>
      <c r="N204" s="12">
        <v>0.39130434782608697</v>
      </c>
    </row>
    <row r="205" spans="1:14" x14ac:dyDescent="0.2">
      <c r="A205" s="8">
        <v>76</v>
      </c>
      <c r="B205" s="8">
        <v>17</v>
      </c>
      <c r="C205" s="9" t="s">
        <v>7</v>
      </c>
      <c r="D205" s="9" t="s">
        <v>32</v>
      </c>
      <c r="E205" s="31">
        <v>18</v>
      </c>
      <c r="F205" s="31">
        <v>54</v>
      </c>
      <c r="G205" s="31">
        <v>30</v>
      </c>
      <c r="H205" s="8">
        <v>3</v>
      </c>
      <c r="I205" s="7">
        <v>9.0277777777777769E-3</v>
      </c>
      <c r="J205" s="9" t="s">
        <v>8</v>
      </c>
      <c r="K205" s="31">
        <v>90</v>
      </c>
      <c r="L205" s="31">
        <v>36</v>
      </c>
      <c r="M205" s="31">
        <v>90</v>
      </c>
      <c r="N205" s="12">
        <v>0.4</v>
      </c>
    </row>
    <row r="206" spans="1:14" x14ac:dyDescent="0.2">
      <c r="A206" s="8">
        <v>76</v>
      </c>
      <c r="B206" s="8">
        <v>17</v>
      </c>
      <c r="C206" s="9" t="s">
        <v>24</v>
      </c>
      <c r="D206" s="9" t="s">
        <v>48</v>
      </c>
      <c r="E206" s="31">
        <v>10</v>
      </c>
      <c r="F206" s="31">
        <v>10</v>
      </c>
      <c r="G206" s="31">
        <v>18</v>
      </c>
      <c r="H206" s="8">
        <v>1</v>
      </c>
      <c r="I206" s="7">
        <v>2.361111111111111E-2</v>
      </c>
      <c r="J206" s="9" t="s">
        <v>8</v>
      </c>
      <c r="K206" s="31">
        <v>18</v>
      </c>
      <c r="L206" s="31">
        <v>8</v>
      </c>
      <c r="M206" s="31">
        <v>18</v>
      </c>
      <c r="N206" s="12">
        <v>0.44444444444444442</v>
      </c>
    </row>
    <row r="207" spans="1:14" x14ac:dyDescent="0.2">
      <c r="A207" s="8">
        <v>76</v>
      </c>
      <c r="B207" s="8">
        <v>17</v>
      </c>
      <c r="C207" s="9" t="s">
        <v>5</v>
      </c>
      <c r="D207" s="9" t="s">
        <v>31</v>
      </c>
      <c r="E207" s="31">
        <v>14</v>
      </c>
      <c r="F207" s="31">
        <v>14</v>
      </c>
      <c r="G207" s="31">
        <v>24</v>
      </c>
      <c r="H207" s="8">
        <v>1</v>
      </c>
      <c r="I207" s="7">
        <v>1.3888888888888888E-2</v>
      </c>
      <c r="J207" s="9" t="s">
        <v>6</v>
      </c>
      <c r="K207" s="31">
        <v>24</v>
      </c>
      <c r="L207" s="31">
        <v>10</v>
      </c>
      <c r="M207" s="31">
        <v>24</v>
      </c>
      <c r="N207" s="12">
        <v>0.41666666666666669</v>
      </c>
    </row>
    <row r="208" spans="1:14" x14ac:dyDescent="0.2">
      <c r="A208" s="8">
        <v>76</v>
      </c>
      <c r="B208" s="8">
        <v>17</v>
      </c>
      <c r="C208" s="9" t="s">
        <v>25</v>
      </c>
      <c r="D208" s="9" t="s">
        <v>49</v>
      </c>
      <c r="E208" s="31">
        <v>15</v>
      </c>
      <c r="F208" s="31">
        <v>15</v>
      </c>
      <c r="G208" s="31">
        <v>26</v>
      </c>
      <c r="H208" s="8">
        <v>1</v>
      </c>
      <c r="I208" s="7">
        <v>2.0833333333333332E-2</v>
      </c>
      <c r="J208" s="9" t="s">
        <v>6</v>
      </c>
      <c r="K208" s="31">
        <v>26</v>
      </c>
      <c r="L208" s="31">
        <v>11</v>
      </c>
      <c r="M208" s="31">
        <v>26</v>
      </c>
      <c r="N208" s="12">
        <v>0.42307692307692307</v>
      </c>
    </row>
    <row r="209" spans="1:14" x14ac:dyDescent="0.2">
      <c r="A209" s="8">
        <v>77</v>
      </c>
      <c r="B209" s="8">
        <v>3</v>
      </c>
      <c r="C209" s="9" t="s">
        <v>24</v>
      </c>
      <c r="D209" s="9" t="s">
        <v>48</v>
      </c>
      <c r="E209" s="31">
        <v>10</v>
      </c>
      <c r="F209" s="31">
        <v>10</v>
      </c>
      <c r="G209" s="31">
        <v>18</v>
      </c>
      <c r="H209" s="8">
        <v>1</v>
      </c>
      <c r="I209" s="7">
        <v>2.361111111111111E-2</v>
      </c>
      <c r="J209" s="9" t="s">
        <v>8</v>
      </c>
      <c r="K209" s="31">
        <v>18</v>
      </c>
      <c r="L209" s="31">
        <v>8</v>
      </c>
      <c r="M209" s="31">
        <v>18</v>
      </c>
      <c r="N209" s="12">
        <v>0.44444444444444442</v>
      </c>
    </row>
    <row r="210" spans="1:14" x14ac:dyDescent="0.2">
      <c r="A210" s="8">
        <v>77</v>
      </c>
      <c r="B210" s="8">
        <v>3</v>
      </c>
      <c r="C210" s="9" t="s">
        <v>5</v>
      </c>
      <c r="D210" s="9" t="s">
        <v>31</v>
      </c>
      <c r="E210" s="31">
        <v>14</v>
      </c>
      <c r="F210" s="31">
        <v>28</v>
      </c>
      <c r="G210" s="31">
        <v>24</v>
      </c>
      <c r="H210" s="8">
        <v>2</v>
      </c>
      <c r="I210" s="7">
        <v>3.8194444444444448E-2</v>
      </c>
      <c r="J210" s="9" t="s">
        <v>6</v>
      </c>
      <c r="K210" s="31">
        <v>48</v>
      </c>
      <c r="L210" s="31">
        <v>20</v>
      </c>
      <c r="M210" s="31">
        <v>48</v>
      </c>
      <c r="N210" s="12">
        <v>0.41666666666666669</v>
      </c>
    </row>
    <row r="211" spans="1:14" x14ac:dyDescent="0.2">
      <c r="A211" s="8">
        <v>77</v>
      </c>
      <c r="B211" s="8">
        <v>3</v>
      </c>
      <c r="C211" s="9" t="s">
        <v>14</v>
      </c>
      <c r="D211" s="9" t="s">
        <v>38</v>
      </c>
      <c r="E211" s="31">
        <v>20</v>
      </c>
      <c r="F211" s="31">
        <v>20</v>
      </c>
      <c r="G211" s="31">
        <v>33</v>
      </c>
      <c r="H211" s="8">
        <v>1</v>
      </c>
      <c r="I211" s="7">
        <v>5.5555555555555558E-3</v>
      </c>
      <c r="J211" s="9" t="s">
        <v>8</v>
      </c>
      <c r="K211" s="31">
        <v>33</v>
      </c>
      <c r="L211" s="31">
        <v>13</v>
      </c>
      <c r="M211" s="31">
        <v>33</v>
      </c>
      <c r="N211" s="12">
        <v>0.39393939393939392</v>
      </c>
    </row>
    <row r="212" spans="1:14" x14ac:dyDescent="0.2">
      <c r="A212" s="8">
        <v>78</v>
      </c>
      <c r="B212" s="8">
        <v>7</v>
      </c>
      <c r="C212" s="9" t="s">
        <v>16</v>
      </c>
      <c r="D212" s="9" t="s">
        <v>40</v>
      </c>
      <c r="E212" s="31">
        <v>11</v>
      </c>
      <c r="F212" s="31">
        <v>33</v>
      </c>
      <c r="G212" s="31">
        <v>19</v>
      </c>
      <c r="H212" s="8">
        <v>3</v>
      </c>
      <c r="I212" s="7">
        <v>3.7499999999999999E-2</v>
      </c>
      <c r="J212" s="9" t="s">
        <v>8</v>
      </c>
      <c r="K212" s="31">
        <v>57</v>
      </c>
      <c r="L212" s="31">
        <v>24</v>
      </c>
      <c r="M212" s="31">
        <v>57</v>
      </c>
      <c r="N212" s="12">
        <v>0.42105263157894735</v>
      </c>
    </row>
    <row r="213" spans="1:14" x14ac:dyDescent="0.2">
      <c r="A213" s="8">
        <v>79</v>
      </c>
      <c r="B213" s="8">
        <v>16</v>
      </c>
      <c r="C213" s="9" t="s">
        <v>13</v>
      </c>
      <c r="D213" s="9" t="s">
        <v>37</v>
      </c>
      <c r="E213" s="31">
        <v>17</v>
      </c>
      <c r="F213" s="31">
        <v>51</v>
      </c>
      <c r="G213" s="31">
        <v>29</v>
      </c>
      <c r="H213" s="8">
        <v>3</v>
      </c>
      <c r="I213" s="7">
        <v>9.7222222222222224E-3</v>
      </c>
      <c r="J213" s="9" t="s">
        <v>6</v>
      </c>
      <c r="K213" s="31">
        <v>87</v>
      </c>
      <c r="L213" s="31">
        <v>36</v>
      </c>
      <c r="M213" s="31">
        <v>87</v>
      </c>
      <c r="N213" s="12">
        <v>0.41379310344827586</v>
      </c>
    </row>
    <row r="214" spans="1:14" x14ac:dyDescent="0.2">
      <c r="A214" s="8">
        <v>79</v>
      </c>
      <c r="B214" s="8">
        <v>16</v>
      </c>
      <c r="C214" s="9" t="s">
        <v>14</v>
      </c>
      <c r="D214" s="9" t="s">
        <v>38</v>
      </c>
      <c r="E214" s="31">
        <v>20</v>
      </c>
      <c r="F214" s="31">
        <v>60</v>
      </c>
      <c r="G214" s="31">
        <v>33</v>
      </c>
      <c r="H214" s="8">
        <v>3</v>
      </c>
      <c r="I214" s="7">
        <v>9.7222222222222224E-3</v>
      </c>
      <c r="J214" s="9" t="s">
        <v>8</v>
      </c>
      <c r="K214" s="31">
        <v>99</v>
      </c>
      <c r="L214" s="31">
        <v>39</v>
      </c>
      <c r="M214" s="31">
        <v>99</v>
      </c>
      <c r="N214" s="12">
        <v>0.39393939393939392</v>
      </c>
    </row>
    <row r="215" spans="1:14" x14ac:dyDescent="0.2">
      <c r="A215" s="8">
        <v>79</v>
      </c>
      <c r="B215" s="8">
        <v>16</v>
      </c>
      <c r="C215" s="9" t="s">
        <v>21</v>
      </c>
      <c r="D215" s="9" t="s">
        <v>45</v>
      </c>
      <c r="E215" s="31">
        <v>12</v>
      </c>
      <c r="F215" s="31">
        <v>36</v>
      </c>
      <c r="G215" s="31">
        <v>20</v>
      </c>
      <c r="H215" s="8">
        <v>3</v>
      </c>
      <c r="I215" s="7">
        <v>1.7361111111111112E-2</v>
      </c>
      <c r="J215" s="9" t="s">
        <v>6</v>
      </c>
      <c r="K215" s="31">
        <v>60</v>
      </c>
      <c r="L215" s="31">
        <v>24</v>
      </c>
      <c r="M215" s="31">
        <v>60</v>
      </c>
      <c r="N215" s="12">
        <v>0.4</v>
      </c>
    </row>
    <row r="216" spans="1:14" x14ac:dyDescent="0.2">
      <c r="A216" s="8">
        <v>79</v>
      </c>
      <c r="B216" s="8">
        <v>16</v>
      </c>
      <c r="C216" s="9" t="s">
        <v>23</v>
      </c>
      <c r="D216" s="9" t="s">
        <v>47</v>
      </c>
      <c r="E216" s="31">
        <v>13</v>
      </c>
      <c r="F216" s="31">
        <v>39</v>
      </c>
      <c r="G216" s="31">
        <v>21</v>
      </c>
      <c r="H216" s="8">
        <v>3</v>
      </c>
      <c r="I216" s="7">
        <v>2.9861111111111113E-2</v>
      </c>
      <c r="J216" s="9" t="s">
        <v>6</v>
      </c>
      <c r="K216" s="31">
        <v>63</v>
      </c>
      <c r="L216" s="31">
        <v>24</v>
      </c>
      <c r="M216" s="31">
        <v>63</v>
      </c>
      <c r="N216" s="12">
        <v>0.38095238095238093</v>
      </c>
    </row>
    <row r="217" spans="1:14" x14ac:dyDescent="0.2">
      <c r="A217" s="8">
        <v>80</v>
      </c>
      <c r="B217" s="8">
        <v>18</v>
      </c>
      <c r="C217" s="9" t="s">
        <v>19</v>
      </c>
      <c r="D217" s="9" t="s">
        <v>43</v>
      </c>
      <c r="E217" s="31">
        <v>13</v>
      </c>
      <c r="F217" s="31">
        <v>26</v>
      </c>
      <c r="G217" s="31">
        <v>22</v>
      </c>
      <c r="H217" s="8">
        <v>2</v>
      </c>
      <c r="I217" s="7">
        <v>3.472222222222222E-3</v>
      </c>
      <c r="J217" s="9" t="s">
        <v>6</v>
      </c>
      <c r="K217" s="31">
        <v>44</v>
      </c>
      <c r="L217" s="31">
        <v>18</v>
      </c>
      <c r="M217" s="31">
        <v>44</v>
      </c>
      <c r="N217" s="12">
        <v>0.40909090909090912</v>
      </c>
    </row>
    <row r="218" spans="1:14" x14ac:dyDescent="0.2">
      <c r="A218" s="8">
        <v>80</v>
      </c>
      <c r="B218" s="8">
        <v>18</v>
      </c>
      <c r="C218" s="9" t="s">
        <v>13</v>
      </c>
      <c r="D218" s="9" t="s">
        <v>37</v>
      </c>
      <c r="E218" s="31">
        <v>17</v>
      </c>
      <c r="F218" s="31">
        <v>17</v>
      </c>
      <c r="G218" s="31">
        <v>29</v>
      </c>
      <c r="H218" s="8">
        <v>1</v>
      </c>
      <c r="I218" s="7">
        <v>2.361111111111111E-2</v>
      </c>
      <c r="J218" s="9" t="s">
        <v>8</v>
      </c>
      <c r="K218" s="31">
        <v>29</v>
      </c>
      <c r="L218" s="31">
        <v>12</v>
      </c>
      <c r="M218" s="31">
        <v>29</v>
      </c>
      <c r="N218" s="12">
        <v>0.41379310344827586</v>
      </c>
    </row>
    <row r="219" spans="1:14" x14ac:dyDescent="0.2">
      <c r="A219" s="8">
        <v>80</v>
      </c>
      <c r="B219" s="8">
        <v>18</v>
      </c>
      <c r="C219" s="9" t="s">
        <v>5</v>
      </c>
      <c r="D219" s="9" t="s">
        <v>31</v>
      </c>
      <c r="E219" s="31">
        <v>14</v>
      </c>
      <c r="F219" s="31">
        <v>28</v>
      </c>
      <c r="G219" s="31">
        <v>24</v>
      </c>
      <c r="H219" s="8">
        <v>2</v>
      </c>
      <c r="I219" s="7">
        <v>1.9444444444444445E-2</v>
      </c>
      <c r="J219" s="9" t="s">
        <v>6</v>
      </c>
      <c r="K219" s="31">
        <v>48</v>
      </c>
      <c r="L219" s="31">
        <v>20</v>
      </c>
      <c r="M219" s="31">
        <v>48</v>
      </c>
      <c r="N219" s="12">
        <v>0.41666666666666669</v>
      </c>
    </row>
    <row r="220" spans="1:14" x14ac:dyDescent="0.2">
      <c r="A220" s="8">
        <v>81</v>
      </c>
      <c r="B220" s="8">
        <v>17</v>
      </c>
      <c r="C220" s="9" t="s">
        <v>9</v>
      </c>
      <c r="D220" s="9" t="s">
        <v>33</v>
      </c>
      <c r="E220" s="31">
        <v>19</v>
      </c>
      <c r="F220" s="31">
        <v>38</v>
      </c>
      <c r="G220" s="31">
        <v>31</v>
      </c>
      <c r="H220" s="8">
        <v>2</v>
      </c>
      <c r="I220" s="7">
        <v>4.0972222222222222E-2</v>
      </c>
      <c r="J220" s="9" t="s">
        <v>8</v>
      </c>
      <c r="K220" s="31">
        <v>62</v>
      </c>
      <c r="L220" s="31">
        <v>24</v>
      </c>
      <c r="M220" s="31">
        <v>62</v>
      </c>
      <c r="N220" s="12">
        <v>0.38709677419354838</v>
      </c>
    </row>
    <row r="221" spans="1:14" x14ac:dyDescent="0.2">
      <c r="A221" s="8">
        <v>82</v>
      </c>
      <c r="B221" s="8">
        <v>16</v>
      </c>
      <c r="C221" s="9" t="s">
        <v>26</v>
      </c>
      <c r="D221" s="9" t="s">
        <v>50</v>
      </c>
      <c r="E221" s="31">
        <v>15</v>
      </c>
      <c r="F221" s="31">
        <v>30</v>
      </c>
      <c r="G221" s="31">
        <v>25</v>
      </c>
      <c r="H221" s="8">
        <v>2</v>
      </c>
      <c r="I221" s="7">
        <v>7.6388888888888886E-3</v>
      </c>
      <c r="J221" s="9" t="s">
        <v>8</v>
      </c>
      <c r="K221" s="31">
        <v>50</v>
      </c>
      <c r="L221" s="31">
        <v>20</v>
      </c>
      <c r="M221" s="31">
        <v>50</v>
      </c>
      <c r="N221" s="12">
        <v>0.4</v>
      </c>
    </row>
    <row r="222" spans="1:14" x14ac:dyDescent="0.2">
      <c r="A222" s="8">
        <v>82</v>
      </c>
      <c r="B222" s="8">
        <v>16</v>
      </c>
      <c r="C222" s="9" t="s">
        <v>7</v>
      </c>
      <c r="D222" s="9" t="s">
        <v>32</v>
      </c>
      <c r="E222" s="31">
        <v>18</v>
      </c>
      <c r="F222" s="31">
        <v>18</v>
      </c>
      <c r="G222" s="31">
        <v>30</v>
      </c>
      <c r="H222" s="8">
        <v>1</v>
      </c>
      <c r="I222" s="7">
        <v>5.5555555555555558E-3</v>
      </c>
      <c r="J222" s="9" t="s">
        <v>8</v>
      </c>
      <c r="K222" s="31">
        <v>30</v>
      </c>
      <c r="L222" s="31">
        <v>12</v>
      </c>
      <c r="M222" s="31">
        <v>30</v>
      </c>
      <c r="N222" s="12">
        <v>0.4</v>
      </c>
    </row>
    <row r="223" spans="1:14" x14ac:dyDescent="0.2">
      <c r="A223" s="8">
        <v>83</v>
      </c>
      <c r="B223" s="8">
        <v>15</v>
      </c>
      <c r="C223" s="9" t="s">
        <v>10</v>
      </c>
      <c r="D223" s="9" t="s">
        <v>34</v>
      </c>
      <c r="E223" s="31">
        <v>16</v>
      </c>
      <c r="F223" s="31">
        <v>32</v>
      </c>
      <c r="G223" s="31">
        <v>27</v>
      </c>
      <c r="H223" s="8">
        <v>2</v>
      </c>
      <c r="I223" s="7">
        <v>9.7222222222222224E-3</v>
      </c>
      <c r="J223" s="9" t="s">
        <v>6</v>
      </c>
      <c r="K223" s="31">
        <v>54</v>
      </c>
      <c r="L223" s="31">
        <v>22</v>
      </c>
      <c r="M223" s="31">
        <v>54</v>
      </c>
      <c r="N223" s="12">
        <v>0.40740740740740738</v>
      </c>
    </row>
    <row r="224" spans="1:14" x14ac:dyDescent="0.2">
      <c r="A224" s="8">
        <v>83</v>
      </c>
      <c r="B224" s="8">
        <v>15</v>
      </c>
      <c r="C224" s="9" t="s">
        <v>21</v>
      </c>
      <c r="D224" s="9" t="s">
        <v>45</v>
      </c>
      <c r="E224" s="31">
        <v>12</v>
      </c>
      <c r="F224" s="31">
        <v>12</v>
      </c>
      <c r="G224" s="31">
        <v>20</v>
      </c>
      <c r="H224" s="8">
        <v>1</v>
      </c>
      <c r="I224" s="7">
        <v>2.0833333333333332E-2</v>
      </c>
      <c r="J224" s="9" t="s">
        <v>8</v>
      </c>
      <c r="K224" s="31">
        <v>20</v>
      </c>
      <c r="L224" s="31">
        <v>8</v>
      </c>
      <c r="M224" s="31">
        <v>20</v>
      </c>
      <c r="N224" s="12">
        <v>0.4</v>
      </c>
    </row>
    <row r="225" spans="1:14" x14ac:dyDescent="0.2">
      <c r="A225" s="8">
        <v>83</v>
      </c>
      <c r="B225" s="8">
        <v>15</v>
      </c>
      <c r="C225" s="9" t="s">
        <v>18</v>
      </c>
      <c r="D225" s="9" t="s">
        <v>42</v>
      </c>
      <c r="E225" s="31">
        <v>19</v>
      </c>
      <c r="F225" s="31">
        <v>57</v>
      </c>
      <c r="G225" s="31">
        <v>32</v>
      </c>
      <c r="H225" s="8">
        <v>3</v>
      </c>
      <c r="I225" s="7">
        <v>3.4722222222222224E-2</v>
      </c>
      <c r="J225" s="9" t="s">
        <v>6</v>
      </c>
      <c r="K225" s="31">
        <v>96</v>
      </c>
      <c r="L225" s="31">
        <v>39</v>
      </c>
      <c r="M225" s="31">
        <v>96</v>
      </c>
      <c r="N225" s="12">
        <v>0.40625</v>
      </c>
    </row>
    <row r="226" spans="1:14" x14ac:dyDescent="0.2">
      <c r="A226" s="8">
        <v>84</v>
      </c>
      <c r="B226" s="8">
        <v>19</v>
      </c>
      <c r="C226" s="9" t="s">
        <v>7</v>
      </c>
      <c r="D226" s="9" t="s">
        <v>32</v>
      </c>
      <c r="E226" s="31">
        <v>18</v>
      </c>
      <c r="F226" s="31">
        <v>36</v>
      </c>
      <c r="G226" s="31">
        <v>30</v>
      </c>
      <c r="H226" s="8">
        <v>2</v>
      </c>
      <c r="I226" s="7">
        <v>6.9444444444444441E-3</v>
      </c>
      <c r="J226" s="9" t="s">
        <v>8</v>
      </c>
      <c r="K226" s="31">
        <v>60</v>
      </c>
      <c r="L226" s="31">
        <v>24</v>
      </c>
      <c r="M226" s="31">
        <v>60</v>
      </c>
      <c r="N226" s="12">
        <v>0.4</v>
      </c>
    </row>
    <row r="227" spans="1:14" x14ac:dyDescent="0.2">
      <c r="A227" s="8">
        <v>85</v>
      </c>
      <c r="B227" s="8">
        <v>8</v>
      </c>
      <c r="C227" s="9" t="s">
        <v>15</v>
      </c>
      <c r="D227" s="9" t="s">
        <v>39</v>
      </c>
      <c r="E227" s="31">
        <v>16</v>
      </c>
      <c r="F227" s="31">
        <v>48</v>
      </c>
      <c r="G227" s="31">
        <v>28</v>
      </c>
      <c r="H227" s="8">
        <v>3</v>
      </c>
      <c r="I227" s="7">
        <v>1.8055555555555554E-2</v>
      </c>
      <c r="J227" s="9" t="s">
        <v>8</v>
      </c>
      <c r="K227" s="31">
        <v>84</v>
      </c>
      <c r="L227" s="31">
        <v>36</v>
      </c>
      <c r="M227" s="31">
        <v>84</v>
      </c>
      <c r="N227" s="12">
        <v>0.42857142857142855</v>
      </c>
    </row>
    <row r="228" spans="1:14" x14ac:dyDescent="0.2">
      <c r="A228" s="8">
        <v>85</v>
      </c>
      <c r="B228" s="8">
        <v>8</v>
      </c>
      <c r="C228" s="9" t="s">
        <v>12</v>
      </c>
      <c r="D228" s="9" t="s">
        <v>36</v>
      </c>
      <c r="E228" s="31">
        <v>22</v>
      </c>
      <c r="F228" s="31">
        <v>44</v>
      </c>
      <c r="G228" s="31">
        <v>36</v>
      </c>
      <c r="H228" s="8">
        <v>2</v>
      </c>
      <c r="I228" s="7">
        <v>2.2916666666666665E-2</v>
      </c>
      <c r="J228" s="9" t="s">
        <v>8</v>
      </c>
      <c r="K228" s="31">
        <v>72</v>
      </c>
      <c r="L228" s="31">
        <v>28</v>
      </c>
      <c r="M228" s="31">
        <v>72</v>
      </c>
      <c r="N228" s="12">
        <v>0.3888888888888889</v>
      </c>
    </row>
    <row r="229" spans="1:14" x14ac:dyDescent="0.2">
      <c r="A229" s="8">
        <v>85</v>
      </c>
      <c r="B229" s="8">
        <v>8</v>
      </c>
      <c r="C229" s="9" t="s">
        <v>21</v>
      </c>
      <c r="D229" s="9" t="s">
        <v>45</v>
      </c>
      <c r="E229" s="31">
        <v>12</v>
      </c>
      <c r="F229" s="31">
        <v>12</v>
      </c>
      <c r="G229" s="31">
        <v>20</v>
      </c>
      <c r="H229" s="8">
        <v>1</v>
      </c>
      <c r="I229" s="7">
        <v>3.7499999999999999E-2</v>
      </c>
      <c r="J229" s="9" t="s">
        <v>8</v>
      </c>
      <c r="K229" s="31">
        <v>20</v>
      </c>
      <c r="L229" s="31">
        <v>8</v>
      </c>
      <c r="M229" s="31">
        <v>20</v>
      </c>
      <c r="N229" s="12">
        <v>0.4</v>
      </c>
    </row>
    <row r="230" spans="1:14" x14ac:dyDescent="0.2">
      <c r="A230" s="8">
        <v>85</v>
      </c>
      <c r="B230" s="8">
        <v>8</v>
      </c>
      <c r="C230" s="9" t="s">
        <v>18</v>
      </c>
      <c r="D230" s="9" t="s">
        <v>42</v>
      </c>
      <c r="E230" s="31">
        <v>19</v>
      </c>
      <c r="F230" s="31">
        <v>19</v>
      </c>
      <c r="G230" s="31">
        <v>32</v>
      </c>
      <c r="H230" s="8">
        <v>1</v>
      </c>
      <c r="I230" s="7">
        <v>2.013888888888889E-2</v>
      </c>
      <c r="J230" s="9" t="s">
        <v>8</v>
      </c>
      <c r="K230" s="31">
        <v>32</v>
      </c>
      <c r="L230" s="31">
        <v>13</v>
      </c>
      <c r="M230" s="31">
        <v>32</v>
      </c>
      <c r="N230" s="12">
        <v>0.40625</v>
      </c>
    </row>
    <row r="231" spans="1:14" x14ac:dyDescent="0.2">
      <c r="A231" s="8">
        <v>86</v>
      </c>
      <c r="B231" s="8">
        <v>20</v>
      </c>
      <c r="C231" s="9" t="s">
        <v>26</v>
      </c>
      <c r="D231" s="9" t="s">
        <v>50</v>
      </c>
      <c r="E231" s="31">
        <v>15</v>
      </c>
      <c r="F231" s="31">
        <v>30</v>
      </c>
      <c r="G231" s="31">
        <v>25</v>
      </c>
      <c r="H231" s="8">
        <v>2</v>
      </c>
      <c r="I231" s="7">
        <v>5.5555555555555558E-3</v>
      </c>
      <c r="J231" s="9" t="s">
        <v>8</v>
      </c>
      <c r="K231" s="31">
        <v>50</v>
      </c>
      <c r="L231" s="31">
        <v>20</v>
      </c>
      <c r="M231" s="31">
        <v>50</v>
      </c>
      <c r="N231" s="12">
        <v>0.4</v>
      </c>
    </row>
    <row r="232" spans="1:14" x14ac:dyDescent="0.2">
      <c r="A232" s="8">
        <v>87</v>
      </c>
      <c r="B232" s="8">
        <v>3</v>
      </c>
      <c r="C232" s="9" t="s">
        <v>24</v>
      </c>
      <c r="D232" s="9" t="s">
        <v>48</v>
      </c>
      <c r="E232" s="31">
        <v>10</v>
      </c>
      <c r="F232" s="31">
        <v>20</v>
      </c>
      <c r="G232" s="31">
        <v>18</v>
      </c>
      <c r="H232" s="8">
        <v>2</v>
      </c>
      <c r="I232" s="7">
        <v>3.8194444444444448E-2</v>
      </c>
      <c r="J232" s="9" t="s">
        <v>6</v>
      </c>
      <c r="K232" s="31">
        <v>36</v>
      </c>
      <c r="L232" s="31">
        <v>16</v>
      </c>
      <c r="M232" s="31">
        <v>36</v>
      </c>
      <c r="N232" s="12">
        <v>0.44444444444444442</v>
      </c>
    </row>
    <row r="233" spans="1:14" x14ac:dyDescent="0.2">
      <c r="A233" s="8">
        <v>87</v>
      </c>
      <c r="B233" s="8">
        <v>3</v>
      </c>
      <c r="C233" s="9" t="s">
        <v>18</v>
      </c>
      <c r="D233" s="9" t="s">
        <v>42</v>
      </c>
      <c r="E233" s="31">
        <v>19</v>
      </c>
      <c r="F233" s="31">
        <v>19</v>
      </c>
      <c r="G233" s="31">
        <v>32</v>
      </c>
      <c r="H233" s="8">
        <v>1</v>
      </c>
      <c r="I233" s="7">
        <v>3.472222222222222E-3</v>
      </c>
      <c r="J233" s="9" t="s">
        <v>8</v>
      </c>
      <c r="K233" s="31">
        <v>32</v>
      </c>
      <c r="L233" s="31">
        <v>13</v>
      </c>
      <c r="M233" s="31">
        <v>32</v>
      </c>
      <c r="N233" s="12">
        <v>0.40625</v>
      </c>
    </row>
    <row r="234" spans="1:14" x14ac:dyDescent="0.2">
      <c r="A234" s="8">
        <v>87</v>
      </c>
      <c r="B234" s="8">
        <v>3</v>
      </c>
      <c r="C234" s="9" t="s">
        <v>9</v>
      </c>
      <c r="D234" s="9" t="s">
        <v>33</v>
      </c>
      <c r="E234" s="31">
        <v>19</v>
      </c>
      <c r="F234" s="31">
        <v>19</v>
      </c>
      <c r="G234" s="31">
        <v>31</v>
      </c>
      <c r="H234" s="8">
        <v>1</v>
      </c>
      <c r="I234" s="7">
        <v>7.6388888888888886E-3</v>
      </c>
      <c r="J234" s="9" t="s">
        <v>6</v>
      </c>
      <c r="K234" s="31">
        <v>31</v>
      </c>
      <c r="L234" s="31">
        <v>12</v>
      </c>
      <c r="M234" s="31">
        <v>31</v>
      </c>
      <c r="N234" s="12">
        <v>0.38709677419354838</v>
      </c>
    </row>
    <row r="235" spans="1:14" x14ac:dyDescent="0.2">
      <c r="A235" s="8">
        <v>88</v>
      </c>
      <c r="B235" s="8">
        <v>18</v>
      </c>
      <c r="C235" s="9" t="s">
        <v>11</v>
      </c>
      <c r="D235" s="9" t="s">
        <v>35</v>
      </c>
      <c r="E235" s="31">
        <v>25</v>
      </c>
      <c r="F235" s="31">
        <v>25</v>
      </c>
      <c r="G235" s="31">
        <v>40</v>
      </c>
      <c r="H235" s="8">
        <v>1</v>
      </c>
      <c r="I235" s="7">
        <v>8.3333333333333332E-3</v>
      </c>
      <c r="J235" s="9" t="s">
        <v>6</v>
      </c>
      <c r="K235" s="31">
        <v>40</v>
      </c>
      <c r="L235" s="31">
        <v>15</v>
      </c>
      <c r="M235" s="31">
        <v>40</v>
      </c>
      <c r="N235" s="12">
        <v>0.375</v>
      </c>
    </row>
    <row r="236" spans="1:14" x14ac:dyDescent="0.2">
      <c r="A236" s="8">
        <v>88</v>
      </c>
      <c r="B236" s="8">
        <v>18</v>
      </c>
      <c r="C236" s="9" t="s">
        <v>16</v>
      </c>
      <c r="D236" s="9" t="s">
        <v>40</v>
      </c>
      <c r="E236" s="31">
        <v>11</v>
      </c>
      <c r="F236" s="31">
        <v>33</v>
      </c>
      <c r="G236" s="31">
        <v>19</v>
      </c>
      <c r="H236" s="8">
        <v>3</v>
      </c>
      <c r="I236" s="7">
        <v>3.1944444444444442E-2</v>
      </c>
      <c r="J236" s="9" t="s">
        <v>8</v>
      </c>
      <c r="K236" s="31">
        <v>57</v>
      </c>
      <c r="L236" s="31">
        <v>24</v>
      </c>
      <c r="M236" s="31">
        <v>57</v>
      </c>
      <c r="N236" s="12">
        <v>0.42105263157894735</v>
      </c>
    </row>
    <row r="237" spans="1:14" x14ac:dyDescent="0.2">
      <c r="A237" s="8">
        <v>88</v>
      </c>
      <c r="B237" s="8">
        <v>18</v>
      </c>
      <c r="C237" s="9" t="s">
        <v>25</v>
      </c>
      <c r="D237" s="9" t="s">
        <v>49</v>
      </c>
      <c r="E237" s="31">
        <v>15</v>
      </c>
      <c r="F237" s="31">
        <v>15</v>
      </c>
      <c r="G237" s="31">
        <v>26</v>
      </c>
      <c r="H237" s="8">
        <v>1</v>
      </c>
      <c r="I237" s="7">
        <v>4.0972222222222222E-2</v>
      </c>
      <c r="J237" s="9" t="s">
        <v>6</v>
      </c>
      <c r="K237" s="31">
        <v>26</v>
      </c>
      <c r="L237" s="31">
        <v>11</v>
      </c>
      <c r="M237" s="31">
        <v>26</v>
      </c>
      <c r="N237" s="12">
        <v>0.42307692307692307</v>
      </c>
    </row>
    <row r="238" spans="1:14" x14ac:dyDescent="0.2">
      <c r="A238" s="8">
        <v>89</v>
      </c>
      <c r="B238" s="8">
        <v>11</v>
      </c>
      <c r="C238" s="9" t="s">
        <v>22</v>
      </c>
      <c r="D238" s="9" t="s">
        <v>46</v>
      </c>
      <c r="E238" s="31">
        <v>14</v>
      </c>
      <c r="F238" s="31">
        <v>42</v>
      </c>
      <c r="G238" s="31">
        <v>23</v>
      </c>
      <c r="H238" s="8">
        <v>3</v>
      </c>
      <c r="I238" s="7">
        <v>3.0555555555555555E-2</v>
      </c>
      <c r="J238" s="9" t="s">
        <v>8</v>
      </c>
      <c r="K238" s="31">
        <v>69</v>
      </c>
      <c r="L238" s="31">
        <v>27</v>
      </c>
      <c r="M238" s="31">
        <v>69</v>
      </c>
      <c r="N238" s="12">
        <v>0.39130434782608697</v>
      </c>
    </row>
    <row r="239" spans="1:14" x14ac:dyDescent="0.2">
      <c r="A239" s="8">
        <v>89</v>
      </c>
      <c r="B239" s="8">
        <v>11</v>
      </c>
      <c r="C239" s="9" t="s">
        <v>20</v>
      </c>
      <c r="D239" s="9" t="s">
        <v>44</v>
      </c>
      <c r="E239" s="31">
        <v>20</v>
      </c>
      <c r="F239" s="31">
        <v>40</v>
      </c>
      <c r="G239" s="31">
        <v>34</v>
      </c>
      <c r="H239" s="8">
        <v>2</v>
      </c>
      <c r="I239" s="7">
        <v>4.027777777777778E-2</v>
      </c>
      <c r="J239" s="9" t="s">
        <v>6</v>
      </c>
      <c r="K239" s="31">
        <v>68</v>
      </c>
      <c r="L239" s="31">
        <v>28</v>
      </c>
      <c r="M239" s="31">
        <v>68</v>
      </c>
      <c r="N239" s="12">
        <v>0.41176470588235292</v>
      </c>
    </row>
    <row r="240" spans="1:14" x14ac:dyDescent="0.2">
      <c r="A240" s="8">
        <v>89</v>
      </c>
      <c r="B240" s="8">
        <v>11</v>
      </c>
      <c r="C240" s="9" t="s">
        <v>19</v>
      </c>
      <c r="D240" s="9" t="s">
        <v>43</v>
      </c>
      <c r="E240" s="31">
        <v>13</v>
      </c>
      <c r="F240" s="31">
        <v>13</v>
      </c>
      <c r="G240" s="31">
        <v>22</v>
      </c>
      <c r="H240" s="8">
        <v>1</v>
      </c>
      <c r="I240" s="7">
        <v>2.7777777777777776E-2</v>
      </c>
      <c r="J240" s="9" t="s">
        <v>8</v>
      </c>
      <c r="K240" s="31">
        <v>22</v>
      </c>
      <c r="L240" s="31">
        <v>9</v>
      </c>
      <c r="M240" s="31">
        <v>22</v>
      </c>
      <c r="N240" s="12">
        <v>0.40909090909090912</v>
      </c>
    </row>
    <row r="241" spans="1:14" x14ac:dyDescent="0.2">
      <c r="A241" s="8">
        <v>90</v>
      </c>
      <c r="B241" s="8">
        <v>6</v>
      </c>
      <c r="C241" s="9" t="s">
        <v>20</v>
      </c>
      <c r="D241" s="9" t="s">
        <v>44</v>
      </c>
      <c r="E241" s="31">
        <v>20</v>
      </c>
      <c r="F241" s="31">
        <v>20</v>
      </c>
      <c r="G241" s="31">
        <v>34</v>
      </c>
      <c r="H241" s="8">
        <v>1</v>
      </c>
      <c r="I241" s="7">
        <v>3.3333333333333333E-2</v>
      </c>
      <c r="J241" s="9" t="s">
        <v>8</v>
      </c>
      <c r="K241" s="31">
        <v>34</v>
      </c>
      <c r="L241" s="31">
        <v>14</v>
      </c>
      <c r="M241" s="31">
        <v>34</v>
      </c>
      <c r="N241" s="12">
        <v>0.41176470588235292</v>
      </c>
    </row>
    <row r="242" spans="1:14" x14ac:dyDescent="0.2">
      <c r="A242" s="8">
        <v>91</v>
      </c>
      <c r="B242" s="8">
        <v>1</v>
      </c>
      <c r="C242" s="9" t="s">
        <v>17</v>
      </c>
      <c r="D242" s="9" t="s">
        <v>41</v>
      </c>
      <c r="E242" s="31">
        <v>21</v>
      </c>
      <c r="F242" s="31">
        <v>63</v>
      </c>
      <c r="G242" s="31">
        <v>35</v>
      </c>
      <c r="H242" s="8">
        <v>3</v>
      </c>
      <c r="I242" s="7">
        <v>1.4583333333333334E-2</v>
      </c>
      <c r="J242" s="9" t="s">
        <v>8</v>
      </c>
      <c r="K242" s="31">
        <v>105</v>
      </c>
      <c r="L242" s="31">
        <v>42</v>
      </c>
      <c r="M242" s="31">
        <v>105</v>
      </c>
      <c r="N242" s="12">
        <v>0.4</v>
      </c>
    </row>
    <row r="243" spans="1:14" x14ac:dyDescent="0.2">
      <c r="A243" s="8">
        <v>91</v>
      </c>
      <c r="B243" s="8">
        <v>1</v>
      </c>
      <c r="C243" s="9" t="s">
        <v>23</v>
      </c>
      <c r="D243" s="9" t="s">
        <v>47</v>
      </c>
      <c r="E243" s="31">
        <v>13</v>
      </c>
      <c r="F243" s="31">
        <v>39</v>
      </c>
      <c r="G243" s="31">
        <v>21</v>
      </c>
      <c r="H243" s="8">
        <v>3</v>
      </c>
      <c r="I243" s="7">
        <v>3.6111111111111108E-2</v>
      </c>
      <c r="J243" s="9" t="s">
        <v>6</v>
      </c>
      <c r="K243" s="31">
        <v>63</v>
      </c>
      <c r="L243" s="31">
        <v>24</v>
      </c>
      <c r="M243" s="31">
        <v>63</v>
      </c>
      <c r="N243" s="12">
        <v>0.38095238095238093</v>
      </c>
    </row>
    <row r="244" spans="1:14" x14ac:dyDescent="0.2">
      <c r="A244" s="8">
        <v>91</v>
      </c>
      <c r="B244" s="8">
        <v>1</v>
      </c>
      <c r="C244" s="9" t="s">
        <v>19</v>
      </c>
      <c r="D244" s="9" t="s">
        <v>43</v>
      </c>
      <c r="E244" s="31">
        <v>13</v>
      </c>
      <c r="F244" s="31">
        <v>26</v>
      </c>
      <c r="G244" s="31">
        <v>22</v>
      </c>
      <c r="H244" s="8">
        <v>2</v>
      </c>
      <c r="I244" s="7">
        <v>7.6388888888888886E-3</v>
      </c>
      <c r="J244" s="9" t="s">
        <v>6</v>
      </c>
      <c r="K244" s="31">
        <v>44</v>
      </c>
      <c r="L244" s="31">
        <v>18</v>
      </c>
      <c r="M244" s="31">
        <v>44</v>
      </c>
      <c r="N244" s="12">
        <v>0.40909090909090912</v>
      </c>
    </row>
    <row r="245" spans="1:14" x14ac:dyDescent="0.2">
      <c r="A245" s="8">
        <v>91</v>
      </c>
      <c r="B245" s="8">
        <v>1</v>
      </c>
      <c r="C245" s="9" t="s">
        <v>10</v>
      </c>
      <c r="D245" s="9" t="s">
        <v>34</v>
      </c>
      <c r="E245" s="31">
        <v>16</v>
      </c>
      <c r="F245" s="31">
        <v>48</v>
      </c>
      <c r="G245" s="31">
        <v>27</v>
      </c>
      <c r="H245" s="8">
        <v>3</v>
      </c>
      <c r="I245" s="7">
        <v>3.3333333333333333E-2</v>
      </c>
      <c r="J245" s="9" t="s">
        <v>6</v>
      </c>
      <c r="K245" s="31">
        <v>81</v>
      </c>
      <c r="L245" s="31">
        <v>33</v>
      </c>
      <c r="M245" s="31">
        <v>81</v>
      </c>
      <c r="N245" s="12">
        <v>0.40740740740740738</v>
      </c>
    </row>
    <row r="246" spans="1:14" x14ac:dyDescent="0.2">
      <c r="A246" s="8">
        <v>92</v>
      </c>
      <c r="B246" s="8">
        <v>6</v>
      </c>
      <c r="C246" s="9" t="s">
        <v>13</v>
      </c>
      <c r="D246" s="9" t="s">
        <v>37</v>
      </c>
      <c r="E246" s="31">
        <v>17</v>
      </c>
      <c r="F246" s="31">
        <v>34</v>
      </c>
      <c r="G246" s="31">
        <v>29</v>
      </c>
      <c r="H246" s="8">
        <v>2</v>
      </c>
      <c r="I246" s="7">
        <v>2.5000000000000001E-2</v>
      </c>
      <c r="J246" s="9" t="s">
        <v>6</v>
      </c>
      <c r="K246" s="31">
        <v>58</v>
      </c>
      <c r="L246" s="31">
        <v>24</v>
      </c>
      <c r="M246" s="31">
        <v>58</v>
      </c>
      <c r="N246" s="12">
        <v>0.41379310344827586</v>
      </c>
    </row>
    <row r="247" spans="1:14" x14ac:dyDescent="0.2">
      <c r="A247" s="8">
        <v>92</v>
      </c>
      <c r="B247" s="8">
        <v>6</v>
      </c>
      <c r="C247" s="9" t="s">
        <v>5</v>
      </c>
      <c r="D247" s="9" t="s">
        <v>31</v>
      </c>
      <c r="E247" s="31">
        <v>14</v>
      </c>
      <c r="F247" s="31">
        <v>14</v>
      </c>
      <c r="G247" s="31">
        <v>24</v>
      </c>
      <c r="H247" s="8">
        <v>1</v>
      </c>
      <c r="I247" s="7">
        <v>4.1666666666666666E-3</v>
      </c>
      <c r="J247" s="9" t="s">
        <v>8</v>
      </c>
      <c r="K247" s="31">
        <v>24</v>
      </c>
      <c r="L247" s="31">
        <v>10</v>
      </c>
      <c r="M247" s="31">
        <v>24</v>
      </c>
      <c r="N247" s="12">
        <v>0.41666666666666669</v>
      </c>
    </row>
    <row r="248" spans="1:14" x14ac:dyDescent="0.2">
      <c r="A248" s="8">
        <v>93</v>
      </c>
      <c r="B248" s="8">
        <v>2</v>
      </c>
      <c r="C248" s="9" t="s">
        <v>13</v>
      </c>
      <c r="D248" s="9" t="s">
        <v>37</v>
      </c>
      <c r="E248" s="31">
        <v>17</v>
      </c>
      <c r="F248" s="31">
        <v>17</v>
      </c>
      <c r="G248" s="31">
        <v>29</v>
      </c>
      <c r="H248" s="8">
        <v>1</v>
      </c>
      <c r="I248" s="7">
        <v>1.2500000000000001E-2</v>
      </c>
      <c r="J248" s="9" t="s">
        <v>8</v>
      </c>
      <c r="K248" s="31">
        <v>29</v>
      </c>
      <c r="L248" s="31">
        <v>12</v>
      </c>
      <c r="M248" s="31">
        <v>29</v>
      </c>
      <c r="N248" s="12">
        <v>0.41379310344827586</v>
      </c>
    </row>
    <row r="249" spans="1:14" x14ac:dyDescent="0.2">
      <c r="A249" s="8">
        <v>94</v>
      </c>
      <c r="B249" s="8">
        <v>12</v>
      </c>
      <c r="C249" s="9" t="s">
        <v>7</v>
      </c>
      <c r="D249" s="9" t="s">
        <v>32</v>
      </c>
      <c r="E249" s="31">
        <v>18</v>
      </c>
      <c r="F249" s="31">
        <v>54</v>
      </c>
      <c r="G249" s="31">
        <v>30</v>
      </c>
      <c r="H249" s="8">
        <v>3</v>
      </c>
      <c r="I249" s="7">
        <v>1.3194444444444444E-2</v>
      </c>
      <c r="J249" s="9" t="s">
        <v>8</v>
      </c>
      <c r="K249" s="31">
        <v>90</v>
      </c>
      <c r="L249" s="31">
        <v>36</v>
      </c>
      <c r="M249" s="31">
        <v>90</v>
      </c>
      <c r="N249" s="12">
        <v>0.4</v>
      </c>
    </row>
    <row r="250" spans="1:14" x14ac:dyDescent="0.2">
      <c r="A250" s="8">
        <v>94</v>
      </c>
      <c r="B250" s="8">
        <v>12</v>
      </c>
      <c r="C250" s="9" t="s">
        <v>18</v>
      </c>
      <c r="D250" s="9" t="s">
        <v>42</v>
      </c>
      <c r="E250" s="31">
        <v>19</v>
      </c>
      <c r="F250" s="31">
        <v>38</v>
      </c>
      <c r="G250" s="31">
        <v>32</v>
      </c>
      <c r="H250" s="8">
        <v>2</v>
      </c>
      <c r="I250" s="7">
        <v>3.888888888888889E-2</v>
      </c>
      <c r="J250" s="9" t="s">
        <v>8</v>
      </c>
      <c r="K250" s="31">
        <v>64</v>
      </c>
      <c r="L250" s="31">
        <v>26</v>
      </c>
      <c r="M250" s="31">
        <v>64</v>
      </c>
      <c r="N250" s="12">
        <v>0.40625</v>
      </c>
    </row>
    <row r="251" spans="1:14" x14ac:dyDescent="0.2">
      <c r="A251" s="8">
        <v>94</v>
      </c>
      <c r="B251" s="8">
        <v>12</v>
      </c>
      <c r="C251" s="9" t="s">
        <v>14</v>
      </c>
      <c r="D251" s="9" t="s">
        <v>38</v>
      </c>
      <c r="E251" s="31">
        <v>20</v>
      </c>
      <c r="F251" s="31">
        <v>60</v>
      </c>
      <c r="G251" s="31">
        <v>33</v>
      </c>
      <c r="H251" s="8">
        <v>3</v>
      </c>
      <c r="I251" s="7">
        <v>3.7499999999999999E-2</v>
      </c>
      <c r="J251" s="9" t="s">
        <v>8</v>
      </c>
      <c r="K251" s="31">
        <v>99</v>
      </c>
      <c r="L251" s="31">
        <v>39</v>
      </c>
      <c r="M251" s="31">
        <v>99</v>
      </c>
      <c r="N251" s="12">
        <v>0.39393939393939392</v>
      </c>
    </row>
    <row r="252" spans="1:14" x14ac:dyDescent="0.2">
      <c r="A252" s="8">
        <v>95</v>
      </c>
      <c r="B252" s="8">
        <v>12</v>
      </c>
      <c r="C252" s="9" t="s">
        <v>16</v>
      </c>
      <c r="D252" s="9" t="s">
        <v>40</v>
      </c>
      <c r="E252" s="31">
        <v>11</v>
      </c>
      <c r="F252" s="31">
        <v>33</v>
      </c>
      <c r="G252" s="31">
        <v>19</v>
      </c>
      <c r="H252" s="8">
        <v>3</v>
      </c>
      <c r="I252" s="7">
        <v>1.3194444444444444E-2</v>
      </c>
      <c r="J252" s="9" t="s">
        <v>8</v>
      </c>
      <c r="K252" s="31">
        <v>57</v>
      </c>
      <c r="L252" s="31">
        <v>24</v>
      </c>
      <c r="M252" s="31">
        <v>57</v>
      </c>
      <c r="N252" s="12">
        <v>0.42105263157894735</v>
      </c>
    </row>
    <row r="253" spans="1:14" x14ac:dyDescent="0.2">
      <c r="A253" s="8">
        <v>95</v>
      </c>
      <c r="B253" s="8">
        <v>12</v>
      </c>
      <c r="C253" s="9" t="s">
        <v>18</v>
      </c>
      <c r="D253" s="9" t="s">
        <v>42</v>
      </c>
      <c r="E253" s="31">
        <v>19</v>
      </c>
      <c r="F253" s="31">
        <v>57</v>
      </c>
      <c r="G253" s="31">
        <v>32</v>
      </c>
      <c r="H253" s="8">
        <v>3</v>
      </c>
      <c r="I253" s="7">
        <v>1.5277777777777777E-2</v>
      </c>
      <c r="J253" s="9" t="s">
        <v>8</v>
      </c>
      <c r="K253" s="31">
        <v>96</v>
      </c>
      <c r="L253" s="31">
        <v>39</v>
      </c>
      <c r="M253" s="31">
        <v>96</v>
      </c>
      <c r="N253" s="12">
        <v>0.40625</v>
      </c>
    </row>
    <row r="254" spans="1:14" x14ac:dyDescent="0.2">
      <c r="A254" s="8">
        <v>96</v>
      </c>
      <c r="B254" s="8">
        <v>16</v>
      </c>
      <c r="C254" s="9" t="s">
        <v>14</v>
      </c>
      <c r="D254" s="9" t="s">
        <v>38</v>
      </c>
      <c r="E254" s="31">
        <v>20</v>
      </c>
      <c r="F254" s="31">
        <v>40</v>
      </c>
      <c r="G254" s="31">
        <v>33</v>
      </c>
      <c r="H254" s="8">
        <v>2</v>
      </c>
      <c r="I254" s="7">
        <v>3.2638888888888891E-2</v>
      </c>
      <c r="J254" s="9" t="s">
        <v>6</v>
      </c>
      <c r="K254" s="31">
        <v>66</v>
      </c>
      <c r="L254" s="31">
        <v>26</v>
      </c>
      <c r="M254" s="31">
        <v>66</v>
      </c>
      <c r="N254" s="12">
        <v>0.39393939393939392</v>
      </c>
    </row>
    <row r="255" spans="1:14" x14ac:dyDescent="0.2">
      <c r="A255" s="8">
        <v>96</v>
      </c>
      <c r="B255" s="8">
        <v>16</v>
      </c>
      <c r="C255" s="9" t="s">
        <v>16</v>
      </c>
      <c r="D255" s="9" t="s">
        <v>40</v>
      </c>
      <c r="E255" s="31">
        <v>11</v>
      </c>
      <c r="F255" s="31">
        <v>22</v>
      </c>
      <c r="G255" s="31">
        <v>19</v>
      </c>
      <c r="H255" s="8">
        <v>2</v>
      </c>
      <c r="I255" s="7">
        <v>6.9444444444444441E-3</v>
      </c>
      <c r="J255" s="9" t="s">
        <v>6</v>
      </c>
      <c r="K255" s="31">
        <v>38</v>
      </c>
      <c r="L255" s="31">
        <v>16</v>
      </c>
      <c r="M255" s="31">
        <v>38</v>
      </c>
      <c r="N255" s="12">
        <v>0.42105263157894735</v>
      </c>
    </row>
    <row r="256" spans="1:14" x14ac:dyDescent="0.2">
      <c r="A256" s="8">
        <v>96</v>
      </c>
      <c r="B256" s="8">
        <v>16</v>
      </c>
      <c r="C256" s="9" t="s">
        <v>5</v>
      </c>
      <c r="D256" s="9" t="s">
        <v>31</v>
      </c>
      <c r="E256" s="31">
        <v>14</v>
      </c>
      <c r="F256" s="31">
        <v>42</v>
      </c>
      <c r="G256" s="31">
        <v>24</v>
      </c>
      <c r="H256" s="8">
        <v>3</v>
      </c>
      <c r="I256" s="7">
        <v>1.3194444444444444E-2</v>
      </c>
      <c r="J256" s="9" t="s">
        <v>8</v>
      </c>
      <c r="K256" s="31">
        <v>72</v>
      </c>
      <c r="L256" s="31">
        <v>30</v>
      </c>
      <c r="M256" s="31">
        <v>72</v>
      </c>
      <c r="N256" s="12">
        <v>0.41666666666666669</v>
      </c>
    </row>
    <row r="257" spans="1:14" x14ac:dyDescent="0.2">
      <c r="A257" s="8">
        <v>97</v>
      </c>
      <c r="B257" s="8">
        <v>14</v>
      </c>
      <c r="C257" s="9" t="s">
        <v>25</v>
      </c>
      <c r="D257" s="9" t="s">
        <v>49</v>
      </c>
      <c r="E257" s="31">
        <v>15</v>
      </c>
      <c r="F257" s="31">
        <v>15</v>
      </c>
      <c r="G257" s="31">
        <v>26</v>
      </c>
      <c r="H257" s="8">
        <v>1</v>
      </c>
      <c r="I257" s="7">
        <v>1.1805555555555555E-2</v>
      </c>
      <c r="J257" s="9" t="s">
        <v>8</v>
      </c>
      <c r="K257" s="31">
        <v>26</v>
      </c>
      <c r="L257" s="31">
        <v>11</v>
      </c>
      <c r="M257" s="31">
        <v>26</v>
      </c>
      <c r="N257" s="12">
        <v>0.42307692307692307</v>
      </c>
    </row>
    <row r="258" spans="1:14" x14ac:dyDescent="0.2">
      <c r="A258" s="8">
        <v>97</v>
      </c>
      <c r="B258" s="8">
        <v>14</v>
      </c>
      <c r="C258" s="9" t="s">
        <v>21</v>
      </c>
      <c r="D258" s="9" t="s">
        <v>45</v>
      </c>
      <c r="E258" s="31">
        <v>12</v>
      </c>
      <c r="F258" s="31">
        <v>36</v>
      </c>
      <c r="G258" s="31">
        <v>20</v>
      </c>
      <c r="H258" s="8">
        <v>3</v>
      </c>
      <c r="I258" s="7">
        <v>3.472222222222222E-3</v>
      </c>
      <c r="J258" s="9" t="s">
        <v>6</v>
      </c>
      <c r="K258" s="31">
        <v>60</v>
      </c>
      <c r="L258" s="31">
        <v>24</v>
      </c>
      <c r="M258" s="31">
        <v>60</v>
      </c>
      <c r="N258" s="12">
        <v>0.4</v>
      </c>
    </row>
    <row r="259" spans="1:14" x14ac:dyDescent="0.2">
      <c r="A259" s="8">
        <v>97</v>
      </c>
      <c r="B259" s="8">
        <v>14</v>
      </c>
      <c r="C259" s="9" t="s">
        <v>20</v>
      </c>
      <c r="D259" s="9" t="s">
        <v>44</v>
      </c>
      <c r="E259" s="31">
        <v>20</v>
      </c>
      <c r="F259" s="31">
        <v>60</v>
      </c>
      <c r="G259" s="31">
        <v>34</v>
      </c>
      <c r="H259" s="8">
        <v>3</v>
      </c>
      <c r="I259" s="7">
        <v>3.9583333333333331E-2</v>
      </c>
      <c r="J259" s="9" t="s">
        <v>6</v>
      </c>
      <c r="K259" s="31">
        <v>102</v>
      </c>
      <c r="L259" s="31">
        <v>42</v>
      </c>
      <c r="M259" s="31">
        <v>102</v>
      </c>
      <c r="N259" s="12">
        <v>0.41176470588235292</v>
      </c>
    </row>
    <row r="260" spans="1:14" x14ac:dyDescent="0.2">
      <c r="A260" s="8">
        <v>98</v>
      </c>
      <c r="B260" s="8">
        <v>7</v>
      </c>
      <c r="C260" s="9" t="s">
        <v>21</v>
      </c>
      <c r="D260" s="9" t="s">
        <v>45</v>
      </c>
      <c r="E260" s="31">
        <v>12</v>
      </c>
      <c r="F260" s="31">
        <v>36</v>
      </c>
      <c r="G260" s="31">
        <v>20</v>
      </c>
      <c r="H260" s="8">
        <v>3</v>
      </c>
      <c r="I260" s="7">
        <v>3.888888888888889E-2</v>
      </c>
      <c r="J260" s="9" t="s">
        <v>8</v>
      </c>
      <c r="K260" s="31">
        <v>60</v>
      </c>
      <c r="L260" s="31">
        <v>24</v>
      </c>
      <c r="M260" s="31">
        <v>60</v>
      </c>
      <c r="N260" s="12">
        <v>0.4</v>
      </c>
    </row>
    <row r="261" spans="1:14" x14ac:dyDescent="0.2">
      <c r="A261" s="8">
        <v>98</v>
      </c>
      <c r="B261" s="8">
        <v>7</v>
      </c>
      <c r="C261" s="9" t="s">
        <v>13</v>
      </c>
      <c r="D261" s="9" t="s">
        <v>37</v>
      </c>
      <c r="E261" s="31">
        <v>17</v>
      </c>
      <c r="F261" s="31">
        <v>51</v>
      </c>
      <c r="G261" s="31">
        <v>29</v>
      </c>
      <c r="H261" s="8">
        <v>3</v>
      </c>
      <c r="I261" s="7">
        <v>2.2916666666666665E-2</v>
      </c>
      <c r="J261" s="9" t="s">
        <v>8</v>
      </c>
      <c r="K261" s="31">
        <v>87</v>
      </c>
      <c r="L261" s="31">
        <v>36</v>
      </c>
      <c r="M261" s="31">
        <v>87</v>
      </c>
      <c r="N261" s="12">
        <v>0.41379310344827586</v>
      </c>
    </row>
    <row r="262" spans="1:14" x14ac:dyDescent="0.2">
      <c r="A262" s="8">
        <v>98</v>
      </c>
      <c r="B262" s="8">
        <v>7</v>
      </c>
      <c r="C262" s="9" t="s">
        <v>16</v>
      </c>
      <c r="D262" s="9" t="s">
        <v>40</v>
      </c>
      <c r="E262" s="31">
        <v>11</v>
      </c>
      <c r="F262" s="31">
        <v>11</v>
      </c>
      <c r="G262" s="31">
        <v>19</v>
      </c>
      <c r="H262" s="8">
        <v>1</v>
      </c>
      <c r="I262" s="7">
        <v>3.5416666666666666E-2</v>
      </c>
      <c r="J262" s="9" t="s">
        <v>8</v>
      </c>
      <c r="K262" s="31">
        <v>19</v>
      </c>
      <c r="L262" s="31">
        <v>8</v>
      </c>
      <c r="M262" s="31">
        <v>19</v>
      </c>
      <c r="N262" s="12">
        <v>0.42105263157894735</v>
      </c>
    </row>
    <row r="263" spans="1:14" x14ac:dyDescent="0.2">
      <c r="A263" s="8">
        <v>99</v>
      </c>
      <c r="B263" s="8">
        <v>2</v>
      </c>
      <c r="C263" s="9" t="s">
        <v>7</v>
      </c>
      <c r="D263" s="9" t="s">
        <v>32</v>
      </c>
      <c r="E263" s="31">
        <v>18</v>
      </c>
      <c r="F263" s="31">
        <v>36</v>
      </c>
      <c r="G263" s="31">
        <v>30</v>
      </c>
      <c r="H263" s="8">
        <v>2</v>
      </c>
      <c r="I263" s="7">
        <v>1.8749999999999999E-2</v>
      </c>
      <c r="J263" s="9" t="s">
        <v>8</v>
      </c>
      <c r="K263" s="31">
        <v>60</v>
      </c>
      <c r="L263" s="31">
        <v>24</v>
      </c>
      <c r="M263" s="31">
        <v>60</v>
      </c>
      <c r="N263" s="12">
        <v>0.4</v>
      </c>
    </row>
    <row r="264" spans="1:14" x14ac:dyDescent="0.2">
      <c r="A264" s="8">
        <v>99</v>
      </c>
      <c r="B264" s="8">
        <v>2</v>
      </c>
      <c r="C264" s="9" t="s">
        <v>9</v>
      </c>
      <c r="D264" s="9" t="s">
        <v>33</v>
      </c>
      <c r="E264" s="31">
        <v>19</v>
      </c>
      <c r="F264" s="31">
        <v>19</v>
      </c>
      <c r="G264" s="31">
        <v>31</v>
      </c>
      <c r="H264" s="8">
        <v>1</v>
      </c>
      <c r="I264" s="7">
        <v>3.472222222222222E-3</v>
      </c>
      <c r="J264" s="9" t="s">
        <v>8</v>
      </c>
      <c r="K264" s="31">
        <v>31</v>
      </c>
      <c r="L264" s="31">
        <v>12</v>
      </c>
      <c r="M264" s="31">
        <v>31</v>
      </c>
      <c r="N264" s="12">
        <v>0.38709677419354838</v>
      </c>
    </row>
    <row r="265" spans="1:14" x14ac:dyDescent="0.2">
      <c r="A265" s="8">
        <v>99</v>
      </c>
      <c r="B265" s="8">
        <v>2</v>
      </c>
      <c r="C265" s="9" t="s">
        <v>16</v>
      </c>
      <c r="D265" s="9" t="s">
        <v>40</v>
      </c>
      <c r="E265" s="31">
        <v>11</v>
      </c>
      <c r="F265" s="31">
        <v>11</v>
      </c>
      <c r="G265" s="31">
        <v>19</v>
      </c>
      <c r="H265" s="8">
        <v>1</v>
      </c>
      <c r="I265" s="7">
        <v>6.2500000000000003E-3</v>
      </c>
      <c r="J265" s="9" t="s">
        <v>6</v>
      </c>
      <c r="K265" s="31">
        <v>19</v>
      </c>
      <c r="L265" s="31">
        <v>8</v>
      </c>
      <c r="M265" s="31">
        <v>19</v>
      </c>
      <c r="N265" s="12">
        <v>0.42105263157894735</v>
      </c>
    </row>
    <row r="266" spans="1:14" x14ac:dyDescent="0.2">
      <c r="A266" s="8">
        <v>99</v>
      </c>
      <c r="B266" s="8">
        <v>2</v>
      </c>
      <c r="C266" s="9" t="s">
        <v>13</v>
      </c>
      <c r="D266" s="9" t="s">
        <v>37</v>
      </c>
      <c r="E266" s="31">
        <v>17</v>
      </c>
      <c r="F266" s="31">
        <v>17</v>
      </c>
      <c r="G266" s="31">
        <v>29</v>
      </c>
      <c r="H266" s="8">
        <v>1</v>
      </c>
      <c r="I266" s="7">
        <v>3.125E-2</v>
      </c>
      <c r="J266" s="9" t="s">
        <v>6</v>
      </c>
      <c r="K266" s="31">
        <v>29</v>
      </c>
      <c r="L266" s="31">
        <v>12</v>
      </c>
      <c r="M266" s="31">
        <v>29</v>
      </c>
      <c r="N266" s="12">
        <v>0.41379310344827586</v>
      </c>
    </row>
    <row r="267" spans="1:14" x14ac:dyDescent="0.2">
      <c r="A267" s="8">
        <v>100</v>
      </c>
      <c r="B267" s="8">
        <v>18</v>
      </c>
      <c r="C267" s="9" t="s">
        <v>5</v>
      </c>
      <c r="D267" s="9" t="s">
        <v>31</v>
      </c>
      <c r="E267" s="31">
        <v>14</v>
      </c>
      <c r="F267" s="31">
        <v>42</v>
      </c>
      <c r="G267" s="31">
        <v>24</v>
      </c>
      <c r="H267" s="8">
        <v>3</v>
      </c>
      <c r="I267" s="7">
        <v>3.3333333333333333E-2</v>
      </c>
      <c r="J267" s="9" t="s">
        <v>8</v>
      </c>
      <c r="K267" s="31">
        <v>72</v>
      </c>
      <c r="L267" s="31">
        <v>30</v>
      </c>
      <c r="M267" s="31">
        <v>72</v>
      </c>
      <c r="N267" s="12">
        <v>0.41666666666666669</v>
      </c>
    </row>
    <row r="268" spans="1:14" x14ac:dyDescent="0.2">
      <c r="A268" s="8">
        <v>100</v>
      </c>
      <c r="B268" s="8">
        <v>18</v>
      </c>
      <c r="C268" s="9" t="s">
        <v>19</v>
      </c>
      <c r="D268" s="9" t="s">
        <v>43</v>
      </c>
      <c r="E268" s="31">
        <v>13</v>
      </c>
      <c r="F268" s="31">
        <v>26</v>
      </c>
      <c r="G268" s="31">
        <v>22</v>
      </c>
      <c r="H268" s="8">
        <v>2</v>
      </c>
      <c r="I268" s="7">
        <v>2.2916666666666665E-2</v>
      </c>
      <c r="J268" s="9" t="s">
        <v>6</v>
      </c>
      <c r="K268" s="31">
        <v>44</v>
      </c>
      <c r="L268" s="31">
        <v>18</v>
      </c>
      <c r="M268" s="31">
        <v>44</v>
      </c>
      <c r="N268" s="12">
        <v>0.40909090909090912</v>
      </c>
    </row>
    <row r="269" spans="1:14" x14ac:dyDescent="0.2">
      <c r="A269" s="8">
        <v>100</v>
      </c>
      <c r="B269" s="8">
        <v>18</v>
      </c>
      <c r="C269" s="9" t="s">
        <v>26</v>
      </c>
      <c r="D269" s="9" t="s">
        <v>50</v>
      </c>
      <c r="E269" s="31">
        <v>15</v>
      </c>
      <c r="F269" s="31">
        <v>30</v>
      </c>
      <c r="G269" s="31">
        <v>25</v>
      </c>
      <c r="H269" s="8">
        <v>2</v>
      </c>
      <c r="I269" s="7">
        <v>1.5277777777777777E-2</v>
      </c>
      <c r="J269" s="9" t="s">
        <v>8</v>
      </c>
      <c r="K269" s="31">
        <v>50</v>
      </c>
      <c r="L269" s="31">
        <v>20</v>
      </c>
      <c r="M269" s="31">
        <v>50</v>
      </c>
      <c r="N269" s="12">
        <v>0.4</v>
      </c>
    </row>
    <row r="270" spans="1:14" x14ac:dyDescent="0.2">
      <c r="A270" s="8">
        <v>101</v>
      </c>
      <c r="B270" s="8">
        <v>1</v>
      </c>
      <c r="C270" s="9" t="s">
        <v>9</v>
      </c>
      <c r="D270" s="9" t="s">
        <v>33</v>
      </c>
      <c r="E270" s="31">
        <v>19</v>
      </c>
      <c r="F270" s="31">
        <v>19</v>
      </c>
      <c r="G270" s="31">
        <v>31</v>
      </c>
      <c r="H270" s="8">
        <v>1</v>
      </c>
      <c r="I270" s="7">
        <v>1.6666666666666666E-2</v>
      </c>
      <c r="J270" s="9" t="s">
        <v>8</v>
      </c>
      <c r="K270" s="31">
        <v>31</v>
      </c>
      <c r="L270" s="31">
        <v>12</v>
      </c>
      <c r="M270" s="31">
        <v>31</v>
      </c>
      <c r="N270" s="12">
        <v>0.38709677419354838</v>
      </c>
    </row>
    <row r="271" spans="1:14" x14ac:dyDescent="0.2">
      <c r="A271" s="8">
        <v>101</v>
      </c>
      <c r="B271" s="8">
        <v>1</v>
      </c>
      <c r="C271" s="9" t="s">
        <v>26</v>
      </c>
      <c r="D271" s="9" t="s">
        <v>50</v>
      </c>
      <c r="E271" s="31">
        <v>15</v>
      </c>
      <c r="F271" s="31">
        <v>30</v>
      </c>
      <c r="G271" s="31">
        <v>25</v>
      </c>
      <c r="H271" s="8">
        <v>2</v>
      </c>
      <c r="I271" s="7">
        <v>2.8472222222222222E-2</v>
      </c>
      <c r="J271" s="9" t="s">
        <v>8</v>
      </c>
      <c r="K271" s="31">
        <v>50</v>
      </c>
      <c r="L271" s="31">
        <v>20</v>
      </c>
      <c r="M271" s="31">
        <v>50</v>
      </c>
      <c r="N271" s="12">
        <v>0.4</v>
      </c>
    </row>
    <row r="272" spans="1:14" x14ac:dyDescent="0.2">
      <c r="A272" s="8">
        <v>101</v>
      </c>
      <c r="B272" s="8">
        <v>1</v>
      </c>
      <c r="C272" s="9" t="s">
        <v>19</v>
      </c>
      <c r="D272" s="9" t="s">
        <v>43</v>
      </c>
      <c r="E272" s="31">
        <v>13</v>
      </c>
      <c r="F272" s="31">
        <v>13</v>
      </c>
      <c r="G272" s="31">
        <v>22</v>
      </c>
      <c r="H272" s="8">
        <v>1</v>
      </c>
      <c r="I272" s="7">
        <v>2.4305555555555556E-2</v>
      </c>
      <c r="J272" s="9" t="s">
        <v>8</v>
      </c>
      <c r="K272" s="31">
        <v>22</v>
      </c>
      <c r="L272" s="31">
        <v>9</v>
      </c>
      <c r="M272" s="31">
        <v>22</v>
      </c>
      <c r="N272" s="12">
        <v>0.40909090909090912</v>
      </c>
    </row>
    <row r="273" spans="1:14" x14ac:dyDescent="0.2">
      <c r="A273" s="8">
        <v>101</v>
      </c>
      <c r="B273" s="8">
        <v>1</v>
      </c>
      <c r="C273" s="9" t="s">
        <v>17</v>
      </c>
      <c r="D273" s="9" t="s">
        <v>41</v>
      </c>
      <c r="E273" s="31">
        <v>21</v>
      </c>
      <c r="F273" s="31">
        <v>21</v>
      </c>
      <c r="G273" s="31">
        <v>35</v>
      </c>
      <c r="H273" s="8">
        <v>1</v>
      </c>
      <c r="I273" s="7">
        <v>2.361111111111111E-2</v>
      </c>
      <c r="J273" s="9" t="s">
        <v>8</v>
      </c>
      <c r="K273" s="31">
        <v>35</v>
      </c>
      <c r="L273" s="31">
        <v>14</v>
      </c>
      <c r="M273" s="31">
        <v>35</v>
      </c>
      <c r="N273" s="12">
        <v>0.4</v>
      </c>
    </row>
    <row r="274" spans="1:14" x14ac:dyDescent="0.2">
      <c r="A274" s="8">
        <v>102</v>
      </c>
      <c r="B274" s="8">
        <v>19</v>
      </c>
      <c r="C274" s="9" t="s">
        <v>15</v>
      </c>
      <c r="D274" s="9" t="s">
        <v>39</v>
      </c>
      <c r="E274" s="31">
        <v>16</v>
      </c>
      <c r="F274" s="31">
        <v>48</v>
      </c>
      <c r="G274" s="31">
        <v>28</v>
      </c>
      <c r="H274" s="8">
        <v>3</v>
      </c>
      <c r="I274" s="7">
        <v>1.1805555555555555E-2</v>
      </c>
      <c r="J274" s="9" t="s">
        <v>8</v>
      </c>
      <c r="K274" s="31">
        <v>84</v>
      </c>
      <c r="L274" s="31">
        <v>36</v>
      </c>
      <c r="M274" s="31">
        <v>84</v>
      </c>
      <c r="N274" s="12">
        <v>0.42857142857142855</v>
      </c>
    </row>
    <row r="275" spans="1:14" x14ac:dyDescent="0.2">
      <c r="A275" s="8">
        <v>102</v>
      </c>
      <c r="B275" s="8">
        <v>19</v>
      </c>
      <c r="C275" s="9" t="s">
        <v>13</v>
      </c>
      <c r="D275" s="9" t="s">
        <v>37</v>
      </c>
      <c r="E275" s="31">
        <v>17</v>
      </c>
      <c r="F275" s="31">
        <v>51</v>
      </c>
      <c r="G275" s="31">
        <v>29</v>
      </c>
      <c r="H275" s="8">
        <v>3</v>
      </c>
      <c r="I275" s="7">
        <v>2.013888888888889E-2</v>
      </c>
      <c r="J275" s="9" t="s">
        <v>6</v>
      </c>
      <c r="K275" s="31">
        <v>87</v>
      </c>
      <c r="L275" s="31">
        <v>36</v>
      </c>
      <c r="M275" s="31">
        <v>87</v>
      </c>
      <c r="N275" s="12">
        <v>0.41379310344827586</v>
      </c>
    </row>
    <row r="276" spans="1:14" x14ac:dyDescent="0.2">
      <c r="A276" s="8">
        <v>103</v>
      </c>
      <c r="B276" s="8">
        <v>13</v>
      </c>
      <c r="C276" s="9" t="s">
        <v>23</v>
      </c>
      <c r="D276" s="9" t="s">
        <v>47</v>
      </c>
      <c r="E276" s="31">
        <v>13</v>
      </c>
      <c r="F276" s="31">
        <v>13</v>
      </c>
      <c r="G276" s="31">
        <v>21</v>
      </c>
      <c r="H276" s="8">
        <v>1</v>
      </c>
      <c r="I276" s="7">
        <v>3.9583333333333331E-2</v>
      </c>
      <c r="J276" s="9" t="s">
        <v>8</v>
      </c>
      <c r="K276" s="31">
        <v>21</v>
      </c>
      <c r="L276" s="31">
        <v>8</v>
      </c>
      <c r="M276" s="31">
        <v>21</v>
      </c>
      <c r="N276" s="12">
        <v>0.38095238095238093</v>
      </c>
    </row>
    <row r="277" spans="1:14" x14ac:dyDescent="0.2">
      <c r="A277" s="8">
        <v>103</v>
      </c>
      <c r="B277" s="8">
        <v>13</v>
      </c>
      <c r="C277" s="9" t="s">
        <v>20</v>
      </c>
      <c r="D277" s="9" t="s">
        <v>44</v>
      </c>
      <c r="E277" s="31">
        <v>20</v>
      </c>
      <c r="F277" s="31">
        <v>20</v>
      </c>
      <c r="G277" s="31">
        <v>34</v>
      </c>
      <c r="H277" s="8">
        <v>1</v>
      </c>
      <c r="I277" s="7">
        <v>6.2500000000000003E-3</v>
      </c>
      <c r="J277" s="9" t="s">
        <v>6</v>
      </c>
      <c r="K277" s="31">
        <v>34</v>
      </c>
      <c r="L277" s="31">
        <v>14</v>
      </c>
      <c r="M277" s="31">
        <v>34</v>
      </c>
      <c r="N277" s="12">
        <v>0.41176470588235292</v>
      </c>
    </row>
    <row r="278" spans="1:14" x14ac:dyDescent="0.2">
      <c r="A278" s="8">
        <v>103</v>
      </c>
      <c r="B278" s="8">
        <v>13</v>
      </c>
      <c r="C278" s="9" t="s">
        <v>24</v>
      </c>
      <c r="D278" s="9" t="s">
        <v>48</v>
      </c>
      <c r="E278" s="31">
        <v>10</v>
      </c>
      <c r="F278" s="31">
        <v>10</v>
      </c>
      <c r="G278" s="31">
        <v>18</v>
      </c>
      <c r="H278" s="8">
        <v>1</v>
      </c>
      <c r="I278" s="7">
        <v>2.2916666666666665E-2</v>
      </c>
      <c r="J278" s="9" t="s">
        <v>8</v>
      </c>
      <c r="K278" s="31">
        <v>18</v>
      </c>
      <c r="L278" s="31">
        <v>8</v>
      </c>
      <c r="M278" s="31">
        <v>18</v>
      </c>
      <c r="N278" s="12">
        <v>0.44444444444444442</v>
      </c>
    </row>
    <row r="279" spans="1:14" x14ac:dyDescent="0.2">
      <c r="A279" s="8">
        <v>104</v>
      </c>
      <c r="B279" s="8">
        <v>14</v>
      </c>
      <c r="C279" s="9" t="s">
        <v>22</v>
      </c>
      <c r="D279" s="9" t="s">
        <v>46</v>
      </c>
      <c r="E279" s="31">
        <v>14</v>
      </c>
      <c r="F279" s="31">
        <v>28</v>
      </c>
      <c r="G279" s="31">
        <v>23</v>
      </c>
      <c r="H279" s="8">
        <v>2</v>
      </c>
      <c r="I279" s="7">
        <v>2.9861111111111113E-2</v>
      </c>
      <c r="J279" s="9" t="s">
        <v>8</v>
      </c>
      <c r="K279" s="31">
        <v>46</v>
      </c>
      <c r="L279" s="31">
        <v>18</v>
      </c>
      <c r="M279" s="31">
        <v>46</v>
      </c>
      <c r="N279" s="12">
        <v>0.39130434782608697</v>
      </c>
    </row>
    <row r="280" spans="1:14" x14ac:dyDescent="0.2">
      <c r="A280" s="8">
        <v>104</v>
      </c>
      <c r="B280" s="8">
        <v>14</v>
      </c>
      <c r="C280" s="9" t="s">
        <v>9</v>
      </c>
      <c r="D280" s="9" t="s">
        <v>33</v>
      </c>
      <c r="E280" s="31">
        <v>19</v>
      </c>
      <c r="F280" s="31">
        <v>19</v>
      </c>
      <c r="G280" s="31">
        <v>31</v>
      </c>
      <c r="H280" s="8">
        <v>1</v>
      </c>
      <c r="I280" s="7">
        <v>8.3333333333333332E-3</v>
      </c>
      <c r="J280" s="9" t="s">
        <v>6</v>
      </c>
      <c r="K280" s="31">
        <v>31</v>
      </c>
      <c r="L280" s="31">
        <v>12</v>
      </c>
      <c r="M280" s="31">
        <v>31</v>
      </c>
      <c r="N280" s="12">
        <v>0.38709677419354838</v>
      </c>
    </row>
    <row r="281" spans="1:14" x14ac:dyDescent="0.2">
      <c r="A281" s="8">
        <v>105</v>
      </c>
      <c r="B281" s="8">
        <v>14</v>
      </c>
      <c r="C281" s="9" t="s">
        <v>21</v>
      </c>
      <c r="D281" s="9" t="s">
        <v>45</v>
      </c>
      <c r="E281" s="31">
        <v>12</v>
      </c>
      <c r="F281" s="31">
        <v>36</v>
      </c>
      <c r="G281" s="31">
        <v>20</v>
      </c>
      <c r="H281" s="8">
        <v>3</v>
      </c>
      <c r="I281" s="7">
        <v>6.2500000000000003E-3</v>
      </c>
      <c r="J281" s="9" t="s">
        <v>6</v>
      </c>
      <c r="K281" s="31">
        <v>60</v>
      </c>
      <c r="L281" s="31">
        <v>24</v>
      </c>
      <c r="M281" s="31">
        <v>60</v>
      </c>
      <c r="N281" s="12">
        <v>0.4</v>
      </c>
    </row>
    <row r="282" spans="1:14" x14ac:dyDescent="0.2">
      <c r="A282" s="8">
        <v>105</v>
      </c>
      <c r="B282" s="8">
        <v>14</v>
      </c>
      <c r="C282" s="9" t="s">
        <v>10</v>
      </c>
      <c r="D282" s="9" t="s">
        <v>34</v>
      </c>
      <c r="E282" s="31">
        <v>16</v>
      </c>
      <c r="F282" s="31">
        <v>48</v>
      </c>
      <c r="G282" s="31">
        <v>27</v>
      </c>
      <c r="H282" s="8">
        <v>3</v>
      </c>
      <c r="I282" s="7">
        <v>2.361111111111111E-2</v>
      </c>
      <c r="J282" s="9" t="s">
        <v>6</v>
      </c>
      <c r="K282" s="31">
        <v>81</v>
      </c>
      <c r="L282" s="31">
        <v>33</v>
      </c>
      <c r="M282" s="31">
        <v>81</v>
      </c>
      <c r="N282" s="12">
        <v>0.40740740740740738</v>
      </c>
    </row>
    <row r="283" spans="1:14" x14ac:dyDescent="0.2">
      <c r="A283" s="8">
        <v>106</v>
      </c>
      <c r="B283" s="8">
        <v>15</v>
      </c>
      <c r="C283" s="9" t="s">
        <v>20</v>
      </c>
      <c r="D283" s="9" t="s">
        <v>44</v>
      </c>
      <c r="E283" s="31">
        <v>20</v>
      </c>
      <c r="F283" s="31">
        <v>40</v>
      </c>
      <c r="G283" s="31">
        <v>34</v>
      </c>
      <c r="H283" s="8">
        <v>2</v>
      </c>
      <c r="I283" s="7">
        <v>2.013888888888889E-2</v>
      </c>
      <c r="J283" s="9" t="s">
        <v>6</v>
      </c>
      <c r="K283" s="31">
        <v>68</v>
      </c>
      <c r="L283" s="31">
        <v>28</v>
      </c>
      <c r="M283" s="31">
        <v>68</v>
      </c>
      <c r="N283" s="12">
        <v>0.41176470588235292</v>
      </c>
    </row>
    <row r="284" spans="1:14" x14ac:dyDescent="0.2">
      <c r="A284" s="8">
        <v>107</v>
      </c>
      <c r="B284" s="8">
        <v>11</v>
      </c>
      <c r="C284" s="9" t="s">
        <v>18</v>
      </c>
      <c r="D284" s="9" t="s">
        <v>42</v>
      </c>
      <c r="E284" s="31">
        <v>19</v>
      </c>
      <c r="F284" s="31">
        <v>38</v>
      </c>
      <c r="G284" s="31">
        <v>32</v>
      </c>
      <c r="H284" s="8">
        <v>2</v>
      </c>
      <c r="I284" s="7">
        <v>3.3333333333333333E-2</v>
      </c>
      <c r="J284" s="9" t="s">
        <v>6</v>
      </c>
      <c r="K284" s="31">
        <v>64</v>
      </c>
      <c r="L284" s="31">
        <v>26</v>
      </c>
      <c r="M284" s="31">
        <v>64</v>
      </c>
      <c r="N284" s="12">
        <v>0.40625</v>
      </c>
    </row>
    <row r="285" spans="1:14" x14ac:dyDescent="0.2">
      <c r="A285" s="8">
        <v>107</v>
      </c>
      <c r="B285" s="8">
        <v>11</v>
      </c>
      <c r="C285" s="9" t="s">
        <v>13</v>
      </c>
      <c r="D285" s="9" t="s">
        <v>37</v>
      </c>
      <c r="E285" s="31">
        <v>17</v>
      </c>
      <c r="F285" s="31">
        <v>51</v>
      </c>
      <c r="G285" s="31">
        <v>29</v>
      </c>
      <c r="H285" s="8">
        <v>3</v>
      </c>
      <c r="I285" s="7">
        <v>3.5416666666666666E-2</v>
      </c>
      <c r="J285" s="9" t="s">
        <v>8</v>
      </c>
      <c r="K285" s="31">
        <v>87</v>
      </c>
      <c r="L285" s="31">
        <v>36</v>
      </c>
      <c r="M285" s="31">
        <v>87</v>
      </c>
      <c r="N285" s="12">
        <v>0.41379310344827586</v>
      </c>
    </row>
    <row r="286" spans="1:14" x14ac:dyDescent="0.2">
      <c r="A286" s="8">
        <v>107</v>
      </c>
      <c r="B286" s="8">
        <v>11</v>
      </c>
      <c r="C286" s="9" t="s">
        <v>20</v>
      </c>
      <c r="D286" s="9" t="s">
        <v>44</v>
      </c>
      <c r="E286" s="31">
        <v>20</v>
      </c>
      <c r="F286" s="31">
        <v>60</v>
      </c>
      <c r="G286" s="31">
        <v>34</v>
      </c>
      <c r="H286" s="8">
        <v>3</v>
      </c>
      <c r="I286" s="7">
        <v>2.9166666666666667E-2</v>
      </c>
      <c r="J286" s="9" t="s">
        <v>8</v>
      </c>
      <c r="K286" s="31">
        <v>102</v>
      </c>
      <c r="L286" s="31">
        <v>42</v>
      </c>
      <c r="M286" s="31">
        <v>102</v>
      </c>
      <c r="N286" s="12">
        <v>0.41176470588235292</v>
      </c>
    </row>
    <row r="287" spans="1:14" x14ac:dyDescent="0.2">
      <c r="A287" s="8">
        <v>108</v>
      </c>
      <c r="B287" s="8">
        <v>3</v>
      </c>
      <c r="C287" s="9" t="s">
        <v>13</v>
      </c>
      <c r="D287" s="9" t="s">
        <v>37</v>
      </c>
      <c r="E287" s="31">
        <v>17</v>
      </c>
      <c r="F287" s="31">
        <v>34</v>
      </c>
      <c r="G287" s="31">
        <v>29</v>
      </c>
      <c r="H287" s="8">
        <v>2</v>
      </c>
      <c r="I287" s="7">
        <v>1.5972222222222221E-2</v>
      </c>
      <c r="J287" s="9" t="s">
        <v>6</v>
      </c>
      <c r="K287" s="31">
        <v>58</v>
      </c>
      <c r="L287" s="31">
        <v>24</v>
      </c>
      <c r="M287" s="31">
        <v>58</v>
      </c>
      <c r="N287" s="12">
        <v>0.41379310344827586</v>
      </c>
    </row>
    <row r="288" spans="1:14" x14ac:dyDescent="0.2">
      <c r="A288" s="8">
        <v>108</v>
      </c>
      <c r="B288" s="8">
        <v>3</v>
      </c>
      <c r="C288" s="9" t="s">
        <v>24</v>
      </c>
      <c r="D288" s="9" t="s">
        <v>48</v>
      </c>
      <c r="E288" s="31">
        <v>10</v>
      </c>
      <c r="F288" s="31">
        <v>10</v>
      </c>
      <c r="G288" s="31">
        <v>18</v>
      </c>
      <c r="H288" s="8">
        <v>1</v>
      </c>
      <c r="I288" s="7">
        <v>6.9444444444444441E-3</v>
      </c>
      <c r="J288" s="9" t="s">
        <v>8</v>
      </c>
      <c r="K288" s="31">
        <v>18</v>
      </c>
      <c r="L288" s="31">
        <v>8</v>
      </c>
      <c r="M288" s="31">
        <v>18</v>
      </c>
      <c r="N288" s="12">
        <v>0.44444444444444442</v>
      </c>
    </row>
    <row r="289" spans="1:14" x14ac:dyDescent="0.2">
      <c r="A289" s="8">
        <v>108</v>
      </c>
      <c r="B289" s="8">
        <v>3</v>
      </c>
      <c r="C289" s="9" t="s">
        <v>21</v>
      </c>
      <c r="D289" s="9" t="s">
        <v>45</v>
      </c>
      <c r="E289" s="31">
        <v>12</v>
      </c>
      <c r="F289" s="31">
        <v>12</v>
      </c>
      <c r="G289" s="31">
        <v>20</v>
      </c>
      <c r="H289" s="8">
        <v>1</v>
      </c>
      <c r="I289" s="7">
        <v>1.8055555555555554E-2</v>
      </c>
      <c r="J289" s="9" t="s">
        <v>8</v>
      </c>
      <c r="K289" s="31">
        <v>20</v>
      </c>
      <c r="L289" s="31">
        <v>8</v>
      </c>
      <c r="M289" s="31">
        <v>20</v>
      </c>
      <c r="N289" s="12">
        <v>0.4</v>
      </c>
    </row>
    <row r="290" spans="1:14" x14ac:dyDescent="0.2">
      <c r="A290" s="8">
        <v>108</v>
      </c>
      <c r="B290" s="8">
        <v>3</v>
      </c>
      <c r="C290" s="9" t="s">
        <v>15</v>
      </c>
      <c r="D290" s="9" t="s">
        <v>39</v>
      </c>
      <c r="E290" s="31">
        <v>16</v>
      </c>
      <c r="F290" s="31">
        <v>16</v>
      </c>
      <c r="G290" s="31">
        <v>28</v>
      </c>
      <c r="H290" s="8">
        <v>1</v>
      </c>
      <c r="I290" s="7">
        <v>3.888888888888889E-2</v>
      </c>
      <c r="J290" s="9" t="s">
        <v>6</v>
      </c>
      <c r="K290" s="31">
        <v>28</v>
      </c>
      <c r="L290" s="31">
        <v>12</v>
      </c>
      <c r="M290" s="31">
        <v>28</v>
      </c>
      <c r="N290" s="12">
        <v>0.42857142857142855</v>
      </c>
    </row>
    <row r="291" spans="1:14" x14ac:dyDescent="0.2">
      <c r="A291" s="8">
        <v>109</v>
      </c>
      <c r="B291" s="8">
        <v>10</v>
      </c>
      <c r="C291" s="9" t="s">
        <v>20</v>
      </c>
      <c r="D291" s="9" t="s">
        <v>44</v>
      </c>
      <c r="E291" s="31">
        <v>20</v>
      </c>
      <c r="F291" s="31">
        <v>60</v>
      </c>
      <c r="G291" s="31">
        <v>34</v>
      </c>
      <c r="H291" s="8">
        <v>3</v>
      </c>
      <c r="I291" s="7">
        <v>3.7499999999999999E-2</v>
      </c>
      <c r="J291" s="9" t="s">
        <v>8</v>
      </c>
      <c r="K291" s="31">
        <v>102</v>
      </c>
      <c r="L291" s="31">
        <v>42</v>
      </c>
      <c r="M291" s="31">
        <v>102</v>
      </c>
      <c r="N291" s="12">
        <v>0.41176470588235292</v>
      </c>
    </row>
    <row r="292" spans="1:14" x14ac:dyDescent="0.2">
      <c r="A292" s="8">
        <v>109</v>
      </c>
      <c r="B292" s="8">
        <v>10</v>
      </c>
      <c r="C292" s="9" t="s">
        <v>22</v>
      </c>
      <c r="D292" s="9" t="s">
        <v>46</v>
      </c>
      <c r="E292" s="31">
        <v>14</v>
      </c>
      <c r="F292" s="31">
        <v>14</v>
      </c>
      <c r="G292" s="31">
        <v>23</v>
      </c>
      <c r="H292" s="8">
        <v>1</v>
      </c>
      <c r="I292" s="7">
        <v>1.8055555555555554E-2</v>
      </c>
      <c r="J292" s="9" t="s">
        <v>8</v>
      </c>
      <c r="K292" s="31">
        <v>23</v>
      </c>
      <c r="L292" s="31">
        <v>9</v>
      </c>
      <c r="M292" s="31">
        <v>23</v>
      </c>
      <c r="N292" s="12">
        <v>0.39130434782608697</v>
      </c>
    </row>
    <row r="293" spans="1:14" x14ac:dyDescent="0.2">
      <c r="A293" s="8">
        <v>109</v>
      </c>
      <c r="B293" s="8">
        <v>10</v>
      </c>
      <c r="C293" s="9" t="s">
        <v>19</v>
      </c>
      <c r="D293" s="9" t="s">
        <v>43</v>
      </c>
      <c r="E293" s="31">
        <v>13</v>
      </c>
      <c r="F293" s="31">
        <v>26</v>
      </c>
      <c r="G293" s="31">
        <v>22</v>
      </c>
      <c r="H293" s="8">
        <v>2</v>
      </c>
      <c r="I293" s="7">
        <v>2.6388888888888889E-2</v>
      </c>
      <c r="J293" s="9" t="s">
        <v>6</v>
      </c>
      <c r="K293" s="31">
        <v>44</v>
      </c>
      <c r="L293" s="31">
        <v>18</v>
      </c>
      <c r="M293" s="31">
        <v>44</v>
      </c>
      <c r="N293" s="12">
        <v>0.40909090909090912</v>
      </c>
    </row>
    <row r="294" spans="1:14" x14ac:dyDescent="0.2">
      <c r="A294" s="8">
        <v>110</v>
      </c>
      <c r="B294" s="8">
        <v>5</v>
      </c>
      <c r="C294" s="9" t="s">
        <v>13</v>
      </c>
      <c r="D294" s="9" t="s">
        <v>37</v>
      </c>
      <c r="E294" s="31">
        <v>17</v>
      </c>
      <c r="F294" s="31">
        <v>34</v>
      </c>
      <c r="G294" s="31">
        <v>29</v>
      </c>
      <c r="H294" s="8">
        <v>2</v>
      </c>
      <c r="I294" s="7">
        <v>2.6388888888888889E-2</v>
      </c>
      <c r="J294" s="9" t="s">
        <v>6</v>
      </c>
      <c r="K294" s="31">
        <v>58</v>
      </c>
      <c r="L294" s="31">
        <v>24</v>
      </c>
      <c r="M294" s="31">
        <v>58</v>
      </c>
      <c r="N294" s="12">
        <v>0.41379310344827586</v>
      </c>
    </row>
    <row r="295" spans="1:14" x14ac:dyDescent="0.2">
      <c r="A295" s="8">
        <v>110</v>
      </c>
      <c r="B295" s="8">
        <v>5</v>
      </c>
      <c r="C295" s="9" t="s">
        <v>25</v>
      </c>
      <c r="D295" s="9" t="s">
        <v>49</v>
      </c>
      <c r="E295" s="31">
        <v>15</v>
      </c>
      <c r="F295" s="31">
        <v>45</v>
      </c>
      <c r="G295" s="31">
        <v>26</v>
      </c>
      <c r="H295" s="8">
        <v>3</v>
      </c>
      <c r="I295" s="7">
        <v>1.8749999999999999E-2</v>
      </c>
      <c r="J295" s="9" t="s">
        <v>6</v>
      </c>
      <c r="K295" s="31">
        <v>78</v>
      </c>
      <c r="L295" s="31">
        <v>33</v>
      </c>
      <c r="M295" s="31">
        <v>78</v>
      </c>
      <c r="N295" s="12">
        <v>0.42307692307692307</v>
      </c>
    </row>
    <row r="296" spans="1:14" x14ac:dyDescent="0.2">
      <c r="A296" s="8">
        <v>110</v>
      </c>
      <c r="B296" s="8">
        <v>5</v>
      </c>
      <c r="C296" s="9" t="s">
        <v>10</v>
      </c>
      <c r="D296" s="9" t="s">
        <v>34</v>
      </c>
      <c r="E296" s="31">
        <v>16</v>
      </c>
      <c r="F296" s="31">
        <v>16</v>
      </c>
      <c r="G296" s="31">
        <v>27</v>
      </c>
      <c r="H296" s="8">
        <v>1</v>
      </c>
      <c r="I296" s="7">
        <v>3.888888888888889E-2</v>
      </c>
      <c r="J296" s="9" t="s">
        <v>8</v>
      </c>
      <c r="K296" s="31">
        <v>27</v>
      </c>
      <c r="L296" s="31">
        <v>11</v>
      </c>
      <c r="M296" s="31">
        <v>27</v>
      </c>
      <c r="N296" s="12">
        <v>0.40740740740740738</v>
      </c>
    </row>
    <row r="297" spans="1:14" x14ac:dyDescent="0.2">
      <c r="A297" s="8">
        <v>111</v>
      </c>
      <c r="B297" s="8">
        <v>3</v>
      </c>
      <c r="C297" s="9" t="s">
        <v>18</v>
      </c>
      <c r="D297" s="9" t="s">
        <v>42</v>
      </c>
      <c r="E297" s="31">
        <v>19</v>
      </c>
      <c r="F297" s="31">
        <v>19</v>
      </c>
      <c r="G297" s="31">
        <v>32</v>
      </c>
      <c r="H297" s="8">
        <v>1</v>
      </c>
      <c r="I297" s="7">
        <v>3.2638888888888891E-2</v>
      </c>
      <c r="J297" s="9" t="s">
        <v>8</v>
      </c>
      <c r="K297" s="31">
        <v>32</v>
      </c>
      <c r="L297" s="31">
        <v>13</v>
      </c>
      <c r="M297" s="31">
        <v>32</v>
      </c>
      <c r="N297" s="12">
        <v>0.40625</v>
      </c>
    </row>
    <row r="298" spans="1:14" x14ac:dyDescent="0.2">
      <c r="A298" s="8">
        <v>111</v>
      </c>
      <c r="B298" s="8">
        <v>3</v>
      </c>
      <c r="C298" s="9" t="s">
        <v>19</v>
      </c>
      <c r="D298" s="9" t="s">
        <v>43</v>
      </c>
      <c r="E298" s="31">
        <v>13</v>
      </c>
      <c r="F298" s="31">
        <v>39</v>
      </c>
      <c r="G298" s="31">
        <v>22</v>
      </c>
      <c r="H298" s="8">
        <v>3</v>
      </c>
      <c r="I298" s="7">
        <v>3.472222222222222E-3</v>
      </c>
      <c r="J298" s="9" t="s">
        <v>6</v>
      </c>
      <c r="K298" s="31">
        <v>66</v>
      </c>
      <c r="L298" s="31">
        <v>27</v>
      </c>
      <c r="M298" s="31">
        <v>66</v>
      </c>
      <c r="N298" s="12">
        <v>0.40909090909090912</v>
      </c>
    </row>
    <row r="299" spans="1:14" x14ac:dyDescent="0.2">
      <c r="A299" s="8">
        <v>111</v>
      </c>
      <c r="B299" s="8">
        <v>3</v>
      </c>
      <c r="C299" s="9" t="s">
        <v>5</v>
      </c>
      <c r="D299" s="9" t="s">
        <v>31</v>
      </c>
      <c r="E299" s="31">
        <v>14</v>
      </c>
      <c r="F299" s="31">
        <v>28</v>
      </c>
      <c r="G299" s="31">
        <v>24</v>
      </c>
      <c r="H299" s="8">
        <v>2</v>
      </c>
      <c r="I299" s="7">
        <v>3.3333333333333333E-2</v>
      </c>
      <c r="J299" s="9" t="s">
        <v>6</v>
      </c>
      <c r="K299" s="31">
        <v>48</v>
      </c>
      <c r="L299" s="31">
        <v>20</v>
      </c>
      <c r="M299" s="31">
        <v>48</v>
      </c>
      <c r="N299" s="12">
        <v>0.41666666666666669</v>
      </c>
    </row>
    <row r="300" spans="1:14" x14ac:dyDescent="0.2">
      <c r="A300" s="8">
        <v>111</v>
      </c>
      <c r="B300" s="8">
        <v>3</v>
      </c>
      <c r="C300" s="9" t="s">
        <v>13</v>
      </c>
      <c r="D300" s="9" t="s">
        <v>37</v>
      </c>
      <c r="E300" s="31">
        <v>17</v>
      </c>
      <c r="F300" s="31">
        <v>34</v>
      </c>
      <c r="G300" s="31">
        <v>29</v>
      </c>
      <c r="H300" s="8">
        <v>2</v>
      </c>
      <c r="I300" s="7">
        <v>2.5694444444444443E-2</v>
      </c>
      <c r="J300" s="9" t="s">
        <v>8</v>
      </c>
      <c r="K300" s="31">
        <v>58</v>
      </c>
      <c r="L300" s="31">
        <v>24</v>
      </c>
      <c r="M300" s="31">
        <v>58</v>
      </c>
      <c r="N300" s="12">
        <v>0.41379310344827586</v>
      </c>
    </row>
    <row r="301" spans="1:14" x14ac:dyDescent="0.2">
      <c r="A301" s="8">
        <v>112</v>
      </c>
      <c r="B301" s="8">
        <v>6</v>
      </c>
      <c r="C301" s="9" t="s">
        <v>21</v>
      </c>
      <c r="D301" s="9" t="s">
        <v>45</v>
      </c>
      <c r="E301" s="31">
        <v>12</v>
      </c>
      <c r="F301" s="31">
        <v>12</v>
      </c>
      <c r="G301" s="31">
        <v>20</v>
      </c>
      <c r="H301" s="8">
        <v>1</v>
      </c>
      <c r="I301" s="7">
        <v>1.1111111111111112E-2</v>
      </c>
      <c r="J301" s="9" t="s">
        <v>8</v>
      </c>
      <c r="K301" s="31">
        <v>20</v>
      </c>
      <c r="L301" s="31">
        <v>8</v>
      </c>
      <c r="M301" s="31">
        <v>20</v>
      </c>
      <c r="N301" s="12">
        <v>0.4</v>
      </c>
    </row>
    <row r="302" spans="1:14" x14ac:dyDescent="0.2">
      <c r="A302" s="8">
        <v>113</v>
      </c>
      <c r="B302" s="8">
        <v>4</v>
      </c>
      <c r="C302" s="9" t="s">
        <v>20</v>
      </c>
      <c r="D302" s="9" t="s">
        <v>44</v>
      </c>
      <c r="E302" s="31">
        <v>20</v>
      </c>
      <c r="F302" s="31">
        <v>40</v>
      </c>
      <c r="G302" s="31">
        <v>34</v>
      </c>
      <c r="H302" s="8">
        <v>2</v>
      </c>
      <c r="I302" s="7">
        <v>3.5416666666666666E-2</v>
      </c>
      <c r="J302" s="9" t="s">
        <v>6</v>
      </c>
      <c r="K302" s="31">
        <v>68</v>
      </c>
      <c r="L302" s="31">
        <v>28</v>
      </c>
      <c r="M302" s="31">
        <v>68</v>
      </c>
      <c r="N302" s="12">
        <v>0.41176470588235292</v>
      </c>
    </row>
    <row r="303" spans="1:14" x14ac:dyDescent="0.2">
      <c r="A303" s="8">
        <v>114</v>
      </c>
      <c r="B303" s="8">
        <v>7</v>
      </c>
      <c r="C303" s="9" t="s">
        <v>7</v>
      </c>
      <c r="D303" s="9" t="s">
        <v>32</v>
      </c>
      <c r="E303" s="31">
        <v>18</v>
      </c>
      <c r="F303" s="31">
        <v>54</v>
      </c>
      <c r="G303" s="31">
        <v>30</v>
      </c>
      <c r="H303" s="8">
        <v>3</v>
      </c>
      <c r="I303" s="7">
        <v>2.5000000000000001E-2</v>
      </c>
      <c r="J303" s="9" t="s">
        <v>6</v>
      </c>
      <c r="K303" s="31">
        <v>90</v>
      </c>
      <c r="L303" s="31">
        <v>36</v>
      </c>
      <c r="M303" s="31">
        <v>90</v>
      </c>
      <c r="N303" s="12">
        <v>0.4</v>
      </c>
    </row>
    <row r="304" spans="1:14" x14ac:dyDescent="0.2">
      <c r="A304" s="8">
        <v>114</v>
      </c>
      <c r="B304" s="8">
        <v>7</v>
      </c>
      <c r="C304" s="9" t="s">
        <v>13</v>
      </c>
      <c r="D304" s="9" t="s">
        <v>37</v>
      </c>
      <c r="E304" s="31">
        <v>17</v>
      </c>
      <c r="F304" s="31">
        <v>51</v>
      </c>
      <c r="G304" s="31">
        <v>29</v>
      </c>
      <c r="H304" s="8">
        <v>3</v>
      </c>
      <c r="I304" s="7">
        <v>1.5277777777777777E-2</v>
      </c>
      <c r="J304" s="9" t="s">
        <v>6</v>
      </c>
      <c r="K304" s="31">
        <v>87</v>
      </c>
      <c r="L304" s="31">
        <v>36</v>
      </c>
      <c r="M304" s="31">
        <v>87</v>
      </c>
      <c r="N304" s="12">
        <v>0.41379310344827586</v>
      </c>
    </row>
    <row r="305" spans="1:14" x14ac:dyDescent="0.2">
      <c r="A305" s="8">
        <v>114</v>
      </c>
      <c r="B305" s="8">
        <v>7</v>
      </c>
      <c r="C305" s="9" t="s">
        <v>24</v>
      </c>
      <c r="D305" s="9" t="s">
        <v>48</v>
      </c>
      <c r="E305" s="31">
        <v>10</v>
      </c>
      <c r="F305" s="31">
        <v>30</v>
      </c>
      <c r="G305" s="31">
        <v>18</v>
      </c>
      <c r="H305" s="8">
        <v>3</v>
      </c>
      <c r="I305" s="7">
        <v>2.1527777777777778E-2</v>
      </c>
      <c r="J305" s="9" t="s">
        <v>8</v>
      </c>
      <c r="K305" s="31">
        <v>54</v>
      </c>
      <c r="L305" s="31">
        <v>24</v>
      </c>
      <c r="M305" s="31">
        <v>54</v>
      </c>
      <c r="N305" s="12">
        <v>0.44444444444444442</v>
      </c>
    </row>
    <row r="306" spans="1:14" x14ac:dyDescent="0.2">
      <c r="A306" s="8">
        <v>114</v>
      </c>
      <c r="B306" s="8">
        <v>7</v>
      </c>
      <c r="C306" s="9" t="s">
        <v>19</v>
      </c>
      <c r="D306" s="9" t="s">
        <v>43</v>
      </c>
      <c r="E306" s="31">
        <v>13</v>
      </c>
      <c r="F306" s="31">
        <v>13</v>
      </c>
      <c r="G306" s="31">
        <v>22</v>
      </c>
      <c r="H306" s="8">
        <v>1</v>
      </c>
      <c r="I306" s="7">
        <v>2.9166666666666667E-2</v>
      </c>
      <c r="J306" s="9" t="s">
        <v>8</v>
      </c>
      <c r="K306" s="31">
        <v>22</v>
      </c>
      <c r="L306" s="31">
        <v>9</v>
      </c>
      <c r="M306" s="31">
        <v>22</v>
      </c>
      <c r="N306" s="12">
        <v>0.40909090909090912</v>
      </c>
    </row>
    <row r="307" spans="1:14" x14ac:dyDescent="0.2">
      <c r="A307" s="8">
        <v>115</v>
      </c>
      <c r="B307" s="8">
        <v>12</v>
      </c>
      <c r="C307" s="9" t="s">
        <v>10</v>
      </c>
      <c r="D307" s="9" t="s">
        <v>34</v>
      </c>
      <c r="E307" s="31">
        <v>16</v>
      </c>
      <c r="F307" s="31">
        <v>48</v>
      </c>
      <c r="G307" s="31">
        <v>27</v>
      </c>
      <c r="H307" s="8">
        <v>3</v>
      </c>
      <c r="I307" s="7">
        <v>1.5972222222222221E-2</v>
      </c>
      <c r="J307" s="9" t="s">
        <v>8</v>
      </c>
      <c r="K307" s="31">
        <v>81</v>
      </c>
      <c r="L307" s="31">
        <v>33</v>
      </c>
      <c r="M307" s="31">
        <v>81</v>
      </c>
      <c r="N307" s="12">
        <v>0.40740740740740738</v>
      </c>
    </row>
    <row r="308" spans="1:14" x14ac:dyDescent="0.2">
      <c r="A308" s="8">
        <v>115</v>
      </c>
      <c r="B308" s="8">
        <v>12</v>
      </c>
      <c r="C308" s="9" t="s">
        <v>7</v>
      </c>
      <c r="D308" s="9" t="s">
        <v>32</v>
      </c>
      <c r="E308" s="31">
        <v>18</v>
      </c>
      <c r="F308" s="31">
        <v>36</v>
      </c>
      <c r="G308" s="31">
        <v>30</v>
      </c>
      <c r="H308" s="8">
        <v>2</v>
      </c>
      <c r="I308" s="7">
        <v>2.2222222222222223E-2</v>
      </c>
      <c r="J308" s="9" t="s">
        <v>8</v>
      </c>
      <c r="K308" s="31">
        <v>60</v>
      </c>
      <c r="L308" s="31">
        <v>24</v>
      </c>
      <c r="M308" s="31">
        <v>60</v>
      </c>
      <c r="N308" s="12">
        <v>0.4</v>
      </c>
    </row>
    <row r="309" spans="1:14" x14ac:dyDescent="0.2">
      <c r="A309" s="8">
        <v>115</v>
      </c>
      <c r="B309" s="8">
        <v>12</v>
      </c>
      <c r="C309" s="9" t="s">
        <v>18</v>
      </c>
      <c r="D309" s="9" t="s">
        <v>42</v>
      </c>
      <c r="E309" s="31">
        <v>19</v>
      </c>
      <c r="F309" s="31">
        <v>57</v>
      </c>
      <c r="G309" s="31">
        <v>32</v>
      </c>
      <c r="H309" s="8">
        <v>3</v>
      </c>
      <c r="I309" s="7">
        <v>2.9861111111111113E-2</v>
      </c>
      <c r="J309" s="9" t="s">
        <v>8</v>
      </c>
      <c r="K309" s="31">
        <v>96</v>
      </c>
      <c r="L309" s="31">
        <v>39</v>
      </c>
      <c r="M309" s="31">
        <v>96</v>
      </c>
      <c r="N309" s="12">
        <v>0.40625</v>
      </c>
    </row>
    <row r="310" spans="1:14" x14ac:dyDescent="0.2">
      <c r="A310" s="8">
        <v>116</v>
      </c>
      <c r="B310" s="8">
        <v>8</v>
      </c>
      <c r="C310" s="9" t="s">
        <v>18</v>
      </c>
      <c r="D310" s="9" t="s">
        <v>42</v>
      </c>
      <c r="E310" s="31">
        <v>19</v>
      </c>
      <c r="F310" s="31">
        <v>57</v>
      </c>
      <c r="G310" s="31">
        <v>32</v>
      </c>
      <c r="H310" s="8">
        <v>3</v>
      </c>
      <c r="I310" s="7">
        <v>3.7499999999999999E-2</v>
      </c>
      <c r="J310" s="9" t="s">
        <v>8</v>
      </c>
      <c r="K310" s="31">
        <v>96</v>
      </c>
      <c r="L310" s="31">
        <v>39</v>
      </c>
      <c r="M310" s="31">
        <v>96</v>
      </c>
      <c r="N310" s="12">
        <v>0.40625</v>
      </c>
    </row>
    <row r="311" spans="1:14" x14ac:dyDescent="0.2">
      <c r="A311" s="8">
        <v>116</v>
      </c>
      <c r="B311" s="8">
        <v>8</v>
      </c>
      <c r="C311" s="9" t="s">
        <v>17</v>
      </c>
      <c r="D311" s="9" t="s">
        <v>41</v>
      </c>
      <c r="E311" s="31">
        <v>21</v>
      </c>
      <c r="F311" s="31">
        <v>21</v>
      </c>
      <c r="G311" s="31">
        <v>35</v>
      </c>
      <c r="H311" s="8">
        <v>1</v>
      </c>
      <c r="I311" s="7">
        <v>1.4583333333333334E-2</v>
      </c>
      <c r="J311" s="9" t="s">
        <v>6</v>
      </c>
      <c r="K311" s="31">
        <v>35</v>
      </c>
      <c r="L311" s="31">
        <v>14</v>
      </c>
      <c r="M311" s="31">
        <v>35</v>
      </c>
      <c r="N311" s="12">
        <v>0.4</v>
      </c>
    </row>
    <row r="312" spans="1:14" x14ac:dyDescent="0.2">
      <c r="A312" s="8">
        <v>116</v>
      </c>
      <c r="B312" s="8">
        <v>8</v>
      </c>
      <c r="C312" s="9" t="s">
        <v>12</v>
      </c>
      <c r="D312" s="9" t="s">
        <v>36</v>
      </c>
      <c r="E312" s="31">
        <v>22</v>
      </c>
      <c r="F312" s="31">
        <v>22</v>
      </c>
      <c r="G312" s="31">
        <v>36</v>
      </c>
      <c r="H312" s="8">
        <v>1</v>
      </c>
      <c r="I312" s="7">
        <v>1.8055555555555554E-2</v>
      </c>
      <c r="J312" s="9" t="s">
        <v>8</v>
      </c>
      <c r="K312" s="31">
        <v>36</v>
      </c>
      <c r="L312" s="31">
        <v>14</v>
      </c>
      <c r="M312" s="31">
        <v>36</v>
      </c>
      <c r="N312" s="12">
        <v>0.3888888888888889</v>
      </c>
    </row>
    <row r="313" spans="1:14" x14ac:dyDescent="0.2">
      <c r="A313" s="8">
        <v>116</v>
      </c>
      <c r="B313" s="8">
        <v>8</v>
      </c>
      <c r="C313" s="9" t="s">
        <v>20</v>
      </c>
      <c r="D313" s="9" t="s">
        <v>44</v>
      </c>
      <c r="E313" s="31">
        <v>20</v>
      </c>
      <c r="F313" s="31">
        <v>60</v>
      </c>
      <c r="G313" s="31">
        <v>34</v>
      </c>
      <c r="H313" s="8">
        <v>3</v>
      </c>
      <c r="I313" s="7">
        <v>1.9444444444444445E-2</v>
      </c>
      <c r="J313" s="9" t="s">
        <v>8</v>
      </c>
      <c r="K313" s="31">
        <v>102</v>
      </c>
      <c r="L313" s="31">
        <v>42</v>
      </c>
      <c r="M313" s="31">
        <v>102</v>
      </c>
      <c r="N313" s="12">
        <v>0.41176470588235292</v>
      </c>
    </row>
    <row r="314" spans="1:14" x14ac:dyDescent="0.2">
      <c r="A314" s="8">
        <v>117</v>
      </c>
      <c r="B314" s="8">
        <v>8</v>
      </c>
      <c r="C314" s="9" t="s">
        <v>17</v>
      </c>
      <c r="D314" s="9" t="s">
        <v>41</v>
      </c>
      <c r="E314" s="31">
        <v>21</v>
      </c>
      <c r="F314" s="31">
        <v>42</v>
      </c>
      <c r="G314" s="31">
        <v>35</v>
      </c>
      <c r="H314" s="8">
        <v>2</v>
      </c>
      <c r="I314" s="7">
        <v>5.5555555555555558E-3</v>
      </c>
      <c r="J314" s="9" t="s">
        <v>8</v>
      </c>
      <c r="K314" s="31">
        <v>70</v>
      </c>
      <c r="L314" s="31">
        <v>28</v>
      </c>
      <c r="M314" s="31">
        <v>70</v>
      </c>
      <c r="N314" s="12">
        <v>0.4</v>
      </c>
    </row>
    <row r="315" spans="1:14" x14ac:dyDescent="0.2">
      <c r="A315" s="8">
        <v>118</v>
      </c>
      <c r="B315" s="8">
        <v>13</v>
      </c>
      <c r="C315" s="9" t="s">
        <v>24</v>
      </c>
      <c r="D315" s="9" t="s">
        <v>48</v>
      </c>
      <c r="E315" s="31">
        <v>10</v>
      </c>
      <c r="F315" s="31">
        <v>30</v>
      </c>
      <c r="G315" s="31">
        <v>18</v>
      </c>
      <c r="H315" s="8">
        <v>3</v>
      </c>
      <c r="I315" s="7">
        <v>2.7083333333333334E-2</v>
      </c>
      <c r="J315" s="9" t="s">
        <v>6</v>
      </c>
      <c r="K315" s="31">
        <v>54</v>
      </c>
      <c r="L315" s="31">
        <v>24</v>
      </c>
      <c r="M315" s="31">
        <v>54</v>
      </c>
      <c r="N315" s="12">
        <v>0.44444444444444442</v>
      </c>
    </row>
    <row r="316" spans="1:14" x14ac:dyDescent="0.2">
      <c r="A316" s="8">
        <v>118</v>
      </c>
      <c r="B316" s="8">
        <v>13</v>
      </c>
      <c r="C316" s="9" t="s">
        <v>22</v>
      </c>
      <c r="D316" s="9" t="s">
        <v>46</v>
      </c>
      <c r="E316" s="31">
        <v>14</v>
      </c>
      <c r="F316" s="31">
        <v>42</v>
      </c>
      <c r="G316" s="31">
        <v>23</v>
      </c>
      <c r="H316" s="8">
        <v>3</v>
      </c>
      <c r="I316" s="7">
        <v>1.5277777777777777E-2</v>
      </c>
      <c r="J316" s="9" t="s">
        <v>8</v>
      </c>
      <c r="K316" s="31">
        <v>69</v>
      </c>
      <c r="L316" s="31">
        <v>27</v>
      </c>
      <c r="M316" s="31">
        <v>69</v>
      </c>
      <c r="N316" s="12">
        <v>0.39130434782608697</v>
      </c>
    </row>
    <row r="317" spans="1:14" x14ac:dyDescent="0.2">
      <c r="A317" s="8">
        <v>118</v>
      </c>
      <c r="B317" s="8">
        <v>13</v>
      </c>
      <c r="C317" s="9" t="s">
        <v>10</v>
      </c>
      <c r="D317" s="9" t="s">
        <v>34</v>
      </c>
      <c r="E317" s="31">
        <v>16</v>
      </c>
      <c r="F317" s="31">
        <v>32</v>
      </c>
      <c r="G317" s="31">
        <v>27</v>
      </c>
      <c r="H317" s="8">
        <v>2</v>
      </c>
      <c r="I317" s="7">
        <v>3.6111111111111108E-2</v>
      </c>
      <c r="J317" s="9" t="s">
        <v>8</v>
      </c>
      <c r="K317" s="31">
        <v>54</v>
      </c>
      <c r="L317" s="31">
        <v>22</v>
      </c>
      <c r="M317" s="31">
        <v>54</v>
      </c>
      <c r="N317" s="12">
        <v>0.40740740740740738</v>
      </c>
    </row>
    <row r="318" spans="1:14" x14ac:dyDescent="0.2">
      <c r="A318" s="8">
        <v>118</v>
      </c>
      <c r="B318" s="8">
        <v>13</v>
      </c>
      <c r="C318" s="9" t="s">
        <v>18</v>
      </c>
      <c r="D318" s="9" t="s">
        <v>42</v>
      </c>
      <c r="E318" s="31">
        <v>19</v>
      </c>
      <c r="F318" s="31">
        <v>19</v>
      </c>
      <c r="G318" s="31">
        <v>32</v>
      </c>
      <c r="H318" s="8">
        <v>1</v>
      </c>
      <c r="I318" s="7">
        <v>1.5972222222222221E-2</v>
      </c>
      <c r="J318" s="9" t="s">
        <v>8</v>
      </c>
      <c r="K318" s="31">
        <v>32</v>
      </c>
      <c r="L318" s="31">
        <v>13</v>
      </c>
      <c r="M318" s="31">
        <v>32</v>
      </c>
      <c r="N318" s="12">
        <v>0.40625</v>
      </c>
    </row>
    <row r="319" spans="1:14" x14ac:dyDescent="0.2">
      <c r="A319" s="8">
        <v>119</v>
      </c>
      <c r="B319" s="8">
        <v>17</v>
      </c>
      <c r="C319" s="9" t="s">
        <v>25</v>
      </c>
      <c r="D319" s="9" t="s">
        <v>49</v>
      </c>
      <c r="E319" s="31">
        <v>15</v>
      </c>
      <c r="F319" s="31">
        <v>15</v>
      </c>
      <c r="G319" s="31">
        <v>26</v>
      </c>
      <c r="H319" s="8">
        <v>1</v>
      </c>
      <c r="I319" s="7">
        <v>4.8611111111111112E-3</v>
      </c>
      <c r="J319" s="9" t="s">
        <v>6</v>
      </c>
      <c r="K319" s="31">
        <v>26</v>
      </c>
      <c r="L319" s="31">
        <v>11</v>
      </c>
      <c r="M319" s="31">
        <v>26</v>
      </c>
      <c r="N319" s="12">
        <v>0.42307692307692307</v>
      </c>
    </row>
    <row r="320" spans="1:14" x14ac:dyDescent="0.2">
      <c r="A320" s="8">
        <v>119</v>
      </c>
      <c r="B320" s="8">
        <v>17</v>
      </c>
      <c r="C320" s="9" t="s">
        <v>12</v>
      </c>
      <c r="D320" s="9" t="s">
        <v>36</v>
      </c>
      <c r="E320" s="31">
        <v>22</v>
      </c>
      <c r="F320" s="31">
        <v>44</v>
      </c>
      <c r="G320" s="31">
        <v>36</v>
      </c>
      <c r="H320" s="8">
        <v>2</v>
      </c>
      <c r="I320" s="7">
        <v>9.0277777777777769E-3</v>
      </c>
      <c r="J320" s="9" t="s">
        <v>8</v>
      </c>
      <c r="K320" s="31">
        <v>72</v>
      </c>
      <c r="L320" s="31">
        <v>28</v>
      </c>
      <c r="M320" s="31">
        <v>72</v>
      </c>
      <c r="N320" s="12">
        <v>0.3888888888888889</v>
      </c>
    </row>
    <row r="321" spans="1:14" x14ac:dyDescent="0.2">
      <c r="A321" s="8">
        <v>119</v>
      </c>
      <c r="B321" s="8">
        <v>17</v>
      </c>
      <c r="C321" s="9" t="s">
        <v>24</v>
      </c>
      <c r="D321" s="9" t="s">
        <v>48</v>
      </c>
      <c r="E321" s="31">
        <v>10</v>
      </c>
      <c r="F321" s="31">
        <v>20</v>
      </c>
      <c r="G321" s="31">
        <v>18</v>
      </c>
      <c r="H321" s="8">
        <v>2</v>
      </c>
      <c r="I321" s="7">
        <v>2.361111111111111E-2</v>
      </c>
      <c r="J321" s="9" t="s">
        <v>8</v>
      </c>
      <c r="K321" s="31">
        <v>36</v>
      </c>
      <c r="L321" s="31">
        <v>16</v>
      </c>
      <c r="M321" s="31">
        <v>36</v>
      </c>
      <c r="N321" s="12">
        <v>0.44444444444444442</v>
      </c>
    </row>
    <row r="322" spans="1:14" x14ac:dyDescent="0.2">
      <c r="A322" s="8">
        <v>120</v>
      </c>
      <c r="B322" s="8">
        <v>4</v>
      </c>
      <c r="C322" s="9" t="s">
        <v>9</v>
      </c>
      <c r="D322" s="9" t="s">
        <v>33</v>
      </c>
      <c r="E322" s="31">
        <v>19</v>
      </c>
      <c r="F322" s="31">
        <v>57</v>
      </c>
      <c r="G322" s="31">
        <v>31</v>
      </c>
      <c r="H322" s="8">
        <v>3</v>
      </c>
      <c r="I322" s="7">
        <v>3.888888888888889E-2</v>
      </c>
      <c r="J322" s="9" t="s">
        <v>8</v>
      </c>
      <c r="K322" s="31">
        <v>93</v>
      </c>
      <c r="L322" s="31">
        <v>36</v>
      </c>
      <c r="M322" s="31">
        <v>93</v>
      </c>
      <c r="N322" s="12">
        <v>0.38709677419354838</v>
      </c>
    </row>
    <row r="323" spans="1:14" x14ac:dyDescent="0.2">
      <c r="A323" s="8">
        <v>120</v>
      </c>
      <c r="B323" s="8">
        <v>4</v>
      </c>
      <c r="C323" s="9" t="s">
        <v>25</v>
      </c>
      <c r="D323" s="9" t="s">
        <v>49</v>
      </c>
      <c r="E323" s="31">
        <v>15</v>
      </c>
      <c r="F323" s="31">
        <v>30</v>
      </c>
      <c r="G323" s="31">
        <v>26</v>
      </c>
      <c r="H323" s="8">
        <v>2</v>
      </c>
      <c r="I323" s="7">
        <v>2.8472222222222222E-2</v>
      </c>
      <c r="J323" s="9" t="s">
        <v>8</v>
      </c>
      <c r="K323" s="31">
        <v>52</v>
      </c>
      <c r="L323" s="31">
        <v>22</v>
      </c>
      <c r="M323" s="31">
        <v>52</v>
      </c>
      <c r="N323" s="12">
        <v>0.42307692307692307</v>
      </c>
    </row>
    <row r="324" spans="1:14" x14ac:dyDescent="0.2">
      <c r="A324" s="8">
        <v>121</v>
      </c>
      <c r="B324" s="8">
        <v>5</v>
      </c>
      <c r="C324" s="9" t="s">
        <v>25</v>
      </c>
      <c r="D324" s="9" t="s">
        <v>49</v>
      </c>
      <c r="E324" s="31">
        <v>15</v>
      </c>
      <c r="F324" s="31">
        <v>30</v>
      </c>
      <c r="G324" s="31">
        <v>26</v>
      </c>
      <c r="H324" s="8">
        <v>2</v>
      </c>
      <c r="I324" s="7">
        <v>2.6388888888888889E-2</v>
      </c>
      <c r="J324" s="9" t="s">
        <v>6</v>
      </c>
      <c r="K324" s="31">
        <v>52</v>
      </c>
      <c r="L324" s="31">
        <v>22</v>
      </c>
      <c r="M324" s="31">
        <v>52</v>
      </c>
      <c r="N324" s="12">
        <v>0.42307692307692307</v>
      </c>
    </row>
    <row r="325" spans="1:14" x14ac:dyDescent="0.2">
      <c r="A325" s="8">
        <v>122</v>
      </c>
      <c r="B325" s="8">
        <v>6</v>
      </c>
      <c r="C325" s="9" t="s">
        <v>17</v>
      </c>
      <c r="D325" s="9" t="s">
        <v>41</v>
      </c>
      <c r="E325" s="31">
        <v>21</v>
      </c>
      <c r="F325" s="31">
        <v>63</v>
      </c>
      <c r="G325" s="31">
        <v>35</v>
      </c>
      <c r="H325" s="8">
        <v>3</v>
      </c>
      <c r="I325" s="7">
        <v>2.2222222222222223E-2</v>
      </c>
      <c r="J325" s="9" t="s">
        <v>6</v>
      </c>
      <c r="K325" s="31">
        <v>105</v>
      </c>
      <c r="L325" s="31">
        <v>42</v>
      </c>
      <c r="M325" s="31">
        <v>105</v>
      </c>
      <c r="N325" s="12">
        <v>0.4</v>
      </c>
    </row>
    <row r="326" spans="1:14" x14ac:dyDescent="0.2">
      <c r="A326" s="8">
        <v>123</v>
      </c>
      <c r="B326" s="8">
        <v>16</v>
      </c>
      <c r="C326" s="9" t="s">
        <v>5</v>
      </c>
      <c r="D326" s="9" t="s">
        <v>31</v>
      </c>
      <c r="E326" s="31">
        <v>14</v>
      </c>
      <c r="F326" s="31">
        <v>14</v>
      </c>
      <c r="G326" s="31">
        <v>24</v>
      </c>
      <c r="H326" s="8">
        <v>1</v>
      </c>
      <c r="I326" s="7">
        <v>2.2916666666666665E-2</v>
      </c>
      <c r="J326" s="9" t="s">
        <v>8</v>
      </c>
      <c r="K326" s="31">
        <v>24</v>
      </c>
      <c r="L326" s="31">
        <v>10</v>
      </c>
      <c r="M326" s="31">
        <v>24</v>
      </c>
      <c r="N326" s="12">
        <v>0.41666666666666669</v>
      </c>
    </row>
    <row r="327" spans="1:14" x14ac:dyDescent="0.2">
      <c r="A327" s="8">
        <v>124</v>
      </c>
      <c r="B327" s="8">
        <v>16</v>
      </c>
      <c r="C327" s="9" t="s">
        <v>21</v>
      </c>
      <c r="D327" s="9" t="s">
        <v>45</v>
      </c>
      <c r="E327" s="31">
        <v>12</v>
      </c>
      <c r="F327" s="31">
        <v>24</v>
      </c>
      <c r="G327" s="31">
        <v>20</v>
      </c>
      <c r="H327" s="8">
        <v>2</v>
      </c>
      <c r="I327" s="7">
        <v>2.9861111111111113E-2</v>
      </c>
      <c r="J327" s="9" t="s">
        <v>6</v>
      </c>
      <c r="K327" s="31">
        <v>40</v>
      </c>
      <c r="L327" s="31">
        <v>16</v>
      </c>
      <c r="M327" s="31">
        <v>40</v>
      </c>
      <c r="N327" s="12">
        <v>0.4</v>
      </c>
    </row>
    <row r="328" spans="1:14" x14ac:dyDescent="0.2">
      <c r="A328" s="8">
        <v>124</v>
      </c>
      <c r="B328" s="8">
        <v>16</v>
      </c>
      <c r="C328" s="9" t="s">
        <v>26</v>
      </c>
      <c r="D328" s="9" t="s">
        <v>50</v>
      </c>
      <c r="E328" s="31">
        <v>15</v>
      </c>
      <c r="F328" s="31">
        <v>15</v>
      </c>
      <c r="G328" s="31">
        <v>25</v>
      </c>
      <c r="H328" s="8">
        <v>1</v>
      </c>
      <c r="I328" s="7">
        <v>1.8749999999999999E-2</v>
      </c>
      <c r="J328" s="9" t="s">
        <v>8</v>
      </c>
      <c r="K328" s="31">
        <v>25</v>
      </c>
      <c r="L328" s="31">
        <v>10</v>
      </c>
      <c r="M328" s="31">
        <v>25</v>
      </c>
      <c r="N328" s="12">
        <v>0.4</v>
      </c>
    </row>
    <row r="329" spans="1:14" x14ac:dyDescent="0.2">
      <c r="A329" s="8">
        <v>124</v>
      </c>
      <c r="B329" s="8">
        <v>16</v>
      </c>
      <c r="C329" s="9" t="s">
        <v>14</v>
      </c>
      <c r="D329" s="9" t="s">
        <v>38</v>
      </c>
      <c r="E329" s="31">
        <v>20</v>
      </c>
      <c r="F329" s="31">
        <v>60</v>
      </c>
      <c r="G329" s="31">
        <v>33</v>
      </c>
      <c r="H329" s="8">
        <v>3</v>
      </c>
      <c r="I329" s="7">
        <v>6.2500000000000003E-3</v>
      </c>
      <c r="J329" s="9" t="s">
        <v>8</v>
      </c>
      <c r="K329" s="31">
        <v>99</v>
      </c>
      <c r="L329" s="31">
        <v>39</v>
      </c>
      <c r="M329" s="31">
        <v>99</v>
      </c>
      <c r="N329" s="12">
        <v>0.39393939393939392</v>
      </c>
    </row>
    <row r="330" spans="1:14" x14ac:dyDescent="0.2">
      <c r="A330" s="8">
        <v>124</v>
      </c>
      <c r="B330" s="8">
        <v>16</v>
      </c>
      <c r="C330" s="9" t="s">
        <v>13</v>
      </c>
      <c r="D330" s="9" t="s">
        <v>37</v>
      </c>
      <c r="E330" s="31">
        <v>17</v>
      </c>
      <c r="F330" s="31">
        <v>34</v>
      </c>
      <c r="G330" s="31">
        <v>29</v>
      </c>
      <c r="H330" s="8">
        <v>2</v>
      </c>
      <c r="I330" s="7">
        <v>4.0972222222222222E-2</v>
      </c>
      <c r="J330" s="9" t="s">
        <v>8</v>
      </c>
      <c r="K330" s="31">
        <v>58</v>
      </c>
      <c r="L330" s="31">
        <v>24</v>
      </c>
      <c r="M330" s="31">
        <v>58</v>
      </c>
      <c r="N330" s="12">
        <v>0.41379310344827586</v>
      </c>
    </row>
    <row r="331" spans="1:14" x14ac:dyDescent="0.2">
      <c r="A331" s="8">
        <v>125</v>
      </c>
      <c r="B331" s="8">
        <v>14</v>
      </c>
      <c r="C331" s="9" t="s">
        <v>15</v>
      </c>
      <c r="D331" s="9" t="s">
        <v>39</v>
      </c>
      <c r="E331" s="31">
        <v>16</v>
      </c>
      <c r="F331" s="31">
        <v>32</v>
      </c>
      <c r="G331" s="31">
        <v>28</v>
      </c>
      <c r="H331" s="8">
        <v>2</v>
      </c>
      <c r="I331" s="7">
        <v>2.6388888888888889E-2</v>
      </c>
      <c r="J331" s="9" t="s">
        <v>8</v>
      </c>
      <c r="K331" s="31">
        <v>56</v>
      </c>
      <c r="L331" s="31">
        <v>24</v>
      </c>
      <c r="M331" s="31">
        <v>56</v>
      </c>
      <c r="N331" s="12">
        <v>0.42857142857142855</v>
      </c>
    </row>
    <row r="332" spans="1:14" x14ac:dyDescent="0.2">
      <c r="A332" s="8">
        <v>125</v>
      </c>
      <c r="B332" s="8">
        <v>14</v>
      </c>
      <c r="C332" s="9" t="s">
        <v>20</v>
      </c>
      <c r="D332" s="9" t="s">
        <v>44</v>
      </c>
      <c r="E332" s="31">
        <v>20</v>
      </c>
      <c r="F332" s="31">
        <v>40</v>
      </c>
      <c r="G332" s="31">
        <v>34</v>
      </c>
      <c r="H332" s="8">
        <v>2</v>
      </c>
      <c r="I332" s="7">
        <v>1.0416666666666666E-2</v>
      </c>
      <c r="J332" s="9" t="s">
        <v>6</v>
      </c>
      <c r="K332" s="31">
        <v>68</v>
      </c>
      <c r="L332" s="31">
        <v>28</v>
      </c>
      <c r="M332" s="31">
        <v>68</v>
      </c>
      <c r="N332" s="12">
        <v>0.41176470588235292</v>
      </c>
    </row>
    <row r="333" spans="1:14" x14ac:dyDescent="0.2">
      <c r="A333" s="8">
        <v>125</v>
      </c>
      <c r="B333" s="8">
        <v>14</v>
      </c>
      <c r="C333" s="9" t="s">
        <v>21</v>
      </c>
      <c r="D333" s="9" t="s">
        <v>45</v>
      </c>
      <c r="E333" s="31">
        <v>12</v>
      </c>
      <c r="F333" s="31">
        <v>36</v>
      </c>
      <c r="G333" s="31">
        <v>20</v>
      </c>
      <c r="H333" s="8">
        <v>3</v>
      </c>
      <c r="I333" s="7">
        <v>2.1527777777777778E-2</v>
      </c>
      <c r="J333" s="9" t="s">
        <v>6</v>
      </c>
      <c r="K333" s="31">
        <v>60</v>
      </c>
      <c r="L333" s="31">
        <v>24</v>
      </c>
      <c r="M333" s="31">
        <v>60</v>
      </c>
      <c r="N333" s="12">
        <v>0.4</v>
      </c>
    </row>
    <row r="334" spans="1:14" x14ac:dyDescent="0.2">
      <c r="A334" s="8">
        <v>126</v>
      </c>
      <c r="B334" s="8">
        <v>18</v>
      </c>
      <c r="C334" s="9" t="s">
        <v>15</v>
      </c>
      <c r="D334" s="9" t="s">
        <v>39</v>
      </c>
      <c r="E334" s="31">
        <v>16</v>
      </c>
      <c r="F334" s="31">
        <v>16</v>
      </c>
      <c r="G334" s="31">
        <v>28</v>
      </c>
      <c r="H334" s="8">
        <v>1</v>
      </c>
      <c r="I334" s="7">
        <v>1.3194444444444444E-2</v>
      </c>
      <c r="J334" s="9" t="s">
        <v>8</v>
      </c>
      <c r="K334" s="31">
        <v>28</v>
      </c>
      <c r="L334" s="31">
        <v>12</v>
      </c>
      <c r="M334" s="31">
        <v>28</v>
      </c>
      <c r="N334" s="12">
        <v>0.42857142857142855</v>
      </c>
    </row>
    <row r="335" spans="1:14" x14ac:dyDescent="0.2">
      <c r="A335" s="8">
        <v>126</v>
      </c>
      <c r="B335" s="8">
        <v>18</v>
      </c>
      <c r="C335" s="9" t="s">
        <v>17</v>
      </c>
      <c r="D335" s="9" t="s">
        <v>41</v>
      </c>
      <c r="E335" s="31">
        <v>21</v>
      </c>
      <c r="F335" s="31">
        <v>21</v>
      </c>
      <c r="G335" s="31">
        <v>35</v>
      </c>
      <c r="H335" s="8">
        <v>1</v>
      </c>
      <c r="I335" s="7">
        <v>2.7777777777777776E-2</v>
      </c>
      <c r="J335" s="9" t="s">
        <v>8</v>
      </c>
      <c r="K335" s="31">
        <v>35</v>
      </c>
      <c r="L335" s="31">
        <v>14</v>
      </c>
      <c r="M335" s="31">
        <v>35</v>
      </c>
      <c r="N335" s="12">
        <v>0.4</v>
      </c>
    </row>
    <row r="336" spans="1:14" x14ac:dyDescent="0.2">
      <c r="A336" s="8">
        <v>126</v>
      </c>
      <c r="B336" s="8">
        <v>18</v>
      </c>
      <c r="C336" s="9" t="s">
        <v>5</v>
      </c>
      <c r="D336" s="9" t="s">
        <v>31</v>
      </c>
      <c r="E336" s="31">
        <v>14</v>
      </c>
      <c r="F336" s="31">
        <v>42</v>
      </c>
      <c r="G336" s="31">
        <v>24</v>
      </c>
      <c r="H336" s="8">
        <v>3</v>
      </c>
      <c r="I336" s="7">
        <v>1.8749999999999999E-2</v>
      </c>
      <c r="J336" s="9" t="s">
        <v>6</v>
      </c>
      <c r="K336" s="31">
        <v>72</v>
      </c>
      <c r="L336" s="31">
        <v>30</v>
      </c>
      <c r="M336" s="31">
        <v>72</v>
      </c>
      <c r="N336" s="12">
        <v>0.41666666666666669</v>
      </c>
    </row>
    <row r="337" spans="1:14" x14ac:dyDescent="0.2">
      <c r="A337" s="8">
        <v>126</v>
      </c>
      <c r="B337" s="8">
        <v>18</v>
      </c>
      <c r="C337" s="9" t="s">
        <v>7</v>
      </c>
      <c r="D337" s="9" t="s">
        <v>32</v>
      </c>
      <c r="E337" s="31">
        <v>18</v>
      </c>
      <c r="F337" s="31">
        <v>18</v>
      </c>
      <c r="G337" s="31">
        <v>30</v>
      </c>
      <c r="H337" s="8">
        <v>1</v>
      </c>
      <c r="I337" s="7">
        <v>3.6805555555555557E-2</v>
      </c>
      <c r="J337" s="9" t="s">
        <v>6</v>
      </c>
      <c r="K337" s="31">
        <v>30</v>
      </c>
      <c r="L337" s="31">
        <v>12</v>
      </c>
      <c r="M337" s="31">
        <v>30</v>
      </c>
      <c r="N337" s="12">
        <v>0.4</v>
      </c>
    </row>
    <row r="338" spans="1:14" x14ac:dyDescent="0.2">
      <c r="A338" s="8">
        <v>127</v>
      </c>
      <c r="B338" s="8">
        <v>6</v>
      </c>
      <c r="C338" s="9" t="s">
        <v>12</v>
      </c>
      <c r="D338" s="9" t="s">
        <v>36</v>
      </c>
      <c r="E338" s="31">
        <v>22</v>
      </c>
      <c r="F338" s="31">
        <v>44</v>
      </c>
      <c r="G338" s="31">
        <v>36</v>
      </c>
      <c r="H338" s="8">
        <v>2</v>
      </c>
      <c r="I338" s="7">
        <v>2.0833333333333332E-2</v>
      </c>
      <c r="J338" s="9" t="s">
        <v>8</v>
      </c>
      <c r="K338" s="31">
        <v>72</v>
      </c>
      <c r="L338" s="31">
        <v>28</v>
      </c>
      <c r="M338" s="31">
        <v>72</v>
      </c>
      <c r="N338" s="12">
        <v>0.3888888888888889</v>
      </c>
    </row>
    <row r="339" spans="1:14" x14ac:dyDescent="0.2">
      <c r="A339" s="8">
        <v>128</v>
      </c>
      <c r="B339" s="8">
        <v>2</v>
      </c>
      <c r="C339" s="9" t="s">
        <v>26</v>
      </c>
      <c r="D339" s="9" t="s">
        <v>50</v>
      </c>
      <c r="E339" s="31">
        <v>15</v>
      </c>
      <c r="F339" s="31">
        <v>45</v>
      </c>
      <c r="G339" s="31">
        <v>25</v>
      </c>
      <c r="H339" s="8">
        <v>3</v>
      </c>
      <c r="I339" s="7">
        <v>3.6805555555555557E-2</v>
      </c>
      <c r="J339" s="9" t="s">
        <v>6</v>
      </c>
      <c r="K339" s="31">
        <v>75</v>
      </c>
      <c r="L339" s="31">
        <v>30</v>
      </c>
      <c r="M339" s="31">
        <v>75</v>
      </c>
      <c r="N339" s="12">
        <v>0.4</v>
      </c>
    </row>
    <row r="340" spans="1:14" x14ac:dyDescent="0.2">
      <c r="A340" s="8">
        <v>128</v>
      </c>
      <c r="B340" s="8">
        <v>2</v>
      </c>
      <c r="C340" s="9" t="s">
        <v>24</v>
      </c>
      <c r="D340" s="9" t="s">
        <v>48</v>
      </c>
      <c r="E340" s="31">
        <v>10</v>
      </c>
      <c r="F340" s="31">
        <v>30</v>
      </c>
      <c r="G340" s="31">
        <v>18</v>
      </c>
      <c r="H340" s="8">
        <v>3</v>
      </c>
      <c r="I340" s="7">
        <v>3.4722222222222224E-2</v>
      </c>
      <c r="J340" s="9" t="s">
        <v>8</v>
      </c>
      <c r="K340" s="31">
        <v>54</v>
      </c>
      <c r="L340" s="31">
        <v>24</v>
      </c>
      <c r="M340" s="31">
        <v>54</v>
      </c>
      <c r="N340" s="12">
        <v>0.44444444444444442</v>
      </c>
    </row>
    <row r="341" spans="1:14" x14ac:dyDescent="0.2">
      <c r="A341" s="8">
        <v>128</v>
      </c>
      <c r="B341" s="8">
        <v>2</v>
      </c>
      <c r="C341" s="9" t="s">
        <v>5</v>
      </c>
      <c r="D341" s="9" t="s">
        <v>31</v>
      </c>
      <c r="E341" s="31">
        <v>14</v>
      </c>
      <c r="F341" s="31">
        <v>28</v>
      </c>
      <c r="G341" s="31">
        <v>24</v>
      </c>
      <c r="H341" s="8">
        <v>2</v>
      </c>
      <c r="I341" s="7">
        <v>2.4305555555555556E-2</v>
      </c>
      <c r="J341" s="9" t="s">
        <v>8</v>
      </c>
      <c r="K341" s="31">
        <v>48</v>
      </c>
      <c r="L341" s="31">
        <v>20</v>
      </c>
      <c r="M341" s="31">
        <v>48</v>
      </c>
      <c r="N341" s="12">
        <v>0.41666666666666669</v>
      </c>
    </row>
    <row r="342" spans="1:14" x14ac:dyDescent="0.2">
      <c r="A342" s="8">
        <v>128</v>
      </c>
      <c r="B342" s="8">
        <v>2</v>
      </c>
      <c r="C342" s="9" t="s">
        <v>9</v>
      </c>
      <c r="D342" s="9" t="s">
        <v>33</v>
      </c>
      <c r="E342" s="31">
        <v>19</v>
      </c>
      <c r="F342" s="31">
        <v>38</v>
      </c>
      <c r="G342" s="31">
        <v>31</v>
      </c>
      <c r="H342" s="8">
        <v>2</v>
      </c>
      <c r="I342" s="7">
        <v>2.361111111111111E-2</v>
      </c>
      <c r="J342" s="9" t="s">
        <v>8</v>
      </c>
      <c r="K342" s="31">
        <v>62</v>
      </c>
      <c r="L342" s="31">
        <v>24</v>
      </c>
      <c r="M342" s="31">
        <v>62</v>
      </c>
      <c r="N342" s="12">
        <v>0.38709677419354838</v>
      </c>
    </row>
    <row r="343" spans="1:14" x14ac:dyDescent="0.2">
      <c r="A343" s="8">
        <v>129</v>
      </c>
      <c r="B343" s="8">
        <v>16</v>
      </c>
      <c r="C343" s="9" t="s">
        <v>16</v>
      </c>
      <c r="D343" s="9" t="s">
        <v>40</v>
      </c>
      <c r="E343" s="31">
        <v>11</v>
      </c>
      <c r="F343" s="31">
        <v>33</v>
      </c>
      <c r="G343" s="31">
        <v>19</v>
      </c>
      <c r="H343" s="8">
        <v>3</v>
      </c>
      <c r="I343" s="7">
        <v>4.1666666666666666E-3</v>
      </c>
      <c r="J343" s="9" t="s">
        <v>8</v>
      </c>
      <c r="K343" s="31">
        <v>57</v>
      </c>
      <c r="L343" s="31">
        <v>24</v>
      </c>
      <c r="M343" s="31">
        <v>57</v>
      </c>
      <c r="N343" s="12">
        <v>0.42105263157894735</v>
      </c>
    </row>
    <row r="344" spans="1:14" x14ac:dyDescent="0.2">
      <c r="A344" s="8">
        <v>129</v>
      </c>
      <c r="B344" s="8">
        <v>16</v>
      </c>
      <c r="C344" s="9" t="s">
        <v>21</v>
      </c>
      <c r="D344" s="9" t="s">
        <v>45</v>
      </c>
      <c r="E344" s="31">
        <v>12</v>
      </c>
      <c r="F344" s="31">
        <v>12</v>
      </c>
      <c r="G344" s="31">
        <v>20</v>
      </c>
      <c r="H344" s="8">
        <v>1</v>
      </c>
      <c r="I344" s="7">
        <v>1.6666666666666666E-2</v>
      </c>
      <c r="J344" s="9" t="s">
        <v>6</v>
      </c>
      <c r="K344" s="31">
        <v>20</v>
      </c>
      <c r="L344" s="31">
        <v>8</v>
      </c>
      <c r="M344" s="31">
        <v>20</v>
      </c>
      <c r="N344" s="12">
        <v>0.4</v>
      </c>
    </row>
    <row r="345" spans="1:14" x14ac:dyDescent="0.2">
      <c r="A345" s="8">
        <v>129</v>
      </c>
      <c r="B345" s="8">
        <v>16</v>
      </c>
      <c r="C345" s="9" t="s">
        <v>13</v>
      </c>
      <c r="D345" s="9" t="s">
        <v>37</v>
      </c>
      <c r="E345" s="31">
        <v>17</v>
      </c>
      <c r="F345" s="31">
        <v>17</v>
      </c>
      <c r="G345" s="31">
        <v>29</v>
      </c>
      <c r="H345" s="8">
        <v>1</v>
      </c>
      <c r="I345" s="7">
        <v>3.4722222222222224E-2</v>
      </c>
      <c r="J345" s="9" t="s">
        <v>6</v>
      </c>
      <c r="K345" s="31">
        <v>29</v>
      </c>
      <c r="L345" s="31">
        <v>12</v>
      </c>
      <c r="M345" s="31">
        <v>29</v>
      </c>
      <c r="N345" s="12">
        <v>0.41379310344827586</v>
      </c>
    </row>
    <row r="346" spans="1:14" x14ac:dyDescent="0.2">
      <c r="A346" s="8">
        <v>130</v>
      </c>
      <c r="B346" s="8">
        <v>10</v>
      </c>
      <c r="C346" s="9" t="s">
        <v>17</v>
      </c>
      <c r="D346" s="9" t="s">
        <v>41</v>
      </c>
      <c r="E346" s="31">
        <v>21</v>
      </c>
      <c r="F346" s="31">
        <v>21</v>
      </c>
      <c r="G346" s="31">
        <v>35</v>
      </c>
      <c r="H346" s="8">
        <v>1</v>
      </c>
      <c r="I346" s="7">
        <v>1.7361111111111112E-2</v>
      </c>
      <c r="J346" s="9" t="s">
        <v>8</v>
      </c>
      <c r="K346" s="31">
        <v>35</v>
      </c>
      <c r="L346" s="31">
        <v>14</v>
      </c>
      <c r="M346" s="31">
        <v>35</v>
      </c>
      <c r="N346" s="12">
        <v>0.4</v>
      </c>
    </row>
    <row r="347" spans="1:14" x14ac:dyDescent="0.2">
      <c r="A347" s="8">
        <v>131</v>
      </c>
      <c r="B347" s="8">
        <v>7</v>
      </c>
      <c r="C347" s="9" t="s">
        <v>11</v>
      </c>
      <c r="D347" s="9" t="s">
        <v>35</v>
      </c>
      <c r="E347" s="31">
        <v>25</v>
      </c>
      <c r="F347" s="31">
        <v>25</v>
      </c>
      <c r="G347" s="31">
        <v>40</v>
      </c>
      <c r="H347" s="8">
        <v>1</v>
      </c>
      <c r="I347" s="7">
        <v>2.9861111111111113E-2</v>
      </c>
      <c r="J347" s="9" t="s">
        <v>8</v>
      </c>
      <c r="K347" s="31">
        <v>40</v>
      </c>
      <c r="L347" s="31">
        <v>15</v>
      </c>
      <c r="M347" s="31">
        <v>40</v>
      </c>
      <c r="N347" s="12">
        <v>0.375</v>
      </c>
    </row>
    <row r="348" spans="1:14" x14ac:dyDescent="0.2">
      <c r="A348" s="8">
        <v>131</v>
      </c>
      <c r="B348" s="8">
        <v>7</v>
      </c>
      <c r="C348" s="9" t="s">
        <v>24</v>
      </c>
      <c r="D348" s="9" t="s">
        <v>48</v>
      </c>
      <c r="E348" s="31">
        <v>10</v>
      </c>
      <c r="F348" s="31">
        <v>30</v>
      </c>
      <c r="G348" s="31">
        <v>18</v>
      </c>
      <c r="H348" s="8">
        <v>3</v>
      </c>
      <c r="I348" s="7">
        <v>1.3888888888888888E-2</v>
      </c>
      <c r="J348" s="9" t="s">
        <v>6</v>
      </c>
      <c r="K348" s="31">
        <v>54</v>
      </c>
      <c r="L348" s="31">
        <v>24</v>
      </c>
      <c r="M348" s="31">
        <v>54</v>
      </c>
      <c r="N348" s="12">
        <v>0.44444444444444442</v>
      </c>
    </row>
    <row r="349" spans="1:14" x14ac:dyDescent="0.2">
      <c r="A349" s="8">
        <v>131</v>
      </c>
      <c r="B349" s="8">
        <v>7</v>
      </c>
      <c r="C349" s="9" t="s">
        <v>23</v>
      </c>
      <c r="D349" s="9" t="s">
        <v>47</v>
      </c>
      <c r="E349" s="31">
        <v>13</v>
      </c>
      <c r="F349" s="31">
        <v>39</v>
      </c>
      <c r="G349" s="31">
        <v>21</v>
      </c>
      <c r="H349" s="8">
        <v>3</v>
      </c>
      <c r="I349" s="7">
        <v>3.9583333333333331E-2</v>
      </c>
      <c r="J349" s="9" t="s">
        <v>8</v>
      </c>
      <c r="K349" s="31">
        <v>63</v>
      </c>
      <c r="L349" s="31">
        <v>24</v>
      </c>
      <c r="M349" s="31">
        <v>63</v>
      </c>
      <c r="N349" s="12">
        <v>0.38095238095238093</v>
      </c>
    </row>
    <row r="350" spans="1:14" x14ac:dyDescent="0.2">
      <c r="A350" s="8">
        <v>132</v>
      </c>
      <c r="B350" s="8">
        <v>9</v>
      </c>
      <c r="C350" s="9" t="s">
        <v>22</v>
      </c>
      <c r="D350" s="9" t="s">
        <v>46</v>
      </c>
      <c r="E350" s="31">
        <v>14</v>
      </c>
      <c r="F350" s="31">
        <v>14</v>
      </c>
      <c r="G350" s="31">
        <v>23</v>
      </c>
      <c r="H350" s="8">
        <v>1</v>
      </c>
      <c r="I350" s="7">
        <v>4.1666666666666666E-3</v>
      </c>
      <c r="J350" s="9" t="s">
        <v>8</v>
      </c>
      <c r="K350" s="31">
        <v>23</v>
      </c>
      <c r="L350" s="31">
        <v>9</v>
      </c>
      <c r="M350" s="31">
        <v>23</v>
      </c>
      <c r="N350" s="12">
        <v>0.39130434782608697</v>
      </c>
    </row>
    <row r="351" spans="1:14" x14ac:dyDescent="0.2">
      <c r="A351" s="8">
        <v>132</v>
      </c>
      <c r="B351" s="8">
        <v>9</v>
      </c>
      <c r="C351" s="9" t="s">
        <v>12</v>
      </c>
      <c r="D351" s="9" t="s">
        <v>36</v>
      </c>
      <c r="E351" s="31">
        <v>22</v>
      </c>
      <c r="F351" s="31">
        <v>22</v>
      </c>
      <c r="G351" s="31">
        <v>36</v>
      </c>
      <c r="H351" s="8">
        <v>1</v>
      </c>
      <c r="I351" s="7">
        <v>1.2500000000000001E-2</v>
      </c>
      <c r="J351" s="9" t="s">
        <v>6</v>
      </c>
      <c r="K351" s="31">
        <v>36</v>
      </c>
      <c r="L351" s="31">
        <v>14</v>
      </c>
      <c r="M351" s="31">
        <v>36</v>
      </c>
      <c r="N351" s="12">
        <v>0.3888888888888889</v>
      </c>
    </row>
    <row r="352" spans="1:14" x14ac:dyDescent="0.2">
      <c r="A352" s="8">
        <v>132</v>
      </c>
      <c r="B352" s="8">
        <v>9</v>
      </c>
      <c r="C352" s="9" t="s">
        <v>23</v>
      </c>
      <c r="D352" s="9" t="s">
        <v>47</v>
      </c>
      <c r="E352" s="31">
        <v>13</v>
      </c>
      <c r="F352" s="31">
        <v>26</v>
      </c>
      <c r="G352" s="31">
        <v>21</v>
      </c>
      <c r="H352" s="8">
        <v>2</v>
      </c>
      <c r="I352" s="7">
        <v>3.6805555555555557E-2</v>
      </c>
      <c r="J352" s="9" t="s">
        <v>6</v>
      </c>
      <c r="K352" s="31">
        <v>42</v>
      </c>
      <c r="L352" s="31">
        <v>16</v>
      </c>
      <c r="M352" s="31">
        <v>42</v>
      </c>
      <c r="N352" s="12">
        <v>0.38095238095238093</v>
      </c>
    </row>
    <row r="353" spans="1:14" x14ac:dyDescent="0.2">
      <c r="A353" s="8">
        <v>132</v>
      </c>
      <c r="B353" s="8">
        <v>9</v>
      </c>
      <c r="C353" s="9" t="s">
        <v>17</v>
      </c>
      <c r="D353" s="9" t="s">
        <v>41</v>
      </c>
      <c r="E353" s="31">
        <v>21</v>
      </c>
      <c r="F353" s="31">
        <v>63</v>
      </c>
      <c r="G353" s="31">
        <v>35</v>
      </c>
      <c r="H353" s="8">
        <v>3</v>
      </c>
      <c r="I353" s="7">
        <v>1.7361111111111112E-2</v>
      </c>
      <c r="J353" s="9" t="s">
        <v>8</v>
      </c>
      <c r="K353" s="31">
        <v>105</v>
      </c>
      <c r="L353" s="31">
        <v>42</v>
      </c>
      <c r="M353" s="31">
        <v>105</v>
      </c>
      <c r="N353" s="12">
        <v>0.4</v>
      </c>
    </row>
    <row r="354" spans="1:14" x14ac:dyDescent="0.2">
      <c r="A354" s="8">
        <v>133</v>
      </c>
      <c r="B354" s="8">
        <v>20</v>
      </c>
      <c r="C354" s="9" t="s">
        <v>18</v>
      </c>
      <c r="D354" s="9" t="s">
        <v>42</v>
      </c>
      <c r="E354" s="31">
        <v>19</v>
      </c>
      <c r="F354" s="31">
        <v>19</v>
      </c>
      <c r="G354" s="31">
        <v>32</v>
      </c>
      <c r="H354" s="8">
        <v>1</v>
      </c>
      <c r="I354" s="7">
        <v>3.472222222222222E-3</v>
      </c>
      <c r="J354" s="9" t="s">
        <v>6</v>
      </c>
      <c r="K354" s="31">
        <v>32</v>
      </c>
      <c r="L354" s="31">
        <v>13</v>
      </c>
      <c r="M354" s="31">
        <v>32</v>
      </c>
      <c r="N354" s="12">
        <v>0.40625</v>
      </c>
    </row>
    <row r="355" spans="1:14" x14ac:dyDescent="0.2">
      <c r="A355" s="8">
        <v>133</v>
      </c>
      <c r="B355" s="8">
        <v>20</v>
      </c>
      <c r="C355" s="9" t="s">
        <v>20</v>
      </c>
      <c r="D355" s="9" t="s">
        <v>44</v>
      </c>
      <c r="E355" s="31">
        <v>20</v>
      </c>
      <c r="F355" s="31">
        <v>20</v>
      </c>
      <c r="G355" s="31">
        <v>34</v>
      </c>
      <c r="H355" s="8">
        <v>1</v>
      </c>
      <c r="I355" s="7">
        <v>3.125E-2</v>
      </c>
      <c r="J355" s="9" t="s">
        <v>8</v>
      </c>
      <c r="K355" s="31">
        <v>34</v>
      </c>
      <c r="L355" s="31">
        <v>14</v>
      </c>
      <c r="M355" s="31">
        <v>34</v>
      </c>
      <c r="N355" s="12">
        <v>0.41176470588235292</v>
      </c>
    </row>
    <row r="356" spans="1:14" x14ac:dyDescent="0.2">
      <c r="A356" s="8">
        <v>133</v>
      </c>
      <c r="B356" s="8">
        <v>20</v>
      </c>
      <c r="C356" s="9" t="s">
        <v>9</v>
      </c>
      <c r="D356" s="9" t="s">
        <v>33</v>
      </c>
      <c r="E356" s="31">
        <v>19</v>
      </c>
      <c r="F356" s="31">
        <v>38</v>
      </c>
      <c r="G356" s="31">
        <v>31</v>
      </c>
      <c r="H356" s="8">
        <v>2</v>
      </c>
      <c r="I356" s="7">
        <v>3.1944444444444442E-2</v>
      </c>
      <c r="J356" s="9" t="s">
        <v>6</v>
      </c>
      <c r="K356" s="31">
        <v>62</v>
      </c>
      <c r="L356" s="31">
        <v>24</v>
      </c>
      <c r="M356" s="31">
        <v>62</v>
      </c>
      <c r="N356" s="12">
        <v>0.38709677419354838</v>
      </c>
    </row>
    <row r="357" spans="1:14" x14ac:dyDescent="0.2">
      <c r="A357" s="8">
        <v>133</v>
      </c>
      <c r="B357" s="8">
        <v>20</v>
      </c>
      <c r="C357" s="9" t="s">
        <v>24</v>
      </c>
      <c r="D357" s="9" t="s">
        <v>48</v>
      </c>
      <c r="E357" s="31">
        <v>10</v>
      </c>
      <c r="F357" s="31">
        <v>30</v>
      </c>
      <c r="G357" s="31">
        <v>18</v>
      </c>
      <c r="H357" s="8">
        <v>3</v>
      </c>
      <c r="I357" s="7">
        <v>7.6388888888888886E-3</v>
      </c>
      <c r="J357" s="9" t="s">
        <v>6</v>
      </c>
      <c r="K357" s="31">
        <v>54</v>
      </c>
      <c r="L357" s="31">
        <v>24</v>
      </c>
      <c r="M357" s="31">
        <v>54</v>
      </c>
      <c r="N357" s="12">
        <v>0.44444444444444442</v>
      </c>
    </row>
    <row r="358" spans="1:14" x14ac:dyDescent="0.2">
      <c r="A358" s="8">
        <v>134</v>
      </c>
      <c r="B358" s="8">
        <v>3</v>
      </c>
      <c r="C358" s="9" t="s">
        <v>5</v>
      </c>
      <c r="D358" s="9" t="s">
        <v>31</v>
      </c>
      <c r="E358" s="31">
        <v>14</v>
      </c>
      <c r="F358" s="31">
        <v>14</v>
      </c>
      <c r="G358" s="31">
        <v>24</v>
      </c>
      <c r="H358" s="8">
        <v>1</v>
      </c>
      <c r="I358" s="7">
        <v>1.3194444444444444E-2</v>
      </c>
      <c r="J358" s="9" t="s">
        <v>6</v>
      </c>
      <c r="K358" s="31">
        <v>24</v>
      </c>
      <c r="L358" s="31">
        <v>10</v>
      </c>
      <c r="M358" s="31">
        <v>24</v>
      </c>
      <c r="N358" s="12">
        <v>0.41666666666666669</v>
      </c>
    </row>
    <row r="359" spans="1:14" x14ac:dyDescent="0.2">
      <c r="A359" s="8">
        <v>134</v>
      </c>
      <c r="B359" s="8">
        <v>3</v>
      </c>
      <c r="C359" s="9" t="s">
        <v>18</v>
      </c>
      <c r="D359" s="9" t="s">
        <v>42</v>
      </c>
      <c r="E359" s="31">
        <v>19</v>
      </c>
      <c r="F359" s="31">
        <v>57</v>
      </c>
      <c r="G359" s="31">
        <v>32</v>
      </c>
      <c r="H359" s="8">
        <v>3</v>
      </c>
      <c r="I359" s="7">
        <v>2.013888888888889E-2</v>
      </c>
      <c r="J359" s="9" t="s">
        <v>6</v>
      </c>
      <c r="K359" s="31">
        <v>96</v>
      </c>
      <c r="L359" s="31">
        <v>39</v>
      </c>
      <c r="M359" s="31">
        <v>96</v>
      </c>
      <c r="N359" s="12">
        <v>0.40625</v>
      </c>
    </row>
    <row r="360" spans="1:14" x14ac:dyDescent="0.2">
      <c r="A360" s="8">
        <v>135</v>
      </c>
      <c r="B360" s="8">
        <v>11</v>
      </c>
      <c r="C360" s="9" t="s">
        <v>9</v>
      </c>
      <c r="D360" s="9" t="s">
        <v>33</v>
      </c>
      <c r="E360" s="31">
        <v>19</v>
      </c>
      <c r="F360" s="31">
        <v>57</v>
      </c>
      <c r="G360" s="31">
        <v>31</v>
      </c>
      <c r="H360" s="8">
        <v>3</v>
      </c>
      <c r="I360" s="7">
        <v>1.1805555555555555E-2</v>
      </c>
      <c r="J360" s="9" t="s">
        <v>6</v>
      </c>
      <c r="K360" s="31">
        <v>93</v>
      </c>
      <c r="L360" s="31">
        <v>36</v>
      </c>
      <c r="M360" s="31">
        <v>93</v>
      </c>
      <c r="N360" s="12">
        <v>0.38709677419354838</v>
      </c>
    </row>
    <row r="361" spans="1:14" x14ac:dyDescent="0.2">
      <c r="A361" s="8">
        <v>135</v>
      </c>
      <c r="B361" s="8">
        <v>11</v>
      </c>
      <c r="C361" s="9" t="s">
        <v>11</v>
      </c>
      <c r="D361" s="9" t="s">
        <v>35</v>
      </c>
      <c r="E361" s="31">
        <v>25</v>
      </c>
      <c r="F361" s="31">
        <v>50</v>
      </c>
      <c r="G361" s="31">
        <v>40</v>
      </c>
      <c r="H361" s="8">
        <v>2</v>
      </c>
      <c r="I361" s="7">
        <v>2.9166666666666667E-2</v>
      </c>
      <c r="J361" s="9" t="s">
        <v>6</v>
      </c>
      <c r="K361" s="31">
        <v>80</v>
      </c>
      <c r="L361" s="31">
        <v>30</v>
      </c>
      <c r="M361" s="31">
        <v>80</v>
      </c>
      <c r="N361" s="12">
        <v>0.375</v>
      </c>
    </row>
    <row r="362" spans="1:14" x14ac:dyDescent="0.2">
      <c r="A362" s="8">
        <v>135</v>
      </c>
      <c r="B362" s="8">
        <v>11</v>
      </c>
      <c r="C362" s="9" t="s">
        <v>13</v>
      </c>
      <c r="D362" s="9" t="s">
        <v>37</v>
      </c>
      <c r="E362" s="31">
        <v>17</v>
      </c>
      <c r="F362" s="31">
        <v>51</v>
      </c>
      <c r="G362" s="31">
        <v>29</v>
      </c>
      <c r="H362" s="8">
        <v>3</v>
      </c>
      <c r="I362" s="7">
        <v>2.013888888888889E-2</v>
      </c>
      <c r="J362" s="9" t="s">
        <v>8</v>
      </c>
      <c r="K362" s="31">
        <v>87</v>
      </c>
      <c r="L362" s="31">
        <v>36</v>
      </c>
      <c r="M362" s="31">
        <v>87</v>
      </c>
      <c r="N362" s="12">
        <v>0.41379310344827586</v>
      </c>
    </row>
    <row r="363" spans="1:14" x14ac:dyDescent="0.2">
      <c r="A363" s="8">
        <v>136</v>
      </c>
      <c r="B363" s="8">
        <v>6</v>
      </c>
      <c r="C363" s="9" t="s">
        <v>11</v>
      </c>
      <c r="D363" s="9" t="s">
        <v>35</v>
      </c>
      <c r="E363" s="31">
        <v>25</v>
      </c>
      <c r="F363" s="31">
        <v>50</v>
      </c>
      <c r="G363" s="31">
        <v>40</v>
      </c>
      <c r="H363" s="8">
        <v>2</v>
      </c>
      <c r="I363" s="7">
        <v>9.0277777777777769E-3</v>
      </c>
      <c r="J363" s="9" t="s">
        <v>8</v>
      </c>
      <c r="K363" s="31">
        <v>80</v>
      </c>
      <c r="L363" s="31">
        <v>30</v>
      </c>
      <c r="M363" s="31">
        <v>80</v>
      </c>
      <c r="N363" s="12">
        <v>0.375</v>
      </c>
    </row>
    <row r="364" spans="1:14" x14ac:dyDescent="0.2">
      <c r="A364" s="8">
        <v>137</v>
      </c>
      <c r="B364" s="8">
        <v>13</v>
      </c>
      <c r="C364" s="9" t="s">
        <v>23</v>
      </c>
      <c r="D364" s="9" t="s">
        <v>47</v>
      </c>
      <c r="E364" s="31">
        <v>13</v>
      </c>
      <c r="F364" s="31">
        <v>39</v>
      </c>
      <c r="G364" s="31">
        <v>21</v>
      </c>
      <c r="H364" s="8">
        <v>3</v>
      </c>
      <c r="I364" s="7">
        <v>2.8472222222222222E-2</v>
      </c>
      <c r="J364" s="9" t="s">
        <v>8</v>
      </c>
      <c r="K364" s="31">
        <v>63</v>
      </c>
      <c r="L364" s="31">
        <v>24</v>
      </c>
      <c r="M364" s="31">
        <v>63</v>
      </c>
      <c r="N364" s="12">
        <v>0.38095238095238093</v>
      </c>
    </row>
    <row r="365" spans="1:14" x14ac:dyDescent="0.2">
      <c r="A365" s="8">
        <v>138</v>
      </c>
      <c r="B365" s="8">
        <v>6</v>
      </c>
      <c r="C365" s="9" t="s">
        <v>9</v>
      </c>
      <c r="D365" s="9" t="s">
        <v>33</v>
      </c>
      <c r="E365" s="31">
        <v>19</v>
      </c>
      <c r="F365" s="31">
        <v>38</v>
      </c>
      <c r="G365" s="31">
        <v>31</v>
      </c>
      <c r="H365" s="8">
        <v>2</v>
      </c>
      <c r="I365" s="7">
        <v>2.7777777777777776E-2</v>
      </c>
      <c r="J365" s="9" t="s">
        <v>6</v>
      </c>
      <c r="K365" s="31">
        <v>62</v>
      </c>
      <c r="L365" s="31">
        <v>24</v>
      </c>
      <c r="M365" s="31">
        <v>62</v>
      </c>
      <c r="N365" s="12">
        <v>0.38709677419354838</v>
      </c>
    </row>
    <row r="366" spans="1:14" x14ac:dyDescent="0.2">
      <c r="A366" s="8">
        <v>138</v>
      </c>
      <c r="B366" s="8">
        <v>6</v>
      </c>
      <c r="C366" s="9" t="s">
        <v>16</v>
      </c>
      <c r="D366" s="9" t="s">
        <v>40</v>
      </c>
      <c r="E366" s="31">
        <v>11</v>
      </c>
      <c r="F366" s="31">
        <v>22</v>
      </c>
      <c r="G366" s="31">
        <v>19</v>
      </c>
      <c r="H366" s="8">
        <v>2</v>
      </c>
      <c r="I366" s="7">
        <v>4.1666666666666666E-3</v>
      </c>
      <c r="J366" s="9" t="s">
        <v>6</v>
      </c>
      <c r="K366" s="31">
        <v>38</v>
      </c>
      <c r="L366" s="31">
        <v>16</v>
      </c>
      <c r="M366" s="31">
        <v>38</v>
      </c>
      <c r="N366" s="12">
        <v>0.42105263157894735</v>
      </c>
    </row>
    <row r="367" spans="1:14" x14ac:dyDescent="0.2">
      <c r="A367" s="8">
        <v>138</v>
      </c>
      <c r="B367" s="8">
        <v>6</v>
      </c>
      <c r="C367" s="9" t="s">
        <v>25</v>
      </c>
      <c r="D367" s="9" t="s">
        <v>49</v>
      </c>
      <c r="E367" s="31">
        <v>15</v>
      </c>
      <c r="F367" s="31">
        <v>45</v>
      </c>
      <c r="G367" s="31">
        <v>26</v>
      </c>
      <c r="H367" s="8">
        <v>3</v>
      </c>
      <c r="I367" s="7">
        <v>4.8611111111111112E-3</v>
      </c>
      <c r="J367" s="9" t="s">
        <v>8</v>
      </c>
      <c r="K367" s="31">
        <v>78</v>
      </c>
      <c r="L367" s="31">
        <v>33</v>
      </c>
      <c r="M367" s="31">
        <v>78</v>
      </c>
      <c r="N367" s="12">
        <v>0.42307692307692307</v>
      </c>
    </row>
    <row r="368" spans="1:14" x14ac:dyDescent="0.2">
      <c r="A368" s="8">
        <v>138</v>
      </c>
      <c r="B368" s="8">
        <v>6</v>
      </c>
      <c r="C368" s="9" t="s">
        <v>7</v>
      </c>
      <c r="D368" s="9" t="s">
        <v>32</v>
      </c>
      <c r="E368" s="31">
        <v>18</v>
      </c>
      <c r="F368" s="31">
        <v>36</v>
      </c>
      <c r="G368" s="31">
        <v>30</v>
      </c>
      <c r="H368" s="8">
        <v>2</v>
      </c>
      <c r="I368" s="7">
        <v>3.0555555555555555E-2</v>
      </c>
      <c r="J368" s="9" t="s">
        <v>8</v>
      </c>
      <c r="K368" s="31">
        <v>60</v>
      </c>
      <c r="L368" s="31">
        <v>24</v>
      </c>
      <c r="M368" s="31">
        <v>60</v>
      </c>
      <c r="N368" s="12">
        <v>0.4</v>
      </c>
    </row>
    <row r="369" spans="1:14" x14ac:dyDescent="0.2">
      <c r="A369" s="8">
        <v>139</v>
      </c>
      <c r="B369" s="8">
        <v>16</v>
      </c>
      <c r="C369" s="9" t="s">
        <v>17</v>
      </c>
      <c r="D369" s="9" t="s">
        <v>41</v>
      </c>
      <c r="E369" s="31">
        <v>21</v>
      </c>
      <c r="F369" s="31">
        <v>21</v>
      </c>
      <c r="G369" s="31">
        <v>35</v>
      </c>
      <c r="H369" s="8">
        <v>1</v>
      </c>
      <c r="I369" s="7">
        <v>1.8055555555555554E-2</v>
      </c>
      <c r="J369" s="9" t="s">
        <v>6</v>
      </c>
      <c r="K369" s="31">
        <v>35</v>
      </c>
      <c r="L369" s="31">
        <v>14</v>
      </c>
      <c r="M369" s="31">
        <v>35</v>
      </c>
      <c r="N369" s="12">
        <v>0.4</v>
      </c>
    </row>
    <row r="370" spans="1:14" x14ac:dyDescent="0.2">
      <c r="A370" s="8">
        <v>140</v>
      </c>
      <c r="B370" s="8">
        <v>11</v>
      </c>
      <c r="C370" s="9" t="s">
        <v>26</v>
      </c>
      <c r="D370" s="9" t="s">
        <v>50</v>
      </c>
      <c r="E370" s="31">
        <v>15</v>
      </c>
      <c r="F370" s="31">
        <v>30</v>
      </c>
      <c r="G370" s="31">
        <v>25</v>
      </c>
      <c r="H370" s="8">
        <v>2</v>
      </c>
      <c r="I370" s="7">
        <v>2.4305555555555556E-2</v>
      </c>
      <c r="J370" s="9" t="s">
        <v>6</v>
      </c>
      <c r="K370" s="31">
        <v>50</v>
      </c>
      <c r="L370" s="31">
        <v>20</v>
      </c>
      <c r="M370" s="31">
        <v>50</v>
      </c>
      <c r="N370" s="12">
        <v>0.4</v>
      </c>
    </row>
    <row r="371" spans="1:14" x14ac:dyDescent="0.2">
      <c r="A371" s="8">
        <v>140</v>
      </c>
      <c r="B371" s="8">
        <v>11</v>
      </c>
      <c r="C371" s="9" t="s">
        <v>17</v>
      </c>
      <c r="D371" s="9" t="s">
        <v>41</v>
      </c>
      <c r="E371" s="31">
        <v>21</v>
      </c>
      <c r="F371" s="31">
        <v>63</v>
      </c>
      <c r="G371" s="31">
        <v>35</v>
      </c>
      <c r="H371" s="8">
        <v>3</v>
      </c>
      <c r="I371" s="7">
        <v>2.4305555555555556E-2</v>
      </c>
      <c r="J371" s="9" t="s">
        <v>8</v>
      </c>
      <c r="K371" s="31">
        <v>105</v>
      </c>
      <c r="L371" s="31">
        <v>42</v>
      </c>
      <c r="M371" s="31">
        <v>105</v>
      </c>
      <c r="N371" s="12">
        <v>0.4</v>
      </c>
    </row>
    <row r="372" spans="1:14" x14ac:dyDescent="0.2">
      <c r="A372" s="8">
        <v>140</v>
      </c>
      <c r="B372" s="8">
        <v>11</v>
      </c>
      <c r="C372" s="9" t="s">
        <v>24</v>
      </c>
      <c r="D372" s="9" t="s">
        <v>48</v>
      </c>
      <c r="E372" s="31">
        <v>10</v>
      </c>
      <c r="F372" s="31">
        <v>20</v>
      </c>
      <c r="G372" s="31">
        <v>18</v>
      </c>
      <c r="H372" s="8">
        <v>2</v>
      </c>
      <c r="I372" s="7">
        <v>3.3333333333333333E-2</v>
      </c>
      <c r="J372" s="9" t="s">
        <v>8</v>
      </c>
      <c r="K372" s="31">
        <v>36</v>
      </c>
      <c r="L372" s="31">
        <v>16</v>
      </c>
      <c r="M372" s="31">
        <v>36</v>
      </c>
      <c r="N372" s="12">
        <v>0.44444444444444442</v>
      </c>
    </row>
    <row r="373" spans="1:14" x14ac:dyDescent="0.2">
      <c r="A373" s="8">
        <v>141</v>
      </c>
      <c r="B373" s="8">
        <v>4</v>
      </c>
      <c r="C373" s="9" t="s">
        <v>23</v>
      </c>
      <c r="D373" s="9" t="s">
        <v>47</v>
      </c>
      <c r="E373" s="31">
        <v>13</v>
      </c>
      <c r="F373" s="31">
        <v>13</v>
      </c>
      <c r="G373" s="31">
        <v>21</v>
      </c>
      <c r="H373" s="8">
        <v>1</v>
      </c>
      <c r="I373" s="7">
        <v>1.9444444444444445E-2</v>
      </c>
      <c r="J373" s="9" t="s">
        <v>8</v>
      </c>
      <c r="K373" s="31">
        <v>21</v>
      </c>
      <c r="L373" s="31">
        <v>8</v>
      </c>
      <c r="M373" s="31">
        <v>21</v>
      </c>
      <c r="N373" s="12">
        <v>0.38095238095238093</v>
      </c>
    </row>
    <row r="374" spans="1:14" x14ac:dyDescent="0.2">
      <c r="A374" s="8">
        <v>142</v>
      </c>
      <c r="B374" s="8">
        <v>14</v>
      </c>
      <c r="C374" s="9" t="s">
        <v>5</v>
      </c>
      <c r="D374" s="9" t="s">
        <v>31</v>
      </c>
      <c r="E374" s="31">
        <v>14</v>
      </c>
      <c r="F374" s="31">
        <v>42</v>
      </c>
      <c r="G374" s="31">
        <v>24</v>
      </c>
      <c r="H374" s="8">
        <v>3</v>
      </c>
      <c r="I374" s="7">
        <v>2.5694444444444443E-2</v>
      </c>
      <c r="J374" s="9" t="s">
        <v>6</v>
      </c>
      <c r="K374" s="31">
        <v>72</v>
      </c>
      <c r="L374" s="31">
        <v>30</v>
      </c>
      <c r="M374" s="31">
        <v>72</v>
      </c>
      <c r="N374" s="12">
        <v>0.41666666666666669</v>
      </c>
    </row>
    <row r="375" spans="1:14" x14ac:dyDescent="0.2">
      <c r="A375" s="8">
        <v>142</v>
      </c>
      <c r="B375" s="8">
        <v>14</v>
      </c>
      <c r="C375" s="9" t="s">
        <v>22</v>
      </c>
      <c r="D375" s="9" t="s">
        <v>46</v>
      </c>
      <c r="E375" s="31">
        <v>14</v>
      </c>
      <c r="F375" s="31">
        <v>42</v>
      </c>
      <c r="G375" s="31">
        <v>23</v>
      </c>
      <c r="H375" s="8">
        <v>3</v>
      </c>
      <c r="I375" s="7">
        <v>7.6388888888888886E-3</v>
      </c>
      <c r="J375" s="9" t="s">
        <v>8</v>
      </c>
      <c r="K375" s="31">
        <v>69</v>
      </c>
      <c r="L375" s="31">
        <v>27</v>
      </c>
      <c r="M375" s="31">
        <v>69</v>
      </c>
      <c r="N375" s="12">
        <v>0.39130434782608697</v>
      </c>
    </row>
    <row r="376" spans="1:14" x14ac:dyDescent="0.2">
      <c r="A376" s="8">
        <v>142</v>
      </c>
      <c r="B376" s="8">
        <v>14</v>
      </c>
      <c r="C376" s="9" t="s">
        <v>11</v>
      </c>
      <c r="D376" s="9" t="s">
        <v>35</v>
      </c>
      <c r="E376" s="31">
        <v>25</v>
      </c>
      <c r="F376" s="31">
        <v>25</v>
      </c>
      <c r="G376" s="31">
        <v>40</v>
      </c>
      <c r="H376" s="8">
        <v>1</v>
      </c>
      <c r="I376" s="7">
        <v>1.5277777777777777E-2</v>
      </c>
      <c r="J376" s="9" t="s">
        <v>6</v>
      </c>
      <c r="K376" s="31">
        <v>40</v>
      </c>
      <c r="L376" s="31">
        <v>15</v>
      </c>
      <c r="M376" s="31">
        <v>40</v>
      </c>
      <c r="N376" s="12">
        <v>0.375</v>
      </c>
    </row>
    <row r="377" spans="1:14" x14ac:dyDescent="0.2">
      <c r="A377" s="8">
        <v>143</v>
      </c>
      <c r="B377" s="8">
        <v>9</v>
      </c>
      <c r="C377" s="9" t="s">
        <v>26</v>
      </c>
      <c r="D377" s="9" t="s">
        <v>50</v>
      </c>
      <c r="E377" s="31">
        <v>15</v>
      </c>
      <c r="F377" s="31">
        <v>30</v>
      </c>
      <c r="G377" s="31">
        <v>25</v>
      </c>
      <c r="H377" s="8">
        <v>2</v>
      </c>
      <c r="I377" s="7">
        <v>1.1111111111111112E-2</v>
      </c>
      <c r="J377" s="9" t="s">
        <v>8</v>
      </c>
      <c r="K377" s="31">
        <v>50</v>
      </c>
      <c r="L377" s="31">
        <v>20</v>
      </c>
      <c r="M377" s="31">
        <v>50</v>
      </c>
      <c r="N377" s="12">
        <v>0.4</v>
      </c>
    </row>
    <row r="378" spans="1:14" x14ac:dyDescent="0.2">
      <c r="A378" s="8">
        <v>144</v>
      </c>
      <c r="B378" s="8">
        <v>18</v>
      </c>
      <c r="C378" s="9" t="s">
        <v>12</v>
      </c>
      <c r="D378" s="9" t="s">
        <v>36</v>
      </c>
      <c r="E378" s="31">
        <v>22</v>
      </c>
      <c r="F378" s="31">
        <v>22</v>
      </c>
      <c r="G378" s="31">
        <v>36</v>
      </c>
      <c r="H378" s="8">
        <v>1</v>
      </c>
      <c r="I378" s="7">
        <v>1.8749999999999999E-2</v>
      </c>
      <c r="J378" s="9" t="s">
        <v>8</v>
      </c>
      <c r="K378" s="31">
        <v>36</v>
      </c>
      <c r="L378" s="31">
        <v>14</v>
      </c>
      <c r="M378" s="31">
        <v>36</v>
      </c>
      <c r="N378" s="12">
        <v>0.3888888888888889</v>
      </c>
    </row>
    <row r="379" spans="1:14" x14ac:dyDescent="0.2">
      <c r="A379" s="8">
        <v>144</v>
      </c>
      <c r="B379" s="8">
        <v>18</v>
      </c>
      <c r="C379" s="9" t="s">
        <v>16</v>
      </c>
      <c r="D379" s="9" t="s">
        <v>40</v>
      </c>
      <c r="E379" s="31">
        <v>11</v>
      </c>
      <c r="F379" s="31">
        <v>33</v>
      </c>
      <c r="G379" s="31">
        <v>19</v>
      </c>
      <c r="H379" s="8">
        <v>3</v>
      </c>
      <c r="I379" s="7">
        <v>3.5416666666666666E-2</v>
      </c>
      <c r="J379" s="9" t="s">
        <v>6</v>
      </c>
      <c r="K379" s="31">
        <v>57</v>
      </c>
      <c r="L379" s="31">
        <v>24</v>
      </c>
      <c r="M379" s="31">
        <v>57</v>
      </c>
      <c r="N379" s="12">
        <v>0.42105263157894735</v>
      </c>
    </row>
    <row r="380" spans="1:14" x14ac:dyDescent="0.2">
      <c r="A380" s="8">
        <v>144</v>
      </c>
      <c r="B380" s="8">
        <v>18</v>
      </c>
      <c r="C380" s="9" t="s">
        <v>13</v>
      </c>
      <c r="D380" s="9" t="s">
        <v>37</v>
      </c>
      <c r="E380" s="31">
        <v>17</v>
      </c>
      <c r="F380" s="31">
        <v>34</v>
      </c>
      <c r="G380" s="31">
        <v>29</v>
      </c>
      <c r="H380" s="8">
        <v>2</v>
      </c>
      <c r="I380" s="7">
        <v>2.6388888888888889E-2</v>
      </c>
      <c r="J380" s="9" t="s">
        <v>6</v>
      </c>
      <c r="K380" s="31">
        <v>58</v>
      </c>
      <c r="L380" s="31">
        <v>24</v>
      </c>
      <c r="M380" s="31">
        <v>58</v>
      </c>
      <c r="N380" s="12">
        <v>0.41379310344827586</v>
      </c>
    </row>
    <row r="381" spans="1:14" x14ac:dyDescent="0.2">
      <c r="A381" s="8">
        <v>144</v>
      </c>
      <c r="B381" s="8">
        <v>18</v>
      </c>
      <c r="C381" s="9" t="s">
        <v>20</v>
      </c>
      <c r="D381" s="9" t="s">
        <v>44</v>
      </c>
      <c r="E381" s="31">
        <v>20</v>
      </c>
      <c r="F381" s="31">
        <v>20</v>
      </c>
      <c r="G381" s="31">
        <v>34</v>
      </c>
      <c r="H381" s="8">
        <v>1</v>
      </c>
      <c r="I381" s="7">
        <v>2.361111111111111E-2</v>
      </c>
      <c r="J381" s="9" t="s">
        <v>8</v>
      </c>
      <c r="K381" s="31">
        <v>34</v>
      </c>
      <c r="L381" s="31">
        <v>14</v>
      </c>
      <c r="M381" s="31">
        <v>34</v>
      </c>
      <c r="N381" s="12">
        <v>0.41176470588235292</v>
      </c>
    </row>
    <row r="382" spans="1:14" x14ac:dyDescent="0.2">
      <c r="A382" s="8">
        <v>145</v>
      </c>
      <c r="B382" s="8">
        <v>2</v>
      </c>
      <c r="C382" s="9" t="s">
        <v>19</v>
      </c>
      <c r="D382" s="9" t="s">
        <v>43</v>
      </c>
      <c r="E382" s="31">
        <v>13</v>
      </c>
      <c r="F382" s="31">
        <v>39</v>
      </c>
      <c r="G382" s="31">
        <v>22</v>
      </c>
      <c r="H382" s="8">
        <v>3</v>
      </c>
      <c r="I382" s="7">
        <v>4.0972222222222222E-2</v>
      </c>
      <c r="J382" s="9" t="s">
        <v>6</v>
      </c>
      <c r="K382" s="31">
        <v>66</v>
      </c>
      <c r="L382" s="31">
        <v>27</v>
      </c>
      <c r="M382" s="31">
        <v>66</v>
      </c>
      <c r="N382" s="12">
        <v>0.40909090909090912</v>
      </c>
    </row>
    <row r="383" spans="1:14" x14ac:dyDescent="0.2">
      <c r="A383" s="8">
        <v>145</v>
      </c>
      <c r="B383" s="8">
        <v>2</v>
      </c>
      <c r="C383" s="9" t="s">
        <v>7</v>
      </c>
      <c r="D383" s="9" t="s">
        <v>32</v>
      </c>
      <c r="E383" s="31">
        <v>18</v>
      </c>
      <c r="F383" s="31">
        <v>36</v>
      </c>
      <c r="G383" s="31">
        <v>30</v>
      </c>
      <c r="H383" s="8">
        <v>2</v>
      </c>
      <c r="I383" s="7">
        <v>3.2638888888888891E-2</v>
      </c>
      <c r="J383" s="9" t="s">
        <v>8</v>
      </c>
      <c r="K383" s="31">
        <v>60</v>
      </c>
      <c r="L383" s="31">
        <v>24</v>
      </c>
      <c r="M383" s="31">
        <v>60</v>
      </c>
      <c r="N383" s="12">
        <v>0.4</v>
      </c>
    </row>
    <row r="384" spans="1:14" x14ac:dyDescent="0.2">
      <c r="A384" s="8">
        <v>146</v>
      </c>
      <c r="B384" s="8">
        <v>8</v>
      </c>
      <c r="C384" s="9" t="s">
        <v>9</v>
      </c>
      <c r="D384" s="9" t="s">
        <v>33</v>
      </c>
      <c r="E384" s="31">
        <v>19</v>
      </c>
      <c r="F384" s="31">
        <v>38</v>
      </c>
      <c r="G384" s="31">
        <v>31</v>
      </c>
      <c r="H384" s="8">
        <v>2</v>
      </c>
      <c r="I384" s="7">
        <v>3.2638888888888891E-2</v>
      </c>
      <c r="J384" s="9" t="s">
        <v>8</v>
      </c>
      <c r="K384" s="31">
        <v>62</v>
      </c>
      <c r="L384" s="31">
        <v>24</v>
      </c>
      <c r="M384" s="31">
        <v>62</v>
      </c>
      <c r="N384" s="12">
        <v>0.38709677419354838</v>
      </c>
    </row>
    <row r="385" spans="1:14" x14ac:dyDescent="0.2">
      <c r="A385" s="8">
        <v>147</v>
      </c>
      <c r="B385" s="8">
        <v>5</v>
      </c>
      <c r="C385" s="9" t="s">
        <v>11</v>
      </c>
      <c r="D385" s="9" t="s">
        <v>35</v>
      </c>
      <c r="E385" s="31">
        <v>25</v>
      </c>
      <c r="F385" s="31">
        <v>25</v>
      </c>
      <c r="G385" s="31">
        <v>40</v>
      </c>
      <c r="H385" s="8">
        <v>1</v>
      </c>
      <c r="I385" s="7">
        <v>9.0277777777777769E-3</v>
      </c>
      <c r="J385" s="9" t="s">
        <v>8</v>
      </c>
      <c r="K385" s="31">
        <v>40</v>
      </c>
      <c r="L385" s="31">
        <v>15</v>
      </c>
      <c r="M385" s="31">
        <v>40</v>
      </c>
      <c r="N385" s="12">
        <v>0.375</v>
      </c>
    </row>
    <row r="386" spans="1:14" x14ac:dyDescent="0.2">
      <c r="A386" s="8">
        <v>147</v>
      </c>
      <c r="B386" s="8">
        <v>5</v>
      </c>
      <c r="C386" s="9" t="s">
        <v>19</v>
      </c>
      <c r="D386" s="9" t="s">
        <v>43</v>
      </c>
      <c r="E386" s="31">
        <v>13</v>
      </c>
      <c r="F386" s="31">
        <v>26</v>
      </c>
      <c r="G386" s="31">
        <v>22</v>
      </c>
      <c r="H386" s="8">
        <v>2</v>
      </c>
      <c r="I386" s="7">
        <v>1.3888888888888888E-2</v>
      </c>
      <c r="J386" s="9" t="s">
        <v>6</v>
      </c>
      <c r="K386" s="31">
        <v>44</v>
      </c>
      <c r="L386" s="31">
        <v>18</v>
      </c>
      <c r="M386" s="31">
        <v>44</v>
      </c>
      <c r="N386" s="12">
        <v>0.40909090909090912</v>
      </c>
    </row>
    <row r="387" spans="1:14" x14ac:dyDescent="0.2">
      <c r="A387" s="8">
        <v>148</v>
      </c>
      <c r="B387" s="8">
        <v>10</v>
      </c>
      <c r="C387" s="9" t="s">
        <v>13</v>
      </c>
      <c r="D387" s="9" t="s">
        <v>37</v>
      </c>
      <c r="E387" s="31">
        <v>17</v>
      </c>
      <c r="F387" s="31">
        <v>34</v>
      </c>
      <c r="G387" s="31">
        <v>29</v>
      </c>
      <c r="H387" s="8">
        <v>2</v>
      </c>
      <c r="I387" s="7">
        <v>2.1527777777777778E-2</v>
      </c>
      <c r="J387" s="9" t="s">
        <v>6</v>
      </c>
      <c r="K387" s="31">
        <v>58</v>
      </c>
      <c r="L387" s="31">
        <v>24</v>
      </c>
      <c r="M387" s="31">
        <v>58</v>
      </c>
      <c r="N387" s="12">
        <v>0.41379310344827586</v>
      </c>
    </row>
    <row r="388" spans="1:14" x14ac:dyDescent="0.2">
      <c r="A388" s="8">
        <v>148</v>
      </c>
      <c r="B388" s="8">
        <v>10</v>
      </c>
      <c r="C388" s="9" t="s">
        <v>20</v>
      </c>
      <c r="D388" s="9" t="s">
        <v>44</v>
      </c>
      <c r="E388" s="31">
        <v>20</v>
      </c>
      <c r="F388" s="31">
        <v>40</v>
      </c>
      <c r="G388" s="31">
        <v>34</v>
      </c>
      <c r="H388" s="8">
        <v>2</v>
      </c>
      <c r="I388" s="7">
        <v>3.9583333333333331E-2</v>
      </c>
      <c r="J388" s="9" t="s">
        <v>6</v>
      </c>
      <c r="K388" s="31">
        <v>68</v>
      </c>
      <c r="L388" s="31">
        <v>28</v>
      </c>
      <c r="M388" s="31">
        <v>68</v>
      </c>
      <c r="N388" s="12">
        <v>0.41176470588235292</v>
      </c>
    </row>
    <row r="389" spans="1:14" x14ac:dyDescent="0.2">
      <c r="A389" s="8">
        <v>148</v>
      </c>
      <c r="B389" s="8">
        <v>10</v>
      </c>
      <c r="C389" s="9" t="s">
        <v>21</v>
      </c>
      <c r="D389" s="9" t="s">
        <v>45</v>
      </c>
      <c r="E389" s="31">
        <v>12</v>
      </c>
      <c r="F389" s="31">
        <v>36</v>
      </c>
      <c r="G389" s="31">
        <v>20</v>
      </c>
      <c r="H389" s="8">
        <v>3</v>
      </c>
      <c r="I389" s="7">
        <v>3.1944444444444442E-2</v>
      </c>
      <c r="J389" s="9" t="s">
        <v>6</v>
      </c>
      <c r="K389" s="31">
        <v>60</v>
      </c>
      <c r="L389" s="31">
        <v>24</v>
      </c>
      <c r="M389" s="31">
        <v>60</v>
      </c>
      <c r="N389" s="12">
        <v>0.4</v>
      </c>
    </row>
    <row r="390" spans="1:14" x14ac:dyDescent="0.2">
      <c r="A390" s="8">
        <v>148</v>
      </c>
      <c r="B390" s="8">
        <v>10</v>
      </c>
      <c r="C390" s="9" t="s">
        <v>25</v>
      </c>
      <c r="D390" s="9" t="s">
        <v>49</v>
      </c>
      <c r="E390" s="31">
        <v>15</v>
      </c>
      <c r="F390" s="31">
        <v>15</v>
      </c>
      <c r="G390" s="31">
        <v>26</v>
      </c>
      <c r="H390" s="8">
        <v>1</v>
      </c>
      <c r="I390" s="7">
        <v>1.7361111111111112E-2</v>
      </c>
      <c r="J390" s="9" t="s">
        <v>6</v>
      </c>
      <c r="K390" s="31">
        <v>26</v>
      </c>
      <c r="L390" s="31">
        <v>11</v>
      </c>
      <c r="M390" s="31">
        <v>26</v>
      </c>
      <c r="N390" s="12">
        <v>0.42307692307692307</v>
      </c>
    </row>
    <row r="391" spans="1:14" x14ac:dyDescent="0.2">
      <c r="A391" s="8">
        <v>149</v>
      </c>
      <c r="B391" s="8">
        <v>18</v>
      </c>
      <c r="C391" s="9" t="s">
        <v>20</v>
      </c>
      <c r="D391" s="9" t="s">
        <v>44</v>
      </c>
      <c r="E391" s="31">
        <v>20</v>
      </c>
      <c r="F391" s="31">
        <v>60</v>
      </c>
      <c r="G391" s="31">
        <v>34</v>
      </c>
      <c r="H391" s="8">
        <v>3</v>
      </c>
      <c r="I391" s="7">
        <v>1.9444444444444445E-2</v>
      </c>
      <c r="J391" s="9" t="s">
        <v>8</v>
      </c>
      <c r="K391" s="31">
        <v>102</v>
      </c>
      <c r="L391" s="31">
        <v>42</v>
      </c>
      <c r="M391" s="31">
        <v>102</v>
      </c>
      <c r="N391" s="12">
        <v>0.41176470588235292</v>
      </c>
    </row>
    <row r="392" spans="1:14" x14ac:dyDescent="0.2">
      <c r="A392" s="8">
        <v>149</v>
      </c>
      <c r="B392" s="8">
        <v>18</v>
      </c>
      <c r="C392" s="9" t="s">
        <v>7</v>
      </c>
      <c r="D392" s="9" t="s">
        <v>32</v>
      </c>
      <c r="E392" s="31">
        <v>18</v>
      </c>
      <c r="F392" s="31">
        <v>18</v>
      </c>
      <c r="G392" s="31">
        <v>30</v>
      </c>
      <c r="H392" s="8">
        <v>1</v>
      </c>
      <c r="I392" s="7">
        <v>2.6388888888888889E-2</v>
      </c>
      <c r="J392" s="9" t="s">
        <v>8</v>
      </c>
      <c r="K392" s="31">
        <v>30</v>
      </c>
      <c r="L392" s="31">
        <v>12</v>
      </c>
      <c r="M392" s="31">
        <v>30</v>
      </c>
      <c r="N392" s="12">
        <v>0.4</v>
      </c>
    </row>
    <row r="393" spans="1:14" x14ac:dyDescent="0.2">
      <c r="A393" s="8">
        <v>149</v>
      </c>
      <c r="B393" s="8">
        <v>18</v>
      </c>
      <c r="C393" s="9" t="s">
        <v>24</v>
      </c>
      <c r="D393" s="9" t="s">
        <v>48</v>
      </c>
      <c r="E393" s="31">
        <v>10</v>
      </c>
      <c r="F393" s="31">
        <v>20</v>
      </c>
      <c r="G393" s="31">
        <v>18</v>
      </c>
      <c r="H393" s="8">
        <v>2</v>
      </c>
      <c r="I393" s="7">
        <v>1.7361111111111112E-2</v>
      </c>
      <c r="J393" s="9" t="s">
        <v>6</v>
      </c>
      <c r="K393" s="31">
        <v>36</v>
      </c>
      <c r="L393" s="31">
        <v>16</v>
      </c>
      <c r="M393" s="31">
        <v>36</v>
      </c>
      <c r="N393" s="12">
        <v>0.44444444444444442</v>
      </c>
    </row>
    <row r="394" spans="1:14" x14ac:dyDescent="0.2">
      <c r="A394" s="8">
        <v>149</v>
      </c>
      <c r="B394" s="8">
        <v>18</v>
      </c>
      <c r="C394" s="9" t="s">
        <v>13</v>
      </c>
      <c r="D394" s="9" t="s">
        <v>37</v>
      </c>
      <c r="E394" s="31">
        <v>17</v>
      </c>
      <c r="F394" s="31">
        <v>34</v>
      </c>
      <c r="G394" s="31">
        <v>29</v>
      </c>
      <c r="H394" s="8">
        <v>2</v>
      </c>
      <c r="I394" s="7">
        <v>3.3333333333333333E-2</v>
      </c>
      <c r="J394" s="9" t="s">
        <v>8</v>
      </c>
      <c r="K394" s="31">
        <v>58</v>
      </c>
      <c r="L394" s="31">
        <v>24</v>
      </c>
      <c r="M394" s="31">
        <v>58</v>
      </c>
      <c r="N394" s="12">
        <v>0.41379310344827586</v>
      </c>
    </row>
    <row r="395" spans="1:14" x14ac:dyDescent="0.2">
      <c r="A395" s="8">
        <v>150</v>
      </c>
      <c r="B395" s="8">
        <v>18</v>
      </c>
      <c r="C395" s="9" t="s">
        <v>19</v>
      </c>
      <c r="D395" s="9" t="s">
        <v>43</v>
      </c>
      <c r="E395" s="31">
        <v>13</v>
      </c>
      <c r="F395" s="31">
        <v>26</v>
      </c>
      <c r="G395" s="31">
        <v>22</v>
      </c>
      <c r="H395" s="8">
        <v>2</v>
      </c>
      <c r="I395" s="7">
        <v>1.3194444444444444E-2</v>
      </c>
      <c r="J395" s="9" t="s">
        <v>6</v>
      </c>
      <c r="K395" s="31">
        <v>44</v>
      </c>
      <c r="L395" s="31">
        <v>18</v>
      </c>
      <c r="M395" s="31">
        <v>44</v>
      </c>
      <c r="N395" s="12">
        <v>0.40909090909090912</v>
      </c>
    </row>
    <row r="396" spans="1:14" x14ac:dyDescent="0.2">
      <c r="A396" s="8">
        <v>150</v>
      </c>
      <c r="B396" s="8">
        <v>18</v>
      </c>
      <c r="C396" s="9" t="s">
        <v>14</v>
      </c>
      <c r="D396" s="9" t="s">
        <v>38</v>
      </c>
      <c r="E396" s="31">
        <v>20</v>
      </c>
      <c r="F396" s="31">
        <v>40</v>
      </c>
      <c r="G396" s="31">
        <v>33</v>
      </c>
      <c r="H396" s="8">
        <v>2</v>
      </c>
      <c r="I396" s="7">
        <v>3.9583333333333331E-2</v>
      </c>
      <c r="J396" s="9" t="s">
        <v>8</v>
      </c>
      <c r="K396" s="31">
        <v>66</v>
      </c>
      <c r="L396" s="31">
        <v>26</v>
      </c>
      <c r="M396" s="31">
        <v>66</v>
      </c>
      <c r="N396" s="12">
        <v>0.39393939393939392</v>
      </c>
    </row>
    <row r="397" spans="1:14" x14ac:dyDescent="0.2">
      <c r="A397" s="8">
        <v>150</v>
      </c>
      <c r="B397" s="8">
        <v>18</v>
      </c>
      <c r="C397" s="9" t="s">
        <v>21</v>
      </c>
      <c r="D397" s="9" t="s">
        <v>45</v>
      </c>
      <c r="E397" s="31">
        <v>12</v>
      </c>
      <c r="F397" s="31">
        <v>24</v>
      </c>
      <c r="G397" s="31">
        <v>20</v>
      </c>
      <c r="H397" s="8">
        <v>2</v>
      </c>
      <c r="I397" s="7">
        <v>2.0833333333333332E-2</v>
      </c>
      <c r="J397" s="9" t="s">
        <v>8</v>
      </c>
      <c r="K397" s="31">
        <v>40</v>
      </c>
      <c r="L397" s="31">
        <v>16</v>
      </c>
      <c r="M397" s="31">
        <v>40</v>
      </c>
      <c r="N397" s="12">
        <v>0.4</v>
      </c>
    </row>
    <row r="398" spans="1:14" x14ac:dyDescent="0.2">
      <c r="A398" s="8">
        <v>151</v>
      </c>
      <c r="B398" s="8">
        <v>6</v>
      </c>
      <c r="C398" s="9" t="s">
        <v>22</v>
      </c>
      <c r="D398" s="9" t="s">
        <v>46</v>
      </c>
      <c r="E398" s="31">
        <v>14</v>
      </c>
      <c r="F398" s="31">
        <v>42</v>
      </c>
      <c r="G398" s="31">
        <v>23</v>
      </c>
      <c r="H398" s="8">
        <v>3</v>
      </c>
      <c r="I398" s="7">
        <v>9.0277777777777769E-3</v>
      </c>
      <c r="J398" s="9" t="s">
        <v>6</v>
      </c>
      <c r="K398" s="31">
        <v>69</v>
      </c>
      <c r="L398" s="31">
        <v>27</v>
      </c>
      <c r="M398" s="31">
        <v>69</v>
      </c>
      <c r="N398" s="12">
        <v>0.39130434782608697</v>
      </c>
    </row>
    <row r="399" spans="1:14" x14ac:dyDescent="0.2">
      <c r="A399" s="8">
        <v>151</v>
      </c>
      <c r="B399" s="8">
        <v>6</v>
      </c>
      <c r="C399" s="9" t="s">
        <v>23</v>
      </c>
      <c r="D399" s="9" t="s">
        <v>47</v>
      </c>
      <c r="E399" s="31">
        <v>13</v>
      </c>
      <c r="F399" s="31">
        <v>39</v>
      </c>
      <c r="G399" s="31">
        <v>21</v>
      </c>
      <c r="H399" s="8">
        <v>3</v>
      </c>
      <c r="I399" s="7">
        <v>4.1666666666666666E-3</v>
      </c>
      <c r="J399" s="9" t="s">
        <v>6</v>
      </c>
      <c r="K399" s="31">
        <v>63</v>
      </c>
      <c r="L399" s="31">
        <v>24</v>
      </c>
      <c r="M399" s="31">
        <v>63</v>
      </c>
      <c r="N399" s="12">
        <v>0.38095238095238093</v>
      </c>
    </row>
    <row r="400" spans="1:14" x14ac:dyDescent="0.2">
      <c r="A400" s="8">
        <v>152</v>
      </c>
      <c r="B400" s="8">
        <v>5</v>
      </c>
      <c r="C400" s="9" t="s">
        <v>15</v>
      </c>
      <c r="D400" s="9" t="s">
        <v>39</v>
      </c>
      <c r="E400" s="31">
        <v>16</v>
      </c>
      <c r="F400" s="31">
        <v>32</v>
      </c>
      <c r="G400" s="31">
        <v>28</v>
      </c>
      <c r="H400" s="8">
        <v>2</v>
      </c>
      <c r="I400" s="7">
        <v>8.3333333333333332E-3</v>
      </c>
      <c r="J400" s="9" t="s">
        <v>6</v>
      </c>
      <c r="K400" s="31">
        <v>56</v>
      </c>
      <c r="L400" s="31">
        <v>24</v>
      </c>
      <c r="M400" s="31">
        <v>56</v>
      </c>
      <c r="N400" s="12">
        <v>0.42857142857142855</v>
      </c>
    </row>
    <row r="401" spans="1:14" x14ac:dyDescent="0.2">
      <c r="A401" s="8">
        <v>153</v>
      </c>
      <c r="B401" s="8">
        <v>10</v>
      </c>
      <c r="C401" s="9" t="s">
        <v>14</v>
      </c>
      <c r="D401" s="9" t="s">
        <v>38</v>
      </c>
      <c r="E401" s="31">
        <v>20</v>
      </c>
      <c r="F401" s="31">
        <v>60</v>
      </c>
      <c r="G401" s="31">
        <v>33</v>
      </c>
      <c r="H401" s="8">
        <v>3</v>
      </c>
      <c r="I401" s="7">
        <v>6.9444444444444441E-3</v>
      </c>
      <c r="J401" s="9" t="s">
        <v>8</v>
      </c>
      <c r="K401" s="31">
        <v>99</v>
      </c>
      <c r="L401" s="31">
        <v>39</v>
      </c>
      <c r="M401" s="31">
        <v>99</v>
      </c>
      <c r="N401" s="12">
        <v>0.39393939393939392</v>
      </c>
    </row>
    <row r="402" spans="1:14" x14ac:dyDescent="0.2">
      <c r="A402" s="8">
        <v>153</v>
      </c>
      <c r="B402" s="8">
        <v>10</v>
      </c>
      <c r="C402" s="9" t="s">
        <v>5</v>
      </c>
      <c r="D402" s="9" t="s">
        <v>31</v>
      </c>
      <c r="E402" s="31">
        <v>14</v>
      </c>
      <c r="F402" s="31">
        <v>14</v>
      </c>
      <c r="G402" s="31">
        <v>24</v>
      </c>
      <c r="H402" s="8">
        <v>1</v>
      </c>
      <c r="I402" s="7">
        <v>3.6805555555555557E-2</v>
      </c>
      <c r="J402" s="9" t="s">
        <v>8</v>
      </c>
      <c r="K402" s="31">
        <v>24</v>
      </c>
      <c r="L402" s="31">
        <v>10</v>
      </c>
      <c r="M402" s="31">
        <v>24</v>
      </c>
      <c r="N402" s="12">
        <v>0.41666666666666669</v>
      </c>
    </row>
    <row r="403" spans="1:14" x14ac:dyDescent="0.2">
      <c r="A403" s="8">
        <v>153</v>
      </c>
      <c r="B403" s="8">
        <v>10</v>
      </c>
      <c r="C403" s="9" t="s">
        <v>11</v>
      </c>
      <c r="D403" s="9" t="s">
        <v>35</v>
      </c>
      <c r="E403" s="31">
        <v>25</v>
      </c>
      <c r="F403" s="31">
        <v>50</v>
      </c>
      <c r="G403" s="31">
        <v>40</v>
      </c>
      <c r="H403" s="8">
        <v>2</v>
      </c>
      <c r="I403" s="7">
        <v>1.8055555555555554E-2</v>
      </c>
      <c r="J403" s="9" t="s">
        <v>6</v>
      </c>
      <c r="K403" s="31">
        <v>80</v>
      </c>
      <c r="L403" s="31">
        <v>30</v>
      </c>
      <c r="M403" s="31">
        <v>80</v>
      </c>
      <c r="N403" s="12">
        <v>0.375</v>
      </c>
    </row>
    <row r="404" spans="1:14" x14ac:dyDescent="0.2">
      <c r="A404" s="8">
        <v>154</v>
      </c>
      <c r="B404" s="8">
        <v>11</v>
      </c>
      <c r="C404" s="9" t="s">
        <v>12</v>
      </c>
      <c r="D404" s="9" t="s">
        <v>36</v>
      </c>
      <c r="E404" s="31">
        <v>22</v>
      </c>
      <c r="F404" s="31">
        <v>66</v>
      </c>
      <c r="G404" s="31">
        <v>36</v>
      </c>
      <c r="H404" s="8">
        <v>3</v>
      </c>
      <c r="I404" s="7">
        <v>3.6111111111111108E-2</v>
      </c>
      <c r="J404" s="9" t="s">
        <v>6</v>
      </c>
      <c r="K404" s="31">
        <v>108</v>
      </c>
      <c r="L404" s="31">
        <v>42</v>
      </c>
      <c r="M404" s="31">
        <v>108</v>
      </c>
      <c r="N404" s="12">
        <v>0.3888888888888889</v>
      </c>
    </row>
    <row r="405" spans="1:14" x14ac:dyDescent="0.2">
      <c r="A405" s="8">
        <v>154</v>
      </c>
      <c r="B405" s="8">
        <v>11</v>
      </c>
      <c r="C405" s="9" t="s">
        <v>24</v>
      </c>
      <c r="D405" s="9" t="s">
        <v>48</v>
      </c>
      <c r="E405" s="31">
        <v>10</v>
      </c>
      <c r="F405" s="31">
        <v>20</v>
      </c>
      <c r="G405" s="31">
        <v>18</v>
      </c>
      <c r="H405" s="8">
        <v>2</v>
      </c>
      <c r="I405" s="7">
        <v>2.0833333333333332E-2</v>
      </c>
      <c r="J405" s="9" t="s">
        <v>6</v>
      </c>
      <c r="K405" s="31">
        <v>36</v>
      </c>
      <c r="L405" s="31">
        <v>16</v>
      </c>
      <c r="M405" s="31">
        <v>36</v>
      </c>
      <c r="N405" s="12">
        <v>0.44444444444444442</v>
      </c>
    </row>
    <row r="406" spans="1:14" x14ac:dyDescent="0.2">
      <c r="A406" s="8">
        <v>155</v>
      </c>
      <c r="B406" s="8">
        <v>7</v>
      </c>
      <c r="C406" s="9" t="s">
        <v>10</v>
      </c>
      <c r="D406" s="9" t="s">
        <v>34</v>
      </c>
      <c r="E406" s="31">
        <v>16</v>
      </c>
      <c r="F406" s="31">
        <v>32</v>
      </c>
      <c r="G406" s="31">
        <v>27</v>
      </c>
      <c r="H406" s="8">
        <v>2</v>
      </c>
      <c r="I406" s="7">
        <v>1.6666666666666666E-2</v>
      </c>
      <c r="J406" s="9" t="s">
        <v>8</v>
      </c>
      <c r="K406" s="31">
        <v>54</v>
      </c>
      <c r="L406" s="31">
        <v>22</v>
      </c>
      <c r="M406" s="31">
        <v>54</v>
      </c>
      <c r="N406" s="12">
        <v>0.40740740740740738</v>
      </c>
    </row>
    <row r="407" spans="1:14" x14ac:dyDescent="0.2">
      <c r="A407" s="8">
        <v>155</v>
      </c>
      <c r="B407" s="8">
        <v>7</v>
      </c>
      <c r="C407" s="9" t="s">
        <v>9</v>
      </c>
      <c r="D407" s="9" t="s">
        <v>33</v>
      </c>
      <c r="E407" s="31">
        <v>19</v>
      </c>
      <c r="F407" s="31">
        <v>38</v>
      </c>
      <c r="G407" s="31">
        <v>31</v>
      </c>
      <c r="H407" s="8">
        <v>2</v>
      </c>
      <c r="I407" s="7">
        <v>2.9861111111111113E-2</v>
      </c>
      <c r="J407" s="9" t="s">
        <v>6</v>
      </c>
      <c r="K407" s="31">
        <v>62</v>
      </c>
      <c r="L407" s="31">
        <v>24</v>
      </c>
      <c r="M407" s="31">
        <v>62</v>
      </c>
      <c r="N407" s="12">
        <v>0.38709677419354838</v>
      </c>
    </row>
    <row r="408" spans="1:14" x14ac:dyDescent="0.2">
      <c r="A408" s="8">
        <v>155</v>
      </c>
      <c r="B408" s="8">
        <v>7</v>
      </c>
      <c r="C408" s="9" t="s">
        <v>21</v>
      </c>
      <c r="D408" s="9" t="s">
        <v>45</v>
      </c>
      <c r="E408" s="31">
        <v>12</v>
      </c>
      <c r="F408" s="31">
        <v>12</v>
      </c>
      <c r="G408" s="31">
        <v>20</v>
      </c>
      <c r="H408" s="8">
        <v>1</v>
      </c>
      <c r="I408" s="7">
        <v>2.2916666666666665E-2</v>
      </c>
      <c r="J408" s="9" t="s">
        <v>8</v>
      </c>
      <c r="K408" s="31">
        <v>20</v>
      </c>
      <c r="L408" s="31">
        <v>8</v>
      </c>
      <c r="M408" s="31">
        <v>20</v>
      </c>
      <c r="N408" s="12">
        <v>0.4</v>
      </c>
    </row>
    <row r="409" spans="1:14" x14ac:dyDescent="0.2">
      <c r="A409" s="8">
        <v>156</v>
      </c>
      <c r="B409" s="8">
        <v>6</v>
      </c>
      <c r="C409" s="9" t="s">
        <v>15</v>
      </c>
      <c r="D409" s="9" t="s">
        <v>39</v>
      </c>
      <c r="E409" s="31">
        <v>16</v>
      </c>
      <c r="F409" s="31">
        <v>32</v>
      </c>
      <c r="G409" s="31">
        <v>28</v>
      </c>
      <c r="H409" s="8">
        <v>2</v>
      </c>
      <c r="I409" s="7">
        <v>4.1666666666666666E-3</v>
      </c>
      <c r="J409" s="9" t="s">
        <v>6</v>
      </c>
      <c r="K409" s="31">
        <v>56</v>
      </c>
      <c r="L409" s="31">
        <v>24</v>
      </c>
      <c r="M409" s="31">
        <v>56</v>
      </c>
      <c r="N409" s="12">
        <v>0.42857142857142855</v>
      </c>
    </row>
    <row r="410" spans="1:14" x14ac:dyDescent="0.2">
      <c r="A410" s="8">
        <v>157</v>
      </c>
      <c r="B410" s="8">
        <v>13</v>
      </c>
      <c r="C410" s="9" t="s">
        <v>26</v>
      </c>
      <c r="D410" s="9" t="s">
        <v>50</v>
      </c>
      <c r="E410" s="31">
        <v>15</v>
      </c>
      <c r="F410" s="31">
        <v>45</v>
      </c>
      <c r="G410" s="31">
        <v>25</v>
      </c>
      <c r="H410" s="8">
        <v>3</v>
      </c>
      <c r="I410" s="7">
        <v>3.3333333333333333E-2</v>
      </c>
      <c r="J410" s="9" t="s">
        <v>8</v>
      </c>
      <c r="K410" s="31">
        <v>75</v>
      </c>
      <c r="L410" s="31">
        <v>30</v>
      </c>
      <c r="M410" s="31">
        <v>75</v>
      </c>
      <c r="N410" s="12">
        <v>0.4</v>
      </c>
    </row>
    <row r="411" spans="1:14" x14ac:dyDescent="0.2">
      <c r="A411" s="8">
        <v>157</v>
      </c>
      <c r="B411" s="8">
        <v>13</v>
      </c>
      <c r="C411" s="9" t="s">
        <v>15</v>
      </c>
      <c r="D411" s="9" t="s">
        <v>39</v>
      </c>
      <c r="E411" s="31">
        <v>16</v>
      </c>
      <c r="F411" s="31">
        <v>16</v>
      </c>
      <c r="G411" s="31">
        <v>28</v>
      </c>
      <c r="H411" s="8">
        <v>1</v>
      </c>
      <c r="I411" s="7">
        <v>3.7499999999999999E-2</v>
      </c>
      <c r="J411" s="9" t="s">
        <v>8</v>
      </c>
      <c r="K411" s="31">
        <v>28</v>
      </c>
      <c r="L411" s="31">
        <v>12</v>
      </c>
      <c r="M411" s="31">
        <v>28</v>
      </c>
      <c r="N411" s="12">
        <v>0.42857142857142855</v>
      </c>
    </row>
    <row r="412" spans="1:14" x14ac:dyDescent="0.2">
      <c r="A412" s="8">
        <v>157</v>
      </c>
      <c r="B412" s="8">
        <v>13</v>
      </c>
      <c r="C412" s="9" t="s">
        <v>7</v>
      </c>
      <c r="D412" s="9" t="s">
        <v>32</v>
      </c>
      <c r="E412" s="31">
        <v>18</v>
      </c>
      <c r="F412" s="31">
        <v>36</v>
      </c>
      <c r="G412" s="31">
        <v>30</v>
      </c>
      <c r="H412" s="8">
        <v>2</v>
      </c>
      <c r="I412" s="7">
        <v>1.8749999999999999E-2</v>
      </c>
      <c r="J412" s="9" t="s">
        <v>6</v>
      </c>
      <c r="K412" s="31">
        <v>60</v>
      </c>
      <c r="L412" s="31">
        <v>24</v>
      </c>
      <c r="M412" s="31">
        <v>60</v>
      </c>
      <c r="N412" s="12">
        <v>0.4</v>
      </c>
    </row>
    <row r="413" spans="1:14" x14ac:dyDescent="0.2">
      <c r="A413" s="8">
        <v>157</v>
      </c>
      <c r="B413" s="8">
        <v>13</v>
      </c>
      <c r="C413" s="9" t="s">
        <v>12</v>
      </c>
      <c r="D413" s="9" t="s">
        <v>36</v>
      </c>
      <c r="E413" s="31">
        <v>22</v>
      </c>
      <c r="F413" s="31">
        <v>66</v>
      </c>
      <c r="G413" s="31">
        <v>36</v>
      </c>
      <c r="H413" s="8">
        <v>3</v>
      </c>
      <c r="I413" s="7">
        <v>1.4583333333333334E-2</v>
      </c>
      <c r="J413" s="9" t="s">
        <v>6</v>
      </c>
      <c r="K413" s="31">
        <v>108</v>
      </c>
      <c r="L413" s="31">
        <v>42</v>
      </c>
      <c r="M413" s="31">
        <v>108</v>
      </c>
      <c r="N413" s="12">
        <v>0.3888888888888889</v>
      </c>
    </row>
    <row r="414" spans="1:14" x14ac:dyDescent="0.2">
      <c r="A414" s="8">
        <v>158</v>
      </c>
      <c r="B414" s="8">
        <v>5</v>
      </c>
      <c r="C414" s="9" t="s">
        <v>16</v>
      </c>
      <c r="D414" s="9" t="s">
        <v>40</v>
      </c>
      <c r="E414" s="31">
        <v>11</v>
      </c>
      <c r="F414" s="31">
        <v>11</v>
      </c>
      <c r="G414" s="31">
        <v>19</v>
      </c>
      <c r="H414" s="8">
        <v>1</v>
      </c>
      <c r="I414" s="7">
        <v>3.9583333333333331E-2</v>
      </c>
      <c r="J414" s="9" t="s">
        <v>6</v>
      </c>
      <c r="K414" s="31">
        <v>19</v>
      </c>
      <c r="L414" s="31">
        <v>8</v>
      </c>
      <c r="M414" s="31">
        <v>19</v>
      </c>
      <c r="N414" s="12">
        <v>0.42105263157894735</v>
      </c>
    </row>
    <row r="415" spans="1:14" x14ac:dyDescent="0.2">
      <c r="A415" s="8">
        <v>158</v>
      </c>
      <c r="B415" s="8">
        <v>5</v>
      </c>
      <c r="C415" s="9" t="s">
        <v>25</v>
      </c>
      <c r="D415" s="9" t="s">
        <v>49</v>
      </c>
      <c r="E415" s="31">
        <v>15</v>
      </c>
      <c r="F415" s="31">
        <v>45</v>
      </c>
      <c r="G415" s="31">
        <v>26</v>
      </c>
      <c r="H415" s="8">
        <v>3</v>
      </c>
      <c r="I415" s="7">
        <v>3.8194444444444448E-2</v>
      </c>
      <c r="J415" s="9" t="s">
        <v>6</v>
      </c>
      <c r="K415" s="31">
        <v>78</v>
      </c>
      <c r="L415" s="31">
        <v>33</v>
      </c>
      <c r="M415" s="31">
        <v>78</v>
      </c>
      <c r="N415" s="12">
        <v>0.42307692307692307</v>
      </c>
    </row>
    <row r="416" spans="1:14" x14ac:dyDescent="0.2">
      <c r="A416" s="8">
        <v>158</v>
      </c>
      <c r="B416" s="8">
        <v>5</v>
      </c>
      <c r="C416" s="9" t="s">
        <v>12</v>
      </c>
      <c r="D416" s="9" t="s">
        <v>36</v>
      </c>
      <c r="E416" s="31">
        <v>22</v>
      </c>
      <c r="F416" s="31">
        <v>66</v>
      </c>
      <c r="G416" s="31">
        <v>36</v>
      </c>
      <c r="H416" s="8">
        <v>3</v>
      </c>
      <c r="I416" s="7">
        <v>4.8611111111111112E-3</v>
      </c>
      <c r="J416" s="9" t="s">
        <v>6</v>
      </c>
      <c r="K416" s="31">
        <v>108</v>
      </c>
      <c r="L416" s="31">
        <v>42</v>
      </c>
      <c r="M416" s="31">
        <v>108</v>
      </c>
      <c r="N416" s="12">
        <v>0.3888888888888889</v>
      </c>
    </row>
    <row r="417" spans="1:14" x14ac:dyDescent="0.2">
      <c r="A417" s="8">
        <v>158</v>
      </c>
      <c r="B417" s="8">
        <v>5</v>
      </c>
      <c r="C417" s="9" t="s">
        <v>17</v>
      </c>
      <c r="D417" s="9" t="s">
        <v>41</v>
      </c>
      <c r="E417" s="31">
        <v>21</v>
      </c>
      <c r="F417" s="31">
        <v>63</v>
      </c>
      <c r="G417" s="31">
        <v>35</v>
      </c>
      <c r="H417" s="8">
        <v>3</v>
      </c>
      <c r="I417" s="7">
        <v>1.1111111111111112E-2</v>
      </c>
      <c r="J417" s="9" t="s">
        <v>8</v>
      </c>
      <c r="K417" s="31">
        <v>105</v>
      </c>
      <c r="L417" s="31">
        <v>42</v>
      </c>
      <c r="M417" s="31">
        <v>105</v>
      </c>
      <c r="N417" s="12">
        <v>0.4</v>
      </c>
    </row>
    <row r="418" spans="1:14" x14ac:dyDescent="0.2">
      <c r="A418" s="8">
        <v>159</v>
      </c>
      <c r="B418" s="8">
        <v>16</v>
      </c>
      <c r="C418" s="9" t="s">
        <v>13</v>
      </c>
      <c r="D418" s="9" t="s">
        <v>37</v>
      </c>
      <c r="E418" s="31">
        <v>17</v>
      </c>
      <c r="F418" s="31">
        <v>51</v>
      </c>
      <c r="G418" s="31">
        <v>29</v>
      </c>
      <c r="H418" s="8">
        <v>3</v>
      </c>
      <c r="I418" s="7">
        <v>1.5972222222222221E-2</v>
      </c>
      <c r="J418" s="9" t="s">
        <v>8</v>
      </c>
      <c r="K418" s="31">
        <v>87</v>
      </c>
      <c r="L418" s="31">
        <v>36</v>
      </c>
      <c r="M418" s="31">
        <v>87</v>
      </c>
      <c r="N418" s="12">
        <v>0.41379310344827586</v>
      </c>
    </row>
    <row r="419" spans="1:14" x14ac:dyDescent="0.2">
      <c r="A419" s="8">
        <v>159</v>
      </c>
      <c r="B419" s="8">
        <v>16</v>
      </c>
      <c r="C419" s="9" t="s">
        <v>9</v>
      </c>
      <c r="D419" s="9" t="s">
        <v>33</v>
      </c>
      <c r="E419" s="31">
        <v>19</v>
      </c>
      <c r="F419" s="31">
        <v>19</v>
      </c>
      <c r="G419" s="31">
        <v>31</v>
      </c>
      <c r="H419" s="8">
        <v>1</v>
      </c>
      <c r="I419" s="7">
        <v>3.472222222222222E-3</v>
      </c>
      <c r="J419" s="9" t="s">
        <v>6</v>
      </c>
      <c r="K419" s="31">
        <v>31</v>
      </c>
      <c r="L419" s="31">
        <v>12</v>
      </c>
      <c r="M419" s="31">
        <v>31</v>
      </c>
      <c r="N419" s="12">
        <v>0.38709677419354838</v>
      </c>
    </row>
    <row r="420" spans="1:14" x14ac:dyDescent="0.2">
      <c r="A420" s="8">
        <v>159</v>
      </c>
      <c r="B420" s="8">
        <v>16</v>
      </c>
      <c r="C420" s="9" t="s">
        <v>24</v>
      </c>
      <c r="D420" s="9" t="s">
        <v>48</v>
      </c>
      <c r="E420" s="31">
        <v>10</v>
      </c>
      <c r="F420" s="31">
        <v>20</v>
      </c>
      <c r="G420" s="31">
        <v>18</v>
      </c>
      <c r="H420" s="8">
        <v>2</v>
      </c>
      <c r="I420" s="7">
        <v>4.1666666666666666E-3</v>
      </c>
      <c r="J420" s="9" t="s">
        <v>6</v>
      </c>
      <c r="K420" s="31">
        <v>36</v>
      </c>
      <c r="L420" s="31">
        <v>16</v>
      </c>
      <c r="M420" s="31">
        <v>36</v>
      </c>
      <c r="N420" s="12">
        <v>0.44444444444444442</v>
      </c>
    </row>
    <row r="421" spans="1:14" x14ac:dyDescent="0.2">
      <c r="A421" s="8">
        <v>159</v>
      </c>
      <c r="B421" s="8">
        <v>16</v>
      </c>
      <c r="C421" s="9" t="s">
        <v>14</v>
      </c>
      <c r="D421" s="9" t="s">
        <v>38</v>
      </c>
      <c r="E421" s="31">
        <v>20</v>
      </c>
      <c r="F421" s="31">
        <v>60</v>
      </c>
      <c r="G421" s="31">
        <v>33</v>
      </c>
      <c r="H421" s="8">
        <v>3</v>
      </c>
      <c r="I421" s="7">
        <v>2.7777777777777776E-2</v>
      </c>
      <c r="J421" s="9" t="s">
        <v>6</v>
      </c>
      <c r="K421" s="31">
        <v>99</v>
      </c>
      <c r="L421" s="31">
        <v>39</v>
      </c>
      <c r="M421" s="31">
        <v>99</v>
      </c>
      <c r="N421" s="12">
        <v>0.39393939393939392</v>
      </c>
    </row>
    <row r="422" spans="1:14" x14ac:dyDescent="0.2">
      <c r="A422" s="8">
        <v>160</v>
      </c>
      <c r="B422" s="8">
        <v>19</v>
      </c>
      <c r="C422" s="9" t="s">
        <v>12</v>
      </c>
      <c r="D422" s="9" t="s">
        <v>36</v>
      </c>
      <c r="E422" s="31">
        <v>22</v>
      </c>
      <c r="F422" s="31">
        <v>66</v>
      </c>
      <c r="G422" s="31">
        <v>36</v>
      </c>
      <c r="H422" s="8">
        <v>3</v>
      </c>
      <c r="I422" s="7">
        <v>1.3888888888888888E-2</v>
      </c>
      <c r="J422" s="9" t="s">
        <v>6</v>
      </c>
      <c r="K422" s="31">
        <v>108</v>
      </c>
      <c r="L422" s="31">
        <v>42</v>
      </c>
      <c r="M422" s="31">
        <v>108</v>
      </c>
      <c r="N422" s="12">
        <v>0.3888888888888889</v>
      </c>
    </row>
    <row r="423" spans="1:14" x14ac:dyDescent="0.2">
      <c r="A423" s="8">
        <v>160</v>
      </c>
      <c r="B423" s="8">
        <v>19</v>
      </c>
      <c r="C423" s="9" t="s">
        <v>5</v>
      </c>
      <c r="D423" s="9" t="s">
        <v>31</v>
      </c>
      <c r="E423" s="31">
        <v>14</v>
      </c>
      <c r="F423" s="31">
        <v>28</v>
      </c>
      <c r="G423" s="31">
        <v>24</v>
      </c>
      <c r="H423" s="8">
        <v>2</v>
      </c>
      <c r="I423" s="7">
        <v>3.2638888888888891E-2</v>
      </c>
      <c r="J423" s="9" t="s">
        <v>6</v>
      </c>
      <c r="K423" s="31">
        <v>48</v>
      </c>
      <c r="L423" s="31">
        <v>20</v>
      </c>
      <c r="M423" s="31">
        <v>48</v>
      </c>
      <c r="N423" s="12">
        <v>0.41666666666666669</v>
      </c>
    </row>
    <row r="424" spans="1:14" x14ac:dyDescent="0.2">
      <c r="A424" s="8">
        <v>161</v>
      </c>
      <c r="B424" s="8">
        <v>13</v>
      </c>
      <c r="C424" s="9" t="s">
        <v>15</v>
      </c>
      <c r="D424" s="9" t="s">
        <v>39</v>
      </c>
      <c r="E424" s="31">
        <v>16</v>
      </c>
      <c r="F424" s="31">
        <v>48</v>
      </c>
      <c r="G424" s="31">
        <v>28</v>
      </c>
      <c r="H424" s="8">
        <v>3</v>
      </c>
      <c r="I424" s="7">
        <v>3.9583333333333331E-2</v>
      </c>
      <c r="J424" s="9" t="s">
        <v>6</v>
      </c>
      <c r="K424" s="31">
        <v>84</v>
      </c>
      <c r="L424" s="31">
        <v>36</v>
      </c>
      <c r="M424" s="31">
        <v>84</v>
      </c>
      <c r="N424" s="12">
        <v>0.42857142857142855</v>
      </c>
    </row>
    <row r="425" spans="1:14" x14ac:dyDescent="0.2">
      <c r="A425" s="8">
        <v>162</v>
      </c>
      <c r="B425" s="8">
        <v>14</v>
      </c>
      <c r="C425" s="9" t="s">
        <v>5</v>
      </c>
      <c r="D425" s="9" t="s">
        <v>31</v>
      </c>
      <c r="E425" s="31">
        <v>14</v>
      </c>
      <c r="F425" s="31">
        <v>42</v>
      </c>
      <c r="G425" s="31">
        <v>24</v>
      </c>
      <c r="H425" s="8">
        <v>3</v>
      </c>
      <c r="I425" s="7">
        <v>1.7361111111111112E-2</v>
      </c>
      <c r="J425" s="9" t="s">
        <v>6</v>
      </c>
      <c r="K425" s="31">
        <v>72</v>
      </c>
      <c r="L425" s="31">
        <v>30</v>
      </c>
      <c r="M425" s="31">
        <v>72</v>
      </c>
      <c r="N425" s="12">
        <v>0.41666666666666669</v>
      </c>
    </row>
    <row r="426" spans="1:14" x14ac:dyDescent="0.2">
      <c r="A426" s="8">
        <v>163</v>
      </c>
      <c r="B426" s="8">
        <v>6</v>
      </c>
      <c r="C426" s="9" t="s">
        <v>9</v>
      </c>
      <c r="D426" s="9" t="s">
        <v>33</v>
      </c>
      <c r="E426" s="31">
        <v>19</v>
      </c>
      <c r="F426" s="31">
        <v>57</v>
      </c>
      <c r="G426" s="31">
        <v>31</v>
      </c>
      <c r="H426" s="8">
        <v>3</v>
      </c>
      <c r="I426" s="7">
        <v>5.5555555555555558E-3</v>
      </c>
      <c r="J426" s="9" t="s">
        <v>8</v>
      </c>
      <c r="K426" s="31">
        <v>93</v>
      </c>
      <c r="L426" s="31">
        <v>36</v>
      </c>
      <c r="M426" s="31">
        <v>93</v>
      </c>
      <c r="N426" s="12">
        <v>0.38709677419354838</v>
      </c>
    </row>
    <row r="427" spans="1:14" x14ac:dyDescent="0.2">
      <c r="A427" s="8">
        <v>163</v>
      </c>
      <c r="B427" s="8">
        <v>6</v>
      </c>
      <c r="C427" s="9" t="s">
        <v>7</v>
      </c>
      <c r="D427" s="9" t="s">
        <v>32</v>
      </c>
      <c r="E427" s="31">
        <v>18</v>
      </c>
      <c r="F427" s="31">
        <v>54</v>
      </c>
      <c r="G427" s="31">
        <v>30</v>
      </c>
      <c r="H427" s="8">
        <v>3</v>
      </c>
      <c r="I427" s="7">
        <v>1.1111111111111112E-2</v>
      </c>
      <c r="J427" s="9" t="s">
        <v>8</v>
      </c>
      <c r="K427" s="31">
        <v>90</v>
      </c>
      <c r="L427" s="31">
        <v>36</v>
      </c>
      <c r="M427" s="31">
        <v>90</v>
      </c>
      <c r="N427" s="12">
        <v>0.4</v>
      </c>
    </row>
    <row r="428" spans="1:14" x14ac:dyDescent="0.2">
      <c r="A428" s="8">
        <v>163</v>
      </c>
      <c r="B428" s="8">
        <v>6</v>
      </c>
      <c r="C428" s="9" t="s">
        <v>14</v>
      </c>
      <c r="D428" s="9" t="s">
        <v>38</v>
      </c>
      <c r="E428" s="31">
        <v>20</v>
      </c>
      <c r="F428" s="31">
        <v>40</v>
      </c>
      <c r="G428" s="31">
        <v>33</v>
      </c>
      <c r="H428" s="8">
        <v>2</v>
      </c>
      <c r="I428" s="7">
        <v>2.7777777777777776E-2</v>
      </c>
      <c r="J428" s="9" t="s">
        <v>8</v>
      </c>
      <c r="K428" s="31">
        <v>66</v>
      </c>
      <c r="L428" s="31">
        <v>26</v>
      </c>
      <c r="M428" s="31">
        <v>66</v>
      </c>
      <c r="N428" s="12">
        <v>0.39393939393939392</v>
      </c>
    </row>
    <row r="429" spans="1:14" x14ac:dyDescent="0.2">
      <c r="A429" s="8">
        <v>163</v>
      </c>
      <c r="B429" s="8">
        <v>6</v>
      </c>
      <c r="C429" s="9" t="s">
        <v>19</v>
      </c>
      <c r="D429" s="9" t="s">
        <v>43</v>
      </c>
      <c r="E429" s="31">
        <v>13</v>
      </c>
      <c r="F429" s="31">
        <v>13</v>
      </c>
      <c r="G429" s="31">
        <v>22</v>
      </c>
      <c r="H429" s="8">
        <v>1</v>
      </c>
      <c r="I429" s="7">
        <v>4.8611111111111112E-3</v>
      </c>
      <c r="J429" s="9" t="s">
        <v>6</v>
      </c>
      <c r="K429" s="31">
        <v>22</v>
      </c>
      <c r="L429" s="31">
        <v>9</v>
      </c>
      <c r="M429" s="31">
        <v>22</v>
      </c>
      <c r="N429" s="12">
        <v>0.40909090909090912</v>
      </c>
    </row>
    <row r="430" spans="1:14" x14ac:dyDescent="0.2">
      <c r="A430" s="8">
        <v>164</v>
      </c>
      <c r="B430" s="8">
        <v>8</v>
      </c>
      <c r="C430" s="9" t="s">
        <v>19</v>
      </c>
      <c r="D430" s="9" t="s">
        <v>43</v>
      </c>
      <c r="E430" s="31">
        <v>13</v>
      </c>
      <c r="F430" s="31">
        <v>13</v>
      </c>
      <c r="G430" s="31">
        <v>22</v>
      </c>
      <c r="H430" s="8">
        <v>1</v>
      </c>
      <c r="I430" s="7">
        <v>2.9861111111111113E-2</v>
      </c>
      <c r="J430" s="9" t="s">
        <v>8</v>
      </c>
      <c r="K430" s="31">
        <v>22</v>
      </c>
      <c r="L430" s="31">
        <v>9</v>
      </c>
      <c r="M430" s="31">
        <v>22</v>
      </c>
      <c r="N430" s="12">
        <v>0.40909090909090912</v>
      </c>
    </row>
    <row r="431" spans="1:14" x14ac:dyDescent="0.2">
      <c r="A431" s="8">
        <v>164</v>
      </c>
      <c r="B431" s="8">
        <v>8</v>
      </c>
      <c r="C431" s="9" t="s">
        <v>12</v>
      </c>
      <c r="D431" s="9" t="s">
        <v>36</v>
      </c>
      <c r="E431" s="31">
        <v>22</v>
      </c>
      <c r="F431" s="31">
        <v>22</v>
      </c>
      <c r="G431" s="31">
        <v>36</v>
      </c>
      <c r="H431" s="8">
        <v>1</v>
      </c>
      <c r="I431" s="7">
        <v>4.8611111111111112E-3</v>
      </c>
      <c r="J431" s="9" t="s">
        <v>6</v>
      </c>
      <c r="K431" s="31">
        <v>36</v>
      </c>
      <c r="L431" s="31">
        <v>14</v>
      </c>
      <c r="M431" s="31">
        <v>36</v>
      </c>
      <c r="N431" s="12">
        <v>0.3888888888888889</v>
      </c>
    </row>
    <row r="432" spans="1:14" x14ac:dyDescent="0.2">
      <c r="A432" s="8">
        <v>164</v>
      </c>
      <c r="B432" s="8">
        <v>8</v>
      </c>
      <c r="C432" s="9" t="s">
        <v>18</v>
      </c>
      <c r="D432" s="9" t="s">
        <v>42</v>
      </c>
      <c r="E432" s="31">
        <v>19</v>
      </c>
      <c r="F432" s="31">
        <v>38</v>
      </c>
      <c r="G432" s="31">
        <v>32</v>
      </c>
      <c r="H432" s="8">
        <v>2</v>
      </c>
      <c r="I432" s="7">
        <v>1.3888888888888888E-2</v>
      </c>
      <c r="J432" s="9" t="s">
        <v>6</v>
      </c>
      <c r="K432" s="31">
        <v>64</v>
      </c>
      <c r="L432" s="31">
        <v>26</v>
      </c>
      <c r="M432" s="31">
        <v>64</v>
      </c>
      <c r="N432" s="12">
        <v>0.40625</v>
      </c>
    </row>
    <row r="433" spans="1:14" x14ac:dyDescent="0.2">
      <c r="A433" s="8">
        <v>164</v>
      </c>
      <c r="B433" s="8">
        <v>8</v>
      </c>
      <c r="C433" s="9" t="s">
        <v>5</v>
      </c>
      <c r="D433" s="9" t="s">
        <v>31</v>
      </c>
      <c r="E433" s="31">
        <v>14</v>
      </c>
      <c r="F433" s="31">
        <v>28</v>
      </c>
      <c r="G433" s="31">
        <v>24</v>
      </c>
      <c r="H433" s="8">
        <v>2</v>
      </c>
      <c r="I433" s="7">
        <v>2.4305555555555556E-2</v>
      </c>
      <c r="J433" s="9" t="s">
        <v>6</v>
      </c>
      <c r="K433" s="31">
        <v>48</v>
      </c>
      <c r="L433" s="31">
        <v>20</v>
      </c>
      <c r="M433" s="31">
        <v>48</v>
      </c>
      <c r="N433" s="12">
        <v>0.41666666666666669</v>
      </c>
    </row>
    <row r="434" spans="1:14" x14ac:dyDescent="0.2">
      <c r="A434" s="8">
        <v>165</v>
      </c>
      <c r="B434" s="8">
        <v>10</v>
      </c>
      <c r="C434" s="9" t="s">
        <v>5</v>
      </c>
      <c r="D434" s="9" t="s">
        <v>31</v>
      </c>
      <c r="E434" s="31">
        <v>14</v>
      </c>
      <c r="F434" s="31">
        <v>28</v>
      </c>
      <c r="G434" s="31">
        <v>24</v>
      </c>
      <c r="H434" s="8">
        <v>2</v>
      </c>
      <c r="I434" s="7">
        <v>1.0416666666666666E-2</v>
      </c>
      <c r="J434" s="9" t="s">
        <v>8</v>
      </c>
      <c r="K434" s="31">
        <v>48</v>
      </c>
      <c r="L434" s="31">
        <v>20</v>
      </c>
      <c r="M434" s="31">
        <v>48</v>
      </c>
      <c r="N434" s="12">
        <v>0.41666666666666669</v>
      </c>
    </row>
    <row r="435" spans="1:14" x14ac:dyDescent="0.2">
      <c r="A435" s="8">
        <v>165</v>
      </c>
      <c r="B435" s="8">
        <v>10</v>
      </c>
      <c r="C435" s="9" t="s">
        <v>23</v>
      </c>
      <c r="D435" s="9" t="s">
        <v>47</v>
      </c>
      <c r="E435" s="31">
        <v>13</v>
      </c>
      <c r="F435" s="31">
        <v>26</v>
      </c>
      <c r="G435" s="31">
        <v>21</v>
      </c>
      <c r="H435" s="8">
        <v>2</v>
      </c>
      <c r="I435" s="7">
        <v>2.8472222222222222E-2</v>
      </c>
      <c r="J435" s="9" t="s">
        <v>6</v>
      </c>
      <c r="K435" s="31">
        <v>42</v>
      </c>
      <c r="L435" s="31">
        <v>16</v>
      </c>
      <c r="M435" s="31">
        <v>42</v>
      </c>
      <c r="N435" s="12">
        <v>0.38095238095238093</v>
      </c>
    </row>
    <row r="436" spans="1:14" x14ac:dyDescent="0.2">
      <c r="A436" s="8">
        <v>166</v>
      </c>
      <c r="B436" s="8">
        <v>12</v>
      </c>
      <c r="C436" s="9" t="s">
        <v>22</v>
      </c>
      <c r="D436" s="9" t="s">
        <v>46</v>
      </c>
      <c r="E436" s="31">
        <v>14</v>
      </c>
      <c r="F436" s="31">
        <v>28</v>
      </c>
      <c r="G436" s="31">
        <v>23</v>
      </c>
      <c r="H436" s="8">
        <v>2</v>
      </c>
      <c r="I436" s="7">
        <v>1.5277777777777777E-2</v>
      </c>
      <c r="J436" s="9" t="s">
        <v>8</v>
      </c>
      <c r="K436" s="31">
        <v>46</v>
      </c>
      <c r="L436" s="31">
        <v>18</v>
      </c>
      <c r="M436" s="31">
        <v>46</v>
      </c>
      <c r="N436" s="12">
        <v>0.39130434782608697</v>
      </c>
    </row>
    <row r="437" spans="1:14" x14ac:dyDescent="0.2">
      <c r="A437" s="8">
        <v>167</v>
      </c>
      <c r="B437" s="8">
        <v>5</v>
      </c>
      <c r="C437" s="9" t="s">
        <v>16</v>
      </c>
      <c r="D437" s="9" t="s">
        <v>40</v>
      </c>
      <c r="E437" s="31">
        <v>11</v>
      </c>
      <c r="F437" s="31">
        <v>11</v>
      </c>
      <c r="G437" s="31">
        <v>19</v>
      </c>
      <c r="H437" s="8">
        <v>1</v>
      </c>
      <c r="I437" s="7">
        <v>2.013888888888889E-2</v>
      </c>
      <c r="J437" s="9" t="s">
        <v>6</v>
      </c>
      <c r="K437" s="31">
        <v>19</v>
      </c>
      <c r="L437" s="31">
        <v>8</v>
      </c>
      <c r="M437" s="31">
        <v>19</v>
      </c>
      <c r="N437" s="12">
        <v>0.42105263157894735</v>
      </c>
    </row>
    <row r="438" spans="1:14" x14ac:dyDescent="0.2">
      <c r="A438" s="8">
        <v>167</v>
      </c>
      <c r="B438" s="8">
        <v>5</v>
      </c>
      <c r="C438" s="9" t="s">
        <v>20</v>
      </c>
      <c r="D438" s="9" t="s">
        <v>44</v>
      </c>
      <c r="E438" s="31">
        <v>20</v>
      </c>
      <c r="F438" s="31">
        <v>60</v>
      </c>
      <c r="G438" s="31">
        <v>34</v>
      </c>
      <c r="H438" s="8">
        <v>3</v>
      </c>
      <c r="I438" s="7">
        <v>7.6388888888888886E-3</v>
      </c>
      <c r="J438" s="9" t="s">
        <v>6</v>
      </c>
      <c r="K438" s="31">
        <v>102</v>
      </c>
      <c r="L438" s="31">
        <v>42</v>
      </c>
      <c r="M438" s="31">
        <v>102</v>
      </c>
      <c r="N438" s="12">
        <v>0.41176470588235292</v>
      </c>
    </row>
    <row r="439" spans="1:14" x14ac:dyDescent="0.2">
      <c r="A439" s="8">
        <v>167</v>
      </c>
      <c r="B439" s="8">
        <v>5</v>
      </c>
      <c r="C439" s="9" t="s">
        <v>9</v>
      </c>
      <c r="D439" s="9" t="s">
        <v>33</v>
      </c>
      <c r="E439" s="31">
        <v>19</v>
      </c>
      <c r="F439" s="31">
        <v>19</v>
      </c>
      <c r="G439" s="31">
        <v>31</v>
      </c>
      <c r="H439" s="8">
        <v>1</v>
      </c>
      <c r="I439" s="7">
        <v>2.5000000000000001E-2</v>
      </c>
      <c r="J439" s="9" t="s">
        <v>8</v>
      </c>
      <c r="K439" s="31">
        <v>31</v>
      </c>
      <c r="L439" s="31">
        <v>12</v>
      </c>
      <c r="M439" s="31">
        <v>31</v>
      </c>
      <c r="N439" s="12">
        <v>0.38709677419354838</v>
      </c>
    </row>
    <row r="440" spans="1:14" x14ac:dyDescent="0.2">
      <c r="A440" s="8">
        <v>168</v>
      </c>
      <c r="B440" s="8">
        <v>17</v>
      </c>
      <c r="C440" s="9" t="s">
        <v>19</v>
      </c>
      <c r="D440" s="9" t="s">
        <v>43</v>
      </c>
      <c r="E440" s="31">
        <v>13</v>
      </c>
      <c r="F440" s="31">
        <v>26</v>
      </c>
      <c r="G440" s="31">
        <v>22</v>
      </c>
      <c r="H440" s="8">
        <v>2</v>
      </c>
      <c r="I440" s="7">
        <v>4.8611111111111112E-3</v>
      </c>
      <c r="J440" s="9" t="s">
        <v>8</v>
      </c>
      <c r="K440" s="31">
        <v>44</v>
      </c>
      <c r="L440" s="31">
        <v>18</v>
      </c>
      <c r="M440" s="31">
        <v>44</v>
      </c>
      <c r="N440" s="12">
        <v>0.40909090909090912</v>
      </c>
    </row>
    <row r="441" spans="1:14" x14ac:dyDescent="0.2">
      <c r="A441" s="8">
        <v>169</v>
      </c>
      <c r="B441" s="8">
        <v>19</v>
      </c>
      <c r="C441" s="9" t="s">
        <v>23</v>
      </c>
      <c r="D441" s="9" t="s">
        <v>47</v>
      </c>
      <c r="E441" s="31">
        <v>13</v>
      </c>
      <c r="F441" s="31">
        <v>26</v>
      </c>
      <c r="G441" s="31">
        <v>21</v>
      </c>
      <c r="H441" s="8">
        <v>2</v>
      </c>
      <c r="I441" s="7">
        <v>3.0555555555555555E-2</v>
      </c>
      <c r="J441" s="9" t="s">
        <v>8</v>
      </c>
      <c r="K441" s="31">
        <v>42</v>
      </c>
      <c r="L441" s="31">
        <v>16</v>
      </c>
      <c r="M441" s="31">
        <v>42</v>
      </c>
      <c r="N441" s="12">
        <v>0.38095238095238093</v>
      </c>
    </row>
    <row r="442" spans="1:14" x14ac:dyDescent="0.2">
      <c r="A442" s="8">
        <v>169</v>
      </c>
      <c r="B442" s="8">
        <v>19</v>
      </c>
      <c r="C442" s="9" t="s">
        <v>20</v>
      </c>
      <c r="D442" s="9" t="s">
        <v>44</v>
      </c>
      <c r="E442" s="31">
        <v>20</v>
      </c>
      <c r="F442" s="31">
        <v>40</v>
      </c>
      <c r="G442" s="31">
        <v>34</v>
      </c>
      <c r="H442" s="8">
        <v>2</v>
      </c>
      <c r="I442" s="7">
        <v>4.0972222222222222E-2</v>
      </c>
      <c r="J442" s="9" t="s">
        <v>8</v>
      </c>
      <c r="K442" s="31">
        <v>68</v>
      </c>
      <c r="L442" s="31">
        <v>28</v>
      </c>
      <c r="M442" s="31">
        <v>68</v>
      </c>
      <c r="N442" s="12">
        <v>0.41176470588235292</v>
      </c>
    </row>
    <row r="443" spans="1:14" x14ac:dyDescent="0.2">
      <c r="A443" s="8">
        <v>169</v>
      </c>
      <c r="B443" s="8">
        <v>19</v>
      </c>
      <c r="C443" s="9" t="s">
        <v>19</v>
      </c>
      <c r="D443" s="9" t="s">
        <v>43</v>
      </c>
      <c r="E443" s="31">
        <v>13</v>
      </c>
      <c r="F443" s="31">
        <v>26</v>
      </c>
      <c r="G443" s="31">
        <v>22</v>
      </c>
      <c r="H443" s="8">
        <v>2</v>
      </c>
      <c r="I443" s="7">
        <v>4.8611111111111112E-3</v>
      </c>
      <c r="J443" s="9" t="s">
        <v>6</v>
      </c>
      <c r="K443" s="31">
        <v>44</v>
      </c>
      <c r="L443" s="31">
        <v>18</v>
      </c>
      <c r="M443" s="31">
        <v>44</v>
      </c>
      <c r="N443" s="12">
        <v>0.40909090909090912</v>
      </c>
    </row>
    <row r="444" spans="1:14" x14ac:dyDescent="0.2">
      <c r="A444" s="8">
        <v>170</v>
      </c>
      <c r="B444" s="8">
        <v>12</v>
      </c>
      <c r="C444" s="9" t="s">
        <v>21</v>
      </c>
      <c r="D444" s="9" t="s">
        <v>45</v>
      </c>
      <c r="E444" s="31">
        <v>12</v>
      </c>
      <c r="F444" s="31">
        <v>36</v>
      </c>
      <c r="G444" s="31">
        <v>20</v>
      </c>
      <c r="H444" s="8">
        <v>3</v>
      </c>
      <c r="I444" s="7">
        <v>1.1111111111111112E-2</v>
      </c>
      <c r="J444" s="9" t="s">
        <v>6</v>
      </c>
      <c r="K444" s="31">
        <v>60</v>
      </c>
      <c r="L444" s="31">
        <v>24</v>
      </c>
      <c r="M444" s="31">
        <v>60</v>
      </c>
      <c r="N444" s="12">
        <v>0.4</v>
      </c>
    </row>
    <row r="445" spans="1:14" x14ac:dyDescent="0.2">
      <c r="A445" s="8">
        <v>170</v>
      </c>
      <c r="B445" s="8">
        <v>12</v>
      </c>
      <c r="C445" s="9" t="s">
        <v>13</v>
      </c>
      <c r="D445" s="9" t="s">
        <v>37</v>
      </c>
      <c r="E445" s="31">
        <v>17</v>
      </c>
      <c r="F445" s="31">
        <v>51</v>
      </c>
      <c r="G445" s="31">
        <v>29</v>
      </c>
      <c r="H445" s="8">
        <v>3</v>
      </c>
      <c r="I445" s="7">
        <v>1.1111111111111112E-2</v>
      </c>
      <c r="J445" s="9" t="s">
        <v>6</v>
      </c>
      <c r="K445" s="31">
        <v>87</v>
      </c>
      <c r="L445" s="31">
        <v>36</v>
      </c>
      <c r="M445" s="31">
        <v>87</v>
      </c>
      <c r="N445" s="12">
        <v>0.41379310344827586</v>
      </c>
    </row>
    <row r="446" spans="1:14" x14ac:dyDescent="0.2">
      <c r="A446" s="8">
        <v>170</v>
      </c>
      <c r="B446" s="8">
        <v>12</v>
      </c>
      <c r="C446" s="9" t="s">
        <v>12</v>
      </c>
      <c r="D446" s="9" t="s">
        <v>36</v>
      </c>
      <c r="E446" s="31">
        <v>22</v>
      </c>
      <c r="F446" s="31">
        <v>22</v>
      </c>
      <c r="G446" s="31">
        <v>36</v>
      </c>
      <c r="H446" s="8">
        <v>1</v>
      </c>
      <c r="I446" s="7">
        <v>2.2916666666666665E-2</v>
      </c>
      <c r="J446" s="9" t="s">
        <v>8</v>
      </c>
      <c r="K446" s="31">
        <v>36</v>
      </c>
      <c r="L446" s="31">
        <v>14</v>
      </c>
      <c r="M446" s="31">
        <v>36</v>
      </c>
      <c r="N446" s="12">
        <v>0.3888888888888889</v>
      </c>
    </row>
    <row r="447" spans="1:14" x14ac:dyDescent="0.2">
      <c r="A447" s="8">
        <v>170</v>
      </c>
      <c r="B447" s="8">
        <v>12</v>
      </c>
      <c r="C447" s="9" t="s">
        <v>7</v>
      </c>
      <c r="D447" s="9" t="s">
        <v>32</v>
      </c>
      <c r="E447" s="31">
        <v>18</v>
      </c>
      <c r="F447" s="31">
        <v>36</v>
      </c>
      <c r="G447" s="31">
        <v>30</v>
      </c>
      <c r="H447" s="8">
        <v>2</v>
      </c>
      <c r="I447" s="7">
        <v>5.5555555555555558E-3</v>
      </c>
      <c r="J447" s="9" t="s">
        <v>8</v>
      </c>
      <c r="K447" s="31">
        <v>60</v>
      </c>
      <c r="L447" s="31">
        <v>24</v>
      </c>
      <c r="M447" s="31">
        <v>60</v>
      </c>
      <c r="N447" s="12">
        <v>0.4</v>
      </c>
    </row>
    <row r="448" spans="1:14" x14ac:dyDescent="0.2">
      <c r="A448" s="8">
        <v>171</v>
      </c>
      <c r="B448" s="8">
        <v>16</v>
      </c>
      <c r="C448" s="9" t="s">
        <v>25</v>
      </c>
      <c r="D448" s="9" t="s">
        <v>49</v>
      </c>
      <c r="E448" s="31">
        <v>15</v>
      </c>
      <c r="F448" s="31">
        <v>30</v>
      </c>
      <c r="G448" s="31">
        <v>26</v>
      </c>
      <c r="H448" s="8">
        <v>2</v>
      </c>
      <c r="I448" s="7">
        <v>2.013888888888889E-2</v>
      </c>
      <c r="J448" s="9" t="s">
        <v>6</v>
      </c>
      <c r="K448" s="31">
        <v>52</v>
      </c>
      <c r="L448" s="31">
        <v>22</v>
      </c>
      <c r="M448" s="31">
        <v>52</v>
      </c>
      <c r="N448" s="12">
        <v>0.42307692307692307</v>
      </c>
    </row>
    <row r="449" spans="1:14" x14ac:dyDescent="0.2">
      <c r="A449" s="8">
        <v>171</v>
      </c>
      <c r="B449" s="8">
        <v>16</v>
      </c>
      <c r="C449" s="9" t="s">
        <v>13</v>
      </c>
      <c r="D449" s="9" t="s">
        <v>37</v>
      </c>
      <c r="E449" s="31">
        <v>17</v>
      </c>
      <c r="F449" s="31">
        <v>51</v>
      </c>
      <c r="G449" s="31">
        <v>29</v>
      </c>
      <c r="H449" s="8">
        <v>3</v>
      </c>
      <c r="I449" s="7">
        <v>1.5277777777777777E-2</v>
      </c>
      <c r="J449" s="9" t="s">
        <v>8</v>
      </c>
      <c r="K449" s="31">
        <v>87</v>
      </c>
      <c r="L449" s="31">
        <v>36</v>
      </c>
      <c r="M449" s="31">
        <v>87</v>
      </c>
      <c r="N449" s="12">
        <v>0.41379310344827586</v>
      </c>
    </row>
    <row r="450" spans="1:14" x14ac:dyDescent="0.2">
      <c r="A450" s="8">
        <v>172</v>
      </c>
      <c r="B450" s="8">
        <v>12</v>
      </c>
      <c r="C450" s="9" t="s">
        <v>20</v>
      </c>
      <c r="D450" s="9" t="s">
        <v>44</v>
      </c>
      <c r="E450" s="31">
        <v>20</v>
      </c>
      <c r="F450" s="31">
        <v>40</v>
      </c>
      <c r="G450" s="31">
        <v>34</v>
      </c>
      <c r="H450" s="8">
        <v>2</v>
      </c>
      <c r="I450" s="7">
        <v>1.8749999999999999E-2</v>
      </c>
      <c r="J450" s="9" t="s">
        <v>8</v>
      </c>
      <c r="K450" s="31">
        <v>68</v>
      </c>
      <c r="L450" s="31">
        <v>28</v>
      </c>
      <c r="M450" s="31">
        <v>68</v>
      </c>
      <c r="N450" s="12">
        <v>0.41176470588235292</v>
      </c>
    </row>
    <row r="451" spans="1:14" x14ac:dyDescent="0.2">
      <c r="A451" s="8">
        <v>173</v>
      </c>
      <c r="B451" s="8">
        <v>11</v>
      </c>
      <c r="C451" s="9" t="s">
        <v>10</v>
      </c>
      <c r="D451" s="9" t="s">
        <v>34</v>
      </c>
      <c r="E451" s="31">
        <v>16</v>
      </c>
      <c r="F451" s="31">
        <v>48</v>
      </c>
      <c r="G451" s="31">
        <v>27</v>
      </c>
      <c r="H451" s="8">
        <v>3</v>
      </c>
      <c r="I451" s="7">
        <v>1.0416666666666666E-2</v>
      </c>
      <c r="J451" s="9" t="s">
        <v>8</v>
      </c>
      <c r="K451" s="31">
        <v>81</v>
      </c>
      <c r="L451" s="31">
        <v>33</v>
      </c>
      <c r="M451" s="31">
        <v>81</v>
      </c>
      <c r="N451" s="12">
        <v>0.40740740740740738</v>
      </c>
    </row>
    <row r="452" spans="1:14" x14ac:dyDescent="0.2">
      <c r="A452" s="8">
        <v>173</v>
      </c>
      <c r="B452" s="8">
        <v>11</v>
      </c>
      <c r="C452" s="9" t="s">
        <v>18</v>
      </c>
      <c r="D452" s="9" t="s">
        <v>42</v>
      </c>
      <c r="E452" s="31">
        <v>19</v>
      </c>
      <c r="F452" s="31">
        <v>57</v>
      </c>
      <c r="G452" s="31">
        <v>32</v>
      </c>
      <c r="H452" s="8">
        <v>3</v>
      </c>
      <c r="I452" s="7">
        <v>3.6111111111111108E-2</v>
      </c>
      <c r="J452" s="9" t="s">
        <v>8</v>
      </c>
      <c r="K452" s="31">
        <v>96</v>
      </c>
      <c r="L452" s="31">
        <v>39</v>
      </c>
      <c r="M452" s="31">
        <v>96</v>
      </c>
      <c r="N452" s="12">
        <v>0.40625</v>
      </c>
    </row>
    <row r="453" spans="1:14" x14ac:dyDescent="0.2">
      <c r="A453" s="8">
        <v>174</v>
      </c>
      <c r="B453" s="8">
        <v>10</v>
      </c>
      <c r="C453" s="9" t="s">
        <v>7</v>
      </c>
      <c r="D453" s="9" t="s">
        <v>32</v>
      </c>
      <c r="E453" s="31">
        <v>18</v>
      </c>
      <c r="F453" s="31">
        <v>36</v>
      </c>
      <c r="G453" s="31">
        <v>30</v>
      </c>
      <c r="H453" s="8">
        <v>2</v>
      </c>
      <c r="I453" s="7">
        <v>8.3333333333333332E-3</v>
      </c>
      <c r="J453" s="9" t="s">
        <v>8</v>
      </c>
      <c r="K453" s="31">
        <v>60</v>
      </c>
      <c r="L453" s="31">
        <v>24</v>
      </c>
      <c r="M453" s="31">
        <v>60</v>
      </c>
      <c r="N453" s="12">
        <v>0.4</v>
      </c>
    </row>
    <row r="454" spans="1:14" x14ac:dyDescent="0.2">
      <c r="A454" s="8">
        <v>175</v>
      </c>
      <c r="B454" s="8">
        <v>14</v>
      </c>
      <c r="C454" s="9" t="s">
        <v>18</v>
      </c>
      <c r="D454" s="9" t="s">
        <v>42</v>
      </c>
      <c r="E454" s="31">
        <v>19</v>
      </c>
      <c r="F454" s="31">
        <v>57</v>
      </c>
      <c r="G454" s="31">
        <v>32</v>
      </c>
      <c r="H454" s="8">
        <v>3</v>
      </c>
      <c r="I454" s="7">
        <v>6.2500000000000003E-3</v>
      </c>
      <c r="J454" s="9" t="s">
        <v>8</v>
      </c>
      <c r="K454" s="31">
        <v>96</v>
      </c>
      <c r="L454" s="31">
        <v>39</v>
      </c>
      <c r="M454" s="31">
        <v>96</v>
      </c>
      <c r="N454" s="12">
        <v>0.40625</v>
      </c>
    </row>
    <row r="455" spans="1:14" x14ac:dyDescent="0.2">
      <c r="A455" s="8">
        <v>175</v>
      </c>
      <c r="B455" s="8">
        <v>14</v>
      </c>
      <c r="C455" s="9" t="s">
        <v>5</v>
      </c>
      <c r="D455" s="9" t="s">
        <v>31</v>
      </c>
      <c r="E455" s="31">
        <v>14</v>
      </c>
      <c r="F455" s="31">
        <v>28</v>
      </c>
      <c r="G455" s="31">
        <v>24</v>
      </c>
      <c r="H455" s="8">
        <v>2</v>
      </c>
      <c r="I455" s="7">
        <v>2.6388888888888889E-2</v>
      </c>
      <c r="J455" s="9" t="s">
        <v>6</v>
      </c>
      <c r="K455" s="31">
        <v>48</v>
      </c>
      <c r="L455" s="31">
        <v>20</v>
      </c>
      <c r="M455" s="31">
        <v>48</v>
      </c>
      <c r="N455" s="12">
        <v>0.41666666666666669</v>
      </c>
    </row>
    <row r="456" spans="1:14" x14ac:dyDescent="0.2">
      <c r="A456" s="8">
        <v>176</v>
      </c>
      <c r="B456" s="8">
        <v>20</v>
      </c>
      <c r="C456" s="9" t="s">
        <v>23</v>
      </c>
      <c r="D456" s="9" t="s">
        <v>47</v>
      </c>
      <c r="E456" s="31">
        <v>13</v>
      </c>
      <c r="F456" s="31">
        <v>39</v>
      </c>
      <c r="G456" s="31">
        <v>21</v>
      </c>
      <c r="H456" s="8">
        <v>3</v>
      </c>
      <c r="I456" s="7">
        <v>3.3333333333333333E-2</v>
      </c>
      <c r="J456" s="9" t="s">
        <v>8</v>
      </c>
      <c r="K456" s="31">
        <v>63</v>
      </c>
      <c r="L456" s="31">
        <v>24</v>
      </c>
      <c r="M456" s="31">
        <v>63</v>
      </c>
      <c r="N456" s="12">
        <v>0.38095238095238093</v>
      </c>
    </row>
    <row r="457" spans="1:14" x14ac:dyDescent="0.2">
      <c r="A457" s="8">
        <v>177</v>
      </c>
      <c r="B457" s="8">
        <v>4</v>
      </c>
      <c r="C457" s="9" t="s">
        <v>5</v>
      </c>
      <c r="D457" s="9" t="s">
        <v>31</v>
      </c>
      <c r="E457" s="31">
        <v>14</v>
      </c>
      <c r="F457" s="31">
        <v>28</v>
      </c>
      <c r="G457" s="31">
        <v>24</v>
      </c>
      <c r="H457" s="8">
        <v>2</v>
      </c>
      <c r="I457" s="7">
        <v>6.9444444444444441E-3</v>
      </c>
      <c r="J457" s="9" t="s">
        <v>8</v>
      </c>
      <c r="K457" s="31">
        <v>48</v>
      </c>
      <c r="L457" s="31">
        <v>20</v>
      </c>
      <c r="M457" s="31">
        <v>48</v>
      </c>
      <c r="N457" s="12">
        <v>0.41666666666666669</v>
      </c>
    </row>
    <row r="458" spans="1:14" x14ac:dyDescent="0.2">
      <c r="A458" s="8">
        <v>177</v>
      </c>
      <c r="B458" s="8">
        <v>4</v>
      </c>
      <c r="C458" s="9" t="s">
        <v>25</v>
      </c>
      <c r="D458" s="9" t="s">
        <v>49</v>
      </c>
      <c r="E458" s="31">
        <v>15</v>
      </c>
      <c r="F458" s="31">
        <v>15</v>
      </c>
      <c r="G458" s="31">
        <v>26</v>
      </c>
      <c r="H458" s="8">
        <v>1</v>
      </c>
      <c r="I458" s="7">
        <v>2.7777777777777776E-2</v>
      </c>
      <c r="J458" s="9" t="s">
        <v>6</v>
      </c>
      <c r="K458" s="31">
        <v>26</v>
      </c>
      <c r="L458" s="31">
        <v>11</v>
      </c>
      <c r="M458" s="31">
        <v>26</v>
      </c>
      <c r="N458" s="12">
        <v>0.42307692307692307</v>
      </c>
    </row>
    <row r="459" spans="1:14" x14ac:dyDescent="0.2">
      <c r="A459" s="8">
        <v>177</v>
      </c>
      <c r="B459" s="8">
        <v>4</v>
      </c>
      <c r="C459" s="9" t="s">
        <v>23</v>
      </c>
      <c r="D459" s="9" t="s">
        <v>47</v>
      </c>
      <c r="E459" s="31">
        <v>13</v>
      </c>
      <c r="F459" s="31">
        <v>26</v>
      </c>
      <c r="G459" s="31">
        <v>21</v>
      </c>
      <c r="H459" s="8">
        <v>2</v>
      </c>
      <c r="I459" s="7">
        <v>3.125E-2</v>
      </c>
      <c r="J459" s="9" t="s">
        <v>8</v>
      </c>
      <c r="K459" s="31">
        <v>42</v>
      </c>
      <c r="L459" s="31">
        <v>16</v>
      </c>
      <c r="M459" s="31">
        <v>42</v>
      </c>
      <c r="N459" s="12">
        <v>0.38095238095238093</v>
      </c>
    </row>
    <row r="460" spans="1:14" x14ac:dyDescent="0.2">
      <c r="A460" s="8">
        <v>177</v>
      </c>
      <c r="B460" s="8">
        <v>4</v>
      </c>
      <c r="C460" s="9" t="s">
        <v>16</v>
      </c>
      <c r="D460" s="9" t="s">
        <v>40</v>
      </c>
      <c r="E460" s="31">
        <v>11</v>
      </c>
      <c r="F460" s="31">
        <v>33</v>
      </c>
      <c r="G460" s="31">
        <v>19</v>
      </c>
      <c r="H460" s="8">
        <v>3</v>
      </c>
      <c r="I460" s="7">
        <v>3.2638888888888891E-2</v>
      </c>
      <c r="J460" s="9" t="s">
        <v>6</v>
      </c>
      <c r="K460" s="31">
        <v>57</v>
      </c>
      <c r="L460" s="31">
        <v>24</v>
      </c>
      <c r="M460" s="31">
        <v>57</v>
      </c>
      <c r="N460" s="12">
        <v>0.42105263157894735</v>
      </c>
    </row>
    <row r="461" spans="1:14" x14ac:dyDescent="0.2">
      <c r="A461" s="8">
        <v>178</v>
      </c>
      <c r="B461" s="8">
        <v>11</v>
      </c>
      <c r="C461" s="9" t="s">
        <v>7</v>
      </c>
      <c r="D461" s="9" t="s">
        <v>32</v>
      </c>
      <c r="E461" s="31">
        <v>18</v>
      </c>
      <c r="F461" s="31">
        <v>18</v>
      </c>
      <c r="G461" s="31">
        <v>30</v>
      </c>
      <c r="H461" s="8">
        <v>1</v>
      </c>
      <c r="I461" s="7">
        <v>3.8194444444444448E-2</v>
      </c>
      <c r="J461" s="9" t="s">
        <v>8</v>
      </c>
      <c r="K461" s="31">
        <v>30</v>
      </c>
      <c r="L461" s="31">
        <v>12</v>
      </c>
      <c r="M461" s="31">
        <v>30</v>
      </c>
      <c r="N461" s="12">
        <v>0.4</v>
      </c>
    </row>
    <row r="462" spans="1:14" x14ac:dyDescent="0.2">
      <c r="A462" s="8">
        <v>178</v>
      </c>
      <c r="B462" s="8">
        <v>11</v>
      </c>
      <c r="C462" s="9" t="s">
        <v>17</v>
      </c>
      <c r="D462" s="9" t="s">
        <v>41</v>
      </c>
      <c r="E462" s="31">
        <v>21</v>
      </c>
      <c r="F462" s="31">
        <v>21</v>
      </c>
      <c r="G462" s="31">
        <v>35</v>
      </c>
      <c r="H462" s="8">
        <v>1</v>
      </c>
      <c r="I462" s="7">
        <v>1.1111111111111112E-2</v>
      </c>
      <c r="J462" s="9" t="s">
        <v>8</v>
      </c>
      <c r="K462" s="31">
        <v>35</v>
      </c>
      <c r="L462" s="31">
        <v>14</v>
      </c>
      <c r="M462" s="31">
        <v>35</v>
      </c>
      <c r="N462" s="12">
        <v>0.4</v>
      </c>
    </row>
    <row r="463" spans="1:14" x14ac:dyDescent="0.2">
      <c r="A463" s="8">
        <v>178</v>
      </c>
      <c r="B463" s="8">
        <v>11</v>
      </c>
      <c r="C463" s="9" t="s">
        <v>19</v>
      </c>
      <c r="D463" s="9" t="s">
        <v>43</v>
      </c>
      <c r="E463" s="31">
        <v>13</v>
      </c>
      <c r="F463" s="31">
        <v>26</v>
      </c>
      <c r="G463" s="31">
        <v>22</v>
      </c>
      <c r="H463" s="8">
        <v>2</v>
      </c>
      <c r="I463" s="7">
        <v>1.3888888888888888E-2</v>
      </c>
      <c r="J463" s="9" t="s">
        <v>6</v>
      </c>
      <c r="K463" s="31">
        <v>44</v>
      </c>
      <c r="L463" s="31">
        <v>18</v>
      </c>
      <c r="M463" s="31">
        <v>44</v>
      </c>
      <c r="N463" s="12">
        <v>0.40909090909090912</v>
      </c>
    </row>
    <row r="464" spans="1:14" x14ac:dyDescent="0.2">
      <c r="A464" s="8">
        <v>178</v>
      </c>
      <c r="B464" s="8">
        <v>11</v>
      </c>
      <c r="C464" s="9" t="s">
        <v>14</v>
      </c>
      <c r="D464" s="9" t="s">
        <v>38</v>
      </c>
      <c r="E464" s="31">
        <v>20</v>
      </c>
      <c r="F464" s="31">
        <v>60</v>
      </c>
      <c r="G464" s="31">
        <v>33</v>
      </c>
      <c r="H464" s="8">
        <v>3</v>
      </c>
      <c r="I464" s="7">
        <v>3.8194444444444448E-2</v>
      </c>
      <c r="J464" s="9" t="s">
        <v>6</v>
      </c>
      <c r="K464" s="31">
        <v>99</v>
      </c>
      <c r="L464" s="31">
        <v>39</v>
      </c>
      <c r="M464" s="31">
        <v>99</v>
      </c>
      <c r="N464" s="12">
        <v>0.39393939393939392</v>
      </c>
    </row>
    <row r="465" spans="1:14" x14ac:dyDescent="0.2">
      <c r="A465" s="8">
        <v>179</v>
      </c>
      <c r="B465" s="8">
        <v>12</v>
      </c>
      <c r="C465" s="9" t="s">
        <v>9</v>
      </c>
      <c r="D465" s="9" t="s">
        <v>33</v>
      </c>
      <c r="E465" s="31">
        <v>19</v>
      </c>
      <c r="F465" s="31">
        <v>38</v>
      </c>
      <c r="G465" s="31">
        <v>31</v>
      </c>
      <c r="H465" s="8">
        <v>2</v>
      </c>
      <c r="I465" s="7">
        <v>1.8055555555555554E-2</v>
      </c>
      <c r="J465" s="9" t="s">
        <v>6</v>
      </c>
      <c r="K465" s="31">
        <v>62</v>
      </c>
      <c r="L465" s="31">
        <v>24</v>
      </c>
      <c r="M465" s="31">
        <v>62</v>
      </c>
      <c r="N465" s="12">
        <v>0.38709677419354838</v>
      </c>
    </row>
    <row r="466" spans="1:14" x14ac:dyDescent="0.2">
      <c r="A466" s="8">
        <v>180</v>
      </c>
      <c r="B466" s="8">
        <v>10</v>
      </c>
      <c r="C466" s="9" t="s">
        <v>13</v>
      </c>
      <c r="D466" s="9" t="s">
        <v>37</v>
      </c>
      <c r="E466" s="31">
        <v>17</v>
      </c>
      <c r="F466" s="31">
        <v>17</v>
      </c>
      <c r="G466" s="31">
        <v>29</v>
      </c>
      <c r="H466" s="8">
        <v>1</v>
      </c>
      <c r="I466" s="7">
        <v>2.4305555555555556E-2</v>
      </c>
      <c r="J466" s="9" t="s">
        <v>8</v>
      </c>
      <c r="K466" s="31">
        <v>29</v>
      </c>
      <c r="L466" s="31">
        <v>12</v>
      </c>
      <c r="M466" s="31">
        <v>29</v>
      </c>
      <c r="N466" s="12">
        <v>0.41379310344827586</v>
      </c>
    </row>
    <row r="467" spans="1:14" x14ac:dyDescent="0.2">
      <c r="A467" s="8">
        <v>180</v>
      </c>
      <c r="B467" s="8">
        <v>10</v>
      </c>
      <c r="C467" s="9" t="s">
        <v>7</v>
      </c>
      <c r="D467" s="9" t="s">
        <v>32</v>
      </c>
      <c r="E467" s="31">
        <v>18</v>
      </c>
      <c r="F467" s="31">
        <v>54</v>
      </c>
      <c r="G467" s="31">
        <v>30</v>
      </c>
      <c r="H467" s="8">
        <v>3</v>
      </c>
      <c r="I467" s="7">
        <v>1.3888888888888888E-2</v>
      </c>
      <c r="J467" s="9" t="s">
        <v>8</v>
      </c>
      <c r="K467" s="31">
        <v>90</v>
      </c>
      <c r="L467" s="31">
        <v>36</v>
      </c>
      <c r="M467" s="31">
        <v>90</v>
      </c>
      <c r="N467" s="12">
        <v>0.4</v>
      </c>
    </row>
    <row r="468" spans="1:14" x14ac:dyDescent="0.2">
      <c r="A468" s="8">
        <v>180</v>
      </c>
      <c r="B468" s="8">
        <v>10</v>
      </c>
      <c r="C468" s="9" t="s">
        <v>21</v>
      </c>
      <c r="D468" s="9" t="s">
        <v>45</v>
      </c>
      <c r="E468" s="31">
        <v>12</v>
      </c>
      <c r="F468" s="31">
        <v>12</v>
      </c>
      <c r="G468" s="31">
        <v>20</v>
      </c>
      <c r="H468" s="8">
        <v>1</v>
      </c>
      <c r="I468" s="7">
        <v>3.4722222222222224E-2</v>
      </c>
      <c r="J468" s="9" t="s">
        <v>6</v>
      </c>
      <c r="K468" s="31">
        <v>20</v>
      </c>
      <c r="L468" s="31">
        <v>8</v>
      </c>
      <c r="M468" s="31">
        <v>20</v>
      </c>
      <c r="N468" s="12">
        <v>0.4</v>
      </c>
    </row>
    <row r="469" spans="1:14" x14ac:dyDescent="0.2">
      <c r="A469" s="8">
        <v>180</v>
      </c>
      <c r="B469" s="8">
        <v>10</v>
      </c>
      <c r="C469" s="9" t="s">
        <v>10</v>
      </c>
      <c r="D469" s="9" t="s">
        <v>34</v>
      </c>
      <c r="E469" s="31">
        <v>16</v>
      </c>
      <c r="F469" s="31">
        <v>16</v>
      </c>
      <c r="G469" s="31">
        <v>27</v>
      </c>
      <c r="H469" s="8">
        <v>1</v>
      </c>
      <c r="I469" s="7">
        <v>3.888888888888889E-2</v>
      </c>
      <c r="J469" s="9" t="s">
        <v>6</v>
      </c>
      <c r="K469" s="31">
        <v>27</v>
      </c>
      <c r="L469" s="31">
        <v>11</v>
      </c>
      <c r="M469" s="31">
        <v>27</v>
      </c>
      <c r="N469" s="12">
        <v>0.40740740740740738</v>
      </c>
    </row>
    <row r="470" spans="1:14" x14ac:dyDescent="0.2">
      <c r="A470" s="8">
        <v>181</v>
      </c>
      <c r="B470" s="8">
        <v>15</v>
      </c>
      <c r="C470" s="9" t="s">
        <v>10</v>
      </c>
      <c r="D470" s="9" t="s">
        <v>34</v>
      </c>
      <c r="E470" s="31">
        <v>16</v>
      </c>
      <c r="F470" s="31">
        <v>16</v>
      </c>
      <c r="G470" s="31">
        <v>27</v>
      </c>
      <c r="H470" s="8">
        <v>1</v>
      </c>
      <c r="I470" s="7">
        <v>3.8194444444444448E-2</v>
      </c>
      <c r="J470" s="9" t="s">
        <v>8</v>
      </c>
      <c r="K470" s="31">
        <v>27</v>
      </c>
      <c r="L470" s="31">
        <v>11</v>
      </c>
      <c r="M470" s="31">
        <v>27</v>
      </c>
      <c r="N470" s="12">
        <v>0.40740740740740738</v>
      </c>
    </row>
    <row r="471" spans="1:14" x14ac:dyDescent="0.2">
      <c r="A471" s="8">
        <v>182</v>
      </c>
      <c r="B471" s="8">
        <v>18</v>
      </c>
      <c r="C471" s="9" t="s">
        <v>16</v>
      </c>
      <c r="D471" s="9" t="s">
        <v>40</v>
      </c>
      <c r="E471" s="31">
        <v>11</v>
      </c>
      <c r="F471" s="31">
        <v>22</v>
      </c>
      <c r="G471" s="31">
        <v>19</v>
      </c>
      <c r="H471" s="8">
        <v>2</v>
      </c>
      <c r="I471" s="7">
        <v>7.6388888888888886E-3</v>
      </c>
      <c r="J471" s="9" t="s">
        <v>8</v>
      </c>
      <c r="K471" s="31">
        <v>38</v>
      </c>
      <c r="L471" s="31">
        <v>16</v>
      </c>
      <c r="M471" s="31">
        <v>38</v>
      </c>
      <c r="N471" s="12">
        <v>0.42105263157894735</v>
      </c>
    </row>
    <row r="472" spans="1:14" x14ac:dyDescent="0.2">
      <c r="A472" s="8">
        <v>183</v>
      </c>
      <c r="B472" s="8">
        <v>18</v>
      </c>
      <c r="C472" s="9" t="s">
        <v>18</v>
      </c>
      <c r="D472" s="9" t="s">
        <v>42</v>
      </c>
      <c r="E472" s="31">
        <v>19</v>
      </c>
      <c r="F472" s="31">
        <v>38</v>
      </c>
      <c r="G472" s="31">
        <v>32</v>
      </c>
      <c r="H472" s="8">
        <v>2</v>
      </c>
      <c r="I472" s="7">
        <v>3.6111111111111108E-2</v>
      </c>
      <c r="J472" s="9" t="s">
        <v>6</v>
      </c>
      <c r="K472" s="31">
        <v>64</v>
      </c>
      <c r="L472" s="31">
        <v>26</v>
      </c>
      <c r="M472" s="31">
        <v>64</v>
      </c>
      <c r="N472" s="12">
        <v>0.40625</v>
      </c>
    </row>
    <row r="473" spans="1:14" x14ac:dyDescent="0.2">
      <c r="A473" s="8">
        <v>183</v>
      </c>
      <c r="B473" s="8">
        <v>18</v>
      </c>
      <c r="C473" s="9" t="s">
        <v>25</v>
      </c>
      <c r="D473" s="9" t="s">
        <v>49</v>
      </c>
      <c r="E473" s="31">
        <v>15</v>
      </c>
      <c r="F473" s="31">
        <v>15</v>
      </c>
      <c r="G473" s="31">
        <v>26</v>
      </c>
      <c r="H473" s="8">
        <v>1</v>
      </c>
      <c r="I473" s="7">
        <v>6.9444444444444441E-3</v>
      </c>
      <c r="J473" s="9" t="s">
        <v>6</v>
      </c>
      <c r="K473" s="31">
        <v>26</v>
      </c>
      <c r="L473" s="31">
        <v>11</v>
      </c>
      <c r="M473" s="31">
        <v>26</v>
      </c>
      <c r="N473" s="12">
        <v>0.42307692307692307</v>
      </c>
    </row>
    <row r="474" spans="1:14" x14ac:dyDescent="0.2">
      <c r="A474" s="8">
        <v>183</v>
      </c>
      <c r="B474" s="8">
        <v>18</v>
      </c>
      <c r="C474" s="9" t="s">
        <v>21</v>
      </c>
      <c r="D474" s="9" t="s">
        <v>45</v>
      </c>
      <c r="E474" s="31">
        <v>12</v>
      </c>
      <c r="F474" s="31">
        <v>36</v>
      </c>
      <c r="G474" s="31">
        <v>20</v>
      </c>
      <c r="H474" s="8">
        <v>3</v>
      </c>
      <c r="I474" s="7">
        <v>4.027777777777778E-2</v>
      </c>
      <c r="J474" s="9" t="s">
        <v>6</v>
      </c>
      <c r="K474" s="31">
        <v>60</v>
      </c>
      <c r="L474" s="31">
        <v>24</v>
      </c>
      <c r="M474" s="31">
        <v>60</v>
      </c>
      <c r="N474" s="12">
        <v>0.4</v>
      </c>
    </row>
    <row r="475" spans="1:14" x14ac:dyDescent="0.2">
      <c r="A475" s="8">
        <v>183</v>
      </c>
      <c r="B475" s="8">
        <v>18</v>
      </c>
      <c r="C475" s="9" t="s">
        <v>17</v>
      </c>
      <c r="D475" s="9" t="s">
        <v>41</v>
      </c>
      <c r="E475" s="31">
        <v>21</v>
      </c>
      <c r="F475" s="31">
        <v>63</v>
      </c>
      <c r="G475" s="31">
        <v>35</v>
      </c>
      <c r="H475" s="8">
        <v>3</v>
      </c>
      <c r="I475" s="7">
        <v>3.1944444444444442E-2</v>
      </c>
      <c r="J475" s="9" t="s">
        <v>6</v>
      </c>
      <c r="K475" s="31">
        <v>105</v>
      </c>
      <c r="L475" s="31">
        <v>42</v>
      </c>
      <c r="M475" s="31">
        <v>105</v>
      </c>
      <c r="N475" s="12">
        <v>0.4</v>
      </c>
    </row>
    <row r="476" spans="1:14" x14ac:dyDescent="0.2">
      <c r="A476" s="8">
        <v>184</v>
      </c>
      <c r="B476" s="8">
        <v>4</v>
      </c>
      <c r="C476" s="9" t="s">
        <v>15</v>
      </c>
      <c r="D476" s="9" t="s">
        <v>39</v>
      </c>
      <c r="E476" s="31">
        <v>16</v>
      </c>
      <c r="F476" s="31">
        <v>48</v>
      </c>
      <c r="G476" s="31">
        <v>28</v>
      </c>
      <c r="H476" s="8">
        <v>3</v>
      </c>
      <c r="I476" s="7">
        <v>4.1666666666666666E-3</v>
      </c>
      <c r="J476" s="9" t="s">
        <v>8</v>
      </c>
      <c r="K476" s="31">
        <v>84</v>
      </c>
      <c r="L476" s="31">
        <v>36</v>
      </c>
      <c r="M476" s="31">
        <v>84</v>
      </c>
      <c r="N476" s="12">
        <v>0.42857142857142855</v>
      </c>
    </row>
    <row r="477" spans="1:14" x14ac:dyDescent="0.2">
      <c r="A477" s="8">
        <v>184</v>
      </c>
      <c r="B477" s="8">
        <v>4</v>
      </c>
      <c r="C477" s="9" t="s">
        <v>10</v>
      </c>
      <c r="D477" s="9" t="s">
        <v>34</v>
      </c>
      <c r="E477" s="31">
        <v>16</v>
      </c>
      <c r="F477" s="31">
        <v>48</v>
      </c>
      <c r="G477" s="31">
        <v>27</v>
      </c>
      <c r="H477" s="8">
        <v>3</v>
      </c>
      <c r="I477" s="7">
        <v>6.9444444444444441E-3</v>
      </c>
      <c r="J477" s="9" t="s">
        <v>6</v>
      </c>
      <c r="K477" s="31">
        <v>81</v>
      </c>
      <c r="L477" s="31">
        <v>33</v>
      </c>
      <c r="M477" s="31">
        <v>81</v>
      </c>
      <c r="N477" s="12">
        <v>0.40740740740740738</v>
      </c>
    </row>
    <row r="478" spans="1:14" x14ac:dyDescent="0.2">
      <c r="A478" s="8">
        <v>184</v>
      </c>
      <c r="B478" s="8">
        <v>4</v>
      </c>
      <c r="C478" s="9" t="s">
        <v>21</v>
      </c>
      <c r="D478" s="9" t="s">
        <v>45</v>
      </c>
      <c r="E478" s="31">
        <v>12</v>
      </c>
      <c r="F478" s="31">
        <v>24</v>
      </c>
      <c r="G478" s="31">
        <v>20</v>
      </c>
      <c r="H478" s="8">
        <v>2</v>
      </c>
      <c r="I478" s="7">
        <v>9.0277777777777769E-3</v>
      </c>
      <c r="J478" s="9" t="s">
        <v>8</v>
      </c>
      <c r="K478" s="31">
        <v>40</v>
      </c>
      <c r="L478" s="31">
        <v>16</v>
      </c>
      <c r="M478" s="31">
        <v>40</v>
      </c>
      <c r="N478" s="12">
        <v>0.4</v>
      </c>
    </row>
    <row r="479" spans="1:14" x14ac:dyDescent="0.2">
      <c r="A479" s="8">
        <v>185</v>
      </c>
      <c r="B479" s="8">
        <v>16</v>
      </c>
      <c r="C479" s="9" t="s">
        <v>23</v>
      </c>
      <c r="D479" s="9" t="s">
        <v>47</v>
      </c>
      <c r="E479" s="31">
        <v>13</v>
      </c>
      <c r="F479" s="31">
        <v>39</v>
      </c>
      <c r="G479" s="31">
        <v>21</v>
      </c>
      <c r="H479" s="8">
        <v>3</v>
      </c>
      <c r="I479" s="7">
        <v>2.361111111111111E-2</v>
      </c>
      <c r="J479" s="9" t="s">
        <v>6</v>
      </c>
      <c r="K479" s="31">
        <v>63</v>
      </c>
      <c r="L479" s="31">
        <v>24</v>
      </c>
      <c r="M479" s="31">
        <v>63</v>
      </c>
      <c r="N479" s="12">
        <v>0.38095238095238093</v>
      </c>
    </row>
    <row r="480" spans="1:14" x14ac:dyDescent="0.2">
      <c r="A480" s="8">
        <v>185</v>
      </c>
      <c r="B480" s="8">
        <v>16</v>
      </c>
      <c r="C480" s="9" t="s">
        <v>15</v>
      </c>
      <c r="D480" s="9" t="s">
        <v>39</v>
      </c>
      <c r="E480" s="31">
        <v>16</v>
      </c>
      <c r="F480" s="31">
        <v>16</v>
      </c>
      <c r="G480" s="31">
        <v>28</v>
      </c>
      <c r="H480" s="8">
        <v>1</v>
      </c>
      <c r="I480" s="7">
        <v>4.1666666666666666E-3</v>
      </c>
      <c r="J480" s="9" t="s">
        <v>8</v>
      </c>
      <c r="K480" s="31">
        <v>28</v>
      </c>
      <c r="L480" s="31">
        <v>12</v>
      </c>
      <c r="M480" s="31">
        <v>28</v>
      </c>
      <c r="N480" s="12">
        <v>0.42857142857142855</v>
      </c>
    </row>
    <row r="481" spans="1:14" x14ac:dyDescent="0.2">
      <c r="A481" s="8">
        <v>186</v>
      </c>
      <c r="B481" s="8">
        <v>13</v>
      </c>
      <c r="C481" s="9" t="s">
        <v>10</v>
      </c>
      <c r="D481" s="9" t="s">
        <v>34</v>
      </c>
      <c r="E481" s="31">
        <v>16</v>
      </c>
      <c r="F481" s="31">
        <v>48</v>
      </c>
      <c r="G481" s="31">
        <v>27</v>
      </c>
      <c r="H481" s="8">
        <v>3</v>
      </c>
      <c r="I481" s="7">
        <v>1.1111111111111112E-2</v>
      </c>
      <c r="J481" s="9" t="s">
        <v>6</v>
      </c>
      <c r="K481" s="31">
        <v>81</v>
      </c>
      <c r="L481" s="31">
        <v>33</v>
      </c>
      <c r="M481" s="31">
        <v>81</v>
      </c>
      <c r="N481" s="12">
        <v>0.40740740740740738</v>
      </c>
    </row>
    <row r="482" spans="1:14" x14ac:dyDescent="0.2">
      <c r="A482" s="8">
        <v>186</v>
      </c>
      <c r="B482" s="8">
        <v>13</v>
      </c>
      <c r="C482" s="9" t="s">
        <v>18</v>
      </c>
      <c r="D482" s="9" t="s">
        <v>42</v>
      </c>
      <c r="E482" s="31">
        <v>19</v>
      </c>
      <c r="F482" s="31">
        <v>57</v>
      </c>
      <c r="G482" s="31">
        <v>32</v>
      </c>
      <c r="H482" s="8">
        <v>3</v>
      </c>
      <c r="I482" s="7">
        <v>1.5972222222222221E-2</v>
      </c>
      <c r="J482" s="9" t="s">
        <v>8</v>
      </c>
      <c r="K482" s="31">
        <v>96</v>
      </c>
      <c r="L482" s="31">
        <v>39</v>
      </c>
      <c r="M482" s="31">
        <v>96</v>
      </c>
      <c r="N482" s="12">
        <v>0.40625</v>
      </c>
    </row>
    <row r="483" spans="1:14" x14ac:dyDescent="0.2">
      <c r="A483" s="8">
        <v>186</v>
      </c>
      <c r="B483" s="8">
        <v>13</v>
      </c>
      <c r="C483" s="9" t="s">
        <v>9</v>
      </c>
      <c r="D483" s="9" t="s">
        <v>33</v>
      </c>
      <c r="E483" s="31">
        <v>19</v>
      </c>
      <c r="F483" s="31">
        <v>57</v>
      </c>
      <c r="G483" s="31">
        <v>31</v>
      </c>
      <c r="H483" s="8">
        <v>3</v>
      </c>
      <c r="I483" s="7">
        <v>3.7499999999999999E-2</v>
      </c>
      <c r="J483" s="9" t="s">
        <v>6</v>
      </c>
      <c r="K483" s="31">
        <v>93</v>
      </c>
      <c r="L483" s="31">
        <v>36</v>
      </c>
      <c r="M483" s="31">
        <v>93</v>
      </c>
      <c r="N483" s="12">
        <v>0.38709677419354838</v>
      </c>
    </row>
    <row r="484" spans="1:14" x14ac:dyDescent="0.2">
      <c r="A484" s="8">
        <v>187</v>
      </c>
      <c r="B484" s="8">
        <v>5</v>
      </c>
      <c r="C484" s="9" t="s">
        <v>20</v>
      </c>
      <c r="D484" s="9" t="s">
        <v>44</v>
      </c>
      <c r="E484" s="31">
        <v>20</v>
      </c>
      <c r="F484" s="31">
        <v>40</v>
      </c>
      <c r="G484" s="31">
        <v>34</v>
      </c>
      <c r="H484" s="8">
        <v>2</v>
      </c>
      <c r="I484" s="7">
        <v>1.9444444444444445E-2</v>
      </c>
      <c r="J484" s="9" t="s">
        <v>8</v>
      </c>
      <c r="K484" s="31">
        <v>68</v>
      </c>
      <c r="L484" s="31">
        <v>28</v>
      </c>
      <c r="M484" s="31">
        <v>68</v>
      </c>
      <c r="N484" s="12">
        <v>0.41176470588235292</v>
      </c>
    </row>
    <row r="485" spans="1:14" x14ac:dyDescent="0.2">
      <c r="A485" s="8">
        <v>187</v>
      </c>
      <c r="B485" s="8">
        <v>5</v>
      </c>
      <c r="C485" s="9" t="s">
        <v>25</v>
      </c>
      <c r="D485" s="9" t="s">
        <v>49</v>
      </c>
      <c r="E485" s="31">
        <v>15</v>
      </c>
      <c r="F485" s="31">
        <v>15</v>
      </c>
      <c r="G485" s="31">
        <v>26</v>
      </c>
      <c r="H485" s="8">
        <v>1</v>
      </c>
      <c r="I485" s="7">
        <v>3.5416666666666666E-2</v>
      </c>
      <c r="J485" s="9" t="s">
        <v>6</v>
      </c>
      <c r="K485" s="31">
        <v>26</v>
      </c>
      <c r="L485" s="31">
        <v>11</v>
      </c>
      <c r="M485" s="31">
        <v>26</v>
      </c>
      <c r="N485" s="12">
        <v>0.42307692307692307</v>
      </c>
    </row>
    <row r="486" spans="1:14" x14ac:dyDescent="0.2">
      <c r="A486" s="8">
        <v>187</v>
      </c>
      <c r="B486" s="8">
        <v>5</v>
      </c>
      <c r="C486" s="9" t="s">
        <v>13</v>
      </c>
      <c r="D486" s="9" t="s">
        <v>37</v>
      </c>
      <c r="E486" s="31">
        <v>17</v>
      </c>
      <c r="F486" s="31">
        <v>51</v>
      </c>
      <c r="G486" s="31">
        <v>29</v>
      </c>
      <c r="H486" s="8">
        <v>3</v>
      </c>
      <c r="I486" s="7">
        <v>7.6388888888888886E-3</v>
      </c>
      <c r="J486" s="9" t="s">
        <v>6</v>
      </c>
      <c r="K486" s="31">
        <v>87</v>
      </c>
      <c r="L486" s="31">
        <v>36</v>
      </c>
      <c r="M486" s="31">
        <v>87</v>
      </c>
      <c r="N486" s="12">
        <v>0.41379310344827586</v>
      </c>
    </row>
    <row r="487" spans="1:14" x14ac:dyDescent="0.2">
      <c r="A487" s="8">
        <v>187</v>
      </c>
      <c r="B487" s="8">
        <v>5</v>
      </c>
      <c r="C487" s="9" t="s">
        <v>10</v>
      </c>
      <c r="D487" s="9" t="s">
        <v>34</v>
      </c>
      <c r="E487" s="31">
        <v>16</v>
      </c>
      <c r="F487" s="31">
        <v>16</v>
      </c>
      <c r="G487" s="31">
        <v>27</v>
      </c>
      <c r="H487" s="8">
        <v>1</v>
      </c>
      <c r="I487" s="7">
        <v>2.5000000000000001E-2</v>
      </c>
      <c r="J487" s="9" t="s">
        <v>8</v>
      </c>
      <c r="K487" s="31">
        <v>27</v>
      </c>
      <c r="L487" s="31">
        <v>11</v>
      </c>
      <c r="M487" s="31">
        <v>27</v>
      </c>
      <c r="N487" s="12">
        <v>0.40740740740740738</v>
      </c>
    </row>
    <row r="488" spans="1:14" x14ac:dyDescent="0.2">
      <c r="A488" s="8">
        <v>188</v>
      </c>
      <c r="B488" s="8">
        <v>20</v>
      </c>
      <c r="C488" s="9" t="s">
        <v>9</v>
      </c>
      <c r="D488" s="9" t="s">
        <v>33</v>
      </c>
      <c r="E488" s="31">
        <v>19</v>
      </c>
      <c r="F488" s="31">
        <v>19</v>
      </c>
      <c r="G488" s="31">
        <v>31</v>
      </c>
      <c r="H488" s="8">
        <v>1</v>
      </c>
      <c r="I488" s="7">
        <v>4.027777777777778E-2</v>
      </c>
      <c r="J488" s="9" t="s">
        <v>6</v>
      </c>
      <c r="K488" s="31">
        <v>31</v>
      </c>
      <c r="L488" s="31">
        <v>12</v>
      </c>
      <c r="M488" s="31">
        <v>31</v>
      </c>
      <c r="N488" s="12">
        <v>0.38709677419354838</v>
      </c>
    </row>
    <row r="489" spans="1:14" x14ac:dyDescent="0.2">
      <c r="A489" s="8">
        <v>188</v>
      </c>
      <c r="B489" s="8">
        <v>20</v>
      </c>
      <c r="C489" s="9" t="s">
        <v>25</v>
      </c>
      <c r="D489" s="9" t="s">
        <v>49</v>
      </c>
      <c r="E489" s="31">
        <v>15</v>
      </c>
      <c r="F489" s="31">
        <v>30</v>
      </c>
      <c r="G489" s="31">
        <v>26</v>
      </c>
      <c r="H489" s="8">
        <v>2</v>
      </c>
      <c r="I489" s="7">
        <v>3.2638888888888891E-2</v>
      </c>
      <c r="J489" s="9" t="s">
        <v>6</v>
      </c>
      <c r="K489" s="31">
        <v>52</v>
      </c>
      <c r="L489" s="31">
        <v>22</v>
      </c>
      <c r="M489" s="31">
        <v>52</v>
      </c>
      <c r="N489" s="12">
        <v>0.42307692307692307</v>
      </c>
    </row>
    <row r="490" spans="1:14" x14ac:dyDescent="0.2">
      <c r="A490" s="8">
        <v>189</v>
      </c>
      <c r="B490" s="8">
        <v>11</v>
      </c>
      <c r="C490" s="9" t="s">
        <v>20</v>
      </c>
      <c r="D490" s="9" t="s">
        <v>44</v>
      </c>
      <c r="E490" s="31">
        <v>20</v>
      </c>
      <c r="F490" s="31">
        <v>40</v>
      </c>
      <c r="G490" s="31">
        <v>34</v>
      </c>
      <c r="H490" s="8">
        <v>2</v>
      </c>
      <c r="I490" s="7">
        <v>2.9166666666666667E-2</v>
      </c>
      <c r="J490" s="9" t="s">
        <v>8</v>
      </c>
      <c r="K490" s="31">
        <v>68</v>
      </c>
      <c r="L490" s="31">
        <v>28</v>
      </c>
      <c r="M490" s="31">
        <v>68</v>
      </c>
      <c r="N490" s="12">
        <v>0.41176470588235292</v>
      </c>
    </row>
    <row r="491" spans="1:14" x14ac:dyDescent="0.2">
      <c r="A491" s="8">
        <v>189</v>
      </c>
      <c r="B491" s="8">
        <v>11</v>
      </c>
      <c r="C491" s="9" t="s">
        <v>25</v>
      </c>
      <c r="D491" s="9" t="s">
        <v>49</v>
      </c>
      <c r="E491" s="31">
        <v>15</v>
      </c>
      <c r="F491" s="31">
        <v>30</v>
      </c>
      <c r="G491" s="31">
        <v>26</v>
      </c>
      <c r="H491" s="8">
        <v>2</v>
      </c>
      <c r="I491" s="7">
        <v>1.5277777777777777E-2</v>
      </c>
      <c r="J491" s="9" t="s">
        <v>8</v>
      </c>
      <c r="K491" s="31">
        <v>52</v>
      </c>
      <c r="L491" s="31">
        <v>22</v>
      </c>
      <c r="M491" s="31">
        <v>52</v>
      </c>
      <c r="N491" s="12">
        <v>0.42307692307692307</v>
      </c>
    </row>
    <row r="492" spans="1:14" x14ac:dyDescent="0.2">
      <c r="A492" s="8">
        <v>189</v>
      </c>
      <c r="B492" s="8">
        <v>11</v>
      </c>
      <c r="C492" s="9" t="s">
        <v>5</v>
      </c>
      <c r="D492" s="9" t="s">
        <v>31</v>
      </c>
      <c r="E492" s="31">
        <v>14</v>
      </c>
      <c r="F492" s="31">
        <v>42</v>
      </c>
      <c r="G492" s="31">
        <v>24</v>
      </c>
      <c r="H492" s="8">
        <v>3</v>
      </c>
      <c r="I492" s="7">
        <v>3.6805555555555557E-2</v>
      </c>
      <c r="J492" s="9" t="s">
        <v>8</v>
      </c>
      <c r="K492" s="31">
        <v>72</v>
      </c>
      <c r="L492" s="31">
        <v>30</v>
      </c>
      <c r="M492" s="31">
        <v>72</v>
      </c>
      <c r="N492" s="12">
        <v>0.41666666666666669</v>
      </c>
    </row>
    <row r="493" spans="1:14" x14ac:dyDescent="0.2">
      <c r="A493" s="8">
        <v>190</v>
      </c>
      <c r="B493" s="8">
        <v>5</v>
      </c>
      <c r="C493" s="9" t="s">
        <v>24</v>
      </c>
      <c r="D493" s="9" t="s">
        <v>48</v>
      </c>
      <c r="E493" s="31">
        <v>10</v>
      </c>
      <c r="F493" s="31">
        <v>10</v>
      </c>
      <c r="G493" s="31">
        <v>18</v>
      </c>
      <c r="H493" s="8">
        <v>1</v>
      </c>
      <c r="I493" s="7">
        <v>2.7083333333333334E-2</v>
      </c>
      <c r="J493" s="9" t="s">
        <v>6</v>
      </c>
      <c r="K493" s="31">
        <v>18</v>
      </c>
      <c r="L493" s="31">
        <v>8</v>
      </c>
      <c r="M493" s="31">
        <v>18</v>
      </c>
      <c r="N493" s="12">
        <v>0.44444444444444442</v>
      </c>
    </row>
    <row r="494" spans="1:14" x14ac:dyDescent="0.2">
      <c r="A494" s="8">
        <v>190</v>
      </c>
      <c r="B494" s="8">
        <v>5</v>
      </c>
      <c r="C494" s="9" t="s">
        <v>11</v>
      </c>
      <c r="D494" s="9" t="s">
        <v>35</v>
      </c>
      <c r="E494" s="31">
        <v>25</v>
      </c>
      <c r="F494" s="31">
        <v>50</v>
      </c>
      <c r="G494" s="31">
        <v>40</v>
      </c>
      <c r="H494" s="8">
        <v>2</v>
      </c>
      <c r="I494" s="7">
        <v>3.125E-2</v>
      </c>
      <c r="J494" s="9" t="s">
        <v>6</v>
      </c>
      <c r="K494" s="31">
        <v>80</v>
      </c>
      <c r="L494" s="31">
        <v>30</v>
      </c>
      <c r="M494" s="31">
        <v>80</v>
      </c>
      <c r="N494" s="12">
        <v>0.375</v>
      </c>
    </row>
    <row r="495" spans="1:14" x14ac:dyDescent="0.2">
      <c r="A495" s="8">
        <v>190</v>
      </c>
      <c r="B495" s="8">
        <v>5</v>
      </c>
      <c r="C495" s="9" t="s">
        <v>17</v>
      </c>
      <c r="D495" s="9" t="s">
        <v>41</v>
      </c>
      <c r="E495" s="31">
        <v>21</v>
      </c>
      <c r="F495" s="31">
        <v>21</v>
      </c>
      <c r="G495" s="31">
        <v>35</v>
      </c>
      <c r="H495" s="8">
        <v>1</v>
      </c>
      <c r="I495" s="7">
        <v>7.6388888888888886E-3</v>
      </c>
      <c r="J495" s="9" t="s">
        <v>8</v>
      </c>
      <c r="K495" s="31">
        <v>35</v>
      </c>
      <c r="L495" s="31">
        <v>14</v>
      </c>
      <c r="M495" s="31">
        <v>35</v>
      </c>
      <c r="N495" s="12">
        <v>0.4</v>
      </c>
    </row>
    <row r="496" spans="1:14" x14ac:dyDescent="0.2">
      <c r="A496" s="8">
        <v>190</v>
      </c>
      <c r="B496" s="8">
        <v>5</v>
      </c>
      <c r="C496" s="9" t="s">
        <v>22</v>
      </c>
      <c r="D496" s="9" t="s">
        <v>46</v>
      </c>
      <c r="E496" s="31">
        <v>14</v>
      </c>
      <c r="F496" s="31">
        <v>42</v>
      </c>
      <c r="G496" s="31">
        <v>23</v>
      </c>
      <c r="H496" s="8">
        <v>3</v>
      </c>
      <c r="I496" s="7">
        <v>4.8611111111111112E-3</v>
      </c>
      <c r="J496" s="9" t="s">
        <v>8</v>
      </c>
      <c r="K496" s="31">
        <v>69</v>
      </c>
      <c r="L496" s="31">
        <v>27</v>
      </c>
      <c r="M496" s="31">
        <v>69</v>
      </c>
      <c r="N496" s="12">
        <v>0.39130434782608697</v>
      </c>
    </row>
    <row r="497" spans="1:14" x14ac:dyDescent="0.2">
      <c r="A497" s="8">
        <v>191</v>
      </c>
      <c r="B497" s="8">
        <v>12</v>
      </c>
      <c r="C497" s="9" t="s">
        <v>26</v>
      </c>
      <c r="D497" s="9" t="s">
        <v>50</v>
      </c>
      <c r="E497" s="31">
        <v>15</v>
      </c>
      <c r="F497" s="31">
        <v>45</v>
      </c>
      <c r="G497" s="31">
        <v>25</v>
      </c>
      <c r="H497" s="8">
        <v>3</v>
      </c>
      <c r="I497" s="7">
        <v>2.2222222222222223E-2</v>
      </c>
      <c r="J497" s="9" t="s">
        <v>8</v>
      </c>
      <c r="K497" s="31">
        <v>75</v>
      </c>
      <c r="L497" s="31">
        <v>30</v>
      </c>
      <c r="M497" s="31">
        <v>75</v>
      </c>
      <c r="N497" s="12">
        <v>0.4</v>
      </c>
    </row>
    <row r="498" spans="1:14" x14ac:dyDescent="0.2">
      <c r="A498" s="8">
        <v>191</v>
      </c>
      <c r="B498" s="8">
        <v>12</v>
      </c>
      <c r="C498" s="9" t="s">
        <v>13</v>
      </c>
      <c r="D498" s="9" t="s">
        <v>37</v>
      </c>
      <c r="E498" s="31">
        <v>17</v>
      </c>
      <c r="F498" s="31">
        <v>51</v>
      </c>
      <c r="G498" s="31">
        <v>29</v>
      </c>
      <c r="H498" s="8">
        <v>3</v>
      </c>
      <c r="I498" s="7">
        <v>3.8194444444444448E-2</v>
      </c>
      <c r="J498" s="9" t="s">
        <v>6</v>
      </c>
      <c r="K498" s="31">
        <v>87</v>
      </c>
      <c r="L498" s="31">
        <v>36</v>
      </c>
      <c r="M498" s="31">
        <v>87</v>
      </c>
      <c r="N498" s="12">
        <v>0.41379310344827586</v>
      </c>
    </row>
    <row r="499" spans="1:14" x14ac:dyDescent="0.2">
      <c r="A499" s="8">
        <v>192</v>
      </c>
      <c r="B499" s="8">
        <v>17</v>
      </c>
      <c r="C499" s="9" t="s">
        <v>26</v>
      </c>
      <c r="D499" s="9" t="s">
        <v>50</v>
      </c>
      <c r="E499" s="31">
        <v>15</v>
      </c>
      <c r="F499" s="31">
        <v>45</v>
      </c>
      <c r="G499" s="31">
        <v>25</v>
      </c>
      <c r="H499" s="8">
        <v>3</v>
      </c>
      <c r="I499" s="7">
        <v>1.8055555555555554E-2</v>
      </c>
      <c r="J499" s="9" t="s">
        <v>6</v>
      </c>
      <c r="K499" s="31">
        <v>75</v>
      </c>
      <c r="L499" s="31">
        <v>30</v>
      </c>
      <c r="M499" s="31">
        <v>75</v>
      </c>
      <c r="N499" s="12">
        <v>0.4</v>
      </c>
    </row>
    <row r="500" spans="1:14" x14ac:dyDescent="0.2">
      <c r="A500" s="8">
        <v>193</v>
      </c>
      <c r="B500" s="8">
        <v>3</v>
      </c>
      <c r="C500" s="9" t="s">
        <v>25</v>
      </c>
      <c r="D500" s="9" t="s">
        <v>49</v>
      </c>
      <c r="E500" s="31">
        <v>15</v>
      </c>
      <c r="F500" s="31">
        <v>30</v>
      </c>
      <c r="G500" s="31">
        <v>26</v>
      </c>
      <c r="H500" s="8">
        <v>2</v>
      </c>
      <c r="I500" s="7">
        <v>3.9583333333333331E-2</v>
      </c>
      <c r="J500" s="9" t="s">
        <v>8</v>
      </c>
      <c r="K500" s="31">
        <v>52</v>
      </c>
      <c r="L500" s="31">
        <v>22</v>
      </c>
      <c r="M500" s="31">
        <v>52</v>
      </c>
      <c r="N500" s="12">
        <v>0.42307692307692307</v>
      </c>
    </row>
    <row r="501" spans="1:14" x14ac:dyDescent="0.2">
      <c r="A501" s="8">
        <v>193</v>
      </c>
      <c r="B501" s="8">
        <v>3</v>
      </c>
      <c r="C501" s="9" t="s">
        <v>12</v>
      </c>
      <c r="D501" s="9" t="s">
        <v>36</v>
      </c>
      <c r="E501" s="31">
        <v>22</v>
      </c>
      <c r="F501" s="31">
        <v>44</v>
      </c>
      <c r="G501" s="31">
        <v>36</v>
      </c>
      <c r="H501" s="8">
        <v>2</v>
      </c>
      <c r="I501" s="7">
        <v>4.0972222222222222E-2</v>
      </c>
      <c r="J501" s="9" t="s">
        <v>6</v>
      </c>
      <c r="K501" s="31">
        <v>72</v>
      </c>
      <c r="L501" s="31">
        <v>28</v>
      </c>
      <c r="M501" s="31">
        <v>72</v>
      </c>
      <c r="N501" s="12">
        <v>0.3888888888888889</v>
      </c>
    </row>
    <row r="502" spans="1:14" x14ac:dyDescent="0.2">
      <c r="A502" s="8">
        <v>193</v>
      </c>
      <c r="B502" s="8">
        <v>3</v>
      </c>
      <c r="C502" s="9" t="s">
        <v>10</v>
      </c>
      <c r="D502" s="9" t="s">
        <v>34</v>
      </c>
      <c r="E502" s="31">
        <v>16</v>
      </c>
      <c r="F502" s="31">
        <v>16</v>
      </c>
      <c r="G502" s="31">
        <v>27</v>
      </c>
      <c r="H502" s="8">
        <v>1</v>
      </c>
      <c r="I502" s="7">
        <v>2.1527777777777778E-2</v>
      </c>
      <c r="J502" s="9" t="s">
        <v>8</v>
      </c>
      <c r="K502" s="31">
        <v>27</v>
      </c>
      <c r="L502" s="31">
        <v>11</v>
      </c>
      <c r="M502" s="31">
        <v>27</v>
      </c>
      <c r="N502" s="12">
        <v>0.40740740740740738</v>
      </c>
    </row>
    <row r="503" spans="1:14" x14ac:dyDescent="0.2">
      <c r="A503" s="8">
        <v>193</v>
      </c>
      <c r="B503" s="8">
        <v>3</v>
      </c>
      <c r="C503" s="9" t="s">
        <v>22</v>
      </c>
      <c r="D503" s="9" t="s">
        <v>46</v>
      </c>
      <c r="E503" s="31">
        <v>14</v>
      </c>
      <c r="F503" s="31">
        <v>42</v>
      </c>
      <c r="G503" s="31">
        <v>23</v>
      </c>
      <c r="H503" s="8">
        <v>3</v>
      </c>
      <c r="I503" s="7">
        <v>1.6666666666666666E-2</v>
      </c>
      <c r="J503" s="9" t="s">
        <v>6</v>
      </c>
      <c r="K503" s="31">
        <v>69</v>
      </c>
      <c r="L503" s="31">
        <v>27</v>
      </c>
      <c r="M503" s="31">
        <v>69</v>
      </c>
      <c r="N503" s="12">
        <v>0.39130434782608697</v>
      </c>
    </row>
    <row r="504" spans="1:14" x14ac:dyDescent="0.2">
      <c r="A504" s="8">
        <v>194</v>
      </c>
      <c r="B504" s="8">
        <v>3</v>
      </c>
      <c r="C504" s="9" t="s">
        <v>14</v>
      </c>
      <c r="D504" s="9" t="s">
        <v>38</v>
      </c>
      <c r="E504" s="31">
        <v>20</v>
      </c>
      <c r="F504" s="31">
        <v>40</v>
      </c>
      <c r="G504" s="31">
        <v>33</v>
      </c>
      <c r="H504" s="8">
        <v>2</v>
      </c>
      <c r="I504" s="7">
        <v>1.2500000000000001E-2</v>
      </c>
      <c r="J504" s="9" t="s">
        <v>6</v>
      </c>
      <c r="K504" s="31">
        <v>66</v>
      </c>
      <c r="L504" s="31">
        <v>26</v>
      </c>
      <c r="M504" s="31">
        <v>66</v>
      </c>
      <c r="N504" s="12">
        <v>0.39393939393939392</v>
      </c>
    </row>
    <row r="505" spans="1:14" x14ac:dyDescent="0.2">
      <c r="A505" s="8">
        <v>194</v>
      </c>
      <c r="B505" s="8">
        <v>3</v>
      </c>
      <c r="C505" s="9" t="s">
        <v>7</v>
      </c>
      <c r="D505" s="9" t="s">
        <v>32</v>
      </c>
      <c r="E505" s="31">
        <v>18</v>
      </c>
      <c r="F505" s="31">
        <v>18</v>
      </c>
      <c r="G505" s="31">
        <v>30</v>
      </c>
      <c r="H505" s="8">
        <v>1</v>
      </c>
      <c r="I505" s="7">
        <v>3.4722222222222224E-2</v>
      </c>
      <c r="J505" s="9" t="s">
        <v>6</v>
      </c>
      <c r="K505" s="31">
        <v>30</v>
      </c>
      <c r="L505" s="31">
        <v>12</v>
      </c>
      <c r="M505" s="31">
        <v>30</v>
      </c>
      <c r="N505" s="12">
        <v>0.4</v>
      </c>
    </row>
    <row r="506" spans="1:14" x14ac:dyDescent="0.2">
      <c r="A506" s="8">
        <v>195</v>
      </c>
      <c r="B506" s="8">
        <v>2</v>
      </c>
      <c r="C506" s="9" t="s">
        <v>26</v>
      </c>
      <c r="D506" s="9" t="s">
        <v>50</v>
      </c>
      <c r="E506" s="31">
        <v>15</v>
      </c>
      <c r="F506" s="31">
        <v>30</v>
      </c>
      <c r="G506" s="31">
        <v>25</v>
      </c>
      <c r="H506" s="8">
        <v>2</v>
      </c>
      <c r="I506" s="7">
        <v>3.5416666666666666E-2</v>
      </c>
      <c r="J506" s="9" t="s">
        <v>6</v>
      </c>
      <c r="K506" s="31">
        <v>50</v>
      </c>
      <c r="L506" s="31">
        <v>20</v>
      </c>
      <c r="M506" s="31">
        <v>50</v>
      </c>
      <c r="N506" s="12">
        <v>0.4</v>
      </c>
    </row>
    <row r="507" spans="1:14" x14ac:dyDescent="0.2">
      <c r="A507" s="8">
        <v>196</v>
      </c>
      <c r="B507" s="8">
        <v>4</v>
      </c>
      <c r="C507" s="9" t="s">
        <v>21</v>
      </c>
      <c r="D507" s="9" t="s">
        <v>45</v>
      </c>
      <c r="E507" s="31">
        <v>12</v>
      </c>
      <c r="F507" s="31">
        <v>36</v>
      </c>
      <c r="G507" s="31">
        <v>20</v>
      </c>
      <c r="H507" s="8">
        <v>3</v>
      </c>
      <c r="I507" s="7">
        <v>2.361111111111111E-2</v>
      </c>
      <c r="J507" s="9" t="s">
        <v>8</v>
      </c>
      <c r="K507" s="31">
        <v>60</v>
      </c>
      <c r="L507" s="31">
        <v>24</v>
      </c>
      <c r="M507" s="31">
        <v>60</v>
      </c>
      <c r="N507" s="12">
        <v>0.4</v>
      </c>
    </row>
    <row r="508" spans="1:14" x14ac:dyDescent="0.2">
      <c r="A508" s="8">
        <v>196</v>
      </c>
      <c r="B508" s="8">
        <v>4</v>
      </c>
      <c r="C508" s="9" t="s">
        <v>22</v>
      </c>
      <c r="D508" s="9" t="s">
        <v>46</v>
      </c>
      <c r="E508" s="31">
        <v>14</v>
      </c>
      <c r="F508" s="31">
        <v>28</v>
      </c>
      <c r="G508" s="31">
        <v>23</v>
      </c>
      <c r="H508" s="8">
        <v>2</v>
      </c>
      <c r="I508" s="7">
        <v>3.5416666666666666E-2</v>
      </c>
      <c r="J508" s="9" t="s">
        <v>6</v>
      </c>
      <c r="K508" s="31">
        <v>46</v>
      </c>
      <c r="L508" s="31">
        <v>18</v>
      </c>
      <c r="M508" s="31">
        <v>46</v>
      </c>
      <c r="N508" s="12">
        <v>0.39130434782608697</v>
      </c>
    </row>
    <row r="509" spans="1:14" x14ac:dyDescent="0.2">
      <c r="A509" s="8">
        <v>196</v>
      </c>
      <c r="B509" s="8">
        <v>4</v>
      </c>
      <c r="C509" s="9" t="s">
        <v>13</v>
      </c>
      <c r="D509" s="9" t="s">
        <v>37</v>
      </c>
      <c r="E509" s="31">
        <v>17</v>
      </c>
      <c r="F509" s="31">
        <v>17</v>
      </c>
      <c r="G509" s="31">
        <v>29</v>
      </c>
      <c r="H509" s="8">
        <v>1</v>
      </c>
      <c r="I509" s="7">
        <v>3.2638888888888891E-2</v>
      </c>
      <c r="J509" s="9" t="s">
        <v>8</v>
      </c>
      <c r="K509" s="31">
        <v>29</v>
      </c>
      <c r="L509" s="31">
        <v>12</v>
      </c>
      <c r="M509" s="31">
        <v>29</v>
      </c>
      <c r="N509" s="12">
        <v>0.41379310344827586</v>
      </c>
    </row>
    <row r="510" spans="1:14" x14ac:dyDescent="0.2">
      <c r="A510" s="8">
        <v>196</v>
      </c>
      <c r="B510" s="8">
        <v>4</v>
      </c>
      <c r="C510" s="9" t="s">
        <v>15</v>
      </c>
      <c r="D510" s="9" t="s">
        <v>39</v>
      </c>
      <c r="E510" s="31">
        <v>16</v>
      </c>
      <c r="F510" s="31">
        <v>32</v>
      </c>
      <c r="G510" s="31">
        <v>28</v>
      </c>
      <c r="H510" s="8">
        <v>2</v>
      </c>
      <c r="I510" s="7">
        <v>3.0555555555555555E-2</v>
      </c>
      <c r="J510" s="9" t="s">
        <v>8</v>
      </c>
      <c r="K510" s="31">
        <v>56</v>
      </c>
      <c r="L510" s="31">
        <v>24</v>
      </c>
      <c r="M510" s="31">
        <v>56</v>
      </c>
      <c r="N510" s="12">
        <v>0.42857142857142855</v>
      </c>
    </row>
    <row r="511" spans="1:14" x14ac:dyDescent="0.2">
      <c r="A511" s="8">
        <v>197</v>
      </c>
      <c r="B511" s="8">
        <v>5</v>
      </c>
      <c r="C511" s="9" t="s">
        <v>20</v>
      </c>
      <c r="D511" s="9" t="s">
        <v>44</v>
      </c>
      <c r="E511" s="31">
        <v>20</v>
      </c>
      <c r="F511" s="31">
        <v>60</v>
      </c>
      <c r="G511" s="31">
        <v>34</v>
      </c>
      <c r="H511" s="8">
        <v>3</v>
      </c>
      <c r="I511" s="7">
        <v>1.5277777777777777E-2</v>
      </c>
      <c r="J511" s="9" t="s">
        <v>6</v>
      </c>
      <c r="K511" s="31">
        <v>102</v>
      </c>
      <c r="L511" s="31">
        <v>42</v>
      </c>
      <c r="M511" s="31">
        <v>102</v>
      </c>
      <c r="N511" s="12">
        <v>0.41176470588235292</v>
      </c>
    </row>
    <row r="512" spans="1:14" x14ac:dyDescent="0.2">
      <c r="A512" s="8">
        <v>197</v>
      </c>
      <c r="B512" s="8">
        <v>5</v>
      </c>
      <c r="C512" s="9" t="s">
        <v>10</v>
      </c>
      <c r="D512" s="9" t="s">
        <v>34</v>
      </c>
      <c r="E512" s="31">
        <v>16</v>
      </c>
      <c r="F512" s="31">
        <v>16</v>
      </c>
      <c r="G512" s="31">
        <v>27</v>
      </c>
      <c r="H512" s="8">
        <v>1</v>
      </c>
      <c r="I512" s="7">
        <v>3.4722222222222224E-2</v>
      </c>
      <c r="J512" s="9" t="s">
        <v>6</v>
      </c>
      <c r="K512" s="31">
        <v>27</v>
      </c>
      <c r="L512" s="31">
        <v>11</v>
      </c>
      <c r="M512" s="31">
        <v>27</v>
      </c>
      <c r="N512" s="12">
        <v>0.40740740740740738</v>
      </c>
    </row>
    <row r="513" spans="1:14" x14ac:dyDescent="0.2">
      <c r="A513" s="8">
        <v>198</v>
      </c>
      <c r="B513" s="8">
        <v>9</v>
      </c>
      <c r="C513" s="9" t="s">
        <v>10</v>
      </c>
      <c r="D513" s="9" t="s">
        <v>34</v>
      </c>
      <c r="E513" s="31">
        <v>16</v>
      </c>
      <c r="F513" s="31">
        <v>32</v>
      </c>
      <c r="G513" s="31">
        <v>27</v>
      </c>
      <c r="H513" s="8">
        <v>2</v>
      </c>
      <c r="I513" s="7">
        <v>2.2916666666666665E-2</v>
      </c>
      <c r="J513" s="9" t="s">
        <v>6</v>
      </c>
      <c r="K513" s="31">
        <v>54</v>
      </c>
      <c r="L513" s="31">
        <v>22</v>
      </c>
      <c r="M513" s="31">
        <v>54</v>
      </c>
      <c r="N513" s="12">
        <v>0.40740740740740738</v>
      </c>
    </row>
    <row r="514" spans="1:14" x14ac:dyDescent="0.2">
      <c r="A514" s="8">
        <v>199</v>
      </c>
      <c r="B514" s="8">
        <v>11</v>
      </c>
      <c r="C514" s="9" t="s">
        <v>13</v>
      </c>
      <c r="D514" s="9" t="s">
        <v>37</v>
      </c>
      <c r="E514" s="31">
        <v>17</v>
      </c>
      <c r="F514" s="31">
        <v>51</v>
      </c>
      <c r="G514" s="31">
        <v>29</v>
      </c>
      <c r="H514" s="8">
        <v>3</v>
      </c>
      <c r="I514" s="7">
        <v>2.1527777777777778E-2</v>
      </c>
      <c r="J514" s="9" t="s">
        <v>6</v>
      </c>
      <c r="K514" s="31">
        <v>87</v>
      </c>
      <c r="L514" s="31">
        <v>36</v>
      </c>
      <c r="M514" s="31">
        <v>87</v>
      </c>
      <c r="N514" s="12">
        <v>0.41379310344827586</v>
      </c>
    </row>
    <row r="515" spans="1:14" x14ac:dyDescent="0.2">
      <c r="A515" s="8">
        <v>199</v>
      </c>
      <c r="B515" s="8">
        <v>11</v>
      </c>
      <c r="C515" s="9" t="s">
        <v>17</v>
      </c>
      <c r="D515" s="9" t="s">
        <v>41</v>
      </c>
      <c r="E515" s="31">
        <v>21</v>
      </c>
      <c r="F515" s="31">
        <v>63</v>
      </c>
      <c r="G515" s="31">
        <v>35</v>
      </c>
      <c r="H515" s="8">
        <v>3</v>
      </c>
      <c r="I515" s="7">
        <v>2.8472222222222222E-2</v>
      </c>
      <c r="J515" s="9" t="s">
        <v>8</v>
      </c>
      <c r="K515" s="31">
        <v>105</v>
      </c>
      <c r="L515" s="31">
        <v>42</v>
      </c>
      <c r="M515" s="31">
        <v>105</v>
      </c>
      <c r="N515" s="12">
        <v>0.4</v>
      </c>
    </row>
    <row r="516" spans="1:14" x14ac:dyDescent="0.2">
      <c r="A516" s="8">
        <v>199</v>
      </c>
      <c r="B516" s="8">
        <v>11</v>
      </c>
      <c r="C516" s="9" t="s">
        <v>23</v>
      </c>
      <c r="D516" s="9" t="s">
        <v>47</v>
      </c>
      <c r="E516" s="31">
        <v>13</v>
      </c>
      <c r="F516" s="31">
        <v>26</v>
      </c>
      <c r="G516" s="31">
        <v>21</v>
      </c>
      <c r="H516" s="8">
        <v>2</v>
      </c>
      <c r="I516" s="7">
        <v>1.2500000000000001E-2</v>
      </c>
      <c r="J516" s="9" t="s">
        <v>8</v>
      </c>
      <c r="K516" s="31">
        <v>42</v>
      </c>
      <c r="L516" s="31">
        <v>16</v>
      </c>
      <c r="M516" s="31">
        <v>42</v>
      </c>
      <c r="N516" s="12">
        <v>0.38095238095238093</v>
      </c>
    </row>
    <row r="517" spans="1:14" x14ac:dyDescent="0.2">
      <c r="A517" s="8">
        <v>199</v>
      </c>
      <c r="B517" s="8">
        <v>11</v>
      </c>
      <c r="C517" s="9" t="s">
        <v>10</v>
      </c>
      <c r="D517" s="9" t="s">
        <v>34</v>
      </c>
      <c r="E517" s="31">
        <v>16</v>
      </c>
      <c r="F517" s="31">
        <v>16</v>
      </c>
      <c r="G517" s="31">
        <v>27</v>
      </c>
      <c r="H517" s="8">
        <v>1</v>
      </c>
      <c r="I517" s="7">
        <v>3.6111111111111108E-2</v>
      </c>
      <c r="J517" s="9" t="s">
        <v>8</v>
      </c>
      <c r="K517" s="31">
        <v>27</v>
      </c>
      <c r="L517" s="31">
        <v>11</v>
      </c>
      <c r="M517" s="31">
        <v>27</v>
      </c>
      <c r="N517" s="12">
        <v>0.40740740740740738</v>
      </c>
    </row>
    <row r="518" spans="1:14" x14ac:dyDescent="0.2">
      <c r="A518" s="8">
        <v>200</v>
      </c>
      <c r="B518" s="8">
        <v>11</v>
      </c>
      <c r="C518" s="9" t="s">
        <v>16</v>
      </c>
      <c r="D518" s="9" t="s">
        <v>40</v>
      </c>
      <c r="E518" s="31">
        <v>11</v>
      </c>
      <c r="F518" s="31">
        <v>22</v>
      </c>
      <c r="G518" s="31">
        <v>19</v>
      </c>
      <c r="H518" s="8">
        <v>2</v>
      </c>
      <c r="I518" s="7">
        <v>2.7083333333333334E-2</v>
      </c>
      <c r="J518" s="9" t="s">
        <v>6</v>
      </c>
      <c r="K518" s="31">
        <v>38</v>
      </c>
      <c r="L518" s="31">
        <v>16</v>
      </c>
      <c r="M518" s="31">
        <v>38</v>
      </c>
      <c r="N518" s="12">
        <v>0.42105263157894735</v>
      </c>
    </row>
    <row r="519" spans="1:14" x14ac:dyDescent="0.2">
      <c r="A519" s="8">
        <v>200</v>
      </c>
      <c r="B519" s="8">
        <v>11</v>
      </c>
      <c r="C519" s="9" t="s">
        <v>26</v>
      </c>
      <c r="D519" s="9" t="s">
        <v>50</v>
      </c>
      <c r="E519" s="31">
        <v>15</v>
      </c>
      <c r="F519" s="31">
        <v>30</v>
      </c>
      <c r="G519" s="31">
        <v>25</v>
      </c>
      <c r="H519" s="8">
        <v>2</v>
      </c>
      <c r="I519" s="7">
        <v>1.9444444444444445E-2</v>
      </c>
      <c r="J519" s="9" t="s">
        <v>8</v>
      </c>
      <c r="K519" s="31">
        <v>50</v>
      </c>
      <c r="L519" s="31">
        <v>20</v>
      </c>
      <c r="M519" s="31">
        <v>50</v>
      </c>
      <c r="N519" s="12">
        <v>0.4</v>
      </c>
    </row>
    <row r="520" spans="1:14" x14ac:dyDescent="0.2">
      <c r="A520" s="8">
        <v>201</v>
      </c>
      <c r="B520" s="8">
        <v>3</v>
      </c>
      <c r="C520" s="9" t="s">
        <v>5</v>
      </c>
      <c r="D520" s="9" t="s">
        <v>31</v>
      </c>
      <c r="E520" s="31">
        <v>14</v>
      </c>
      <c r="F520" s="31">
        <v>42</v>
      </c>
      <c r="G520" s="31">
        <v>24</v>
      </c>
      <c r="H520" s="8">
        <v>3</v>
      </c>
      <c r="I520" s="7">
        <v>4.027777777777778E-2</v>
      </c>
      <c r="J520" s="9" t="s">
        <v>8</v>
      </c>
      <c r="K520" s="31">
        <v>72</v>
      </c>
      <c r="L520" s="31">
        <v>30</v>
      </c>
      <c r="M520" s="31">
        <v>72</v>
      </c>
      <c r="N520" s="12">
        <v>0.41666666666666669</v>
      </c>
    </row>
    <row r="521" spans="1:14" x14ac:dyDescent="0.2">
      <c r="A521" s="8">
        <v>202</v>
      </c>
      <c r="B521" s="8">
        <v>16</v>
      </c>
      <c r="C521" s="9" t="s">
        <v>12</v>
      </c>
      <c r="D521" s="9" t="s">
        <v>36</v>
      </c>
      <c r="E521" s="31">
        <v>22</v>
      </c>
      <c r="F521" s="31">
        <v>44</v>
      </c>
      <c r="G521" s="31">
        <v>36</v>
      </c>
      <c r="H521" s="8">
        <v>2</v>
      </c>
      <c r="I521" s="7">
        <v>3.1944444444444442E-2</v>
      </c>
      <c r="J521" s="9" t="s">
        <v>8</v>
      </c>
      <c r="K521" s="31">
        <v>72</v>
      </c>
      <c r="L521" s="31">
        <v>28</v>
      </c>
      <c r="M521" s="31">
        <v>72</v>
      </c>
      <c r="N521" s="12">
        <v>0.3888888888888889</v>
      </c>
    </row>
    <row r="522" spans="1:14" x14ac:dyDescent="0.2">
      <c r="A522" s="8">
        <v>202</v>
      </c>
      <c r="B522" s="8">
        <v>16</v>
      </c>
      <c r="C522" s="9" t="s">
        <v>11</v>
      </c>
      <c r="D522" s="9" t="s">
        <v>35</v>
      </c>
      <c r="E522" s="31">
        <v>25</v>
      </c>
      <c r="F522" s="31">
        <v>50</v>
      </c>
      <c r="G522" s="31">
        <v>40</v>
      </c>
      <c r="H522" s="8">
        <v>2</v>
      </c>
      <c r="I522" s="7">
        <v>3.2638888888888891E-2</v>
      </c>
      <c r="J522" s="9" t="s">
        <v>6</v>
      </c>
      <c r="K522" s="31">
        <v>80</v>
      </c>
      <c r="L522" s="31">
        <v>30</v>
      </c>
      <c r="M522" s="31">
        <v>80</v>
      </c>
      <c r="N522" s="12">
        <v>0.375</v>
      </c>
    </row>
    <row r="523" spans="1:14" x14ac:dyDescent="0.2">
      <c r="A523" s="8">
        <v>202</v>
      </c>
      <c r="B523" s="8">
        <v>16</v>
      </c>
      <c r="C523" s="9" t="s">
        <v>5</v>
      </c>
      <c r="D523" s="9" t="s">
        <v>31</v>
      </c>
      <c r="E523" s="31">
        <v>14</v>
      </c>
      <c r="F523" s="31">
        <v>14</v>
      </c>
      <c r="G523" s="31">
        <v>24</v>
      </c>
      <c r="H523" s="8">
        <v>1</v>
      </c>
      <c r="I523" s="7">
        <v>3.472222222222222E-3</v>
      </c>
      <c r="J523" s="9" t="s">
        <v>6</v>
      </c>
      <c r="K523" s="31">
        <v>24</v>
      </c>
      <c r="L523" s="31">
        <v>10</v>
      </c>
      <c r="M523" s="31">
        <v>24</v>
      </c>
      <c r="N523" s="12">
        <v>0.41666666666666669</v>
      </c>
    </row>
    <row r="524" spans="1:14" x14ac:dyDescent="0.2">
      <c r="A524" s="8">
        <v>202</v>
      </c>
      <c r="B524" s="8">
        <v>16</v>
      </c>
      <c r="C524" s="9" t="s">
        <v>7</v>
      </c>
      <c r="D524" s="9" t="s">
        <v>32</v>
      </c>
      <c r="E524" s="31">
        <v>18</v>
      </c>
      <c r="F524" s="31">
        <v>18</v>
      </c>
      <c r="G524" s="31">
        <v>30</v>
      </c>
      <c r="H524" s="8">
        <v>1</v>
      </c>
      <c r="I524" s="7">
        <v>4.027777777777778E-2</v>
      </c>
      <c r="J524" s="9" t="s">
        <v>6</v>
      </c>
      <c r="K524" s="31">
        <v>30</v>
      </c>
      <c r="L524" s="31">
        <v>12</v>
      </c>
      <c r="M524" s="31">
        <v>30</v>
      </c>
      <c r="N524" s="12">
        <v>0.4</v>
      </c>
    </row>
    <row r="525" spans="1:14" x14ac:dyDescent="0.2">
      <c r="A525" s="8">
        <v>203</v>
      </c>
      <c r="B525" s="8">
        <v>5</v>
      </c>
      <c r="C525" s="9" t="s">
        <v>9</v>
      </c>
      <c r="D525" s="9" t="s">
        <v>33</v>
      </c>
      <c r="E525" s="31">
        <v>19</v>
      </c>
      <c r="F525" s="31">
        <v>57</v>
      </c>
      <c r="G525" s="31">
        <v>31</v>
      </c>
      <c r="H525" s="8">
        <v>3</v>
      </c>
      <c r="I525" s="7">
        <v>3.5416666666666666E-2</v>
      </c>
      <c r="J525" s="9" t="s">
        <v>6</v>
      </c>
      <c r="K525" s="31">
        <v>93</v>
      </c>
      <c r="L525" s="31">
        <v>36</v>
      </c>
      <c r="M525" s="31">
        <v>93</v>
      </c>
      <c r="N525" s="12">
        <v>0.38709677419354838</v>
      </c>
    </row>
    <row r="526" spans="1:14" x14ac:dyDescent="0.2">
      <c r="A526" s="8">
        <v>203</v>
      </c>
      <c r="B526" s="8">
        <v>5</v>
      </c>
      <c r="C526" s="9" t="s">
        <v>23</v>
      </c>
      <c r="D526" s="9" t="s">
        <v>47</v>
      </c>
      <c r="E526" s="31">
        <v>13</v>
      </c>
      <c r="F526" s="31">
        <v>39</v>
      </c>
      <c r="G526" s="31">
        <v>21</v>
      </c>
      <c r="H526" s="8">
        <v>3</v>
      </c>
      <c r="I526" s="7">
        <v>2.361111111111111E-2</v>
      </c>
      <c r="J526" s="9" t="s">
        <v>8</v>
      </c>
      <c r="K526" s="31">
        <v>63</v>
      </c>
      <c r="L526" s="31">
        <v>24</v>
      </c>
      <c r="M526" s="31">
        <v>63</v>
      </c>
      <c r="N526" s="12">
        <v>0.38095238095238093</v>
      </c>
    </row>
    <row r="527" spans="1:14" x14ac:dyDescent="0.2">
      <c r="A527" s="8">
        <v>204</v>
      </c>
      <c r="B527" s="8">
        <v>16</v>
      </c>
      <c r="C527" s="9" t="s">
        <v>5</v>
      </c>
      <c r="D527" s="9" t="s">
        <v>31</v>
      </c>
      <c r="E527" s="31">
        <v>14</v>
      </c>
      <c r="F527" s="31">
        <v>28</v>
      </c>
      <c r="G527" s="31">
        <v>24</v>
      </c>
      <c r="H527" s="8">
        <v>2</v>
      </c>
      <c r="I527" s="7">
        <v>1.4583333333333334E-2</v>
      </c>
      <c r="J527" s="9" t="s">
        <v>6</v>
      </c>
      <c r="K527" s="31">
        <v>48</v>
      </c>
      <c r="L527" s="31">
        <v>20</v>
      </c>
      <c r="M527" s="31">
        <v>48</v>
      </c>
      <c r="N527" s="12">
        <v>0.41666666666666669</v>
      </c>
    </row>
    <row r="528" spans="1:14" x14ac:dyDescent="0.2">
      <c r="A528" s="8">
        <v>205</v>
      </c>
      <c r="B528" s="8">
        <v>14</v>
      </c>
      <c r="C528" s="9" t="s">
        <v>18</v>
      </c>
      <c r="D528" s="9" t="s">
        <v>42</v>
      </c>
      <c r="E528" s="31">
        <v>19</v>
      </c>
      <c r="F528" s="31">
        <v>19</v>
      </c>
      <c r="G528" s="31">
        <v>32</v>
      </c>
      <c r="H528" s="8">
        <v>1</v>
      </c>
      <c r="I528" s="7">
        <v>2.361111111111111E-2</v>
      </c>
      <c r="J528" s="9" t="s">
        <v>6</v>
      </c>
      <c r="K528" s="31">
        <v>32</v>
      </c>
      <c r="L528" s="31">
        <v>13</v>
      </c>
      <c r="M528" s="31">
        <v>32</v>
      </c>
      <c r="N528" s="12">
        <v>0.40625</v>
      </c>
    </row>
    <row r="529" spans="1:14" x14ac:dyDescent="0.2">
      <c r="A529" s="8">
        <v>205</v>
      </c>
      <c r="B529" s="8">
        <v>14</v>
      </c>
      <c r="C529" s="9" t="s">
        <v>13</v>
      </c>
      <c r="D529" s="9" t="s">
        <v>37</v>
      </c>
      <c r="E529" s="31">
        <v>17</v>
      </c>
      <c r="F529" s="31">
        <v>17</v>
      </c>
      <c r="G529" s="31">
        <v>29</v>
      </c>
      <c r="H529" s="8">
        <v>1</v>
      </c>
      <c r="I529" s="7">
        <v>3.6111111111111108E-2</v>
      </c>
      <c r="J529" s="9" t="s">
        <v>8</v>
      </c>
      <c r="K529" s="31">
        <v>29</v>
      </c>
      <c r="L529" s="31">
        <v>12</v>
      </c>
      <c r="M529" s="31">
        <v>29</v>
      </c>
      <c r="N529" s="12">
        <v>0.41379310344827586</v>
      </c>
    </row>
    <row r="530" spans="1:14" x14ac:dyDescent="0.2">
      <c r="A530" s="8">
        <v>206</v>
      </c>
      <c r="B530" s="8">
        <v>4</v>
      </c>
      <c r="C530" s="9" t="s">
        <v>7</v>
      </c>
      <c r="D530" s="9" t="s">
        <v>32</v>
      </c>
      <c r="E530" s="31">
        <v>18</v>
      </c>
      <c r="F530" s="31">
        <v>18</v>
      </c>
      <c r="G530" s="31">
        <v>30</v>
      </c>
      <c r="H530" s="8">
        <v>1</v>
      </c>
      <c r="I530" s="7">
        <v>4.027777777777778E-2</v>
      </c>
      <c r="J530" s="9" t="s">
        <v>8</v>
      </c>
      <c r="K530" s="31">
        <v>30</v>
      </c>
      <c r="L530" s="31">
        <v>12</v>
      </c>
      <c r="M530" s="31">
        <v>30</v>
      </c>
      <c r="N530" s="12">
        <v>0.4</v>
      </c>
    </row>
    <row r="531" spans="1:14" x14ac:dyDescent="0.2">
      <c r="A531" s="8">
        <v>207</v>
      </c>
      <c r="B531" s="8">
        <v>20</v>
      </c>
      <c r="C531" s="9" t="s">
        <v>25</v>
      </c>
      <c r="D531" s="9" t="s">
        <v>49</v>
      </c>
      <c r="E531" s="31">
        <v>15</v>
      </c>
      <c r="F531" s="31">
        <v>30</v>
      </c>
      <c r="G531" s="31">
        <v>26</v>
      </c>
      <c r="H531" s="8">
        <v>2</v>
      </c>
      <c r="I531" s="7">
        <v>2.5694444444444443E-2</v>
      </c>
      <c r="J531" s="9" t="s">
        <v>6</v>
      </c>
      <c r="K531" s="31">
        <v>52</v>
      </c>
      <c r="L531" s="31">
        <v>22</v>
      </c>
      <c r="M531" s="31">
        <v>52</v>
      </c>
      <c r="N531" s="12">
        <v>0.42307692307692307</v>
      </c>
    </row>
    <row r="532" spans="1:14" x14ac:dyDescent="0.2">
      <c r="A532" s="8">
        <v>207</v>
      </c>
      <c r="B532" s="8">
        <v>20</v>
      </c>
      <c r="C532" s="9" t="s">
        <v>17</v>
      </c>
      <c r="D532" s="9" t="s">
        <v>41</v>
      </c>
      <c r="E532" s="31">
        <v>21</v>
      </c>
      <c r="F532" s="31">
        <v>21</v>
      </c>
      <c r="G532" s="31">
        <v>35</v>
      </c>
      <c r="H532" s="8">
        <v>1</v>
      </c>
      <c r="I532" s="7">
        <v>3.8194444444444448E-2</v>
      </c>
      <c r="J532" s="9" t="s">
        <v>8</v>
      </c>
      <c r="K532" s="31">
        <v>35</v>
      </c>
      <c r="L532" s="31">
        <v>14</v>
      </c>
      <c r="M532" s="31">
        <v>35</v>
      </c>
      <c r="N532" s="12">
        <v>0.4</v>
      </c>
    </row>
    <row r="533" spans="1:14" x14ac:dyDescent="0.2">
      <c r="A533" s="8">
        <v>207</v>
      </c>
      <c r="B533" s="8">
        <v>20</v>
      </c>
      <c r="C533" s="9" t="s">
        <v>9</v>
      </c>
      <c r="D533" s="9" t="s">
        <v>33</v>
      </c>
      <c r="E533" s="31">
        <v>19</v>
      </c>
      <c r="F533" s="31">
        <v>57</v>
      </c>
      <c r="G533" s="31">
        <v>31</v>
      </c>
      <c r="H533" s="8">
        <v>3</v>
      </c>
      <c r="I533" s="7">
        <v>1.3194444444444444E-2</v>
      </c>
      <c r="J533" s="9" t="s">
        <v>8</v>
      </c>
      <c r="K533" s="31">
        <v>93</v>
      </c>
      <c r="L533" s="31">
        <v>36</v>
      </c>
      <c r="M533" s="31">
        <v>93</v>
      </c>
      <c r="N533" s="12">
        <v>0.38709677419354838</v>
      </c>
    </row>
    <row r="534" spans="1:14" x14ac:dyDescent="0.2">
      <c r="A534" s="8">
        <v>208</v>
      </c>
      <c r="B534" s="8">
        <v>16</v>
      </c>
      <c r="C534" s="9" t="s">
        <v>18</v>
      </c>
      <c r="D534" s="9" t="s">
        <v>42</v>
      </c>
      <c r="E534" s="31">
        <v>19</v>
      </c>
      <c r="F534" s="31">
        <v>19</v>
      </c>
      <c r="G534" s="31">
        <v>32</v>
      </c>
      <c r="H534" s="8">
        <v>1</v>
      </c>
      <c r="I534" s="7">
        <v>1.2500000000000001E-2</v>
      </c>
      <c r="J534" s="9" t="s">
        <v>8</v>
      </c>
      <c r="K534" s="31">
        <v>32</v>
      </c>
      <c r="L534" s="31">
        <v>13</v>
      </c>
      <c r="M534" s="31">
        <v>32</v>
      </c>
      <c r="N534" s="12">
        <v>0.40625</v>
      </c>
    </row>
    <row r="535" spans="1:14" x14ac:dyDescent="0.2">
      <c r="A535" s="8">
        <v>208</v>
      </c>
      <c r="B535" s="8">
        <v>16</v>
      </c>
      <c r="C535" s="9" t="s">
        <v>12</v>
      </c>
      <c r="D535" s="9" t="s">
        <v>36</v>
      </c>
      <c r="E535" s="31">
        <v>22</v>
      </c>
      <c r="F535" s="31">
        <v>66</v>
      </c>
      <c r="G535" s="31">
        <v>36</v>
      </c>
      <c r="H535" s="8">
        <v>3</v>
      </c>
      <c r="I535" s="7">
        <v>2.013888888888889E-2</v>
      </c>
      <c r="J535" s="9" t="s">
        <v>8</v>
      </c>
      <c r="K535" s="31">
        <v>108</v>
      </c>
      <c r="L535" s="31">
        <v>42</v>
      </c>
      <c r="M535" s="31">
        <v>108</v>
      </c>
      <c r="N535" s="12">
        <v>0.3888888888888889</v>
      </c>
    </row>
    <row r="536" spans="1:14" x14ac:dyDescent="0.2">
      <c r="A536" s="8">
        <v>208</v>
      </c>
      <c r="B536" s="8">
        <v>16</v>
      </c>
      <c r="C536" s="9" t="s">
        <v>21</v>
      </c>
      <c r="D536" s="9" t="s">
        <v>45</v>
      </c>
      <c r="E536" s="31">
        <v>12</v>
      </c>
      <c r="F536" s="31">
        <v>24</v>
      </c>
      <c r="G536" s="31">
        <v>20</v>
      </c>
      <c r="H536" s="8">
        <v>2</v>
      </c>
      <c r="I536" s="7">
        <v>3.6805555555555557E-2</v>
      </c>
      <c r="J536" s="9" t="s">
        <v>6</v>
      </c>
      <c r="K536" s="31">
        <v>40</v>
      </c>
      <c r="L536" s="31">
        <v>16</v>
      </c>
      <c r="M536" s="31">
        <v>40</v>
      </c>
      <c r="N536" s="12">
        <v>0.4</v>
      </c>
    </row>
    <row r="537" spans="1:14" x14ac:dyDescent="0.2">
      <c r="A537" s="8">
        <v>209</v>
      </c>
      <c r="B537" s="8">
        <v>9</v>
      </c>
      <c r="C537" s="9" t="s">
        <v>22</v>
      </c>
      <c r="D537" s="9" t="s">
        <v>46</v>
      </c>
      <c r="E537" s="31">
        <v>14</v>
      </c>
      <c r="F537" s="31">
        <v>42</v>
      </c>
      <c r="G537" s="31">
        <v>23</v>
      </c>
      <c r="H537" s="8">
        <v>3</v>
      </c>
      <c r="I537" s="7">
        <v>2.4305555555555556E-2</v>
      </c>
      <c r="J537" s="9" t="s">
        <v>8</v>
      </c>
      <c r="K537" s="31">
        <v>69</v>
      </c>
      <c r="L537" s="31">
        <v>27</v>
      </c>
      <c r="M537" s="31">
        <v>69</v>
      </c>
      <c r="N537" s="12">
        <v>0.39130434782608697</v>
      </c>
    </row>
    <row r="538" spans="1:14" x14ac:dyDescent="0.2">
      <c r="A538" s="8">
        <v>209</v>
      </c>
      <c r="B538" s="8">
        <v>9</v>
      </c>
      <c r="C538" s="9" t="s">
        <v>20</v>
      </c>
      <c r="D538" s="9" t="s">
        <v>44</v>
      </c>
      <c r="E538" s="31">
        <v>20</v>
      </c>
      <c r="F538" s="31">
        <v>40</v>
      </c>
      <c r="G538" s="31">
        <v>34</v>
      </c>
      <c r="H538" s="8">
        <v>2</v>
      </c>
      <c r="I538" s="7">
        <v>2.7777777777777776E-2</v>
      </c>
      <c r="J538" s="9" t="s">
        <v>8</v>
      </c>
      <c r="K538" s="31">
        <v>68</v>
      </c>
      <c r="L538" s="31">
        <v>28</v>
      </c>
      <c r="M538" s="31">
        <v>68</v>
      </c>
      <c r="N538" s="12">
        <v>0.41176470588235292</v>
      </c>
    </row>
    <row r="539" spans="1:14" x14ac:dyDescent="0.2">
      <c r="A539" s="8">
        <v>209</v>
      </c>
      <c r="B539" s="8">
        <v>9</v>
      </c>
      <c r="C539" s="9" t="s">
        <v>26</v>
      </c>
      <c r="D539" s="9" t="s">
        <v>50</v>
      </c>
      <c r="E539" s="31">
        <v>15</v>
      </c>
      <c r="F539" s="31">
        <v>15</v>
      </c>
      <c r="G539" s="31">
        <v>25</v>
      </c>
      <c r="H539" s="8">
        <v>1</v>
      </c>
      <c r="I539" s="7">
        <v>2.9166666666666667E-2</v>
      </c>
      <c r="J539" s="9" t="s">
        <v>6</v>
      </c>
      <c r="K539" s="31">
        <v>25</v>
      </c>
      <c r="L539" s="31">
        <v>10</v>
      </c>
      <c r="M539" s="31">
        <v>25</v>
      </c>
      <c r="N539" s="12">
        <v>0.4</v>
      </c>
    </row>
    <row r="540" spans="1:14" x14ac:dyDescent="0.2">
      <c r="A540" s="8">
        <v>209</v>
      </c>
      <c r="B540" s="8">
        <v>9</v>
      </c>
      <c r="C540" s="9" t="s">
        <v>25</v>
      </c>
      <c r="D540" s="9" t="s">
        <v>49</v>
      </c>
      <c r="E540" s="31">
        <v>15</v>
      </c>
      <c r="F540" s="31">
        <v>30</v>
      </c>
      <c r="G540" s="31">
        <v>26</v>
      </c>
      <c r="H540" s="8">
        <v>2</v>
      </c>
      <c r="I540" s="7">
        <v>3.7499999999999999E-2</v>
      </c>
      <c r="J540" s="9" t="s">
        <v>6</v>
      </c>
      <c r="K540" s="31">
        <v>52</v>
      </c>
      <c r="L540" s="31">
        <v>22</v>
      </c>
      <c r="M540" s="31">
        <v>52</v>
      </c>
      <c r="N540" s="12">
        <v>0.42307692307692307</v>
      </c>
    </row>
    <row r="541" spans="1:14" x14ac:dyDescent="0.2">
      <c r="A541" s="8">
        <v>210</v>
      </c>
      <c r="B541" s="8">
        <v>10</v>
      </c>
      <c r="C541" s="9" t="s">
        <v>23</v>
      </c>
      <c r="D541" s="9" t="s">
        <v>47</v>
      </c>
      <c r="E541" s="31">
        <v>13</v>
      </c>
      <c r="F541" s="31">
        <v>13</v>
      </c>
      <c r="G541" s="31">
        <v>21</v>
      </c>
      <c r="H541" s="8">
        <v>1</v>
      </c>
      <c r="I541" s="7">
        <v>1.9444444444444445E-2</v>
      </c>
      <c r="J541" s="9" t="s">
        <v>8</v>
      </c>
      <c r="K541" s="31">
        <v>21</v>
      </c>
      <c r="L541" s="31">
        <v>8</v>
      </c>
      <c r="M541" s="31">
        <v>21</v>
      </c>
      <c r="N541" s="12">
        <v>0.38095238095238093</v>
      </c>
    </row>
    <row r="542" spans="1:14" x14ac:dyDescent="0.2">
      <c r="A542" s="8">
        <v>210</v>
      </c>
      <c r="B542" s="8">
        <v>10</v>
      </c>
      <c r="C542" s="9" t="s">
        <v>7</v>
      </c>
      <c r="D542" s="9" t="s">
        <v>32</v>
      </c>
      <c r="E542" s="31">
        <v>18</v>
      </c>
      <c r="F542" s="31">
        <v>18</v>
      </c>
      <c r="G542" s="31">
        <v>30</v>
      </c>
      <c r="H542" s="8">
        <v>1</v>
      </c>
      <c r="I542" s="7">
        <v>3.4722222222222224E-2</v>
      </c>
      <c r="J542" s="9" t="s">
        <v>6</v>
      </c>
      <c r="K542" s="31">
        <v>30</v>
      </c>
      <c r="L542" s="31">
        <v>12</v>
      </c>
      <c r="M542" s="31">
        <v>30</v>
      </c>
      <c r="N542" s="12">
        <v>0.4</v>
      </c>
    </row>
    <row r="543" spans="1:14" x14ac:dyDescent="0.2">
      <c r="A543" s="8">
        <v>210</v>
      </c>
      <c r="B543" s="8">
        <v>10</v>
      </c>
      <c r="C543" s="9" t="s">
        <v>5</v>
      </c>
      <c r="D543" s="9" t="s">
        <v>31</v>
      </c>
      <c r="E543" s="31">
        <v>14</v>
      </c>
      <c r="F543" s="31">
        <v>14</v>
      </c>
      <c r="G543" s="31">
        <v>24</v>
      </c>
      <c r="H543" s="8">
        <v>1</v>
      </c>
      <c r="I543" s="7">
        <v>2.361111111111111E-2</v>
      </c>
      <c r="J543" s="9" t="s">
        <v>6</v>
      </c>
      <c r="K543" s="31">
        <v>24</v>
      </c>
      <c r="L543" s="31">
        <v>10</v>
      </c>
      <c r="M543" s="31">
        <v>24</v>
      </c>
      <c r="N543" s="12">
        <v>0.41666666666666669</v>
      </c>
    </row>
    <row r="544" spans="1:14" x14ac:dyDescent="0.2">
      <c r="A544" s="8">
        <v>210</v>
      </c>
      <c r="B544" s="8">
        <v>10</v>
      </c>
      <c r="C544" s="9" t="s">
        <v>11</v>
      </c>
      <c r="D544" s="9" t="s">
        <v>35</v>
      </c>
      <c r="E544" s="31">
        <v>25</v>
      </c>
      <c r="F544" s="31">
        <v>75</v>
      </c>
      <c r="G544" s="31">
        <v>40</v>
      </c>
      <c r="H544" s="8">
        <v>3</v>
      </c>
      <c r="I544" s="7">
        <v>3.1944444444444442E-2</v>
      </c>
      <c r="J544" s="9" t="s">
        <v>6</v>
      </c>
      <c r="K544" s="31">
        <v>120</v>
      </c>
      <c r="L544" s="31">
        <v>45</v>
      </c>
      <c r="M544" s="31">
        <v>120</v>
      </c>
      <c r="N544" s="12">
        <v>0.375</v>
      </c>
    </row>
    <row r="545" spans="1:14" x14ac:dyDescent="0.2">
      <c r="A545" s="8">
        <v>211</v>
      </c>
      <c r="B545" s="8">
        <v>1</v>
      </c>
      <c r="C545" s="9" t="s">
        <v>23</v>
      </c>
      <c r="D545" s="9" t="s">
        <v>47</v>
      </c>
      <c r="E545" s="31">
        <v>13</v>
      </c>
      <c r="F545" s="31">
        <v>39</v>
      </c>
      <c r="G545" s="31">
        <v>21</v>
      </c>
      <c r="H545" s="8">
        <v>3</v>
      </c>
      <c r="I545" s="7">
        <v>3.7499999999999999E-2</v>
      </c>
      <c r="J545" s="9" t="s">
        <v>8</v>
      </c>
      <c r="K545" s="31">
        <v>63</v>
      </c>
      <c r="L545" s="31">
        <v>24</v>
      </c>
      <c r="M545" s="31">
        <v>63</v>
      </c>
      <c r="N545" s="12">
        <v>0.38095238095238093</v>
      </c>
    </row>
    <row r="546" spans="1:14" x14ac:dyDescent="0.2">
      <c r="A546" s="8">
        <v>211</v>
      </c>
      <c r="B546" s="8">
        <v>1</v>
      </c>
      <c r="C546" s="9" t="s">
        <v>24</v>
      </c>
      <c r="D546" s="9" t="s">
        <v>48</v>
      </c>
      <c r="E546" s="31">
        <v>10</v>
      </c>
      <c r="F546" s="31">
        <v>20</v>
      </c>
      <c r="G546" s="31">
        <v>18</v>
      </c>
      <c r="H546" s="8">
        <v>2</v>
      </c>
      <c r="I546" s="7">
        <v>3.125E-2</v>
      </c>
      <c r="J546" s="9" t="s">
        <v>6</v>
      </c>
      <c r="K546" s="31">
        <v>36</v>
      </c>
      <c r="L546" s="31">
        <v>16</v>
      </c>
      <c r="M546" s="31">
        <v>36</v>
      </c>
      <c r="N546" s="12">
        <v>0.44444444444444442</v>
      </c>
    </row>
    <row r="547" spans="1:14" x14ac:dyDescent="0.2">
      <c r="A547" s="8">
        <v>211</v>
      </c>
      <c r="B547" s="8">
        <v>1</v>
      </c>
      <c r="C547" s="9" t="s">
        <v>26</v>
      </c>
      <c r="D547" s="9" t="s">
        <v>50</v>
      </c>
      <c r="E547" s="31">
        <v>15</v>
      </c>
      <c r="F547" s="31">
        <v>30</v>
      </c>
      <c r="G547" s="31">
        <v>25</v>
      </c>
      <c r="H547" s="8">
        <v>2</v>
      </c>
      <c r="I547" s="7">
        <v>6.2500000000000003E-3</v>
      </c>
      <c r="J547" s="9" t="s">
        <v>6</v>
      </c>
      <c r="K547" s="31">
        <v>50</v>
      </c>
      <c r="L547" s="31">
        <v>20</v>
      </c>
      <c r="M547" s="31">
        <v>50</v>
      </c>
      <c r="N547" s="12">
        <v>0.4</v>
      </c>
    </row>
    <row r="548" spans="1:14" x14ac:dyDescent="0.2">
      <c r="A548" s="8">
        <v>211</v>
      </c>
      <c r="B548" s="8">
        <v>1</v>
      </c>
      <c r="C548" s="9" t="s">
        <v>21</v>
      </c>
      <c r="D548" s="9" t="s">
        <v>45</v>
      </c>
      <c r="E548" s="31">
        <v>12</v>
      </c>
      <c r="F548" s="31">
        <v>12</v>
      </c>
      <c r="G548" s="31">
        <v>20</v>
      </c>
      <c r="H548" s="8">
        <v>1</v>
      </c>
      <c r="I548" s="7">
        <v>1.8749999999999999E-2</v>
      </c>
      <c r="J548" s="9" t="s">
        <v>6</v>
      </c>
      <c r="K548" s="31">
        <v>20</v>
      </c>
      <c r="L548" s="31">
        <v>8</v>
      </c>
      <c r="M548" s="31">
        <v>20</v>
      </c>
      <c r="N548" s="12">
        <v>0.4</v>
      </c>
    </row>
    <row r="549" spans="1:14" x14ac:dyDescent="0.2">
      <c r="A549" s="8">
        <v>212</v>
      </c>
      <c r="B549" s="8">
        <v>14</v>
      </c>
      <c r="C549" s="9" t="s">
        <v>7</v>
      </c>
      <c r="D549" s="9" t="s">
        <v>32</v>
      </c>
      <c r="E549" s="31">
        <v>18</v>
      </c>
      <c r="F549" s="31">
        <v>54</v>
      </c>
      <c r="G549" s="31">
        <v>30</v>
      </c>
      <c r="H549" s="8">
        <v>3</v>
      </c>
      <c r="I549" s="7">
        <v>2.4305555555555556E-2</v>
      </c>
      <c r="J549" s="9" t="s">
        <v>8</v>
      </c>
      <c r="K549" s="31">
        <v>90</v>
      </c>
      <c r="L549" s="31">
        <v>36</v>
      </c>
      <c r="M549" s="31">
        <v>90</v>
      </c>
      <c r="N549" s="12">
        <v>0.4</v>
      </c>
    </row>
    <row r="550" spans="1:14" x14ac:dyDescent="0.2">
      <c r="A550" s="8">
        <v>212</v>
      </c>
      <c r="B550" s="8">
        <v>14</v>
      </c>
      <c r="C550" s="9" t="s">
        <v>25</v>
      </c>
      <c r="D550" s="9" t="s">
        <v>49</v>
      </c>
      <c r="E550" s="31">
        <v>15</v>
      </c>
      <c r="F550" s="31">
        <v>45</v>
      </c>
      <c r="G550" s="31">
        <v>26</v>
      </c>
      <c r="H550" s="8">
        <v>3</v>
      </c>
      <c r="I550" s="7">
        <v>2.9861111111111113E-2</v>
      </c>
      <c r="J550" s="9" t="s">
        <v>8</v>
      </c>
      <c r="K550" s="31">
        <v>78</v>
      </c>
      <c r="L550" s="31">
        <v>33</v>
      </c>
      <c r="M550" s="31">
        <v>78</v>
      </c>
      <c r="N550" s="12">
        <v>0.42307692307692307</v>
      </c>
    </row>
    <row r="551" spans="1:14" x14ac:dyDescent="0.2">
      <c r="A551" s="8">
        <v>212</v>
      </c>
      <c r="B551" s="8">
        <v>14</v>
      </c>
      <c r="C551" s="9" t="s">
        <v>23</v>
      </c>
      <c r="D551" s="9" t="s">
        <v>47</v>
      </c>
      <c r="E551" s="31">
        <v>13</v>
      </c>
      <c r="F551" s="31">
        <v>13</v>
      </c>
      <c r="G551" s="31">
        <v>21</v>
      </c>
      <c r="H551" s="8">
        <v>1</v>
      </c>
      <c r="I551" s="7">
        <v>2.1527777777777778E-2</v>
      </c>
      <c r="J551" s="9" t="s">
        <v>8</v>
      </c>
      <c r="K551" s="31">
        <v>21</v>
      </c>
      <c r="L551" s="31">
        <v>8</v>
      </c>
      <c r="M551" s="31">
        <v>21</v>
      </c>
      <c r="N551" s="12">
        <v>0.38095238095238093</v>
      </c>
    </row>
    <row r="552" spans="1:14" x14ac:dyDescent="0.2">
      <c r="A552" s="8">
        <v>212</v>
      </c>
      <c r="B552" s="8">
        <v>14</v>
      </c>
      <c r="C552" s="9" t="s">
        <v>15</v>
      </c>
      <c r="D552" s="9" t="s">
        <v>39</v>
      </c>
      <c r="E552" s="31">
        <v>16</v>
      </c>
      <c r="F552" s="31">
        <v>32</v>
      </c>
      <c r="G552" s="31">
        <v>28</v>
      </c>
      <c r="H552" s="8">
        <v>2</v>
      </c>
      <c r="I552" s="7">
        <v>3.8194444444444448E-2</v>
      </c>
      <c r="J552" s="9" t="s">
        <v>8</v>
      </c>
      <c r="K552" s="31">
        <v>56</v>
      </c>
      <c r="L552" s="31">
        <v>24</v>
      </c>
      <c r="M552" s="31">
        <v>56</v>
      </c>
      <c r="N552" s="12">
        <v>0.42857142857142855</v>
      </c>
    </row>
    <row r="553" spans="1:14" x14ac:dyDescent="0.2">
      <c r="A553" s="8">
        <v>213</v>
      </c>
      <c r="B553" s="8">
        <v>13</v>
      </c>
      <c r="C553" s="9" t="s">
        <v>10</v>
      </c>
      <c r="D553" s="9" t="s">
        <v>34</v>
      </c>
      <c r="E553" s="31">
        <v>16</v>
      </c>
      <c r="F553" s="31">
        <v>16</v>
      </c>
      <c r="G553" s="31">
        <v>27</v>
      </c>
      <c r="H553" s="8">
        <v>1</v>
      </c>
      <c r="I553" s="7">
        <v>3.6805555555555557E-2</v>
      </c>
      <c r="J553" s="9" t="s">
        <v>6</v>
      </c>
      <c r="K553" s="31">
        <v>27</v>
      </c>
      <c r="L553" s="31">
        <v>11</v>
      </c>
      <c r="M553" s="31">
        <v>27</v>
      </c>
      <c r="N553" s="12">
        <v>0.40740740740740738</v>
      </c>
    </row>
    <row r="554" spans="1:14" x14ac:dyDescent="0.2">
      <c r="A554" s="8">
        <v>213</v>
      </c>
      <c r="B554" s="8">
        <v>13</v>
      </c>
      <c r="C554" s="9" t="s">
        <v>7</v>
      </c>
      <c r="D554" s="9" t="s">
        <v>32</v>
      </c>
      <c r="E554" s="31">
        <v>18</v>
      </c>
      <c r="F554" s="31">
        <v>36</v>
      </c>
      <c r="G554" s="31">
        <v>30</v>
      </c>
      <c r="H554" s="8">
        <v>2</v>
      </c>
      <c r="I554" s="7">
        <v>3.2638888888888891E-2</v>
      </c>
      <c r="J554" s="9" t="s">
        <v>8</v>
      </c>
      <c r="K554" s="31">
        <v>60</v>
      </c>
      <c r="L554" s="31">
        <v>24</v>
      </c>
      <c r="M554" s="31">
        <v>60</v>
      </c>
      <c r="N554" s="12">
        <v>0.4</v>
      </c>
    </row>
    <row r="555" spans="1:14" x14ac:dyDescent="0.2">
      <c r="A555" s="8">
        <v>214</v>
      </c>
      <c r="B555" s="8">
        <v>2</v>
      </c>
      <c r="C555" s="9" t="s">
        <v>20</v>
      </c>
      <c r="D555" s="9" t="s">
        <v>44</v>
      </c>
      <c r="E555" s="31">
        <v>20</v>
      </c>
      <c r="F555" s="31">
        <v>40</v>
      </c>
      <c r="G555" s="31">
        <v>34</v>
      </c>
      <c r="H555" s="8">
        <v>2</v>
      </c>
      <c r="I555" s="7">
        <v>9.7222222222222224E-3</v>
      </c>
      <c r="J555" s="9" t="s">
        <v>6</v>
      </c>
      <c r="K555" s="31">
        <v>68</v>
      </c>
      <c r="L555" s="31">
        <v>28</v>
      </c>
      <c r="M555" s="31">
        <v>68</v>
      </c>
      <c r="N555" s="12">
        <v>0.41176470588235292</v>
      </c>
    </row>
    <row r="556" spans="1:14" x14ac:dyDescent="0.2">
      <c r="A556" s="8">
        <v>214</v>
      </c>
      <c r="B556" s="8">
        <v>2</v>
      </c>
      <c r="C556" s="9" t="s">
        <v>11</v>
      </c>
      <c r="D556" s="9" t="s">
        <v>35</v>
      </c>
      <c r="E556" s="31">
        <v>25</v>
      </c>
      <c r="F556" s="31">
        <v>75</v>
      </c>
      <c r="G556" s="31">
        <v>40</v>
      </c>
      <c r="H556" s="8">
        <v>3</v>
      </c>
      <c r="I556" s="7">
        <v>8.3333333333333332E-3</v>
      </c>
      <c r="J556" s="9" t="s">
        <v>8</v>
      </c>
      <c r="K556" s="31">
        <v>120</v>
      </c>
      <c r="L556" s="31">
        <v>45</v>
      </c>
      <c r="M556" s="31">
        <v>120</v>
      </c>
      <c r="N556" s="12">
        <v>0.375</v>
      </c>
    </row>
    <row r="557" spans="1:14" x14ac:dyDescent="0.2">
      <c r="A557" s="8">
        <v>214</v>
      </c>
      <c r="B557" s="8">
        <v>2</v>
      </c>
      <c r="C557" s="9" t="s">
        <v>21</v>
      </c>
      <c r="D557" s="9" t="s">
        <v>45</v>
      </c>
      <c r="E557" s="31">
        <v>12</v>
      </c>
      <c r="F557" s="31">
        <v>24</v>
      </c>
      <c r="G557" s="31">
        <v>20</v>
      </c>
      <c r="H557" s="8">
        <v>2</v>
      </c>
      <c r="I557" s="7">
        <v>8.3333333333333332E-3</v>
      </c>
      <c r="J557" s="9" t="s">
        <v>8</v>
      </c>
      <c r="K557" s="31">
        <v>40</v>
      </c>
      <c r="L557" s="31">
        <v>16</v>
      </c>
      <c r="M557" s="31">
        <v>40</v>
      </c>
      <c r="N557" s="12">
        <v>0.4</v>
      </c>
    </row>
    <row r="558" spans="1:14" x14ac:dyDescent="0.2">
      <c r="A558" s="8">
        <v>215</v>
      </c>
      <c r="B558" s="8">
        <v>6</v>
      </c>
      <c r="C558" s="9" t="s">
        <v>20</v>
      </c>
      <c r="D558" s="9" t="s">
        <v>44</v>
      </c>
      <c r="E558" s="31">
        <v>20</v>
      </c>
      <c r="F558" s="31">
        <v>40</v>
      </c>
      <c r="G558" s="31">
        <v>34</v>
      </c>
      <c r="H558" s="8">
        <v>2</v>
      </c>
      <c r="I558" s="7">
        <v>8.3333333333333332E-3</v>
      </c>
      <c r="J558" s="9" t="s">
        <v>6</v>
      </c>
      <c r="K558" s="31">
        <v>68</v>
      </c>
      <c r="L558" s="31">
        <v>28</v>
      </c>
      <c r="M558" s="31">
        <v>68</v>
      </c>
      <c r="N558" s="12">
        <v>0.41176470588235292</v>
      </c>
    </row>
    <row r="559" spans="1:14" x14ac:dyDescent="0.2">
      <c r="A559" s="8">
        <v>215</v>
      </c>
      <c r="B559" s="8">
        <v>6</v>
      </c>
      <c r="C559" s="9" t="s">
        <v>7</v>
      </c>
      <c r="D559" s="9" t="s">
        <v>32</v>
      </c>
      <c r="E559" s="31">
        <v>18</v>
      </c>
      <c r="F559" s="31">
        <v>54</v>
      </c>
      <c r="G559" s="31">
        <v>30</v>
      </c>
      <c r="H559" s="8">
        <v>3</v>
      </c>
      <c r="I559" s="7">
        <v>2.361111111111111E-2</v>
      </c>
      <c r="J559" s="9" t="s">
        <v>6</v>
      </c>
      <c r="K559" s="31">
        <v>90</v>
      </c>
      <c r="L559" s="31">
        <v>36</v>
      </c>
      <c r="M559" s="31">
        <v>90</v>
      </c>
      <c r="N559" s="12">
        <v>0.4</v>
      </c>
    </row>
    <row r="560" spans="1:14" x14ac:dyDescent="0.2">
      <c r="A560" s="8">
        <v>216</v>
      </c>
      <c r="B560" s="8">
        <v>17</v>
      </c>
      <c r="C560" s="9" t="s">
        <v>26</v>
      </c>
      <c r="D560" s="9" t="s">
        <v>50</v>
      </c>
      <c r="E560" s="31">
        <v>15</v>
      </c>
      <c r="F560" s="31">
        <v>15</v>
      </c>
      <c r="G560" s="31">
        <v>25</v>
      </c>
      <c r="H560" s="8">
        <v>1</v>
      </c>
      <c r="I560" s="7">
        <v>2.9166666666666667E-2</v>
      </c>
      <c r="J560" s="9" t="s">
        <v>6</v>
      </c>
      <c r="K560" s="31">
        <v>25</v>
      </c>
      <c r="L560" s="31">
        <v>10</v>
      </c>
      <c r="M560" s="31">
        <v>25</v>
      </c>
      <c r="N560" s="12">
        <v>0.4</v>
      </c>
    </row>
    <row r="561" spans="1:14" x14ac:dyDescent="0.2">
      <c r="A561" s="8">
        <v>216</v>
      </c>
      <c r="B561" s="8">
        <v>17</v>
      </c>
      <c r="C561" s="9" t="s">
        <v>23</v>
      </c>
      <c r="D561" s="9" t="s">
        <v>47</v>
      </c>
      <c r="E561" s="31">
        <v>13</v>
      </c>
      <c r="F561" s="31">
        <v>39</v>
      </c>
      <c r="G561" s="31">
        <v>21</v>
      </c>
      <c r="H561" s="8">
        <v>3</v>
      </c>
      <c r="I561" s="7">
        <v>2.5000000000000001E-2</v>
      </c>
      <c r="J561" s="9" t="s">
        <v>6</v>
      </c>
      <c r="K561" s="31">
        <v>63</v>
      </c>
      <c r="L561" s="31">
        <v>24</v>
      </c>
      <c r="M561" s="31">
        <v>63</v>
      </c>
      <c r="N561" s="12">
        <v>0.38095238095238093</v>
      </c>
    </row>
    <row r="562" spans="1:14" x14ac:dyDescent="0.2">
      <c r="A562" s="8">
        <v>216</v>
      </c>
      <c r="B562" s="8">
        <v>17</v>
      </c>
      <c r="C562" s="9" t="s">
        <v>10</v>
      </c>
      <c r="D562" s="9" t="s">
        <v>34</v>
      </c>
      <c r="E562" s="31">
        <v>16</v>
      </c>
      <c r="F562" s="31">
        <v>32</v>
      </c>
      <c r="G562" s="31">
        <v>27</v>
      </c>
      <c r="H562" s="8">
        <v>2</v>
      </c>
      <c r="I562" s="7">
        <v>2.9166666666666667E-2</v>
      </c>
      <c r="J562" s="9" t="s">
        <v>6</v>
      </c>
      <c r="K562" s="31">
        <v>54</v>
      </c>
      <c r="L562" s="31">
        <v>22</v>
      </c>
      <c r="M562" s="31">
        <v>54</v>
      </c>
      <c r="N562" s="12">
        <v>0.40740740740740738</v>
      </c>
    </row>
    <row r="563" spans="1:14" x14ac:dyDescent="0.2">
      <c r="A563" s="8">
        <v>217</v>
      </c>
      <c r="B563" s="8">
        <v>1</v>
      </c>
      <c r="C563" s="9" t="s">
        <v>18</v>
      </c>
      <c r="D563" s="9" t="s">
        <v>42</v>
      </c>
      <c r="E563" s="31">
        <v>19</v>
      </c>
      <c r="F563" s="31">
        <v>57</v>
      </c>
      <c r="G563" s="31">
        <v>32</v>
      </c>
      <c r="H563" s="8">
        <v>3</v>
      </c>
      <c r="I563" s="7">
        <v>9.0277777777777769E-3</v>
      </c>
      <c r="J563" s="9" t="s">
        <v>8</v>
      </c>
      <c r="K563" s="31">
        <v>96</v>
      </c>
      <c r="L563" s="31">
        <v>39</v>
      </c>
      <c r="M563" s="31">
        <v>96</v>
      </c>
      <c r="N563" s="12">
        <v>0.40625</v>
      </c>
    </row>
    <row r="564" spans="1:14" x14ac:dyDescent="0.2">
      <c r="A564" s="8">
        <v>218</v>
      </c>
      <c r="B564" s="8">
        <v>13</v>
      </c>
      <c r="C564" s="9" t="s">
        <v>16</v>
      </c>
      <c r="D564" s="9" t="s">
        <v>40</v>
      </c>
      <c r="E564" s="31">
        <v>11</v>
      </c>
      <c r="F564" s="31">
        <v>33</v>
      </c>
      <c r="G564" s="31">
        <v>19</v>
      </c>
      <c r="H564" s="8">
        <v>3</v>
      </c>
      <c r="I564" s="7">
        <v>1.6666666666666666E-2</v>
      </c>
      <c r="J564" s="9" t="s">
        <v>8</v>
      </c>
      <c r="K564" s="31">
        <v>57</v>
      </c>
      <c r="L564" s="31">
        <v>24</v>
      </c>
      <c r="M564" s="31">
        <v>57</v>
      </c>
      <c r="N564" s="12">
        <v>0.42105263157894735</v>
      </c>
    </row>
    <row r="565" spans="1:14" x14ac:dyDescent="0.2">
      <c r="A565" s="8">
        <v>218</v>
      </c>
      <c r="B565" s="8">
        <v>13</v>
      </c>
      <c r="C565" s="9" t="s">
        <v>10</v>
      </c>
      <c r="D565" s="9" t="s">
        <v>34</v>
      </c>
      <c r="E565" s="31">
        <v>16</v>
      </c>
      <c r="F565" s="31">
        <v>48</v>
      </c>
      <c r="G565" s="31">
        <v>27</v>
      </c>
      <c r="H565" s="8">
        <v>3</v>
      </c>
      <c r="I565" s="7">
        <v>1.1111111111111112E-2</v>
      </c>
      <c r="J565" s="9" t="s">
        <v>6</v>
      </c>
      <c r="K565" s="31">
        <v>81</v>
      </c>
      <c r="L565" s="31">
        <v>33</v>
      </c>
      <c r="M565" s="31">
        <v>81</v>
      </c>
      <c r="N565" s="12">
        <v>0.40740740740740738</v>
      </c>
    </row>
    <row r="566" spans="1:14" x14ac:dyDescent="0.2">
      <c r="A566" s="8">
        <v>218</v>
      </c>
      <c r="B566" s="8">
        <v>13</v>
      </c>
      <c r="C566" s="9" t="s">
        <v>22</v>
      </c>
      <c r="D566" s="9" t="s">
        <v>46</v>
      </c>
      <c r="E566" s="31">
        <v>14</v>
      </c>
      <c r="F566" s="31">
        <v>28</v>
      </c>
      <c r="G566" s="31">
        <v>23</v>
      </c>
      <c r="H566" s="8">
        <v>2</v>
      </c>
      <c r="I566" s="7">
        <v>4.1666666666666666E-3</v>
      </c>
      <c r="J566" s="9" t="s">
        <v>6</v>
      </c>
      <c r="K566" s="31">
        <v>46</v>
      </c>
      <c r="L566" s="31">
        <v>18</v>
      </c>
      <c r="M566" s="31">
        <v>46</v>
      </c>
      <c r="N566" s="12">
        <v>0.39130434782608697</v>
      </c>
    </row>
    <row r="567" spans="1:14" x14ac:dyDescent="0.2">
      <c r="A567" s="8">
        <v>219</v>
      </c>
      <c r="B567" s="8">
        <v>1</v>
      </c>
      <c r="C567" s="9" t="s">
        <v>22</v>
      </c>
      <c r="D567" s="9" t="s">
        <v>46</v>
      </c>
      <c r="E567" s="31">
        <v>14</v>
      </c>
      <c r="F567" s="31">
        <v>28</v>
      </c>
      <c r="G567" s="31">
        <v>23</v>
      </c>
      <c r="H567" s="8">
        <v>2</v>
      </c>
      <c r="I567" s="7">
        <v>8.3333333333333332E-3</v>
      </c>
      <c r="J567" s="9" t="s">
        <v>6</v>
      </c>
      <c r="K567" s="31">
        <v>46</v>
      </c>
      <c r="L567" s="31">
        <v>18</v>
      </c>
      <c r="M567" s="31">
        <v>46</v>
      </c>
      <c r="N567" s="12">
        <v>0.39130434782608697</v>
      </c>
    </row>
    <row r="568" spans="1:14" x14ac:dyDescent="0.2">
      <c r="A568" s="8">
        <v>219</v>
      </c>
      <c r="B568" s="8">
        <v>1</v>
      </c>
      <c r="C568" s="9" t="s">
        <v>9</v>
      </c>
      <c r="D568" s="9" t="s">
        <v>33</v>
      </c>
      <c r="E568" s="31">
        <v>19</v>
      </c>
      <c r="F568" s="31">
        <v>57</v>
      </c>
      <c r="G568" s="31">
        <v>31</v>
      </c>
      <c r="H568" s="8">
        <v>3</v>
      </c>
      <c r="I568" s="7">
        <v>7.6388888888888886E-3</v>
      </c>
      <c r="J568" s="9" t="s">
        <v>8</v>
      </c>
      <c r="K568" s="31">
        <v>93</v>
      </c>
      <c r="L568" s="31">
        <v>36</v>
      </c>
      <c r="M568" s="31">
        <v>93</v>
      </c>
      <c r="N568" s="12">
        <v>0.38709677419354838</v>
      </c>
    </row>
    <row r="569" spans="1:14" x14ac:dyDescent="0.2">
      <c r="A569" s="8">
        <v>220</v>
      </c>
      <c r="B569" s="8">
        <v>15</v>
      </c>
      <c r="C569" s="9" t="s">
        <v>5</v>
      </c>
      <c r="D569" s="9" t="s">
        <v>31</v>
      </c>
      <c r="E569" s="31">
        <v>14</v>
      </c>
      <c r="F569" s="31">
        <v>14</v>
      </c>
      <c r="G569" s="31">
        <v>24</v>
      </c>
      <c r="H569" s="8">
        <v>1</v>
      </c>
      <c r="I569" s="7">
        <v>9.0277777777777769E-3</v>
      </c>
      <c r="J569" s="9" t="s">
        <v>6</v>
      </c>
      <c r="K569" s="31">
        <v>24</v>
      </c>
      <c r="L569" s="31">
        <v>10</v>
      </c>
      <c r="M569" s="31">
        <v>24</v>
      </c>
      <c r="N569" s="12">
        <v>0.41666666666666669</v>
      </c>
    </row>
    <row r="570" spans="1:14" x14ac:dyDescent="0.2">
      <c r="A570" s="8">
        <v>221</v>
      </c>
      <c r="B570" s="8">
        <v>16</v>
      </c>
      <c r="C570" s="9" t="s">
        <v>18</v>
      </c>
      <c r="D570" s="9" t="s">
        <v>42</v>
      </c>
      <c r="E570" s="31">
        <v>19</v>
      </c>
      <c r="F570" s="31">
        <v>57</v>
      </c>
      <c r="G570" s="31">
        <v>32</v>
      </c>
      <c r="H570" s="8">
        <v>3</v>
      </c>
      <c r="I570" s="7">
        <v>2.013888888888889E-2</v>
      </c>
      <c r="J570" s="9" t="s">
        <v>6</v>
      </c>
      <c r="K570" s="31">
        <v>96</v>
      </c>
      <c r="L570" s="31">
        <v>39</v>
      </c>
      <c r="M570" s="31">
        <v>96</v>
      </c>
      <c r="N570" s="12">
        <v>0.40625</v>
      </c>
    </row>
    <row r="571" spans="1:14" x14ac:dyDescent="0.2">
      <c r="A571" s="8">
        <v>221</v>
      </c>
      <c r="B571" s="8">
        <v>16</v>
      </c>
      <c r="C571" s="9" t="s">
        <v>20</v>
      </c>
      <c r="D571" s="9" t="s">
        <v>44</v>
      </c>
      <c r="E571" s="31">
        <v>20</v>
      </c>
      <c r="F571" s="31">
        <v>40</v>
      </c>
      <c r="G571" s="31">
        <v>34</v>
      </c>
      <c r="H571" s="8">
        <v>2</v>
      </c>
      <c r="I571" s="7">
        <v>3.7499999999999999E-2</v>
      </c>
      <c r="J571" s="9" t="s">
        <v>8</v>
      </c>
      <c r="K571" s="31">
        <v>68</v>
      </c>
      <c r="L571" s="31">
        <v>28</v>
      </c>
      <c r="M571" s="31">
        <v>68</v>
      </c>
      <c r="N571" s="12">
        <v>0.41176470588235292</v>
      </c>
    </row>
    <row r="572" spans="1:14" x14ac:dyDescent="0.2">
      <c r="A572" s="8">
        <v>221</v>
      </c>
      <c r="B572" s="8">
        <v>16</v>
      </c>
      <c r="C572" s="9" t="s">
        <v>13</v>
      </c>
      <c r="D572" s="9" t="s">
        <v>37</v>
      </c>
      <c r="E572" s="31">
        <v>17</v>
      </c>
      <c r="F572" s="31">
        <v>17</v>
      </c>
      <c r="G572" s="31">
        <v>29</v>
      </c>
      <c r="H572" s="8">
        <v>1</v>
      </c>
      <c r="I572" s="7">
        <v>1.7361111111111112E-2</v>
      </c>
      <c r="J572" s="9" t="s">
        <v>6</v>
      </c>
      <c r="K572" s="31">
        <v>29</v>
      </c>
      <c r="L572" s="31">
        <v>12</v>
      </c>
      <c r="M572" s="31">
        <v>29</v>
      </c>
      <c r="N572" s="12">
        <v>0.41379310344827586</v>
      </c>
    </row>
    <row r="573" spans="1:14" x14ac:dyDescent="0.2">
      <c r="A573" s="8">
        <v>222</v>
      </c>
      <c r="B573" s="8">
        <v>3</v>
      </c>
      <c r="C573" s="9" t="s">
        <v>22</v>
      </c>
      <c r="D573" s="9" t="s">
        <v>46</v>
      </c>
      <c r="E573" s="31">
        <v>14</v>
      </c>
      <c r="F573" s="31">
        <v>42</v>
      </c>
      <c r="G573" s="31">
        <v>23</v>
      </c>
      <c r="H573" s="8">
        <v>3</v>
      </c>
      <c r="I573" s="7">
        <v>2.013888888888889E-2</v>
      </c>
      <c r="J573" s="9" t="s">
        <v>6</v>
      </c>
      <c r="K573" s="31">
        <v>69</v>
      </c>
      <c r="L573" s="31">
        <v>27</v>
      </c>
      <c r="M573" s="31">
        <v>69</v>
      </c>
      <c r="N573" s="12">
        <v>0.39130434782608697</v>
      </c>
    </row>
    <row r="574" spans="1:14" x14ac:dyDescent="0.2">
      <c r="A574" s="8">
        <v>222</v>
      </c>
      <c r="B574" s="8">
        <v>3</v>
      </c>
      <c r="C574" s="9" t="s">
        <v>15</v>
      </c>
      <c r="D574" s="9" t="s">
        <v>39</v>
      </c>
      <c r="E574" s="31">
        <v>16</v>
      </c>
      <c r="F574" s="31">
        <v>16</v>
      </c>
      <c r="G574" s="31">
        <v>28</v>
      </c>
      <c r="H574" s="8">
        <v>1</v>
      </c>
      <c r="I574" s="7">
        <v>3.888888888888889E-2</v>
      </c>
      <c r="J574" s="9" t="s">
        <v>6</v>
      </c>
      <c r="K574" s="31">
        <v>28</v>
      </c>
      <c r="L574" s="31">
        <v>12</v>
      </c>
      <c r="M574" s="31">
        <v>28</v>
      </c>
      <c r="N574" s="12">
        <v>0.42857142857142855</v>
      </c>
    </row>
    <row r="575" spans="1:14" x14ac:dyDescent="0.2">
      <c r="A575" s="8">
        <v>223</v>
      </c>
      <c r="B575" s="8">
        <v>19</v>
      </c>
      <c r="C575" s="9" t="s">
        <v>18</v>
      </c>
      <c r="D575" s="9" t="s">
        <v>42</v>
      </c>
      <c r="E575" s="31">
        <v>19</v>
      </c>
      <c r="F575" s="31">
        <v>19</v>
      </c>
      <c r="G575" s="31">
        <v>32</v>
      </c>
      <c r="H575" s="8">
        <v>1</v>
      </c>
      <c r="I575" s="7">
        <v>3.6805555555555557E-2</v>
      </c>
      <c r="J575" s="9" t="s">
        <v>6</v>
      </c>
      <c r="K575" s="31">
        <v>32</v>
      </c>
      <c r="L575" s="31">
        <v>13</v>
      </c>
      <c r="M575" s="31">
        <v>32</v>
      </c>
      <c r="N575" s="12">
        <v>0.40625</v>
      </c>
    </row>
    <row r="576" spans="1:14" x14ac:dyDescent="0.2">
      <c r="A576" s="8">
        <v>224</v>
      </c>
      <c r="B576" s="8">
        <v>7</v>
      </c>
      <c r="C576" s="9" t="s">
        <v>25</v>
      </c>
      <c r="D576" s="9" t="s">
        <v>49</v>
      </c>
      <c r="E576" s="31">
        <v>15</v>
      </c>
      <c r="F576" s="31">
        <v>30</v>
      </c>
      <c r="G576" s="31">
        <v>26</v>
      </c>
      <c r="H576" s="8">
        <v>2</v>
      </c>
      <c r="I576" s="7">
        <v>1.3888888888888888E-2</v>
      </c>
      <c r="J576" s="9" t="s">
        <v>6</v>
      </c>
      <c r="K576" s="31">
        <v>52</v>
      </c>
      <c r="L576" s="31">
        <v>22</v>
      </c>
      <c r="M576" s="31">
        <v>52</v>
      </c>
      <c r="N576" s="12">
        <v>0.42307692307692307</v>
      </c>
    </row>
    <row r="577" spans="1:14" x14ac:dyDescent="0.2">
      <c r="A577" s="8">
        <v>225</v>
      </c>
      <c r="B577" s="8">
        <v>19</v>
      </c>
      <c r="C577" s="9" t="s">
        <v>14</v>
      </c>
      <c r="D577" s="9" t="s">
        <v>38</v>
      </c>
      <c r="E577" s="31">
        <v>20</v>
      </c>
      <c r="F577" s="31">
        <v>60</v>
      </c>
      <c r="G577" s="31">
        <v>33</v>
      </c>
      <c r="H577" s="8">
        <v>3</v>
      </c>
      <c r="I577" s="7">
        <v>3.888888888888889E-2</v>
      </c>
      <c r="J577" s="9" t="s">
        <v>8</v>
      </c>
      <c r="K577" s="31">
        <v>99</v>
      </c>
      <c r="L577" s="31">
        <v>39</v>
      </c>
      <c r="M577" s="31">
        <v>99</v>
      </c>
      <c r="N577" s="12">
        <v>0.39393939393939392</v>
      </c>
    </row>
    <row r="578" spans="1:14" x14ac:dyDescent="0.2">
      <c r="A578" s="8">
        <v>225</v>
      </c>
      <c r="B578" s="8">
        <v>19</v>
      </c>
      <c r="C578" s="9" t="s">
        <v>22</v>
      </c>
      <c r="D578" s="9" t="s">
        <v>46</v>
      </c>
      <c r="E578" s="31">
        <v>14</v>
      </c>
      <c r="F578" s="31">
        <v>42</v>
      </c>
      <c r="G578" s="31">
        <v>23</v>
      </c>
      <c r="H578" s="8">
        <v>3</v>
      </c>
      <c r="I578" s="7">
        <v>2.6388888888888889E-2</v>
      </c>
      <c r="J578" s="9" t="s">
        <v>8</v>
      </c>
      <c r="K578" s="31">
        <v>69</v>
      </c>
      <c r="L578" s="31">
        <v>27</v>
      </c>
      <c r="M578" s="31">
        <v>69</v>
      </c>
      <c r="N578" s="12">
        <v>0.39130434782608697</v>
      </c>
    </row>
    <row r="579" spans="1:14" x14ac:dyDescent="0.2">
      <c r="A579" s="8">
        <v>226</v>
      </c>
      <c r="B579" s="8">
        <v>7</v>
      </c>
      <c r="C579" s="9" t="s">
        <v>21</v>
      </c>
      <c r="D579" s="9" t="s">
        <v>45</v>
      </c>
      <c r="E579" s="31">
        <v>12</v>
      </c>
      <c r="F579" s="31">
        <v>24</v>
      </c>
      <c r="G579" s="31">
        <v>20</v>
      </c>
      <c r="H579" s="8">
        <v>2</v>
      </c>
      <c r="I579" s="7">
        <v>4.8611111111111112E-3</v>
      </c>
      <c r="J579" s="9" t="s">
        <v>6</v>
      </c>
      <c r="K579" s="31">
        <v>40</v>
      </c>
      <c r="L579" s="31">
        <v>16</v>
      </c>
      <c r="M579" s="31">
        <v>40</v>
      </c>
      <c r="N579" s="12">
        <v>0.4</v>
      </c>
    </row>
    <row r="580" spans="1:14" x14ac:dyDescent="0.2">
      <c r="A580" s="8">
        <v>226</v>
      </c>
      <c r="B580" s="8">
        <v>7</v>
      </c>
      <c r="C580" s="9" t="s">
        <v>23</v>
      </c>
      <c r="D580" s="9" t="s">
        <v>47</v>
      </c>
      <c r="E580" s="31">
        <v>13</v>
      </c>
      <c r="F580" s="31">
        <v>13</v>
      </c>
      <c r="G580" s="31">
        <v>21</v>
      </c>
      <c r="H580" s="8">
        <v>1</v>
      </c>
      <c r="I580" s="7">
        <v>2.013888888888889E-2</v>
      </c>
      <c r="J580" s="9" t="s">
        <v>8</v>
      </c>
      <c r="K580" s="31">
        <v>21</v>
      </c>
      <c r="L580" s="31">
        <v>8</v>
      </c>
      <c r="M580" s="31">
        <v>21</v>
      </c>
      <c r="N580" s="12">
        <v>0.38095238095238093</v>
      </c>
    </row>
    <row r="581" spans="1:14" x14ac:dyDescent="0.2">
      <c r="A581" s="8">
        <v>226</v>
      </c>
      <c r="B581" s="8">
        <v>7</v>
      </c>
      <c r="C581" s="9" t="s">
        <v>10</v>
      </c>
      <c r="D581" s="9" t="s">
        <v>34</v>
      </c>
      <c r="E581" s="31">
        <v>16</v>
      </c>
      <c r="F581" s="31">
        <v>48</v>
      </c>
      <c r="G581" s="31">
        <v>27</v>
      </c>
      <c r="H581" s="8">
        <v>3</v>
      </c>
      <c r="I581" s="7">
        <v>3.888888888888889E-2</v>
      </c>
      <c r="J581" s="9" t="s">
        <v>6</v>
      </c>
      <c r="K581" s="31">
        <v>81</v>
      </c>
      <c r="L581" s="31">
        <v>33</v>
      </c>
      <c r="M581" s="31">
        <v>81</v>
      </c>
      <c r="N581" s="12">
        <v>0.40740740740740738</v>
      </c>
    </row>
    <row r="582" spans="1:14" x14ac:dyDescent="0.2">
      <c r="A582" s="8">
        <v>226</v>
      </c>
      <c r="B582" s="8">
        <v>7</v>
      </c>
      <c r="C582" s="9" t="s">
        <v>13</v>
      </c>
      <c r="D582" s="9" t="s">
        <v>37</v>
      </c>
      <c r="E582" s="31">
        <v>17</v>
      </c>
      <c r="F582" s="31">
        <v>17</v>
      </c>
      <c r="G582" s="31">
        <v>29</v>
      </c>
      <c r="H582" s="8">
        <v>1</v>
      </c>
      <c r="I582" s="7">
        <v>3.7499999999999999E-2</v>
      </c>
      <c r="J582" s="9" t="s">
        <v>8</v>
      </c>
      <c r="K582" s="31">
        <v>29</v>
      </c>
      <c r="L582" s="31">
        <v>12</v>
      </c>
      <c r="M582" s="31">
        <v>29</v>
      </c>
      <c r="N582" s="12">
        <v>0.41379310344827586</v>
      </c>
    </row>
    <row r="583" spans="1:14" x14ac:dyDescent="0.2">
      <c r="A583" s="8">
        <v>227</v>
      </c>
      <c r="B583" s="8">
        <v>17</v>
      </c>
      <c r="C583" s="9" t="s">
        <v>5</v>
      </c>
      <c r="D583" s="9" t="s">
        <v>31</v>
      </c>
      <c r="E583" s="31">
        <v>14</v>
      </c>
      <c r="F583" s="31">
        <v>14</v>
      </c>
      <c r="G583" s="31">
        <v>24</v>
      </c>
      <c r="H583" s="8">
        <v>1</v>
      </c>
      <c r="I583" s="7">
        <v>4.027777777777778E-2</v>
      </c>
      <c r="J583" s="9" t="s">
        <v>6</v>
      </c>
      <c r="K583" s="31">
        <v>24</v>
      </c>
      <c r="L583" s="31">
        <v>10</v>
      </c>
      <c r="M583" s="31">
        <v>24</v>
      </c>
      <c r="N583" s="12">
        <v>0.41666666666666669</v>
      </c>
    </row>
    <row r="584" spans="1:14" x14ac:dyDescent="0.2">
      <c r="A584" s="8">
        <v>227</v>
      </c>
      <c r="B584" s="8">
        <v>17</v>
      </c>
      <c r="C584" s="9" t="s">
        <v>9</v>
      </c>
      <c r="D584" s="9" t="s">
        <v>33</v>
      </c>
      <c r="E584" s="31">
        <v>19</v>
      </c>
      <c r="F584" s="31">
        <v>57</v>
      </c>
      <c r="G584" s="31">
        <v>31</v>
      </c>
      <c r="H584" s="8">
        <v>3</v>
      </c>
      <c r="I584" s="7">
        <v>1.0416666666666666E-2</v>
      </c>
      <c r="J584" s="9" t="s">
        <v>8</v>
      </c>
      <c r="K584" s="31">
        <v>93</v>
      </c>
      <c r="L584" s="31">
        <v>36</v>
      </c>
      <c r="M584" s="31">
        <v>93</v>
      </c>
      <c r="N584" s="12">
        <v>0.38709677419354838</v>
      </c>
    </row>
    <row r="585" spans="1:14" x14ac:dyDescent="0.2">
      <c r="A585" s="8">
        <v>227</v>
      </c>
      <c r="B585" s="8">
        <v>17</v>
      </c>
      <c r="C585" s="9" t="s">
        <v>15</v>
      </c>
      <c r="D585" s="9" t="s">
        <v>39</v>
      </c>
      <c r="E585" s="31">
        <v>16</v>
      </c>
      <c r="F585" s="31">
        <v>16</v>
      </c>
      <c r="G585" s="31">
        <v>28</v>
      </c>
      <c r="H585" s="8">
        <v>1</v>
      </c>
      <c r="I585" s="7">
        <v>9.0277777777777769E-3</v>
      </c>
      <c r="J585" s="9" t="s">
        <v>6</v>
      </c>
      <c r="K585" s="31">
        <v>28</v>
      </c>
      <c r="L585" s="31">
        <v>12</v>
      </c>
      <c r="M585" s="31">
        <v>28</v>
      </c>
      <c r="N585" s="12">
        <v>0.42857142857142855</v>
      </c>
    </row>
    <row r="586" spans="1:14" x14ac:dyDescent="0.2">
      <c r="A586" s="8">
        <v>227</v>
      </c>
      <c r="B586" s="8">
        <v>17</v>
      </c>
      <c r="C586" s="9" t="s">
        <v>14</v>
      </c>
      <c r="D586" s="9" t="s">
        <v>38</v>
      </c>
      <c r="E586" s="31">
        <v>20</v>
      </c>
      <c r="F586" s="31">
        <v>40</v>
      </c>
      <c r="G586" s="31">
        <v>33</v>
      </c>
      <c r="H586" s="8">
        <v>2</v>
      </c>
      <c r="I586" s="7">
        <v>2.2916666666666665E-2</v>
      </c>
      <c r="J586" s="9" t="s">
        <v>6</v>
      </c>
      <c r="K586" s="31">
        <v>66</v>
      </c>
      <c r="L586" s="31">
        <v>26</v>
      </c>
      <c r="M586" s="31">
        <v>66</v>
      </c>
      <c r="N586" s="12">
        <v>0.39393939393939392</v>
      </c>
    </row>
    <row r="587" spans="1:14" x14ac:dyDescent="0.2">
      <c r="A587" s="8">
        <v>228</v>
      </c>
      <c r="B587" s="8">
        <v>16</v>
      </c>
      <c r="C587" s="9" t="s">
        <v>22</v>
      </c>
      <c r="D587" s="9" t="s">
        <v>46</v>
      </c>
      <c r="E587" s="31">
        <v>14</v>
      </c>
      <c r="F587" s="31">
        <v>42</v>
      </c>
      <c r="G587" s="31">
        <v>23</v>
      </c>
      <c r="H587" s="8">
        <v>3</v>
      </c>
      <c r="I587" s="7">
        <v>2.4305555555555556E-2</v>
      </c>
      <c r="J587" s="9" t="s">
        <v>6</v>
      </c>
      <c r="K587" s="31">
        <v>69</v>
      </c>
      <c r="L587" s="31">
        <v>27</v>
      </c>
      <c r="M587" s="31">
        <v>69</v>
      </c>
      <c r="N587" s="12">
        <v>0.39130434782608697</v>
      </c>
    </row>
    <row r="588" spans="1:14" x14ac:dyDescent="0.2">
      <c r="A588" s="8">
        <v>229</v>
      </c>
      <c r="B588" s="8">
        <v>14</v>
      </c>
      <c r="C588" s="9" t="s">
        <v>26</v>
      </c>
      <c r="D588" s="9" t="s">
        <v>50</v>
      </c>
      <c r="E588" s="31">
        <v>15</v>
      </c>
      <c r="F588" s="31">
        <v>15</v>
      </c>
      <c r="G588" s="31">
        <v>25</v>
      </c>
      <c r="H588" s="8">
        <v>1</v>
      </c>
      <c r="I588" s="7">
        <v>1.9444444444444445E-2</v>
      </c>
      <c r="J588" s="9" t="s">
        <v>8</v>
      </c>
      <c r="K588" s="31">
        <v>25</v>
      </c>
      <c r="L588" s="31">
        <v>10</v>
      </c>
      <c r="M588" s="31">
        <v>25</v>
      </c>
      <c r="N588" s="12">
        <v>0.4</v>
      </c>
    </row>
    <row r="589" spans="1:14" x14ac:dyDescent="0.2">
      <c r="A589" s="8">
        <v>229</v>
      </c>
      <c r="B589" s="8">
        <v>14</v>
      </c>
      <c r="C589" s="9" t="s">
        <v>17</v>
      </c>
      <c r="D589" s="9" t="s">
        <v>41</v>
      </c>
      <c r="E589" s="31">
        <v>21</v>
      </c>
      <c r="F589" s="31">
        <v>21</v>
      </c>
      <c r="G589" s="31">
        <v>35</v>
      </c>
      <c r="H589" s="8">
        <v>1</v>
      </c>
      <c r="I589" s="7">
        <v>2.9861111111111113E-2</v>
      </c>
      <c r="J589" s="9" t="s">
        <v>6</v>
      </c>
      <c r="K589" s="31">
        <v>35</v>
      </c>
      <c r="L589" s="31">
        <v>14</v>
      </c>
      <c r="M589" s="31">
        <v>35</v>
      </c>
      <c r="N589" s="12">
        <v>0.4</v>
      </c>
    </row>
    <row r="590" spans="1:14" x14ac:dyDescent="0.2">
      <c r="A590" s="8">
        <v>229</v>
      </c>
      <c r="B590" s="8">
        <v>14</v>
      </c>
      <c r="C590" s="9" t="s">
        <v>12</v>
      </c>
      <c r="D590" s="9" t="s">
        <v>36</v>
      </c>
      <c r="E590" s="31">
        <v>22</v>
      </c>
      <c r="F590" s="31">
        <v>22</v>
      </c>
      <c r="G590" s="31">
        <v>36</v>
      </c>
      <c r="H590" s="8">
        <v>1</v>
      </c>
      <c r="I590" s="7">
        <v>1.3194444444444444E-2</v>
      </c>
      <c r="J590" s="9" t="s">
        <v>8</v>
      </c>
      <c r="K590" s="31">
        <v>36</v>
      </c>
      <c r="L590" s="31">
        <v>14</v>
      </c>
      <c r="M590" s="31">
        <v>36</v>
      </c>
      <c r="N590" s="12">
        <v>0.3888888888888889</v>
      </c>
    </row>
    <row r="591" spans="1:14" x14ac:dyDescent="0.2">
      <c r="A591" s="8">
        <v>229</v>
      </c>
      <c r="B591" s="8">
        <v>14</v>
      </c>
      <c r="C591" s="9" t="s">
        <v>15</v>
      </c>
      <c r="D591" s="9" t="s">
        <v>39</v>
      </c>
      <c r="E591" s="31">
        <v>16</v>
      </c>
      <c r="F591" s="31">
        <v>16</v>
      </c>
      <c r="G591" s="31">
        <v>28</v>
      </c>
      <c r="H591" s="8">
        <v>1</v>
      </c>
      <c r="I591" s="7">
        <v>1.8749999999999999E-2</v>
      </c>
      <c r="J591" s="9" t="s">
        <v>8</v>
      </c>
      <c r="K591" s="31">
        <v>28</v>
      </c>
      <c r="L591" s="31">
        <v>12</v>
      </c>
      <c r="M591" s="31">
        <v>28</v>
      </c>
      <c r="N591" s="12">
        <v>0.42857142857142855</v>
      </c>
    </row>
    <row r="592" spans="1:14" x14ac:dyDescent="0.2">
      <c r="A592" s="8">
        <v>230</v>
      </c>
      <c r="B592" s="8">
        <v>5</v>
      </c>
      <c r="C592" s="9" t="s">
        <v>18</v>
      </c>
      <c r="D592" s="9" t="s">
        <v>42</v>
      </c>
      <c r="E592" s="31">
        <v>19</v>
      </c>
      <c r="F592" s="31">
        <v>57</v>
      </c>
      <c r="G592" s="31">
        <v>32</v>
      </c>
      <c r="H592" s="8">
        <v>3</v>
      </c>
      <c r="I592" s="7">
        <v>6.9444444444444441E-3</v>
      </c>
      <c r="J592" s="9" t="s">
        <v>8</v>
      </c>
      <c r="K592" s="31">
        <v>96</v>
      </c>
      <c r="L592" s="31">
        <v>39</v>
      </c>
      <c r="M592" s="31">
        <v>96</v>
      </c>
      <c r="N592" s="12">
        <v>0.40625</v>
      </c>
    </row>
    <row r="593" spans="1:14" x14ac:dyDescent="0.2">
      <c r="A593" s="8">
        <v>230</v>
      </c>
      <c r="B593" s="8">
        <v>5</v>
      </c>
      <c r="C593" s="9" t="s">
        <v>15</v>
      </c>
      <c r="D593" s="9" t="s">
        <v>39</v>
      </c>
      <c r="E593" s="31">
        <v>16</v>
      </c>
      <c r="F593" s="31">
        <v>32</v>
      </c>
      <c r="G593" s="31">
        <v>28</v>
      </c>
      <c r="H593" s="8">
        <v>2</v>
      </c>
      <c r="I593" s="7">
        <v>1.6666666666666666E-2</v>
      </c>
      <c r="J593" s="9" t="s">
        <v>8</v>
      </c>
      <c r="K593" s="31">
        <v>56</v>
      </c>
      <c r="L593" s="31">
        <v>24</v>
      </c>
      <c r="M593" s="31">
        <v>56</v>
      </c>
      <c r="N593" s="12">
        <v>0.42857142857142855</v>
      </c>
    </row>
    <row r="594" spans="1:14" x14ac:dyDescent="0.2">
      <c r="A594" s="8">
        <v>230</v>
      </c>
      <c r="B594" s="8">
        <v>5</v>
      </c>
      <c r="C594" s="9" t="s">
        <v>9</v>
      </c>
      <c r="D594" s="9" t="s">
        <v>33</v>
      </c>
      <c r="E594" s="31">
        <v>19</v>
      </c>
      <c r="F594" s="31">
        <v>38</v>
      </c>
      <c r="G594" s="31">
        <v>31</v>
      </c>
      <c r="H594" s="8">
        <v>2</v>
      </c>
      <c r="I594" s="7">
        <v>3.9583333333333331E-2</v>
      </c>
      <c r="J594" s="9" t="s">
        <v>8</v>
      </c>
      <c r="K594" s="31">
        <v>62</v>
      </c>
      <c r="L594" s="31">
        <v>24</v>
      </c>
      <c r="M594" s="31">
        <v>62</v>
      </c>
      <c r="N594" s="12">
        <v>0.38709677419354838</v>
      </c>
    </row>
    <row r="595" spans="1:14" x14ac:dyDescent="0.2">
      <c r="A595" s="8">
        <v>231</v>
      </c>
      <c r="B595" s="8">
        <v>8</v>
      </c>
      <c r="C595" s="9" t="s">
        <v>23</v>
      </c>
      <c r="D595" s="9" t="s">
        <v>47</v>
      </c>
      <c r="E595" s="31">
        <v>13</v>
      </c>
      <c r="F595" s="31">
        <v>26</v>
      </c>
      <c r="G595" s="31">
        <v>21</v>
      </c>
      <c r="H595" s="8">
        <v>2</v>
      </c>
      <c r="I595" s="7">
        <v>2.013888888888889E-2</v>
      </c>
      <c r="J595" s="9" t="s">
        <v>8</v>
      </c>
      <c r="K595" s="31">
        <v>42</v>
      </c>
      <c r="L595" s="31">
        <v>16</v>
      </c>
      <c r="M595" s="31">
        <v>42</v>
      </c>
      <c r="N595" s="12">
        <v>0.38095238095238093</v>
      </c>
    </row>
    <row r="596" spans="1:14" x14ac:dyDescent="0.2">
      <c r="A596" s="8">
        <v>231</v>
      </c>
      <c r="B596" s="8">
        <v>8</v>
      </c>
      <c r="C596" s="9" t="s">
        <v>20</v>
      </c>
      <c r="D596" s="9" t="s">
        <v>44</v>
      </c>
      <c r="E596" s="31">
        <v>20</v>
      </c>
      <c r="F596" s="31">
        <v>60</v>
      </c>
      <c r="G596" s="31">
        <v>34</v>
      </c>
      <c r="H596" s="8">
        <v>3</v>
      </c>
      <c r="I596" s="7">
        <v>1.1805555555555555E-2</v>
      </c>
      <c r="J596" s="9" t="s">
        <v>8</v>
      </c>
      <c r="K596" s="31">
        <v>102</v>
      </c>
      <c r="L596" s="31">
        <v>42</v>
      </c>
      <c r="M596" s="31">
        <v>102</v>
      </c>
      <c r="N596" s="12">
        <v>0.41176470588235292</v>
      </c>
    </row>
    <row r="597" spans="1:14" x14ac:dyDescent="0.2">
      <c r="A597" s="8">
        <v>231</v>
      </c>
      <c r="B597" s="8">
        <v>8</v>
      </c>
      <c r="C597" s="9" t="s">
        <v>9</v>
      </c>
      <c r="D597" s="9" t="s">
        <v>33</v>
      </c>
      <c r="E597" s="31">
        <v>19</v>
      </c>
      <c r="F597" s="31">
        <v>19</v>
      </c>
      <c r="G597" s="31">
        <v>31</v>
      </c>
      <c r="H597" s="8">
        <v>1</v>
      </c>
      <c r="I597" s="7">
        <v>3.6805555555555557E-2</v>
      </c>
      <c r="J597" s="9" t="s">
        <v>8</v>
      </c>
      <c r="K597" s="31">
        <v>31</v>
      </c>
      <c r="L597" s="31">
        <v>12</v>
      </c>
      <c r="M597" s="31">
        <v>31</v>
      </c>
      <c r="N597" s="12">
        <v>0.38709677419354838</v>
      </c>
    </row>
    <row r="598" spans="1:14" x14ac:dyDescent="0.2">
      <c r="A598" s="8">
        <v>231</v>
      </c>
      <c r="B598" s="8">
        <v>8</v>
      </c>
      <c r="C598" s="9" t="s">
        <v>14</v>
      </c>
      <c r="D598" s="9" t="s">
        <v>38</v>
      </c>
      <c r="E598" s="31">
        <v>20</v>
      </c>
      <c r="F598" s="31">
        <v>20</v>
      </c>
      <c r="G598" s="31">
        <v>33</v>
      </c>
      <c r="H598" s="8">
        <v>1</v>
      </c>
      <c r="I598" s="7">
        <v>3.5416666666666666E-2</v>
      </c>
      <c r="J598" s="9" t="s">
        <v>6</v>
      </c>
      <c r="K598" s="31">
        <v>33</v>
      </c>
      <c r="L598" s="31">
        <v>13</v>
      </c>
      <c r="M598" s="31">
        <v>33</v>
      </c>
      <c r="N598" s="12">
        <v>0.39393939393939392</v>
      </c>
    </row>
    <row r="599" spans="1:14" x14ac:dyDescent="0.2">
      <c r="A599" s="8">
        <v>232</v>
      </c>
      <c r="B599" s="8">
        <v>2</v>
      </c>
      <c r="C599" s="9" t="s">
        <v>5</v>
      </c>
      <c r="D599" s="9" t="s">
        <v>31</v>
      </c>
      <c r="E599" s="31">
        <v>14</v>
      </c>
      <c r="F599" s="31">
        <v>14</v>
      </c>
      <c r="G599" s="31">
        <v>24</v>
      </c>
      <c r="H599" s="8">
        <v>1</v>
      </c>
      <c r="I599" s="7">
        <v>3.4722222222222224E-2</v>
      </c>
      <c r="J599" s="9" t="s">
        <v>8</v>
      </c>
      <c r="K599" s="31">
        <v>24</v>
      </c>
      <c r="L599" s="31">
        <v>10</v>
      </c>
      <c r="M599" s="31">
        <v>24</v>
      </c>
      <c r="N599" s="12">
        <v>0.41666666666666669</v>
      </c>
    </row>
    <row r="600" spans="1:14" x14ac:dyDescent="0.2">
      <c r="A600" s="8">
        <v>232</v>
      </c>
      <c r="B600" s="8">
        <v>2</v>
      </c>
      <c r="C600" s="9" t="s">
        <v>10</v>
      </c>
      <c r="D600" s="9" t="s">
        <v>34</v>
      </c>
      <c r="E600" s="31">
        <v>16</v>
      </c>
      <c r="F600" s="31">
        <v>32</v>
      </c>
      <c r="G600" s="31">
        <v>27</v>
      </c>
      <c r="H600" s="8">
        <v>2</v>
      </c>
      <c r="I600" s="7">
        <v>2.0833333333333332E-2</v>
      </c>
      <c r="J600" s="9" t="s">
        <v>8</v>
      </c>
      <c r="K600" s="31">
        <v>54</v>
      </c>
      <c r="L600" s="31">
        <v>22</v>
      </c>
      <c r="M600" s="31">
        <v>54</v>
      </c>
      <c r="N600" s="12">
        <v>0.40740740740740738</v>
      </c>
    </row>
    <row r="601" spans="1:14" x14ac:dyDescent="0.2">
      <c r="A601" s="8">
        <v>232</v>
      </c>
      <c r="B601" s="8">
        <v>2</v>
      </c>
      <c r="C601" s="9" t="s">
        <v>7</v>
      </c>
      <c r="D601" s="9" t="s">
        <v>32</v>
      </c>
      <c r="E601" s="31">
        <v>18</v>
      </c>
      <c r="F601" s="31">
        <v>36</v>
      </c>
      <c r="G601" s="31">
        <v>30</v>
      </c>
      <c r="H601" s="8">
        <v>2</v>
      </c>
      <c r="I601" s="7">
        <v>2.7777777777777776E-2</v>
      </c>
      <c r="J601" s="9" t="s">
        <v>8</v>
      </c>
      <c r="K601" s="31">
        <v>60</v>
      </c>
      <c r="L601" s="31">
        <v>24</v>
      </c>
      <c r="M601" s="31">
        <v>60</v>
      </c>
      <c r="N601" s="12">
        <v>0.4</v>
      </c>
    </row>
    <row r="602" spans="1:14" x14ac:dyDescent="0.2">
      <c r="A602" s="8">
        <v>232</v>
      </c>
      <c r="B602" s="8">
        <v>2</v>
      </c>
      <c r="C602" s="9" t="s">
        <v>25</v>
      </c>
      <c r="D602" s="9" t="s">
        <v>49</v>
      </c>
      <c r="E602" s="31">
        <v>15</v>
      </c>
      <c r="F602" s="31">
        <v>30</v>
      </c>
      <c r="G602" s="31">
        <v>26</v>
      </c>
      <c r="H602" s="8">
        <v>2</v>
      </c>
      <c r="I602" s="7">
        <v>1.3194444444444444E-2</v>
      </c>
      <c r="J602" s="9" t="s">
        <v>6</v>
      </c>
      <c r="K602" s="31">
        <v>52</v>
      </c>
      <c r="L602" s="31">
        <v>22</v>
      </c>
      <c r="M602" s="31">
        <v>52</v>
      </c>
      <c r="N602" s="12">
        <v>0.42307692307692307</v>
      </c>
    </row>
    <row r="603" spans="1:14" x14ac:dyDescent="0.2">
      <c r="A603" s="8">
        <v>233</v>
      </c>
      <c r="B603" s="8">
        <v>8</v>
      </c>
      <c r="C603" s="9" t="s">
        <v>16</v>
      </c>
      <c r="D603" s="9" t="s">
        <v>40</v>
      </c>
      <c r="E603" s="31">
        <v>11</v>
      </c>
      <c r="F603" s="31">
        <v>22</v>
      </c>
      <c r="G603" s="31">
        <v>19</v>
      </c>
      <c r="H603" s="8">
        <v>2</v>
      </c>
      <c r="I603" s="7">
        <v>2.1527777777777778E-2</v>
      </c>
      <c r="J603" s="9" t="s">
        <v>8</v>
      </c>
      <c r="K603" s="31">
        <v>38</v>
      </c>
      <c r="L603" s="31">
        <v>16</v>
      </c>
      <c r="M603" s="31">
        <v>38</v>
      </c>
      <c r="N603" s="12">
        <v>0.42105263157894735</v>
      </c>
    </row>
    <row r="604" spans="1:14" x14ac:dyDescent="0.2">
      <c r="A604" s="8">
        <v>234</v>
      </c>
      <c r="B604" s="8">
        <v>17</v>
      </c>
      <c r="C604" s="9" t="s">
        <v>7</v>
      </c>
      <c r="D604" s="9" t="s">
        <v>32</v>
      </c>
      <c r="E604" s="31">
        <v>18</v>
      </c>
      <c r="F604" s="31">
        <v>36</v>
      </c>
      <c r="G604" s="31">
        <v>30</v>
      </c>
      <c r="H604" s="8">
        <v>2</v>
      </c>
      <c r="I604" s="7">
        <v>2.8472222222222222E-2</v>
      </c>
      <c r="J604" s="9" t="s">
        <v>8</v>
      </c>
      <c r="K604" s="31">
        <v>60</v>
      </c>
      <c r="L604" s="31">
        <v>24</v>
      </c>
      <c r="M604" s="31">
        <v>60</v>
      </c>
      <c r="N604" s="12">
        <v>0.4</v>
      </c>
    </row>
    <row r="605" spans="1:14" x14ac:dyDescent="0.2">
      <c r="A605" s="8">
        <v>234</v>
      </c>
      <c r="B605" s="8">
        <v>17</v>
      </c>
      <c r="C605" s="9" t="s">
        <v>5</v>
      </c>
      <c r="D605" s="9" t="s">
        <v>31</v>
      </c>
      <c r="E605" s="31">
        <v>14</v>
      </c>
      <c r="F605" s="31">
        <v>42</v>
      </c>
      <c r="G605" s="31">
        <v>24</v>
      </c>
      <c r="H605" s="8">
        <v>3</v>
      </c>
      <c r="I605" s="7">
        <v>2.4305555555555556E-2</v>
      </c>
      <c r="J605" s="9" t="s">
        <v>6</v>
      </c>
      <c r="K605" s="31">
        <v>72</v>
      </c>
      <c r="L605" s="31">
        <v>30</v>
      </c>
      <c r="M605" s="31">
        <v>72</v>
      </c>
      <c r="N605" s="12">
        <v>0.41666666666666669</v>
      </c>
    </row>
    <row r="606" spans="1:14" x14ac:dyDescent="0.2">
      <c r="A606" s="8">
        <v>234</v>
      </c>
      <c r="B606" s="8">
        <v>17</v>
      </c>
      <c r="C606" s="9" t="s">
        <v>9</v>
      </c>
      <c r="D606" s="9" t="s">
        <v>33</v>
      </c>
      <c r="E606" s="31">
        <v>19</v>
      </c>
      <c r="F606" s="31">
        <v>57</v>
      </c>
      <c r="G606" s="31">
        <v>31</v>
      </c>
      <c r="H606" s="8">
        <v>3</v>
      </c>
      <c r="I606" s="7">
        <v>1.5972222222222221E-2</v>
      </c>
      <c r="J606" s="9" t="s">
        <v>8</v>
      </c>
      <c r="K606" s="31">
        <v>93</v>
      </c>
      <c r="L606" s="31">
        <v>36</v>
      </c>
      <c r="M606" s="31">
        <v>93</v>
      </c>
      <c r="N606" s="12">
        <v>0.38709677419354838</v>
      </c>
    </row>
    <row r="607" spans="1:14" x14ac:dyDescent="0.2">
      <c r="A607" s="8">
        <v>235</v>
      </c>
      <c r="B607" s="8">
        <v>13</v>
      </c>
      <c r="C607" s="9" t="s">
        <v>14</v>
      </c>
      <c r="D607" s="9" t="s">
        <v>38</v>
      </c>
      <c r="E607" s="31">
        <v>20</v>
      </c>
      <c r="F607" s="31">
        <v>20</v>
      </c>
      <c r="G607" s="31">
        <v>33</v>
      </c>
      <c r="H607" s="8">
        <v>1</v>
      </c>
      <c r="I607" s="7">
        <v>1.7361111111111112E-2</v>
      </c>
      <c r="J607" s="9" t="s">
        <v>6</v>
      </c>
      <c r="K607" s="31">
        <v>33</v>
      </c>
      <c r="L607" s="31">
        <v>13</v>
      </c>
      <c r="M607" s="31">
        <v>33</v>
      </c>
      <c r="N607" s="12">
        <v>0.39393939393939392</v>
      </c>
    </row>
    <row r="608" spans="1:14" x14ac:dyDescent="0.2">
      <c r="A608" s="8">
        <v>236</v>
      </c>
      <c r="B608" s="8">
        <v>12</v>
      </c>
      <c r="C608" s="9" t="s">
        <v>14</v>
      </c>
      <c r="D608" s="9" t="s">
        <v>38</v>
      </c>
      <c r="E608" s="31">
        <v>20</v>
      </c>
      <c r="F608" s="31">
        <v>60</v>
      </c>
      <c r="G608" s="31">
        <v>33</v>
      </c>
      <c r="H608" s="8">
        <v>3</v>
      </c>
      <c r="I608" s="7">
        <v>1.4583333333333334E-2</v>
      </c>
      <c r="J608" s="9" t="s">
        <v>6</v>
      </c>
      <c r="K608" s="31">
        <v>99</v>
      </c>
      <c r="L608" s="31">
        <v>39</v>
      </c>
      <c r="M608" s="31">
        <v>99</v>
      </c>
      <c r="N608" s="12">
        <v>0.39393939393939392</v>
      </c>
    </row>
    <row r="609" spans="1:14" x14ac:dyDescent="0.2">
      <c r="A609" s="8">
        <v>236</v>
      </c>
      <c r="B609" s="8">
        <v>12</v>
      </c>
      <c r="C609" s="9" t="s">
        <v>19</v>
      </c>
      <c r="D609" s="9" t="s">
        <v>43</v>
      </c>
      <c r="E609" s="31">
        <v>13</v>
      </c>
      <c r="F609" s="31">
        <v>13</v>
      </c>
      <c r="G609" s="31">
        <v>22</v>
      </c>
      <c r="H609" s="8">
        <v>1</v>
      </c>
      <c r="I609" s="7">
        <v>4.8611111111111112E-3</v>
      </c>
      <c r="J609" s="9" t="s">
        <v>6</v>
      </c>
      <c r="K609" s="31">
        <v>22</v>
      </c>
      <c r="L609" s="31">
        <v>9</v>
      </c>
      <c r="M609" s="31">
        <v>22</v>
      </c>
      <c r="N609" s="12">
        <v>0.40909090909090912</v>
      </c>
    </row>
    <row r="610" spans="1:14" x14ac:dyDescent="0.2">
      <c r="A610" s="8">
        <v>236</v>
      </c>
      <c r="B610" s="8">
        <v>12</v>
      </c>
      <c r="C610" s="9" t="s">
        <v>17</v>
      </c>
      <c r="D610" s="9" t="s">
        <v>41</v>
      </c>
      <c r="E610" s="31">
        <v>21</v>
      </c>
      <c r="F610" s="31">
        <v>42</v>
      </c>
      <c r="G610" s="31">
        <v>35</v>
      </c>
      <c r="H610" s="8">
        <v>2</v>
      </c>
      <c r="I610" s="7">
        <v>2.9861111111111113E-2</v>
      </c>
      <c r="J610" s="9" t="s">
        <v>8</v>
      </c>
      <c r="K610" s="31">
        <v>70</v>
      </c>
      <c r="L610" s="31">
        <v>28</v>
      </c>
      <c r="M610" s="31">
        <v>70</v>
      </c>
      <c r="N610" s="12">
        <v>0.4</v>
      </c>
    </row>
    <row r="611" spans="1:14" x14ac:dyDescent="0.2">
      <c r="A611" s="8">
        <v>236</v>
      </c>
      <c r="B611" s="8">
        <v>12</v>
      </c>
      <c r="C611" s="9" t="s">
        <v>18</v>
      </c>
      <c r="D611" s="9" t="s">
        <v>42</v>
      </c>
      <c r="E611" s="31">
        <v>19</v>
      </c>
      <c r="F611" s="31">
        <v>38</v>
      </c>
      <c r="G611" s="31">
        <v>32</v>
      </c>
      <c r="H611" s="8">
        <v>2</v>
      </c>
      <c r="I611" s="7">
        <v>2.0833333333333332E-2</v>
      </c>
      <c r="J611" s="9" t="s">
        <v>6</v>
      </c>
      <c r="K611" s="31">
        <v>64</v>
      </c>
      <c r="L611" s="31">
        <v>26</v>
      </c>
      <c r="M611" s="31">
        <v>64</v>
      </c>
      <c r="N611" s="12">
        <v>0.40625</v>
      </c>
    </row>
    <row r="612" spans="1:14" x14ac:dyDescent="0.2">
      <c r="A612" s="8">
        <v>237</v>
      </c>
      <c r="B612" s="8">
        <v>4</v>
      </c>
      <c r="C612" s="9" t="s">
        <v>22</v>
      </c>
      <c r="D612" s="9" t="s">
        <v>46</v>
      </c>
      <c r="E612" s="31">
        <v>14</v>
      </c>
      <c r="F612" s="31">
        <v>28</v>
      </c>
      <c r="G612" s="31">
        <v>23</v>
      </c>
      <c r="H612" s="8">
        <v>2</v>
      </c>
      <c r="I612" s="7">
        <v>8.3333333333333332E-3</v>
      </c>
      <c r="J612" s="9" t="s">
        <v>6</v>
      </c>
      <c r="K612" s="31">
        <v>46</v>
      </c>
      <c r="L612" s="31">
        <v>18</v>
      </c>
      <c r="M612" s="31">
        <v>46</v>
      </c>
      <c r="N612" s="12">
        <v>0.39130434782608697</v>
      </c>
    </row>
    <row r="613" spans="1:14" x14ac:dyDescent="0.2">
      <c r="A613" s="8">
        <v>237</v>
      </c>
      <c r="B613" s="8">
        <v>4</v>
      </c>
      <c r="C613" s="9" t="s">
        <v>7</v>
      </c>
      <c r="D613" s="9" t="s">
        <v>32</v>
      </c>
      <c r="E613" s="31">
        <v>18</v>
      </c>
      <c r="F613" s="31">
        <v>36</v>
      </c>
      <c r="G613" s="31">
        <v>30</v>
      </c>
      <c r="H613" s="8">
        <v>2</v>
      </c>
      <c r="I613" s="7">
        <v>1.7361111111111112E-2</v>
      </c>
      <c r="J613" s="9" t="s">
        <v>8</v>
      </c>
      <c r="K613" s="31">
        <v>60</v>
      </c>
      <c r="L613" s="31">
        <v>24</v>
      </c>
      <c r="M613" s="31">
        <v>60</v>
      </c>
      <c r="N613" s="12">
        <v>0.4</v>
      </c>
    </row>
    <row r="614" spans="1:14" x14ac:dyDescent="0.2">
      <c r="A614" s="8">
        <v>238</v>
      </c>
      <c r="B614" s="8">
        <v>13</v>
      </c>
      <c r="C614" s="9" t="s">
        <v>12</v>
      </c>
      <c r="D614" s="9" t="s">
        <v>36</v>
      </c>
      <c r="E614" s="31">
        <v>22</v>
      </c>
      <c r="F614" s="31">
        <v>44</v>
      </c>
      <c r="G614" s="31">
        <v>36</v>
      </c>
      <c r="H614" s="8">
        <v>2</v>
      </c>
      <c r="I614" s="7">
        <v>3.125E-2</v>
      </c>
      <c r="J614" s="9" t="s">
        <v>8</v>
      </c>
      <c r="K614" s="31">
        <v>72</v>
      </c>
      <c r="L614" s="31">
        <v>28</v>
      </c>
      <c r="M614" s="31">
        <v>72</v>
      </c>
      <c r="N614" s="12">
        <v>0.3888888888888889</v>
      </c>
    </row>
    <row r="615" spans="1:14" x14ac:dyDescent="0.2">
      <c r="A615" s="8">
        <v>239</v>
      </c>
      <c r="B615" s="8">
        <v>12</v>
      </c>
      <c r="C615" s="9" t="s">
        <v>25</v>
      </c>
      <c r="D615" s="9" t="s">
        <v>49</v>
      </c>
      <c r="E615" s="31">
        <v>15</v>
      </c>
      <c r="F615" s="31">
        <v>15</v>
      </c>
      <c r="G615" s="31">
        <v>26</v>
      </c>
      <c r="H615" s="8">
        <v>1</v>
      </c>
      <c r="I615" s="7">
        <v>2.5000000000000001E-2</v>
      </c>
      <c r="J615" s="9" t="s">
        <v>6</v>
      </c>
      <c r="K615" s="31">
        <v>26</v>
      </c>
      <c r="L615" s="31">
        <v>11</v>
      </c>
      <c r="M615" s="31">
        <v>26</v>
      </c>
      <c r="N615" s="12">
        <v>0.42307692307692307</v>
      </c>
    </row>
    <row r="616" spans="1:14" x14ac:dyDescent="0.2">
      <c r="A616" s="8">
        <v>239</v>
      </c>
      <c r="B616" s="8">
        <v>12</v>
      </c>
      <c r="C616" s="9" t="s">
        <v>5</v>
      </c>
      <c r="D616" s="9" t="s">
        <v>31</v>
      </c>
      <c r="E616" s="31">
        <v>14</v>
      </c>
      <c r="F616" s="31">
        <v>28</v>
      </c>
      <c r="G616" s="31">
        <v>24</v>
      </c>
      <c r="H616" s="8">
        <v>2</v>
      </c>
      <c r="I616" s="7">
        <v>2.5694444444444443E-2</v>
      </c>
      <c r="J616" s="9" t="s">
        <v>6</v>
      </c>
      <c r="K616" s="31">
        <v>48</v>
      </c>
      <c r="L616" s="31">
        <v>20</v>
      </c>
      <c r="M616" s="31">
        <v>48</v>
      </c>
      <c r="N616" s="12">
        <v>0.41666666666666669</v>
      </c>
    </row>
    <row r="617" spans="1:14" x14ac:dyDescent="0.2">
      <c r="A617" s="8">
        <v>240</v>
      </c>
      <c r="B617" s="8">
        <v>9</v>
      </c>
      <c r="C617" s="9" t="s">
        <v>9</v>
      </c>
      <c r="D617" s="9" t="s">
        <v>33</v>
      </c>
      <c r="E617" s="31">
        <v>19</v>
      </c>
      <c r="F617" s="31">
        <v>57</v>
      </c>
      <c r="G617" s="31">
        <v>31</v>
      </c>
      <c r="H617" s="8">
        <v>3</v>
      </c>
      <c r="I617" s="7">
        <v>2.2222222222222223E-2</v>
      </c>
      <c r="J617" s="9" t="s">
        <v>8</v>
      </c>
      <c r="K617" s="31">
        <v>93</v>
      </c>
      <c r="L617" s="31">
        <v>36</v>
      </c>
      <c r="M617" s="31">
        <v>93</v>
      </c>
      <c r="N617" s="12">
        <v>0.38709677419354838</v>
      </c>
    </row>
    <row r="618" spans="1:14" x14ac:dyDescent="0.2">
      <c r="A618" s="8">
        <v>240</v>
      </c>
      <c r="B618" s="8">
        <v>9</v>
      </c>
      <c r="C618" s="9" t="s">
        <v>22</v>
      </c>
      <c r="D618" s="9" t="s">
        <v>46</v>
      </c>
      <c r="E618" s="31">
        <v>14</v>
      </c>
      <c r="F618" s="31">
        <v>42</v>
      </c>
      <c r="G618" s="31">
        <v>23</v>
      </c>
      <c r="H618" s="8">
        <v>3</v>
      </c>
      <c r="I618" s="7">
        <v>2.2222222222222223E-2</v>
      </c>
      <c r="J618" s="9" t="s">
        <v>8</v>
      </c>
      <c r="K618" s="31">
        <v>69</v>
      </c>
      <c r="L618" s="31">
        <v>27</v>
      </c>
      <c r="M618" s="31">
        <v>69</v>
      </c>
      <c r="N618" s="12">
        <v>0.39130434782608697</v>
      </c>
    </row>
    <row r="619" spans="1:14" x14ac:dyDescent="0.2">
      <c r="A619" s="8">
        <v>240</v>
      </c>
      <c r="B619" s="8">
        <v>9</v>
      </c>
      <c r="C619" s="9" t="s">
        <v>24</v>
      </c>
      <c r="D619" s="9" t="s">
        <v>48</v>
      </c>
      <c r="E619" s="31">
        <v>10</v>
      </c>
      <c r="F619" s="31">
        <v>20</v>
      </c>
      <c r="G619" s="31">
        <v>18</v>
      </c>
      <c r="H619" s="8">
        <v>2</v>
      </c>
      <c r="I619" s="7">
        <v>3.1944444444444442E-2</v>
      </c>
      <c r="J619" s="9" t="s">
        <v>6</v>
      </c>
      <c r="K619" s="31">
        <v>36</v>
      </c>
      <c r="L619" s="31">
        <v>16</v>
      </c>
      <c r="M619" s="31">
        <v>36</v>
      </c>
      <c r="N619" s="12">
        <v>0.44444444444444442</v>
      </c>
    </row>
    <row r="620" spans="1:14" x14ac:dyDescent="0.2">
      <c r="A620" s="8">
        <v>240</v>
      </c>
      <c r="B620" s="8">
        <v>9</v>
      </c>
      <c r="C620" s="9" t="s">
        <v>18</v>
      </c>
      <c r="D620" s="9" t="s">
        <v>42</v>
      </c>
      <c r="E620" s="31">
        <v>19</v>
      </c>
      <c r="F620" s="31">
        <v>57</v>
      </c>
      <c r="G620" s="31">
        <v>32</v>
      </c>
      <c r="H620" s="8">
        <v>3</v>
      </c>
      <c r="I620" s="7">
        <v>1.3194444444444444E-2</v>
      </c>
      <c r="J620" s="9" t="s">
        <v>6</v>
      </c>
      <c r="K620" s="31">
        <v>96</v>
      </c>
      <c r="L620" s="31">
        <v>39</v>
      </c>
      <c r="M620" s="31">
        <v>96</v>
      </c>
      <c r="N620" s="12">
        <v>0.40625</v>
      </c>
    </row>
    <row r="621" spans="1:14" x14ac:dyDescent="0.2">
      <c r="A621" s="8">
        <v>241</v>
      </c>
      <c r="B621" s="8">
        <v>12</v>
      </c>
      <c r="C621" s="9" t="s">
        <v>24</v>
      </c>
      <c r="D621" s="9" t="s">
        <v>48</v>
      </c>
      <c r="E621" s="31">
        <v>10</v>
      </c>
      <c r="F621" s="31">
        <v>10</v>
      </c>
      <c r="G621" s="31">
        <v>18</v>
      </c>
      <c r="H621" s="8">
        <v>1</v>
      </c>
      <c r="I621" s="7">
        <v>7.6388888888888886E-3</v>
      </c>
      <c r="J621" s="9" t="s">
        <v>8</v>
      </c>
      <c r="K621" s="31">
        <v>18</v>
      </c>
      <c r="L621" s="31">
        <v>8</v>
      </c>
      <c r="M621" s="31">
        <v>18</v>
      </c>
      <c r="N621" s="12">
        <v>0.44444444444444442</v>
      </c>
    </row>
    <row r="622" spans="1:14" x14ac:dyDescent="0.2">
      <c r="A622" s="8">
        <v>242</v>
      </c>
      <c r="B622" s="8">
        <v>12</v>
      </c>
      <c r="C622" s="9" t="s">
        <v>25</v>
      </c>
      <c r="D622" s="9" t="s">
        <v>49</v>
      </c>
      <c r="E622" s="31">
        <v>15</v>
      </c>
      <c r="F622" s="31">
        <v>15</v>
      </c>
      <c r="G622" s="31">
        <v>26</v>
      </c>
      <c r="H622" s="8">
        <v>1</v>
      </c>
      <c r="I622" s="7">
        <v>3.7499999999999999E-2</v>
      </c>
      <c r="J622" s="9" t="s">
        <v>6</v>
      </c>
      <c r="K622" s="31">
        <v>26</v>
      </c>
      <c r="L622" s="31">
        <v>11</v>
      </c>
      <c r="M622" s="31">
        <v>26</v>
      </c>
      <c r="N622" s="12">
        <v>0.42307692307692307</v>
      </c>
    </row>
    <row r="623" spans="1:14" x14ac:dyDescent="0.2">
      <c r="A623" s="8">
        <v>242</v>
      </c>
      <c r="B623" s="8">
        <v>12</v>
      </c>
      <c r="C623" s="9" t="s">
        <v>26</v>
      </c>
      <c r="D623" s="9" t="s">
        <v>50</v>
      </c>
      <c r="E623" s="31">
        <v>15</v>
      </c>
      <c r="F623" s="31">
        <v>45</v>
      </c>
      <c r="G623" s="31">
        <v>25</v>
      </c>
      <c r="H623" s="8">
        <v>3</v>
      </c>
      <c r="I623" s="7">
        <v>2.7777777777777776E-2</v>
      </c>
      <c r="J623" s="9" t="s">
        <v>8</v>
      </c>
      <c r="K623" s="31">
        <v>75</v>
      </c>
      <c r="L623" s="31">
        <v>30</v>
      </c>
      <c r="M623" s="31">
        <v>75</v>
      </c>
      <c r="N623" s="12">
        <v>0.4</v>
      </c>
    </row>
    <row r="624" spans="1:14" x14ac:dyDescent="0.2">
      <c r="A624" s="8">
        <v>242</v>
      </c>
      <c r="B624" s="8">
        <v>12</v>
      </c>
      <c r="C624" s="9" t="s">
        <v>14</v>
      </c>
      <c r="D624" s="9" t="s">
        <v>38</v>
      </c>
      <c r="E624" s="31">
        <v>20</v>
      </c>
      <c r="F624" s="31">
        <v>20</v>
      </c>
      <c r="G624" s="31">
        <v>33</v>
      </c>
      <c r="H624" s="8">
        <v>1</v>
      </c>
      <c r="I624" s="7">
        <v>3.472222222222222E-3</v>
      </c>
      <c r="J624" s="9" t="s">
        <v>6</v>
      </c>
      <c r="K624" s="31">
        <v>33</v>
      </c>
      <c r="L624" s="31">
        <v>13</v>
      </c>
      <c r="M624" s="31">
        <v>33</v>
      </c>
      <c r="N624" s="12">
        <v>0.39393939393939392</v>
      </c>
    </row>
    <row r="625" spans="1:14" x14ac:dyDescent="0.2">
      <c r="A625" s="8">
        <v>243</v>
      </c>
      <c r="B625" s="8">
        <v>4</v>
      </c>
      <c r="C625" s="9" t="s">
        <v>11</v>
      </c>
      <c r="D625" s="9" t="s">
        <v>35</v>
      </c>
      <c r="E625" s="31">
        <v>25</v>
      </c>
      <c r="F625" s="31">
        <v>75</v>
      </c>
      <c r="G625" s="31">
        <v>40</v>
      </c>
      <c r="H625" s="8">
        <v>3</v>
      </c>
      <c r="I625" s="7">
        <v>1.5277777777777777E-2</v>
      </c>
      <c r="J625" s="9" t="s">
        <v>8</v>
      </c>
      <c r="K625" s="31">
        <v>120</v>
      </c>
      <c r="L625" s="31">
        <v>45</v>
      </c>
      <c r="M625" s="31">
        <v>120</v>
      </c>
      <c r="N625" s="12">
        <v>0.375</v>
      </c>
    </row>
    <row r="626" spans="1:14" x14ac:dyDescent="0.2">
      <c r="A626" s="8">
        <v>244</v>
      </c>
      <c r="B626" s="8">
        <v>17</v>
      </c>
      <c r="C626" s="9" t="s">
        <v>11</v>
      </c>
      <c r="D626" s="9" t="s">
        <v>35</v>
      </c>
      <c r="E626" s="31">
        <v>25</v>
      </c>
      <c r="F626" s="31">
        <v>75</v>
      </c>
      <c r="G626" s="31">
        <v>40</v>
      </c>
      <c r="H626" s="8">
        <v>3</v>
      </c>
      <c r="I626" s="7">
        <v>2.0833333333333332E-2</v>
      </c>
      <c r="J626" s="9" t="s">
        <v>6</v>
      </c>
      <c r="K626" s="31">
        <v>120</v>
      </c>
      <c r="L626" s="31">
        <v>45</v>
      </c>
      <c r="M626" s="31">
        <v>120</v>
      </c>
      <c r="N626" s="12">
        <v>0.375</v>
      </c>
    </row>
    <row r="627" spans="1:14" x14ac:dyDescent="0.2">
      <c r="A627" s="8">
        <v>244</v>
      </c>
      <c r="B627" s="8">
        <v>17</v>
      </c>
      <c r="C627" s="9" t="s">
        <v>16</v>
      </c>
      <c r="D627" s="9" t="s">
        <v>40</v>
      </c>
      <c r="E627" s="31">
        <v>11</v>
      </c>
      <c r="F627" s="31">
        <v>22</v>
      </c>
      <c r="G627" s="31">
        <v>19</v>
      </c>
      <c r="H627" s="8">
        <v>2</v>
      </c>
      <c r="I627" s="7">
        <v>4.0972222222222222E-2</v>
      </c>
      <c r="J627" s="9" t="s">
        <v>6</v>
      </c>
      <c r="K627" s="31">
        <v>38</v>
      </c>
      <c r="L627" s="31">
        <v>16</v>
      </c>
      <c r="M627" s="31">
        <v>38</v>
      </c>
      <c r="N627" s="12">
        <v>0.42105263157894735</v>
      </c>
    </row>
    <row r="628" spans="1:14" x14ac:dyDescent="0.2">
      <c r="A628" s="8">
        <v>245</v>
      </c>
      <c r="B628" s="8">
        <v>11</v>
      </c>
      <c r="C628" s="9" t="s">
        <v>24</v>
      </c>
      <c r="D628" s="9" t="s">
        <v>48</v>
      </c>
      <c r="E628" s="31">
        <v>10</v>
      </c>
      <c r="F628" s="31">
        <v>30</v>
      </c>
      <c r="G628" s="31">
        <v>18</v>
      </c>
      <c r="H628" s="8">
        <v>3</v>
      </c>
      <c r="I628" s="7">
        <v>3.125E-2</v>
      </c>
      <c r="J628" s="9" t="s">
        <v>8</v>
      </c>
      <c r="K628" s="31">
        <v>54</v>
      </c>
      <c r="L628" s="31">
        <v>24</v>
      </c>
      <c r="M628" s="31">
        <v>54</v>
      </c>
      <c r="N628" s="12">
        <v>0.44444444444444442</v>
      </c>
    </row>
    <row r="629" spans="1:14" x14ac:dyDescent="0.2">
      <c r="A629" s="8">
        <v>245</v>
      </c>
      <c r="B629" s="8">
        <v>11</v>
      </c>
      <c r="C629" s="9" t="s">
        <v>9</v>
      </c>
      <c r="D629" s="9" t="s">
        <v>33</v>
      </c>
      <c r="E629" s="31">
        <v>19</v>
      </c>
      <c r="F629" s="31">
        <v>19</v>
      </c>
      <c r="G629" s="31">
        <v>31</v>
      </c>
      <c r="H629" s="8">
        <v>1</v>
      </c>
      <c r="I629" s="7">
        <v>1.5972222222222221E-2</v>
      </c>
      <c r="J629" s="9" t="s">
        <v>6</v>
      </c>
      <c r="K629" s="31">
        <v>31</v>
      </c>
      <c r="L629" s="31">
        <v>12</v>
      </c>
      <c r="M629" s="31">
        <v>31</v>
      </c>
      <c r="N629" s="12">
        <v>0.38709677419354838</v>
      </c>
    </row>
    <row r="630" spans="1:14" x14ac:dyDescent="0.2">
      <c r="A630" s="8">
        <v>245</v>
      </c>
      <c r="B630" s="8">
        <v>11</v>
      </c>
      <c r="C630" s="9" t="s">
        <v>11</v>
      </c>
      <c r="D630" s="9" t="s">
        <v>35</v>
      </c>
      <c r="E630" s="31">
        <v>25</v>
      </c>
      <c r="F630" s="31">
        <v>50</v>
      </c>
      <c r="G630" s="31">
        <v>40</v>
      </c>
      <c r="H630" s="8">
        <v>2</v>
      </c>
      <c r="I630" s="7">
        <v>1.5972222222222221E-2</v>
      </c>
      <c r="J630" s="9" t="s">
        <v>6</v>
      </c>
      <c r="K630" s="31">
        <v>80</v>
      </c>
      <c r="L630" s="31">
        <v>30</v>
      </c>
      <c r="M630" s="31">
        <v>80</v>
      </c>
      <c r="N630" s="12">
        <v>0.375</v>
      </c>
    </row>
    <row r="631" spans="1:14" x14ac:dyDescent="0.2">
      <c r="A631" s="8">
        <v>245</v>
      </c>
      <c r="B631" s="8">
        <v>11</v>
      </c>
      <c r="C631" s="9" t="s">
        <v>12</v>
      </c>
      <c r="D631" s="9" t="s">
        <v>36</v>
      </c>
      <c r="E631" s="31">
        <v>22</v>
      </c>
      <c r="F631" s="31">
        <v>66</v>
      </c>
      <c r="G631" s="31">
        <v>36</v>
      </c>
      <c r="H631" s="8">
        <v>3</v>
      </c>
      <c r="I631" s="7">
        <v>1.7361111111111112E-2</v>
      </c>
      <c r="J631" s="9" t="s">
        <v>8</v>
      </c>
      <c r="K631" s="31">
        <v>108</v>
      </c>
      <c r="L631" s="31">
        <v>42</v>
      </c>
      <c r="M631" s="31">
        <v>108</v>
      </c>
      <c r="N631" s="12">
        <v>0.3888888888888889</v>
      </c>
    </row>
    <row r="632" spans="1:14" x14ac:dyDescent="0.2">
      <c r="A632" s="8">
        <v>246</v>
      </c>
      <c r="B632" s="8">
        <v>2</v>
      </c>
      <c r="C632" s="9" t="s">
        <v>10</v>
      </c>
      <c r="D632" s="9" t="s">
        <v>34</v>
      </c>
      <c r="E632" s="31">
        <v>16</v>
      </c>
      <c r="F632" s="31">
        <v>48</v>
      </c>
      <c r="G632" s="31">
        <v>27</v>
      </c>
      <c r="H632" s="8">
        <v>3</v>
      </c>
      <c r="I632" s="7">
        <v>2.5000000000000001E-2</v>
      </c>
      <c r="J632" s="9" t="s">
        <v>8</v>
      </c>
      <c r="K632" s="31">
        <v>81</v>
      </c>
      <c r="L632" s="31">
        <v>33</v>
      </c>
      <c r="M632" s="31">
        <v>81</v>
      </c>
      <c r="N632" s="12">
        <v>0.40740740740740738</v>
      </c>
    </row>
    <row r="633" spans="1:14" x14ac:dyDescent="0.2">
      <c r="A633" s="8">
        <v>246</v>
      </c>
      <c r="B633" s="8">
        <v>2</v>
      </c>
      <c r="C633" s="9" t="s">
        <v>5</v>
      </c>
      <c r="D633" s="9" t="s">
        <v>31</v>
      </c>
      <c r="E633" s="31">
        <v>14</v>
      </c>
      <c r="F633" s="31">
        <v>28</v>
      </c>
      <c r="G633" s="31">
        <v>24</v>
      </c>
      <c r="H633" s="8">
        <v>2</v>
      </c>
      <c r="I633" s="7">
        <v>6.9444444444444441E-3</v>
      </c>
      <c r="J633" s="9" t="s">
        <v>6</v>
      </c>
      <c r="K633" s="31">
        <v>48</v>
      </c>
      <c r="L633" s="31">
        <v>20</v>
      </c>
      <c r="M633" s="31">
        <v>48</v>
      </c>
      <c r="N633" s="12">
        <v>0.41666666666666669</v>
      </c>
    </row>
    <row r="634" spans="1:14" x14ac:dyDescent="0.2">
      <c r="A634" s="8">
        <v>246</v>
      </c>
      <c r="B634" s="8">
        <v>2</v>
      </c>
      <c r="C634" s="9" t="s">
        <v>17</v>
      </c>
      <c r="D634" s="9" t="s">
        <v>41</v>
      </c>
      <c r="E634" s="31">
        <v>21</v>
      </c>
      <c r="F634" s="31">
        <v>63</v>
      </c>
      <c r="G634" s="31">
        <v>35</v>
      </c>
      <c r="H634" s="8">
        <v>3</v>
      </c>
      <c r="I634" s="7">
        <v>3.3333333333333333E-2</v>
      </c>
      <c r="J634" s="9" t="s">
        <v>6</v>
      </c>
      <c r="K634" s="31">
        <v>105</v>
      </c>
      <c r="L634" s="31">
        <v>42</v>
      </c>
      <c r="M634" s="31">
        <v>105</v>
      </c>
      <c r="N634" s="12">
        <v>0.4</v>
      </c>
    </row>
    <row r="635" spans="1:14" x14ac:dyDescent="0.2">
      <c r="A635" s="8">
        <v>246</v>
      </c>
      <c r="B635" s="8">
        <v>2</v>
      </c>
      <c r="C635" s="9" t="s">
        <v>9</v>
      </c>
      <c r="D635" s="9" t="s">
        <v>33</v>
      </c>
      <c r="E635" s="31">
        <v>19</v>
      </c>
      <c r="F635" s="31">
        <v>57</v>
      </c>
      <c r="G635" s="31">
        <v>31</v>
      </c>
      <c r="H635" s="8">
        <v>3</v>
      </c>
      <c r="I635" s="7">
        <v>3.6111111111111108E-2</v>
      </c>
      <c r="J635" s="9" t="s">
        <v>6</v>
      </c>
      <c r="K635" s="31">
        <v>93</v>
      </c>
      <c r="L635" s="31">
        <v>36</v>
      </c>
      <c r="M635" s="31">
        <v>93</v>
      </c>
      <c r="N635" s="12">
        <v>0.38709677419354838</v>
      </c>
    </row>
    <row r="636" spans="1:14" x14ac:dyDescent="0.2">
      <c r="A636" s="8">
        <v>247</v>
      </c>
      <c r="B636" s="8">
        <v>11</v>
      </c>
      <c r="C636" s="9" t="s">
        <v>14</v>
      </c>
      <c r="D636" s="9" t="s">
        <v>38</v>
      </c>
      <c r="E636" s="31">
        <v>20</v>
      </c>
      <c r="F636" s="31">
        <v>40</v>
      </c>
      <c r="G636" s="31">
        <v>33</v>
      </c>
      <c r="H636" s="8">
        <v>2</v>
      </c>
      <c r="I636" s="7">
        <v>4.0972222222222222E-2</v>
      </c>
      <c r="J636" s="9" t="s">
        <v>8</v>
      </c>
      <c r="K636" s="31">
        <v>66</v>
      </c>
      <c r="L636" s="31">
        <v>26</v>
      </c>
      <c r="M636" s="31">
        <v>66</v>
      </c>
      <c r="N636" s="12">
        <v>0.39393939393939392</v>
      </c>
    </row>
    <row r="637" spans="1:14" x14ac:dyDescent="0.2">
      <c r="A637" s="8">
        <v>248</v>
      </c>
      <c r="B637" s="8">
        <v>12</v>
      </c>
      <c r="C637" s="9" t="s">
        <v>20</v>
      </c>
      <c r="D637" s="9" t="s">
        <v>44</v>
      </c>
      <c r="E637" s="31">
        <v>20</v>
      </c>
      <c r="F637" s="31">
        <v>20</v>
      </c>
      <c r="G637" s="31">
        <v>34</v>
      </c>
      <c r="H637" s="8">
        <v>1</v>
      </c>
      <c r="I637" s="7">
        <v>2.2222222222222223E-2</v>
      </c>
      <c r="J637" s="9" t="s">
        <v>8</v>
      </c>
      <c r="K637" s="31">
        <v>34</v>
      </c>
      <c r="L637" s="31">
        <v>14</v>
      </c>
      <c r="M637" s="31">
        <v>34</v>
      </c>
      <c r="N637" s="12">
        <v>0.41176470588235292</v>
      </c>
    </row>
    <row r="638" spans="1:14" x14ac:dyDescent="0.2">
      <c r="A638" s="8">
        <v>248</v>
      </c>
      <c r="B638" s="8">
        <v>12</v>
      </c>
      <c r="C638" s="9" t="s">
        <v>13</v>
      </c>
      <c r="D638" s="9" t="s">
        <v>37</v>
      </c>
      <c r="E638" s="31">
        <v>17</v>
      </c>
      <c r="F638" s="31">
        <v>51</v>
      </c>
      <c r="G638" s="31">
        <v>29</v>
      </c>
      <c r="H638" s="8">
        <v>3</v>
      </c>
      <c r="I638" s="7">
        <v>3.5416666666666666E-2</v>
      </c>
      <c r="J638" s="9" t="s">
        <v>8</v>
      </c>
      <c r="K638" s="31">
        <v>87</v>
      </c>
      <c r="L638" s="31">
        <v>36</v>
      </c>
      <c r="M638" s="31">
        <v>87</v>
      </c>
      <c r="N638" s="12">
        <v>0.41379310344827586</v>
      </c>
    </row>
    <row r="639" spans="1:14" x14ac:dyDescent="0.2">
      <c r="A639" s="8">
        <v>248</v>
      </c>
      <c r="B639" s="8">
        <v>12</v>
      </c>
      <c r="C639" s="9" t="s">
        <v>10</v>
      </c>
      <c r="D639" s="9" t="s">
        <v>34</v>
      </c>
      <c r="E639" s="31">
        <v>16</v>
      </c>
      <c r="F639" s="31">
        <v>32</v>
      </c>
      <c r="G639" s="31">
        <v>27</v>
      </c>
      <c r="H639" s="8">
        <v>2</v>
      </c>
      <c r="I639" s="7">
        <v>4.1666666666666666E-3</v>
      </c>
      <c r="J639" s="9" t="s">
        <v>8</v>
      </c>
      <c r="K639" s="31">
        <v>54</v>
      </c>
      <c r="L639" s="31">
        <v>22</v>
      </c>
      <c r="M639" s="31">
        <v>54</v>
      </c>
      <c r="N639" s="12">
        <v>0.40740740740740738</v>
      </c>
    </row>
    <row r="640" spans="1:14" x14ac:dyDescent="0.2">
      <c r="A640" s="8">
        <v>248</v>
      </c>
      <c r="B640" s="8">
        <v>12</v>
      </c>
      <c r="C640" s="9" t="s">
        <v>26</v>
      </c>
      <c r="D640" s="9" t="s">
        <v>50</v>
      </c>
      <c r="E640" s="31">
        <v>15</v>
      </c>
      <c r="F640" s="31">
        <v>30</v>
      </c>
      <c r="G640" s="31">
        <v>25</v>
      </c>
      <c r="H640" s="8">
        <v>2</v>
      </c>
      <c r="I640" s="7">
        <v>2.1527777777777778E-2</v>
      </c>
      <c r="J640" s="9" t="s">
        <v>6</v>
      </c>
      <c r="K640" s="31">
        <v>50</v>
      </c>
      <c r="L640" s="31">
        <v>20</v>
      </c>
      <c r="M640" s="31">
        <v>50</v>
      </c>
      <c r="N640" s="12">
        <v>0.4</v>
      </c>
    </row>
    <row r="641" spans="1:14" x14ac:dyDescent="0.2">
      <c r="A641" s="8">
        <v>249</v>
      </c>
      <c r="B641" s="8">
        <v>8</v>
      </c>
      <c r="C641" s="9" t="s">
        <v>19</v>
      </c>
      <c r="D641" s="9" t="s">
        <v>43</v>
      </c>
      <c r="E641" s="31">
        <v>13</v>
      </c>
      <c r="F641" s="31">
        <v>26</v>
      </c>
      <c r="G641" s="31">
        <v>22</v>
      </c>
      <c r="H641" s="8">
        <v>2</v>
      </c>
      <c r="I641" s="7">
        <v>3.5416666666666666E-2</v>
      </c>
      <c r="J641" s="9" t="s">
        <v>8</v>
      </c>
      <c r="K641" s="31">
        <v>44</v>
      </c>
      <c r="L641" s="31">
        <v>18</v>
      </c>
      <c r="M641" s="31">
        <v>44</v>
      </c>
      <c r="N641" s="12">
        <v>0.40909090909090912</v>
      </c>
    </row>
    <row r="642" spans="1:14" x14ac:dyDescent="0.2">
      <c r="A642" s="8">
        <v>249</v>
      </c>
      <c r="B642" s="8">
        <v>8</v>
      </c>
      <c r="C642" s="9" t="s">
        <v>24</v>
      </c>
      <c r="D642" s="9" t="s">
        <v>48</v>
      </c>
      <c r="E642" s="31">
        <v>10</v>
      </c>
      <c r="F642" s="31">
        <v>20</v>
      </c>
      <c r="G642" s="31">
        <v>18</v>
      </c>
      <c r="H642" s="8">
        <v>2</v>
      </c>
      <c r="I642" s="7">
        <v>4.027777777777778E-2</v>
      </c>
      <c r="J642" s="9" t="s">
        <v>6</v>
      </c>
      <c r="K642" s="31">
        <v>36</v>
      </c>
      <c r="L642" s="31">
        <v>16</v>
      </c>
      <c r="M642" s="31">
        <v>36</v>
      </c>
      <c r="N642" s="12">
        <v>0.44444444444444442</v>
      </c>
    </row>
    <row r="643" spans="1:14" x14ac:dyDescent="0.2">
      <c r="A643" s="8">
        <v>250</v>
      </c>
      <c r="B643" s="8">
        <v>8</v>
      </c>
      <c r="C643" s="9" t="s">
        <v>21</v>
      </c>
      <c r="D643" s="9" t="s">
        <v>45</v>
      </c>
      <c r="E643" s="31">
        <v>12</v>
      </c>
      <c r="F643" s="31">
        <v>12</v>
      </c>
      <c r="G643" s="31">
        <v>20</v>
      </c>
      <c r="H643" s="8">
        <v>1</v>
      </c>
      <c r="I643" s="7">
        <v>2.013888888888889E-2</v>
      </c>
      <c r="J643" s="9" t="s">
        <v>8</v>
      </c>
      <c r="K643" s="31">
        <v>20</v>
      </c>
      <c r="L643" s="31">
        <v>8</v>
      </c>
      <c r="M643" s="31">
        <v>20</v>
      </c>
      <c r="N643" s="12">
        <v>0.4</v>
      </c>
    </row>
    <row r="644" spans="1:14" x14ac:dyDescent="0.2">
      <c r="A644" s="8">
        <v>251</v>
      </c>
      <c r="B644" s="8">
        <v>12</v>
      </c>
      <c r="C644" s="9" t="s">
        <v>25</v>
      </c>
      <c r="D644" s="9" t="s">
        <v>49</v>
      </c>
      <c r="E644" s="31">
        <v>15</v>
      </c>
      <c r="F644" s="31">
        <v>15</v>
      </c>
      <c r="G644" s="31">
        <v>26</v>
      </c>
      <c r="H644" s="8">
        <v>1</v>
      </c>
      <c r="I644" s="7">
        <v>1.7361111111111112E-2</v>
      </c>
      <c r="J644" s="9" t="s">
        <v>8</v>
      </c>
      <c r="K644" s="31">
        <v>26</v>
      </c>
      <c r="L644" s="31">
        <v>11</v>
      </c>
      <c r="M644" s="31">
        <v>26</v>
      </c>
      <c r="N644" s="12">
        <v>0.42307692307692307</v>
      </c>
    </row>
    <row r="645" spans="1:14" x14ac:dyDescent="0.2">
      <c r="A645" s="8">
        <v>251</v>
      </c>
      <c r="B645" s="8">
        <v>12</v>
      </c>
      <c r="C645" s="9" t="s">
        <v>19</v>
      </c>
      <c r="D645" s="9" t="s">
        <v>43</v>
      </c>
      <c r="E645" s="31">
        <v>13</v>
      </c>
      <c r="F645" s="31">
        <v>13</v>
      </c>
      <c r="G645" s="31">
        <v>22</v>
      </c>
      <c r="H645" s="8">
        <v>1</v>
      </c>
      <c r="I645" s="7">
        <v>2.361111111111111E-2</v>
      </c>
      <c r="J645" s="9" t="s">
        <v>6</v>
      </c>
      <c r="K645" s="31">
        <v>22</v>
      </c>
      <c r="L645" s="31">
        <v>9</v>
      </c>
      <c r="M645" s="31">
        <v>22</v>
      </c>
      <c r="N645" s="12">
        <v>0.40909090909090912</v>
      </c>
    </row>
    <row r="646" spans="1:14" x14ac:dyDescent="0.2">
      <c r="A646" s="8">
        <v>251</v>
      </c>
      <c r="B646" s="8">
        <v>12</v>
      </c>
      <c r="C646" s="9" t="s">
        <v>22</v>
      </c>
      <c r="D646" s="9" t="s">
        <v>46</v>
      </c>
      <c r="E646" s="31">
        <v>14</v>
      </c>
      <c r="F646" s="31">
        <v>14</v>
      </c>
      <c r="G646" s="31">
        <v>23</v>
      </c>
      <c r="H646" s="8">
        <v>1</v>
      </c>
      <c r="I646" s="7">
        <v>1.5972222222222221E-2</v>
      </c>
      <c r="J646" s="9" t="s">
        <v>8</v>
      </c>
      <c r="K646" s="31">
        <v>23</v>
      </c>
      <c r="L646" s="31">
        <v>9</v>
      </c>
      <c r="M646" s="31">
        <v>23</v>
      </c>
      <c r="N646" s="12">
        <v>0.39130434782608697</v>
      </c>
    </row>
    <row r="647" spans="1:14" x14ac:dyDescent="0.2">
      <c r="A647" s="8">
        <v>251</v>
      </c>
      <c r="B647" s="8">
        <v>12</v>
      </c>
      <c r="C647" s="9" t="s">
        <v>16</v>
      </c>
      <c r="D647" s="9" t="s">
        <v>40</v>
      </c>
      <c r="E647" s="31">
        <v>11</v>
      </c>
      <c r="F647" s="31">
        <v>22</v>
      </c>
      <c r="G647" s="31">
        <v>19</v>
      </c>
      <c r="H647" s="8">
        <v>2</v>
      </c>
      <c r="I647" s="7">
        <v>2.7777777777777776E-2</v>
      </c>
      <c r="J647" s="9" t="s">
        <v>8</v>
      </c>
      <c r="K647" s="31">
        <v>38</v>
      </c>
      <c r="L647" s="31">
        <v>16</v>
      </c>
      <c r="M647" s="31">
        <v>38</v>
      </c>
      <c r="N647" s="12">
        <v>0.42105263157894735</v>
      </c>
    </row>
    <row r="648" spans="1:14" x14ac:dyDescent="0.2">
      <c r="A648" s="8">
        <v>252</v>
      </c>
      <c r="B648" s="8">
        <v>4</v>
      </c>
      <c r="C648" s="9" t="s">
        <v>26</v>
      </c>
      <c r="D648" s="9" t="s">
        <v>50</v>
      </c>
      <c r="E648" s="31">
        <v>15</v>
      </c>
      <c r="F648" s="31">
        <v>30</v>
      </c>
      <c r="G648" s="31">
        <v>25</v>
      </c>
      <c r="H648" s="8">
        <v>2</v>
      </c>
      <c r="I648" s="7">
        <v>3.6805555555555557E-2</v>
      </c>
      <c r="J648" s="9" t="s">
        <v>8</v>
      </c>
      <c r="K648" s="31">
        <v>50</v>
      </c>
      <c r="L648" s="31">
        <v>20</v>
      </c>
      <c r="M648" s="31">
        <v>50</v>
      </c>
      <c r="N648" s="12">
        <v>0.4</v>
      </c>
    </row>
    <row r="649" spans="1:14" x14ac:dyDescent="0.2">
      <c r="A649" s="8">
        <v>252</v>
      </c>
      <c r="B649" s="8">
        <v>4</v>
      </c>
      <c r="C649" s="9" t="s">
        <v>25</v>
      </c>
      <c r="D649" s="9" t="s">
        <v>49</v>
      </c>
      <c r="E649" s="31">
        <v>15</v>
      </c>
      <c r="F649" s="31">
        <v>30</v>
      </c>
      <c r="G649" s="31">
        <v>26</v>
      </c>
      <c r="H649" s="8">
        <v>2</v>
      </c>
      <c r="I649" s="7">
        <v>2.1527777777777778E-2</v>
      </c>
      <c r="J649" s="9" t="s">
        <v>6</v>
      </c>
      <c r="K649" s="31">
        <v>52</v>
      </c>
      <c r="L649" s="31">
        <v>22</v>
      </c>
      <c r="M649" s="31">
        <v>52</v>
      </c>
      <c r="N649" s="12">
        <v>0.42307692307692307</v>
      </c>
    </row>
    <row r="650" spans="1:14" x14ac:dyDescent="0.2">
      <c r="A650" s="8">
        <v>253</v>
      </c>
      <c r="B650" s="8">
        <v>8</v>
      </c>
      <c r="C650" s="9" t="s">
        <v>26</v>
      </c>
      <c r="D650" s="9" t="s">
        <v>50</v>
      </c>
      <c r="E650" s="31">
        <v>15</v>
      </c>
      <c r="F650" s="31">
        <v>15</v>
      </c>
      <c r="G650" s="31">
        <v>25</v>
      </c>
      <c r="H650" s="8">
        <v>1</v>
      </c>
      <c r="I650" s="7">
        <v>1.2500000000000001E-2</v>
      </c>
      <c r="J650" s="9" t="s">
        <v>6</v>
      </c>
      <c r="K650" s="31">
        <v>25</v>
      </c>
      <c r="L650" s="31">
        <v>10</v>
      </c>
      <c r="M650" s="31">
        <v>25</v>
      </c>
      <c r="N650" s="12">
        <v>0.4</v>
      </c>
    </row>
    <row r="651" spans="1:14" x14ac:dyDescent="0.2">
      <c r="A651" s="8">
        <v>253</v>
      </c>
      <c r="B651" s="8">
        <v>8</v>
      </c>
      <c r="C651" s="9" t="s">
        <v>23</v>
      </c>
      <c r="D651" s="9" t="s">
        <v>47</v>
      </c>
      <c r="E651" s="31">
        <v>13</v>
      </c>
      <c r="F651" s="31">
        <v>26</v>
      </c>
      <c r="G651" s="31">
        <v>21</v>
      </c>
      <c r="H651" s="8">
        <v>2</v>
      </c>
      <c r="I651" s="7">
        <v>5.5555555555555558E-3</v>
      </c>
      <c r="J651" s="9" t="s">
        <v>6</v>
      </c>
      <c r="K651" s="31">
        <v>42</v>
      </c>
      <c r="L651" s="31">
        <v>16</v>
      </c>
      <c r="M651" s="31">
        <v>42</v>
      </c>
      <c r="N651" s="12">
        <v>0.38095238095238093</v>
      </c>
    </row>
    <row r="652" spans="1:14" x14ac:dyDescent="0.2">
      <c r="A652" s="8">
        <v>253</v>
      </c>
      <c r="B652" s="8">
        <v>8</v>
      </c>
      <c r="C652" s="9" t="s">
        <v>13</v>
      </c>
      <c r="D652" s="9" t="s">
        <v>37</v>
      </c>
      <c r="E652" s="31">
        <v>17</v>
      </c>
      <c r="F652" s="31">
        <v>51</v>
      </c>
      <c r="G652" s="31">
        <v>29</v>
      </c>
      <c r="H652" s="8">
        <v>3</v>
      </c>
      <c r="I652" s="7">
        <v>2.013888888888889E-2</v>
      </c>
      <c r="J652" s="9" t="s">
        <v>8</v>
      </c>
      <c r="K652" s="31">
        <v>87</v>
      </c>
      <c r="L652" s="31">
        <v>36</v>
      </c>
      <c r="M652" s="31">
        <v>87</v>
      </c>
      <c r="N652" s="12">
        <v>0.41379310344827586</v>
      </c>
    </row>
    <row r="653" spans="1:14" x14ac:dyDescent="0.2">
      <c r="A653" s="8">
        <v>254</v>
      </c>
      <c r="B653" s="8">
        <v>10</v>
      </c>
      <c r="C653" s="9" t="s">
        <v>9</v>
      </c>
      <c r="D653" s="9" t="s">
        <v>33</v>
      </c>
      <c r="E653" s="31">
        <v>19</v>
      </c>
      <c r="F653" s="31">
        <v>57</v>
      </c>
      <c r="G653" s="31">
        <v>31</v>
      </c>
      <c r="H653" s="8">
        <v>3</v>
      </c>
      <c r="I653" s="7">
        <v>2.2916666666666665E-2</v>
      </c>
      <c r="J653" s="9" t="s">
        <v>6</v>
      </c>
      <c r="K653" s="31">
        <v>93</v>
      </c>
      <c r="L653" s="31">
        <v>36</v>
      </c>
      <c r="M653" s="31">
        <v>93</v>
      </c>
      <c r="N653" s="12">
        <v>0.38709677419354838</v>
      </c>
    </row>
    <row r="654" spans="1:14" x14ac:dyDescent="0.2">
      <c r="A654" s="8">
        <v>254</v>
      </c>
      <c r="B654" s="8">
        <v>10</v>
      </c>
      <c r="C654" s="9" t="s">
        <v>25</v>
      </c>
      <c r="D654" s="9" t="s">
        <v>49</v>
      </c>
      <c r="E654" s="31">
        <v>15</v>
      </c>
      <c r="F654" s="31">
        <v>30</v>
      </c>
      <c r="G654" s="31">
        <v>26</v>
      </c>
      <c r="H654" s="8">
        <v>2</v>
      </c>
      <c r="I654" s="7">
        <v>6.9444444444444441E-3</v>
      </c>
      <c r="J654" s="9" t="s">
        <v>8</v>
      </c>
      <c r="K654" s="31">
        <v>52</v>
      </c>
      <c r="L654" s="31">
        <v>22</v>
      </c>
      <c r="M654" s="31">
        <v>52</v>
      </c>
      <c r="N654" s="12">
        <v>0.42307692307692307</v>
      </c>
    </row>
    <row r="655" spans="1:14" x14ac:dyDescent="0.2">
      <c r="A655" s="8">
        <v>254</v>
      </c>
      <c r="B655" s="8">
        <v>10</v>
      </c>
      <c r="C655" s="9" t="s">
        <v>20</v>
      </c>
      <c r="D655" s="9" t="s">
        <v>44</v>
      </c>
      <c r="E655" s="31">
        <v>20</v>
      </c>
      <c r="F655" s="31">
        <v>40</v>
      </c>
      <c r="G655" s="31">
        <v>34</v>
      </c>
      <c r="H655" s="8">
        <v>2</v>
      </c>
      <c r="I655" s="7">
        <v>3.888888888888889E-2</v>
      </c>
      <c r="J655" s="9" t="s">
        <v>6</v>
      </c>
      <c r="K655" s="31">
        <v>68</v>
      </c>
      <c r="L655" s="31">
        <v>28</v>
      </c>
      <c r="M655" s="31">
        <v>68</v>
      </c>
      <c r="N655" s="12">
        <v>0.41176470588235292</v>
      </c>
    </row>
    <row r="656" spans="1:14" x14ac:dyDescent="0.2">
      <c r="A656" s="8">
        <v>254</v>
      </c>
      <c r="B656" s="8">
        <v>10</v>
      </c>
      <c r="C656" s="9" t="s">
        <v>15</v>
      </c>
      <c r="D656" s="9" t="s">
        <v>39</v>
      </c>
      <c r="E656" s="31">
        <v>16</v>
      </c>
      <c r="F656" s="31">
        <v>48</v>
      </c>
      <c r="G656" s="31">
        <v>28</v>
      </c>
      <c r="H656" s="8">
        <v>3</v>
      </c>
      <c r="I656" s="7">
        <v>2.9166666666666667E-2</v>
      </c>
      <c r="J656" s="9" t="s">
        <v>8</v>
      </c>
      <c r="K656" s="31">
        <v>84</v>
      </c>
      <c r="L656" s="31">
        <v>36</v>
      </c>
      <c r="M656" s="31">
        <v>84</v>
      </c>
      <c r="N656" s="12">
        <v>0.42857142857142855</v>
      </c>
    </row>
    <row r="657" spans="1:14" x14ac:dyDescent="0.2">
      <c r="A657" s="8">
        <v>255</v>
      </c>
      <c r="B657" s="8">
        <v>8</v>
      </c>
      <c r="C657" s="9" t="s">
        <v>26</v>
      </c>
      <c r="D657" s="9" t="s">
        <v>50</v>
      </c>
      <c r="E657" s="31">
        <v>15</v>
      </c>
      <c r="F657" s="31">
        <v>15</v>
      </c>
      <c r="G657" s="31">
        <v>25</v>
      </c>
      <c r="H657" s="8">
        <v>1</v>
      </c>
      <c r="I657" s="7">
        <v>2.5694444444444443E-2</v>
      </c>
      <c r="J657" s="9" t="s">
        <v>6</v>
      </c>
      <c r="K657" s="31">
        <v>25</v>
      </c>
      <c r="L657" s="31">
        <v>10</v>
      </c>
      <c r="M657" s="31">
        <v>25</v>
      </c>
      <c r="N657" s="12">
        <v>0.4</v>
      </c>
    </row>
    <row r="658" spans="1:14" x14ac:dyDescent="0.2">
      <c r="A658" s="8">
        <v>256</v>
      </c>
      <c r="B658" s="8">
        <v>5</v>
      </c>
      <c r="C658" s="9" t="s">
        <v>23</v>
      </c>
      <c r="D658" s="9" t="s">
        <v>47</v>
      </c>
      <c r="E658" s="31">
        <v>13</v>
      </c>
      <c r="F658" s="31">
        <v>13</v>
      </c>
      <c r="G658" s="31">
        <v>21</v>
      </c>
      <c r="H658" s="8">
        <v>1</v>
      </c>
      <c r="I658" s="7">
        <v>1.1111111111111112E-2</v>
      </c>
      <c r="J658" s="9" t="s">
        <v>6</v>
      </c>
      <c r="K658" s="31">
        <v>21</v>
      </c>
      <c r="L658" s="31">
        <v>8</v>
      </c>
      <c r="M658" s="31">
        <v>21</v>
      </c>
      <c r="N658" s="12">
        <v>0.38095238095238093</v>
      </c>
    </row>
    <row r="659" spans="1:14" x14ac:dyDescent="0.2">
      <c r="A659" s="8">
        <v>257</v>
      </c>
      <c r="B659" s="8">
        <v>12</v>
      </c>
      <c r="C659" s="9" t="s">
        <v>22</v>
      </c>
      <c r="D659" s="9" t="s">
        <v>46</v>
      </c>
      <c r="E659" s="31">
        <v>14</v>
      </c>
      <c r="F659" s="31">
        <v>28</v>
      </c>
      <c r="G659" s="31">
        <v>23</v>
      </c>
      <c r="H659" s="8">
        <v>2</v>
      </c>
      <c r="I659" s="7">
        <v>1.9444444444444445E-2</v>
      </c>
      <c r="J659" s="9" t="s">
        <v>8</v>
      </c>
      <c r="K659" s="31">
        <v>46</v>
      </c>
      <c r="L659" s="31">
        <v>18</v>
      </c>
      <c r="M659" s="31">
        <v>46</v>
      </c>
      <c r="N659" s="12">
        <v>0.39130434782608697</v>
      </c>
    </row>
    <row r="660" spans="1:14" x14ac:dyDescent="0.2">
      <c r="A660" s="8">
        <v>258</v>
      </c>
      <c r="B660" s="8">
        <v>12</v>
      </c>
      <c r="C660" s="9" t="s">
        <v>26</v>
      </c>
      <c r="D660" s="9" t="s">
        <v>50</v>
      </c>
      <c r="E660" s="31">
        <v>15</v>
      </c>
      <c r="F660" s="31">
        <v>15</v>
      </c>
      <c r="G660" s="31">
        <v>25</v>
      </c>
      <c r="H660" s="8">
        <v>1</v>
      </c>
      <c r="I660" s="7">
        <v>4.0972222222222222E-2</v>
      </c>
      <c r="J660" s="9" t="s">
        <v>6</v>
      </c>
      <c r="K660" s="31">
        <v>25</v>
      </c>
      <c r="L660" s="31">
        <v>10</v>
      </c>
      <c r="M660" s="31">
        <v>25</v>
      </c>
      <c r="N660" s="12">
        <v>0.4</v>
      </c>
    </row>
    <row r="661" spans="1:14" x14ac:dyDescent="0.2">
      <c r="A661" s="8">
        <v>258</v>
      </c>
      <c r="B661" s="8">
        <v>12</v>
      </c>
      <c r="C661" s="9" t="s">
        <v>21</v>
      </c>
      <c r="D661" s="9" t="s">
        <v>45</v>
      </c>
      <c r="E661" s="31">
        <v>12</v>
      </c>
      <c r="F661" s="31">
        <v>12</v>
      </c>
      <c r="G661" s="31">
        <v>20</v>
      </c>
      <c r="H661" s="8">
        <v>1</v>
      </c>
      <c r="I661" s="7">
        <v>2.1527777777777778E-2</v>
      </c>
      <c r="J661" s="9" t="s">
        <v>6</v>
      </c>
      <c r="K661" s="31">
        <v>20</v>
      </c>
      <c r="L661" s="31">
        <v>8</v>
      </c>
      <c r="M661" s="31">
        <v>20</v>
      </c>
      <c r="N661" s="12">
        <v>0.4</v>
      </c>
    </row>
    <row r="662" spans="1:14" x14ac:dyDescent="0.2">
      <c r="A662" s="8">
        <v>258</v>
      </c>
      <c r="B662" s="8">
        <v>12</v>
      </c>
      <c r="C662" s="9" t="s">
        <v>18</v>
      </c>
      <c r="D662" s="9" t="s">
        <v>42</v>
      </c>
      <c r="E662" s="31">
        <v>19</v>
      </c>
      <c r="F662" s="31">
        <v>19</v>
      </c>
      <c r="G662" s="31">
        <v>32</v>
      </c>
      <c r="H662" s="8">
        <v>1</v>
      </c>
      <c r="I662" s="7">
        <v>3.472222222222222E-3</v>
      </c>
      <c r="J662" s="9" t="s">
        <v>6</v>
      </c>
      <c r="K662" s="31">
        <v>32</v>
      </c>
      <c r="L662" s="31">
        <v>13</v>
      </c>
      <c r="M662" s="31">
        <v>32</v>
      </c>
      <c r="N662" s="12">
        <v>0.40625</v>
      </c>
    </row>
    <row r="663" spans="1:14" x14ac:dyDescent="0.2">
      <c r="A663" s="8">
        <v>258</v>
      </c>
      <c r="B663" s="8">
        <v>12</v>
      </c>
      <c r="C663" s="9" t="s">
        <v>11</v>
      </c>
      <c r="D663" s="9" t="s">
        <v>35</v>
      </c>
      <c r="E663" s="31">
        <v>25</v>
      </c>
      <c r="F663" s="31">
        <v>25</v>
      </c>
      <c r="G663" s="31">
        <v>40</v>
      </c>
      <c r="H663" s="8">
        <v>1</v>
      </c>
      <c r="I663" s="7">
        <v>6.9444444444444441E-3</v>
      </c>
      <c r="J663" s="9" t="s">
        <v>6</v>
      </c>
      <c r="K663" s="31">
        <v>40</v>
      </c>
      <c r="L663" s="31">
        <v>15</v>
      </c>
      <c r="M663" s="31">
        <v>40</v>
      </c>
      <c r="N663" s="12">
        <v>0.375</v>
      </c>
    </row>
    <row r="664" spans="1:14" x14ac:dyDescent="0.2">
      <c r="A664" s="8">
        <v>259</v>
      </c>
      <c r="B664" s="8">
        <v>10</v>
      </c>
      <c r="C664" s="9" t="s">
        <v>10</v>
      </c>
      <c r="D664" s="9" t="s">
        <v>34</v>
      </c>
      <c r="E664" s="31">
        <v>16</v>
      </c>
      <c r="F664" s="31">
        <v>48</v>
      </c>
      <c r="G664" s="31">
        <v>27</v>
      </c>
      <c r="H664" s="8">
        <v>3</v>
      </c>
      <c r="I664" s="7">
        <v>7.6388888888888886E-3</v>
      </c>
      <c r="J664" s="9" t="s">
        <v>8</v>
      </c>
      <c r="K664" s="31">
        <v>81</v>
      </c>
      <c r="L664" s="31">
        <v>33</v>
      </c>
      <c r="M664" s="31">
        <v>81</v>
      </c>
      <c r="N664" s="12">
        <v>0.40740740740740738</v>
      </c>
    </row>
    <row r="665" spans="1:14" x14ac:dyDescent="0.2">
      <c r="A665" s="8">
        <v>260</v>
      </c>
      <c r="B665" s="8">
        <v>20</v>
      </c>
      <c r="C665" s="9" t="s">
        <v>22</v>
      </c>
      <c r="D665" s="9" t="s">
        <v>46</v>
      </c>
      <c r="E665" s="31">
        <v>14</v>
      </c>
      <c r="F665" s="31">
        <v>42</v>
      </c>
      <c r="G665" s="31">
        <v>23</v>
      </c>
      <c r="H665" s="8">
        <v>3</v>
      </c>
      <c r="I665" s="7">
        <v>3.4027777777777775E-2</v>
      </c>
      <c r="J665" s="9" t="s">
        <v>8</v>
      </c>
      <c r="K665" s="31">
        <v>69</v>
      </c>
      <c r="L665" s="31">
        <v>27</v>
      </c>
      <c r="M665" s="31">
        <v>69</v>
      </c>
      <c r="N665" s="12">
        <v>0.39130434782608697</v>
      </c>
    </row>
    <row r="666" spans="1:14" x14ac:dyDescent="0.2">
      <c r="A666" s="8">
        <v>261</v>
      </c>
      <c r="B666" s="8">
        <v>8</v>
      </c>
      <c r="C666" s="9" t="s">
        <v>18</v>
      </c>
      <c r="D666" s="9" t="s">
        <v>42</v>
      </c>
      <c r="E666" s="31">
        <v>19</v>
      </c>
      <c r="F666" s="31">
        <v>57</v>
      </c>
      <c r="G666" s="31">
        <v>32</v>
      </c>
      <c r="H666" s="8">
        <v>3</v>
      </c>
      <c r="I666" s="7">
        <v>1.3194444444444444E-2</v>
      </c>
      <c r="J666" s="9" t="s">
        <v>8</v>
      </c>
      <c r="K666" s="31">
        <v>96</v>
      </c>
      <c r="L666" s="31">
        <v>39</v>
      </c>
      <c r="M666" s="31">
        <v>96</v>
      </c>
      <c r="N666" s="12">
        <v>0.40625</v>
      </c>
    </row>
    <row r="667" spans="1:14" x14ac:dyDescent="0.2">
      <c r="A667" s="8">
        <v>261</v>
      </c>
      <c r="B667" s="8">
        <v>8</v>
      </c>
      <c r="C667" s="9" t="s">
        <v>13</v>
      </c>
      <c r="D667" s="9" t="s">
        <v>37</v>
      </c>
      <c r="E667" s="31">
        <v>17</v>
      </c>
      <c r="F667" s="31">
        <v>34</v>
      </c>
      <c r="G667" s="31">
        <v>29</v>
      </c>
      <c r="H667" s="8">
        <v>2</v>
      </c>
      <c r="I667" s="7">
        <v>2.5000000000000001E-2</v>
      </c>
      <c r="J667" s="9" t="s">
        <v>8</v>
      </c>
      <c r="K667" s="31">
        <v>58</v>
      </c>
      <c r="L667" s="31">
        <v>24</v>
      </c>
      <c r="M667" s="31">
        <v>58</v>
      </c>
      <c r="N667" s="12">
        <v>0.41379310344827586</v>
      </c>
    </row>
    <row r="668" spans="1:14" x14ac:dyDescent="0.2">
      <c r="A668" s="8">
        <v>262</v>
      </c>
      <c r="B668" s="8">
        <v>18</v>
      </c>
      <c r="C668" s="9" t="s">
        <v>19</v>
      </c>
      <c r="D668" s="9" t="s">
        <v>43</v>
      </c>
      <c r="E668" s="31">
        <v>13</v>
      </c>
      <c r="F668" s="31">
        <v>13</v>
      </c>
      <c r="G668" s="31">
        <v>22</v>
      </c>
      <c r="H668" s="8">
        <v>1</v>
      </c>
      <c r="I668" s="7">
        <v>1.9444444444444445E-2</v>
      </c>
      <c r="J668" s="9" t="s">
        <v>8</v>
      </c>
      <c r="K668" s="31">
        <v>22</v>
      </c>
      <c r="L668" s="31">
        <v>9</v>
      </c>
      <c r="M668" s="31">
        <v>22</v>
      </c>
      <c r="N668" s="12">
        <v>0.40909090909090912</v>
      </c>
    </row>
    <row r="669" spans="1:14" x14ac:dyDescent="0.2">
      <c r="A669" s="8">
        <v>262</v>
      </c>
      <c r="B669" s="8">
        <v>18</v>
      </c>
      <c r="C669" s="9" t="s">
        <v>9</v>
      </c>
      <c r="D669" s="9" t="s">
        <v>33</v>
      </c>
      <c r="E669" s="31">
        <v>19</v>
      </c>
      <c r="F669" s="31">
        <v>57</v>
      </c>
      <c r="G669" s="31">
        <v>31</v>
      </c>
      <c r="H669" s="8">
        <v>3</v>
      </c>
      <c r="I669" s="7">
        <v>1.3888888888888888E-2</v>
      </c>
      <c r="J669" s="9" t="s">
        <v>8</v>
      </c>
      <c r="K669" s="31">
        <v>93</v>
      </c>
      <c r="L669" s="31">
        <v>36</v>
      </c>
      <c r="M669" s="31">
        <v>93</v>
      </c>
      <c r="N669" s="12">
        <v>0.38709677419354838</v>
      </c>
    </row>
    <row r="670" spans="1:14" x14ac:dyDescent="0.2">
      <c r="A670" s="8">
        <v>263</v>
      </c>
      <c r="B670" s="8">
        <v>5</v>
      </c>
      <c r="C670" s="9" t="s">
        <v>18</v>
      </c>
      <c r="D670" s="9" t="s">
        <v>42</v>
      </c>
      <c r="E670" s="31">
        <v>19</v>
      </c>
      <c r="F670" s="31">
        <v>19</v>
      </c>
      <c r="G670" s="31">
        <v>32</v>
      </c>
      <c r="H670" s="8">
        <v>1</v>
      </c>
      <c r="I670" s="7">
        <v>2.5694444444444443E-2</v>
      </c>
      <c r="J670" s="9" t="s">
        <v>8</v>
      </c>
      <c r="K670" s="31">
        <v>32</v>
      </c>
      <c r="L670" s="31">
        <v>13</v>
      </c>
      <c r="M670" s="31">
        <v>32</v>
      </c>
      <c r="N670" s="12">
        <v>0.40625</v>
      </c>
    </row>
    <row r="671" spans="1:14" x14ac:dyDescent="0.2">
      <c r="A671" s="8">
        <v>263</v>
      </c>
      <c r="B671" s="8">
        <v>5</v>
      </c>
      <c r="C671" s="9" t="s">
        <v>17</v>
      </c>
      <c r="D671" s="9" t="s">
        <v>41</v>
      </c>
      <c r="E671" s="31">
        <v>21</v>
      </c>
      <c r="F671" s="31">
        <v>21</v>
      </c>
      <c r="G671" s="31">
        <v>35</v>
      </c>
      <c r="H671" s="8">
        <v>1</v>
      </c>
      <c r="I671" s="7">
        <v>2.0833333333333332E-2</v>
      </c>
      <c r="J671" s="9" t="s">
        <v>8</v>
      </c>
      <c r="K671" s="31">
        <v>35</v>
      </c>
      <c r="L671" s="31">
        <v>14</v>
      </c>
      <c r="M671" s="31">
        <v>35</v>
      </c>
      <c r="N671" s="12">
        <v>0.4</v>
      </c>
    </row>
    <row r="672" spans="1:14" x14ac:dyDescent="0.2">
      <c r="A672" s="8">
        <v>263</v>
      </c>
      <c r="B672" s="8">
        <v>5</v>
      </c>
      <c r="C672" s="9" t="s">
        <v>7</v>
      </c>
      <c r="D672" s="9" t="s">
        <v>32</v>
      </c>
      <c r="E672" s="31">
        <v>18</v>
      </c>
      <c r="F672" s="31">
        <v>18</v>
      </c>
      <c r="G672" s="31">
        <v>30</v>
      </c>
      <c r="H672" s="8">
        <v>1</v>
      </c>
      <c r="I672" s="7">
        <v>2.9166666666666667E-2</v>
      </c>
      <c r="J672" s="9" t="s">
        <v>6</v>
      </c>
      <c r="K672" s="31">
        <v>30</v>
      </c>
      <c r="L672" s="31">
        <v>12</v>
      </c>
      <c r="M672" s="31">
        <v>30</v>
      </c>
      <c r="N672" s="12">
        <v>0.4</v>
      </c>
    </row>
    <row r="673" spans="1:14" x14ac:dyDescent="0.2">
      <c r="A673" s="8">
        <v>263</v>
      </c>
      <c r="B673" s="8">
        <v>5</v>
      </c>
      <c r="C673" s="9" t="s">
        <v>5</v>
      </c>
      <c r="D673" s="9" t="s">
        <v>31</v>
      </c>
      <c r="E673" s="31">
        <v>14</v>
      </c>
      <c r="F673" s="31">
        <v>14</v>
      </c>
      <c r="G673" s="31">
        <v>24</v>
      </c>
      <c r="H673" s="8">
        <v>1</v>
      </c>
      <c r="I673" s="7">
        <v>2.7777777777777776E-2</v>
      </c>
      <c r="J673" s="9" t="s">
        <v>8</v>
      </c>
      <c r="K673" s="31">
        <v>24</v>
      </c>
      <c r="L673" s="31">
        <v>10</v>
      </c>
      <c r="M673" s="31">
        <v>24</v>
      </c>
      <c r="N673" s="12">
        <v>0.41666666666666669</v>
      </c>
    </row>
    <row r="674" spans="1:14" x14ac:dyDescent="0.2">
      <c r="A674" s="8">
        <v>264</v>
      </c>
      <c r="B674" s="8">
        <v>2</v>
      </c>
      <c r="C674" s="9" t="s">
        <v>17</v>
      </c>
      <c r="D674" s="9" t="s">
        <v>41</v>
      </c>
      <c r="E674" s="31">
        <v>21</v>
      </c>
      <c r="F674" s="31">
        <v>42</v>
      </c>
      <c r="G674" s="31">
        <v>35</v>
      </c>
      <c r="H674" s="8">
        <v>2</v>
      </c>
      <c r="I674" s="7">
        <v>2.7083333333333334E-2</v>
      </c>
      <c r="J674" s="9" t="s">
        <v>8</v>
      </c>
      <c r="K674" s="31">
        <v>70</v>
      </c>
      <c r="L674" s="31">
        <v>28</v>
      </c>
      <c r="M674" s="31">
        <v>70</v>
      </c>
      <c r="N674" s="12">
        <v>0.4</v>
      </c>
    </row>
    <row r="675" spans="1:14" x14ac:dyDescent="0.2">
      <c r="A675" s="8">
        <v>264</v>
      </c>
      <c r="B675" s="8">
        <v>2</v>
      </c>
      <c r="C675" s="9" t="s">
        <v>18</v>
      </c>
      <c r="D675" s="9" t="s">
        <v>42</v>
      </c>
      <c r="E675" s="31">
        <v>19</v>
      </c>
      <c r="F675" s="31">
        <v>19</v>
      </c>
      <c r="G675" s="31">
        <v>32</v>
      </c>
      <c r="H675" s="8">
        <v>1</v>
      </c>
      <c r="I675" s="7">
        <v>1.8749999999999999E-2</v>
      </c>
      <c r="J675" s="9" t="s">
        <v>8</v>
      </c>
      <c r="K675" s="31">
        <v>32</v>
      </c>
      <c r="L675" s="31">
        <v>13</v>
      </c>
      <c r="M675" s="31">
        <v>32</v>
      </c>
      <c r="N675" s="12">
        <v>0.40625</v>
      </c>
    </row>
    <row r="676" spans="1:14" x14ac:dyDescent="0.2">
      <c r="A676" s="8">
        <v>264</v>
      </c>
      <c r="B676" s="8">
        <v>2</v>
      </c>
      <c r="C676" s="9" t="s">
        <v>7</v>
      </c>
      <c r="D676" s="9" t="s">
        <v>32</v>
      </c>
      <c r="E676" s="31">
        <v>18</v>
      </c>
      <c r="F676" s="31">
        <v>18</v>
      </c>
      <c r="G676" s="31">
        <v>30</v>
      </c>
      <c r="H676" s="8">
        <v>1</v>
      </c>
      <c r="I676" s="7">
        <v>2.5694444444444443E-2</v>
      </c>
      <c r="J676" s="9" t="s">
        <v>6</v>
      </c>
      <c r="K676" s="31">
        <v>30</v>
      </c>
      <c r="L676" s="31">
        <v>12</v>
      </c>
      <c r="M676" s="31">
        <v>30</v>
      </c>
      <c r="N676" s="12">
        <v>0.4</v>
      </c>
    </row>
    <row r="677" spans="1:14" x14ac:dyDescent="0.2">
      <c r="A677" s="8">
        <v>264</v>
      </c>
      <c r="B677" s="8">
        <v>2</v>
      </c>
      <c r="C677" s="9" t="s">
        <v>26</v>
      </c>
      <c r="D677" s="9" t="s">
        <v>50</v>
      </c>
      <c r="E677" s="31">
        <v>15</v>
      </c>
      <c r="F677" s="31">
        <v>30</v>
      </c>
      <c r="G677" s="31">
        <v>25</v>
      </c>
      <c r="H677" s="8">
        <v>2</v>
      </c>
      <c r="I677" s="7">
        <v>9.7222222222222224E-3</v>
      </c>
      <c r="J677" s="9" t="s">
        <v>6</v>
      </c>
      <c r="K677" s="31">
        <v>50</v>
      </c>
      <c r="L677" s="31">
        <v>20</v>
      </c>
      <c r="M677" s="31">
        <v>50</v>
      </c>
      <c r="N677" s="12">
        <v>0.4</v>
      </c>
    </row>
    <row r="678" spans="1:14" x14ac:dyDescent="0.2">
      <c r="A678" s="8">
        <v>265</v>
      </c>
      <c r="B678" s="8">
        <v>6</v>
      </c>
      <c r="C678" s="9" t="s">
        <v>22</v>
      </c>
      <c r="D678" s="9" t="s">
        <v>46</v>
      </c>
      <c r="E678" s="31">
        <v>14</v>
      </c>
      <c r="F678" s="31">
        <v>14</v>
      </c>
      <c r="G678" s="31">
        <v>23</v>
      </c>
      <c r="H678" s="8">
        <v>1</v>
      </c>
      <c r="I678" s="7">
        <v>8.3333333333333332E-3</v>
      </c>
      <c r="J678" s="9" t="s">
        <v>6</v>
      </c>
      <c r="K678" s="31">
        <v>23</v>
      </c>
      <c r="L678" s="31">
        <v>9</v>
      </c>
      <c r="M678" s="31">
        <v>23</v>
      </c>
      <c r="N678" s="12">
        <v>0.39130434782608697</v>
      </c>
    </row>
    <row r="679" spans="1:14" x14ac:dyDescent="0.2">
      <c r="A679" s="8">
        <v>265</v>
      </c>
      <c r="B679" s="8">
        <v>6</v>
      </c>
      <c r="C679" s="9" t="s">
        <v>9</v>
      </c>
      <c r="D679" s="9" t="s">
        <v>33</v>
      </c>
      <c r="E679" s="31">
        <v>19</v>
      </c>
      <c r="F679" s="31">
        <v>19</v>
      </c>
      <c r="G679" s="31">
        <v>31</v>
      </c>
      <c r="H679" s="8">
        <v>1</v>
      </c>
      <c r="I679" s="7">
        <v>1.1805555555555555E-2</v>
      </c>
      <c r="J679" s="9" t="s">
        <v>8</v>
      </c>
      <c r="K679" s="31">
        <v>31</v>
      </c>
      <c r="L679" s="31">
        <v>12</v>
      </c>
      <c r="M679" s="31">
        <v>31</v>
      </c>
      <c r="N679" s="12">
        <v>0.38709677419354838</v>
      </c>
    </row>
    <row r="680" spans="1:14" x14ac:dyDescent="0.2">
      <c r="A680" s="8">
        <v>265</v>
      </c>
      <c r="B680" s="8">
        <v>6</v>
      </c>
      <c r="C680" s="9" t="s">
        <v>10</v>
      </c>
      <c r="D680" s="9" t="s">
        <v>34</v>
      </c>
      <c r="E680" s="31">
        <v>16</v>
      </c>
      <c r="F680" s="31">
        <v>16</v>
      </c>
      <c r="G680" s="31">
        <v>27</v>
      </c>
      <c r="H680" s="8">
        <v>1</v>
      </c>
      <c r="I680" s="7">
        <v>3.888888888888889E-2</v>
      </c>
      <c r="J680" s="9" t="s">
        <v>6</v>
      </c>
      <c r="K680" s="31">
        <v>27</v>
      </c>
      <c r="L680" s="31">
        <v>11</v>
      </c>
      <c r="M680" s="31">
        <v>27</v>
      </c>
      <c r="N680" s="12">
        <v>0.40740740740740738</v>
      </c>
    </row>
    <row r="681" spans="1:14" x14ac:dyDescent="0.2">
      <c r="A681" s="8">
        <v>265</v>
      </c>
      <c r="B681" s="8">
        <v>6</v>
      </c>
      <c r="C681" s="9" t="s">
        <v>7</v>
      </c>
      <c r="D681" s="9" t="s">
        <v>32</v>
      </c>
      <c r="E681" s="31">
        <v>18</v>
      </c>
      <c r="F681" s="31">
        <v>54</v>
      </c>
      <c r="G681" s="31">
        <v>30</v>
      </c>
      <c r="H681" s="8">
        <v>3</v>
      </c>
      <c r="I681" s="7">
        <v>3.4722222222222224E-2</v>
      </c>
      <c r="J681" s="9" t="s">
        <v>8</v>
      </c>
      <c r="K681" s="31">
        <v>90</v>
      </c>
      <c r="L681" s="31">
        <v>36</v>
      </c>
      <c r="M681" s="31">
        <v>90</v>
      </c>
      <c r="N681" s="12">
        <v>0.4</v>
      </c>
    </row>
    <row r="682" spans="1:14" x14ac:dyDescent="0.2">
      <c r="A682" s="8">
        <v>266</v>
      </c>
      <c r="B682" s="8">
        <v>4</v>
      </c>
      <c r="C682" s="9" t="s">
        <v>5</v>
      </c>
      <c r="D682" s="9" t="s">
        <v>31</v>
      </c>
      <c r="E682" s="31">
        <v>14</v>
      </c>
      <c r="F682" s="31">
        <v>14</v>
      </c>
      <c r="G682" s="31">
        <v>24</v>
      </c>
      <c r="H682" s="8">
        <v>1</v>
      </c>
      <c r="I682" s="7">
        <v>3.6805555555555557E-2</v>
      </c>
      <c r="J682" s="9" t="s">
        <v>6</v>
      </c>
      <c r="K682" s="31">
        <v>24</v>
      </c>
      <c r="L682" s="31">
        <v>10</v>
      </c>
      <c r="M682" s="31">
        <v>24</v>
      </c>
      <c r="N682" s="12">
        <v>0.41666666666666669</v>
      </c>
    </row>
    <row r="683" spans="1:14" x14ac:dyDescent="0.2">
      <c r="A683" s="8">
        <v>266</v>
      </c>
      <c r="B683" s="8">
        <v>4</v>
      </c>
      <c r="C683" s="9" t="s">
        <v>26</v>
      </c>
      <c r="D683" s="9" t="s">
        <v>50</v>
      </c>
      <c r="E683" s="31">
        <v>15</v>
      </c>
      <c r="F683" s="31">
        <v>45</v>
      </c>
      <c r="G683" s="31">
        <v>25</v>
      </c>
      <c r="H683" s="8">
        <v>3</v>
      </c>
      <c r="I683" s="7">
        <v>3.6805555555555557E-2</v>
      </c>
      <c r="J683" s="9" t="s">
        <v>6</v>
      </c>
      <c r="K683" s="31">
        <v>75</v>
      </c>
      <c r="L683" s="31">
        <v>30</v>
      </c>
      <c r="M683" s="31">
        <v>75</v>
      </c>
      <c r="N683" s="12">
        <v>0.4</v>
      </c>
    </row>
    <row r="684" spans="1:14" x14ac:dyDescent="0.2">
      <c r="A684" s="8">
        <v>267</v>
      </c>
      <c r="B684" s="8">
        <v>7</v>
      </c>
      <c r="C684" s="9" t="s">
        <v>18</v>
      </c>
      <c r="D684" s="9" t="s">
        <v>42</v>
      </c>
      <c r="E684" s="31">
        <v>19</v>
      </c>
      <c r="F684" s="31">
        <v>19</v>
      </c>
      <c r="G684" s="31">
        <v>32</v>
      </c>
      <c r="H684" s="8">
        <v>1</v>
      </c>
      <c r="I684" s="7">
        <v>3.125E-2</v>
      </c>
      <c r="J684" s="9" t="s">
        <v>8</v>
      </c>
      <c r="K684" s="31">
        <v>32</v>
      </c>
      <c r="L684" s="31">
        <v>13</v>
      </c>
      <c r="M684" s="31">
        <v>32</v>
      </c>
      <c r="N684" s="12">
        <v>0.40625</v>
      </c>
    </row>
    <row r="685" spans="1:14" x14ac:dyDescent="0.2">
      <c r="A685" s="8">
        <v>267</v>
      </c>
      <c r="B685" s="8">
        <v>7</v>
      </c>
      <c r="C685" s="9" t="s">
        <v>15</v>
      </c>
      <c r="D685" s="9" t="s">
        <v>39</v>
      </c>
      <c r="E685" s="31">
        <v>16</v>
      </c>
      <c r="F685" s="31">
        <v>32</v>
      </c>
      <c r="G685" s="31">
        <v>28</v>
      </c>
      <c r="H685" s="8">
        <v>2</v>
      </c>
      <c r="I685" s="7">
        <v>1.5972222222222221E-2</v>
      </c>
      <c r="J685" s="9" t="s">
        <v>6</v>
      </c>
      <c r="K685" s="31">
        <v>56</v>
      </c>
      <c r="L685" s="31">
        <v>24</v>
      </c>
      <c r="M685" s="31">
        <v>56</v>
      </c>
      <c r="N685" s="12">
        <v>0.42857142857142855</v>
      </c>
    </row>
    <row r="686" spans="1:14" x14ac:dyDescent="0.2">
      <c r="A686" s="8">
        <v>267</v>
      </c>
      <c r="B686" s="8">
        <v>7</v>
      </c>
      <c r="C686" s="9" t="s">
        <v>7</v>
      </c>
      <c r="D686" s="9" t="s">
        <v>32</v>
      </c>
      <c r="E686" s="31">
        <v>18</v>
      </c>
      <c r="F686" s="31">
        <v>18</v>
      </c>
      <c r="G686" s="31">
        <v>30</v>
      </c>
      <c r="H686" s="8">
        <v>1</v>
      </c>
      <c r="I686" s="7">
        <v>1.9444444444444445E-2</v>
      </c>
      <c r="J686" s="9" t="s">
        <v>8</v>
      </c>
      <c r="K686" s="31">
        <v>30</v>
      </c>
      <c r="L686" s="31">
        <v>12</v>
      </c>
      <c r="M686" s="31">
        <v>30</v>
      </c>
      <c r="N686" s="12">
        <v>0.4</v>
      </c>
    </row>
    <row r="687" spans="1:14" x14ac:dyDescent="0.2">
      <c r="A687" s="8">
        <v>268</v>
      </c>
      <c r="B687" s="8">
        <v>14</v>
      </c>
      <c r="C687" s="9" t="s">
        <v>5</v>
      </c>
      <c r="D687" s="9" t="s">
        <v>31</v>
      </c>
      <c r="E687" s="31">
        <v>14</v>
      </c>
      <c r="F687" s="31">
        <v>14</v>
      </c>
      <c r="G687" s="31">
        <v>24</v>
      </c>
      <c r="H687" s="8">
        <v>1</v>
      </c>
      <c r="I687" s="7">
        <v>2.7083333333333334E-2</v>
      </c>
      <c r="J687" s="9" t="s">
        <v>8</v>
      </c>
      <c r="K687" s="31">
        <v>24</v>
      </c>
      <c r="L687" s="31">
        <v>10</v>
      </c>
      <c r="M687" s="31">
        <v>24</v>
      </c>
      <c r="N687" s="12">
        <v>0.41666666666666669</v>
      </c>
    </row>
    <row r="688" spans="1:14" x14ac:dyDescent="0.2">
      <c r="A688" s="8">
        <v>268</v>
      </c>
      <c r="B688" s="8">
        <v>14</v>
      </c>
      <c r="C688" s="9" t="s">
        <v>19</v>
      </c>
      <c r="D688" s="9" t="s">
        <v>43</v>
      </c>
      <c r="E688" s="31">
        <v>13</v>
      </c>
      <c r="F688" s="31">
        <v>26</v>
      </c>
      <c r="G688" s="31">
        <v>22</v>
      </c>
      <c r="H688" s="8">
        <v>2</v>
      </c>
      <c r="I688" s="7">
        <v>3.0555555555555555E-2</v>
      </c>
      <c r="J688" s="9" t="s">
        <v>8</v>
      </c>
      <c r="K688" s="31">
        <v>44</v>
      </c>
      <c r="L688" s="31">
        <v>18</v>
      </c>
      <c r="M688" s="31">
        <v>44</v>
      </c>
      <c r="N688" s="12">
        <v>0.40909090909090912</v>
      </c>
    </row>
    <row r="689" spans="1:14" x14ac:dyDescent="0.2">
      <c r="A689" s="8">
        <v>269</v>
      </c>
      <c r="B689" s="8">
        <v>11</v>
      </c>
      <c r="C689" s="9" t="s">
        <v>12</v>
      </c>
      <c r="D689" s="9" t="s">
        <v>36</v>
      </c>
      <c r="E689" s="31">
        <v>22</v>
      </c>
      <c r="F689" s="31">
        <v>66</v>
      </c>
      <c r="G689" s="31">
        <v>36</v>
      </c>
      <c r="H689" s="8">
        <v>3</v>
      </c>
      <c r="I689" s="7">
        <v>9.0277777777777769E-3</v>
      </c>
      <c r="J689" s="9" t="s">
        <v>6</v>
      </c>
      <c r="K689" s="31">
        <v>108</v>
      </c>
      <c r="L689" s="31">
        <v>42</v>
      </c>
      <c r="M689" s="31">
        <v>108</v>
      </c>
      <c r="N689" s="12">
        <v>0.3888888888888889</v>
      </c>
    </row>
    <row r="690" spans="1:14" x14ac:dyDescent="0.2">
      <c r="A690" s="8">
        <v>269</v>
      </c>
      <c r="B690" s="8">
        <v>11</v>
      </c>
      <c r="C690" s="9" t="s">
        <v>11</v>
      </c>
      <c r="D690" s="9" t="s">
        <v>35</v>
      </c>
      <c r="E690" s="31">
        <v>25</v>
      </c>
      <c r="F690" s="31">
        <v>25</v>
      </c>
      <c r="G690" s="31">
        <v>40</v>
      </c>
      <c r="H690" s="8">
        <v>1</v>
      </c>
      <c r="I690" s="7">
        <v>4.027777777777778E-2</v>
      </c>
      <c r="J690" s="9" t="s">
        <v>8</v>
      </c>
      <c r="K690" s="31">
        <v>40</v>
      </c>
      <c r="L690" s="31">
        <v>15</v>
      </c>
      <c r="M690" s="31">
        <v>40</v>
      </c>
      <c r="N690" s="12">
        <v>0.375</v>
      </c>
    </row>
    <row r="691" spans="1:14" x14ac:dyDescent="0.2">
      <c r="A691" s="8">
        <v>269</v>
      </c>
      <c r="B691" s="8">
        <v>11</v>
      </c>
      <c r="C691" s="9" t="s">
        <v>20</v>
      </c>
      <c r="D691" s="9" t="s">
        <v>44</v>
      </c>
      <c r="E691" s="31">
        <v>20</v>
      </c>
      <c r="F691" s="31">
        <v>60</v>
      </c>
      <c r="G691" s="31">
        <v>34</v>
      </c>
      <c r="H691" s="8">
        <v>3</v>
      </c>
      <c r="I691" s="7">
        <v>2.0833333333333332E-2</v>
      </c>
      <c r="J691" s="9" t="s">
        <v>8</v>
      </c>
      <c r="K691" s="31">
        <v>102</v>
      </c>
      <c r="L691" s="31">
        <v>42</v>
      </c>
      <c r="M691" s="31">
        <v>102</v>
      </c>
      <c r="N691" s="12">
        <v>0.41176470588235292</v>
      </c>
    </row>
    <row r="692" spans="1:14" x14ac:dyDescent="0.2">
      <c r="A692" s="8">
        <v>270</v>
      </c>
      <c r="B692" s="8">
        <v>10</v>
      </c>
      <c r="C692" s="9" t="s">
        <v>20</v>
      </c>
      <c r="D692" s="9" t="s">
        <v>44</v>
      </c>
      <c r="E692" s="31">
        <v>20</v>
      </c>
      <c r="F692" s="31">
        <v>60</v>
      </c>
      <c r="G692" s="31">
        <v>34</v>
      </c>
      <c r="H692" s="8">
        <v>3</v>
      </c>
      <c r="I692" s="7">
        <v>1.8055555555555554E-2</v>
      </c>
      <c r="J692" s="9" t="s">
        <v>6</v>
      </c>
      <c r="K692" s="31">
        <v>102</v>
      </c>
      <c r="L692" s="31">
        <v>42</v>
      </c>
      <c r="M692" s="31">
        <v>102</v>
      </c>
      <c r="N692" s="12">
        <v>0.41176470588235292</v>
      </c>
    </row>
    <row r="693" spans="1:14" x14ac:dyDescent="0.2">
      <c r="A693" s="8">
        <v>271</v>
      </c>
      <c r="B693" s="8">
        <v>3</v>
      </c>
      <c r="C693" s="9" t="s">
        <v>19</v>
      </c>
      <c r="D693" s="9" t="s">
        <v>43</v>
      </c>
      <c r="E693" s="31">
        <v>13</v>
      </c>
      <c r="F693" s="31">
        <v>26</v>
      </c>
      <c r="G693" s="31">
        <v>22</v>
      </c>
      <c r="H693" s="8">
        <v>2</v>
      </c>
      <c r="I693" s="7">
        <v>3.8194444444444448E-2</v>
      </c>
      <c r="J693" s="9" t="s">
        <v>8</v>
      </c>
      <c r="K693" s="31">
        <v>44</v>
      </c>
      <c r="L693" s="31">
        <v>18</v>
      </c>
      <c r="M693" s="31">
        <v>44</v>
      </c>
      <c r="N693" s="12">
        <v>0.40909090909090912</v>
      </c>
    </row>
    <row r="694" spans="1:14" x14ac:dyDescent="0.2">
      <c r="A694" s="8">
        <v>272</v>
      </c>
      <c r="B694" s="8">
        <v>7</v>
      </c>
      <c r="C694" s="9" t="s">
        <v>5</v>
      </c>
      <c r="D694" s="9" t="s">
        <v>31</v>
      </c>
      <c r="E694" s="31">
        <v>14</v>
      </c>
      <c r="F694" s="31">
        <v>28</v>
      </c>
      <c r="G694" s="31">
        <v>24</v>
      </c>
      <c r="H694" s="8">
        <v>2</v>
      </c>
      <c r="I694" s="7">
        <v>2.5000000000000001E-2</v>
      </c>
      <c r="J694" s="9" t="s">
        <v>6</v>
      </c>
      <c r="K694" s="31">
        <v>48</v>
      </c>
      <c r="L694" s="31">
        <v>20</v>
      </c>
      <c r="M694" s="31">
        <v>48</v>
      </c>
      <c r="N694" s="12">
        <v>0.41666666666666669</v>
      </c>
    </row>
    <row r="695" spans="1:14" x14ac:dyDescent="0.2">
      <c r="A695" s="8">
        <v>272</v>
      </c>
      <c r="B695" s="8">
        <v>7</v>
      </c>
      <c r="C695" s="9" t="s">
        <v>17</v>
      </c>
      <c r="D695" s="9" t="s">
        <v>41</v>
      </c>
      <c r="E695" s="31">
        <v>21</v>
      </c>
      <c r="F695" s="31">
        <v>21</v>
      </c>
      <c r="G695" s="31">
        <v>35</v>
      </c>
      <c r="H695" s="8">
        <v>1</v>
      </c>
      <c r="I695" s="7">
        <v>3.2638888888888891E-2</v>
      </c>
      <c r="J695" s="9" t="s">
        <v>8</v>
      </c>
      <c r="K695" s="31">
        <v>35</v>
      </c>
      <c r="L695" s="31">
        <v>14</v>
      </c>
      <c r="M695" s="31">
        <v>35</v>
      </c>
      <c r="N695" s="12">
        <v>0.4</v>
      </c>
    </row>
    <row r="696" spans="1:14" x14ac:dyDescent="0.2">
      <c r="A696" s="8">
        <v>273</v>
      </c>
      <c r="B696" s="8">
        <v>20</v>
      </c>
      <c r="C696" s="9" t="s">
        <v>18</v>
      </c>
      <c r="D696" s="9" t="s">
        <v>42</v>
      </c>
      <c r="E696" s="31">
        <v>19</v>
      </c>
      <c r="F696" s="31">
        <v>19</v>
      </c>
      <c r="G696" s="31">
        <v>32</v>
      </c>
      <c r="H696" s="8">
        <v>1</v>
      </c>
      <c r="I696" s="7">
        <v>1.5277777777777777E-2</v>
      </c>
      <c r="J696" s="9" t="s">
        <v>8</v>
      </c>
      <c r="K696" s="31">
        <v>32</v>
      </c>
      <c r="L696" s="31">
        <v>13</v>
      </c>
      <c r="M696" s="31">
        <v>32</v>
      </c>
      <c r="N696" s="12">
        <v>0.40625</v>
      </c>
    </row>
    <row r="697" spans="1:14" x14ac:dyDescent="0.2">
      <c r="A697" s="8">
        <v>273</v>
      </c>
      <c r="B697" s="8">
        <v>20</v>
      </c>
      <c r="C697" s="9" t="s">
        <v>19</v>
      </c>
      <c r="D697" s="9" t="s">
        <v>43</v>
      </c>
      <c r="E697" s="31">
        <v>13</v>
      </c>
      <c r="F697" s="31">
        <v>39</v>
      </c>
      <c r="G697" s="31">
        <v>22</v>
      </c>
      <c r="H697" s="8">
        <v>3</v>
      </c>
      <c r="I697" s="7">
        <v>2.7777777777777776E-2</v>
      </c>
      <c r="J697" s="9" t="s">
        <v>6</v>
      </c>
      <c r="K697" s="31">
        <v>66</v>
      </c>
      <c r="L697" s="31">
        <v>27</v>
      </c>
      <c r="M697" s="31">
        <v>66</v>
      </c>
      <c r="N697" s="12">
        <v>0.40909090909090912</v>
      </c>
    </row>
    <row r="698" spans="1:14" x14ac:dyDescent="0.2">
      <c r="A698" s="8">
        <v>273</v>
      </c>
      <c r="B698" s="8">
        <v>20</v>
      </c>
      <c r="C698" s="9" t="s">
        <v>26</v>
      </c>
      <c r="D698" s="9" t="s">
        <v>50</v>
      </c>
      <c r="E698" s="31">
        <v>15</v>
      </c>
      <c r="F698" s="31">
        <v>15</v>
      </c>
      <c r="G698" s="31">
        <v>25</v>
      </c>
      <c r="H698" s="8">
        <v>1</v>
      </c>
      <c r="I698" s="7">
        <v>3.472222222222222E-3</v>
      </c>
      <c r="J698" s="9" t="s">
        <v>8</v>
      </c>
      <c r="K698" s="31">
        <v>25</v>
      </c>
      <c r="L698" s="31">
        <v>10</v>
      </c>
      <c r="M698" s="31">
        <v>25</v>
      </c>
      <c r="N698" s="12">
        <v>0.4</v>
      </c>
    </row>
    <row r="699" spans="1:14" x14ac:dyDescent="0.2">
      <c r="A699" s="8">
        <v>274</v>
      </c>
      <c r="B699" s="8">
        <v>7</v>
      </c>
      <c r="C699" s="9" t="s">
        <v>25</v>
      </c>
      <c r="D699" s="9" t="s">
        <v>49</v>
      </c>
      <c r="E699" s="31">
        <v>15</v>
      </c>
      <c r="F699" s="31">
        <v>45</v>
      </c>
      <c r="G699" s="31">
        <v>26</v>
      </c>
      <c r="H699" s="8">
        <v>3</v>
      </c>
      <c r="I699" s="7">
        <v>2.2916666666666665E-2</v>
      </c>
      <c r="J699" s="9" t="s">
        <v>6</v>
      </c>
      <c r="K699" s="31">
        <v>78</v>
      </c>
      <c r="L699" s="31">
        <v>33</v>
      </c>
      <c r="M699" s="31">
        <v>78</v>
      </c>
      <c r="N699" s="12">
        <v>0.42307692307692307</v>
      </c>
    </row>
    <row r="700" spans="1:14" x14ac:dyDescent="0.2">
      <c r="A700" s="8">
        <v>274</v>
      </c>
      <c r="B700" s="8">
        <v>7</v>
      </c>
      <c r="C700" s="9" t="s">
        <v>16</v>
      </c>
      <c r="D700" s="9" t="s">
        <v>40</v>
      </c>
      <c r="E700" s="31">
        <v>11</v>
      </c>
      <c r="F700" s="31">
        <v>22</v>
      </c>
      <c r="G700" s="31">
        <v>19</v>
      </c>
      <c r="H700" s="8">
        <v>2</v>
      </c>
      <c r="I700" s="7">
        <v>2.9166666666666667E-2</v>
      </c>
      <c r="J700" s="9" t="s">
        <v>8</v>
      </c>
      <c r="K700" s="31">
        <v>38</v>
      </c>
      <c r="L700" s="31">
        <v>16</v>
      </c>
      <c r="M700" s="31">
        <v>38</v>
      </c>
      <c r="N700" s="12">
        <v>0.42105263157894735</v>
      </c>
    </row>
    <row r="701" spans="1:14" x14ac:dyDescent="0.2">
      <c r="A701" s="8">
        <v>275</v>
      </c>
      <c r="B701" s="8">
        <v>5</v>
      </c>
      <c r="C701" s="9" t="s">
        <v>14</v>
      </c>
      <c r="D701" s="9" t="s">
        <v>38</v>
      </c>
      <c r="E701" s="31">
        <v>20</v>
      </c>
      <c r="F701" s="31">
        <v>20</v>
      </c>
      <c r="G701" s="31">
        <v>33</v>
      </c>
      <c r="H701" s="8">
        <v>1</v>
      </c>
      <c r="I701" s="7">
        <v>2.2222222222222223E-2</v>
      </c>
      <c r="J701" s="9" t="s">
        <v>8</v>
      </c>
      <c r="K701" s="31">
        <v>33</v>
      </c>
      <c r="L701" s="31">
        <v>13</v>
      </c>
      <c r="M701" s="31">
        <v>33</v>
      </c>
      <c r="N701" s="12">
        <v>0.39393939393939392</v>
      </c>
    </row>
    <row r="702" spans="1:14" x14ac:dyDescent="0.2">
      <c r="A702" s="8">
        <v>275</v>
      </c>
      <c r="B702" s="8">
        <v>5</v>
      </c>
      <c r="C702" s="9" t="s">
        <v>9</v>
      </c>
      <c r="D702" s="9" t="s">
        <v>33</v>
      </c>
      <c r="E702" s="31">
        <v>19</v>
      </c>
      <c r="F702" s="31">
        <v>38</v>
      </c>
      <c r="G702" s="31">
        <v>31</v>
      </c>
      <c r="H702" s="8">
        <v>2</v>
      </c>
      <c r="I702" s="7">
        <v>2.2222222222222223E-2</v>
      </c>
      <c r="J702" s="9" t="s">
        <v>6</v>
      </c>
      <c r="K702" s="31">
        <v>62</v>
      </c>
      <c r="L702" s="31">
        <v>24</v>
      </c>
      <c r="M702" s="31">
        <v>62</v>
      </c>
      <c r="N702" s="12">
        <v>0.38709677419354838</v>
      </c>
    </row>
    <row r="703" spans="1:14" x14ac:dyDescent="0.2">
      <c r="A703" s="8">
        <v>275</v>
      </c>
      <c r="B703" s="8">
        <v>5</v>
      </c>
      <c r="C703" s="9" t="s">
        <v>25</v>
      </c>
      <c r="D703" s="9" t="s">
        <v>49</v>
      </c>
      <c r="E703" s="31">
        <v>15</v>
      </c>
      <c r="F703" s="31">
        <v>15</v>
      </c>
      <c r="G703" s="31">
        <v>26</v>
      </c>
      <c r="H703" s="8">
        <v>1</v>
      </c>
      <c r="I703" s="7">
        <v>4.027777777777778E-2</v>
      </c>
      <c r="J703" s="9" t="s">
        <v>6</v>
      </c>
      <c r="K703" s="31">
        <v>26</v>
      </c>
      <c r="L703" s="31">
        <v>11</v>
      </c>
      <c r="M703" s="31">
        <v>26</v>
      </c>
      <c r="N703" s="12">
        <v>0.42307692307692307</v>
      </c>
    </row>
    <row r="704" spans="1:14" x14ac:dyDescent="0.2">
      <c r="A704" s="8">
        <v>276</v>
      </c>
      <c r="B704" s="8">
        <v>15</v>
      </c>
      <c r="C704" s="9" t="s">
        <v>19</v>
      </c>
      <c r="D704" s="9" t="s">
        <v>43</v>
      </c>
      <c r="E704" s="31">
        <v>13</v>
      </c>
      <c r="F704" s="31">
        <v>26</v>
      </c>
      <c r="G704" s="31">
        <v>22</v>
      </c>
      <c r="H704" s="8">
        <v>2</v>
      </c>
      <c r="I704" s="7">
        <v>3.4027777777777775E-2</v>
      </c>
      <c r="J704" s="9" t="s">
        <v>6</v>
      </c>
      <c r="K704" s="31">
        <v>44</v>
      </c>
      <c r="L704" s="31">
        <v>18</v>
      </c>
      <c r="M704" s="31">
        <v>44</v>
      </c>
      <c r="N704" s="12">
        <v>0.40909090909090912</v>
      </c>
    </row>
    <row r="705" spans="1:14" x14ac:dyDescent="0.2">
      <c r="A705" s="8">
        <v>276</v>
      </c>
      <c r="B705" s="8">
        <v>15</v>
      </c>
      <c r="C705" s="9" t="s">
        <v>25</v>
      </c>
      <c r="D705" s="9" t="s">
        <v>49</v>
      </c>
      <c r="E705" s="31">
        <v>15</v>
      </c>
      <c r="F705" s="31">
        <v>15</v>
      </c>
      <c r="G705" s="31">
        <v>26</v>
      </c>
      <c r="H705" s="8">
        <v>1</v>
      </c>
      <c r="I705" s="7">
        <v>2.5000000000000001E-2</v>
      </c>
      <c r="J705" s="9" t="s">
        <v>8</v>
      </c>
      <c r="K705" s="31">
        <v>26</v>
      </c>
      <c r="L705" s="31">
        <v>11</v>
      </c>
      <c r="M705" s="31">
        <v>26</v>
      </c>
      <c r="N705" s="12">
        <v>0.42307692307692307</v>
      </c>
    </row>
    <row r="706" spans="1:14" x14ac:dyDescent="0.2">
      <c r="A706" s="8">
        <v>277</v>
      </c>
      <c r="B706" s="8">
        <v>4</v>
      </c>
      <c r="C706" s="9" t="s">
        <v>9</v>
      </c>
      <c r="D706" s="9" t="s">
        <v>33</v>
      </c>
      <c r="E706" s="31">
        <v>19</v>
      </c>
      <c r="F706" s="31">
        <v>57</v>
      </c>
      <c r="G706" s="31">
        <v>31</v>
      </c>
      <c r="H706" s="8">
        <v>3</v>
      </c>
      <c r="I706" s="7">
        <v>2.013888888888889E-2</v>
      </c>
      <c r="J706" s="9" t="s">
        <v>6</v>
      </c>
      <c r="K706" s="31">
        <v>93</v>
      </c>
      <c r="L706" s="31">
        <v>36</v>
      </c>
      <c r="M706" s="31">
        <v>93</v>
      </c>
      <c r="N706" s="12">
        <v>0.38709677419354838</v>
      </c>
    </row>
    <row r="707" spans="1:14" x14ac:dyDescent="0.2">
      <c r="A707" s="8">
        <v>278</v>
      </c>
      <c r="B707" s="8">
        <v>5</v>
      </c>
      <c r="C707" s="9" t="s">
        <v>9</v>
      </c>
      <c r="D707" s="9" t="s">
        <v>33</v>
      </c>
      <c r="E707" s="31">
        <v>19</v>
      </c>
      <c r="F707" s="31">
        <v>57</v>
      </c>
      <c r="G707" s="31">
        <v>31</v>
      </c>
      <c r="H707" s="8">
        <v>3</v>
      </c>
      <c r="I707" s="7">
        <v>2.2916666666666665E-2</v>
      </c>
      <c r="J707" s="9" t="s">
        <v>6</v>
      </c>
      <c r="K707" s="31">
        <v>93</v>
      </c>
      <c r="L707" s="31">
        <v>36</v>
      </c>
      <c r="M707" s="31">
        <v>93</v>
      </c>
      <c r="N707" s="12">
        <v>0.38709677419354838</v>
      </c>
    </row>
    <row r="708" spans="1:14" x14ac:dyDescent="0.2">
      <c r="A708" s="8">
        <v>278</v>
      </c>
      <c r="B708" s="8">
        <v>5</v>
      </c>
      <c r="C708" s="9" t="s">
        <v>5</v>
      </c>
      <c r="D708" s="9" t="s">
        <v>31</v>
      </c>
      <c r="E708" s="31">
        <v>14</v>
      </c>
      <c r="F708" s="31">
        <v>28</v>
      </c>
      <c r="G708" s="31">
        <v>24</v>
      </c>
      <c r="H708" s="8">
        <v>2</v>
      </c>
      <c r="I708" s="7">
        <v>1.9444444444444445E-2</v>
      </c>
      <c r="J708" s="9" t="s">
        <v>8</v>
      </c>
      <c r="K708" s="31">
        <v>48</v>
      </c>
      <c r="L708" s="31">
        <v>20</v>
      </c>
      <c r="M708" s="31">
        <v>48</v>
      </c>
      <c r="N708" s="12">
        <v>0.41666666666666669</v>
      </c>
    </row>
    <row r="709" spans="1:14" x14ac:dyDescent="0.2">
      <c r="A709" s="8">
        <v>279</v>
      </c>
      <c r="B709" s="8">
        <v>11</v>
      </c>
      <c r="C709" s="9" t="s">
        <v>11</v>
      </c>
      <c r="D709" s="9" t="s">
        <v>35</v>
      </c>
      <c r="E709" s="31">
        <v>25</v>
      </c>
      <c r="F709" s="31">
        <v>75</v>
      </c>
      <c r="G709" s="31">
        <v>40</v>
      </c>
      <c r="H709" s="8">
        <v>3</v>
      </c>
      <c r="I709" s="7">
        <v>3.3333333333333333E-2</v>
      </c>
      <c r="J709" s="9" t="s">
        <v>8</v>
      </c>
      <c r="K709" s="31">
        <v>120</v>
      </c>
      <c r="L709" s="31">
        <v>45</v>
      </c>
      <c r="M709" s="31">
        <v>120</v>
      </c>
      <c r="N709" s="12">
        <v>0.375</v>
      </c>
    </row>
    <row r="710" spans="1:14" x14ac:dyDescent="0.2">
      <c r="A710" s="8">
        <v>279</v>
      </c>
      <c r="B710" s="8">
        <v>11</v>
      </c>
      <c r="C710" s="9" t="s">
        <v>17</v>
      </c>
      <c r="D710" s="9" t="s">
        <v>41</v>
      </c>
      <c r="E710" s="31">
        <v>21</v>
      </c>
      <c r="F710" s="31">
        <v>21</v>
      </c>
      <c r="G710" s="31">
        <v>35</v>
      </c>
      <c r="H710" s="8">
        <v>1</v>
      </c>
      <c r="I710" s="7">
        <v>1.9444444444444445E-2</v>
      </c>
      <c r="J710" s="9" t="s">
        <v>6</v>
      </c>
      <c r="K710" s="31">
        <v>35</v>
      </c>
      <c r="L710" s="31">
        <v>14</v>
      </c>
      <c r="M710" s="31">
        <v>35</v>
      </c>
      <c r="N710" s="12">
        <v>0.4</v>
      </c>
    </row>
    <row r="711" spans="1:14" x14ac:dyDescent="0.2">
      <c r="A711" s="8">
        <v>279</v>
      </c>
      <c r="B711" s="8">
        <v>11</v>
      </c>
      <c r="C711" s="9" t="s">
        <v>24</v>
      </c>
      <c r="D711" s="9" t="s">
        <v>48</v>
      </c>
      <c r="E711" s="31">
        <v>10</v>
      </c>
      <c r="F711" s="31">
        <v>10</v>
      </c>
      <c r="G711" s="31">
        <v>18</v>
      </c>
      <c r="H711" s="8">
        <v>1</v>
      </c>
      <c r="I711" s="7">
        <v>4.027777777777778E-2</v>
      </c>
      <c r="J711" s="9" t="s">
        <v>6</v>
      </c>
      <c r="K711" s="31">
        <v>18</v>
      </c>
      <c r="L711" s="31">
        <v>8</v>
      </c>
      <c r="M711" s="31">
        <v>18</v>
      </c>
      <c r="N711" s="12">
        <v>0.44444444444444442</v>
      </c>
    </row>
    <row r="712" spans="1:14" x14ac:dyDescent="0.2">
      <c r="A712" s="8">
        <v>279</v>
      </c>
      <c r="B712" s="8">
        <v>11</v>
      </c>
      <c r="C712" s="9" t="s">
        <v>15</v>
      </c>
      <c r="D712" s="9" t="s">
        <v>39</v>
      </c>
      <c r="E712" s="31">
        <v>16</v>
      </c>
      <c r="F712" s="31">
        <v>16</v>
      </c>
      <c r="G712" s="31">
        <v>28</v>
      </c>
      <c r="H712" s="8">
        <v>1</v>
      </c>
      <c r="I712" s="7">
        <v>5.5555555555555558E-3</v>
      </c>
      <c r="J712" s="9" t="s">
        <v>6</v>
      </c>
      <c r="K712" s="31">
        <v>28</v>
      </c>
      <c r="L712" s="31">
        <v>12</v>
      </c>
      <c r="M712" s="31">
        <v>28</v>
      </c>
      <c r="N712" s="12">
        <v>0.42857142857142855</v>
      </c>
    </row>
    <row r="713" spans="1:14" x14ac:dyDescent="0.2">
      <c r="A713" s="8">
        <v>280</v>
      </c>
      <c r="B713" s="8">
        <v>14</v>
      </c>
      <c r="C713" s="9" t="s">
        <v>5</v>
      </c>
      <c r="D713" s="9" t="s">
        <v>31</v>
      </c>
      <c r="E713" s="31">
        <v>14</v>
      </c>
      <c r="F713" s="31">
        <v>28</v>
      </c>
      <c r="G713" s="31">
        <v>24</v>
      </c>
      <c r="H713" s="8">
        <v>2</v>
      </c>
      <c r="I713" s="7">
        <v>3.6111111111111108E-2</v>
      </c>
      <c r="J713" s="9" t="s">
        <v>6</v>
      </c>
      <c r="K713" s="31">
        <v>48</v>
      </c>
      <c r="L713" s="31">
        <v>20</v>
      </c>
      <c r="M713" s="31">
        <v>48</v>
      </c>
      <c r="N713" s="12">
        <v>0.41666666666666669</v>
      </c>
    </row>
    <row r="714" spans="1:14" x14ac:dyDescent="0.2">
      <c r="A714" s="8">
        <v>280</v>
      </c>
      <c r="B714" s="8">
        <v>14</v>
      </c>
      <c r="C714" s="9" t="s">
        <v>22</v>
      </c>
      <c r="D714" s="9" t="s">
        <v>46</v>
      </c>
      <c r="E714" s="31">
        <v>14</v>
      </c>
      <c r="F714" s="31">
        <v>42</v>
      </c>
      <c r="G714" s="31">
        <v>23</v>
      </c>
      <c r="H714" s="8">
        <v>3</v>
      </c>
      <c r="I714" s="7">
        <v>2.361111111111111E-2</v>
      </c>
      <c r="J714" s="9" t="s">
        <v>6</v>
      </c>
      <c r="K714" s="31">
        <v>69</v>
      </c>
      <c r="L714" s="31">
        <v>27</v>
      </c>
      <c r="M714" s="31">
        <v>69</v>
      </c>
      <c r="N714" s="12">
        <v>0.39130434782608697</v>
      </c>
    </row>
    <row r="715" spans="1:14" x14ac:dyDescent="0.2">
      <c r="A715" s="8">
        <v>281</v>
      </c>
      <c r="B715" s="8">
        <v>18</v>
      </c>
      <c r="C715" s="9" t="s">
        <v>14</v>
      </c>
      <c r="D715" s="9" t="s">
        <v>38</v>
      </c>
      <c r="E715" s="31">
        <v>20</v>
      </c>
      <c r="F715" s="31">
        <v>40</v>
      </c>
      <c r="G715" s="31">
        <v>33</v>
      </c>
      <c r="H715" s="8">
        <v>2</v>
      </c>
      <c r="I715" s="7">
        <v>6.2500000000000003E-3</v>
      </c>
      <c r="J715" s="9" t="s">
        <v>8</v>
      </c>
      <c r="K715" s="31">
        <v>66</v>
      </c>
      <c r="L715" s="31">
        <v>26</v>
      </c>
      <c r="M715" s="31">
        <v>66</v>
      </c>
      <c r="N715" s="12">
        <v>0.39393939393939392</v>
      </c>
    </row>
    <row r="716" spans="1:14" x14ac:dyDescent="0.2">
      <c r="A716" s="8">
        <v>282</v>
      </c>
      <c r="B716" s="8">
        <v>6</v>
      </c>
      <c r="C716" s="9" t="s">
        <v>24</v>
      </c>
      <c r="D716" s="9" t="s">
        <v>48</v>
      </c>
      <c r="E716" s="31">
        <v>10</v>
      </c>
      <c r="F716" s="31">
        <v>30</v>
      </c>
      <c r="G716" s="31">
        <v>18</v>
      </c>
      <c r="H716" s="8">
        <v>3</v>
      </c>
      <c r="I716" s="7">
        <v>3.9583333333333331E-2</v>
      </c>
      <c r="J716" s="9" t="s">
        <v>8</v>
      </c>
      <c r="K716" s="31">
        <v>54</v>
      </c>
      <c r="L716" s="31">
        <v>24</v>
      </c>
      <c r="M716" s="31">
        <v>54</v>
      </c>
      <c r="N716" s="12">
        <v>0.44444444444444442</v>
      </c>
    </row>
    <row r="717" spans="1:14" x14ac:dyDescent="0.2">
      <c r="A717" s="8">
        <v>282</v>
      </c>
      <c r="B717" s="8">
        <v>6</v>
      </c>
      <c r="C717" s="9" t="s">
        <v>21</v>
      </c>
      <c r="D717" s="9" t="s">
        <v>45</v>
      </c>
      <c r="E717" s="31">
        <v>12</v>
      </c>
      <c r="F717" s="31">
        <v>12</v>
      </c>
      <c r="G717" s="31">
        <v>20</v>
      </c>
      <c r="H717" s="8">
        <v>1</v>
      </c>
      <c r="I717" s="7">
        <v>3.9583333333333331E-2</v>
      </c>
      <c r="J717" s="9" t="s">
        <v>8</v>
      </c>
      <c r="K717" s="31">
        <v>20</v>
      </c>
      <c r="L717" s="31">
        <v>8</v>
      </c>
      <c r="M717" s="31">
        <v>20</v>
      </c>
      <c r="N717" s="12">
        <v>0.4</v>
      </c>
    </row>
    <row r="718" spans="1:14" x14ac:dyDescent="0.2">
      <c r="A718" s="8">
        <v>283</v>
      </c>
      <c r="B718" s="8">
        <v>19</v>
      </c>
      <c r="C718" s="9" t="s">
        <v>25</v>
      </c>
      <c r="D718" s="9" t="s">
        <v>49</v>
      </c>
      <c r="E718" s="31">
        <v>15</v>
      </c>
      <c r="F718" s="31">
        <v>45</v>
      </c>
      <c r="G718" s="31">
        <v>26</v>
      </c>
      <c r="H718" s="8">
        <v>3</v>
      </c>
      <c r="I718" s="7">
        <v>4.1666666666666666E-3</v>
      </c>
      <c r="J718" s="9" t="s">
        <v>6</v>
      </c>
      <c r="K718" s="31">
        <v>78</v>
      </c>
      <c r="L718" s="31">
        <v>33</v>
      </c>
      <c r="M718" s="31">
        <v>78</v>
      </c>
      <c r="N718" s="12">
        <v>0.42307692307692307</v>
      </c>
    </row>
    <row r="719" spans="1:14" x14ac:dyDescent="0.2">
      <c r="A719" s="8">
        <v>284</v>
      </c>
      <c r="B719" s="8">
        <v>11</v>
      </c>
      <c r="C719" s="9" t="s">
        <v>21</v>
      </c>
      <c r="D719" s="9" t="s">
        <v>45</v>
      </c>
      <c r="E719" s="31">
        <v>12</v>
      </c>
      <c r="F719" s="31">
        <v>36</v>
      </c>
      <c r="G719" s="31">
        <v>20</v>
      </c>
      <c r="H719" s="8">
        <v>3</v>
      </c>
      <c r="I719" s="7">
        <v>3.125E-2</v>
      </c>
      <c r="J719" s="9" t="s">
        <v>6</v>
      </c>
      <c r="K719" s="31">
        <v>60</v>
      </c>
      <c r="L719" s="31">
        <v>24</v>
      </c>
      <c r="M719" s="31">
        <v>60</v>
      </c>
      <c r="N719" s="12">
        <v>0.4</v>
      </c>
    </row>
    <row r="720" spans="1:14" x14ac:dyDescent="0.2">
      <c r="A720" s="8">
        <v>284</v>
      </c>
      <c r="B720" s="8">
        <v>11</v>
      </c>
      <c r="C720" s="9" t="s">
        <v>10</v>
      </c>
      <c r="D720" s="9" t="s">
        <v>34</v>
      </c>
      <c r="E720" s="31">
        <v>16</v>
      </c>
      <c r="F720" s="31">
        <v>16</v>
      </c>
      <c r="G720" s="31">
        <v>27</v>
      </c>
      <c r="H720" s="8">
        <v>1</v>
      </c>
      <c r="I720" s="7">
        <v>4.0972222222222222E-2</v>
      </c>
      <c r="J720" s="9" t="s">
        <v>6</v>
      </c>
      <c r="K720" s="31">
        <v>27</v>
      </c>
      <c r="L720" s="31">
        <v>11</v>
      </c>
      <c r="M720" s="31">
        <v>27</v>
      </c>
      <c r="N720" s="12">
        <v>0.40740740740740738</v>
      </c>
    </row>
    <row r="721" spans="1:14" x14ac:dyDescent="0.2">
      <c r="A721" s="8">
        <v>284</v>
      </c>
      <c r="B721" s="8">
        <v>11</v>
      </c>
      <c r="C721" s="9" t="s">
        <v>16</v>
      </c>
      <c r="D721" s="9" t="s">
        <v>40</v>
      </c>
      <c r="E721" s="31">
        <v>11</v>
      </c>
      <c r="F721" s="31">
        <v>22</v>
      </c>
      <c r="G721" s="31">
        <v>19</v>
      </c>
      <c r="H721" s="8">
        <v>2</v>
      </c>
      <c r="I721" s="7">
        <v>2.8472222222222222E-2</v>
      </c>
      <c r="J721" s="9" t="s">
        <v>6</v>
      </c>
      <c r="K721" s="31">
        <v>38</v>
      </c>
      <c r="L721" s="31">
        <v>16</v>
      </c>
      <c r="M721" s="31">
        <v>38</v>
      </c>
      <c r="N721" s="12">
        <v>0.42105263157894735</v>
      </c>
    </row>
    <row r="722" spans="1:14" x14ac:dyDescent="0.2">
      <c r="A722" s="8">
        <v>284</v>
      </c>
      <c r="B722" s="8">
        <v>11</v>
      </c>
      <c r="C722" s="9" t="s">
        <v>14</v>
      </c>
      <c r="D722" s="9" t="s">
        <v>38</v>
      </c>
      <c r="E722" s="31">
        <v>20</v>
      </c>
      <c r="F722" s="31">
        <v>20</v>
      </c>
      <c r="G722" s="31">
        <v>33</v>
      </c>
      <c r="H722" s="8">
        <v>1</v>
      </c>
      <c r="I722" s="7">
        <v>3.4722222222222224E-2</v>
      </c>
      <c r="J722" s="9" t="s">
        <v>8</v>
      </c>
      <c r="K722" s="31">
        <v>33</v>
      </c>
      <c r="L722" s="31">
        <v>13</v>
      </c>
      <c r="M722" s="31">
        <v>33</v>
      </c>
      <c r="N722" s="12">
        <v>0.39393939393939392</v>
      </c>
    </row>
    <row r="723" spans="1:14" x14ac:dyDescent="0.2">
      <c r="A723" s="8">
        <v>285</v>
      </c>
      <c r="B723" s="8">
        <v>18</v>
      </c>
      <c r="C723" s="9" t="s">
        <v>23</v>
      </c>
      <c r="D723" s="9" t="s">
        <v>47</v>
      </c>
      <c r="E723" s="31">
        <v>13</v>
      </c>
      <c r="F723" s="31">
        <v>26</v>
      </c>
      <c r="G723" s="31">
        <v>21</v>
      </c>
      <c r="H723" s="8">
        <v>2</v>
      </c>
      <c r="I723" s="7">
        <v>8.3333333333333332E-3</v>
      </c>
      <c r="J723" s="9" t="s">
        <v>8</v>
      </c>
      <c r="K723" s="31">
        <v>42</v>
      </c>
      <c r="L723" s="31">
        <v>16</v>
      </c>
      <c r="M723" s="31">
        <v>42</v>
      </c>
      <c r="N723" s="12">
        <v>0.38095238095238093</v>
      </c>
    </row>
    <row r="724" spans="1:14" x14ac:dyDescent="0.2">
      <c r="A724" s="8">
        <v>286</v>
      </c>
      <c r="B724" s="8">
        <v>15</v>
      </c>
      <c r="C724" s="9" t="s">
        <v>20</v>
      </c>
      <c r="D724" s="9" t="s">
        <v>44</v>
      </c>
      <c r="E724" s="31">
        <v>20</v>
      </c>
      <c r="F724" s="31">
        <v>40</v>
      </c>
      <c r="G724" s="31">
        <v>34</v>
      </c>
      <c r="H724" s="8">
        <v>2</v>
      </c>
      <c r="I724" s="7">
        <v>1.7361111111111112E-2</v>
      </c>
      <c r="J724" s="9" t="s">
        <v>6</v>
      </c>
      <c r="K724" s="31">
        <v>68</v>
      </c>
      <c r="L724" s="31">
        <v>28</v>
      </c>
      <c r="M724" s="31">
        <v>68</v>
      </c>
      <c r="N724" s="12">
        <v>0.41176470588235292</v>
      </c>
    </row>
    <row r="725" spans="1:14" x14ac:dyDescent="0.2">
      <c r="A725" s="8">
        <v>287</v>
      </c>
      <c r="B725" s="8">
        <v>20</v>
      </c>
      <c r="C725" s="9" t="s">
        <v>18</v>
      </c>
      <c r="D725" s="9" t="s">
        <v>42</v>
      </c>
      <c r="E725" s="31">
        <v>19</v>
      </c>
      <c r="F725" s="31">
        <v>57</v>
      </c>
      <c r="G725" s="31">
        <v>32</v>
      </c>
      <c r="H725" s="8">
        <v>3</v>
      </c>
      <c r="I725" s="7">
        <v>3.1944444444444442E-2</v>
      </c>
      <c r="J725" s="9" t="s">
        <v>6</v>
      </c>
      <c r="K725" s="31">
        <v>96</v>
      </c>
      <c r="L725" s="31">
        <v>39</v>
      </c>
      <c r="M725" s="31">
        <v>96</v>
      </c>
      <c r="N725" s="12">
        <v>0.40625</v>
      </c>
    </row>
    <row r="726" spans="1:14" x14ac:dyDescent="0.2">
      <c r="A726" s="8">
        <v>287</v>
      </c>
      <c r="B726" s="8">
        <v>20</v>
      </c>
      <c r="C726" s="9" t="s">
        <v>22</v>
      </c>
      <c r="D726" s="9" t="s">
        <v>46</v>
      </c>
      <c r="E726" s="31">
        <v>14</v>
      </c>
      <c r="F726" s="31">
        <v>28</v>
      </c>
      <c r="G726" s="31">
        <v>23</v>
      </c>
      <c r="H726" s="8">
        <v>2</v>
      </c>
      <c r="I726" s="7">
        <v>4.027777777777778E-2</v>
      </c>
      <c r="J726" s="9" t="s">
        <v>6</v>
      </c>
      <c r="K726" s="31">
        <v>46</v>
      </c>
      <c r="L726" s="31">
        <v>18</v>
      </c>
      <c r="M726" s="31">
        <v>46</v>
      </c>
      <c r="N726" s="12">
        <v>0.39130434782608697</v>
      </c>
    </row>
    <row r="727" spans="1:14" x14ac:dyDescent="0.2">
      <c r="A727" s="8">
        <v>287</v>
      </c>
      <c r="B727" s="8">
        <v>20</v>
      </c>
      <c r="C727" s="9" t="s">
        <v>7</v>
      </c>
      <c r="D727" s="9" t="s">
        <v>32</v>
      </c>
      <c r="E727" s="31">
        <v>18</v>
      </c>
      <c r="F727" s="31">
        <v>36</v>
      </c>
      <c r="G727" s="31">
        <v>30</v>
      </c>
      <c r="H727" s="8">
        <v>2</v>
      </c>
      <c r="I727" s="7">
        <v>1.1805555555555555E-2</v>
      </c>
      <c r="J727" s="9" t="s">
        <v>8</v>
      </c>
      <c r="K727" s="31">
        <v>60</v>
      </c>
      <c r="L727" s="31">
        <v>24</v>
      </c>
      <c r="M727" s="31">
        <v>60</v>
      </c>
      <c r="N727" s="12">
        <v>0.4</v>
      </c>
    </row>
    <row r="728" spans="1:14" x14ac:dyDescent="0.2">
      <c r="A728" s="8">
        <v>288</v>
      </c>
      <c r="B728" s="8">
        <v>15</v>
      </c>
      <c r="C728" s="9" t="s">
        <v>5</v>
      </c>
      <c r="D728" s="9" t="s">
        <v>31</v>
      </c>
      <c r="E728" s="31">
        <v>14</v>
      </c>
      <c r="F728" s="31">
        <v>28</v>
      </c>
      <c r="G728" s="31">
        <v>24</v>
      </c>
      <c r="H728" s="8">
        <v>2</v>
      </c>
      <c r="I728" s="7">
        <v>4.1666666666666666E-3</v>
      </c>
      <c r="J728" s="9" t="s">
        <v>8</v>
      </c>
      <c r="K728" s="31">
        <v>48</v>
      </c>
      <c r="L728" s="31">
        <v>20</v>
      </c>
      <c r="M728" s="31">
        <v>48</v>
      </c>
      <c r="N728" s="12">
        <v>0.41666666666666669</v>
      </c>
    </row>
    <row r="729" spans="1:14" x14ac:dyDescent="0.2">
      <c r="A729" s="8">
        <v>288</v>
      </c>
      <c r="B729" s="8">
        <v>15</v>
      </c>
      <c r="C729" s="9" t="s">
        <v>16</v>
      </c>
      <c r="D729" s="9" t="s">
        <v>40</v>
      </c>
      <c r="E729" s="31">
        <v>11</v>
      </c>
      <c r="F729" s="31">
        <v>22</v>
      </c>
      <c r="G729" s="31">
        <v>19</v>
      </c>
      <c r="H729" s="8">
        <v>2</v>
      </c>
      <c r="I729" s="7">
        <v>2.2222222222222223E-2</v>
      </c>
      <c r="J729" s="9" t="s">
        <v>6</v>
      </c>
      <c r="K729" s="31">
        <v>38</v>
      </c>
      <c r="L729" s="31">
        <v>16</v>
      </c>
      <c r="M729" s="31">
        <v>38</v>
      </c>
      <c r="N729" s="12">
        <v>0.42105263157894735</v>
      </c>
    </row>
    <row r="730" spans="1:14" x14ac:dyDescent="0.2">
      <c r="A730" s="8">
        <v>289</v>
      </c>
      <c r="B730" s="8">
        <v>15</v>
      </c>
      <c r="C730" s="9" t="s">
        <v>21</v>
      </c>
      <c r="D730" s="9" t="s">
        <v>45</v>
      </c>
      <c r="E730" s="31">
        <v>12</v>
      </c>
      <c r="F730" s="31">
        <v>36</v>
      </c>
      <c r="G730" s="31">
        <v>20</v>
      </c>
      <c r="H730" s="8">
        <v>3</v>
      </c>
      <c r="I730" s="7">
        <v>1.3888888888888888E-2</v>
      </c>
      <c r="J730" s="9" t="s">
        <v>6</v>
      </c>
      <c r="K730" s="31">
        <v>60</v>
      </c>
      <c r="L730" s="31">
        <v>24</v>
      </c>
      <c r="M730" s="31">
        <v>60</v>
      </c>
      <c r="N730" s="12">
        <v>0.4</v>
      </c>
    </row>
    <row r="731" spans="1:14" x14ac:dyDescent="0.2">
      <c r="A731" s="8">
        <v>289</v>
      </c>
      <c r="B731" s="8">
        <v>15</v>
      </c>
      <c r="C731" s="9" t="s">
        <v>25</v>
      </c>
      <c r="D731" s="9" t="s">
        <v>49</v>
      </c>
      <c r="E731" s="31">
        <v>15</v>
      </c>
      <c r="F731" s="31">
        <v>45</v>
      </c>
      <c r="G731" s="31">
        <v>26</v>
      </c>
      <c r="H731" s="8">
        <v>3</v>
      </c>
      <c r="I731" s="7">
        <v>3.3333333333333333E-2</v>
      </c>
      <c r="J731" s="9" t="s">
        <v>8</v>
      </c>
      <c r="K731" s="31">
        <v>78</v>
      </c>
      <c r="L731" s="31">
        <v>33</v>
      </c>
      <c r="M731" s="31">
        <v>78</v>
      </c>
      <c r="N731" s="12">
        <v>0.42307692307692307</v>
      </c>
    </row>
    <row r="732" spans="1:14" x14ac:dyDescent="0.2">
      <c r="A732" s="8">
        <v>290</v>
      </c>
      <c r="B732" s="8">
        <v>19</v>
      </c>
      <c r="C732" s="9" t="s">
        <v>11</v>
      </c>
      <c r="D732" s="9" t="s">
        <v>35</v>
      </c>
      <c r="E732" s="31">
        <v>25</v>
      </c>
      <c r="F732" s="31">
        <v>25</v>
      </c>
      <c r="G732" s="31">
        <v>40</v>
      </c>
      <c r="H732" s="8">
        <v>1</v>
      </c>
      <c r="I732" s="7">
        <v>3.9583333333333331E-2</v>
      </c>
      <c r="J732" s="9" t="s">
        <v>6</v>
      </c>
      <c r="K732" s="31">
        <v>40</v>
      </c>
      <c r="L732" s="31">
        <v>15</v>
      </c>
      <c r="M732" s="31">
        <v>40</v>
      </c>
      <c r="N732" s="12">
        <v>0.375</v>
      </c>
    </row>
    <row r="733" spans="1:14" x14ac:dyDescent="0.2">
      <c r="A733" s="8">
        <v>291</v>
      </c>
      <c r="B733" s="8">
        <v>2</v>
      </c>
      <c r="C733" s="9" t="s">
        <v>20</v>
      </c>
      <c r="D733" s="9" t="s">
        <v>44</v>
      </c>
      <c r="E733" s="31">
        <v>20</v>
      </c>
      <c r="F733" s="31">
        <v>40</v>
      </c>
      <c r="G733" s="31">
        <v>34</v>
      </c>
      <c r="H733" s="8">
        <v>2</v>
      </c>
      <c r="I733" s="7">
        <v>1.9444444444444445E-2</v>
      </c>
      <c r="J733" s="9" t="s">
        <v>8</v>
      </c>
      <c r="K733" s="31">
        <v>68</v>
      </c>
      <c r="L733" s="31">
        <v>28</v>
      </c>
      <c r="M733" s="31">
        <v>68</v>
      </c>
      <c r="N733" s="12">
        <v>0.41176470588235292</v>
      </c>
    </row>
    <row r="734" spans="1:14" x14ac:dyDescent="0.2">
      <c r="A734" s="8">
        <v>291</v>
      </c>
      <c r="B734" s="8">
        <v>2</v>
      </c>
      <c r="C734" s="9" t="s">
        <v>26</v>
      </c>
      <c r="D734" s="9" t="s">
        <v>50</v>
      </c>
      <c r="E734" s="31">
        <v>15</v>
      </c>
      <c r="F734" s="31">
        <v>15</v>
      </c>
      <c r="G734" s="31">
        <v>25</v>
      </c>
      <c r="H734" s="8">
        <v>1</v>
      </c>
      <c r="I734" s="7">
        <v>2.8472222222222222E-2</v>
      </c>
      <c r="J734" s="9" t="s">
        <v>6</v>
      </c>
      <c r="K734" s="31">
        <v>25</v>
      </c>
      <c r="L734" s="31">
        <v>10</v>
      </c>
      <c r="M734" s="31">
        <v>25</v>
      </c>
      <c r="N734" s="12">
        <v>0.4</v>
      </c>
    </row>
    <row r="735" spans="1:14" x14ac:dyDescent="0.2">
      <c r="A735" s="8">
        <v>291</v>
      </c>
      <c r="B735" s="8">
        <v>2</v>
      </c>
      <c r="C735" s="9" t="s">
        <v>17</v>
      </c>
      <c r="D735" s="9" t="s">
        <v>41</v>
      </c>
      <c r="E735" s="31">
        <v>21</v>
      </c>
      <c r="F735" s="31">
        <v>63</v>
      </c>
      <c r="G735" s="31">
        <v>35</v>
      </c>
      <c r="H735" s="8">
        <v>3</v>
      </c>
      <c r="I735" s="7">
        <v>8.3333333333333332E-3</v>
      </c>
      <c r="J735" s="9" t="s">
        <v>8</v>
      </c>
      <c r="K735" s="31">
        <v>105</v>
      </c>
      <c r="L735" s="31">
        <v>42</v>
      </c>
      <c r="M735" s="31">
        <v>105</v>
      </c>
      <c r="N735" s="12">
        <v>0.4</v>
      </c>
    </row>
    <row r="736" spans="1:14" x14ac:dyDescent="0.2">
      <c r="A736" s="8">
        <v>291</v>
      </c>
      <c r="B736" s="8">
        <v>2</v>
      </c>
      <c r="C736" s="9" t="s">
        <v>9</v>
      </c>
      <c r="D736" s="9" t="s">
        <v>33</v>
      </c>
      <c r="E736" s="31">
        <v>19</v>
      </c>
      <c r="F736" s="31">
        <v>38</v>
      </c>
      <c r="G736" s="31">
        <v>31</v>
      </c>
      <c r="H736" s="8">
        <v>2</v>
      </c>
      <c r="I736" s="7">
        <v>9.7222222222222224E-3</v>
      </c>
      <c r="J736" s="9" t="s">
        <v>6</v>
      </c>
      <c r="K736" s="31">
        <v>62</v>
      </c>
      <c r="L736" s="31">
        <v>24</v>
      </c>
      <c r="M736" s="31">
        <v>62</v>
      </c>
      <c r="N736" s="12">
        <v>0.38709677419354838</v>
      </c>
    </row>
    <row r="737" spans="1:14" x14ac:dyDescent="0.2">
      <c r="A737" s="8">
        <v>292</v>
      </c>
      <c r="B737" s="8">
        <v>10</v>
      </c>
      <c r="C737" s="9" t="s">
        <v>15</v>
      </c>
      <c r="D737" s="9" t="s">
        <v>39</v>
      </c>
      <c r="E737" s="31">
        <v>16</v>
      </c>
      <c r="F737" s="31">
        <v>48</v>
      </c>
      <c r="G737" s="31">
        <v>28</v>
      </c>
      <c r="H737" s="8">
        <v>3</v>
      </c>
      <c r="I737" s="7">
        <v>1.5972222222222221E-2</v>
      </c>
      <c r="J737" s="9" t="s">
        <v>8</v>
      </c>
      <c r="K737" s="31">
        <v>84</v>
      </c>
      <c r="L737" s="31">
        <v>36</v>
      </c>
      <c r="M737" s="31">
        <v>84</v>
      </c>
      <c r="N737" s="12">
        <v>0.42857142857142855</v>
      </c>
    </row>
    <row r="738" spans="1:14" x14ac:dyDescent="0.2">
      <c r="A738" s="8">
        <v>293</v>
      </c>
      <c r="B738" s="8">
        <v>16</v>
      </c>
      <c r="C738" s="9" t="s">
        <v>15</v>
      </c>
      <c r="D738" s="9" t="s">
        <v>39</v>
      </c>
      <c r="E738" s="31">
        <v>16</v>
      </c>
      <c r="F738" s="31">
        <v>48</v>
      </c>
      <c r="G738" s="31">
        <v>28</v>
      </c>
      <c r="H738" s="8">
        <v>3</v>
      </c>
      <c r="I738" s="7">
        <v>3.0555555555555555E-2</v>
      </c>
      <c r="J738" s="9" t="s">
        <v>6</v>
      </c>
      <c r="K738" s="31">
        <v>84</v>
      </c>
      <c r="L738" s="31">
        <v>36</v>
      </c>
      <c r="M738" s="31">
        <v>84</v>
      </c>
      <c r="N738" s="12">
        <v>0.42857142857142855</v>
      </c>
    </row>
    <row r="739" spans="1:14" x14ac:dyDescent="0.2">
      <c r="A739" s="8">
        <v>293</v>
      </c>
      <c r="B739" s="8">
        <v>16</v>
      </c>
      <c r="C739" s="9" t="s">
        <v>7</v>
      </c>
      <c r="D739" s="9" t="s">
        <v>32</v>
      </c>
      <c r="E739" s="31">
        <v>18</v>
      </c>
      <c r="F739" s="31">
        <v>36</v>
      </c>
      <c r="G739" s="31">
        <v>30</v>
      </c>
      <c r="H739" s="8">
        <v>2</v>
      </c>
      <c r="I739" s="7">
        <v>2.013888888888889E-2</v>
      </c>
      <c r="J739" s="9" t="s">
        <v>6</v>
      </c>
      <c r="K739" s="31">
        <v>60</v>
      </c>
      <c r="L739" s="31">
        <v>24</v>
      </c>
      <c r="M739" s="31">
        <v>60</v>
      </c>
      <c r="N739" s="12">
        <v>0.4</v>
      </c>
    </row>
    <row r="740" spans="1:14" x14ac:dyDescent="0.2">
      <c r="A740" s="8">
        <v>293</v>
      </c>
      <c r="B740" s="8">
        <v>16</v>
      </c>
      <c r="C740" s="9" t="s">
        <v>12</v>
      </c>
      <c r="D740" s="9" t="s">
        <v>36</v>
      </c>
      <c r="E740" s="31">
        <v>22</v>
      </c>
      <c r="F740" s="31">
        <v>44</v>
      </c>
      <c r="G740" s="31">
        <v>36</v>
      </c>
      <c r="H740" s="8">
        <v>2</v>
      </c>
      <c r="I740" s="7">
        <v>3.2638888888888891E-2</v>
      </c>
      <c r="J740" s="9" t="s">
        <v>6</v>
      </c>
      <c r="K740" s="31">
        <v>72</v>
      </c>
      <c r="L740" s="31">
        <v>28</v>
      </c>
      <c r="M740" s="31">
        <v>72</v>
      </c>
      <c r="N740" s="12">
        <v>0.3888888888888889</v>
      </c>
    </row>
    <row r="741" spans="1:14" x14ac:dyDescent="0.2">
      <c r="A741" s="8">
        <v>294</v>
      </c>
      <c r="B741" s="8">
        <v>17</v>
      </c>
      <c r="C741" s="9" t="s">
        <v>9</v>
      </c>
      <c r="D741" s="9" t="s">
        <v>33</v>
      </c>
      <c r="E741" s="31">
        <v>19</v>
      </c>
      <c r="F741" s="31">
        <v>38</v>
      </c>
      <c r="G741" s="31">
        <v>31</v>
      </c>
      <c r="H741" s="8">
        <v>2</v>
      </c>
      <c r="I741" s="7">
        <v>2.1527777777777778E-2</v>
      </c>
      <c r="J741" s="9" t="s">
        <v>8</v>
      </c>
      <c r="K741" s="31">
        <v>62</v>
      </c>
      <c r="L741" s="31">
        <v>24</v>
      </c>
      <c r="M741" s="31">
        <v>62</v>
      </c>
      <c r="N741" s="12">
        <v>0.38709677419354838</v>
      </c>
    </row>
    <row r="742" spans="1:14" x14ac:dyDescent="0.2">
      <c r="A742" s="8">
        <v>294</v>
      </c>
      <c r="B742" s="8">
        <v>17</v>
      </c>
      <c r="C742" s="9" t="s">
        <v>12</v>
      </c>
      <c r="D742" s="9" t="s">
        <v>36</v>
      </c>
      <c r="E742" s="31">
        <v>22</v>
      </c>
      <c r="F742" s="31">
        <v>66</v>
      </c>
      <c r="G742" s="31">
        <v>36</v>
      </c>
      <c r="H742" s="8">
        <v>3</v>
      </c>
      <c r="I742" s="7">
        <v>9.0277777777777769E-3</v>
      </c>
      <c r="J742" s="9" t="s">
        <v>6</v>
      </c>
      <c r="K742" s="31">
        <v>108</v>
      </c>
      <c r="L742" s="31">
        <v>42</v>
      </c>
      <c r="M742" s="31">
        <v>108</v>
      </c>
      <c r="N742" s="12">
        <v>0.3888888888888889</v>
      </c>
    </row>
    <row r="743" spans="1:14" x14ac:dyDescent="0.2">
      <c r="A743" s="8">
        <v>294</v>
      </c>
      <c r="B743" s="8">
        <v>17</v>
      </c>
      <c r="C743" s="9" t="s">
        <v>24</v>
      </c>
      <c r="D743" s="9" t="s">
        <v>48</v>
      </c>
      <c r="E743" s="31">
        <v>10</v>
      </c>
      <c r="F743" s="31">
        <v>30</v>
      </c>
      <c r="G743" s="31">
        <v>18</v>
      </c>
      <c r="H743" s="8">
        <v>3</v>
      </c>
      <c r="I743" s="7">
        <v>2.2916666666666665E-2</v>
      </c>
      <c r="J743" s="9" t="s">
        <v>6</v>
      </c>
      <c r="K743" s="31">
        <v>54</v>
      </c>
      <c r="L743" s="31">
        <v>24</v>
      </c>
      <c r="M743" s="31">
        <v>54</v>
      </c>
      <c r="N743" s="12">
        <v>0.44444444444444442</v>
      </c>
    </row>
    <row r="744" spans="1:14" x14ac:dyDescent="0.2">
      <c r="A744" s="8">
        <v>294</v>
      </c>
      <c r="B744" s="8">
        <v>17</v>
      </c>
      <c r="C744" s="9" t="s">
        <v>20</v>
      </c>
      <c r="D744" s="9" t="s">
        <v>44</v>
      </c>
      <c r="E744" s="31">
        <v>20</v>
      </c>
      <c r="F744" s="31">
        <v>60</v>
      </c>
      <c r="G744" s="31">
        <v>34</v>
      </c>
      <c r="H744" s="8">
        <v>3</v>
      </c>
      <c r="I744" s="7">
        <v>6.2500000000000003E-3</v>
      </c>
      <c r="J744" s="9" t="s">
        <v>8</v>
      </c>
      <c r="K744" s="31">
        <v>102</v>
      </c>
      <c r="L744" s="31">
        <v>42</v>
      </c>
      <c r="M744" s="31">
        <v>102</v>
      </c>
      <c r="N744" s="12">
        <v>0.41176470588235292</v>
      </c>
    </row>
    <row r="745" spans="1:14" x14ac:dyDescent="0.2">
      <c r="A745" s="8">
        <v>295</v>
      </c>
      <c r="B745" s="8">
        <v>3</v>
      </c>
      <c r="C745" s="9" t="s">
        <v>18</v>
      </c>
      <c r="D745" s="9" t="s">
        <v>42</v>
      </c>
      <c r="E745" s="31">
        <v>19</v>
      </c>
      <c r="F745" s="31">
        <v>19</v>
      </c>
      <c r="G745" s="31">
        <v>32</v>
      </c>
      <c r="H745" s="8">
        <v>1</v>
      </c>
      <c r="I745" s="7">
        <v>3.0555555555555555E-2</v>
      </c>
      <c r="J745" s="9" t="s">
        <v>8</v>
      </c>
      <c r="K745" s="31">
        <v>32</v>
      </c>
      <c r="L745" s="31">
        <v>13</v>
      </c>
      <c r="M745" s="31">
        <v>32</v>
      </c>
      <c r="N745" s="12">
        <v>0.40625</v>
      </c>
    </row>
    <row r="746" spans="1:14" x14ac:dyDescent="0.2">
      <c r="A746" s="8">
        <v>295</v>
      </c>
      <c r="B746" s="8">
        <v>3</v>
      </c>
      <c r="C746" s="9" t="s">
        <v>7</v>
      </c>
      <c r="D746" s="9" t="s">
        <v>32</v>
      </c>
      <c r="E746" s="31">
        <v>18</v>
      </c>
      <c r="F746" s="31">
        <v>54</v>
      </c>
      <c r="G746" s="31">
        <v>30</v>
      </c>
      <c r="H746" s="8">
        <v>3</v>
      </c>
      <c r="I746" s="7">
        <v>2.4305555555555556E-2</v>
      </c>
      <c r="J746" s="9" t="s">
        <v>6</v>
      </c>
      <c r="K746" s="31">
        <v>90</v>
      </c>
      <c r="L746" s="31">
        <v>36</v>
      </c>
      <c r="M746" s="31">
        <v>90</v>
      </c>
      <c r="N746" s="12">
        <v>0.4</v>
      </c>
    </row>
    <row r="747" spans="1:14" x14ac:dyDescent="0.2">
      <c r="A747" s="8">
        <v>295</v>
      </c>
      <c r="B747" s="8">
        <v>3</v>
      </c>
      <c r="C747" s="9" t="s">
        <v>9</v>
      </c>
      <c r="D747" s="9" t="s">
        <v>33</v>
      </c>
      <c r="E747" s="31">
        <v>19</v>
      </c>
      <c r="F747" s="31">
        <v>38</v>
      </c>
      <c r="G747" s="31">
        <v>31</v>
      </c>
      <c r="H747" s="8">
        <v>2</v>
      </c>
      <c r="I747" s="7">
        <v>2.7083333333333334E-2</v>
      </c>
      <c r="J747" s="9" t="s">
        <v>8</v>
      </c>
      <c r="K747" s="31">
        <v>62</v>
      </c>
      <c r="L747" s="31">
        <v>24</v>
      </c>
      <c r="M747" s="31">
        <v>62</v>
      </c>
      <c r="N747" s="12">
        <v>0.38709677419354838</v>
      </c>
    </row>
    <row r="748" spans="1:14" x14ac:dyDescent="0.2">
      <c r="A748" s="8">
        <v>295</v>
      </c>
      <c r="B748" s="8">
        <v>3</v>
      </c>
      <c r="C748" s="9" t="s">
        <v>23</v>
      </c>
      <c r="D748" s="9" t="s">
        <v>47</v>
      </c>
      <c r="E748" s="31">
        <v>13</v>
      </c>
      <c r="F748" s="31">
        <v>39</v>
      </c>
      <c r="G748" s="31">
        <v>21</v>
      </c>
      <c r="H748" s="8">
        <v>3</v>
      </c>
      <c r="I748" s="7">
        <v>4.0972222222222222E-2</v>
      </c>
      <c r="J748" s="9" t="s">
        <v>6</v>
      </c>
      <c r="K748" s="31">
        <v>63</v>
      </c>
      <c r="L748" s="31">
        <v>24</v>
      </c>
      <c r="M748" s="31">
        <v>63</v>
      </c>
      <c r="N748" s="12">
        <v>0.38095238095238093</v>
      </c>
    </row>
    <row r="749" spans="1:14" x14ac:dyDescent="0.2">
      <c r="A749" s="8">
        <v>296</v>
      </c>
      <c r="B749" s="8">
        <v>14</v>
      </c>
      <c r="C749" s="9" t="s">
        <v>22</v>
      </c>
      <c r="D749" s="9" t="s">
        <v>46</v>
      </c>
      <c r="E749" s="31">
        <v>14</v>
      </c>
      <c r="F749" s="31">
        <v>14</v>
      </c>
      <c r="G749" s="31">
        <v>23</v>
      </c>
      <c r="H749" s="8">
        <v>1</v>
      </c>
      <c r="I749" s="7">
        <v>1.3888888888888888E-2</v>
      </c>
      <c r="J749" s="9" t="s">
        <v>6</v>
      </c>
      <c r="K749" s="31">
        <v>23</v>
      </c>
      <c r="L749" s="31">
        <v>9</v>
      </c>
      <c r="M749" s="31">
        <v>23</v>
      </c>
      <c r="N749" s="12">
        <v>0.39130434782608697</v>
      </c>
    </row>
    <row r="750" spans="1:14" x14ac:dyDescent="0.2">
      <c r="A750" s="8">
        <v>296</v>
      </c>
      <c r="B750" s="8">
        <v>14</v>
      </c>
      <c r="C750" s="9" t="s">
        <v>12</v>
      </c>
      <c r="D750" s="9" t="s">
        <v>36</v>
      </c>
      <c r="E750" s="31">
        <v>22</v>
      </c>
      <c r="F750" s="31">
        <v>22</v>
      </c>
      <c r="G750" s="31">
        <v>36</v>
      </c>
      <c r="H750" s="8">
        <v>1</v>
      </c>
      <c r="I750" s="7">
        <v>1.8055555555555554E-2</v>
      </c>
      <c r="J750" s="9" t="s">
        <v>8</v>
      </c>
      <c r="K750" s="31">
        <v>36</v>
      </c>
      <c r="L750" s="31">
        <v>14</v>
      </c>
      <c r="M750" s="31">
        <v>36</v>
      </c>
      <c r="N750" s="12">
        <v>0.3888888888888889</v>
      </c>
    </row>
    <row r="751" spans="1:14" x14ac:dyDescent="0.2">
      <c r="A751" s="8">
        <v>297</v>
      </c>
      <c r="B751" s="8">
        <v>4</v>
      </c>
      <c r="C751" s="9" t="s">
        <v>13</v>
      </c>
      <c r="D751" s="9" t="s">
        <v>37</v>
      </c>
      <c r="E751" s="31">
        <v>17</v>
      </c>
      <c r="F751" s="31">
        <v>34</v>
      </c>
      <c r="G751" s="31">
        <v>29</v>
      </c>
      <c r="H751" s="8">
        <v>2</v>
      </c>
      <c r="I751" s="7">
        <v>4.0972222222222222E-2</v>
      </c>
      <c r="J751" s="9" t="s">
        <v>8</v>
      </c>
      <c r="K751" s="31">
        <v>58</v>
      </c>
      <c r="L751" s="31">
        <v>24</v>
      </c>
      <c r="M751" s="31">
        <v>58</v>
      </c>
      <c r="N751" s="12">
        <v>0.41379310344827586</v>
      </c>
    </row>
    <row r="752" spans="1:14" x14ac:dyDescent="0.2">
      <c r="A752" s="8">
        <v>297</v>
      </c>
      <c r="B752" s="8">
        <v>4</v>
      </c>
      <c r="C752" s="9" t="s">
        <v>24</v>
      </c>
      <c r="D752" s="9" t="s">
        <v>48</v>
      </c>
      <c r="E752" s="31">
        <v>10</v>
      </c>
      <c r="F752" s="31">
        <v>30</v>
      </c>
      <c r="G752" s="31">
        <v>18</v>
      </c>
      <c r="H752" s="8">
        <v>3</v>
      </c>
      <c r="I752" s="7">
        <v>9.0277777777777769E-3</v>
      </c>
      <c r="J752" s="9" t="s">
        <v>8</v>
      </c>
      <c r="K752" s="31">
        <v>54</v>
      </c>
      <c r="L752" s="31">
        <v>24</v>
      </c>
      <c r="M752" s="31">
        <v>54</v>
      </c>
      <c r="N752" s="12">
        <v>0.44444444444444442</v>
      </c>
    </row>
    <row r="753" spans="1:14" x14ac:dyDescent="0.2">
      <c r="A753" s="8">
        <v>297</v>
      </c>
      <c r="B753" s="8">
        <v>4</v>
      </c>
      <c r="C753" s="9" t="s">
        <v>23</v>
      </c>
      <c r="D753" s="9" t="s">
        <v>47</v>
      </c>
      <c r="E753" s="31">
        <v>13</v>
      </c>
      <c r="F753" s="31">
        <v>39</v>
      </c>
      <c r="G753" s="31">
        <v>21</v>
      </c>
      <c r="H753" s="8">
        <v>3</v>
      </c>
      <c r="I753" s="7">
        <v>2.7777777777777776E-2</v>
      </c>
      <c r="J753" s="9" t="s">
        <v>8</v>
      </c>
      <c r="K753" s="31">
        <v>63</v>
      </c>
      <c r="L753" s="31">
        <v>24</v>
      </c>
      <c r="M753" s="31">
        <v>63</v>
      </c>
      <c r="N753" s="12">
        <v>0.38095238095238093</v>
      </c>
    </row>
    <row r="754" spans="1:14" x14ac:dyDescent="0.2">
      <c r="A754" s="8">
        <v>298</v>
      </c>
      <c r="B754" s="8">
        <v>11</v>
      </c>
      <c r="C754" s="9" t="s">
        <v>10</v>
      </c>
      <c r="D754" s="9" t="s">
        <v>34</v>
      </c>
      <c r="E754" s="31">
        <v>16</v>
      </c>
      <c r="F754" s="31">
        <v>48</v>
      </c>
      <c r="G754" s="31">
        <v>27</v>
      </c>
      <c r="H754" s="8">
        <v>3</v>
      </c>
      <c r="I754" s="7">
        <v>3.1944444444444442E-2</v>
      </c>
      <c r="J754" s="9" t="s">
        <v>6</v>
      </c>
      <c r="K754" s="31">
        <v>81</v>
      </c>
      <c r="L754" s="31">
        <v>33</v>
      </c>
      <c r="M754" s="31">
        <v>81</v>
      </c>
      <c r="N754" s="12">
        <v>0.40740740740740738</v>
      </c>
    </row>
    <row r="755" spans="1:14" x14ac:dyDescent="0.2">
      <c r="A755" s="8">
        <v>298</v>
      </c>
      <c r="B755" s="8">
        <v>11</v>
      </c>
      <c r="C755" s="9" t="s">
        <v>12</v>
      </c>
      <c r="D755" s="9" t="s">
        <v>36</v>
      </c>
      <c r="E755" s="31">
        <v>22</v>
      </c>
      <c r="F755" s="31">
        <v>66</v>
      </c>
      <c r="G755" s="31">
        <v>36</v>
      </c>
      <c r="H755" s="8">
        <v>3</v>
      </c>
      <c r="I755" s="7">
        <v>3.4027777777777775E-2</v>
      </c>
      <c r="J755" s="9" t="s">
        <v>6</v>
      </c>
      <c r="K755" s="31">
        <v>108</v>
      </c>
      <c r="L755" s="31">
        <v>42</v>
      </c>
      <c r="M755" s="31">
        <v>108</v>
      </c>
      <c r="N755" s="12">
        <v>0.3888888888888889</v>
      </c>
    </row>
    <row r="756" spans="1:14" x14ac:dyDescent="0.2">
      <c r="A756" s="8">
        <v>298</v>
      </c>
      <c r="B756" s="8">
        <v>11</v>
      </c>
      <c r="C756" s="9" t="s">
        <v>19</v>
      </c>
      <c r="D756" s="9" t="s">
        <v>43</v>
      </c>
      <c r="E756" s="31">
        <v>13</v>
      </c>
      <c r="F756" s="31">
        <v>39</v>
      </c>
      <c r="G756" s="31">
        <v>22</v>
      </c>
      <c r="H756" s="8">
        <v>3</v>
      </c>
      <c r="I756" s="7">
        <v>3.1944444444444442E-2</v>
      </c>
      <c r="J756" s="9" t="s">
        <v>8</v>
      </c>
      <c r="K756" s="31">
        <v>66</v>
      </c>
      <c r="L756" s="31">
        <v>27</v>
      </c>
      <c r="M756" s="31">
        <v>66</v>
      </c>
      <c r="N756" s="12">
        <v>0.40909090909090912</v>
      </c>
    </row>
    <row r="757" spans="1:14" x14ac:dyDescent="0.2">
      <c r="A757" s="8">
        <v>299</v>
      </c>
      <c r="B757" s="8">
        <v>6</v>
      </c>
      <c r="C757" s="9" t="s">
        <v>21</v>
      </c>
      <c r="D757" s="9" t="s">
        <v>45</v>
      </c>
      <c r="E757" s="31">
        <v>12</v>
      </c>
      <c r="F757" s="31">
        <v>12</v>
      </c>
      <c r="G757" s="31">
        <v>20</v>
      </c>
      <c r="H757" s="8">
        <v>1</v>
      </c>
      <c r="I757" s="7">
        <v>1.1805555555555555E-2</v>
      </c>
      <c r="J757" s="9" t="s">
        <v>6</v>
      </c>
      <c r="K757" s="31">
        <v>20</v>
      </c>
      <c r="L757" s="31">
        <v>8</v>
      </c>
      <c r="M757" s="31">
        <v>20</v>
      </c>
      <c r="N757" s="12">
        <v>0.4</v>
      </c>
    </row>
    <row r="758" spans="1:14" x14ac:dyDescent="0.2">
      <c r="A758" s="8">
        <v>299</v>
      </c>
      <c r="B758" s="8">
        <v>6</v>
      </c>
      <c r="C758" s="9" t="s">
        <v>12</v>
      </c>
      <c r="D758" s="9" t="s">
        <v>36</v>
      </c>
      <c r="E758" s="31">
        <v>22</v>
      </c>
      <c r="F758" s="31">
        <v>44</v>
      </c>
      <c r="G758" s="31">
        <v>36</v>
      </c>
      <c r="H758" s="8">
        <v>2</v>
      </c>
      <c r="I758" s="7">
        <v>3.8194444444444448E-2</v>
      </c>
      <c r="J758" s="9" t="s">
        <v>6</v>
      </c>
      <c r="K758" s="31">
        <v>72</v>
      </c>
      <c r="L758" s="31">
        <v>28</v>
      </c>
      <c r="M758" s="31">
        <v>72</v>
      </c>
      <c r="N758" s="12">
        <v>0.3888888888888889</v>
      </c>
    </row>
    <row r="759" spans="1:14" x14ac:dyDescent="0.2">
      <c r="A759" s="8">
        <v>299</v>
      </c>
      <c r="B759" s="8">
        <v>6</v>
      </c>
      <c r="C759" s="9" t="s">
        <v>5</v>
      </c>
      <c r="D759" s="9" t="s">
        <v>31</v>
      </c>
      <c r="E759" s="31">
        <v>14</v>
      </c>
      <c r="F759" s="31">
        <v>42</v>
      </c>
      <c r="G759" s="31">
        <v>24</v>
      </c>
      <c r="H759" s="8">
        <v>3</v>
      </c>
      <c r="I759" s="7">
        <v>1.0416666666666666E-2</v>
      </c>
      <c r="J759" s="9" t="s">
        <v>8</v>
      </c>
      <c r="K759" s="31">
        <v>72</v>
      </c>
      <c r="L759" s="31">
        <v>30</v>
      </c>
      <c r="M759" s="31">
        <v>72</v>
      </c>
      <c r="N759" s="12">
        <v>0.41666666666666669</v>
      </c>
    </row>
    <row r="760" spans="1:14" x14ac:dyDescent="0.2">
      <c r="A760" s="8">
        <v>299</v>
      </c>
      <c r="B760" s="8">
        <v>6</v>
      </c>
      <c r="C760" s="9" t="s">
        <v>24</v>
      </c>
      <c r="D760" s="9" t="s">
        <v>48</v>
      </c>
      <c r="E760" s="31">
        <v>10</v>
      </c>
      <c r="F760" s="31">
        <v>10</v>
      </c>
      <c r="G760" s="31">
        <v>18</v>
      </c>
      <c r="H760" s="8">
        <v>1</v>
      </c>
      <c r="I760" s="7">
        <v>1.8055555555555554E-2</v>
      </c>
      <c r="J760" s="9" t="s">
        <v>6</v>
      </c>
      <c r="K760" s="31">
        <v>18</v>
      </c>
      <c r="L760" s="31">
        <v>8</v>
      </c>
      <c r="M760" s="31">
        <v>18</v>
      </c>
      <c r="N760" s="12">
        <v>0.44444444444444442</v>
      </c>
    </row>
    <row r="761" spans="1:14" x14ac:dyDescent="0.2">
      <c r="A761" s="8">
        <v>300</v>
      </c>
      <c r="B761" s="8">
        <v>18</v>
      </c>
      <c r="C761" s="9" t="s">
        <v>11</v>
      </c>
      <c r="D761" s="9" t="s">
        <v>35</v>
      </c>
      <c r="E761" s="31">
        <v>25</v>
      </c>
      <c r="F761" s="31">
        <v>75</v>
      </c>
      <c r="G761" s="31">
        <v>40</v>
      </c>
      <c r="H761" s="8">
        <v>3</v>
      </c>
      <c r="I761" s="7">
        <v>3.7499999999999999E-2</v>
      </c>
      <c r="J761" s="9" t="s">
        <v>8</v>
      </c>
      <c r="K761" s="31">
        <v>120</v>
      </c>
      <c r="L761" s="31">
        <v>45</v>
      </c>
      <c r="M761" s="31">
        <v>120</v>
      </c>
      <c r="N761" s="12">
        <v>0.375</v>
      </c>
    </row>
    <row r="762" spans="1:14" x14ac:dyDescent="0.2">
      <c r="A762" s="8">
        <v>300</v>
      </c>
      <c r="B762" s="8">
        <v>18</v>
      </c>
      <c r="C762" s="9" t="s">
        <v>24</v>
      </c>
      <c r="D762" s="9" t="s">
        <v>48</v>
      </c>
      <c r="E762" s="31">
        <v>10</v>
      </c>
      <c r="F762" s="31">
        <v>30</v>
      </c>
      <c r="G762" s="31">
        <v>18</v>
      </c>
      <c r="H762" s="8">
        <v>3</v>
      </c>
      <c r="I762" s="7">
        <v>9.7222222222222224E-3</v>
      </c>
      <c r="J762" s="9" t="s">
        <v>6</v>
      </c>
      <c r="K762" s="31">
        <v>54</v>
      </c>
      <c r="L762" s="31">
        <v>24</v>
      </c>
      <c r="M762" s="31">
        <v>54</v>
      </c>
      <c r="N762" s="12">
        <v>0.44444444444444442</v>
      </c>
    </row>
    <row r="763" spans="1:14" x14ac:dyDescent="0.2">
      <c r="A763" s="8">
        <v>300</v>
      </c>
      <c r="B763" s="8">
        <v>18</v>
      </c>
      <c r="C763" s="9" t="s">
        <v>25</v>
      </c>
      <c r="D763" s="9" t="s">
        <v>49</v>
      </c>
      <c r="E763" s="31">
        <v>15</v>
      </c>
      <c r="F763" s="31">
        <v>15</v>
      </c>
      <c r="G763" s="31">
        <v>26</v>
      </c>
      <c r="H763" s="8">
        <v>1</v>
      </c>
      <c r="I763" s="7">
        <v>1.5277777777777777E-2</v>
      </c>
      <c r="J763" s="9" t="s">
        <v>8</v>
      </c>
      <c r="K763" s="31">
        <v>26</v>
      </c>
      <c r="L763" s="31">
        <v>11</v>
      </c>
      <c r="M763" s="31">
        <v>26</v>
      </c>
      <c r="N763" s="12">
        <v>0.42307692307692307</v>
      </c>
    </row>
    <row r="764" spans="1:14" x14ac:dyDescent="0.2">
      <c r="A764" s="8">
        <v>300</v>
      </c>
      <c r="B764" s="8">
        <v>18</v>
      </c>
      <c r="C764" s="9" t="s">
        <v>7</v>
      </c>
      <c r="D764" s="9" t="s">
        <v>32</v>
      </c>
      <c r="E764" s="31">
        <v>18</v>
      </c>
      <c r="F764" s="31">
        <v>54</v>
      </c>
      <c r="G764" s="31">
        <v>30</v>
      </c>
      <c r="H764" s="8">
        <v>3</v>
      </c>
      <c r="I764" s="7">
        <v>1.9444444444444445E-2</v>
      </c>
      <c r="J764" s="9" t="s">
        <v>6</v>
      </c>
      <c r="K764" s="31">
        <v>90</v>
      </c>
      <c r="L764" s="31">
        <v>36</v>
      </c>
      <c r="M764" s="31">
        <v>90</v>
      </c>
      <c r="N764" s="12">
        <v>0.4</v>
      </c>
    </row>
    <row r="765" spans="1:14" x14ac:dyDescent="0.2">
      <c r="A765" s="8">
        <v>301</v>
      </c>
      <c r="B765" s="8">
        <v>8</v>
      </c>
      <c r="C765" s="9" t="s">
        <v>9</v>
      </c>
      <c r="D765" s="9" t="s">
        <v>33</v>
      </c>
      <c r="E765" s="31">
        <v>19</v>
      </c>
      <c r="F765" s="31">
        <v>57</v>
      </c>
      <c r="G765" s="31">
        <v>31</v>
      </c>
      <c r="H765" s="8">
        <v>3</v>
      </c>
      <c r="I765" s="7">
        <v>1.5972222222222221E-2</v>
      </c>
      <c r="J765" s="9" t="s">
        <v>8</v>
      </c>
      <c r="K765" s="31">
        <v>93</v>
      </c>
      <c r="L765" s="31">
        <v>36</v>
      </c>
      <c r="M765" s="31">
        <v>93</v>
      </c>
      <c r="N765" s="12">
        <v>0.38709677419354838</v>
      </c>
    </row>
    <row r="766" spans="1:14" x14ac:dyDescent="0.2">
      <c r="A766" s="8">
        <v>301</v>
      </c>
      <c r="B766" s="8">
        <v>8</v>
      </c>
      <c r="C766" s="9" t="s">
        <v>25</v>
      </c>
      <c r="D766" s="9" t="s">
        <v>49</v>
      </c>
      <c r="E766" s="31">
        <v>15</v>
      </c>
      <c r="F766" s="31">
        <v>30</v>
      </c>
      <c r="G766" s="31">
        <v>26</v>
      </c>
      <c r="H766" s="8">
        <v>2</v>
      </c>
      <c r="I766" s="7">
        <v>3.9583333333333331E-2</v>
      </c>
      <c r="J766" s="9" t="s">
        <v>8</v>
      </c>
      <c r="K766" s="31">
        <v>52</v>
      </c>
      <c r="L766" s="31">
        <v>22</v>
      </c>
      <c r="M766" s="31">
        <v>52</v>
      </c>
      <c r="N766" s="12">
        <v>0.42307692307692307</v>
      </c>
    </row>
    <row r="767" spans="1:14" x14ac:dyDescent="0.2">
      <c r="A767" s="8">
        <v>301</v>
      </c>
      <c r="B767" s="8">
        <v>8</v>
      </c>
      <c r="C767" s="9" t="s">
        <v>13</v>
      </c>
      <c r="D767" s="9" t="s">
        <v>37</v>
      </c>
      <c r="E767" s="31">
        <v>17</v>
      </c>
      <c r="F767" s="31">
        <v>34</v>
      </c>
      <c r="G767" s="31">
        <v>29</v>
      </c>
      <c r="H767" s="8">
        <v>2</v>
      </c>
      <c r="I767" s="7">
        <v>3.4027777777777775E-2</v>
      </c>
      <c r="J767" s="9" t="s">
        <v>6</v>
      </c>
      <c r="K767" s="31">
        <v>58</v>
      </c>
      <c r="L767" s="31">
        <v>24</v>
      </c>
      <c r="M767" s="31">
        <v>58</v>
      </c>
      <c r="N767" s="12">
        <v>0.41379310344827586</v>
      </c>
    </row>
    <row r="768" spans="1:14" x14ac:dyDescent="0.2">
      <c r="A768" s="8">
        <v>301</v>
      </c>
      <c r="B768" s="8">
        <v>8</v>
      </c>
      <c r="C768" s="9" t="s">
        <v>21</v>
      </c>
      <c r="D768" s="9" t="s">
        <v>45</v>
      </c>
      <c r="E768" s="31">
        <v>12</v>
      </c>
      <c r="F768" s="31">
        <v>12</v>
      </c>
      <c r="G768" s="31">
        <v>20</v>
      </c>
      <c r="H768" s="8">
        <v>1</v>
      </c>
      <c r="I768" s="7">
        <v>3.7499999999999999E-2</v>
      </c>
      <c r="J768" s="9" t="s">
        <v>6</v>
      </c>
      <c r="K768" s="31">
        <v>20</v>
      </c>
      <c r="L768" s="31">
        <v>8</v>
      </c>
      <c r="M768" s="31">
        <v>20</v>
      </c>
      <c r="N768" s="12">
        <v>0.4</v>
      </c>
    </row>
    <row r="769" spans="1:14" x14ac:dyDescent="0.2">
      <c r="A769" s="8">
        <v>302</v>
      </c>
      <c r="B769" s="8">
        <v>5</v>
      </c>
      <c r="C769" s="9" t="s">
        <v>18</v>
      </c>
      <c r="D769" s="9" t="s">
        <v>42</v>
      </c>
      <c r="E769" s="31">
        <v>19</v>
      </c>
      <c r="F769" s="31">
        <v>57</v>
      </c>
      <c r="G769" s="31">
        <v>32</v>
      </c>
      <c r="H769" s="8">
        <v>3</v>
      </c>
      <c r="I769" s="7">
        <v>1.0416666666666666E-2</v>
      </c>
      <c r="J769" s="9" t="s">
        <v>6</v>
      </c>
      <c r="K769" s="31">
        <v>96</v>
      </c>
      <c r="L769" s="31">
        <v>39</v>
      </c>
      <c r="M769" s="31">
        <v>96</v>
      </c>
      <c r="N769" s="12">
        <v>0.40625</v>
      </c>
    </row>
    <row r="770" spans="1:14" x14ac:dyDescent="0.2">
      <c r="A770" s="8">
        <v>303</v>
      </c>
      <c r="B770" s="8">
        <v>14</v>
      </c>
      <c r="C770" s="9" t="s">
        <v>21</v>
      </c>
      <c r="D770" s="9" t="s">
        <v>45</v>
      </c>
      <c r="E770" s="31">
        <v>12</v>
      </c>
      <c r="F770" s="31">
        <v>24</v>
      </c>
      <c r="G770" s="31">
        <v>20</v>
      </c>
      <c r="H770" s="8">
        <v>2</v>
      </c>
      <c r="I770" s="7">
        <v>9.0277777777777769E-3</v>
      </c>
      <c r="J770" s="9" t="s">
        <v>6</v>
      </c>
      <c r="K770" s="31">
        <v>40</v>
      </c>
      <c r="L770" s="31">
        <v>16</v>
      </c>
      <c r="M770" s="31">
        <v>40</v>
      </c>
      <c r="N770" s="12">
        <v>0.4</v>
      </c>
    </row>
    <row r="771" spans="1:14" x14ac:dyDescent="0.2">
      <c r="A771" s="8">
        <v>303</v>
      </c>
      <c r="B771" s="8">
        <v>14</v>
      </c>
      <c r="C771" s="9" t="s">
        <v>11</v>
      </c>
      <c r="D771" s="9" t="s">
        <v>35</v>
      </c>
      <c r="E771" s="31">
        <v>25</v>
      </c>
      <c r="F771" s="31">
        <v>75</v>
      </c>
      <c r="G771" s="31">
        <v>40</v>
      </c>
      <c r="H771" s="8">
        <v>3</v>
      </c>
      <c r="I771" s="7">
        <v>1.1111111111111112E-2</v>
      </c>
      <c r="J771" s="9" t="s">
        <v>6</v>
      </c>
      <c r="K771" s="31">
        <v>120</v>
      </c>
      <c r="L771" s="31">
        <v>45</v>
      </c>
      <c r="M771" s="31">
        <v>120</v>
      </c>
      <c r="N771" s="12">
        <v>0.375</v>
      </c>
    </row>
    <row r="772" spans="1:14" x14ac:dyDescent="0.2">
      <c r="A772" s="8">
        <v>303</v>
      </c>
      <c r="B772" s="8">
        <v>14</v>
      </c>
      <c r="C772" s="9" t="s">
        <v>25</v>
      </c>
      <c r="D772" s="9" t="s">
        <v>49</v>
      </c>
      <c r="E772" s="31">
        <v>15</v>
      </c>
      <c r="F772" s="31">
        <v>15</v>
      </c>
      <c r="G772" s="31">
        <v>26</v>
      </c>
      <c r="H772" s="8">
        <v>1</v>
      </c>
      <c r="I772" s="7">
        <v>3.888888888888889E-2</v>
      </c>
      <c r="J772" s="9" t="s">
        <v>8</v>
      </c>
      <c r="K772" s="31">
        <v>26</v>
      </c>
      <c r="L772" s="31">
        <v>11</v>
      </c>
      <c r="M772" s="31">
        <v>26</v>
      </c>
      <c r="N772" s="12">
        <v>0.42307692307692307</v>
      </c>
    </row>
    <row r="773" spans="1:14" x14ac:dyDescent="0.2">
      <c r="A773" s="8">
        <v>303</v>
      </c>
      <c r="B773" s="8">
        <v>14</v>
      </c>
      <c r="C773" s="9" t="s">
        <v>5</v>
      </c>
      <c r="D773" s="9" t="s">
        <v>31</v>
      </c>
      <c r="E773" s="31">
        <v>14</v>
      </c>
      <c r="F773" s="31">
        <v>14</v>
      </c>
      <c r="G773" s="31">
        <v>24</v>
      </c>
      <c r="H773" s="8">
        <v>1</v>
      </c>
      <c r="I773" s="7">
        <v>4.8611111111111112E-3</v>
      </c>
      <c r="J773" s="9" t="s">
        <v>6</v>
      </c>
      <c r="K773" s="31">
        <v>24</v>
      </c>
      <c r="L773" s="31">
        <v>10</v>
      </c>
      <c r="M773" s="31">
        <v>24</v>
      </c>
      <c r="N773" s="12">
        <v>0.41666666666666669</v>
      </c>
    </row>
    <row r="774" spans="1:14" x14ac:dyDescent="0.2">
      <c r="A774" s="8">
        <v>304</v>
      </c>
      <c r="B774" s="8">
        <v>6</v>
      </c>
      <c r="C774" s="9" t="s">
        <v>18</v>
      </c>
      <c r="D774" s="9" t="s">
        <v>42</v>
      </c>
      <c r="E774" s="31">
        <v>19</v>
      </c>
      <c r="F774" s="31">
        <v>38</v>
      </c>
      <c r="G774" s="31">
        <v>32</v>
      </c>
      <c r="H774" s="8">
        <v>2</v>
      </c>
      <c r="I774" s="7">
        <v>6.2500000000000003E-3</v>
      </c>
      <c r="J774" s="9" t="s">
        <v>6</v>
      </c>
      <c r="K774" s="31">
        <v>64</v>
      </c>
      <c r="L774" s="31">
        <v>26</v>
      </c>
      <c r="M774" s="31">
        <v>64</v>
      </c>
      <c r="N774" s="12">
        <v>0.40625</v>
      </c>
    </row>
    <row r="775" spans="1:14" x14ac:dyDescent="0.2">
      <c r="A775" s="8">
        <v>304</v>
      </c>
      <c r="B775" s="8">
        <v>6</v>
      </c>
      <c r="C775" s="9" t="s">
        <v>23</v>
      </c>
      <c r="D775" s="9" t="s">
        <v>47</v>
      </c>
      <c r="E775" s="31">
        <v>13</v>
      </c>
      <c r="F775" s="31">
        <v>26</v>
      </c>
      <c r="G775" s="31">
        <v>21</v>
      </c>
      <c r="H775" s="8">
        <v>2</v>
      </c>
      <c r="I775" s="7">
        <v>4.8611111111111112E-3</v>
      </c>
      <c r="J775" s="9" t="s">
        <v>8</v>
      </c>
      <c r="K775" s="31">
        <v>42</v>
      </c>
      <c r="L775" s="31">
        <v>16</v>
      </c>
      <c r="M775" s="31">
        <v>42</v>
      </c>
      <c r="N775" s="12">
        <v>0.38095238095238093</v>
      </c>
    </row>
    <row r="776" spans="1:14" x14ac:dyDescent="0.2">
      <c r="A776" s="8">
        <v>304</v>
      </c>
      <c r="B776" s="8">
        <v>6</v>
      </c>
      <c r="C776" s="9" t="s">
        <v>11</v>
      </c>
      <c r="D776" s="9" t="s">
        <v>35</v>
      </c>
      <c r="E776" s="31">
        <v>25</v>
      </c>
      <c r="F776" s="31">
        <v>50</v>
      </c>
      <c r="G776" s="31">
        <v>40</v>
      </c>
      <c r="H776" s="8">
        <v>2</v>
      </c>
      <c r="I776" s="7">
        <v>3.3333333333333333E-2</v>
      </c>
      <c r="J776" s="9" t="s">
        <v>6</v>
      </c>
      <c r="K776" s="31">
        <v>80</v>
      </c>
      <c r="L776" s="31">
        <v>30</v>
      </c>
      <c r="M776" s="31">
        <v>80</v>
      </c>
      <c r="N776" s="12">
        <v>0.375</v>
      </c>
    </row>
    <row r="777" spans="1:14" x14ac:dyDescent="0.2">
      <c r="A777" s="8">
        <v>304</v>
      </c>
      <c r="B777" s="8">
        <v>6</v>
      </c>
      <c r="C777" s="9" t="s">
        <v>9</v>
      </c>
      <c r="D777" s="9" t="s">
        <v>33</v>
      </c>
      <c r="E777" s="31">
        <v>19</v>
      </c>
      <c r="F777" s="31">
        <v>57</v>
      </c>
      <c r="G777" s="31">
        <v>31</v>
      </c>
      <c r="H777" s="8">
        <v>3</v>
      </c>
      <c r="I777" s="7">
        <v>1.4583333333333334E-2</v>
      </c>
      <c r="J777" s="9" t="s">
        <v>6</v>
      </c>
      <c r="K777" s="31">
        <v>93</v>
      </c>
      <c r="L777" s="31">
        <v>36</v>
      </c>
      <c r="M777" s="31">
        <v>93</v>
      </c>
      <c r="N777" s="12">
        <v>0.38709677419354838</v>
      </c>
    </row>
    <row r="778" spans="1:14" x14ac:dyDescent="0.2">
      <c r="A778" s="8">
        <v>305</v>
      </c>
      <c r="B778" s="8">
        <v>1</v>
      </c>
      <c r="C778" s="9" t="s">
        <v>17</v>
      </c>
      <c r="D778" s="9" t="s">
        <v>41</v>
      </c>
      <c r="E778" s="31">
        <v>21</v>
      </c>
      <c r="F778" s="31">
        <v>63</v>
      </c>
      <c r="G778" s="31">
        <v>35</v>
      </c>
      <c r="H778" s="8">
        <v>3</v>
      </c>
      <c r="I778" s="7">
        <v>1.1805555555555555E-2</v>
      </c>
      <c r="J778" s="9" t="s">
        <v>6</v>
      </c>
      <c r="K778" s="31">
        <v>105</v>
      </c>
      <c r="L778" s="31">
        <v>42</v>
      </c>
      <c r="M778" s="31">
        <v>105</v>
      </c>
      <c r="N778" s="12">
        <v>0.4</v>
      </c>
    </row>
    <row r="779" spans="1:14" x14ac:dyDescent="0.2">
      <c r="A779" s="8">
        <v>305</v>
      </c>
      <c r="B779" s="8">
        <v>1</v>
      </c>
      <c r="C779" s="9" t="s">
        <v>22</v>
      </c>
      <c r="D779" s="9" t="s">
        <v>46</v>
      </c>
      <c r="E779" s="31">
        <v>14</v>
      </c>
      <c r="F779" s="31">
        <v>14</v>
      </c>
      <c r="G779" s="31">
        <v>23</v>
      </c>
      <c r="H779" s="8">
        <v>1</v>
      </c>
      <c r="I779" s="7">
        <v>3.3333333333333333E-2</v>
      </c>
      <c r="J779" s="9" t="s">
        <v>6</v>
      </c>
      <c r="K779" s="31">
        <v>23</v>
      </c>
      <c r="L779" s="31">
        <v>9</v>
      </c>
      <c r="M779" s="31">
        <v>23</v>
      </c>
      <c r="N779" s="12">
        <v>0.39130434782608697</v>
      </c>
    </row>
    <row r="780" spans="1:14" x14ac:dyDescent="0.2">
      <c r="A780" s="8">
        <v>306</v>
      </c>
      <c r="B780" s="8">
        <v>7</v>
      </c>
      <c r="C780" s="9" t="s">
        <v>18</v>
      </c>
      <c r="D780" s="9" t="s">
        <v>42</v>
      </c>
      <c r="E780" s="31">
        <v>19</v>
      </c>
      <c r="F780" s="31">
        <v>19</v>
      </c>
      <c r="G780" s="31">
        <v>32</v>
      </c>
      <c r="H780" s="8">
        <v>1</v>
      </c>
      <c r="I780" s="7">
        <v>1.4583333333333334E-2</v>
      </c>
      <c r="J780" s="9" t="s">
        <v>8</v>
      </c>
      <c r="K780" s="31">
        <v>32</v>
      </c>
      <c r="L780" s="31">
        <v>13</v>
      </c>
      <c r="M780" s="31">
        <v>32</v>
      </c>
      <c r="N780" s="12">
        <v>0.40625</v>
      </c>
    </row>
    <row r="781" spans="1:14" x14ac:dyDescent="0.2">
      <c r="A781" s="8">
        <v>307</v>
      </c>
      <c r="B781" s="8">
        <v>20</v>
      </c>
      <c r="C781" s="9" t="s">
        <v>23</v>
      </c>
      <c r="D781" s="9" t="s">
        <v>47</v>
      </c>
      <c r="E781" s="31">
        <v>13</v>
      </c>
      <c r="F781" s="31">
        <v>39</v>
      </c>
      <c r="G781" s="31">
        <v>21</v>
      </c>
      <c r="H781" s="8">
        <v>3</v>
      </c>
      <c r="I781" s="7">
        <v>2.7083333333333334E-2</v>
      </c>
      <c r="J781" s="9" t="s">
        <v>8</v>
      </c>
      <c r="K781" s="31">
        <v>63</v>
      </c>
      <c r="L781" s="31">
        <v>24</v>
      </c>
      <c r="M781" s="31">
        <v>63</v>
      </c>
      <c r="N781" s="12">
        <v>0.38095238095238093</v>
      </c>
    </row>
    <row r="782" spans="1:14" x14ac:dyDescent="0.2">
      <c r="A782" s="8">
        <v>308</v>
      </c>
      <c r="B782" s="8">
        <v>14</v>
      </c>
      <c r="C782" s="9" t="s">
        <v>20</v>
      </c>
      <c r="D782" s="9" t="s">
        <v>44</v>
      </c>
      <c r="E782" s="31">
        <v>20</v>
      </c>
      <c r="F782" s="31">
        <v>20</v>
      </c>
      <c r="G782" s="31">
        <v>34</v>
      </c>
      <c r="H782" s="8">
        <v>1</v>
      </c>
      <c r="I782" s="7">
        <v>3.0555555555555555E-2</v>
      </c>
      <c r="J782" s="9" t="s">
        <v>8</v>
      </c>
      <c r="K782" s="31">
        <v>34</v>
      </c>
      <c r="L782" s="31">
        <v>14</v>
      </c>
      <c r="M782" s="31">
        <v>34</v>
      </c>
      <c r="N782" s="12">
        <v>0.41176470588235292</v>
      </c>
    </row>
    <row r="783" spans="1:14" x14ac:dyDescent="0.2">
      <c r="A783" s="8">
        <v>308</v>
      </c>
      <c r="B783" s="8">
        <v>14</v>
      </c>
      <c r="C783" s="9" t="s">
        <v>17</v>
      </c>
      <c r="D783" s="9" t="s">
        <v>41</v>
      </c>
      <c r="E783" s="31">
        <v>21</v>
      </c>
      <c r="F783" s="31">
        <v>42</v>
      </c>
      <c r="G783" s="31">
        <v>35</v>
      </c>
      <c r="H783" s="8">
        <v>2</v>
      </c>
      <c r="I783" s="7">
        <v>2.8472222222222222E-2</v>
      </c>
      <c r="J783" s="9" t="s">
        <v>6</v>
      </c>
      <c r="K783" s="31">
        <v>70</v>
      </c>
      <c r="L783" s="31">
        <v>28</v>
      </c>
      <c r="M783" s="31">
        <v>70</v>
      </c>
      <c r="N783" s="12">
        <v>0.4</v>
      </c>
    </row>
    <row r="784" spans="1:14" x14ac:dyDescent="0.2">
      <c r="A784" s="8">
        <v>308</v>
      </c>
      <c r="B784" s="8">
        <v>14</v>
      </c>
      <c r="C784" s="9" t="s">
        <v>9</v>
      </c>
      <c r="D784" s="9" t="s">
        <v>33</v>
      </c>
      <c r="E784" s="31">
        <v>19</v>
      </c>
      <c r="F784" s="31">
        <v>38</v>
      </c>
      <c r="G784" s="31">
        <v>31</v>
      </c>
      <c r="H784" s="8">
        <v>2</v>
      </c>
      <c r="I784" s="7">
        <v>2.9166666666666667E-2</v>
      </c>
      <c r="J784" s="9" t="s">
        <v>6</v>
      </c>
      <c r="K784" s="31">
        <v>62</v>
      </c>
      <c r="L784" s="31">
        <v>24</v>
      </c>
      <c r="M784" s="31">
        <v>62</v>
      </c>
      <c r="N784" s="12">
        <v>0.38709677419354838</v>
      </c>
    </row>
    <row r="785" spans="1:14" x14ac:dyDescent="0.2">
      <c r="A785" s="8">
        <v>308</v>
      </c>
      <c r="B785" s="8">
        <v>14</v>
      </c>
      <c r="C785" s="9" t="s">
        <v>15</v>
      </c>
      <c r="D785" s="9" t="s">
        <v>39</v>
      </c>
      <c r="E785" s="31">
        <v>16</v>
      </c>
      <c r="F785" s="31">
        <v>32</v>
      </c>
      <c r="G785" s="31">
        <v>28</v>
      </c>
      <c r="H785" s="8">
        <v>2</v>
      </c>
      <c r="I785" s="7">
        <v>4.0972222222222222E-2</v>
      </c>
      <c r="J785" s="9" t="s">
        <v>6</v>
      </c>
      <c r="K785" s="31">
        <v>56</v>
      </c>
      <c r="L785" s="31">
        <v>24</v>
      </c>
      <c r="M785" s="31">
        <v>56</v>
      </c>
      <c r="N785" s="12">
        <v>0.42857142857142855</v>
      </c>
    </row>
    <row r="786" spans="1:14" x14ac:dyDescent="0.2">
      <c r="A786" s="8">
        <v>309</v>
      </c>
      <c r="B786" s="8">
        <v>9</v>
      </c>
      <c r="C786" s="9" t="s">
        <v>11</v>
      </c>
      <c r="D786" s="9" t="s">
        <v>35</v>
      </c>
      <c r="E786" s="31">
        <v>25</v>
      </c>
      <c r="F786" s="31">
        <v>25</v>
      </c>
      <c r="G786" s="31">
        <v>40</v>
      </c>
      <c r="H786" s="8">
        <v>1</v>
      </c>
      <c r="I786" s="7">
        <v>2.013888888888889E-2</v>
      </c>
      <c r="J786" s="9" t="s">
        <v>6</v>
      </c>
      <c r="K786" s="31">
        <v>40</v>
      </c>
      <c r="L786" s="31">
        <v>15</v>
      </c>
      <c r="M786" s="31">
        <v>40</v>
      </c>
      <c r="N786" s="12">
        <v>0.375</v>
      </c>
    </row>
    <row r="787" spans="1:14" x14ac:dyDescent="0.2">
      <c r="A787" s="8">
        <v>309</v>
      </c>
      <c r="B787" s="8">
        <v>9</v>
      </c>
      <c r="C787" s="9" t="s">
        <v>9</v>
      </c>
      <c r="D787" s="9" t="s">
        <v>33</v>
      </c>
      <c r="E787" s="31">
        <v>19</v>
      </c>
      <c r="F787" s="31">
        <v>38</v>
      </c>
      <c r="G787" s="31">
        <v>31</v>
      </c>
      <c r="H787" s="8">
        <v>2</v>
      </c>
      <c r="I787" s="7">
        <v>2.9861111111111113E-2</v>
      </c>
      <c r="J787" s="9" t="s">
        <v>8</v>
      </c>
      <c r="K787" s="31">
        <v>62</v>
      </c>
      <c r="L787" s="31">
        <v>24</v>
      </c>
      <c r="M787" s="31">
        <v>62</v>
      </c>
      <c r="N787" s="12">
        <v>0.38709677419354838</v>
      </c>
    </row>
    <row r="788" spans="1:14" x14ac:dyDescent="0.2">
      <c r="A788" s="8">
        <v>309</v>
      </c>
      <c r="B788" s="8">
        <v>9</v>
      </c>
      <c r="C788" s="9" t="s">
        <v>17</v>
      </c>
      <c r="D788" s="9" t="s">
        <v>41</v>
      </c>
      <c r="E788" s="31">
        <v>21</v>
      </c>
      <c r="F788" s="31">
        <v>42</v>
      </c>
      <c r="G788" s="31">
        <v>35</v>
      </c>
      <c r="H788" s="8">
        <v>2</v>
      </c>
      <c r="I788" s="7">
        <v>3.5416666666666666E-2</v>
      </c>
      <c r="J788" s="9" t="s">
        <v>8</v>
      </c>
      <c r="K788" s="31">
        <v>70</v>
      </c>
      <c r="L788" s="31">
        <v>28</v>
      </c>
      <c r="M788" s="31">
        <v>70</v>
      </c>
      <c r="N788" s="12">
        <v>0.4</v>
      </c>
    </row>
    <row r="789" spans="1:14" x14ac:dyDescent="0.2">
      <c r="A789" s="8">
        <v>310</v>
      </c>
      <c r="B789" s="8">
        <v>17</v>
      </c>
      <c r="C789" s="9" t="s">
        <v>25</v>
      </c>
      <c r="D789" s="9" t="s">
        <v>49</v>
      </c>
      <c r="E789" s="31">
        <v>15</v>
      </c>
      <c r="F789" s="31">
        <v>45</v>
      </c>
      <c r="G789" s="31">
        <v>26</v>
      </c>
      <c r="H789" s="8">
        <v>3</v>
      </c>
      <c r="I789" s="7">
        <v>2.9861111111111113E-2</v>
      </c>
      <c r="J789" s="9" t="s">
        <v>6</v>
      </c>
      <c r="K789" s="31">
        <v>78</v>
      </c>
      <c r="L789" s="31">
        <v>33</v>
      </c>
      <c r="M789" s="31">
        <v>78</v>
      </c>
      <c r="N789" s="12">
        <v>0.42307692307692307</v>
      </c>
    </row>
    <row r="790" spans="1:14" x14ac:dyDescent="0.2">
      <c r="A790" s="8">
        <v>310</v>
      </c>
      <c r="B790" s="8">
        <v>17</v>
      </c>
      <c r="C790" s="9" t="s">
        <v>7</v>
      </c>
      <c r="D790" s="9" t="s">
        <v>32</v>
      </c>
      <c r="E790" s="31">
        <v>18</v>
      </c>
      <c r="F790" s="31">
        <v>36</v>
      </c>
      <c r="G790" s="31">
        <v>30</v>
      </c>
      <c r="H790" s="8">
        <v>2</v>
      </c>
      <c r="I790" s="7">
        <v>3.7499999999999999E-2</v>
      </c>
      <c r="J790" s="9" t="s">
        <v>8</v>
      </c>
      <c r="K790" s="31">
        <v>60</v>
      </c>
      <c r="L790" s="31">
        <v>24</v>
      </c>
      <c r="M790" s="31">
        <v>60</v>
      </c>
      <c r="N790" s="12">
        <v>0.4</v>
      </c>
    </row>
    <row r="791" spans="1:14" x14ac:dyDescent="0.2">
      <c r="A791" s="8">
        <v>311</v>
      </c>
      <c r="B791" s="8">
        <v>6</v>
      </c>
      <c r="C791" s="9" t="s">
        <v>5</v>
      </c>
      <c r="D791" s="9" t="s">
        <v>31</v>
      </c>
      <c r="E791" s="31">
        <v>14</v>
      </c>
      <c r="F791" s="31">
        <v>14</v>
      </c>
      <c r="G791" s="31">
        <v>24</v>
      </c>
      <c r="H791" s="8">
        <v>1</v>
      </c>
      <c r="I791" s="7">
        <v>3.1944444444444442E-2</v>
      </c>
      <c r="J791" s="9" t="s">
        <v>8</v>
      </c>
      <c r="K791" s="31">
        <v>24</v>
      </c>
      <c r="L791" s="31">
        <v>10</v>
      </c>
      <c r="M791" s="31">
        <v>24</v>
      </c>
      <c r="N791" s="12">
        <v>0.41666666666666669</v>
      </c>
    </row>
    <row r="792" spans="1:14" x14ac:dyDescent="0.2">
      <c r="A792" s="8">
        <v>311</v>
      </c>
      <c r="B792" s="8">
        <v>6</v>
      </c>
      <c r="C792" s="9" t="s">
        <v>13</v>
      </c>
      <c r="D792" s="9" t="s">
        <v>37</v>
      </c>
      <c r="E792" s="31">
        <v>17</v>
      </c>
      <c r="F792" s="31">
        <v>17</v>
      </c>
      <c r="G792" s="31">
        <v>29</v>
      </c>
      <c r="H792" s="8">
        <v>1</v>
      </c>
      <c r="I792" s="7">
        <v>1.9444444444444445E-2</v>
      </c>
      <c r="J792" s="9" t="s">
        <v>8</v>
      </c>
      <c r="K792" s="31">
        <v>29</v>
      </c>
      <c r="L792" s="31">
        <v>12</v>
      </c>
      <c r="M792" s="31">
        <v>29</v>
      </c>
      <c r="N792" s="12">
        <v>0.41379310344827586</v>
      </c>
    </row>
    <row r="793" spans="1:14" x14ac:dyDescent="0.2">
      <c r="A793" s="8">
        <v>312</v>
      </c>
      <c r="B793" s="8">
        <v>2</v>
      </c>
      <c r="C793" s="9" t="s">
        <v>18</v>
      </c>
      <c r="D793" s="9" t="s">
        <v>42</v>
      </c>
      <c r="E793" s="31">
        <v>19</v>
      </c>
      <c r="F793" s="31">
        <v>38</v>
      </c>
      <c r="G793" s="31">
        <v>32</v>
      </c>
      <c r="H793" s="8">
        <v>2</v>
      </c>
      <c r="I793" s="7">
        <v>3.125E-2</v>
      </c>
      <c r="J793" s="9" t="s">
        <v>8</v>
      </c>
      <c r="K793" s="31">
        <v>64</v>
      </c>
      <c r="L793" s="31">
        <v>26</v>
      </c>
      <c r="M793" s="31">
        <v>64</v>
      </c>
      <c r="N793" s="12">
        <v>0.40625</v>
      </c>
    </row>
    <row r="794" spans="1:14" x14ac:dyDescent="0.2">
      <c r="A794" s="8">
        <v>312</v>
      </c>
      <c r="B794" s="8">
        <v>2</v>
      </c>
      <c r="C794" s="9" t="s">
        <v>17</v>
      </c>
      <c r="D794" s="9" t="s">
        <v>41</v>
      </c>
      <c r="E794" s="31">
        <v>21</v>
      </c>
      <c r="F794" s="31">
        <v>42</v>
      </c>
      <c r="G794" s="31">
        <v>35</v>
      </c>
      <c r="H794" s="8">
        <v>2</v>
      </c>
      <c r="I794" s="7">
        <v>6.9444444444444441E-3</v>
      </c>
      <c r="J794" s="9" t="s">
        <v>8</v>
      </c>
      <c r="K794" s="31">
        <v>70</v>
      </c>
      <c r="L794" s="31">
        <v>28</v>
      </c>
      <c r="M794" s="31">
        <v>70</v>
      </c>
      <c r="N794" s="12">
        <v>0.4</v>
      </c>
    </row>
    <row r="795" spans="1:14" x14ac:dyDescent="0.2">
      <c r="A795" s="8">
        <v>313</v>
      </c>
      <c r="B795" s="8">
        <v>10</v>
      </c>
      <c r="C795" s="9" t="s">
        <v>16</v>
      </c>
      <c r="D795" s="9" t="s">
        <v>40</v>
      </c>
      <c r="E795" s="31">
        <v>11</v>
      </c>
      <c r="F795" s="31">
        <v>22</v>
      </c>
      <c r="G795" s="31">
        <v>19</v>
      </c>
      <c r="H795" s="8">
        <v>2</v>
      </c>
      <c r="I795" s="7">
        <v>1.8749999999999999E-2</v>
      </c>
      <c r="J795" s="9" t="s">
        <v>8</v>
      </c>
      <c r="K795" s="31">
        <v>38</v>
      </c>
      <c r="L795" s="31">
        <v>16</v>
      </c>
      <c r="M795" s="31">
        <v>38</v>
      </c>
      <c r="N795" s="12">
        <v>0.42105263157894735</v>
      </c>
    </row>
    <row r="796" spans="1:14" x14ac:dyDescent="0.2">
      <c r="A796" s="8">
        <v>313</v>
      </c>
      <c r="B796" s="8">
        <v>10</v>
      </c>
      <c r="C796" s="9" t="s">
        <v>9</v>
      </c>
      <c r="D796" s="9" t="s">
        <v>33</v>
      </c>
      <c r="E796" s="31">
        <v>19</v>
      </c>
      <c r="F796" s="31">
        <v>38</v>
      </c>
      <c r="G796" s="31">
        <v>31</v>
      </c>
      <c r="H796" s="8">
        <v>2</v>
      </c>
      <c r="I796" s="7">
        <v>2.6388888888888889E-2</v>
      </c>
      <c r="J796" s="9" t="s">
        <v>6</v>
      </c>
      <c r="K796" s="31">
        <v>62</v>
      </c>
      <c r="L796" s="31">
        <v>24</v>
      </c>
      <c r="M796" s="31">
        <v>62</v>
      </c>
      <c r="N796" s="12">
        <v>0.38709677419354838</v>
      </c>
    </row>
    <row r="797" spans="1:14" x14ac:dyDescent="0.2">
      <c r="A797" s="8">
        <v>313</v>
      </c>
      <c r="B797" s="8">
        <v>10</v>
      </c>
      <c r="C797" s="9" t="s">
        <v>12</v>
      </c>
      <c r="D797" s="9" t="s">
        <v>36</v>
      </c>
      <c r="E797" s="31">
        <v>22</v>
      </c>
      <c r="F797" s="31">
        <v>66</v>
      </c>
      <c r="G797" s="31">
        <v>36</v>
      </c>
      <c r="H797" s="8">
        <v>3</v>
      </c>
      <c r="I797" s="7">
        <v>1.8055555555555554E-2</v>
      </c>
      <c r="J797" s="9" t="s">
        <v>6</v>
      </c>
      <c r="K797" s="31">
        <v>108</v>
      </c>
      <c r="L797" s="31">
        <v>42</v>
      </c>
      <c r="M797" s="31">
        <v>108</v>
      </c>
      <c r="N797" s="12">
        <v>0.3888888888888889</v>
      </c>
    </row>
    <row r="798" spans="1:14" x14ac:dyDescent="0.2">
      <c r="A798" s="8">
        <v>313</v>
      </c>
      <c r="B798" s="8">
        <v>10</v>
      </c>
      <c r="C798" s="9" t="s">
        <v>5</v>
      </c>
      <c r="D798" s="9" t="s">
        <v>31</v>
      </c>
      <c r="E798" s="31">
        <v>14</v>
      </c>
      <c r="F798" s="31">
        <v>14</v>
      </c>
      <c r="G798" s="31">
        <v>24</v>
      </c>
      <c r="H798" s="8">
        <v>1</v>
      </c>
      <c r="I798" s="7">
        <v>1.0416666666666666E-2</v>
      </c>
      <c r="J798" s="9" t="s">
        <v>8</v>
      </c>
      <c r="K798" s="31">
        <v>24</v>
      </c>
      <c r="L798" s="31">
        <v>10</v>
      </c>
      <c r="M798" s="31">
        <v>24</v>
      </c>
      <c r="N798" s="12">
        <v>0.41666666666666669</v>
      </c>
    </row>
    <row r="799" spans="1:14" x14ac:dyDescent="0.2">
      <c r="A799" s="8">
        <v>314</v>
      </c>
      <c r="B799" s="8">
        <v>20</v>
      </c>
      <c r="C799" s="9" t="s">
        <v>10</v>
      </c>
      <c r="D799" s="9" t="s">
        <v>34</v>
      </c>
      <c r="E799" s="31">
        <v>16</v>
      </c>
      <c r="F799" s="31">
        <v>16</v>
      </c>
      <c r="G799" s="31">
        <v>27</v>
      </c>
      <c r="H799" s="8">
        <v>1</v>
      </c>
      <c r="I799" s="7">
        <v>3.472222222222222E-3</v>
      </c>
      <c r="J799" s="9" t="s">
        <v>6</v>
      </c>
      <c r="K799" s="31">
        <v>27</v>
      </c>
      <c r="L799" s="31">
        <v>11</v>
      </c>
      <c r="M799" s="31">
        <v>27</v>
      </c>
      <c r="N799" s="12">
        <v>0.40740740740740738</v>
      </c>
    </row>
    <row r="800" spans="1:14" x14ac:dyDescent="0.2">
      <c r="A800" s="8">
        <v>315</v>
      </c>
      <c r="B800" s="8">
        <v>14</v>
      </c>
      <c r="C800" s="9" t="s">
        <v>26</v>
      </c>
      <c r="D800" s="9" t="s">
        <v>50</v>
      </c>
      <c r="E800" s="31">
        <v>15</v>
      </c>
      <c r="F800" s="31">
        <v>15</v>
      </c>
      <c r="G800" s="31">
        <v>25</v>
      </c>
      <c r="H800" s="8">
        <v>1</v>
      </c>
      <c r="I800" s="7">
        <v>1.1111111111111112E-2</v>
      </c>
      <c r="J800" s="9" t="s">
        <v>8</v>
      </c>
      <c r="K800" s="31">
        <v>25</v>
      </c>
      <c r="L800" s="31">
        <v>10</v>
      </c>
      <c r="M800" s="31">
        <v>25</v>
      </c>
      <c r="N800" s="12">
        <v>0.4</v>
      </c>
    </row>
    <row r="801" spans="1:14" x14ac:dyDescent="0.2">
      <c r="A801" s="8">
        <v>315</v>
      </c>
      <c r="B801" s="8">
        <v>14</v>
      </c>
      <c r="C801" s="9" t="s">
        <v>15</v>
      </c>
      <c r="D801" s="9" t="s">
        <v>39</v>
      </c>
      <c r="E801" s="31">
        <v>16</v>
      </c>
      <c r="F801" s="31">
        <v>16</v>
      </c>
      <c r="G801" s="31">
        <v>28</v>
      </c>
      <c r="H801" s="8">
        <v>1</v>
      </c>
      <c r="I801" s="7">
        <v>4.8611111111111112E-3</v>
      </c>
      <c r="J801" s="9" t="s">
        <v>8</v>
      </c>
      <c r="K801" s="31">
        <v>28</v>
      </c>
      <c r="L801" s="31">
        <v>12</v>
      </c>
      <c r="M801" s="31">
        <v>28</v>
      </c>
      <c r="N801" s="12">
        <v>0.42857142857142855</v>
      </c>
    </row>
    <row r="802" spans="1:14" x14ac:dyDescent="0.2">
      <c r="A802" s="8">
        <v>315</v>
      </c>
      <c r="B802" s="8">
        <v>14</v>
      </c>
      <c r="C802" s="9" t="s">
        <v>13</v>
      </c>
      <c r="D802" s="9" t="s">
        <v>37</v>
      </c>
      <c r="E802" s="31">
        <v>17</v>
      </c>
      <c r="F802" s="31">
        <v>51</v>
      </c>
      <c r="G802" s="31">
        <v>29</v>
      </c>
      <c r="H802" s="8">
        <v>3</v>
      </c>
      <c r="I802" s="7">
        <v>3.6111111111111108E-2</v>
      </c>
      <c r="J802" s="9" t="s">
        <v>8</v>
      </c>
      <c r="K802" s="31">
        <v>87</v>
      </c>
      <c r="L802" s="31">
        <v>36</v>
      </c>
      <c r="M802" s="31">
        <v>87</v>
      </c>
      <c r="N802" s="12">
        <v>0.41379310344827586</v>
      </c>
    </row>
    <row r="803" spans="1:14" x14ac:dyDescent="0.2">
      <c r="A803" s="8">
        <v>315</v>
      </c>
      <c r="B803" s="8">
        <v>14</v>
      </c>
      <c r="C803" s="9" t="s">
        <v>23</v>
      </c>
      <c r="D803" s="9" t="s">
        <v>47</v>
      </c>
      <c r="E803" s="31">
        <v>13</v>
      </c>
      <c r="F803" s="31">
        <v>13</v>
      </c>
      <c r="G803" s="31">
        <v>21</v>
      </c>
      <c r="H803" s="8">
        <v>1</v>
      </c>
      <c r="I803" s="7">
        <v>3.5416666666666666E-2</v>
      </c>
      <c r="J803" s="9" t="s">
        <v>8</v>
      </c>
      <c r="K803" s="31">
        <v>21</v>
      </c>
      <c r="L803" s="31">
        <v>8</v>
      </c>
      <c r="M803" s="31">
        <v>21</v>
      </c>
      <c r="N803" s="12">
        <v>0.38095238095238093</v>
      </c>
    </row>
    <row r="804" spans="1:14" x14ac:dyDescent="0.2">
      <c r="A804" s="8">
        <v>316</v>
      </c>
      <c r="B804" s="8">
        <v>2</v>
      </c>
      <c r="C804" s="9" t="s">
        <v>24</v>
      </c>
      <c r="D804" s="9" t="s">
        <v>48</v>
      </c>
      <c r="E804" s="31">
        <v>10</v>
      </c>
      <c r="F804" s="31">
        <v>10</v>
      </c>
      <c r="G804" s="31">
        <v>18</v>
      </c>
      <c r="H804" s="8">
        <v>1</v>
      </c>
      <c r="I804" s="7">
        <v>2.0833333333333332E-2</v>
      </c>
      <c r="J804" s="9" t="s">
        <v>6</v>
      </c>
      <c r="K804" s="31">
        <v>18</v>
      </c>
      <c r="L804" s="31">
        <v>8</v>
      </c>
      <c r="M804" s="31">
        <v>18</v>
      </c>
      <c r="N804" s="12">
        <v>0.44444444444444442</v>
      </c>
    </row>
    <row r="805" spans="1:14" x14ac:dyDescent="0.2">
      <c r="A805" s="8">
        <v>316</v>
      </c>
      <c r="B805" s="8">
        <v>2</v>
      </c>
      <c r="C805" s="9" t="s">
        <v>23</v>
      </c>
      <c r="D805" s="9" t="s">
        <v>47</v>
      </c>
      <c r="E805" s="31">
        <v>13</v>
      </c>
      <c r="F805" s="31">
        <v>13</v>
      </c>
      <c r="G805" s="31">
        <v>21</v>
      </c>
      <c r="H805" s="8">
        <v>1</v>
      </c>
      <c r="I805" s="7">
        <v>1.5972222222222221E-2</v>
      </c>
      <c r="J805" s="9" t="s">
        <v>6</v>
      </c>
      <c r="K805" s="31">
        <v>21</v>
      </c>
      <c r="L805" s="31">
        <v>8</v>
      </c>
      <c r="M805" s="31">
        <v>21</v>
      </c>
      <c r="N805" s="12">
        <v>0.38095238095238093</v>
      </c>
    </row>
    <row r="806" spans="1:14" x14ac:dyDescent="0.2">
      <c r="A806" s="8">
        <v>316</v>
      </c>
      <c r="B806" s="8">
        <v>2</v>
      </c>
      <c r="C806" s="9" t="s">
        <v>10</v>
      </c>
      <c r="D806" s="9" t="s">
        <v>34</v>
      </c>
      <c r="E806" s="31">
        <v>16</v>
      </c>
      <c r="F806" s="31">
        <v>48</v>
      </c>
      <c r="G806" s="31">
        <v>27</v>
      </c>
      <c r="H806" s="8">
        <v>3</v>
      </c>
      <c r="I806" s="7">
        <v>3.6805555555555557E-2</v>
      </c>
      <c r="J806" s="9" t="s">
        <v>8</v>
      </c>
      <c r="K806" s="31">
        <v>81</v>
      </c>
      <c r="L806" s="31">
        <v>33</v>
      </c>
      <c r="M806" s="31">
        <v>81</v>
      </c>
      <c r="N806" s="12">
        <v>0.40740740740740738</v>
      </c>
    </row>
    <row r="807" spans="1:14" x14ac:dyDescent="0.2">
      <c r="A807" s="8">
        <v>316</v>
      </c>
      <c r="B807" s="8">
        <v>2</v>
      </c>
      <c r="C807" s="9" t="s">
        <v>11</v>
      </c>
      <c r="D807" s="9" t="s">
        <v>35</v>
      </c>
      <c r="E807" s="31">
        <v>25</v>
      </c>
      <c r="F807" s="31">
        <v>25</v>
      </c>
      <c r="G807" s="31">
        <v>40</v>
      </c>
      <c r="H807" s="8">
        <v>1</v>
      </c>
      <c r="I807" s="7">
        <v>3.6111111111111108E-2</v>
      </c>
      <c r="J807" s="9" t="s">
        <v>8</v>
      </c>
      <c r="K807" s="31">
        <v>40</v>
      </c>
      <c r="L807" s="31">
        <v>15</v>
      </c>
      <c r="M807" s="31">
        <v>40</v>
      </c>
      <c r="N807" s="12">
        <v>0.375</v>
      </c>
    </row>
    <row r="808" spans="1:14" x14ac:dyDescent="0.2">
      <c r="A808" s="8">
        <v>317</v>
      </c>
      <c r="B808" s="8">
        <v>17</v>
      </c>
      <c r="C808" s="9" t="s">
        <v>19</v>
      </c>
      <c r="D808" s="9" t="s">
        <v>43</v>
      </c>
      <c r="E808" s="31">
        <v>13</v>
      </c>
      <c r="F808" s="31">
        <v>26</v>
      </c>
      <c r="G808" s="31">
        <v>22</v>
      </c>
      <c r="H808" s="8">
        <v>2</v>
      </c>
      <c r="I808" s="7">
        <v>1.3888888888888888E-2</v>
      </c>
      <c r="J808" s="9" t="s">
        <v>8</v>
      </c>
      <c r="K808" s="31">
        <v>44</v>
      </c>
      <c r="L808" s="31">
        <v>18</v>
      </c>
      <c r="M808" s="31">
        <v>44</v>
      </c>
      <c r="N808" s="12">
        <v>0.40909090909090912</v>
      </c>
    </row>
    <row r="809" spans="1:14" x14ac:dyDescent="0.2">
      <c r="A809" s="8">
        <v>317</v>
      </c>
      <c r="B809" s="8">
        <v>17</v>
      </c>
      <c r="C809" s="9" t="s">
        <v>20</v>
      </c>
      <c r="D809" s="9" t="s">
        <v>44</v>
      </c>
      <c r="E809" s="31">
        <v>20</v>
      </c>
      <c r="F809" s="31">
        <v>60</v>
      </c>
      <c r="G809" s="31">
        <v>34</v>
      </c>
      <c r="H809" s="8">
        <v>3</v>
      </c>
      <c r="I809" s="7">
        <v>2.5694444444444443E-2</v>
      </c>
      <c r="J809" s="9" t="s">
        <v>8</v>
      </c>
      <c r="K809" s="31">
        <v>102</v>
      </c>
      <c r="L809" s="31">
        <v>42</v>
      </c>
      <c r="M809" s="31">
        <v>102</v>
      </c>
      <c r="N809" s="12">
        <v>0.41176470588235292</v>
      </c>
    </row>
    <row r="810" spans="1:14" x14ac:dyDescent="0.2">
      <c r="A810" s="8">
        <v>317</v>
      </c>
      <c r="B810" s="8">
        <v>17</v>
      </c>
      <c r="C810" s="9" t="s">
        <v>18</v>
      </c>
      <c r="D810" s="9" t="s">
        <v>42</v>
      </c>
      <c r="E810" s="31">
        <v>19</v>
      </c>
      <c r="F810" s="31">
        <v>19</v>
      </c>
      <c r="G810" s="31">
        <v>32</v>
      </c>
      <c r="H810" s="8">
        <v>1</v>
      </c>
      <c r="I810" s="7">
        <v>2.1527777777777778E-2</v>
      </c>
      <c r="J810" s="9" t="s">
        <v>8</v>
      </c>
      <c r="K810" s="31">
        <v>32</v>
      </c>
      <c r="L810" s="31">
        <v>13</v>
      </c>
      <c r="M810" s="31">
        <v>32</v>
      </c>
      <c r="N810" s="12">
        <v>0.40625</v>
      </c>
    </row>
    <row r="811" spans="1:14" x14ac:dyDescent="0.2">
      <c r="A811" s="8">
        <v>318</v>
      </c>
      <c r="B811" s="8">
        <v>13</v>
      </c>
      <c r="C811" s="9" t="s">
        <v>13</v>
      </c>
      <c r="D811" s="9" t="s">
        <v>37</v>
      </c>
      <c r="E811" s="31">
        <v>17</v>
      </c>
      <c r="F811" s="31">
        <v>17</v>
      </c>
      <c r="G811" s="31">
        <v>29</v>
      </c>
      <c r="H811" s="8">
        <v>1</v>
      </c>
      <c r="I811" s="7">
        <v>2.7083333333333334E-2</v>
      </c>
      <c r="J811" s="9" t="s">
        <v>8</v>
      </c>
      <c r="K811" s="31">
        <v>29</v>
      </c>
      <c r="L811" s="31">
        <v>12</v>
      </c>
      <c r="M811" s="31">
        <v>29</v>
      </c>
      <c r="N811" s="12">
        <v>0.41379310344827586</v>
      </c>
    </row>
    <row r="812" spans="1:14" x14ac:dyDescent="0.2">
      <c r="A812" s="8">
        <v>319</v>
      </c>
      <c r="B812" s="8">
        <v>1</v>
      </c>
      <c r="C812" s="9" t="s">
        <v>18</v>
      </c>
      <c r="D812" s="9" t="s">
        <v>42</v>
      </c>
      <c r="E812" s="31">
        <v>19</v>
      </c>
      <c r="F812" s="31">
        <v>57</v>
      </c>
      <c r="G812" s="31">
        <v>32</v>
      </c>
      <c r="H812" s="8">
        <v>3</v>
      </c>
      <c r="I812" s="7">
        <v>1.1111111111111112E-2</v>
      </c>
      <c r="J812" s="9" t="s">
        <v>8</v>
      </c>
      <c r="K812" s="31">
        <v>96</v>
      </c>
      <c r="L812" s="31">
        <v>39</v>
      </c>
      <c r="M812" s="31">
        <v>96</v>
      </c>
      <c r="N812" s="12">
        <v>0.40625</v>
      </c>
    </row>
    <row r="813" spans="1:14" x14ac:dyDescent="0.2">
      <c r="A813" s="8">
        <v>319</v>
      </c>
      <c r="B813" s="8">
        <v>1</v>
      </c>
      <c r="C813" s="9" t="s">
        <v>17</v>
      </c>
      <c r="D813" s="9" t="s">
        <v>41</v>
      </c>
      <c r="E813" s="31">
        <v>21</v>
      </c>
      <c r="F813" s="31">
        <v>42</v>
      </c>
      <c r="G813" s="31">
        <v>35</v>
      </c>
      <c r="H813" s="8">
        <v>2</v>
      </c>
      <c r="I813" s="7">
        <v>1.1805555555555555E-2</v>
      </c>
      <c r="J813" s="9" t="s">
        <v>6</v>
      </c>
      <c r="K813" s="31">
        <v>70</v>
      </c>
      <c r="L813" s="31">
        <v>28</v>
      </c>
      <c r="M813" s="31">
        <v>70</v>
      </c>
      <c r="N813" s="12">
        <v>0.4</v>
      </c>
    </row>
    <row r="814" spans="1:14" x14ac:dyDescent="0.2">
      <c r="A814" s="8">
        <v>319</v>
      </c>
      <c r="B814" s="8">
        <v>1</v>
      </c>
      <c r="C814" s="9" t="s">
        <v>11</v>
      </c>
      <c r="D814" s="9" t="s">
        <v>35</v>
      </c>
      <c r="E814" s="31">
        <v>25</v>
      </c>
      <c r="F814" s="31">
        <v>25</v>
      </c>
      <c r="G814" s="31">
        <v>40</v>
      </c>
      <c r="H814" s="8">
        <v>1</v>
      </c>
      <c r="I814" s="7">
        <v>2.6388888888888889E-2</v>
      </c>
      <c r="J814" s="9" t="s">
        <v>8</v>
      </c>
      <c r="K814" s="31">
        <v>40</v>
      </c>
      <c r="L814" s="31">
        <v>15</v>
      </c>
      <c r="M814" s="31">
        <v>40</v>
      </c>
      <c r="N814" s="12">
        <v>0.375</v>
      </c>
    </row>
    <row r="815" spans="1:14" x14ac:dyDescent="0.2">
      <c r="A815" s="8">
        <v>319</v>
      </c>
      <c r="B815" s="8">
        <v>1</v>
      </c>
      <c r="C815" s="9" t="s">
        <v>9</v>
      </c>
      <c r="D815" s="9" t="s">
        <v>33</v>
      </c>
      <c r="E815" s="31">
        <v>19</v>
      </c>
      <c r="F815" s="31">
        <v>38</v>
      </c>
      <c r="G815" s="31">
        <v>31</v>
      </c>
      <c r="H815" s="8">
        <v>2</v>
      </c>
      <c r="I815" s="7">
        <v>3.8194444444444448E-2</v>
      </c>
      <c r="J815" s="9" t="s">
        <v>8</v>
      </c>
      <c r="K815" s="31">
        <v>62</v>
      </c>
      <c r="L815" s="31">
        <v>24</v>
      </c>
      <c r="M815" s="31">
        <v>62</v>
      </c>
      <c r="N815" s="12">
        <v>0.38709677419354838</v>
      </c>
    </row>
    <row r="816" spans="1:14" x14ac:dyDescent="0.2">
      <c r="A816" s="8">
        <v>320</v>
      </c>
      <c r="B816" s="8">
        <v>9</v>
      </c>
      <c r="C816" s="9" t="s">
        <v>23</v>
      </c>
      <c r="D816" s="9" t="s">
        <v>47</v>
      </c>
      <c r="E816" s="31">
        <v>13</v>
      </c>
      <c r="F816" s="31">
        <v>26</v>
      </c>
      <c r="G816" s="31">
        <v>21</v>
      </c>
      <c r="H816" s="8">
        <v>2</v>
      </c>
      <c r="I816" s="7">
        <v>3.0555555555555555E-2</v>
      </c>
      <c r="J816" s="9" t="s">
        <v>8</v>
      </c>
      <c r="K816" s="31">
        <v>42</v>
      </c>
      <c r="L816" s="31">
        <v>16</v>
      </c>
      <c r="M816" s="31">
        <v>42</v>
      </c>
      <c r="N816" s="12">
        <v>0.38095238095238093</v>
      </c>
    </row>
    <row r="817" spans="1:14" x14ac:dyDescent="0.2">
      <c r="A817" s="8">
        <v>320</v>
      </c>
      <c r="B817" s="8">
        <v>9</v>
      </c>
      <c r="C817" s="9" t="s">
        <v>19</v>
      </c>
      <c r="D817" s="9" t="s">
        <v>43</v>
      </c>
      <c r="E817" s="31">
        <v>13</v>
      </c>
      <c r="F817" s="31">
        <v>13</v>
      </c>
      <c r="G817" s="31">
        <v>22</v>
      </c>
      <c r="H817" s="8">
        <v>1</v>
      </c>
      <c r="I817" s="7">
        <v>3.0555555555555555E-2</v>
      </c>
      <c r="J817" s="9" t="s">
        <v>8</v>
      </c>
      <c r="K817" s="31">
        <v>22</v>
      </c>
      <c r="L817" s="31">
        <v>9</v>
      </c>
      <c r="M817" s="31">
        <v>22</v>
      </c>
      <c r="N817" s="12">
        <v>0.40909090909090912</v>
      </c>
    </row>
    <row r="818" spans="1:14" x14ac:dyDescent="0.2">
      <c r="A818" s="8">
        <v>320</v>
      </c>
      <c r="B818" s="8">
        <v>9</v>
      </c>
      <c r="C818" s="9" t="s">
        <v>20</v>
      </c>
      <c r="D818" s="9" t="s">
        <v>44</v>
      </c>
      <c r="E818" s="31">
        <v>20</v>
      </c>
      <c r="F818" s="31">
        <v>20</v>
      </c>
      <c r="G818" s="31">
        <v>34</v>
      </c>
      <c r="H818" s="8">
        <v>1</v>
      </c>
      <c r="I818" s="7">
        <v>2.9166666666666667E-2</v>
      </c>
      <c r="J818" s="9" t="s">
        <v>6</v>
      </c>
      <c r="K818" s="31">
        <v>34</v>
      </c>
      <c r="L818" s="31">
        <v>14</v>
      </c>
      <c r="M818" s="31">
        <v>34</v>
      </c>
      <c r="N818" s="12">
        <v>0.41176470588235292</v>
      </c>
    </row>
    <row r="819" spans="1:14" x14ac:dyDescent="0.2">
      <c r="A819" s="8">
        <v>321</v>
      </c>
      <c r="B819" s="8">
        <v>18</v>
      </c>
      <c r="C819" s="9" t="s">
        <v>15</v>
      </c>
      <c r="D819" s="9" t="s">
        <v>39</v>
      </c>
      <c r="E819" s="31">
        <v>16</v>
      </c>
      <c r="F819" s="31">
        <v>16</v>
      </c>
      <c r="G819" s="31">
        <v>28</v>
      </c>
      <c r="H819" s="8">
        <v>1</v>
      </c>
      <c r="I819" s="7">
        <v>2.361111111111111E-2</v>
      </c>
      <c r="J819" s="9" t="s">
        <v>8</v>
      </c>
      <c r="K819" s="31">
        <v>28</v>
      </c>
      <c r="L819" s="31">
        <v>12</v>
      </c>
      <c r="M819" s="31">
        <v>28</v>
      </c>
      <c r="N819" s="12">
        <v>0.42857142857142855</v>
      </c>
    </row>
    <row r="820" spans="1:14" x14ac:dyDescent="0.2">
      <c r="A820" s="8">
        <v>321</v>
      </c>
      <c r="B820" s="8">
        <v>18</v>
      </c>
      <c r="C820" s="9" t="s">
        <v>19</v>
      </c>
      <c r="D820" s="9" t="s">
        <v>43</v>
      </c>
      <c r="E820" s="31">
        <v>13</v>
      </c>
      <c r="F820" s="31">
        <v>26</v>
      </c>
      <c r="G820" s="31">
        <v>22</v>
      </c>
      <c r="H820" s="8">
        <v>2</v>
      </c>
      <c r="I820" s="7">
        <v>1.5277777777777777E-2</v>
      </c>
      <c r="J820" s="9" t="s">
        <v>8</v>
      </c>
      <c r="K820" s="31">
        <v>44</v>
      </c>
      <c r="L820" s="31">
        <v>18</v>
      </c>
      <c r="M820" s="31">
        <v>44</v>
      </c>
      <c r="N820" s="12">
        <v>0.40909090909090912</v>
      </c>
    </row>
    <row r="821" spans="1:14" x14ac:dyDescent="0.2">
      <c r="A821" s="8">
        <v>321</v>
      </c>
      <c r="B821" s="8">
        <v>18</v>
      </c>
      <c r="C821" s="9" t="s">
        <v>22</v>
      </c>
      <c r="D821" s="9" t="s">
        <v>46</v>
      </c>
      <c r="E821" s="31">
        <v>14</v>
      </c>
      <c r="F821" s="31">
        <v>42</v>
      </c>
      <c r="G821" s="31">
        <v>23</v>
      </c>
      <c r="H821" s="8">
        <v>3</v>
      </c>
      <c r="I821" s="7">
        <v>2.7083333333333334E-2</v>
      </c>
      <c r="J821" s="9" t="s">
        <v>6</v>
      </c>
      <c r="K821" s="31">
        <v>69</v>
      </c>
      <c r="L821" s="31">
        <v>27</v>
      </c>
      <c r="M821" s="31">
        <v>69</v>
      </c>
      <c r="N821" s="12">
        <v>0.39130434782608697</v>
      </c>
    </row>
    <row r="822" spans="1:14" x14ac:dyDescent="0.2">
      <c r="A822" s="8">
        <v>322</v>
      </c>
      <c r="B822" s="8">
        <v>12</v>
      </c>
      <c r="C822" s="9" t="s">
        <v>18</v>
      </c>
      <c r="D822" s="9" t="s">
        <v>42</v>
      </c>
      <c r="E822" s="31">
        <v>19</v>
      </c>
      <c r="F822" s="31">
        <v>38</v>
      </c>
      <c r="G822" s="31">
        <v>32</v>
      </c>
      <c r="H822" s="8">
        <v>2</v>
      </c>
      <c r="I822" s="7">
        <v>5.5555555555555558E-3</v>
      </c>
      <c r="J822" s="9" t="s">
        <v>6</v>
      </c>
      <c r="K822" s="31">
        <v>64</v>
      </c>
      <c r="L822" s="31">
        <v>26</v>
      </c>
      <c r="M822" s="31">
        <v>64</v>
      </c>
      <c r="N822" s="12">
        <v>0.40625</v>
      </c>
    </row>
    <row r="823" spans="1:14" x14ac:dyDescent="0.2">
      <c r="A823" s="8">
        <v>322</v>
      </c>
      <c r="B823" s="8">
        <v>12</v>
      </c>
      <c r="C823" s="9" t="s">
        <v>23</v>
      </c>
      <c r="D823" s="9" t="s">
        <v>47</v>
      </c>
      <c r="E823" s="31">
        <v>13</v>
      </c>
      <c r="F823" s="31">
        <v>13</v>
      </c>
      <c r="G823" s="31">
        <v>21</v>
      </c>
      <c r="H823" s="8">
        <v>1</v>
      </c>
      <c r="I823" s="7">
        <v>3.6111111111111108E-2</v>
      </c>
      <c r="J823" s="9" t="s">
        <v>8</v>
      </c>
      <c r="K823" s="31">
        <v>21</v>
      </c>
      <c r="L823" s="31">
        <v>8</v>
      </c>
      <c r="M823" s="31">
        <v>21</v>
      </c>
      <c r="N823" s="12">
        <v>0.38095238095238093</v>
      </c>
    </row>
    <row r="824" spans="1:14" x14ac:dyDescent="0.2">
      <c r="A824" s="8">
        <v>323</v>
      </c>
      <c r="B824" s="8">
        <v>8</v>
      </c>
      <c r="C824" s="9" t="s">
        <v>19</v>
      </c>
      <c r="D824" s="9" t="s">
        <v>43</v>
      </c>
      <c r="E824" s="31">
        <v>13</v>
      </c>
      <c r="F824" s="31">
        <v>39</v>
      </c>
      <c r="G824" s="31">
        <v>22</v>
      </c>
      <c r="H824" s="8">
        <v>3</v>
      </c>
      <c r="I824" s="7">
        <v>2.5694444444444443E-2</v>
      </c>
      <c r="J824" s="9" t="s">
        <v>8</v>
      </c>
      <c r="K824" s="31">
        <v>66</v>
      </c>
      <c r="L824" s="31">
        <v>27</v>
      </c>
      <c r="M824" s="31">
        <v>66</v>
      </c>
      <c r="N824" s="12">
        <v>0.40909090909090912</v>
      </c>
    </row>
    <row r="825" spans="1:14" x14ac:dyDescent="0.2">
      <c r="A825" s="8">
        <v>323</v>
      </c>
      <c r="B825" s="8">
        <v>8</v>
      </c>
      <c r="C825" s="9" t="s">
        <v>13</v>
      </c>
      <c r="D825" s="9" t="s">
        <v>37</v>
      </c>
      <c r="E825" s="31">
        <v>17</v>
      </c>
      <c r="F825" s="31">
        <v>34</v>
      </c>
      <c r="G825" s="31">
        <v>29</v>
      </c>
      <c r="H825" s="8">
        <v>2</v>
      </c>
      <c r="I825" s="7">
        <v>2.2916666666666665E-2</v>
      </c>
      <c r="J825" s="9" t="s">
        <v>6</v>
      </c>
      <c r="K825" s="31">
        <v>58</v>
      </c>
      <c r="L825" s="31">
        <v>24</v>
      </c>
      <c r="M825" s="31">
        <v>58</v>
      </c>
      <c r="N825" s="12">
        <v>0.41379310344827586</v>
      </c>
    </row>
    <row r="826" spans="1:14" x14ac:dyDescent="0.2">
      <c r="A826" s="8">
        <v>323</v>
      </c>
      <c r="B826" s="8">
        <v>8</v>
      </c>
      <c r="C826" s="9" t="s">
        <v>5</v>
      </c>
      <c r="D826" s="9" t="s">
        <v>31</v>
      </c>
      <c r="E826" s="31">
        <v>14</v>
      </c>
      <c r="F826" s="31">
        <v>28</v>
      </c>
      <c r="G826" s="31">
        <v>24</v>
      </c>
      <c r="H826" s="8">
        <v>2</v>
      </c>
      <c r="I826" s="7">
        <v>2.0833333333333332E-2</v>
      </c>
      <c r="J826" s="9" t="s">
        <v>6</v>
      </c>
      <c r="K826" s="31">
        <v>48</v>
      </c>
      <c r="L826" s="31">
        <v>20</v>
      </c>
      <c r="M826" s="31">
        <v>48</v>
      </c>
      <c r="N826" s="12">
        <v>0.41666666666666669</v>
      </c>
    </row>
    <row r="827" spans="1:14" x14ac:dyDescent="0.2">
      <c r="A827" s="8">
        <v>323</v>
      </c>
      <c r="B827" s="8">
        <v>8</v>
      </c>
      <c r="C827" s="9" t="s">
        <v>24</v>
      </c>
      <c r="D827" s="9" t="s">
        <v>48</v>
      </c>
      <c r="E827" s="31">
        <v>10</v>
      </c>
      <c r="F827" s="31">
        <v>20</v>
      </c>
      <c r="G827" s="31">
        <v>18</v>
      </c>
      <c r="H827" s="8">
        <v>2</v>
      </c>
      <c r="I827" s="7">
        <v>1.5277777777777777E-2</v>
      </c>
      <c r="J827" s="9" t="s">
        <v>8</v>
      </c>
      <c r="K827" s="31">
        <v>36</v>
      </c>
      <c r="L827" s="31">
        <v>16</v>
      </c>
      <c r="M827" s="31">
        <v>36</v>
      </c>
      <c r="N827" s="12">
        <v>0.44444444444444442</v>
      </c>
    </row>
    <row r="828" spans="1:14" x14ac:dyDescent="0.2">
      <c r="A828" s="8">
        <v>324</v>
      </c>
      <c r="B828" s="8">
        <v>9</v>
      </c>
      <c r="C828" s="9" t="s">
        <v>7</v>
      </c>
      <c r="D828" s="9" t="s">
        <v>32</v>
      </c>
      <c r="E828" s="31">
        <v>18</v>
      </c>
      <c r="F828" s="31">
        <v>18</v>
      </c>
      <c r="G828" s="31">
        <v>30</v>
      </c>
      <c r="H828" s="8">
        <v>1</v>
      </c>
      <c r="I828" s="7">
        <v>1.0416666666666666E-2</v>
      </c>
      <c r="J828" s="9" t="s">
        <v>8</v>
      </c>
      <c r="K828" s="31">
        <v>30</v>
      </c>
      <c r="L828" s="31">
        <v>12</v>
      </c>
      <c r="M828" s="31">
        <v>30</v>
      </c>
      <c r="N828" s="12">
        <v>0.4</v>
      </c>
    </row>
    <row r="829" spans="1:14" x14ac:dyDescent="0.2">
      <c r="A829" s="8">
        <v>324</v>
      </c>
      <c r="B829" s="8">
        <v>9</v>
      </c>
      <c r="C829" s="9" t="s">
        <v>10</v>
      </c>
      <c r="D829" s="9" t="s">
        <v>34</v>
      </c>
      <c r="E829" s="31">
        <v>16</v>
      </c>
      <c r="F829" s="31">
        <v>48</v>
      </c>
      <c r="G829" s="31">
        <v>27</v>
      </c>
      <c r="H829" s="8">
        <v>3</v>
      </c>
      <c r="I829" s="7">
        <v>4.027777777777778E-2</v>
      </c>
      <c r="J829" s="9" t="s">
        <v>6</v>
      </c>
      <c r="K829" s="31">
        <v>81</v>
      </c>
      <c r="L829" s="31">
        <v>33</v>
      </c>
      <c r="M829" s="31">
        <v>81</v>
      </c>
      <c r="N829" s="12">
        <v>0.40740740740740738</v>
      </c>
    </row>
    <row r="830" spans="1:14" x14ac:dyDescent="0.2">
      <c r="A830" s="8">
        <v>324</v>
      </c>
      <c r="B830" s="8">
        <v>9</v>
      </c>
      <c r="C830" s="9" t="s">
        <v>25</v>
      </c>
      <c r="D830" s="9" t="s">
        <v>49</v>
      </c>
      <c r="E830" s="31">
        <v>15</v>
      </c>
      <c r="F830" s="31">
        <v>15</v>
      </c>
      <c r="G830" s="31">
        <v>26</v>
      </c>
      <c r="H830" s="8">
        <v>1</v>
      </c>
      <c r="I830" s="7">
        <v>1.1805555555555555E-2</v>
      </c>
      <c r="J830" s="9" t="s">
        <v>6</v>
      </c>
      <c r="K830" s="31">
        <v>26</v>
      </c>
      <c r="L830" s="31">
        <v>11</v>
      </c>
      <c r="M830" s="31">
        <v>26</v>
      </c>
      <c r="N830" s="12">
        <v>0.42307692307692307</v>
      </c>
    </row>
    <row r="831" spans="1:14" x14ac:dyDescent="0.2">
      <c r="A831" s="8">
        <v>325</v>
      </c>
      <c r="B831" s="8">
        <v>18</v>
      </c>
      <c r="C831" s="9" t="s">
        <v>23</v>
      </c>
      <c r="D831" s="9" t="s">
        <v>47</v>
      </c>
      <c r="E831" s="31">
        <v>13</v>
      </c>
      <c r="F831" s="31">
        <v>13</v>
      </c>
      <c r="G831" s="31">
        <v>21</v>
      </c>
      <c r="H831" s="8">
        <v>1</v>
      </c>
      <c r="I831" s="7">
        <v>1.8055555555555554E-2</v>
      </c>
      <c r="J831" s="9" t="s">
        <v>8</v>
      </c>
      <c r="K831" s="31">
        <v>21</v>
      </c>
      <c r="L831" s="31">
        <v>8</v>
      </c>
      <c r="M831" s="31">
        <v>21</v>
      </c>
      <c r="N831" s="12">
        <v>0.38095238095238093</v>
      </c>
    </row>
    <row r="832" spans="1:14" x14ac:dyDescent="0.2">
      <c r="A832" s="8">
        <v>325</v>
      </c>
      <c r="B832" s="8">
        <v>18</v>
      </c>
      <c r="C832" s="9" t="s">
        <v>9</v>
      </c>
      <c r="D832" s="9" t="s">
        <v>33</v>
      </c>
      <c r="E832" s="31">
        <v>19</v>
      </c>
      <c r="F832" s="31">
        <v>19</v>
      </c>
      <c r="G832" s="31">
        <v>31</v>
      </c>
      <c r="H832" s="8">
        <v>1</v>
      </c>
      <c r="I832" s="7">
        <v>3.472222222222222E-3</v>
      </c>
      <c r="J832" s="9" t="s">
        <v>8</v>
      </c>
      <c r="K832" s="31">
        <v>31</v>
      </c>
      <c r="L832" s="31">
        <v>12</v>
      </c>
      <c r="M832" s="31">
        <v>31</v>
      </c>
      <c r="N832" s="12">
        <v>0.38709677419354838</v>
      </c>
    </row>
    <row r="833" spans="1:14" x14ac:dyDescent="0.2">
      <c r="A833" s="8">
        <v>325</v>
      </c>
      <c r="B833" s="8">
        <v>18</v>
      </c>
      <c r="C833" s="9" t="s">
        <v>17</v>
      </c>
      <c r="D833" s="9" t="s">
        <v>41</v>
      </c>
      <c r="E833" s="31">
        <v>21</v>
      </c>
      <c r="F833" s="31">
        <v>42</v>
      </c>
      <c r="G833" s="31">
        <v>35</v>
      </c>
      <c r="H833" s="8">
        <v>2</v>
      </c>
      <c r="I833" s="7">
        <v>9.0277777777777769E-3</v>
      </c>
      <c r="J833" s="9" t="s">
        <v>8</v>
      </c>
      <c r="K833" s="31">
        <v>70</v>
      </c>
      <c r="L833" s="31">
        <v>28</v>
      </c>
      <c r="M833" s="31">
        <v>70</v>
      </c>
      <c r="N833" s="12">
        <v>0.4</v>
      </c>
    </row>
    <row r="834" spans="1:14" x14ac:dyDescent="0.2">
      <c r="A834" s="8">
        <v>325</v>
      </c>
      <c r="B834" s="8">
        <v>18</v>
      </c>
      <c r="C834" s="9" t="s">
        <v>18</v>
      </c>
      <c r="D834" s="9" t="s">
        <v>42</v>
      </c>
      <c r="E834" s="31">
        <v>19</v>
      </c>
      <c r="F834" s="31">
        <v>19</v>
      </c>
      <c r="G834" s="31">
        <v>32</v>
      </c>
      <c r="H834" s="8">
        <v>1</v>
      </c>
      <c r="I834" s="7">
        <v>1.8749999999999999E-2</v>
      </c>
      <c r="J834" s="9" t="s">
        <v>6</v>
      </c>
      <c r="K834" s="31">
        <v>32</v>
      </c>
      <c r="L834" s="31">
        <v>13</v>
      </c>
      <c r="M834" s="31">
        <v>32</v>
      </c>
      <c r="N834" s="12">
        <v>0.40625</v>
      </c>
    </row>
    <row r="835" spans="1:14" x14ac:dyDescent="0.2">
      <c r="A835" s="8">
        <v>326</v>
      </c>
      <c r="B835" s="8">
        <v>14</v>
      </c>
      <c r="C835" s="9" t="s">
        <v>17</v>
      </c>
      <c r="D835" s="9" t="s">
        <v>41</v>
      </c>
      <c r="E835" s="31">
        <v>21</v>
      </c>
      <c r="F835" s="31">
        <v>21</v>
      </c>
      <c r="G835" s="31">
        <v>35</v>
      </c>
      <c r="H835" s="8">
        <v>1</v>
      </c>
      <c r="I835" s="7">
        <v>9.7222222222222224E-3</v>
      </c>
      <c r="J835" s="9" t="s">
        <v>6</v>
      </c>
      <c r="K835" s="31">
        <v>35</v>
      </c>
      <c r="L835" s="31">
        <v>14</v>
      </c>
      <c r="M835" s="31">
        <v>35</v>
      </c>
      <c r="N835" s="12">
        <v>0.4</v>
      </c>
    </row>
    <row r="836" spans="1:14" x14ac:dyDescent="0.2">
      <c r="A836" s="8">
        <v>326</v>
      </c>
      <c r="B836" s="8">
        <v>14</v>
      </c>
      <c r="C836" s="9" t="s">
        <v>24</v>
      </c>
      <c r="D836" s="9" t="s">
        <v>48</v>
      </c>
      <c r="E836" s="31">
        <v>10</v>
      </c>
      <c r="F836" s="31">
        <v>10</v>
      </c>
      <c r="G836" s="31">
        <v>18</v>
      </c>
      <c r="H836" s="8">
        <v>1</v>
      </c>
      <c r="I836" s="7">
        <v>1.9444444444444445E-2</v>
      </c>
      <c r="J836" s="9" t="s">
        <v>6</v>
      </c>
      <c r="K836" s="31">
        <v>18</v>
      </c>
      <c r="L836" s="31">
        <v>8</v>
      </c>
      <c r="M836" s="31">
        <v>18</v>
      </c>
      <c r="N836" s="12">
        <v>0.44444444444444442</v>
      </c>
    </row>
    <row r="837" spans="1:14" x14ac:dyDescent="0.2">
      <c r="A837" s="8">
        <v>326</v>
      </c>
      <c r="B837" s="8">
        <v>14</v>
      </c>
      <c r="C837" s="9" t="s">
        <v>15</v>
      </c>
      <c r="D837" s="9" t="s">
        <v>39</v>
      </c>
      <c r="E837" s="31">
        <v>16</v>
      </c>
      <c r="F837" s="31">
        <v>16</v>
      </c>
      <c r="G837" s="31">
        <v>28</v>
      </c>
      <c r="H837" s="8">
        <v>1</v>
      </c>
      <c r="I837" s="7">
        <v>3.4027777777777775E-2</v>
      </c>
      <c r="J837" s="9" t="s">
        <v>6</v>
      </c>
      <c r="K837" s="31">
        <v>28</v>
      </c>
      <c r="L837" s="31">
        <v>12</v>
      </c>
      <c r="M837" s="31">
        <v>28</v>
      </c>
      <c r="N837" s="12">
        <v>0.42857142857142855</v>
      </c>
    </row>
    <row r="838" spans="1:14" x14ac:dyDescent="0.2">
      <c r="A838" s="8">
        <v>327</v>
      </c>
      <c r="B838" s="8">
        <v>12</v>
      </c>
      <c r="C838" s="9" t="s">
        <v>20</v>
      </c>
      <c r="D838" s="9" t="s">
        <v>44</v>
      </c>
      <c r="E838" s="31">
        <v>20</v>
      </c>
      <c r="F838" s="31">
        <v>60</v>
      </c>
      <c r="G838" s="31">
        <v>34</v>
      </c>
      <c r="H838" s="8">
        <v>3</v>
      </c>
      <c r="I838" s="7">
        <v>2.2916666666666665E-2</v>
      </c>
      <c r="J838" s="9" t="s">
        <v>6</v>
      </c>
      <c r="K838" s="31">
        <v>102</v>
      </c>
      <c r="L838" s="31">
        <v>42</v>
      </c>
      <c r="M838" s="31">
        <v>102</v>
      </c>
      <c r="N838" s="12">
        <v>0.41176470588235292</v>
      </c>
    </row>
    <row r="839" spans="1:14" x14ac:dyDescent="0.2">
      <c r="A839" s="8">
        <v>327</v>
      </c>
      <c r="B839" s="8">
        <v>12</v>
      </c>
      <c r="C839" s="9" t="s">
        <v>24</v>
      </c>
      <c r="D839" s="9" t="s">
        <v>48</v>
      </c>
      <c r="E839" s="31">
        <v>10</v>
      </c>
      <c r="F839" s="31">
        <v>10</v>
      </c>
      <c r="G839" s="31">
        <v>18</v>
      </c>
      <c r="H839" s="8">
        <v>1</v>
      </c>
      <c r="I839" s="7">
        <v>4.8611111111111112E-3</v>
      </c>
      <c r="J839" s="9" t="s">
        <v>8</v>
      </c>
      <c r="K839" s="31">
        <v>18</v>
      </c>
      <c r="L839" s="31">
        <v>8</v>
      </c>
      <c r="M839" s="31">
        <v>18</v>
      </c>
      <c r="N839" s="12">
        <v>0.44444444444444442</v>
      </c>
    </row>
    <row r="840" spans="1:14" x14ac:dyDescent="0.2">
      <c r="A840" s="8">
        <v>327</v>
      </c>
      <c r="B840" s="8">
        <v>12</v>
      </c>
      <c r="C840" s="9" t="s">
        <v>10</v>
      </c>
      <c r="D840" s="9" t="s">
        <v>34</v>
      </c>
      <c r="E840" s="31">
        <v>16</v>
      </c>
      <c r="F840" s="31">
        <v>16</v>
      </c>
      <c r="G840" s="31">
        <v>27</v>
      </c>
      <c r="H840" s="8">
        <v>1</v>
      </c>
      <c r="I840" s="7">
        <v>2.361111111111111E-2</v>
      </c>
      <c r="J840" s="9" t="s">
        <v>6</v>
      </c>
      <c r="K840" s="31">
        <v>27</v>
      </c>
      <c r="L840" s="31">
        <v>11</v>
      </c>
      <c r="M840" s="31">
        <v>27</v>
      </c>
      <c r="N840" s="12">
        <v>0.40740740740740738</v>
      </c>
    </row>
    <row r="841" spans="1:14" x14ac:dyDescent="0.2">
      <c r="A841" s="8">
        <v>328</v>
      </c>
      <c r="B841" s="8">
        <v>4</v>
      </c>
      <c r="C841" s="9" t="s">
        <v>17</v>
      </c>
      <c r="D841" s="9" t="s">
        <v>41</v>
      </c>
      <c r="E841" s="31">
        <v>21</v>
      </c>
      <c r="F841" s="31">
        <v>21</v>
      </c>
      <c r="G841" s="31">
        <v>35</v>
      </c>
      <c r="H841" s="8">
        <v>1</v>
      </c>
      <c r="I841" s="7">
        <v>1.4583333333333334E-2</v>
      </c>
      <c r="J841" s="9" t="s">
        <v>6</v>
      </c>
      <c r="K841" s="31">
        <v>35</v>
      </c>
      <c r="L841" s="31">
        <v>14</v>
      </c>
      <c r="M841" s="31">
        <v>35</v>
      </c>
      <c r="N841" s="12">
        <v>0.4</v>
      </c>
    </row>
    <row r="842" spans="1:14" x14ac:dyDescent="0.2">
      <c r="A842" s="8">
        <v>329</v>
      </c>
      <c r="B842" s="8">
        <v>13</v>
      </c>
      <c r="C842" s="9" t="s">
        <v>23</v>
      </c>
      <c r="D842" s="9" t="s">
        <v>47</v>
      </c>
      <c r="E842" s="31">
        <v>13</v>
      </c>
      <c r="F842" s="31">
        <v>26</v>
      </c>
      <c r="G842" s="31">
        <v>21</v>
      </c>
      <c r="H842" s="8">
        <v>2</v>
      </c>
      <c r="I842" s="7">
        <v>3.888888888888889E-2</v>
      </c>
      <c r="J842" s="9" t="s">
        <v>6</v>
      </c>
      <c r="K842" s="31">
        <v>42</v>
      </c>
      <c r="L842" s="31">
        <v>16</v>
      </c>
      <c r="M842" s="31">
        <v>42</v>
      </c>
      <c r="N842" s="12">
        <v>0.38095238095238093</v>
      </c>
    </row>
    <row r="843" spans="1:14" x14ac:dyDescent="0.2">
      <c r="A843" s="8">
        <v>329</v>
      </c>
      <c r="B843" s="8">
        <v>13</v>
      </c>
      <c r="C843" s="9" t="s">
        <v>11</v>
      </c>
      <c r="D843" s="9" t="s">
        <v>35</v>
      </c>
      <c r="E843" s="31">
        <v>25</v>
      </c>
      <c r="F843" s="31">
        <v>50</v>
      </c>
      <c r="G843" s="31">
        <v>40</v>
      </c>
      <c r="H843" s="8">
        <v>2</v>
      </c>
      <c r="I843" s="7">
        <v>1.1805555555555555E-2</v>
      </c>
      <c r="J843" s="9" t="s">
        <v>6</v>
      </c>
      <c r="K843" s="31">
        <v>80</v>
      </c>
      <c r="L843" s="31">
        <v>30</v>
      </c>
      <c r="M843" s="31">
        <v>80</v>
      </c>
      <c r="N843" s="12">
        <v>0.375</v>
      </c>
    </row>
    <row r="844" spans="1:14" x14ac:dyDescent="0.2">
      <c r="A844" s="8">
        <v>329</v>
      </c>
      <c r="B844" s="8">
        <v>13</v>
      </c>
      <c r="C844" s="9" t="s">
        <v>9</v>
      </c>
      <c r="D844" s="9" t="s">
        <v>33</v>
      </c>
      <c r="E844" s="31">
        <v>19</v>
      </c>
      <c r="F844" s="31">
        <v>38</v>
      </c>
      <c r="G844" s="31">
        <v>31</v>
      </c>
      <c r="H844" s="8">
        <v>2</v>
      </c>
      <c r="I844" s="7">
        <v>4.027777777777778E-2</v>
      </c>
      <c r="J844" s="9" t="s">
        <v>6</v>
      </c>
      <c r="K844" s="31">
        <v>62</v>
      </c>
      <c r="L844" s="31">
        <v>24</v>
      </c>
      <c r="M844" s="31">
        <v>62</v>
      </c>
      <c r="N844" s="12">
        <v>0.38709677419354838</v>
      </c>
    </row>
    <row r="845" spans="1:14" x14ac:dyDescent="0.2">
      <c r="A845" s="8">
        <v>329</v>
      </c>
      <c r="B845" s="8">
        <v>13</v>
      </c>
      <c r="C845" s="9" t="s">
        <v>22</v>
      </c>
      <c r="D845" s="9" t="s">
        <v>46</v>
      </c>
      <c r="E845" s="31">
        <v>14</v>
      </c>
      <c r="F845" s="31">
        <v>14</v>
      </c>
      <c r="G845" s="31">
        <v>23</v>
      </c>
      <c r="H845" s="8">
        <v>1</v>
      </c>
      <c r="I845" s="7">
        <v>5.5555555555555558E-3</v>
      </c>
      <c r="J845" s="9" t="s">
        <v>6</v>
      </c>
      <c r="K845" s="31">
        <v>23</v>
      </c>
      <c r="L845" s="31">
        <v>9</v>
      </c>
      <c r="M845" s="31">
        <v>23</v>
      </c>
      <c r="N845" s="12">
        <v>0.39130434782608697</v>
      </c>
    </row>
    <row r="846" spans="1:14" x14ac:dyDescent="0.2">
      <c r="A846" s="8">
        <v>330</v>
      </c>
      <c r="B846" s="8">
        <v>10</v>
      </c>
      <c r="C846" s="9" t="s">
        <v>26</v>
      </c>
      <c r="D846" s="9" t="s">
        <v>50</v>
      </c>
      <c r="E846" s="31">
        <v>15</v>
      </c>
      <c r="F846" s="31">
        <v>30</v>
      </c>
      <c r="G846" s="31">
        <v>25</v>
      </c>
      <c r="H846" s="8">
        <v>2</v>
      </c>
      <c r="I846" s="7">
        <v>1.7361111111111112E-2</v>
      </c>
      <c r="J846" s="9" t="s">
        <v>8</v>
      </c>
      <c r="K846" s="31">
        <v>50</v>
      </c>
      <c r="L846" s="31">
        <v>20</v>
      </c>
      <c r="M846" s="31">
        <v>50</v>
      </c>
      <c r="N846" s="12">
        <v>0.4</v>
      </c>
    </row>
    <row r="847" spans="1:14" x14ac:dyDescent="0.2">
      <c r="A847" s="8">
        <v>330</v>
      </c>
      <c r="B847" s="8">
        <v>10</v>
      </c>
      <c r="C847" s="9" t="s">
        <v>15</v>
      </c>
      <c r="D847" s="9" t="s">
        <v>39</v>
      </c>
      <c r="E847" s="31">
        <v>16</v>
      </c>
      <c r="F847" s="31">
        <v>32</v>
      </c>
      <c r="G847" s="31">
        <v>28</v>
      </c>
      <c r="H847" s="8">
        <v>2</v>
      </c>
      <c r="I847" s="7">
        <v>2.9861111111111113E-2</v>
      </c>
      <c r="J847" s="9" t="s">
        <v>6</v>
      </c>
      <c r="K847" s="31">
        <v>56</v>
      </c>
      <c r="L847" s="31">
        <v>24</v>
      </c>
      <c r="M847" s="31">
        <v>56</v>
      </c>
      <c r="N847" s="12">
        <v>0.42857142857142855</v>
      </c>
    </row>
    <row r="848" spans="1:14" x14ac:dyDescent="0.2">
      <c r="A848" s="8">
        <v>330</v>
      </c>
      <c r="B848" s="8">
        <v>10</v>
      </c>
      <c r="C848" s="9" t="s">
        <v>22</v>
      </c>
      <c r="D848" s="9" t="s">
        <v>46</v>
      </c>
      <c r="E848" s="31">
        <v>14</v>
      </c>
      <c r="F848" s="31">
        <v>42</v>
      </c>
      <c r="G848" s="31">
        <v>23</v>
      </c>
      <c r="H848" s="8">
        <v>3</v>
      </c>
      <c r="I848" s="7">
        <v>1.4583333333333334E-2</v>
      </c>
      <c r="J848" s="9" t="s">
        <v>6</v>
      </c>
      <c r="K848" s="31">
        <v>69</v>
      </c>
      <c r="L848" s="31">
        <v>27</v>
      </c>
      <c r="M848" s="31">
        <v>69</v>
      </c>
      <c r="N848" s="12">
        <v>0.39130434782608697</v>
      </c>
    </row>
    <row r="849" spans="1:14" x14ac:dyDescent="0.2">
      <c r="A849" s="8">
        <v>330</v>
      </c>
      <c r="B849" s="8">
        <v>10</v>
      </c>
      <c r="C849" s="9" t="s">
        <v>23</v>
      </c>
      <c r="D849" s="9" t="s">
        <v>47</v>
      </c>
      <c r="E849" s="31">
        <v>13</v>
      </c>
      <c r="F849" s="31">
        <v>26</v>
      </c>
      <c r="G849" s="31">
        <v>21</v>
      </c>
      <c r="H849" s="8">
        <v>2</v>
      </c>
      <c r="I849" s="7">
        <v>3.5416666666666666E-2</v>
      </c>
      <c r="J849" s="9" t="s">
        <v>8</v>
      </c>
      <c r="K849" s="31">
        <v>42</v>
      </c>
      <c r="L849" s="31">
        <v>16</v>
      </c>
      <c r="M849" s="31">
        <v>42</v>
      </c>
      <c r="N849" s="12">
        <v>0.38095238095238093</v>
      </c>
    </row>
    <row r="850" spans="1:14" x14ac:dyDescent="0.2">
      <c r="A850" s="8">
        <v>331</v>
      </c>
      <c r="B850" s="8">
        <v>20</v>
      </c>
      <c r="C850" s="9" t="s">
        <v>16</v>
      </c>
      <c r="D850" s="9" t="s">
        <v>40</v>
      </c>
      <c r="E850" s="31">
        <v>11</v>
      </c>
      <c r="F850" s="31">
        <v>11</v>
      </c>
      <c r="G850" s="31">
        <v>19</v>
      </c>
      <c r="H850" s="8">
        <v>1</v>
      </c>
      <c r="I850" s="7">
        <v>3.472222222222222E-3</v>
      </c>
      <c r="J850" s="9" t="s">
        <v>6</v>
      </c>
      <c r="K850" s="31">
        <v>19</v>
      </c>
      <c r="L850" s="31">
        <v>8</v>
      </c>
      <c r="M850" s="31">
        <v>19</v>
      </c>
      <c r="N850" s="12">
        <v>0.42105263157894735</v>
      </c>
    </row>
    <row r="851" spans="1:14" x14ac:dyDescent="0.2">
      <c r="A851" s="8">
        <v>331</v>
      </c>
      <c r="B851" s="8">
        <v>20</v>
      </c>
      <c r="C851" s="9" t="s">
        <v>17</v>
      </c>
      <c r="D851" s="9" t="s">
        <v>41</v>
      </c>
      <c r="E851" s="31">
        <v>21</v>
      </c>
      <c r="F851" s="31">
        <v>63</v>
      </c>
      <c r="G851" s="31">
        <v>35</v>
      </c>
      <c r="H851" s="8">
        <v>3</v>
      </c>
      <c r="I851" s="7">
        <v>1.8055555555555554E-2</v>
      </c>
      <c r="J851" s="9" t="s">
        <v>8</v>
      </c>
      <c r="K851" s="31">
        <v>105</v>
      </c>
      <c r="L851" s="31">
        <v>42</v>
      </c>
      <c r="M851" s="31">
        <v>105</v>
      </c>
      <c r="N851" s="12">
        <v>0.4</v>
      </c>
    </row>
    <row r="852" spans="1:14" x14ac:dyDescent="0.2">
      <c r="A852" s="8">
        <v>331</v>
      </c>
      <c r="B852" s="8">
        <v>20</v>
      </c>
      <c r="C852" s="9" t="s">
        <v>5</v>
      </c>
      <c r="D852" s="9" t="s">
        <v>31</v>
      </c>
      <c r="E852" s="31">
        <v>14</v>
      </c>
      <c r="F852" s="31">
        <v>14</v>
      </c>
      <c r="G852" s="31">
        <v>24</v>
      </c>
      <c r="H852" s="8">
        <v>1</v>
      </c>
      <c r="I852" s="7">
        <v>3.8194444444444448E-2</v>
      </c>
      <c r="J852" s="9" t="s">
        <v>6</v>
      </c>
      <c r="K852" s="31">
        <v>24</v>
      </c>
      <c r="L852" s="31">
        <v>10</v>
      </c>
      <c r="M852" s="31">
        <v>24</v>
      </c>
      <c r="N852" s="12">
        <v>0.41666666666666669</v>
      </c>
    </row>
    <row r="853" spans="1:14" x14ac:dyDescent="0.2">
      <c r="A853" s="8">
        <v>331</v>
      </c>
      <c r="B853" s="8">
        <v>20</v>
      </c>
      <c r="C853" s="9" t="s">
        <v>26</v>
      </c>
      <c r="D853" s="9" t="s">
        <v>50</v>
      </c>
      <c r="E853" s="31">
        <v>15</v>
      </c>
      <c r="F853" s="31">
        <v>15</v>
      </c>
      <c r="G853" s="31">
        <v>25</v>
      </c>
      <c r="H853" s="8">
        <v>1</v>
      </c>
      <c r="I853" s="7">
        <v>2.4305555555555556E-2</v>
      </c>
      <c r="J853" s="9" t="s">
        <v>6</v>
      </c>
      <c r="K853" s="31">
        <v>25</v>
      </c>
      <c r="L853" s="31">
        <v>10</v>
      </c>
      <c r="M853" s="31">
        <v>25</v>
      </c>
      <c r="N853" s="12">
        <v>0.4</v>
      </c>
    </row>
    <row r="854" spans="1:14" x14ac:dyDescent="0.2">
      <c r="A854" s="8">
        <v>332</v>
      </c>
      <c r="B854" s="8">
        <v>6</v>
      </c>
      <c r="C854" s="9" t="s">
        <v>11</v>
      </c>
      <c r="D854" s="9" t="s">
        <v>35</v>
      </c>
      <c r="E854" s="31">
        <v>25</v>
      </c>
      <c r="F854" s="31">
        <v>75</v>
      </c>
      <c r="G854" s="31">
        <v>40</v>
      </c>
      <c r="H854" s="8">
        <v>3</v>
      </c>
      <c r="I854" s="7">
        <v>1.1805555555555555E-2</v>
      </c>
      <c r="J854" s="9" t="s">
        <v>6</v>
      </c>
      <c r="K854" s="31">
        <v>120</v>
      </c>
      <c r="L854" s="31">
        <v>45</v>
      </c>
      <c r="M854" s="31">
        <v>120</v>
      </c>
      <c r="N854" s="12">
        <v>0.375</v>
      </c>
    </row>
    <row r="855" spans="1:14" x14ac:dyDescent="0.2">
      <c r="A855" s="8">
        <v>333</v>
      </c>
      <c r="B855" s="8">
        <v>6</v>
      </c>
      <c r="C855" s="9" t="s">
        <v>12</v>
      </c>
      <c r="D855" s="9" t="s">
        <v>36</v>
      </c>
      <c r="E855" s="31">
        <v>22</v>
      </c>
      <c r="F855" s="31">
        <v>22</v>
      </c>
      <c r="G855" s="31">
        <v>36</v>
      </c>
      <c r="H855" s="8">
        <v>1</v>
      </c>
      <c r="I855" s="7">
        <v>2.6388888888888889E-2</v>
      </c>
      <c r="J855" s="9" t="s">
        <v>8</v>
      </c>
      <c r="K855" s="31">
        <v>36</v>
      </c>
      <c r="L855" s="31">
        <v>14</v>
      </c>
      <c r="M855" s="31">
        <v>36</v>
      </c>
      <c r="N855" s="12">
        <v>0.3888888888888889</v>
      </c>
    </row>
    <row r="856" spans="1:14" x14ac:dyDescent="0.2">
      <c r="A856" s="8">
        <v>333</v>
      </c>
      <c r="B856" s="8">
        <v>6</v>
      </c>
      <c r="C856" s="9" t="s">
        <v>24</v>
      </c>
      <c r="D856" s="9" t="s">
        <v>48</v>
      </c>
      <c r="E856" s="31">
        <v>10</v>
      </c>
      <c r="F856" s="31">
        <v>20</v>
      </c>
      <c r="G856" s="31">
        <v>18</v>
      </c>
      <c r="H856" s="8">
        <v>2</v>
      </c>
      <c r="I856" s="7">
        <v>1.5972222222222221E-2</v>
      </c>
      <c r="J856" s="9" t="s">
        <v>8</v>
      </c>
      <c r="K856" s="31">
        <v>36</v>
      </c>
      <c r="L856" s="31">
        <v>16</v>
      </c>
      <c r="M856" s="31">
        <v>36</v>
      </c>
      <c r="N856" s="12">
        <v>0.44444444444444442</v>
      </c>
    </row>
    <row r="857" spans="1:14" x14ac:dyDescent="0.2">
      <c r="A857" s="8">
        <v>334</v>
      </c>
      <c r="B857" s="8">
        <v>12</v>
      </c>
      <c r="C857" s="9" t="s">
        <v>23</v>
      </c>
      <c r="D857" s="9" t="s">
        <v>47</v>
      </c>
      <c r="E857" s="31">
        <v>13</v>
      </c>
      <c r="F857" s="31">
        <v>26</v>
      </c>
      <c r="G857" s="31">
        <v>21</v>
      </c>
      <c r="H857" s="8">
        <v>2</v>
      </c>
      <c r="I857" s="7">
        <v>2.5000000000000001E-2</v>
      </c>
      <c r="J857" s="9" t="s">
        <v>8</v>
      </c>
      <c r="K857" s="31">
        <v>42</v>
      </c>
      <c r="L857" s="31">
        <v>16</v>
      </c>
      <c r="M857" s="31">
        <v>42</v>
      </c>
      <c r="N857" s="12">
        <v>0.38095238095238093</v>
      </c>
    </row>
    <row r="858" spans="1:14" x14ac:dyDescent="0.2">
      <c r="A858" s="8">
        <v>334</v>
      </c>
      <c r="B858" s="8">
        <v>12</v>
      </c>
      <c r="C858" s="9" t="s">
        <v>22</v>
      </c>
      <c r="D858" s="9" t="s">
        <v>46</v>
      </c>
      <c r="E858" s="31">
        <v>14</v>
      </c>
      <c r="F858" s="31">
        <v>14</v>
      </c>
      <c r="G858" s="31">
        <v>23</v>
      </c>
      <c r="H858" s="8">
        <v>1</v>
      </c>
      <c r="I858" s="7">
        <v>4.027777777777778E-2</v>
      </c>
      <c r="J858" s="9" t="s">
        <v>6</v>
      </c>
      <c r="K858" s="31">
        <v>23</v>
      </c>
      <c r="L858" s="31">
        <v>9</v>
      </c>
      <c r="M858" s="31">
        <v>23</v>
      </c>
      <c r="N858" s="12">
        <v>0.39130434782608697</v>
      </c>
    </row>
    <row r="859" spans="1:14" x14ac:dyDescent="0.2">
      <c r="A859" s="8">
        <v>334</v>
      </c>
      <c r="B859" s="8">
        <v>12</v>
      </c>
      <c r="C859" s="9" t="s">
        <v>5</v>
      </c>
      <c r="D859" s="9" t="s">
        <v>31</v>
      </c>
      <c r="E859" s="31">
        <v>14</v>
      </c>
      <c r="F859" s="31">
        <v>28</v>
      </c>
      <c r="G859" s="31">
        <v>24</v>
      </c>
      <c r="H859" s="8">
        <v>2</v>
      </c>
      <c r="I859" s="7">
        <v>2.1527777777777778E-2</v>
      </c>
      <c r="J859" s="9" t="s">
        <v>6</v>
      </c>
      <c r="K859" s="31">
        <v>48</v>
      </c>
      <c r="L859" s="31">
        <v>20</v>
      </c>
      <c r="M859" s="31">
        <v>48</v>
      </c>
      <c r="N859" s="12">
        <v>0.41666666666666669</v>
      </c>
    </row>
    <row r="860" spans="1:14" x14ac:dyDescent="0.2">
      <c r="A860" s="8">
        <v>334</v>
      </c>
      <c r="B860" s="8">
        <v>12</v>
      </c>
      <c r="C860" s="9" t="s">
        <v>7</v>
      </c>
      <c r="D860" s="9" t="s">
        <v>32</v>
      </c>
      <c r="E860" s="31">
        <v>18</v>
      </c>
      <c r="F860" s="31">
        <v>36</v>
      </c>
      <c r="G860" s="31">
        <v>30</v>
      </c>
      <c r="H860" s="8">
        <v>2</v>
      </c>
      <c r="I860" s="7">
        <v>2.1527777777777778E-2</v>
      </c>
      <c r="J860" s="9" t="s">
        <v>6</v>
      </c>
      <c r="K860" s="31">
        <v>60</v>
      </c>
      <c r="L860" s="31">
        <v>24</v>
      </c>
      <c r="M860" s="31">
        <v>60</v>
      </c>
      <c r="N860" s="12">
        <v>0.4</v>
      </c>
    </row>
    <row r="861" spans="1:14" x14ac:dyDescent="0.2">
      <c r="A861" s="8">
        <v>335</v>
      </c>
      <c r="B861" s="8">
        <v>14</v>
      </c>
      <c r="C861" s="9" t="s">
        <v>7</v>
      </c>
      <c r="D861" s="9" t="s">
        <v>32</v>
      </c>
      <c r="E861" s="31">
        <v>18</v>
      </c>
      <c r="F861" s="31">
        <v>18</v>
      </c>
      <c r="G861" s="31">
        <v>30</v>
      </c>
      <c r="H861" s="8">
        <v>1</v>
      </c>
      <c r="I861" s="7">
        <v>2.2916666666666665E-2</v>
      </c>
      <c r="J861" s="9" t="s">
        <v>8</v>
      </c>
      <c r="K861" s="31">
        <v>30</v>
      </c>
      <c r="L861" s="31">
        <v>12</v>
      </c>
      <c r="M861" s="31">
        <v>30</v>
      </c>
      <c r="N861" s="12">
        <v>0.4</v>
      </c>
    </row>
    <row r="862" spans="1:14" x14ac:dyDescent="0.2">
      <c r="A862" s="8">
        <v>335</v>
      </c>
      <c r="B862" s="8">
        <v>14</v>
      </c>
      <c r="C862" s="9" t="s">
        <v>15</v>
      </c>
      <c r="D862" s="9" t="s">
        <v>39</v>
      </c>
      <c r="E862" s="31">
        <v>16</v>
      </c>
      <c r="F862" s="31">
        <v>48</v>
      </c>
      <c r="G862" s="31">
        <v>28</v>
      </c>
      <c r="H862" s="8">
        <v>3</v>
      </c>
      <c r="I862" s="7">
        <v>2.5000000000000001E-2</v>
      </c>
      <c r="J862" s="9" t="s">
        <v>8</v>
      </c>
      <c r="K862" s="31">
        <v>84</v>
      </c>
      <c r="L862" s="31">
        <v>36</v>
      </c>
      <c r="M862" s="31">
        <v>84</v>
      </c>
      <c r="N862" s="12">
        <v>0.42857142857142855</v>
      </c>
    </row>
    <row r="863" spans="1:14" x14ac:dyDescent="0.2">
      <c r="A863" s="8">
        <v>336</v>
      </c>
      <c r="B863" s="8">
        <v>4</v>
      </c>
      <c r="C863" s="9" t="s">
        <v>23</v>
      </c>
      <c r="D863" s="9" t="s">
        <v>47</v>
      </c>
      <c r="E863" s="31">
        <v>13</v>
      </c>
      <c r="F863" s="31">
        <v>26</v>
      </c>
      <c r="G863" s="31">
        <v>21</v>
      </c>
      <c r="H863" s="8">
        <v>2</v>
      </c>
      <c r="I863" s="7">
        <v>8.3333333333333332E-3</v>
      </c>
      <c r="J863" s="9" t="s">
        <v>8</v>
      </c>
      <c r="K863" s="31">
        <v>42</v>
      </c>
      <c r="L863" s="31">
        <v>16</v>
      </c>
      <c r="M863" s="31">
        <v>42</v>
      </c>
      <c r="N863" s="12">
        <v>0.38095238095238093</v>
      </c>
    </row>
    <row r="864" spans="1:14" x14ac:dyDescent="0.2">
      <c r="A864" s="8">
        <v>336</v>
      </c>
      <c r="B864" s="8">
        <v>4</v>
      </c>
      <c r="C864" s="9" t="s">
        <v>16</v>
      </c>
      <c r="D864" s="9" t="s">
        <v>40</v>
      </c>
      <c r="E864" s="31">
        <v>11</v>
      </c>
      <c r="F864" s="31">
        <v>22</v>
      </c>
      <c r="G864" s="31">
        <v>19</v>
      </c>
      <c r="H864" s="8">
        <v>2</v>
      </c>
      <c r="I864" s="7">
        <v>2.2916666666666665E-2</v>
      </c>
      <c r="J864" s="9" t="s">
        <v>8</v>
      </c>
      <c r="K864" s="31">
        <v>38</v>
      </c>
      <c r="L864" s="31">
        <v>16</v>
      </c>
      <c r="M864" s="31">
        <v>38</v>
      </c>
      <c r="N864" s="12">
        <v>0.42105263157894735</v>
      </c>
    </row>
    <row r="865" spans="1:14" x14ac:dyDescent="0.2">
      <c r="A865" s="8">
        <v>336</v>
      </c>
      <c r="B865" s="8">
        <v>4</v>
      </c>
      <c r="C865" s="9" t="s">
        <v>25</v>
      </c>
      <c r="D865" s="9" t="s">
        <v>49</v>
      </c>
      <c r="E865" s="31">
        <v>15</v>
      </c>
      <c r="F865" s="31">
        <v>45</v>
      </c>
      <c r="G865" s="31">
        <v>26</v>
      </c>
      <c r="H865" s="8">
        <v>3</v>
      </c>
      <c r="I865" s="7">
        <v>1.3888888888888888E-2</v>
      </c>
      <c r="J865" s="9" t="s">
        <v>8</v>
      </c>
      <c r="K865" s="31">
        <v>78</v>
      </c>
      <c r="L865" s="31">
        <v>33</v>
      </c>
      <c r="M865" s="31">
        <v>78</v>
      </c>
      <c r="N865" s="12">
        <v>0.42307692307692307</v>
      </c>
    </row>
    <row r="866" spans="1:14" x14ac:dyDescent="0.2">
      <c r="A866" s="8">
        <v>337</v>
      </c>
      <c r="B866" s="8">
        <v>11</v>
      </c>
      <c r="C866" s="9" t="s">
        <v>5</v>
      </c>
      <c r="D866" s="9" t="s">
        <v>31</v>
      </c>
      <c r="E866" s="31">
        <v>14</v>
      </c>
      <c r="F866" s="31">
        <v>42</v>
      </c>
      <c r="G866" s="31">
        <v>24</v>
      </c>
      <c r="H866" s="8">
        <v>3</v>
      </c>
      <c r="I866" s="7">
        <v>3.6805555555555557E-2</v>
      </c>
      <c r="J866" s="9" t="s">
        <v>6</v>
      </c>
      <c r="K866" s="31">
        <v>72</v>
      </c>
      <c r="L866" s="31">
        <v>30</v>
      </c>
      <c r="M866" s="31">
        <v>72</v>
      </c>
      <c r="N866" s="12">
        <v>0.41666666666666669</v>
      </c>
    </row>
    <row r="867" spans="1:14" x14ac:dyDescent="0.2">
      <c r="A867" s="8">
        <v>337</v>
      </c>
      <c r="B867" s="8">
        <v>11</v>
      </c>
      <c r="C867" s="9" t="s">
        <v>15</v>
      </c>
      <c r="D867" s="9" t="s">
        <v>39</v>
      </c>
      <c r="E867" s="31">
        <v>16</v>
      </c>
      <c r="F867" s="31">
        <v>16</v>
      </c>
      <c r="G867" s="31">
        <v>28</v>
      </c>
      <c r="H867" s="8">
        <v>1</v>
      </c>
      <c r="I867" s="7">
        <v>3.472222222222222E-3</v>
      </c>
      <c r="J867" s="9" t="s">
        <v>8</v>
      </c>
      <c r="K867" s="31">
        <v>28</v>
      </c>
      <c r="L867" s="31">
        <v>12</v>
      </c>
      <c r="M867" s="31">
        <v>28</v>
      </c>
      <c r="N867" s="12">
        <v>0.42857142857142855</v>
      </c>
    </row>
    <row r="868" spans="1:14" x14ac:dyDescent="0.2">
      <c r="A868" s="8">
        <v>338</v>
      </c>
      <c r="B868" s="8">
        <v>18</v>
      </c>
      <c r="C868" s="9" t="s">
        <v>20</v>
      </c>
      <c r="D868" s="9" t="s">
        <v>44</v>
      </c>
      <c r="E868" s="31">
        <v>20</v>
      </c>
      <c r="F868" s="31">
        <v>60</v>
      </c>
      <c r="G868" s="31">
        <v>34</v>
      </c>
      <c r="H868" s="8">
        <v>3</v>
      </c>
      <c r="I868" s="7">
        <v>3.0555555555555555E-2</v>
      </c>
      <c r="J868" s="9" t="s">
        <v>6</v>
      </c>
      <c r="K868" s="31">
        <v>102</v>
      </c>
      <c r="L868" s="31">
        <v>42</v>
      </c>
      <c r="M868" s="31">
        <v>102</v>
      </c>
      <c r="N868" s="12">
        <v>0.41176470588235292</v>
      </c>
    </row>
    <row r="869" spans="1:14" x14ac:dyDescent="0.2">
      <c r="A869" s="8">
        <v>338</v>
      </c>
      <c r="B869" s="8">
        <v>18</v>
      </c>
      <c r="C869" s="9" t="s">
        <v>23</v>
      </c>
      <c r="D869" s="9" t="s">
        <v>47</v>
      </c>
      <c r="E869" s="31">
        <v>13</v>
      </c>
      <c r="F869" s="31">
        <v>13</v>
      </c>
      <c r="G869" s="31">
        <v>21</v>
      </c>
      <c r="H869" s="8">
        <v>1</v>
      </c>
      <c r="I869" s="7">
        <v>6.9444444444444441E-3</v>
      </c>
      <c r="J869" s="9" t="s">
        <v>8</v>
      </c>
      <c r="K869" s="31">
        <v>21</v>
      </c>
      <c r="L869" s="31">
        <v>8</v>
      </c>
      <c r="M869" s="31">
        <v>21</v>
      </c>
      <c r="N869" s="12">
        <v>0.38095238095238093</v>
      </c>
    </row>
    <row r="870" spans="1:14" x14ac:dyDescent="0.2">
      <c r="A870" s="8">
        <v>338</v>
      </c>
      <c r="B870" s="8">
        <v>18</v>
      </c>
      <c r="C870" s="9" t="s">
        <v>18</v>
      </c>
      <c r="D870" s="9" t="s">
        <v>42</v>
      </c>
      <c r="E870" s="31">
        <v>19</v>
      </c>
      <c r="F870" s="31">
        <v>57</v>
      </c>
      <c r="G870" s="31">
        <v>32</v>
      </c>
      <c r="H870" s="8">
        <v>3</v>
      </c>
      <c r="I870" s="7">
        <v>2.0833333333333332E-2</v>
      </c>
      <c r="J870" s="9" t="s">
        <v>8</v>
      </c>
      <c r="K870" s="31">
        <v>96</v>
      </c>
      <c r="L870" s="31">
        <v>39</v>
      </c>
      <c r="M870" s="31">
        <v>96</v>
      </c>
      <c r="N870" s="12">
        <v>0.40625</v>
      </c>
    </row>
    <row r="871" spans="1:14" x14ac:dyDescent="0.2">
      <c r="A871" s="8">
        <v>338</v>
      </c>
      <c r="B871" s="8">
        <v>18</v>
      </c>
      <c r="C871" s="9" t="s">
        <v>21</v>
      </c>
      <c r="D871" s="9" t="s">
        <v>45</v>
      </c>
      <c r="E871" s="31">
        <v>12</v>
      </c>
      <c r="F871" s="31">
        <v>36</v>
      </c>
      <c r="G871" s="31">
        <v>20</v>
      </c>
      <c r="H871" s="8">
        <v>3</v>
      </c>
      <c r="I871" s="7">
        <v>4.0972222222222222E-2</v>
      </c>
      <c r="J871" s="9" t="s">
        <v>6</v>
      </c>
      <c r="K871" s="31">
        <v>60</v>
      </c>
      <c r="L871" s="31">
        <v>24</v>
      </c>
      <c r="M871" s="31">
        <v>60</v>
      </c>
      <c r="N871" s="12">
        <v>0.4</v>
      </c>
    </row>
    <row r="872" spans="1:14" x14ac:dyDescent="0.2">
      <c r="A872" s="8">
        <v>339</v>
      </c>
      <c r="B872" s="8">
        <v>13</v>
      </c>
      <c r="C872" s="9" t="s">
        <v>13</v>
      </c>
      <c r="D872" s="9" t="s">
        <v>37</v>
      </c>
      <c r="E872" s="31">
        <v>17</v>
      </c>
      <c r="F872" s="31">
        <v>34</v>
      </c>
      <c r="G872" s="31">
        <v>29</v>
      </c>
      <c r="H872" s="8">
        <v>2</v>
      </c>
      <c r="I872" s="7">
        <v>4.1666666666666666E-3</v>
      </c>
      <c r="J872" s="9" t="s">
        <v>8</v>
      </c>
      <c r="K872" s="31">
        <v>58</v>
      </c>
      <c r="L872" s="31">
        <v>24</v>
      </c>
      <c r="M872" s="31">
        <v>58</v>
      </c>
      <c r="N872" s="12">
        <v>0.41379310344827586</v>
      </c>
    </row>
    <row r="873" spans="1:14" x14ac:dyDescent="0.2">
      <c r="A873" s="8">
        <v>339</v>
      </c>
      <c r="B873" s="8">
        <v>13</v>
      </c>
      <c r="C873" s="9" t="s">
        <v>22</v>
      </c>
      <c r="D873" s="9" t="s">
        <v>46</v>
      </c>
      <c r="E873" s="31">
        <v>14</v>
      </c>
      <c r="F873" s="31">
        <v>28</v>
      </c>
      <c r="G873" s="31">
        <v>23</v>
      </c>
      <c r="H873" s="8">
        <v>2</v>
      </c>
      <c r="I873" s="7">
        <v>2.7777777777777776E-2</v>
      </c>
      <c r="J873" s="9" t="s">
        <v>6</v>
      </c>
      <c r="K873" s="31">
        <v>46</v>
      </c>
      <c r="L873" s="31">
        <v>18</v>
      </c>
      <c r="M873" s="31">
        <v>46</v>
      </c>
      <c r="N873" s="12">
        <v>0.39130434782608697</v>
      </c>
    </row>
    <row r="874" spans="1:14" x14ac:dyDescent="0.2">
      <c r="A874" s="8">
        <v>340</v>
      </c>
      <c r="B874" s="8">
        <v>15</v>
      </c>
      <c r="C874" s="9" t="s">
        <v>11</v>
      </c>
      <c r="D874" s="9" t="s">
        <v>35</v>
      </c>
      <c r="E874" s="31">
        <v>25</v>
      </c>
      <c r="F874" s="31">
        <v>50</v>
      </c>
      <c r="G874" s="31">
        <v>40</v>
      </c>
      <c r="H874" s="8">
        <v>2</v>
      </c>
      <c r="I874" s="7">
        <v>2.4305555555555556E-2</v>
      </c>
      <c r="J874" s="9" t="s">
        <v>8</v>
      </c>
      <c r="K874" s="31">
        <v>80</v>
      </c>
      <c r="L874" s="31">
        <v>30</v>
      </c>
      <c r="M874" s="31">
        <v>80</v>
      </c>
      <c r="N874" s="12">
        <v>0.375</v>
      </c>
    </row>
    <row r="875" spans="1:14" x14ac:dyDescent="0.2">
      <c r="A875" s="8">
        <v>340</v>
      </c>
      <c r="B875" s="8">
        <v>15</v>
      </c>
      <c r="C875" s="9" t="s">
        <v>15</v>
      </c>
      <c r="D875" s="9" t="s">
        <v>39</v>
      </c>
      <c r="E875" s="31">
        <v>16</v>
      </c>
      <c r="F875" s="31">
        <v>48</v>
      </c>
      <c r="G875" s="31">
        <v>28</v>
      </c>
      <c r="H875" s="8">
        <v>3</v>
      </c>
      <c r="I875" s="7">
        <v>3.888888888888889E-2</v>
      </c>
      <c r="J875" s="9" t="s">
        <v>6</v>
      </c>
      <c r="K875" s="31">
        <v>84</v>
      </c>
      <c r="L875" s="31">
        <v>36</v>
      </c>
      <c r="M875" s="31">
        <v>84</v>
      </c>
      <c r="N875" s="12">
        <v>0.42857142857142855</v>
      </c>
    </row>
    <row r="876" spans="1:14" x14ac:dyDescent="0.2">
      <c r="A876" s="8">
        <v>341</v>
      </c>
      <c r="B876" s="8">
        <v>14</v>
      </c>
      <c r="C876" s="9" t="s">
        <v>15</v>
      </c>
      <c r="D876" s="9" t="s">
        <v>39</v>
      </c>
      <c r="E876" s="31">
        <v>16</v>
      </c>
      <c r="F876" s="31">
        <v>16</v>
      </c>
      <c r="G876" s="31">
        <v>28</v>
      </c>
      <c r="H876" s="8">
        <v>1</v>
      </c>
      <c r="I876" s="7">
        <v>3.1944444444444442E-2</v>
      </c>
      <c r="J876" s="9" t="s">
        <v>6</v>
      </c>
      <c r="K876" s="31">
        <v>28</v>
      </c>
      <c r="L876" s="31">
        <v>12</v>
      </c>
      <c r="M876" s="31">
        <v>28</v>
      </c>
      <c r="N876" s="12">
        <v>0.42857142857142855</v>
      </c>
    </row>
    <row r="877" spans="1:14" x14ac:dyDescent="0.2">
      <c r="A877" s="8">
        <v>341</v>
      </c>
      <c r="B877" s="8">
        <v>14</v>
      </c>
      <c r="C877" s="9" t="s">
        <v>19</v>
      </c>
      <c r="D877" s="9" t="s">
        <v>43</v>
      </c>
      <c r="E877" s="31">
        <v>13</v>
      </c>
      <c r="F877" s="31">
        <v>26</v>
      </c>
      <c r="G877" s="31">
        <v>22</v>
      </c>
      <c r="H877" s="8">
        <v>2</v>
      </c>
      <c r="I877" s="7">
        <v>2.361111111111111E-2</v>
      </c>
      <c r="J877" s="9" t="s">
        <v>8</v>
      </c>
      <c r="K877" s="31">
        <v>44</v>
      </c>
      <c r="L877" s="31">
        <v>18</v>
      </c>
      <c r="M877" s="31">
        <v>44</v>
      </c>
      <c r="N877" s="12">
        <v>0.40909090909090912</v>
      </c>
    </row>
    <row r="878" spans="1:14" x14ac:dyDescent="0.2">
      <c r="A878" s="8">
        <v>341</v>
      </c>
      <c r="B878" s="8">
        <v>14</v>
      </c>
      <c r="C878" s="9" t="s">
        <v>17</v>
      </c>
      <c r="D878" s="9" t="s">
        <v>41</v>
      </c>
      <c r="E878" s="31">
        <v>21</v>
      </c>
      <c r="F878" s="31">
        <v>63</v>
      </c>
      <c r="G878" s="31">
        <v>35</v>
      </c>
      <c r="H878" s="8">
        <v>3</v>
      </c>
      <c r="I878" s="7">
        <v>5.5555555555555558E-3</v>
      </c>
      <c r="J878" s="9" t="s">
        <v>8</v>
      </c>
      <c r="K878" s="31">
        <v>105</v>
      </c>
      <c r="L878" s="31">
        <v>42</v>
      </c>
      <c r="M878" s="31">
        <v>105</v>
      </c>
      <c r="N878" s="12">
        <v>0.4</v>
      </c>
    </row>
    <row r="879" spans="1:14" x14ac:dyDescent="0.2">
      <c r="A879" s="8">
        <v>342</v>
      </c>
      <c r="B879" s="8">
        <v>19</v>
      </c>
      <c r="C879" s="9" t="s">
        <v>22</v>
      </c>
      <c r="D879" s="9" t="s">
        <v>46</v>
      </c>
      <c r="E879" s="31">
        <v>14</v>
      </c>
      <c r="F879" s="31">
        <v>28</v>
      </c>
      <c r="G879" s="31">
        <v>23</v>
      </c>
      <c r="H879" s="8">
        <v>2</v>
      </c>
      <c r="I879" s="7">
        <v>1.5972222222222221E-2</v>
      </c>
      <c r="J879" s="9" t="s">
        <v>8</v>
      </c>
      <c r="K879" s="31">
        <v>46</v>
      </c>
      <c r="L879" s="31">
        <v>18</v>
      </c>
      <c r="M879" s="31">
        <v>46</v>
      </c>
      <c r="N879" s="12">
        <v>0.39130434782608697</v>
      </c>
    </row>
    <row r="880" spans="1:14" x14ac:dyDescent="0.2">
      <c r="A880" s="8">
        <v>342</v>
      </c>
      <c r="B880" s="8">
        <v>19</v>
      </c>
      <c r="C880" s="9" t="s">
        <v>15</v>
      </c>
      <c r="D880" s="9" t="s">
        <v>39</v>
      </c>
      <c r="E880" s="31">
        <v>16</v>
      </c>
      <c r="F880" s="31">
        <v>32</v>
      </c>
      <c r="G880" s="31">
        <v>28</v>
      </c>
      <c r="H880" s="8">
        <v>2</v>
      </c>
      <c r="I880" s="7">
        <v>2.1527777777777778E-2</v>
      </c>
      <c r="J880" s="9" t="s">
        <v>8</v>
      </c>
      <c r="K880" s="31">
        <v>56</v>
      </c>
      <c r="L880" s="31">
        <v>24</v>
      </c>
      <c r="M880" s="31">
        <v>56</v>
      </c>
      <c r="N880" s="12">
        <v>0.42857142857142855</v>
      </c>
    </row>
    <row r="881" spans="1:14" x14ac:dyDescent="0.2">
      <c r="A881" s="8">
        <v>343</v>
      </c>
      <c r="B881" s="8">
        <v>12</v>
      </c>
      <c r="C881" s="9" t="s">
        <v>20</v>
      </c>
      <c r="D881" s="9" t="s">
        <v>44</v>
      </c>
      <c r="E881" s="31">
        <v>20</v>
      </c>
      <c r="F881" s="31">
        <v>40</v>
      </c>
      <c r="G881" s="31">
        <v>34</v>
      </c>
      <c r="H881" s="8">
        <v>2</v>
      </c>
      <c r="I881" s="7">
        <v>4.027777777777778E-2</v>
      </c>
      <c r="J881" s="9" t="s">
        <v>8</v>
      </c>
      <c r="K881" s="31">
        <v>68</v>
      </c>
      <c r="L881" s="31">
        <v>28</v>
      </c>
      <c r="M881" s="31">
        <v>68</v>
      </c>
      <c r="N881" s="12">
        <v>0.41176470588235292</v>
      </c>
    </row>
    <row r="882" spans="1:14" x14ac:dyDescent="0.2">
      <c r="A882" s="8">
        <v>343</v>
      </c>
      <c r="B882" s="8">
        <v>12</v>
      </c>
      <c r="C882" s="9" t="s">
        <v>22</v>
      </c>
      <c r="D882" s="9" t="s">
        <v>46</v>
      </c>
      <c r="E882" s="31">
        <v>14</v>
      </c>
      <c r="F882" s="31">
        <v>42</v>
      </c>
      <c r="G882" s="31">
        <v>23</v>
      </c>
      <c r="H882" s="8">
        <v>3</v>
      </c>
      <c r="I882" s="7">
        <v>2.9861111111111113E-2</v>
      </c>
      <c r="J882" s="9" t="s">
        <v>6</v>
      </c>
      <c r="K882" s="31">
        <v>69</v>
      </c>
      <c r="L882" s="31">
        <v>27</v>
      </c>
      <c r="M882" s="31">
        <v>69</v>
      </c>
      <c r="N882" s="12">
        <v>0.39130434782608697</v>
      </c>
    </row>
    <row r="883" spans="1:14" x14ac:dyDescent="0.2">
      <c r="A883" s="8">
        <v>344</v>
      </c>
      <c r="B883" s="8">
        <v>15</v>
      </c>
      <c r="C883" s="9" t="s">
        <v>17</v>
      </c>
      <c r="D883" s="9" t="s">
        <v>41</v>
      </c>
      <c r="E883" s="31">
        <v>21</v>
      </c>
      <c r="F883" s="31">
        <v>21</v>
      </c>
      <c r="G883" s="31">
        <v>35</v>
      </c>
      <c r="H883" s="8">
        <v>1</v>
      </c>
      <c r="I883" s="7">
        <v>7.6388888888888886E-3</v>
      </c>
      <c r="J883" s="9" t="s">
        <v>8</v>
      </c>
      <c r="K883" s="31">
        <v>35</v>
      </c>
      <c r="L883" s="31">
        <v>14</v>
      </c>
      <c r="M883" s="31">
        <v>35</v>
      </c>
      <c r="N883" s="12">
        <v>0.4</v>
      </c>
    </row>
    <row r="884" spans="1:14" x14ac:dyDescent="0.2">
      <c r="A884" s="8">
        <v>344</v>
      </c>
      <c r="B884" s="8">
        <v>15</v>
      </c>
      <c r="C884" s="9" t="s">
        <v>9</v>
      </c>
      <c r="D884" s="9" t="s">
        <v>33</v>
      </c>
      <c r="E884" s="31">
        <v>19</v>
      </c>
      <c r="F884" s="31">
        <v>38</v>
      </c>
      <c r="G884" s="31">
        <v>31</v>
      </c>
      <c r="H884" s="8">
        <v>2</v>
      </c>
      <c r="I884" s="7">
        <v>1.9444444444444445E-2</v>
      </c>
      <c r="J884" s="9" t="s">
        <v>8</v>
      </c>
      <c r="K884" s="31">
        <v>62</v>
      </c>
      <c r="L884" s="31">
        <v>24</v>
      </c>
      <c r="M884" s="31">
        <v>62</v>
      </c>
      <c r="N884" s="12">
        <v>0.38709677419354838</v>
      </c>
    </row>
    <row r="885" spans="1:14" x14ac:dyDescent="0.2">
      <c r="A885" s="8">
        <v>344</v>
      </c>
      <c r="B885" s="8">
        <v>15</v>
      </c>
      <c r="C885" s="9" t="s">
        <v>18</v>
      </c>
      <c r="D885" s="9" t="s">
        <v>42</v>
      </c>
      <c r="E885" s="31">
        <v>19</v>
      </c>
      <c r="F885" s="31">
        <v>38</v>
      </c>
      <c r="G885" s="31">
        <v>32</v>
      </c>
      <c r="H885" s="8">
        <v>2</v>
      </c>
      <c r="I885" s="7">
        <v>1.3194444444444444E-2</v>
      </c>
      <c r="J885" s="9" t="s">
        <v>8</v>
      </c>
      <c r="K885" s="31">
        <v>64</v>
      </c>
      <c r="L885" s="31">
        <v>26</v>
      </c>
      <c r="M885" s="31">
        <v>64</v>
      </c>
      <c r="N885" s="12">
        <v>0.40625</v>
      </c>
    </row>
    <row r="886" spans="1:14" x14ac:dyDescent="0.2">
      <c r="A886" s="8">
        <v>344</v>
      </c>
      <c r="B886" s="8">
        <v>15</v>
      </c>
      <c r="C886" s="9" t="s">
        <v>19</v>
      </c>
      <c r="D886" s="9" t="s">
        <v>43</v>
      </c>
      <c r="E886" s="31">
        <v>13</v>
      </c>
      <c r="F886" s="31">
        <v>13</v>
      </c>
      <c r="G886" s="31">
        <v>22</v>
      </c>
      <c r="H886" s="8">
        <v>1</v>
      </c>
      <c r="I886" s="7">
        <v>1.9444444444444445E-2</v>
      </c>
      <c r="J886" s="9" t="s">
        <v>6</v>
      </c>
      <c r="K886" s="31">
        <v>22</v>
      </c>
      <c r="L886" s="31">
        <v>9</v>
      </c>
      <c r="M886" s="31">
        <v>22</v>
      </c>
      <c r="N886" s="12">
        <v>0.40909090909090912</v>
      </c>
    </row>
    <row r="887" spans="1:14" x14ac:dyDescent="0.2">
      <c r="A887" s="8">
        <v>345</v>
      </c>
      <c r="B887" s="8">
        <v>16</v>
      </c>
      <c r="C887" s="9" t="s">
        <v>16</v>
      </c>
      <c r="D887" s="9" t="s">
        <v>40</v>
      </c>
      <c r="E887" s="31">
        <v>11</v>
      </c>
      <c r="F887" s="31">
        <v>22</v>
      </c>
      <c r="G887" s="31">
        <v>19</v>
      </c>
      <c r="H887" s="8">
        <v>2</v>
      </c>
      <c r="I887" s="7">
        <v>1.2500000000000001E-2</v>
      </c>
      <c r="J887" s="9" t="s">
        <v>6</v>
      </c>
      <c r="K887" s="31">
        <v>38</v>
      </c>
      <c r="L887" s="31">
        <v>16</v>
      </c>
      <c r="M887" s="31">
        <v>38</v>
      </c>
      <c r="N887" s="12">
        <v>0.42105263157894735</v>
      </c>
    </row>
    <row r="888" spans="1:14" x14ac:dyDescent="0.2">
      <c r="A888" s="8">
        <v>346</v>
      </c>
      <c r="B888" s="8">
        <v>1</v>
      </c>
      <c r="C888" s="9" t="s">
        <v>12</v>
      </c>
      <c r="D888" s="9" t="s">
        <v>36</v>
      </c>
      <c r="E888" s="31">
        <v>22</v>
      </c>
      <c r="F888" s="31">
        <v>44</v>
      </c>
      <c r="G888" s="31">
        <v>36</v>
      </c>
      <c r="H888" s="8">
        <v>2</v>
      </c>
      <c r="I888" s="7">
        <v>1.5277777777777777E-2</v>
      </c>
      <c r="J888" s="9" t="s">
        <v>8</v>
      </c>
      <c r="K888" s="31">
        <v>72</v>
      </c>
      <c r="L888" s="31">
        <v>28</v>
      </c>
      <c r="M888" s="31">
        <v>72</v>
      </c>
      <c r="N888" s="12">
        <v>0.3888888888888889</v>
      </c>
    </row>
    <row r="889" spans="1:14" x14ac:dyDescent="0.2">
      <c r="A889" s="8">
        <v>347</v>
      </c>
      <c r="B889" s="8">
        <v>7</v>
      </c>
      <c r="C889" s="9" t="s">
        <v>17</v>
      </c>
      <c r="D889" s="9" t="s">
        <v>41</v>
      </c>
      <c r="E889" s="31">
        <v>21</v>
      </c>
      <c r="F889" s="31">
        <v>42</v>
      </c>
      <c r="G889" s="31">
        <v>35</v>
      </c>
      <c r="H889" s="8">
        <v>2</v>
      </c>
      <c r="I889" s="7">
        <v>3.0555555555555555E-2</v>
      </c>
      <c r="J889" s="9" t="s">
        <v>6</v>
      </c>
      <c r="K889" s="31">
        <v>70</v>
      </c>
      <c r="L889" s="31">
        <v>28</v>
      </c>
      <c r="M889" s="31">
        <v>70</v>
      </c>
      <c r="N889" s="12">
        <v>0.4</v>
      </c>
    </row>
    <row r="890" spans="1:14" x14ac:dyDescent="0.2">
      <c r="A890" s="8">
        <v>348</v>
      </c>
      <c r="B890" s="8">
        <v>16</v>
      </c>
      <c r="C890" s="9" t="s">
        <v>25</v>
      </c>
      <c r="D890" s="9" t="s">
        <v>49</v>
      </c>
      <c r="E890" s="31">
        <v>15</v>
      </c>
      <c r="F890" s="31">
        <v>15</v>
      </c>
      <c r="G890" s="31">
        <v>26</v>
      </c>
      <c r="H890" s="8">
        <v>1</v>
      </c>
      <c r="I890" s="7">
        <v>2.1527777777777778E-2</v>
      </c>
      <c r="J890" s="9" t="s">
        <v>8</v>
      </c>
      <c r="K890" s="31">
        <v>26</v>
      </c>
      <c r="L890" s="31">
        <v>11</v>
      </c>
      <c r="M890" s="31">
        <v>26</v>
      </c>
      <c r="N890" s="12">
        <v>0.42307692307692307</v>
      </c>
    </row>
    <row r="891" spans="1:14" x14ac:dyDescent="0.2">
      <c r="A891" s="8">
        <v>348</v>
      </c>
      <c r="B891" s="8">
        <v>16</v>
      </c>
      <c r="C891" s="9" t="s">
        <v>21</v>
      </c>
      <c r="D891" s="9" t="s">
        <v>45</v>
      </c>
      <c r="E891" s="31">
        <v>12</v>
      </c>
      <c r="F891" s="31">
        <v>36</v>
      </c>
      <c r="G891" s="31">
        <v>20</v>
      </c>
      <c r="H891" s="8">
        <v>3</v>
      </c>
      <c r="I891" s="7">
        <v>3.9583333333333331E-2</v>
      </c>
      <c r="J891" s="9" t="s">
        <v>6</v>
      </c>
      <c r="K891" s="31">
        <v>60</v>
      </c>
      <c r="L891" s="31">
        <v>24</v>
      </c>
      <c r="M891" s="31">
        <v>60</v>
      </c>
      <c r="N891" s="12">
        <v>0.4</v>
      </c>
    </row>
    <row r="892" spans="1:14" x14ac:dyDescent="0.2">
      <c r="A892" s="8">
        <v>349</v>
      </c>
      <c r="B892" s="8">
        <v>13</v>
      </c>
      <c r="C892" s="9" t="s">
        <v>7</v>
      </c>
      <c r="D892" s="9" t="s">
        <v>32</v>
      </c>
      <c r="E892" s="31">
        <v>18</v>
      </c>
      <c r="F892" s="31">
        <v>36</v>
      </c>
      <c r="G892" s="31">
        <v>30</v>
      </c>
      <c r="H892" s="8">
        <v>2</v>
      </c>
      <c r="I892" s="7">
        <v>1.7361111111111112E-2</v>
      </c>
      <c r="J892" s="9" t="s">
        <v>8</v>
      </c>
      <c r="K892" s="31">
        <v>60</v>
      </c>
      <c r="L892" s="31">
        <v>24</v>
      </c>
      <c r="M892" s="31">
        <v>60</v>
      </c>
      <c r="N892" s="12">
        <v>0.4</v>
      </c>
    </row>
    <row r="893" spans="1:14" x14ac:dyDescent="0.2">
      <c r="A893" s="8">
        <v>349</v>
      </c>
      <c r="B893" s="8">
        <v>13</v>
      </c>
      <c r="C893" s="9" t="s">
        <v>16</v>
      </c>
      <c r="D893" s="9" t="s">
        <v>40</v>
      </c>
      <c r="E893" s="31">
        <v>11</v>
      </c>
      <c r="F893" s="31">
        <v>33</v>
      </c>
      <c r="G893" s="31">
        <v>19</v>
      </c>
      <c r="H893" s="8">
        <v>3</v>
      </c>
      <c r="I893" s="7">
        <v>4.8611111111111112E-3</v>
      </c>
      <c r="J893" s="9" t="s">
        <v>6</v>
      </c>
      <c r="K893" s="31">
        <v>57</v>
      </c>
      <c r="L893" s="31">
        <v>24</v>
      </c>
      <c r="M893" s="31">
        <v>57</v>
      </c>
      <c r="N893" s="12">
        <v>0.42105263157894735</v>
      </c>
    </row>
    <row r="894" spans="1:14" x14ac:dyDescent="0.2">
      <c r="A894" s="8">
        <v>349</v>
      </c>
      <c r="B894" s="8">
        <v>13</v>
      </c>
      <c r="C894" s="9" t="s">
        <v>17</v>
      </c>
      <c r="D894" s="9" t="s">
        <v>41</v>
      </c>
      <c r="E894" s="31">
        <v>21</v>
      </c>
      <c r="F894" s="31">
        <v>21</v>
      </c>
      <c r="G894" s="31">
        <v>35</v>
      </c>
      <c r="H894" s="8">
        <v>1</v>
      </c>
      <c r="I894" s="7">
        <v>3.6805555555555557E-2</v>
      </c>
      <c r="J894" s="9" t="s">
        <v>6</v>
      </c>
      <c r="K894" s="31">
        <v>35</v>
      </c>
      <c r="L894" s="31">
        <v>14</v>
      </c>
      <c r="M894" s="31">
        <v>35</v>
      </c>
      <c r="N894" s="12">
        <v>0.4</v>
      </c>
    </row>
    <row r="895" spans="1:14" x14ac:dyDescent="0.2">
      <c r="A895" s="8">
        <v>350</v>
      </c>
      <c r="B895" s="8">
        <v>2</v>
      </c>
      <c r="C895" s="9" t="s">
        <v>9</v>
      </c>
      <c r="D895" s="9" t="s">
        <v>33</v>
      </c>
      <c r="E895" s="31">
        <v>19</v>
      </c>
      <c r="F895" s="31">
        <v>38</v>
      </c>
      <c r="G895" s="31">
        <v>31</v>
      </c>
      <c r="H895" s="8">
        <v>2</v>
      </c>
      <c r="I895" s="7">
        <v>3.6111111111111108E-2</v>
      </c>
      <c r="J895" s="9" t="s">
        <v>8</v>
      </c>
      <c r="K895" s="31">
        <v>62</v>
      </c>
      <c r="L895" s="31">
        <v>24</v>
      </c>
      <c r="M895" s="31">
        <v>62</v>
      </c>
      <c r="N895" s="12">
        <v>0.38709677419354838</v>
      </c>
    </row>
    <row r="896" spans="1:14" x14ac:dyDescent="0.2">
      <c r="A896" s="8">
        <v>350</v>
      </c>
      <c r="B896" s="8">
        <v>2</v>
      </c>
      <c r="C896" s="9" t="s">
        <v>10</v>
      </c>
      <c r="D896" s="9" t="s">
        <v>34</v>
      </c>
      <c r="E896" s="31">
        <v>16</v>
      </c>
      <c r="F896" s="31">
        <v>48</v>
      </c>
      <c r="G896" s="31">
        <v>27</v>
      </c>
      <c r="H896" s="8">
        <v>3</v>
      </c>
      <c r="I896" s="7">
        <v>3.9583333333333331E-2</v>
      </c>
      <c r="J896" s="9" t="s">
        <v>8</v>
      </c>
      <c r="K896" s="31">
        <v>81</v>
      </c>
      <c r="L896" s="31">
        <v>33</v>
      </c>
      <c r="M896" s="31">
        <v>81</v>
      </c>
      <c r="N896" s="12">
        <v>0.40740740740740738</v>
      </c>
    </row>
    <row r="897" spans="1:14" x14ac:dyDescent="0.2">
      <c r="A897" s="8">
        <v>351</v>
      </c>
      <c r="B897" s="8">
        <v>1</v>
      </c>
      <c r="C897" s="9" t="s">
        <v>18</v>
      </c>
      <c r="D897" s="9" t="s">
        <v>42</v>
      </c>
      <c r="E897" s="31">
        <v>19</v>
      </c>
      <c r="F897" s="31">
        <v>57</v>
      </c>
      <c r="G897" s="31">
        <v>32</v>
      </c>
      <c r="H897" s="8">
        <v>3</v>
      </c>
      <c r="I897" s="7">
        <v>1.2500000000000001E-2</v>
      </c>
      <c r="J897" s="9" t="s">
        <v>8</v>
      </c>
      <c r="K897" s="31">
        <v>96</v>
      </c>
      <c r="L897" s="31">
        <v>39</v>
      </c>
      <c r="M897" s="31">
        <v>96</v>
      </c>
      <c r="N897" s="12">
        <v>0.40625</v>
      </c>
    </row>
    <row r="898" spans="1:14" x14ac:dyDescent="0.2">
      <c r="A898" s="8">
        <v>351</v>
      </c>
      <c r="B898" s="8">
        <v>1</v>
      </c>
      <c r="C898" s="9" t="s">
        <v>17</v>
      </c>
      <c r="D898" s="9" t="s">
        <v>41</v>
      </c>
      <c r="E898" s="31">
        <v>21</v>
      </c>
      <c r="F898" s="31">
        <v>63</v>
      </c>
      <c r="G898" s="31">
        <v>35</v>
      </c>
      <c r="H898" s="8">
        <v>3</v>
      </c>
      <c r="I898" s="7">
        <v>4.8611111111111112E-3</v>
      </c>
      <c r="J898" s="9" t="s">
        <v>8</v>
      </c>
      <c r="K898" s="31">
        <v>105</v>
      </c>
      <c r="L898" s="31">
        <v>42</v>
      </c>
      <c r="M898" s="31">
        <v>105</v>
      </c>
      <c r="N898" s="12">
        <v>0.4</v>
      </c>
    </row>
    <row r="899" spans="1:14" x14ac:dyDescent="0.2">
      <c r="A899" s="8">
        <v>352</v>
      </c>
      <c r="B899" s="8">
        <v>1</v>
      </c>
      <c r="C899" s="9" t="s">
        <v>14</v>
      </c>
      <c r="D899" s="9" t="s">
        <v>38</v>
      </c>
      <c r="E899" s="31">
        <v>20</v>
      </c>
      <c r="F899" s="31">
        <v>60</v>
      </c>
      <c r="G899" s="31">
        <v>33</v>
      </c>
      <c r="H899" s="8">
        <v>3</v>
      </c>
      <c r="I899" s="7">
        <v>4.8611111111111112E-3</v>
      </c>
      <c r="J899" s="9" t="s">
        <v>8</v>
      </c>
      <c r="K899" s="31">
        <v>99</v>
      </c>
      <c r="L899" s="31">
        <v>39</v>
      </c>
      <c r="M899" s="31">
        <v>99</v>
      </c>
      <c r="N899" s="12">
        <v>0.39393939393939392</v>
      </c>
    </row>
    <row r="900" spans="1:14" x14ac:dyDescent="0.2">
      <c r="A900" s="8">
        <v>353</v>
      </c>
      <c r="B900" s="8">
        <v>7</v>
      </c>
      <c r="C900" s="9" t="s">
        <v>19</v>
      </c>
      <c r="D900" s="9" t="s">
        <v>43</v>
      </c>
      <c r="E900" s="31">
        <v>13</v>
      </c>
      <c r="F900" s="31">
        <v>26</v>
      </c>
      <c r="G900" s="31">
        <v>22</v>
      </c>
      <c r="H900" s="8">
        <v>2</v>
      </c>
      <c r="I900" s="7">
        <v>3.4722222222222224E-2</v>
      </c>
      <c r="J900" s="9" t="s">
        <v>8</v>
      </c>
      <c r="K900" s="31">
        <v>44</v>
      </c>
      <c r="L900" s="31">
        <v>18</v>
      </c>
      <c r="M900" s="31">
        <v>44</v>
      </c>
      <c r="N900" s="12">
        <v>0.40909090909090912</v>
      </c>
    </row>
    <row r="901" spans="1:14" x14ac:dyDescent="0.2">
      <c r="A901" s="8">
        <v>353</v>
      </c>
      <c r="B901" s="8">
        <v>7</v>
      </c>
      <c r="C901" s="9" t="s">
        <v>7</v>
      </c>
      <c r="D901" s="9" t="s">
        <v>32</v>
      </c>
      <c r="E901" s="31">
        <v>18</v>
      </c>
      <c r="F901" s="31">
        <v>18</v>
      </c>
      <c r="G901" s="31">
        <v>30</v>
      </c>
      <c r="H901" s="8">
        <v>1</v>
      </c>
      <c r="I901" s="7">
        <v>1.1111111111111112E-2</v>
      </c>
      <c r="J901" s="9" t="s">
        <v>6</v>
      </c>
      <c r="K901" s="31">
        <v>30</v>
      </c>
      <c r="L901" s="31">
        <v>12</v>
      </c>
      <c r="M901" s="31">
        <v>30</v>
      </c>
      <c r="N901" s="12">
        <v>0.4</v>
      </c>
    </row>
    <row r="902" spans="1:14" x14ac:dyDescent="0.2">
      <c r="A902" s="8">
        <v>353</v>
      </c>
      <c r="B902" s="8">
        <v>7</v>
      </c>
      <c r="C902" s="9" t="s">
        <v>17</v>
      </c>
      <c r="D902" s="9" t="s">
        <v>41</v>
      </c>
      <c r="E902" s="31">
        <v>21</v>
      </c>
      <c r="F902" s="31">
        <v>42</v>
      </c>
      <c r="G902" s="31">
        <v>35</v>
      </c>
      <c r="H902" s="8">
        <v>2</v>
      </c>
      <c r="I902" s="7">
        <v>2.5694444444444443E-2</v>
      </c>
      <c r="J902" s="9" t="s">
        <v>6</v>
      </c>
      <c r="K902" s="31">
        <v>70</v>
      </c>
      <c r="L902" s="31">
        <v>28</v>
      </c>
      <c r="M902" s="31">
        <v>70</v>
      </c>
      <c r="N902" s="12">
        <v>0.4</v>
      </c>
    </row>
    <row r="903" spans="1:14" x14ac:dyDescent="0.2">
      <c r="A903" s="8">
        <v>353</v>
      </c>
      <c r="B903" s="8">
        <v>7</v>
      </c>
      <c r="C903" s="9" t="s">
        <v>20</v>
      </c>
      <c r="D903" s="9" t="s">
        <v>44</v>
      </c>
      <c r="E903" s="31">
        <v>20</v>
      </c>
      <c r="F903" s="31">
        <v>40</v>
      </c>
      <c r="G903" s="31">
        <v>34</v>
      </c>
      <c r="H903" s="8">
        <v>2</v>
      </c>
      <c r="I903" s="7">
        <v>1.7361111111111112E-2</v>
      </c>
      <c r="J903" s="9" t="s">
        <v>8</v>
      </c>
      <c r="K903" s="31">
        <v>68</v>
      </c>
      <c r="L903" s="31">
        <v>28</v>
      </c>
      <c r="M903" s="31">
        <v>68</v>
      </c>
      <c r="N903" s="12">
        <v>0.41176470588235292</v>
      </c>
    </row>
    <row r="904" spans="1:14" x14ac:dyDescent="0.2">
      <c r="A904" s="8">
        <v>354</v>
      </c>
      <c r="B904" s="8">
        <v>12</v>
      </c>
      <c r="C904" s="9" t="s">
        <v>16</v>
      </c>
      <c r="D904" s="9" t="s">
        <v>40</v>
      </c>
      <c r="E904" s="31">
        <v>11</v>
      </c>
      <c r="F904" s="31">
        <v>33</v>
      </c>
      <c r="G904" s="31">
        <v>19</v>
      </c>
      <c r="H904" s="8">
        <v>3</v>
      </c>
      <c r="I904" s="7">
        <v>2.2222222222222223E-2</v>
      </c>
      <c r="J904" s="9" t="s">
        <v>8</v>
      </c>
      <c r="K904" s="31">
        <v>57</v>
      </c>
      <c r="L904" s="31">
        <v>24</v>
      </c>
      <c r="M904" s="31">
        <v>57</v>
      </c>
      <c r="N904" s="12">
        <v>0.42105263157894735</v>
      </c>
    </row>
    <row r="905" spans="1:14" x14ac:dyDescent="0.2">
      <c r="A905" s="8">
        <v>354</v>
      </c>
      <c r="B905" s="8">
        <v>12</v>
      </c>
      <c r="C905" s="9" t="s">
        <v>18</v>
      </c>
      <c r="D905" s="9" t="s">
        <v>42</v>
      </c>
      <c r="E905" s="31">
        <v>19</v>
      </c>
      <c r="F905" s="31">
        <v>38</v>
      </c>
      <c r="G905" s="31">
        <v>32</v>
      </c>
      <c r="H905" s="8">
        <v>2</v>
      </c>
      <c r="I905" s="7">
        <v>3.4027777777777775E-2</v>
      </c>
      <c r="J905" s="9" t="s">
        <v>8</v>
      </c>
      <c r="K905" s="31">
        <v>64</v>
      </c>
      <c r="L905" s="31">
        <v>26</v>
      </c>
      <c r="M905" s="31">
        <v>64</v>
      </c>
      <c r="N905" s="12">
        <v>0.40625</v>
      </c>
    </row>
    <row r="906" spans="1:14" x14ac:dyDescent="0.2">
      <c r="A906" s="8">
        <v>354</v>
      </c>
      <c r="B906" s="8">
        <v>12</v>
      </c>
      <c r="C906" s="9" t="s">
        <v>24</v>
      </c>
      <c r="D906" s="9" t="s">
        <v>48</v>
      </c>
      <c r="E906" s="31">
        <v>10</v>
      </c>
      <c r="F906" s="31">
        <v>20</v>
      </c>
      <c r="G906" s="31">
        <v>18</v>
      </c>
      <c r="H906" s="8">
        <v>2</v>
      </c>
      <c r="I906" s="7">
        <v>4.8611111111111112E-3</v>
      </c>
      <c r="J906" s="9" t="s">
        <v>8</v>
      </c>
      <c r="K906" s="31">
        <v>36</v>
      </c>
      <c r="L906" s="31">
        <v>16</v>
      </c>
      <c r="M906" s="31">
        <v>36</v>
      </c>
      <c r="N906" s="12">
        <v>0.44444444444444442</v>
      </c>
    </row>
    <row r="907" spans="1:14" x14ac:dyDescent="0.2">
      <c r="A907" s="8">
        <v>354</v>
      </c>
      <c r="B907" s="8">
        <v>12</v>
      </c>
      <c r="C907" s="9" t="s">
        <v>5</v>
      </c>
      <c r="D907" s="9" t="s">
        <v>31</v>
      </c>
      <c r="E907" s="31">
        <v>14</v>
      </c>
      <c r="F907" s="31">
        <v>14</v>
      </c>
      <c r="G907" s="31">
        <v>24</v>
      </c>
      <c r="H907" s="8">
        <v>1</v>
      </c>
      <c r="I907" s="7">
        <v>3.4027777777777775E-2</v>
      </c>
      <c r="J907" s="9" t="s">
        <v>8</v>
      </c>
      <c r="K907" s="31">
        <v>24</v>
      </c>
      <c r="L907" s="31">
        <v>10</v>
      </c>
      <c r="M907" s="31">
        <v>24</v>
      </c>
      <c r="N907" s="12">
        <v>0.41666666666666669</v>
      </c>
    </row>
    <row r="908" spans="1:14" x14ac:dyDescent="0.2">
      <c r="A908" s="8">
        <v>355</v>
      </c>
      <c r="B908" s="8">
        <v>4</v>
      </c>
      <c r="C908" s="9" t="s">
        <v>25</v>
      </c>
      <c r="D908" s="9" t="s">
        <v>49</v>
      </c>
      <c r="E908" s="31">
        <v>15</v>
      </c>
      <c r="F908" s="31">
        <v>15</v>
      </c>
      <c r="G908" s="31">
        <v>26</v>
      </c>
      <c r="H908" s="8">
        <v>1</v>
      </c>
      <c r="I908" s="7">
        <v>4.8611111111111112E-3</v>
      </c>
      <c r="J908" s="9" t="s">
        <v>8</v>
      </c>
      <c r="K908" s="31">
        <v>26</v>
      </c>
      <c r="L908" s="31">
        <v>11</v>
      </c>
      <c r="M908" s="31">
        <v>26</v>
      </c>
      <c r="N908" s="12">
        <v>0.42307692307692307</v>
      </c>
    </row>
    <row r="909" spans="1:14" x14ac:dyDescent="0.2">
      <c r="A909" s="8">
        <v>356</v>
      </c>
      <c r="B909" s="8">
        <v>1</v>
      </c>
      <c r="C909" s="9" t="s">
        <v>24</v>
      </c>
      <c r="D909" s="9" t="s">
        <v>48</v>
      </c>
      <c r="E909" s="31">
        <v>10</v>
      </c>
      <c r="F909" s="31">
        <v>20</v>
      </c>
      <c r="G909" s="31">
        <v>18</v>
      </c>
      <c r="H909" s="8">
        <v>2</v>
      </c>
      <c r="I909" s="7">
        <v>4.8611111111111112E-3</v>
      </c>
      <c r="J909" s="9" t="s">
        <v>6</v>
      </c>
      <c r="K909" s="31">
        <v>36</v>
      </c>
      <c r="L909" s="31">
        <v>16</v>
      </c>
      <c r="M909" s="31">
        <v>36</v>
      </c>
      <c r="N909" s="12">
        <v>0.44444444444444442</v>
      </c>
    </row>
    <row r="910" spans="1:14" x14ac:dyDescent="0.2">
      <c r="A910" s="8">
        <v>357</v>
      </c>
      <c r="B910" s="8">
        <v>17</v>
      </c>
      <c r="C910" s="9" t="s">
        <v>26</v>
      </c>
      <c r="D910" s="9" t="s">
        <v>50</v>
      </c>
      <c r="E910" s="31">
        <v>15</v>
      </c>
      <c r="F910" s="31">
        <v>15</v>
      </c>
      <c r="G910" s="31">
        <v>25</v>
      </c>
      <c r="H910" s="8">
        <v>1</v>
      </c>
      <c r="I910" s="7">
        <v>8.3333333333333332E-3</v>
      </c>
      <c r="J910" s="9" t="s">
        <v>6</v>
      </c>
      <c r="K910" s="31">
        <v>25</v>
      </c>
      <c r="L910" s="31">
        <v>10</v>
      </c>
      <c r="M910" s="31">
        <v>25</v>
      </c>
      <c r="N910" s="12">
        <v>0.4</v>
      </c>
    </row>
    <row r="911" spans="1:14" x14ac:dyDescent="0.2">
      <c r="A911" s="8">
        <v>357</v>
      </c>
      <c r="B911" s="8">
        <v>17</v>
      </c>
      <c r="C911" s="9" t="s">
        <v>21</v>
      </c>
      <c r="D911" s="9" t="s">
        <v>45</v>
      </c>
      <c r="E911" s="31">
        <v>12</v>
      </c>
      <c r="F911" s="31">
        <v>24</v>
      </c>
      <c r="G911" s="31">
        <v>20</v>
      </c>
      <c r="H911" s="8">
        <v>2</v>
      </c>
      <c r="I911" s="7">
        <v>3.472222222222222E-3</v>
      </c>
      <c r="J911" s="9" t="s">
        <v>8</v>
      </c>
      <c r="K911" s="31">
        <v>40</v>
      </c>
      <c r="L911" s="31">
        <v>16</v>
      </c>
      <c r="M911" s="31">
        <v>40</v>
      </c>
      <c r="N911" s="12">
        <v>0.4</v>
      </c>
    </row>
    <row r="912" spans="1:14" x14ac:dyDescent="0.2">
      <c r="A912" s="8">
        <v>357</v>
      </c>
      <c r="B912" s="8">
        <v>17</v>
      </c>
      <c r="C912" s="9" t="s">
        <v>10</v>
      </c>
      <c r="D912" s="9" t="s">
        <v>34</v>
      </c>
      <c r="E912" s="31">
        <v>16</v>
      </c>
      <c r="F912" s="31">
        <v>48</v>
      </c>
      <c r="G912" s="31">
        <v>27</v>
      </c>
      <c r="H912" s="8">
        <v>3</v>
      </c>
      <c r="I912" s="7">
        <v>2.1527777777777778E-2</v>
      </c>
      <c r="J912" s="9" t="s">
        <v>8</v>
      </c>
      <c r="K912" s="31">
        <v>81</v>
      </c>
      <c r="L912" s="31">
        <v>33</v>
      </c>
      <c r="M912" s="31">
        <v>81</v>
      </c>
      <c r="N912" s="12">
        <v>0.40740740740740738</v>
      </c>
    </row>
    <row r="913" spans="1:14" x14ac:dyDescent="0.2">
      <c r="A913" s="8">
        <v>357</v>
      </c>
      <c r="B913" s="8">
        <v>17</v>
      </c>
      <c r="C913" s="9" t="s">
        <v>19</v>
      </c>
      <c r="D913" s="9" t="s">
        <v>43</v>
      </c>
      <c r="E913" s="31">
        <v>13</v>
      </c>
      <c r="F913" s="31">
        <v>13</v>
      </c>
      <c r="G913" s="31">
        <v>22</v>
      </c>
      <c r="H913" s="8">
        <v>1</v>
      </c>
      <c r="I913" s="7">
        <v>3.3333333333333333E-2</v>
      </c>
      <c r="J913" s="9" t="s">
        <v>6</v>
      </c>
      <c r="K913" s="31">
        <v>22</v>
      </c>
      <c r="L913" s="31">
        <v>9</v>
      </c>
      <c r="M913" s="31">
        <v>22</v>
      </c>
      <c r="N913" s="12">
        <v>0.40909090909090912</v>
      </c>
    </row>
    <row r="914" spans="1:14" x14ac:dyDescent="0.2">
      <c r="A914" s="8">
        <v>358</v>
      </c>
      <c r="B914" s="8">
        <v>13</v>
      </c>
      <c r="C914" s="9" t="s">
        <v>25</v>
      </c>
      <c r="D914" s="9" t="s">
        <v>49</v>
      </c>
      <c r="E914" s="31">
        <v>15</v>
      </c>
      <c r="F914" s="31">
        <v>30</v>
      </c>
      <c r="G914" s="31">
        <v>26</v>
      </c>
      <c r="H914" s="8">
        <v>2</v>
      </c>
      <c r="I914" s="7">
        <v>3.4722222222222224E-2</v>
      </c>
      <c r="J914" s="9" t="s">
        <v>6</v>
      </c>
      <c r="K914" s="31">
        <v>52</v>
      </c>
      <c r="L914" s="31">
        <v>22</v>
      </c>
      <c r="M914" s="31">
        <v>52</v>
      </c>
      <c r="N914" s="12">
        <v>0.42307692307692307</v>
      </c>
    </row>
    <row r="915" spans="1:14" x14ac:dyDescent="0.2">
      <c r="A915" s="8">
        <v>358</v>
      </c>
      <c r="B915" s="8">
        <v>13</v>
      </c>
      <c r="C915" s="9" t="s">
        <v>24</v>
      </c>
      <c r="D915" s="9" t="s">
        <v>48</v>
      </c>
      <c r="E915" s="31">
        <v>10</v>
      </c>
      <c r="F915" s="31">
        <v>30</v>
      </c>
      <c r="G915" s="31">
        <v>18</v>
      </c>
      <c r="H915" s="8">
        <v>3</v>
      </c>
      <c r="I915" s="7">
        <v>3.4722222222222224E-2</v>
      </c>
      <c r="J915" s="9" t="s">
        <v>8</v>
      </c>
      <c r="K915" s="31">
        <v>54</v>
      </c>
      <c r="L915" s="31">
        <v>24</v>
      </c>
      <c r="M915" s="31">
        <v>54</v>
      </c>
      <c r="N915" s="12">
        <v>0.44444444444444442</v>
      </c>
    </row>
    <row r="916" spans="1:14" x14ac:dyDescent="0.2">
      <c r="A916" s="8">
        <v>358</v>
      </c>
      <c r="B916" s="8">
        <v>13</v>
      </c>
      <c r="C916" s="9" t="s">
        <v>21</v>
      </c>
      <c r="D916" s="9" t="s">
        <v>45</v>
      </c>
      <c r="E916" s="31">
        <v>12</v>
      </c>
      <c r="F916" s="31">
        <v>36</v>
      </c>
      <c r="G916" s="31">
        <v>20</v>
      </c>
      <c r="H916" s="8">
        <v>3</v>
      </c>
      <c r="I916" s="7">
        <v>3.6111111111111108E-2</v>
      </c>
      <c r="J916" s="9" t="s">
        <v>6</v>
      </c>
      <c r="K916" s="31">
        <v>60</v>
      </c>
      <c r="L916" s="31">
        <v>24</v>
      </c>
      <c r="M916" s="31">
        <v>60</v>
      </c>
      <c r="N916" s="12">
        <v>0.4</v>
      </c>
    </row>
    <row r="917" spans="1:14" x14ac:dyDescent="0.2">
      <c r="A917" s="8">
        <v>359</v>
      </c>
      <c r="B917" s="8">
        <v>11</v>
      </c>
      <c r="C917" s="9" t="s">
        <v>19</v>
      </c>
      <c r="D917" s="9" t="s">
        <v>43</v>
      </c>
      <c r="E917" s="31">
        <v>13</v>
      </c>
      <c r="F917" s="31">
        <v>13</v>
      </c>
      <c r="G917" s="31">
        <v>22</v>
      </c>
      <c r="H917" s="8">
        <v>1</v>
      </c>
      <c r="I917" s="7">
        <v>1.8055555555555554E-2</v>
      </c>
      <c r="J917" s="9" t="s">
        <v>8</v>
      </c>
      <c r="K917" s="31">
        <v>22</v>
      </c>
      <c r="L917" s="31">
        <v>9</v>
      </c>
      <c r="M917" s="31">
        <v>22</v>
      </c>
      <c r="N917" s="12">
        <v>0.40909090909090912</v>
      </c>
    </row>
    <row r="918" spans="1:14" x14ac:dyDescent="0.2">
      <c r="A918" s="8">
        <v>359</v>
      </c>
      <c r="B918" s="8">
        <v>11</v>
      </c>
      <c r="C918" s="9" t="s">
        <v>15</v>
      </c>
      <c r="D918" s="9" t="s">
        <v>39</v>
      </c>
      <c r="E918" s="31">
        <v>16</v>
      </c>
      <c r="F918" s="31">
        <v>48</v>
      </c>
      <c r="G918" s="31">
        <v>28</v>
      </c>
      <c r="H918" s="8">
        <v>3</v>
      </c>
      <c r="I918" s="7">
        <v>3.9583333333333331E-2</v>
      </c>
      <c r="J918" s="9" t="s">
        <v>8</v>
      </c>
      <c r="K918" s="31">
        <v>84</v>
      </c>
      <c r="L918" s="31">
        <v>36</v>
      </c>
      <c r="M918" s="31">
        <v>84</v>
      </c>
      <c r="N918" s="12">
        <v>0.42857142857142855</v>
      </c>
    </row>
    <row r="919" spans="1:14" x14ac:dyDescent="0.2">
      <c r="A919" s="8">
        <v>359</v>
      </c>
      <c r="B919" s="8">
        <v>11</v>
      </c>
      <c r="C919" s="9" t="s">
        <v>13</v>
      </c>
      <c r="D919" s="9" t="s">
        <v>37</v>
      </c>
      <c r="E919" s="31">
        <v>17</v>
      </c>
      <c r="F919" s="31">
        <v>34</v>
      </c>
      <c r="G919" s="31">
        <v>29</v>
      </c>
      <c r="H919" s="8">
        <v>2</v>
      </c>
      <c r="I919" s="7">
        <v>8.3333333333333332E-3</v>
      </c>
      <c r="J919" s="9" t="s">
        <v>8</v>
      </c>
      <c r="K919" s="31">
        <v>58</v>
      </c>
      <c r="L919" s="31">
        <v>24</v>
      </c>
      <c r="M919" s="31">
        <v>58</v>
      </c>
      <c r="N919" s="12">
        <v>0.41379310344827586</v>
      </c>
    </row>
    <row r="920" spans="1:14" x14ac:dyDescent="0.2">
      <c r="A920" s="8">
        <v>359</v>
      </c>
      <c r="B920" s="8">
        <v>11</v>
      </c>
      <c r="C920" s="9" t="s">
        <v>25</v>
      </c>
      <c r="D920" s="9" t="s">
        <v>49</v>
      </c>
      <c r="E920" s="31">
        <v>15</v>
      </c>
      <c r="F920" s="31">
        <v>15</v>
      </c>
      <c r="G920" s="31">
        <v>26</v>
      </c>
      <c r="H920" s="8">
        <v>1</v>
      </c>
      <c r="I920" s="7">
        <v>3.4722222222222224E-2</v>
      </c>
      <c r="J920" s="9" t="s">
        <v>8</v>
      </c>
      <c r="K920" s="31">
        <v>26</v>
      </c>
      <c r="L920" s="31">
        <v>11</v>
      </c>
      <c r="M920" s="31">
        <v>26</v>
      </c>
      <c r="N920" s="12">
        <v>0.42307692307692307</v>
      </c>
    </row>
    <row r="921" spans="1:14" x14ac:dyDescent="0.2">
      <c r="A921" s="8">
        <v>360</v>
      </c>
      <c r="B921" s="8">
        <v>16</v>
      </c>
      <c r="C921" s="9" t="s">
        <v>23</v>
      </c>
      <c r="D921" s="9" t="s">
        <v>47</v>
      </c>
      <c r="E921" s="31">
        <v>13</v>
      </c>
      <c r="F921" s="31">
        <v>13</v>
      </c>
      <c r="G921" s="31">
        <v>21</v>
      </c>
      <c r="H921" s="8">
        <v>1</v>
      </c>
      <c r="I921" s="7">
        <v>2.9166666666666667E-2</v>
      </c>
      <c r="J921" s="9" t="s">
        <v>6</v>
      </c>
      <c r="K921" s="31">
        <v>21</v>
      </c>
      <c r="L921" s="31">
        <v>8</v>
      </c>
      <c r="M921" s="31">
        <v>21</v>
      </c>
      <c r="N921" s="12">
        <v>0.38095238095238093</v>
      </c>
    </row>
    <row r="922" spans="1:14" x14ac:dyDescent="0.2">
      <c r="A922" s="8">
        <v>360</v>
      </c>
      <c r="B922" s="8">
        <v>16</v>
      </c>
      <c r="C922" s="9" t="s">
        <v>7</v>
      </c>
      <c r="D922" s="9" t="s">
        <v>32</v>
      </c>
      <c r="E922" s="31">
        <v>18</v>
      </c>
      <c r="F922" s="31">
        <v>54</v>
      </c>
      <c r="G922" s="31">
        <v>30</v>
      </c>
      <c r="H922" s="8">
        <v>3</v>
      </c>
      <c r="I922" s="7">
        <v>2.5000000000000001E-2</v>
      </c>
      <c r="J922" s="9" t="s">
        <v>8</v>
      </c>
      <c r="K922" s="31">
        <v>90</v>
      </c>
      <c r="L922" s="31">
        <v>36</v>
      </c>
      <c r="M922" s="31">
        <v>90</v>
      </c>
      <c r="N922" s="12">
        <v>0.4</v>
      </c>
    </row>
    <row r="923" spans="1:14" x14ac:dyDescent="0.2">
      <c r="A923" s="8">
        <v>360</v>
      </c>
      <c r="B923" s="8">
        <v>16</v>
      </c>
      <c r="C923" s="9" t="s">
        <v>25</v>
      </c>
      <c r="D923" s="9" t="s">
        <v>49</v>
      </c>
      <c r="E923" s="31">
        <v>15</v>
      </c>
      <c r="F923" s="31">
        <v>15</v>
      </c>
      <c r="G923" s="31">
        <v>26</v>
      </c>
      <c r="H923" s="8">
        <v>1</v>
      </c>
      <c r="I923" s="7">
        <v>3.5416666666666666E-2</v>
      </c>
      <c r="J923" s="9" t="s">
        <v>8</v>
      </c>
      <c r="K923" s="31">
        <v>26</v>
      </c>
      <c r="L923" s="31">
        <v>11</v>
      </c>
      <c r="M923" s="31">
        <v>26</v>
      </c>
      <c r="N923" s="12">
        <v>0.42307692307692307</v>
      </c>
    </row>
    <row r="924" spans="1:14" x14ac:dyDescent="0.2">
      <c r="A924" s="8">
        <v>360</v>
      </c>
      <c r="B924" s="8">
        <v>16</v>
      </c>
      <c r="C924" s="9" t="s">
        <v>18</v>
      </c>
      <c r="D924" s="9" t="s">
        <v>42</v>
      </c>
      <c r="E924" s="31">
        <v>19</v>
      </c>
      <c r="F924" s="31">
        <v>57</v>
      </c>
      <c r="G924" s="31">
        <v>32</v>
      </c>
      <c r="H924" s="8">
        <v>3</v>
      </c>
      <c r="I924" s="7">
        <v>2.0833333333333332E-2</v>
      </c>
      <c r="J924" s="9" t="s">
        <v>8</v>
      </c>
      <c r="K924" s="31">
        <v>96</v>
      </c>
      <c r="L924" s="31">
        <v>39</v>
      </c>
      <c r="M924" s="31">
        <v>96</v>
      </c>
      <c r="N924" s="12">
        <v>0.40625</v>
      </c>
    </row>
    <row r="925" spans="1:14" x14ac:dyDescent="0.2">
      <c r="A925" s="8">
        <v>361</v>
      </c>
      <c r="B925" s="8">
        <v>16</v>
      </c>
      <c r="C925" s="9" t="s">
        <v>13</v>
      </c>
      <c r="D925" s="9" t="s">
        <v>37</v>
      </c>
      <c r="E925" s="31">
        <v>17</v>
      </c>
      <c r="F925" s="31">
        <v>17</v>
      </c>
      <c r="G925" s="31">
        <v>29</v>
      </c>
      <c r="H925" s="8">
        <v>1</v>
      </c>
      <c r="I925" s="7">
        <v>4.027777777777778E-2</v>
      </c>
      <c r="J925" s="9" t="s">
        <v>6</v>
      </c>
      <c r="K925" s="31">
        <v>29</v>
      </c>
      <c r="L925" s="31">
        <v>12</v>
      </c>
      <c r="M925" s="31">
        <v>29</v>
      </c>
      <c r="N925" s="12">
        <v>0.41379310344827586</v>
      </c>
    </row>
    <row r="926" spans="1:14" x14ac:dyDescent="0.2">
      <c r="A926" s="8">
        <v>361</v>
      </c>
      <c r="B926" s="8">
        <v>16</v>
      </c>
      <c r="C926" s="9" t="s">
        <v>5</v>
      </c>
      <c r="D926" s="9" t="s">
        <v>31</v>
      </c>
      <c r="E926" s="31">
        <v>14</v>
      </c>
      <c r="F926" s="31">
        <v>42</v>
      </c>
      <c r="G926" s="31">
        <v>24</v>
      </c>
      <c r="H926" s="8">
        <v>3</v>
      </c>
      <c r="I926" s="7">
        <v>3.7499999999999999E-2</v>
      </c>
      <c r="J926" s="9" t="s">
        <v>8</v>
      </c>
      <c r="K926" s="31">
        <v>72</v>
      </c>
      <c r="L926" s="31">
        <v>30</v>
      </c>
      <c r="M926" s="31">
        <v>72</v>
      </c>
      <c r="N926" s="12">
        <v>0.41666666666666669</v>
      </c>
    </row>
    <row r="927" spans="1:14" x14ac:dyDescent="0.2">
      <c r="A927" s="8">
        <v>362</v>
      </c>
      <c r="B927" s="8">
        <v>15</v>
      </c>
      <c r="C927" s="9" t="s">
        <v>21</v>
      </c>
      <c r="D927" s="9" t="s">
        <v>45</v>
      </c>
      <c r="E927" s="31">
        <v>12</v>
      </c>
      <c r="F927" s="31">
        <v>12</v>
      </c>
      <c r="G927" s="31">
        <v>20</v>
      </c>
      <c r="H927" s="8">
        <v>1</v>
      </c>
      <c r="I927" s="7">
        <v>2.8472222222222222E-2</v>
      </c>
      <c r="J927" s="9" t="s">
        <v>6</v>
      </c>
      <c r="K927" s="31">
        <v>20</v>
      </c>
      <c r="L927" s="31">
        <v>8</v>
      </c>
      <c r="M927" s="31">
        <v>20</v>
      </c>
      <c r="N927" s="12">
        <v>0.4</v>
      </c>
    </row>
    <row r="928" spans="1:14" x14ac:dyDescent="0.2">
      <c r="A928" s="8">
        <v>362</v>
      </c>
      <c r="B928" s="8">
        <v>15</v>
      </c>
      <c r="C928" s="9" t="s">
        <v>5</v>
      </c>
      <c r="D928" s="9" t="s">
        <v>31</v>
      </c>
      <c r="E928" s="31">
        <v>14</v>
      </c>
      <c r="F928" s="31">
        <v>14</v>
      </c>
      <c r="G928" s="31">
        <v>24</v>
      </c>
      <c r="H928" s="8">
        <v>1</v>
      </c>
      <c r="I928" s="7">
        <v>4.027777777777778E-2</v>
      </c>
      <c r="J928" s="9" t="s">
        <v>6</v>
      </c>
      <c r="K928" s="31">
        <v>24</v>
      </c>
      <c r="L928" s="31">
        <v>10</v>
      </c>
      <c r="M928" s="31">
        <v>24</v>
      </c>
      <c r="N928" s="12">
        <v>0.41666666666666669</v>
      </c>
    </row>
    <row r="929" spans="1:14" x14ac:dyDescent="0.2">
      <c r="A929" s="8">
        <v>362</v>
      </c>
      <c r="B929" s="8">
        <v>15</v>
      </c>
      <c r="C929" s="9" t="s">
        <v>24</v>
      </c>
      <c r="D929" s="9" t="s">
        <v>48</v>
      </c>
      <c r="E929" s="31">
        <v>10</v>
      </c>
      <c r="F929" s="31">
        <v>10</v>
      </c>
      <c r="G929" s="31">
        <v>18</v>
      </c>
      <c r="H929" s="8">
        <v>1</v>
      </c>
      <c r="I929" s="7">
        <v>1.6666666666666666E-2</v>
      </c>
      <c r="J929" s="9" t="s">
        <v>6</v>
      </c>
      <c r="K929" s="31">
        <v>18</v>
      </c>
      <c r="L929" s="31">
        <v>8</v>
      </c>
      <c r="M929" s="31">
        <v>18</v>
      </c>
      <c r="N929" s="12">
        <v>0.44444444444444442</v>
      </c>
    </row>
    <row r="930" spans="1:14" x14ac:dyDescent="0.2">
      <c r="A930" s="8">
        <v>363</v>
      </c>
      <c r="B930" s="8">
        <v>5</v>
      </c>
      <c r="C930" s="9" t="s">
        <v>7</v>
      </c>
      <c r="D930" s="9" t="s">
        <v>32</v>
      </c>
      <c r="E930" s="31">
        <v>18</v>
      </c>
      <c r="F930" s="31">
        <v>18</v>
      </c>
      <c r="G930" s="31">
        <v>30</v>
      </c>
      <c r="H930" s="8">
        <v>1</v>
      </c>
      <c r="I930" s="7">
        <v>3.3333333333333333E-2</v>
      </c>
      <c r="J930" s="9" t="s">
        <v>6</v>
      </c>
      <c r="K930" s="31">
        <v>30</v>
      </c>
      <c r="L930" s="31">
        <v>12</v>
      </c>
      <c r="M930" s="31">
        <v>30</v>
      </c>
      <c r="N930" s="12">
        <v>0.4</v>
      </c>
    </row>
    <row r="931" spans="1:14" x14ac:dyDescent="0.2">
      <c r="A931" s="8">
        <v>363</v>
      </c>
      <c r="B931" s="8">
        <v>5</v>
      </c>
      <c r="C931" s="9" t="s">
        <v>5</v>
      </c>
      <c r="D931" s="9" t="s">
        <v>31</v>
      </c>
      <c r="E931" s="31">
        <v>14</v>
      </c>
      <c r="F931" s="31">
        <v>42</v>
      </c>
      <c r="G931" s="31">
        <v>24</v>
      </c>
      <c r="H931" s="8">
        <v>3</v>
      </c>
      <c r="I931" s="7">
        <v>2.8472222222222222E-2</v>
      </c>
      <c r="J931" s="9" t="s">
        <v>8</v>
      </c>
      <c r="K931" s="31">
        <v>72</v>
      </c>
      <c r="L931" s="31">
        <v>30</v>
      </c>
      <c r="M931" s="31">
        <v>72</v>
      </c>
      <c r="N931" s="12">
        <v>0.41666666666666669</v>
      </c>
    </row>
    <row r="932" spans="1:14" x14ac:dyDescent="0.2">
      <c r="A932" s="8">
        <v>363</v>
      </c>
      <c r="B932" s="8">
        <v>5</v>
      </c>
      <c r="C932" s="9" t="s">
        <v>12</v>
      </c>
      <c r="D932" s="9" t="s">
        <v>36</v>
      </c>
      <c r="E932" s="31">
        <v>22</v>
      </c>
      <c r="F932" s="31">
        <v>44</v>
      </c>
      <c r="G932" s="31">
        <v>36</v>
      </c>
      <c r="H932" s="8">
        <v>2</v>
      </c>
      <c r="I932" s="7">
        <v>2.9166666666666667E-2</v>
      </c>
      <c r="J932" s="9" t="s">
        <v>6</v>
      </c>
      <c r="K932" s="31">
        <v>72</v>
      </c>
      <c r="L932" s="31">
        <v>28</v>
      </c>
      <c r="M932" s="31">
        <v>72</v>
      </c>
      <c r="N932" s="12">
        <v>0.3888888888888889</v>
      </c>
    </row>
    <row r="933" spans="1:14" x14ac:dyDescent="0.2">
      <c r="A933" s="8">
        <v>363</v>
      </c>
      <c r="B933" s="8">
        <v>5</v>
      </c>
      <c r="C933" s="9" t="s">
        <v>14</v>
      </c>
      <c r="D933" s="9" t="s">
        <v>38</v>
      </c>
      <c r="E933" s="31">
        <v>20</v>
      </c>
      <c r="F933" s="31">
        <v>40</v>
      </c>
      <c r="G933" s="31">
        <v>33</v>
      </c>
      <c r="H933" s="8">
        <v>2</v>
      </c>
      <c r="I933" s="7">
        <v>1.2500000000000001E-2</v>
      </c>
      <c r="J933" s="9" t="s">
        <v>6</v>
      </c>
      <c r="K933" s="31">
        <v>66</v>
      </c>
      <c r="L933" s="31">
        <v>26</v>
      </c>
      <c r="M933" s="31">
        <v>66</v>
      </c>
      <c r="N933" s="12">
        <v>0.39393939393939392</v>
      </c>
    </row>
    <row r="934" spans="1:14" x14ac:dyDescent="0.2">
      <c r="A934" s="8">
        <v>364</v>
      </c>
      <c r="B934" s="8">
        <v>15</v>
      </c>
      <c r="C934" s="9" t="s">
        <v>15</v>
      </c>
      <c r="D934" s="9" t="s">
        <v>39</v>
      </c>
      <c r="E934" s="31">
        <v>16</v>
      </c>
      <c r="F934" s="31">
        <v>32</v>
      </c>
      <c r="G934" s="31">
        <v>28</v>
      </c>
      <c r="H934" s="8">
        <v>2</v>
      </c>
      <c r="I934" s="7">
        <v>3.6111111111111108E-2</v>
      </c>
      <c r="J934" s="9" t="s">
        <v>6</v>
      </c>
      <c r="K934" s="31">
        <v>56</v>
      </c>
      <c r="L934" s="31">
        <v>24</v>
      </c>
      <c r="M934" s="31">
        <v>56</v>
      </c>
      <c r="N934" s="12">
        <v>0.42857142857142855</v>
      </c>
    </row>
    <row r="935" spans="1:14" x14ac:dyDescent="0.2">
      <c r="A935" s="8">
        <v>364</v>
      </c>
      <c r="B935" s="8">
        <v>15</v>
      </c>
      <c r="C935" s="9" t="s">
        <v>19</v>
      </c>
      <c r="D935" s="9" t="s">
        <v>43</v>
      </c>
      <c r="E935" s="31">
        <v>13</v>
      </c>
      <c r="F935" s="31">
        <v>13</v>
      </c>
      <c r="G935" s="31">
        <v>22</v>
      </c>
      <c r="H935" s="8">
        <v>1</v>
      </c>
      <c r="I935" s="7">
        <v>1.3888888888888888E-2</v>
      </c>
      <c r="J935" s="9" t="s">
        <v>6</v>
      </c>
      <c r="K935" s="31">
        <v>22</v>
      </c>
      <c r="L935" s="31">
        <v>9</v>
      </c>
      <c r="M935" s="31">
        <v>22</v>
      </c>
      <c r="N935" s="12">
        <v>0.40909090909090912</v>
      </c>
    </row>
    <row r="936" spans="1:14" x14ac:dyDescent="0.2">
      <c r="A936" s="8">
        <v>364</v>
      </c>
      <c r="B936" s="8">
        <v>15</v>
      </c>
      <c r="C936" s="9" t="s">
        <v>26</v>
      </c>
      <c r="D936" s="9" t="s">
        <v>50</v>
      </c>
      <c r="E936" s="31">
        <v>15</v>
      </c>
      <c r="F936" s="31">
        <v>30</v>
      </c>
      <c r="G936" s="31">
        <v>25</v>
      </c>
      <c r="H936" s="8">
        <v>2</v>
      </c>
      <c r="I936" s="7">
        <v>9.7222222222222224E-3</v>
      </c>
      <c r="J936" s="9" t="s">
        <v>6</v>
      </c>
      <c r="K936" s="31">
        <v>50</v>
      </c>
      <c r="L936" s="31">
        <v>20</v>
      </c>
      <c r="M936" s="31">
        <v>50</v>
      </c>
      <c r="N936" s="12">
        <v>0.4</v>
      </c>
    </row>
    <row r="937" spans="1:14" x14ac:dyDescent="0.2">
      <c r="A937" s="8">
        <v>364</v>
      </c>
      <c r="B937" s="8">
        <v>15</v>
      </c>
      <c r="C937" s="9" t="s">
        <v>13</v>
      </c>
      <c r="D937" s="9" t="s">
        <v>37</v>
      </c>
      <c r="E937" s="31">
        <v>17</v>
      </c>
      <c r="F937" s="31">
        <v>17</v>
      </c>
      <c r="G937" s="31">
        <v>29</v>
      </c>
      <c r="H937" s="8">
        <v>1</v>
      </c>
      <c r="I937" s="7">
        <v>1.8055555555555554E-2</v>
      </c>
      <c r="J937" s="9" t="s">
        <v>6</v>
      </c>
      <c r="K937" s="31">
        <v>29</v>
      </c>
      <c r="L937" s="31">
        <v>12</v>
      </c>
      <c r="M937" s="31">
        <v>29</v>
      </c>
      <c r="N937" s="12">
        <v>0.41379310344827586</v>
      </c>
    </row>
    <row r="938" spans="1:14" x14ac:dyDescent="0.2">
      <c r="A938" s="8">
        <v>365</v>
      </c>
      <c r="B938" s="8">
        <v>4</v>
      </c>
      <c r="C938" s="9" t="s">
        <v>12</v>
      </c>
      <c r="D938" s="9" t="s">
        <v>36</v>
      </c>
      <c r="E938" s="31">
        <v>22</v>
      </c>
      <c r="F938" s="31">
        <v>66</v>
      </c>
      <c r="G938" s="31">
        <v>36</v>
      </c>
      <c r="H938" s="8">
        <v>3</v>
      </c>
      <c r="I938" s="7">
        <v>1.7361111111111112E-2</v>
      </c>
      <c r="J938" s="9" t="s">
        <v>8</v>
      </c>
      <c r="K938" s="31">
        <v>108</v>
      </c>
      <c r="L938" s="31">
        <v>42</v>
      </c>
      <c r="M938" s="31">
        <v>108</v>
      </c>
      <c r="N938" s="12">
        <v>0.3888888888888889</v>
      </c>
    </row>
    <row r="939" spans="1:14" x14ac:dyDescent="0.2">
      <c r="A939" s="8">
        <v>366</v>
      </c>
      <c r="B939" s="8">
        <v>17</v>
      </c>
      <c r="C939" s="9" t="s">
        <v>10</v>
      </c>
      <c r="D939" s="9" t="s">
        <v>34</v>
      </c>
      <c r="E939" s="31">
        <v>16</v>
      </c>
      <c r="F939" s="31">
        <v>32</v>
      </c>
      <c r="G939" s="31">
        <v>27</v>
      </c>
      <c r="H939" s="8">
        <v>2</v>
      </c>
      <c r="I939" s="7">
        <v>2.0833333333333332E-2</v>
      </c>
      <c r="J939" s="9" t="s">
        <v>6</v>
      </c>
      <c r="K939" s="31">
        <v>54</v>
      </c>
      <c r="L939" s="31">
        <v>22</v>
      </c>
      <c r="M939" s="31">
        <v>54</v>
      </c>
      <c r="N939" s="12">
        <v>0.40740740740740738</v>
      </c>
    </row>
    <row r="940" spans="1:14" x14ac:dyDescent="0.2">
      <c r="A940" s="8">
        <v>366</v>
      </c>
      <c r="B940" s="8">
        <v>17</v>
      </c>
      <c r="C940" s="9" t="s">
        <v>17</v>
      </c>
      <c r="D940" s="9" t="s">
        <v>41</v>
      </c>
      <c r="E940" s="31">
        <v>21</v>
      </c>
      <c r="F940" s="31">
        <v>63</v>
      </c>
      <c r="G940" s="31">
        <v>35</v>
      </c>
      <c r="H940" s="8">
        <v>3</v>
      </c>
      <c r="I940" s="7">
        <v>3.5416666666666666E-2</v>
      </c>
      <c r="J940" s="9" t="s">
        <v>8</v>
      </c>
      <c r="K940" s="31">
        <v>105</v>
      </c>
      <c r="L940" s="31">
        <v>42</v>
      </c>
      <c r="M940" s="31">
        <v>105</v>
      </c>
      <c r="N940" s="12">
        <v>0.4</v>
      </c>
    </row>
    <row r="941" spans="1:14" x14ac:dyDescent="0.2">
      <c r="A941" s="8">
        <v>366</v>
      </c>
      <c r="B941" s="8">
        <v>17</v>
      </c>
      <c r="C941" s="9" t="s">
        <v>11</v>
      </c>
      <c r="D941" s="9" t="s">
        <v>35</v>
      </c>
      <c r="E941" s="31">
        <v>25</v>
      </c>
      <c r="F941" s="31">
        <v>50</v>
      </c>
      <c r="G941" s="31">
        <v>40</v>
      </c>
      <c r="H941" s="8">
        <v>2</v>
      </c>
      <c r="I941" s="7">
        <v>6.2500000000000003E-3</v>
      </c>
      <c r="J941" s="9" t="s">
        <v>6</v>
      </c>
      <c r="K941" s="31">
        <v>80</v>
      </c>
      <c r="L941" s="31">
        <v>30</v>
      </c>
      <c r="M941" s="31">
        <v>80</v>
      </c>
      <c r="N941" s="12">
        <v>0.375</v>
      </c>
    </row>
    <row r="942" spans="1:14" x14ac:dyDescent="0.2">
      <c r="A942" s="8">
        <v>367</v>
      </c>
      <c r="B942" s="8">
        <v>12</v>
      </c>
      <c r="C942" s="9" t="s">
        <v>25</v>
      </c>
      <c r="D942" s="9" t="s">
        <v>49</v>
      </c>
      <c r="E942" s="31">
        <v>15</v>
      </c>
      <c r="F942" s="31">
        <v>30</v>
      </c>
      <c r="G942" s="31">
        <v>26</v>
      </c>
      <c r="H942" s="8">
        <v>2</v>
      </c>
      <c r="I942" s="7">
        <v>2.361111111111111E-2</v>
      </c>
      <c r="J942" s="9" t="s">
        <v>8</v>
      </c>
      <c r="K942" s="31">
        <v>52</v>
      </c>
      <c r="L942" s="31">
        <v>22</v>
      </c>
      <c r="M942" s="31">
        <v>52</v>
      </c>
      <c r="N942" s="12">
        <v>0.42307692307692307</v>
      </c>
    </row>
    <row r="943" spans="1:14" x14ac:dyDescent="0.2">
      <c r="A943" s="8">
        <v>367</v>
      </c>
      <c r="B943" s="8">
        <v>12</v>
      </c>
      <c r="C943" s="9" t="s">
        <v>13</v>
      </c>
      <c r="D943" s="9" t="s">
        <v>37</v>
      </c>
      <c r="E943" s="31">
        <v>17</v>
      </c>
      <c r="F943" s="31">
        <v>17</v>
      </c>
      <c r="G943" s="31">
        <v>29</v>
      </c>
      <c r="H943" s="8">
        <v>1</v>
      </c>
      <c r="I943" s="7">
        <v>1.8055555555555554E-2</v>
      </c>
      <c r="J943" s="9" t="s">
        <v>8</v>
      </c>
      <c r="K943" s="31">
        <v>29</v>
      </c>
      <c r="L943" s="31">
        <v>12</v>
      </c>
      <c r="M943" s="31">
        <v>29</v>
      </c>
      <c r="N943" s="12">
        <v>0.41379310344827586</v>
      </c>
    </row>
    <row r="944" spans="1:14" x14ac:dyDescent="0.2">
      <c r="A944" s="8">
        <v>367</v>
      </c>
      <c r="B944" s="8">
        <v>12</v>
      </c>
      <c r="C944" s="9" t="s">
        <v>21</v>
      </c>
      <c r="D944" s="9" t="s">
        <v>45</v>
      </c>
      <c r="E944" s="31">
        <v>12</v>
      </c>
      <c r="F944" s="31">
        <v>12</v>
      </c>
      <c r="G944" s="31">
        <v>20</v>
      </c>
      <c r="H944" s="8">
        <v>1</v>
      </c>
      <c r="I944" s="7">
        <v>9.0277777777777769E-3</v>
      </c>
      <c r="J944" s="9" t="s">
        <v>8</v>
      </c>
      <c r="K944" s="31">
        <v>20</v>
      </c>
      <c r="L944" s="31">
        <v>8</v>
      </c>
      <c r="M944" s="31">
        <v>20</v>
      </c>
      <c r="N944" s="12">
        <v>0.4</v>
      </c>
    </row>
    <row r="945" spans="1:14" x14ac:dyDescent="0.2">
      <c r="A945" s="8">
        <v>368</v>
      </c>
      <c r="B945" s="8">
        <v>13</v>
      </c>
      <c r="C945" s="9" t="s">
        <v>14</v>
      </c>
      <c r="D945" s="9" t="s">
        <v>38</v>
      </c>
      <c r="E945" s="31">
        <v>20</v>
      </c>
      <c r="F945" s="31">
        <v>60</v>
      </c>
      <c r="G945" s="31">
        <v>33</v>
      </c>
      <c r="H945" s="8">
        <v>3</v>
      </c>
      <c r="I945" s="7">
        <v>3.125E-2</v>
      </c>
      <c r="J945" s="9" t="s">
        <v>6</v>
      </c>
      <c r="K945" s="31">
        <v>99</v>
      </c>
      <c r="L945" s="31">
        <v>39</v>
      </c>
      <c r="M945" s="31">
        <v>99</v>
      </c>
      <c r="N945" s="12">
        <v>0.39393939393939392</v>
      </c>
    </row>
    <row r="946" spans="1:14" x14ac:dyDescent="0.2">
      <c r="A946" s="8">
        <v>368</v>
      </c>
      <c r="B946" s="8">
        <v>13</v>
      </c>
      <c r="C946" s="9" t="s">
        <v>5</v>
      </c>
      <c r="D946" s="9" t="s">
        <v>31</v>
      </c>
      <c r="E946" s="31">
        <v>14</v>
      </c>
      <c r="F946" s="31">
        <v>14</v>
      </c>
      <c r="G946" s="31">
        <v>24</v>
      </c>
      <c r="H946" s="8">
        <v>1</v>
      </c>
      <c r="I946" s="7">
        <v>2.7777777777777776E-2</v>
      </c>
      <c r="J946" s="9" t="s">
        <v>8</v>
      </c>
      <c r="K946" s="31">
        <v>24</v>
      </c>
      <c r="L946" s="31">
        <v>10</v>
      </c>
      <c r="M946" s="31">
        <v>24</v>
      </c>
      <c r="N946" s="12">
        <v>0.41666666666666669</v>
      </c>
    </row>
    <row r="947" spans="1:14" x14ac:dyDescent="0.2">
      <c r="A947" s="8">
        <v>369</v>
      </c>
      <c r="B947" s="8">
        <v>20</v>
      </c>
      <c r="C947" s="9" t="s">
        <v>9</v>
      </c>
      <c r="D947" s="9" t="s">
        <v>33</v>
      </c>
      <c r="E947" s="31">
        <v>19</v>
      </c>
      <c r="F947" s="31">
        <v>38</v>
      </c>
      <c r="G947" s="31">
        <v>31</v>
      </c>
      <c r="H947" s="8">
        <v>2</v>
      </c>
      <c r="I947" s="7">
        <v>4.8611111111111112E-3</v>
      </c>
      <c r="J947" s="9" t="s">
        <v>8</v>
      </c>
      <c r="K947" s="31">
        <v>62</v>
      </c>
      <c r="L947" s="31">
        <v>24</v>
      </c>
      <c r="M947" s="31">
        <v>62</v>
      </c>
      <c r="N947" s="12">
        <v>0.38709677419354838</v>
      </c>
    </row>
    <row r="948" spans="1:14" x14ac:dyDescent="0.2">
      <c r="A948" s="8">
        <v>369</v>
      </c>
      <c r="B948" s="8">
        <v>20</v>
      </c>
      <c r="C948" s="9" t="s">
        <v>22</v>
      </c>
      <c r="D948" s="9" t="s">
        <v>46</v>
      </c>
      <c r="E948" s="31">
        <v>14</v>
      </c>
      <c r="F948" s="31">
        <v>28</v>
      </c>
      <c r="G948" s="31">
        <v>23</v>
      </c>
      <c r="H948" s="8">
        <v>2</v>
      </c>
      <c r="I948" s="7">
        <v>4.8611111111111112E-3</v>
      </c>
      <c r="J948" s="9" t="s">
        <v>8</v>
      </c>
      <c r="K948" s="31">
        <v>46</v>
      </c>
      <c r="L948" s="31">
        <v>18</v>
      </c>
      <c r="M948" s="31">
        <v>46</v>
      </c>
      <c r="N948" s="12">
        <v>0.39130434782608697</v>
      </c>
    </row>
    <row r="949" spans="1:14" x14ac:dyDescent="0.2">
      <c r="A949" s="8">
        <v>369</v>
      </c>
      <c r="B949" s="8">
        <v>20</v>
      </c>
      <c r="C949" s="9" t="s">
        <v>15</v>
      </c>
      <c r="D949" s="9" t="s">
        <v>39</v>
      </c>
      <c r="E949" s="31">
        <v>16</v>
      </c>
      <c r="F949" s="31">
        <v>32</v>
      </c>
      <c r="G949" s="31">
        <v>28</v>
      </c>
      <c r="H949" s="8">
        <v>2</v>
      </c>
      <c r="I949" s="7">
        <v>5.5555555555555558E-3</v>
      </c>
      <c r="J949" s="9" t="s">
        <v>8</v>
      </c>
      <c r="K949" s="31">
        <v>56</v>
      </c>
      <c r="L949" s="31">
        <v>24</v>
      </c>
      <c r="M949" s="31">
        <v>56</v>
      </c>
      <c r="N949" s="12">
        <v>0.42857142857142855</v>
      </c>
    </row>
    <row r="950" spans="1:14" x14ac:dyDescent="0.2">
      <c r="A950" s="8">
        <v>369</v>
      </c>
      <c r="B950" s="8">
        <v>20</v>
      </c>
      <c r="C950" s="9" t="s">
        <v>25</v>
      </c>
      <c r="D950" s="9" t="s">
        <v>49</v>
      </c>
      <c r="E950" s="31">
        <v>15</v>
      </c>
      <c r="F950" s="31">
        <v>45</v>
      </c>
      <c r="G950" s="31">
        <v>26</v>
      </c>
      <c r="H950" s="8">
        <v>3</v>
      </c>
      <c r="I950" s="7">
        <v>1.3888888888888888E-2</v>
      </c>
      <c r="J950" s="9" t="s">
        <v>8</v>
      </c>
      <c r="K950" s="31">
        <v>78</v>
      </c>
      <c r="L950" s="31">
        <v>33</v>
      </c>
      <c r="M950" s="31">
        <v>78</v>
      </c>
      <c r="N950" s="12">
        <v>0.42307692307692307</v>
      </c>
    </row>
    <row r="951" spans="1:14" x14ac:dyDescent="0.2">
      <c r="A951" s="8">
        <v>370</v>
      </c>
      <c r="B951" s="8">
        <v>13</v>
      </c>
      <c r="C951" s="9" t="s">
        <v>12</v>
      </c>
      <c r="D951" s="9" t="s">
        <v>36</v>
      </c>
      <c r="E951" s="31">
        <v>22</v>
      </c>
      <c r="F951" s="31">
        <v>44</v>
      </c>
      <c r="G951" s="31">
        <v>36</v>
      </c>
      <c r="H951" s="8">
        <v>2</v>
      </c>
      <c r="I951" s="7">
        <v>2.2916666666666665E-2</v>
      </c>
      <c r="J951" s="9" t="s">
        <v>8</v>
      </c>
      <c r="K951" s="31">
        <v>72</v>
      </c>
      <c r="L951" s="31">
        <v>28</v>
      </c>
      <c r="M951" s="31">
        <v>72</v>
      </c>
      <c r="N951" s="12">
        <v>0.3888888888888889</v>
      </c>
    </row>
    <row r="952" spans="1:14" x14ac:dyDescent="0.2">
      <c r="A952" s="8">
        <v>371</v>
      </c>
      <c r="B952" s="8">
        <v>4</v>
      </c>
      <c r="C952" s="9" t="s">
        <v>9</v>
      </c>
      <c r="D952" s="9" t="s">
        <v>33</v>
      </c>
      <c r="E952" s="31">
        <v>19</v>
      </c>
      <c r="F952" s="31">
        <v>38</v>
      </c>
      <c r="G952" s="31">
        <v>31</v>
      </c>
      <c r="H952" s="8">
        <v>2</v>
      </c>
      <c r="I952" s="7">
        <v>7.6388888888888886E-3</v>
      </c>
      <c r="J952" s="9" t="s">
        <v>8</v>
      </c>
      <c r="K952" s="31">
        <v>62</v>
      </c>
      <c r="L952" s="31">
        <v>24</v>
      </c>
      <c r="M952" s="31">
        <v>62</v>
      </c>
      <c r="N952" s="12">
        <v>0.38709677419354838</v>
      </c>
    </row>
    <row r="953" spans="1:14" x14ac:dyDescent="0.2">
      <c r="A953" s="8">
        <v>371</v>
      </c>
      <c r="B953" s="8">
        <v>4</v>
      </c>
      <c r="C953" s="9" t="s">
        <v>12</v>
      </c>
      <c r="D953" s="9" t="s">
        <v>36</v>
      </c>
      <c r="E953" s="31">
        <v>22</v>
      </c>
      <c r="F953" s="31">
        <v>22</v>
      </c>
      <c r="G953" s="31">
        <v>36</v>
      </c>
      <c r="H953" s="8">
        <v>1</v>
      </c>
      <c r="I953" s="7">
        <v>9.0277777777777769E-3</v>
      </c>
      <c r="J953" s="9" t="s">
        <v>6</v>
      </c>
      <c r="K953" s="31">
        <v>36</v>
      </c>
      <c r="L953" s="31">
        <v>14</v>
      </c>
      <c r="M953" s="31">
        <v>36</v>
      </c>
      <c r="N953" s="12">
        <v>0.3888888888888889</v>
      </c>
    </row>
    <row r="954" spans="1:14" x14ac:dyDescent="0.2">
      <c r="A954" s="8">
        <v>371</v>
      </c>
      <c r="B954" s="8">
        <v>4</v>
      </c>
      <c r="C954" s="9" t="s">
        <v>15</v>
      </c>
      <c r="D954" s="9" t="s">
        <v>39</v>
      </c>
      <c r="E954" s="31">
        <v>16</v>
      </c>
      <c r="F954" s="31">
        <v>32</v>
      </c>
      <c r="G954" s="31">
        <v>28</v>
      </c>
      <c r="H954" s="8">
        <v>2</v>
      </c>
      <c r="I954" s="7">
        <v>7.6388888888888886E-3</v>
      </c>
      <c r="J954" s="9" t="s">
        <v>6</v>
      </c>
      <c r="K954" s="31">
        <v>56</v>
      </c>
      <c r="L954" s="31">
        <v>24</v>
      </c>
      <c r="M954" s="31">
        <v>56</v>
      </c>
      <c r="N954" s="12">
        <v>0.42857142857142855</v>
      </c>
    </row>
    <row r="955" spans="1:14" x14ac:dyDescent="0.2">
      <c r="A955" s="8">
        <v>371</v>
      </c>
      <c r="B955" s="8">
        <v>4</v>
      </c>
      <c r="C955" s="9" t="s">
        <v>22</v>
      </c>
      <c r="D955" s="9" t="s">
        <v>46</v>
      </c>
      <c r="E955" s="31">
        <v>14</v>
      </c>
      <c r="F955" s="31">
        <v>28</v>
      </c>
      <c r="G955" s="31">
        <v>23</v>
      </c>
      <c r="H955" s="8">
        <v>2</v>
      </c>
      <c r="I955" s="7">
        <v>9.7222222222222224E-3</v>
      </c>
      <c r="J955" s="9" t="s">
        <v>8</v>
      </c>
      <c r="K955" s="31">
        <v>46</v>
      </c>
      <c r="L955" s="31">
        <v>18</v>
      </c>
      <c r="M955" s="31">
        <v>46</v>
      </c>
      <c r="N955" s="12">
        <v>0.39130434782608697</v>
      </c>
    </row>
    <row r="956" spans="1:14" x14ac:dyDescent="0.2">
      <c r="A956" s="8">
        <v>372</v>
      </c>
      <c r="B956" s="8">
        <v>14</v>
      </c>
      <c r="C956" s="9" t="s">
        <v>24</v>
      </c>
      <c r="D956" s="9" t="s">
        <v>48</v>
      </c>
      <c r="E956" s="31">
        <v>10</v>
      </c>
      <c r="F956" s="31">
        <v>20</v>
      </c>
      <c r="G956" s="31">
        <v>18</v>
      </c>
      <c r="H956" s="8">
        <v>2</v>
      </c>
      <c r="I956" s="7">
        <v>1.5277777777777777E-2</v>
      </c>
      <c r="J956" s="9" t="s">
        <v>6</v>
      </c>
      <c r="K956" s="31">
        <v>36</v>
      </c>
      <c r="L956" s="31">
        <v>16</v>
      </c>
      <c r="M956" s="31">
        <v>36</v>
      </c>
      <c r="N956" s="12">
        <v>0.44444444444444442</v>
      </c>
    </row>
    <row r="957" spans="1:14" x14ac:dyDescent="0.2">
      <c r="A957" s="8">
        <v>373</v>
      </c>
      <c r="B957" s="8">
        <v>19</v>
      </c>
      <c r="C957" s="9" t="s">
        <v>23</v>
      </c>
      <c r="D957" s="9" t="s">
        <v>47</v>
      </c>
      <c r="E957" s="31">
        <v>13</v>
      </c>
      <c r="F957" s="31">
        <v>13</v>
      </c>
      <c r="G957" s="31">
        <v>21</v>
      </c>
      <c r="H957" s="8">
        <v>1</v>
      </c>
      <c r="I957" s="7">
        <v>2.8472222222222222E-2</v>
      </c>
      <c r="J957" s="9" t="s">
        <v>8</v>
      </c>
      <c r="K957" s="31">
        <v>21</v>
      </c>
      <c r="L957" s="31">
        <v>8</v>
      </c>
      <c r="M957" s="31">
        <v>21</v>
      </c>
      <c r="N957" s="12">
        <v>0.38095238095238093</v>
      </c>
    </row>
    <row r="958" spans="1:14" x14ac:dyDescent="0.2">
      <c r="A958" s="8">
        <v>373</v>
      </c>
      <c r="B958" s="8">
        <v>19</v>
      </c>
      <c r="C958" s="9" t="s">
        <v>17</v>
      </c>
      <c r="D958" s="9" t="s">
        <v>41</v>
      </c>
      <c r="E958" s="31">
        <v>21</v>
      </c>
      <c r="F958" s="31">
        <v>21</v>
      </c>
      <c r="G958" s="31">
        <v>35</v>
      </c>
      <c r="H958" s="8">
        <v>1</v>
      </c>
      <c r="I958" s="7">
        <v>3.4027777777777775E-2</v>
      </c>
      <c r="J958" s="9" t="s">
        <v>6</v>
      </c>
      <c r="K958" s="31">
        <v>35</v>
      </c>
      <c r="L958" s="31">
        <v>14</v>
      </c>
      <c r="M958" s="31">
        <v>35</v>
      </c>
      <c r="N958" s="12">
        <v>0.4</v>
      </c>
    </row>
    <row r="959" spans="1:14" x14ac:dyDescent="0.2">
      <c r="A959" s="8">
        <v>373</v>
      </c>
      <c r="B959" s="8">
        <v>19</v>
      </c>
      <c r="C959" s="9" t="s">
        <v>19</v>
      </c>
      <c r="D959" s="9" t="s">
        <v>43</v>
      </c>
      <c r="E959" s="31">
        <v>13</v>
      </c>
      <c r="F959" s="31">
        <v>26</v>
      </c>
      <c r="G959" s="31">
        <v>22</v>
      </c>
      <c r="H959" s="8">
        <v>2</v>
      </c>
      <c r="I959" s="7">
        <v>1.1805555555555555E-2</v>
      </c>
      <c r="J959" s="9" t="s">
        <v>8</v>
      </c>
      <c r="K959" s="31">
        <v>44</v>
      </c>
      <c r="L959" s="31">
        <v>18</v>
      </c>
      <c r="M959" s="31">
        <v>44</v>
      </c>
      <c r="N959" s="12">
        <v>0.40909090909090912</v>
      </c>
    </row>
    <row r="960" spans="1:14" x14ac:dyDescent="0.2">
      <c r="A960" s="8">
        <v>373</v>
      </c>
      <c r="B960" s="8">
        <v>19</v>
      </c>
      <c r="C960" s="9" t="s">
        <v>21</v>
      </c>
      <c r="D960" s="9" t="s">
        <v>45</v>
      </c>
      <c r="E960" s="31">
        <v>12</v>
      </c>
      <c r="F960" s="31">
        <v>36</v>
      </c>
      <c r="G960" s="31">
        <v>20</v>
      </c>
      <c r="H960" s="8">
        <v>3</v>
      </c>
      <c r="I960" s="7">
        <v>6.2500000000000003E-3</v>
      </c>
      <c r="J960" s="9" t="s">
        <v>8</v>
      </c>
      <c r="K960" s="31">
        <v>60</v>
      </c>
      <c r="L960" s="31">
        <v>24</v>
      </c>
      <c r="M960" s="31">
        <v>60</v>
      </c>
      <c r="N960" s="12">
        <v>0.4</v>
      </c>
    </row>
    <row r="961" spans="1:14" x14ac:dyDescent="0.2">
      <c r="A961" s="8">
        <v>374</v>
      </c>
      <c r="B961" s="8">
        <v>18</v>
      </c>
      <c r="C961" s="9" t="s">
        <v>17</v>
      </c>
      <c r="D961" s="9" t="s">
        <v>41</v>
      </c>
      <c r="E961" s="31">
        <v>21</v>
      </c>
      <c r="F961" s="31">
        <v>21</v>
      </c>
      <c r="G961" s="31">
        <v>35</v>
      </c>
      <c r="H961" s="8">
        <v>1</v>
      </c>
      <c r="I961" s="7">
        <v>6.2500000000000003E-3</v>
      </c>
      <c r="J961" s="9" t="s">
        <v>8</v>
      </c>
      <c r="K961" s="31">
        <v>35</v>
      </c>
      <c r="L961" s="31">
        <v>14</v>
      </c>
      <c r="M961" s="31">
        <v>35</v>
      </c>
      <c r="N961" s="12">
        <v>0.4</v>
      </c>
    </row>
    <row r="962" spans="1:14" x14ac:dyDescent="0.2">
      <c r="A962" s="8">
        <v>375</v>
      </c>
      <c r="B962" s="8">
        <v>18</v>
      </c>
      <c r="C962" s="9" t="s">
        <v>9</v>
      </c>
      <c r="D962" s="9" t="s">
        <v>33</v>
      </c>
      <c r="E962" s="31">
        <v>19</v>
      </c>
      <c r="F962" s="31">
        <v>57</v>
      </c>
      <c r="G962" s="31">
        <v>31</v>
      </c>
      <c r="H962" s="8">
        <v>3</v>
      </c>
      <c r="I962" s="7">
        <v>1.8749999999999999E-2</v>
      </c>
      <c r="J962" s="9" t="s">
        <v>6</v>
      </c>
      <c r="K962" s="31">
        <v>93</v>
      </c>
      <c r="L962" s="31">
        <v>36</v>
      </c>
      <c r="M962" s="31">
        <v>93</v>
      </c>
      <c r="N962" s="12">
        <v>0.38709677419354838</v>
      </c>
    </row>
    <row r="963" spans="1:14" x14ac:dyDescent="0.2">
      <c r="A963" s="8">
        <v>376</v>
      </c>
      <c r="B963" s="8">
        <v>16</v>
      </c>
      <c r="C963" s="9" t="s">
        <v>22</v>
      </c>
      <c r="D963" s="9" t="s">
        <v>46</v>
      </c>
      <c r="E963" s="31">
        <v>14</v>
      </c>
      <c r="F963" s="31">
        <v>28</v>
      </c>
      <c r="G963" s="31">
        <v>23</v>
      </c>
      <c r="H963" s="8">
        <v>2</v>
      </c>
      <c r="I963" s="7">
        <v>3.472222222222222E-3</v>
      </c>
      <c r="J963" s="9" t="s">
        <v>8</v>
      </c>
      <c r="K963" s="31">
        <v>46</v>
      </c>
      <c r="L963" s="31">
        <v>18</v>
      </c>
      <c r="M963" s="31">
        <v>46</v>
      </c>
      <c r="N963" s="12">
        <v>0.39130434782608697</v>
      </c>
    </row>
    <row r="964" spans="1:14" x14ac:dyDescent="0.2">
      <c r="A964" s="8">
        <v>377</v>
      </c>
      <c r="B964" s="8">
        <v>5</v>
      </c>
      <c r="C964" s="9" t="s">
        <v>20</v>
      </c>
      <c r="D964" s="9" t="s">
        <v>44</v>
      </c>
      <c r="E964" s="31">
        <v>20</v>
      </c>
      <c r="F964" s="31">
        <v>40</v>
      </c>
      <c r="G964" s="31">
        <v>34</v>
      </c>
      <c r="H964" s="8">
        <v>2</v>
      </c>
      <c r="I964" s="7">
        <v>9.0277777777777769E-3</v>
      </c>
      <c r="J964" s="9" t="s">
        <v>6</v>
      </c>
      <c r="K964" s="31">
        <v>68</v>
      </c>
      <c r="L964" s="31">
        <v>28</v>
      </c>
      <c r="M964" s="31">
        <v>68</v>
      </c>
      <c r="N964" s="12">
        <v>0.41176470588235292</v>
      </c>
    </row>
    <row r="965" spans="1:14" x14ac:dyDescent="0.2">
      <c r="A965" s="8">
        <v>377</v>
      </c>
      <c r="B965" s="8">
        <v>5</v>
      </c>
      <c r="C965" s="9" t="s">
        <v>18</v>
      </c>
      <c r="D965" s="9" t="s">
        <v>42</v>
      </c>
      <c r="E965" s="31">
        <v>19</v>
      </c>
      <c r="F965" s="31">
        <v>19</v>
      </c>
      <c r="G965" s="31">
        <v>32</v>
      </c>
      <c r="H965" s="8">
        <v>1</v>
      </c>
      <c r="I965" s="7">
        <v>2.2916666666666665E-2</v>
      </c>
      <c r="J965" s="9" t="s">
        <v>6</v>
      </c>
      <c r="K965" s="31">
        <v>32</v>
      </c>
      <c r="L965" s="31">
        <v>13</v>
      </c>
      <c r="M965" s="31">
        <v>32</v>
      </c>
      <c r="N965" s="12">
        <v>0.40625</v>
      </c>
    </row>
    <row r="966" spans="1:14" x14ac:dyDescent="0.2">
      <c r="A966" s="8">
        <v>378</v>
      </c>
      <c r="B966" s="8">
        <v>3</v>
      </c>
      <c r="C966" s="9" t="s">
        <v>7</v>
      </c>
      <c r="D966" s="9" t="s">
        <v>32</v>
      </c>
      <c r="E966" s="31">
        <v>18</v>
      </c>
      <c r="F966" s="31">
        <v>18</v>
      </c>
      <c r="G966" s="31">
        <v>30</v>
      </c>
      <c r="H966" s="8">
        <v>1</v>
      </c>
      <c r="I966" s="7">
        <v>9.7222222222222224E-3</v>
      </c>
      <c r="J966" s="9" t="s">
        <v>8</v>
      </c>
      <c r="K966" s="31">
        <v>30</v>
      </c>
      <c r="L966" s="31">
        <v>12</v>
      </c>
      <c r="M966" s="31">
        <v>30</v>
      </c>
      <c r="N966" s="12">
        <v>0.4</v>
      </c>
    </row>
    <row r="967" spans="1:14" x14ac:dyDescent="0.2">
      <c r="A967" s="8">
        <v>378</v>
      </c>
      <c r="B967" s="8">
        <v>3</v>
      </c>
      <c r="C967" s="9" t="s">
        <v>16</v>
      </c>
      <c r="D967" s="9" t="s">
        <v>40</v>
      </c>
      <c r="E967" s="31">
        <v>11</v>
      </c>
      <c r="F967" s="31">
        <v>11</v>
      </c>
      <c r="G967" s="31">
        <v>19</v>
      </c>
      <c r="H967" s="8">
        <v>1</v>
      </c>
      <c r="I967" s="7">
        <v>4.8611111111111112E-3</v>
      </c>
      <c r="J967" s="9" t="s">
        <v>8</v>
      </c>
      <c r="K967" s="31">
        <v>19</v>
      </c>
      <c r="L967" s="31">
        <v>8</v>
      </c>
      <c r="M967" s="31">
        <v>19</v>
      </c>
      <c r="N967" s="12">
        <v>0.42105263157894735</v>
      </c>
    </row>
    <row r="968" spans="1:14" x14ac:dyDescent="0.2">
      <c r="A968" s="8">
        <v>379</v>
      </c>
      <c r="B968" s="8">
        <v>4</v>
      </c>
      <c r="C968" s="9" t="s">
        <v>17</v>
      </c>
      <c r="D968" s="9" t="s">
        <v>41</v>
      </c>
      <c r="E968" s="31">
        <v>21</v>
      </c>
      <c r="F968" s="31">
        <v>42</v>
      </c>
      <c r="G968" s="31">
        <v>35</v>
      </c>
      <c r="H968" s="8">
        <v>2</v>
      </c>
      <c r="I968" s="7">
        <v>4.1666666666666666E-3</v>
      </c>
      <c r="J968" s="9" t="s">
        <v>6</v>
      </c>
      <c r="K968" s="31">
        <v>70</v>
      </c>
      <c r="L968" s="31">
        <v>28</v>
      </c>
      <c r="M968" s="31">
        <v>70</v>
      </c>
      <c r="N968" s="12">
        <v>0.4</v>
      </c>
    </row>
    <row r="969" spans="1:14" x14ac:dyDescent="0.2">
      <c r="A969" s="8">
        <v>380</v>
      </c>
      <c r="B969" s="8">
        <v>5</v>
      </c>
      <c r="C969" s="9" t="s">
        <v>14</v>
      </c>
      <c r="D969" s="9" t="s">
        <v>38</v>
      </c>
      <c r="E969" s="31">
        <v>20</v>
      </c>
      <c r="F969" s="31">
        <v>60</v>
      </c>
      <c r="G969" s="31">
        <v>33</v>
      </c>
      <c r="H969" s="8">
        <v>3</v>
      </c>
      <c r="I969" s="7">
        <v>4.027777777777778E-2</v>
      </c>
      <c r="J969" s="9" t="s">
        <v>6</v>
      </c>
      <c r="K969" s="31">
        <v>99</v>
      </c>
      <c r="L969" s="31">
        <v>39</v>
      </c>
      <c r="M969" s="31">
        <v>99</v>
      </c>
      <c r="N969" s="12">
        <v>0.39393939393939392</v>
      </c>
    </row>
    <row r="970" spans="1:14" x14ac:dyDescent="0.2">
      <c r="A970" s="8">
        <v>380</v>
      </c>
      <c r="B970" s="8">
        <v>5</v>
      </c>
      <c r="C970" s="9" t="s">
        <v>16</v>
      </c>
      <c r="D970" s="9" t="s">
        <v>40</v>
      </c>
      <c r="E970" s="31">
        <v>11</v>
      </c>
      <c r="F970" s="31">
        <v>22</v>
      </c>
      <c r="G970" s="31">
        <v>19</v>
      </c>
      <c r="H970" s="8">
        <v>2</v>
      </c>
      <c r="I970" s="7">
        <v>2.4305555555555556E-2</v>
      </c>
      <c r="J970" s="9" t="s">
        <v>6</v>
      </c>
      <c r="K970" s="31">
        <v>38</v>
      </c>
      <c r="L970" s="31">
        <v>16</v>
      </c>
      <c r="M970" s="31">
        <v>38</v>
      </c>
      <c r="N970" s="12">
        <v>0.42105263157894735</v>
      </c>
    </row>
    <row r="971" spans="1:14" x14ac:dyDescent="0.2">
      <c r="A971" s="8">
        <v>381</v>
      </c>
      <c r="B971" s="8">
        <v>4</v>
      </c>
      <c r="C971" s="9" t="s">
        <v>25</v>
      </c>
      <c r="D971" s="9" t="s">
        <v>49</v>
      </c>
      <c r="E971" s="31">
        <v>15</v>
      </c>
      <c r="F971" s="31">
        <v>45</v>
      </c>
      <c r="G971" s="31">
        <v>26</v>
      </c>
      <c r="H971" s="8">
        <v>3</v>
      </c>
      <c r="I971" s="7">
        <v>2.4305555555555556E-2</v>
      </c>
      <c r="J971" s="9" t="s">
        <v>6</v>
      </c>
      <c r="K971" s="31">
        <v>78</v>
      </c>
      <c r="L971" s="31">
        <v>33</v>
      </c>
      <c r="M971" s="31">
        <v>78</v>
      </c>
      <c r="N971" s="12">
        <v>0.42307692307692307</v>
      </c>
    </row>
    <row r="972" spans="1:14" x14ac:dyDescent="0.2">
      <c r="A972" s="8">
        <v>381</v>
      </c>
      <c r="B972" s="8">
        <v>4</v>
      </c>
      <c r="C972" s="9" t="s">
        <v>14</v>
      </c>
      <c r="D972" s="9" t="s">
        <v>38</v>
      </c>
      <c r="E972" s="31">
        <v>20</v>
      </c>
      <c r="F972" s="31">
        <v>40</v>
      </c>
      <c r="G972" s="31">
        <v>33</v>
      </c>
      <c r="H972" s="8">
        <v>2</v>
      </c>
      <c r="I972" s="7">
        <v>8.3333333333333332E-3</v>
      </c>
      <c r="J972" s="9" t="s">
        <v>6</v>
      </c>
      <c r="K972" s="31">
        <v>66</v>
      </c>
      <c r="L972" s="31">
        <v>26</v>
      </c>
      <c r="M972" s="31">
        <v>66</v>
      </c>
      <c r="N972" s="12">
        <v>0.39393939393939392</v>
      </c>
    </row>
    <row r="973" spans="1:14" x14ac:dyDescent="0.2">
      <c r="A973" s="8">
        <v>382</v>
      </c>
      <c r="B973" s="8">
        <v>20</v>
      </c>
      <c r="C973" s="9" t="s">
        <v>13</v>
      </c>
      <c r="D973" s="9" t="s">
        <v>37</v>
      </c>
      <c r="E973" s="31">
        <v>17</v>
      </c>
      <c r="F973" s="31">
        <v>51</v>
      </c>
      <c r="G973" s="31">
        <v>29</v>
      </c>
      <c r="H973" s="8">
        <v>3</v>
      </c>
      <c r="I973" s="7">
        <v>3.7499999999999999E-2</v>
      </c>
      <c r="J973" s="9" t="s">
        <v>8</v>
      </c>
      <c r="K973" s="31">
        <v>87</v>
      </c>
      <c r="L973" s="31">
        <v>36</v>
      </c>
      <c r="M973" s="31">
        <v>87</v>
      </c>
      <c r="N973" s="12">
        <v>0.41379310344827586</v>
      </c>
    </row>
    <row r="974" spans="1:14" x14ac:dyDescent="0.2">
      <c r="A974" s="8">
        <v>383</v>
      </c>
      <c r="B974" s="8">
        <v>6</v>
      </c>
      <c r="C974" s="9" t="s">
        <v>12</v>
      </c>
      <c r="D974" s="9" t="s">
        <v>36</v>
      </c>
      <c r="E974" s="31">
        <v>22</v>
      </c>
      <c r="F974" s="31">
        <v>66</v>
      </c>
      <c r="G974" s="31">
        <v>36</v>
      </c>
      <c r="H974" s="8">
        <v>3</v>
      </c>
      <c r="I974" s="7">
        <v>6.2500000000000003E-3</v>
      </c>
      <c r="J974" s="9" t="s">
        <v>8</v>
      </c>
      <c r="K974" s="31">
        <v>108</v>
      </c>
      <c r="L974" s="31">
        <v>42</v>
      </c>
      <c r="M974" s="31">
        <v>108</v>
      </c>
      <c r="N974" s="12">
        <v>0.3888888888888889</v>
      </c>
    </row>
    <row r="975" spans="1:14" x14ac:dyDescent="0.2">
      <c r="A975" s="8">
        <v>384</v>
      </c>
      <c r="B975" s="8">
        <v>1</v>
      </c>
      <c r="C975" s="9" t="s">
        <v>24</v>
      </c>
      <c r="D975" s="9" t="s">
        <v>48</v>
      </c>
      <c r="E975" s="31">
        <v>10</v>
      </c>
      <c r="F975" s="31">
        <v>20</v>
      </c>
      <c r="G975" s="31">
        <v>18</v>
      </c>
      <c r="H975" s="8">
        <v>2</v>
      </c>
      <c r="I975" s="7">
        <v>1.8055555555555554E-2</v>
      </c>
      <c r="J975" s="9" t="s">
        <v>6</v>
      </c>
      <c r="K975" s="31">
        <v>36</v>
      </c>
      <c r="L975" s="31">
        <v>16</v>
      </c>
      <c r="M975" s="31">
        <v>36</v>
      </c>
      <c r="N975" s="12">
        <v>0.44444444444444442</v>
      </c>
    </row>
    <row r="976" spans="1:14" x14ac:dyDescent="0.2">
      <c r="A976" s="8">
        <v>384</v>
      </c>
      <c r="B976" s="8">
        <v>1</v>
      </c>
      <c r="C976" s="9" t="s">
        <v>16</v>
      </c>
      <c r="D976" s="9" t="s">
        <v>40</v>
      </c>
      <c r="E976" s="31">
        <v>11</v>
      </c>
      <c r="F976" s="31">
        <v>33</v>
      </c>
      <c r="G976" s="31">
        <v>19</v>
      </c>
      <c r="H976" s="8">
        <v>3</v>
      </c>
      <c r="I976" s="7">
        <v>2.4305555555555556E-2</v>
      </c>
      <c r="J976" s="9" t="s">
        <v>8</v>
      </c>
      <c r="K976" s="31">
        <v>57</v>
      </c>
      <c r="L976" s="31">
        <v>24</v>
      </c>
      <c r="M976" s="31">
        <v>57</v>
      </c>
      <c r="N976" s="12">
        <v>0.42105263157894735</v>
      </c>
    </row>
    <row r="977" spans="1:14" x14ac:dyDescent="0.2">
      <c r="A977" s="8">
        <v>384</v>
      </c>
      <c r="B977" s="8">
        <v>1</v>
      </c>
      <c r="C977" s="9" t="s">
        <v>10</v>
      </c>
      <c r="D977" s="9" t="s">
        <v>34</v>
      </c>
      <c r="E977" s="31">
        <v>16</v>
      </c>
      <c r="F977" s="31">
        <v>16</v>
      </c>
      <c r="G977" s="31">
        <v>27</v>
      </c>
      <c r="H977" s="8">
        <v>1</v>
      </c>
      <c r="I977" s="7">
        <v>3.4027777777777775E-2</v>
      </c>
      <c r="J977" s="9" t="s">
        <v>8</v>
      </c>
      <c r="K977" s="31">
        <v>27</v>
      </c>
      <c r="L977" s="31">
        <v>11</v>
      </c>
      <c r="M977" s="31">
        <v>27</v>
      </c>
      <c r="N977" s="12">
        <v>0.40740740740740738</v>
      </c>
    </row>
    <row r="978" spans="1:14" x14ac:dyDescent="0.2">
      <c r="A978" s="8">
        <v>385</v>
      </c>
      <c r="B978" s="8">
        <v>6</v>
      </c>
      <c r="C978" s="9" t="s">
        <v>7</v>
      </c>
      <c r="D978" s="9" t="s">
        <v>32</v>
      </c>
      <c r="E978" s="31">
        <v>18</v>
      </c>
      <c r="F978" s="31">
        <v>36</v>
      </c>
      <c r="G978" s="31">
        <v>30</v>
      </c>
      <c r="H978" s="8">
        <v>2</v>
      </c>
      <c r="I978" s="7">
        <v>1.5277777777777777E-2</v>
      </c>
      <c r="J978" s="9" t="s">
        <v>6</v>
      </c>
      <c r="K978" s="31">
        <v>60</v>
      </c>
      <c r="L978" s="31">
        <v>24</v>
      </c>
      <c r="M978" s="31">
        <v>60</v>
      </c>
      <c r="N978" s="12">
        <v>0.4</v>
      </c>
    </row>
    <row r="979" spans="1:14" x14ac:dyDescent="0.2">
      <c r="A979" s="8">
        <v>386</v>
      </c>
      <c r="B979" s="8">
        <v>5</v>
      </c>
      <c r="C979" s="9" t="s">
        <v>14</v>
      </c>
      <c r="D979" s="9" t="s">
        <v>38</v>
      </c>
      <c r="E979" s="31">
        <v>20</v>
      </c>
      <c r="F979" s="31">
        <v>60</v>
      </c>
      <c r="G979" s="31">
        <v>33</v>
      </c>
      <c r="H979" s="8">
        <v>3</v>
      </c>
      <c r="I979" s="7">
        <v>2.7777777777777776E-2</v>
      </c>
      <c r="J979" s="9" t="s">
        <v>8</v>
      </c>
      <c r="K979" s="31">
        <v>99</v>
      </c>
      <c r="L979" s="31">
        <v>39</v>
      </c>
      <c r="M979" s="31">
        <v>99</v>
      </c>
      <c r="N979" s="12">
        <v>0.39393939393939392</v>
      </c>
    </row>
    <row r="980" spans="1:14" x14ac:dyDescent="0.2">
      <c r="A980" s="8">
        <v>387</v>
      </c>
      <c r="B980" s="8">
        <v>6</v>
      </c>
      <c r="C980" s="9" t="s">
        <v>9</v>
      </c>
      <c r="D980" s="9" t="s">
        <v>33</v>
      </c>
      <c r="E980" s="31">
        <v>19</v>
      </c>
      <c r="F980" s="31">
        <v>57</v>
      </c>
      <c r="G980" s="31">
        <v>31</v>
      </c>
      <c r="H980" s="8">
        <v>3</v>
      </c>
      <c r="I980" s="7">
        <v>1.2500000000000001E-2</v>
      </c>
      <c r="J980" s="9" t="s">
        <v>8</v>
      </c>
      <c r="K980" s="31">
        <v>93</v>
      </c>
      <c r="L980" s="31">
        <v>36</v>
      </c>
      <c r="M980" s="31">
        <v>93</v>
      </c>
      <c r="N980" s="12">
        <v>0.38709677419354838</v>
      </c>
    </row>
    <row r="981" spans="1:14" x14ac:dyDescent="0.2">
      <c r="A981" s="8">
        <v>388</v>
      </c>
      <c r="B981" s="8">
        <v>18</v>
      </c>
      <c r="C981" s="9" t="s">
        <v>9</v>
      </c>
      <c r="D981" s="9" t="s">
        <v>33</v>
      </c>
      <c r="E981" s="31">
        <v>19</v>
      </c>
      <c r="F981" s="31">
        <v>38</v>
      </c>
      <c r="G981" s="31">
        <v>31</v>
      </c>
      <c r="H981" s="8">
        <v>2</v>
      </c>
      <c r="I981" s="7">
        <v>3.6111111111111108E-2</v>
      </c>
      <c r="J981" s="9" t="s">
        <v>8</v>
      </c>
      <c r="K981" s="31">
        <v>62</v>
      </c>
      <c r="L981" s="31">
        <v>24</v>
      </c>
      <c r="M981" s="31">
        <v>62</v>
      </c>
      <c r="N981" s="12">
        <v>0.38709677419354838</v>
      </c>
    </row>
    <row r="982" spans="1:14" x14ac:dyDescent="0.2">
      <c r="A982" s="8">
        <v>388</v>
      </c>
      <c r="B982" s="8">
        <v>18</v>
      </c>
      <c r="C982" s="9" t="s">
        <v>12</v>
      </c>
      <c r="D982" s="9" t="s">
        <v>36</v>
      </c>
      <c r="E982" s="31">
        <v>22</v>
      </c>
      <c r="F982" s="31">
        <v>44</v>
      </c>
      <c r="G982" s="31">
        <v>36</v>
      </c>
      <c r="H982" s="8">
        <v>2</v>
      </c>
      <c r="I982" s="7">
        <v>2.5694444444444443E-2</v>
      </c>
      <c r="J982" s="9" t="s">
        <v>6</v>
      </c>
      <c r="K982" s="31">
        <v>72</v>
      </c>
      <c r="L982" s="31">
        <v>28</v>
      </c>
      <c r="M982" s="31">
        <v>72</v>
      </c>
      <c r="N982" s="12">
        <v>0.3888888888888889</v>
      </c>
    </row>
    <row r="983" spans="1:14" x14ac:dyDescent="0.2">
      <c r="A983" s="8">
        <v>388</v>
      </c>
      <c r="B983" s="8">
        <v>18</v>
      </c>
      <c r="C983" s="9" t="s">
        <v>13</v>
      </c>
      <c r="D983" s="9" t="s">
        <v>37</v>
      </c>
      <c r="E983" s="31">
        <v>17</v>
      </c>
      <c r="F983" s="31">
        <v>34</v>
      </c>
      <c r="G983" s="31">
        <v>29</v>
      </c>
      <c r="H983" s="8">
        <v>2</v>
      </c>
      <c r="I983" s="7">
        <v>2.1527777777777778E-2</v>
      </c>
      <c r="J983" s="9" t="s">
        <v>8</v>
      </c>
      <c r="K983" s="31">
        <v>58</v>
      </c>
      <c r="L983" s="31">
        <v>24</v>
      </c>
      <c r="M983" s="31">
        <v>58</v>
      </c>
      <c r="N983" s="12">
        <v>0.41379310344827586</v>
      </c>
    </row>
    <row r="984" spans="1:14" x14ac:dyDescent="0.2">
      <c r="A984" s="8">
        <v>388</v>
      </c>
      <c r="B984" s="8">
        <v>18</v>
      </c>
      <c r="C984" s="9" t="s">
        <v>14</v>
      </c>
      <c r="D984" s="9" t="s">
        <v>38</v>
      </c>
      <c r="E984" s="31">
        <v>20</v>
      </c>
      <c r="F984" s="31">
        <v>60</v>
      </c>
      <c r="G984" s="31">
        <v>33</v>
      </c>
      <c r="H984" s="8">
        <v>3</v>
      </c>
      <c r="I984" s="7">
        <v>3.5416666666666666E-2</v>
      </c>
      <c r="J984" s="9" t="s">
        <v>8</v>
      </c>
      <c r="K984" s="31">
        <v>99</v>
      </c>
      <c r="L984" s="31">
        <v>39</v>
      </c>
      <c r="M984" s="31">
        <v>99</v>
      </c>
      <c r="N984" s="12">
        <v>0.39393939393939392</v>
      </c>
    </row>
    <row r="985" spans="1:14" x14ac:dyDescent="0.2">
      <c r="A985" s="8">
        <v>389</v>
      </c>
      <c r="B985" s="8">
        <v>19</v>
      </c>
      <c r="C985" s="9" t="s">
        <v>14</v>
      </c>
      <c r="D985" s="9" t="s">
        <v>38</v>
      </c>
      <c r="E985" s="31">
        <v>20</v>
      </c>
      <c r="F985" s="31">
        <v>20</v>
      </c>
      <c r="G985" s="31">
        <v>33</v>
      </c>
      <c r="H985" s="8">
        <v>1</v>
      </c>
      <c r="I985" s="7">
        <v>1.6666666666666666E-2</v>
      </c>
      <c r="J985" s="9" t="s">
        <v>6</v>
      </c>
      <c r="K985" s="31">
        <v>33</v>
      </c>
      <c r="L985" s="31">
        <v>13</v>
      </c>
      <c r="M985" s="31">
        <v>33</v>
      </c>
      <c r="N985" s="12">
        <v>0.39393939393939392</v>
      </c>
    </row>
    <row r="986" spans="1:14" x14ac:dyDescent="0.2">
      <c r="A986" s="8">
        <v>390</v>
      </c>
      <c r="B986" s="8">
        <v>9</v>
      </c>
      <c r="C986" s="9" t="s">
        <v>19</v>
      </c>
      <c r="D986" s="9" t="s">
        <v>43</v>
      </c>
      <c r="E986" s="31">
        <v>13</v>
      </c>
      <c r="F986" s="31">
        <v>26</v>
      </c>
      <c r="G986" s="31">
        <v>22</v>
      </c>
      <c r="H986" s="8">
        <v>2</v>
      </c>
      <c r="I986" s="7">
        <v>3.6111111111111108E-2</v>
      </c>
      <c r="J986" s="9" t="s">
        <v>8</v>
      </c>
      <c r="K986" s="31">
        <v>44</v>
      </c>
      <c r="L986" s="31">
        <v>18</v>
      </c>
      <c r="M986" s="31">
        <v>44</v>
      </c>
      <c r="N986" s="12">
        <v>0.40909090909090912</v>
      </c>
    </row>
    <row r="987" spans="1:14" x14ac:dyDescent="0.2">
      <c r="A987" s="8">
        <v>390</v>
      </c>
      <c r="B987" s="8">
        <v>9</v>
      </c>
      <c r="C987" s="9" t="s">
        <v>25</v>
      </c>
      <c r="D987" s="9" t="s">
        <v>49</v>
      </c>
      <c r="E987" s="31">
        <v>15</v>
      </c>
      <c r="F987" s="31">
        <v>45</v>
      </c>
      <c r="G987" s="31">
        <v>26</v>
      </c>
      <c r="H987" s="8">
        <v>3</v>
      </c>
      <c r="I987" s="7">
        <v>9.0277777777777769E-3</v>
      </c>
      <c r="J987" s="9" t="s">
        <v>8</v>
      </c>
      <c r="K987" s="31">
        <v>78</v>
      </c>
      <c r="L987" s="31">
        <v>33</v>
      </c>
      <c r="M987" s="31">
        <v>78</v>
      </c>
      <c r="N987" s="12">
        <v>0.42307692307692307</v>
      </c>
    </row>
    <row r="988" spans="1:14" x14ac:dyDescent="0.2">
      <c r="A988" s="8">
        <v>390</v>
      </c>
      <c r="B988" s="8">
        <v>9</v>
      </c>
      <c r="C988" s="9" t="s">
        <v>23</v>
      </c>
      <c r="D988" s="9" t="s">
        <v>47</v>
      </c>
      <c r="E988" s="31">
        <v>13</v>
      </c>
      <c r="F988" s="31">
        <v>13</v>
      </c>
      <c r="G988" s="31">
        <v>21</v>
      </c>
      <c r="H988" s="8">
        <v>1</v>
      </c>
      <c r="I988" s="7">
        <v>1.9444444444444445E-2</v>
      </c>
      <c r="J988" s="9" t="s">
        <v>8</v>
      </c>
      <c r="K988" s="31">
        <v>21</v>
      </c>
      <c r="L988" s="31">
        <v>8</v>
      </c>
      <c r="M988" s="31">
        <v>21</v>
      </c>
      <c r="N988" s="12">
        <v>0.38095238095238093</v>
      </c>
    </row>
    <row r="989" spans="1:14" x14ac:dyDescent="0.2">
      <c r="A989" s="8">
        <v>391</v>
      </c>
      <c r="B989" s="8">
        <v>15</v>
      </c>
      <c r="C989" s="9" t="s">
        <v>19</v>
      </c>
      <c r="D989" s="9" t="s">
        <v>43</v>
      </c>
      <c r="E989" s="31">
        <v>13</v>
      </c>
      <c r="F989" s="31">
        <v>13</v>
      </c>
      <c r="G989" s="31">
        <v>22</v>
      </c>
      <c r="H989" s="8">
        <v>1</v>
      </c>
      <c r="I989" s="7">
        <v>2.4305555555555556E-2</v>
      </c>
      <c r="J989" s="9" t="s">
        <v>6</v>
      </c>
      <c r="K989" s="31">
        <v>22</v>
      </c>
      <c r="L989" s="31">
        <v>9</v>
      </c>
      <c r="M989" s="31">
        <v>22</v>
      </c>
      <c r="N989" s="12">
        <v>0.40909090909090912</v>
      </c>
    </row>
    <row r="990" spans="1:14" x14ac:dyDescent="0.2">
      <c r="A990" s="8">
        <v>392</v>
      </c>
      <c r="B990" s="8">
        <v>14</v>
      </c>
      <c r="C990" s="9" t="s">
        <v>18</v>
      </c>
      <c r="D990" s="9" t="s">
        <v>42</v>
      </c>
      <c r="E990" s="31">
        <v>19</v>
      </c>
      <c r="F990" s="31">
        <v>57</v>
      </c>
      <c r="G990" s="31">
        <v>32</v>
      </c>
      <c r="H990" s="8">
        <v>3</v>
      </c>
      <c r="I990" s="7">
        <v>1.1805555555555555E-2</v>
      </c>
      <c r="J990" s="9" t="s">
        <v>6</v>
      </c>
      <c r="K990" s="31">
        <v>96</v>
      </c>
      <c r="L990" s="31">
        <v>39</v>
      </c>
      <c r="M990" s="31">
        <v>96</v>
      </c>
      <c r="N990" s="12">
        <v>0.40625</v>
      </c>
    </row>
    <row r="991" spans="1:14" x14ac:dyDescent="0.2">
      <c r="A991" s="8">
        <v>392</v>
      </c>
      <c r="B991" s="8">
        <v>14</v>
      </c>
      <c r="C991" s="9" t="s">
        <v>5</v>
      </c>
      <c r="D991" s="9" t="s">
        <v>31</v>
      </c>
      <c r="E991" s="31">
        <v>14</v>
      </c>
      <c r="F991" s="31">
        <v>14</v>
      </c>
      <c r="G991" s="31">
        <v>24</v>
      </c>
      <c r="H991" s="8">
        <v>1</v>
      </c>
      <c r="I991" s="7">
        <v>2.5694444444444443E-2</v>
      </c>
      <c r="J991" s="9" t="s">
        <v>8</v>
      </c>
      <c r="K991" s="31">
        <v>24</v>
      </c>
      <c r="L991" s="31">
        <v>10</v>
      </c>
      <c r="M991" s="31">
        <v>24</v>
      </c>
      <c r="N991" s="12">
        <v>0.41666666666666669</v>
      </c>
    </row>
    <row r="992" spans="1:14" x14ac:dyDescent="0.2">
      <c r="A992" s="8">
        <v>393</v>
      </c>
      <c r="B992" s="8">
        <v>13</v>
      </c>
      <c r="C992" s="9" t="s">
        <v>16</v>
      </c>
      <c r="D992" s="9" t="s">
        <v>40</v>
      </c>
      <c r="E992" s="31">
        <v>11</v>
      </c>
      <c r="F992" s="31">
        <v>22</v>
      </c>
      <c r="G992" s="31">
        <v>19</v>
      </c>
      <c r="H992" s="8">
        <v>2</v>
      </c>
      <c r="I992" s="7">
        <v>2.7777777777777776E-2</v>
      </c>
      <c r="J992" s="9" t="s">
        <v>6</v>
      </c>
      <c r="K992" s="31">
        <v>38</v>
      </c>
      <c r="L992" s="31">
        <v>16</v>
      </c>
      <c r="M992" s="31">
        <v>38</v>
      </c>
      <c r="N992" s="12">
        <v>0.42105263157894735</v>
      </c>
    </row>
    <row r="993" spans="1:14" x14ac:dyDescent="0.2">
      <c r="A993" s="8">
        <v>393</v>
      </c>
      <c r="B993" s="8">
        <v>13</v>
      </c>
      <c r="C993" s="9" t="s">
        <v>17</v>
      </c>
      <c r="D993" s="9" t="s">
        <v>41</v>
      </c>
      <c r="E993" s="31">
        <v>21</v>
      </c>
      <c r="F993" s="31">
        <v>63</v>
      </c>
      <c r="G993" s="31">
        <v>35</v>
      </c>
      <c r="H993" s="8">
        <v>3</v>
      </c>
      <c r="I993" s="7">
        <v>1.5972222222222221E-2</v>
      </c>
      <c r="J993" s="9" t="s">
        <v>6</v>
      </c>
      <c r="K993" s="31">
        <v>105</v>
      </c>
      <c r="L993" s="31">
        <v>42</v>
      </c>
      <c r="M993" s="31">
        <v>105</v>
      </c>
      <c r="N993" s="12">
        <v>0.4</v>
      </c>
    </row>
    <row r="994" spans="1:14" x14ac:dyDescent="0.2">
      <c r="A994" s="8">
        <v>393</v>
      </c>
      <c r="B994" s="8">
        <v>13</v>
      </c>
      <c r="C994" s="9" t="s">
        <v>23</v>
      </c>
      <c r="D994" s="9" t="s">
        <v>47</v>
      </c>
      <c r="E994" s="31">
        <v>13</v>
      </c>
      <c r="F994" s="31">
        <v>13</v>
      </c>
      <c r="G994" s="31">
        <v>21</v>
      </c>
      <c r="H994" s="8">
        <v>1</v>
      </c>
      <c r="I994" s="7">
        <v>1.3888888888888888E-2</v>
      </c>
      <c r="J994" s="9" t="s">
        <v>8</v>
      </c>
      <c r="K994" s="31">
        <v>21</v>
      </c>
      <c r="L994" s="31">
        <v>8</v>
      </c>
      <c r="M994" s="31">
        <v>21</v>
      </c>
      <c r="N994" s="12">
        <v>0.38095238095238093</v>
      </c>
    </row>
    <row r="995" spans="1:14" x14ac:dyDescent="0.2">
      <c r="A995" s="8">
        <v>393</v>
      </c>
      <c r="B995" s="8">
        <v>13</v>
      </c>
      <c r="C995" s="9" t="s">
        <v>19</v>
      </c>
      <c r="D995" s="9" t="s">
        <v>43</v>
      </c>
      <c r="E995" s="31">
        <v>13</v>
      </c>
      <c r="F995" s="31">
        <v>26</v>
      </c>
      <c r="G995" s="31">
        <v>22</v>
      </c>
      <c r="H995" s="8">
        <v>2</v>
      </c>
      <c r="I995" s="7">
        <v>1.8055555555555554E-2</v>
      </c>
      <c r="J995" s="9" t="s">
        <v>8</v>
      </c>
      <c r="K995" s="31">
        <v>44</v>
      </c>
      <c r="L995" s="31">
        <v>18</v>
      </c>
      <c r="M995" s="31">
        <v>44</v>
      </c>
      <c r="N995" s="12">
        <v>0.40909090909090912</v>
      </c>
    </row>
    <row r="996" spans="1:14" x14ac:dyDescent="0.2">
      <c r="A996" s="8">
        <v>394</v>
      </c>
      <c r="B996" s="8">
        <v>17</v>
      </c>
      <c r="C996" s="9" t="s">
        <v>5</v>
      </c>
      <c r="D996" s="9" t="s">
        <v>31</v>
      </c>
      <c r="E996" s="31">
        <v>14</v>
      </c>
      <c r="F996" s="31">
        <v>28</v>
      </c>
      <c r="G996" s="31">
        <v>24</v>
      </c>
      <c r="H996" s="8">
        <v>2</v>
      </c>
      <c r="I996" s="7">
        <v>3.472222222222222E-3</v>
      </c>
      <c r="J996" s="9" t="s">
        <v>6</v>
      </c>
      <c r="K996" s="31">
        <v>48</v>
      </c>
      <c r="L996" s="31">
        <v>20</v>
      </c>
      <c r="M996" s="31">
        <v>48</v>
      </c>
      <c r="N996" s="12">
        <v>0.41666666666666669</v>
      </c>
    </row>
    <row r="997" spans="1:14" x14ac:dyDescent="0.2">
      <c r="A997" s="8">
        <v>394</v>
      </c>
      <c r="B997" s="8">
        <v>17</v>
      </c>
      <c r="C997" s="9" t="s">
        <v>13</v>
      </c>
      <c r="D997" s="9" t="s">
        <v>37</v>
      </c>
      <c r="E997" s="31">
        <v>17</v>
      </c>
      <c r="F997" s="31">
        <v>17</v>
      </c>
      <c r="G997" s="31">
        <v>29</v>
      </c>
      <c r="H997" s="8">
        <v>1</v>
      </c>
      <c r="I997" s="7">
        <v>2.9166666666666667E-2</v>
      </c>
      <c r="J997" s="9" t="s">
        <v>8</v>
      </c>
      <c r="K997" s="31">
        <v>29</v>
      </c>
      <c r="L997" s="31">
        <v>12</v>
      </c>
      <c r="M997" s="31">
        <v>29</v>
      </c>
      <c r="N997" s="12">
        <v>0.41379310344827586</v>
      </c>
    </row>
    <row r="998" spans="1:14" x14ac:dyDescent="0.2">
      <c r="A998" s="8">
        <v>395</v>
      </c>
      <c r="B998" s="8">
        <v>2</v>
      </c>
      <c r="C998" s="9" t="s">
        <v>16</v>
      </c>
      <c r="D998" s="9" t="s">
        <v>40</v>
      </c>
      <c r="E998" s="31">
        <v>11</v>
      </c>
      <c r="F998" s="31">
        <v>22</v>
      </c>
      <c r="G998" s="31">
        <v>19</v>
      </c>
      <c r="H998" s="8">
        <v>2</v>
      </c>
      <c r="I998" s="7">
        <v>5.5555555555555558E-3</v>
      </c>
      <c r="J998" s="9" t="s">
        <v>6</v>
      </c>
      <c r="K998" s="31">
        <v>38</v>
      </c>
      <c r="L998" s="31">
        <v>16</v>
      </c>
      <c r="M998" s="31">
        <v>38</v>
      </c>
      <c r="N998" s="12">
        <v>0.42105263157894735</v>
      </c>
    </row>
    <row r="999" spans="1:14" x14ac:dyDescent="0.2">
      <c r="A999" s="8">
        <v>396</v>
      </c>
      <c r="B999" s="8">
        <v>11</v>
      </c>
      <c r="C999" s="9" t="s">
        <v>21</v>
      </c>
      <c r="D999" s="9" t="s">
        <v>45</v>
      </c>
      <c r="E999" s="31">
        <v>12</v>
      </c>
      <c r="F999" s="31">
        <v>12</v>
      </c>
      <c r="G999" s="31">
        <v>20</v>
      </c>
      <c r="H999" s="8">
        <v>1</v>
      </c>
      <c r="I999" s="7">
        <v>2.1527777777777778E-2</v>
      </c>
      <c r="J999" s="9" t="s">
        <v>8</v>
      </c>
      <c r="K999" s="31">
        <v>20</v>
      </c>
      <c r="L999" s="31">
        <v>8</v>
      </c>
      <c r="M999" s="31">
        <v>20</v>
      </c>
      <c r="N999" s="12">
        <v>0.4</v>
      </c>
    </row>
    <row r="1000" spans="1:14" x14ac:dyDescent="0.2">
      <c r="A1000" s="8">
        <v>396</v>
      </c>
      <c r="B1000" s="8">
        <v>11</v>
      </c>
      <c r="C1000" s="9" t="s">
        <v>23</v>
      </c>
      <c r="D1000" s="9" t="s">
        <v>47</v>
      </c>
      <c r="E1000" s="31">
        <v>13</v>
      </c>
      <c r="F1000" s="31">
        <v>39</v>
      </c>
      <c r="G1000" s="31">
        <v>21</v>
      </c>
      <c r="H1000" s="8">
        <v>3</v>
      </c>
      <c r="I1000" s="7">
        <v>1.8055555555555554E-2</v>
      </c>
      <c r="J1000" s="9" t="s">
        <v>8</v>
      </c>
      <c r="K1000" s="31">
        <v>63</v>
      </c>
      <c r="L1000" s="31">
        <v>24</v>
      </c>
      <c r="M1000" s="31">
        <v>63</v>
      </c>
      <c r="N1000" s="12">
        <v>0.38095238095238093</v>
      </c>
    </row>
    <row r="1001" spans="1:14" x14ac:dyDescent="0.2">
      <c r="A1001" s="8">
        <v>397</v>
      </c>
      <c r="B1001" s="8">
        <v>4</v>
      </c>
      <c r="C1001" s="9" t="s">
        <v>10</v>
      </c>
      <c r="D1001" s="9" t="s">
        <v>34</v>
      </c>
      <c r="E1001" s="31">
        <v>16</v>
      </c>
      <c r="F1001" s="31">
        <v>32</v>
      </c>
      <c r="G1001" s="31">
        <v>27</v>
      </c>
      <c r="H1001" s="8">
        <v>2</v>
      </c>
      <c r="I1001" s="7">
        <v>6.9444444444444441E-3</v>
      </c>
      <c r="J1001" s="9" t="s">
        <v>8</v>
      </c>
      <c r="K1001" s="31">
        <v>54</v>
      </c>
      <c r="L1001" s="31">
        <v>22</v>
      </c>
      <c r="M1001" s="31">
        <v>54</v>
      </c>
      <c r="N1001" s="12">
        <v>0.40740740740740738</v>
      </c>
    </row>
    <row r="1002" spans="1:14" x14ac:dyDescent="0.2">
      <c r="A1002" s="8">
        <v>397</v>
      </c>
      <c r="B1002" s="8">
        <v>4</v>
      </c>
      <c r="C1002" s="9" t="s">
        <v>9</v>
      </c>
      <c r="D1002" s="9" t="s">
        <v>33</v>
      </c>
      <c r="E1002" s="31">
        <v>19</v>
      </c>
      <c r="F1002" s="31">
        <v>57</v>
      </c>
      <c r="G1002" s="31">
        <v>31</v>
      </c>
      <c r="H1002" s="8">
        <v>3</v>
      </c>
      <c r="I1002" s="7">
        <v>4.0972222222222222E-2</v>
      </c>
      <c r="J1002" s="9" t="s">
        <v>8</v>
      </c>
      <c r="K1002" s="31">
        <v>93</v>
      </c>
      <c r="L1002" s="31">
        <v>36</v>
      </c>
      <c r="M1002" s="31">
        <v>93</v>
      </c>
      <c r="N1002" s="12">
        <v>0.38709677419354838</v>
      </c>
    </row>
    <row r="1003" spans="1:14" x14ac:dyDescent="0.2">
      <c r="A1003" s="8">
        <v>398</v>
      </c>
      <c r="B1003" s="8">
        <v>9</v>
      </c>
      <c r="C1003" s="9" t="s">
        <v>15</v>
      </c>
      <c r="D1003" s="9" t="s">
        <v>39</v>
      </c>
      <c r="E1003" s="31">
        <v>16</v>
      </c>
      <c r="F1003" s="31">
        <v>32</v>
      </c>
      <c r="G1003" s="31">
        <v>28</v>
      </c>
      <c r="H1003" s="8">
        <v>2</v>
      </c>
      <c r="I1003" s="7">
        <v>3.4722222222222224E-2</v>
      </c>
      <c r="J1003" s="9" t="s">
        <v>6</v>
      </c>
      <c r="K1003" s="31">
        <v>56</v>
      </c>
      <c r="L1003" s="31">
        <v>24</v>
      </c>
      <c r="M1003" s="31">
        <v>56</v>
      </c>
      <c r="N1003" s="12">
        <v>0.42857142857142855</v>
      </c>
    </row>
    <row r="1004" spans="1:14" x14ac:dyDescent="0.2">
      <c r="A1004" s="8">
        <v>398</v>
      </c>
      <c r="B1004" s="8">
        <v>9</v>
      </c>
      <c r="C1004" s="9" t="s">
        <v>14</v>
      </c>
      <c r="D1004" s="9" t="s">
        <v>38</v>
      </c>
      <c r="E1004" s="31">
        <v>20</v>
      </c>
      <c r="F1004" s="31">
        <v>40</v>
      </c>
      <c r="G1004" s="31">
        <v>33</v>
      </c>
      <c r="H1004" s="8">
        <v>2</v>
      </c>
      <c r="I1004" s="7">
        <v>1.4583333333333334E-2</v>
      </c>
      <c r="J1004" s="9" t="s">
        <v>8</v>
      </c>
      <c r="K1004" s="31">
        <v>66</v>
      </c>
      <c r="L1004" s="31">
        <v>26</v>
      </c>
      <c r="M1004" s="31">
        <v>66</v>
      </c>
      <c r="N1004" s="12">
        <v>0.39393939393939392</v>
      </c>
    </row>
    <row r="1005" spans="1:14" x14ac:dyDescent="0.2">
      <c r="A1005" s="8">
        <v>399</v>
      </c>
      <c r="B1005" s="8">
        <v>7</v>
      </c>
      <c r="C1005" s="9" t="s">
        <v>14</v>
      </c>
      <c r="D1005" s="9" t="s">
        <v>38</v>
      </c>
      <c r="E1005" s="31">
        <v>20</v>
      </c>
      <c r="F1005" s="31">
        <v>60</v>
      </c>
      <c r="G1005" s="31">
        <v>33</v>
      </c>
      <c r="H1005" s="8">
        <v>3</v>
      </c>
      <c r="I1005" s="7">
        <v>3.125E-2</v>
      </c>
      <c r="J1005" s="9" t="s">
        <v>6</v>
      </c>
      <c r="K1005" s="31">
        <v>99</v>
      </c>
      <c r="L1005" s="31">
        <v>39</v>
      </c>
      <c r="M1005" s="31">
        <v>99</v>
      </c>
      <c r="N1005" s="12">
        <v>0.39393939393939392</v>
      </c>
    </row>
    <row r="1006" spans="1:14" x14ac:dyDescent="0.2">
      <c r="A1006" s="8">
        <v>399</v>
      </c>
      <c r="B1006" s="8">
        <v>7</v>
      </c>
      <c r="C1006" s="9" t="s">
        <v>12</v>
      </c>
      <c r="D1006" s="9" t="s">
        <v>36</v>
      </c>
      <c r="E1006" s="31">
        <v>22</v>
      </c>
      <c r="F1006" s="31">
        <v>66</v>
      </c>
      <c r="G1006" s="31">
        <v>36</v>
      </c>
      <c r="H1006" s="8">
        <v>3</v>
      </c>
      <c r="I1006" s="7">
        <v>3.1944444444444442E-2</v>
      </c>
      <c r="J1006" s="9" t="s">
        <v>8</v>
      </c>
      <c r="K1006" s="31">
        <v>108</v>
      </c>
      <c r="L1006" s="31">
        <v>42</v>
      </c>
      <c r="M1006" s="31">
        <v>108</v>
      </c>
      <c r="N1006" s="12">
        <v>0.3888888888888889</v>
      </c>
    </row>
    <row r="1007" spans="1:14" x14ac:dyDescent="0.2">
      <c r="A1007" s="8">
        <v>400</v>
      </c>
      <c r="B1007" s="8">
        <v>9</v>
      </c>
      <c r="C1007" s="9" t="s">
        <v>11</v>
      </c>
      <c r="D1007" s="9" t="s">
        <v>35</v>
      </c>
      <c r="E1007" s="31">
        <v>25</v>
      </c>
      <c r="F1007" s="31">
        <v>50</v>
      </c>
      <c r="G1007" s="31">
        <v>40</v>
      </c>
      <c r="H1007" s="8">
        <v>2</v>
      </c>
      <c r="I1007" s="7">
        <v>1.9444444444444445E-2</v>
      </c>
      <c r="J1007" s="9" t="s">
        <v>6</v>
      </c>
      <c r="K1007" s="31">
        <v>80</v>
      </c>
      <c r="L1007" s="31">
        <v>30</v>
      </c>
      <c r="M1007" s="31">
        <v>80</v>
      </c>
      <c r="N1007" s="12">
        <v>0.375</v>
      </c>
    </row>
    <row r="1008" spans="1:14" x14ac:dyDescent="0.2">
      <c r="A1008" s="8">
        <v>400</v>
      </c>
      <c r="B1008" s="8">
        <v>9</v>
      </c>
      <c r="C1008" s="9" t="s">
        <v>15</v>
      </c>
      <c r="D1008" s="9" t="s">
        <v>39</v>
      </c>
      <c r="E1008" s="31">
        <v>16</v>
      </c>
      <c r="F1008" s="31">
        <v>32</v>
      </c>
      <c r="G1008" s="31">
        <v>28</v>
      </c>
      <c r="H1008" s="8">
        <v>2</v>
      </c>
      <c r="I1008" s="7">
        <v>9.0277777777777769E-3</v>
      </c>
      <c r="J1008" s="9" t="s">
        <v>6</v>
      </c>
      <c r="K1008" s="31">
        <v>56</v>
      </c>
      <c r="L1008" s="31">
        <v>24</v>
      </c>
      <c r="M1008" s="31">
        <v>56</v>
      </c>
      <c r="N1008" s="12">
        <v>0.42857142857142855</v>
      </c>
    </row>
    <row r="1009" spans="1:14" x14ac:dyDescent="0.2">
      <c r="A1009" s="8">
        <v>400</v>
      </c>
      <c r="B1009" s="8">
        <v>9</v>
      </c>
      <c r="C1009" s="9" t="s">
        <v>9</v>
      </c>
      <c r="D1009" s="9" t="s">
        <v>33</v>
      </c>
      <c r="E1009" s="31">
        <v>19</v>
      </c>
      <c r="F1009" s="31">
        <v>38</v>
      </c>
      <c r="G1009" s="31">
        <v>31</v>
      </c>
      <c r="H1009" s="8">
        <v>2</v>
      </c>
      <c r="I1009" s="7">
        <v>2.6388888888888889E-2</v>
      </c>
      <c r="J1009" s="9" t="s">
        <v>8</v>
      </c>
      <c r="K1009" s="31">
        <v>62</v>
      </c>
      <c r="L1009" s="31">
        <v>24</v>
      </c>
      <c r="M1009" s="31">
        <v>62</v>
      </c>
      <c r="N1009" s="12">
        <v>0.38709677419354838</v>
      </c>
    </row>
    <row r="1010" spans="1:14" x14ac:dyDescent="0.2">
      <c r="A1010" s="8">
        <v>401</v>
      </c>
      <c r="B1010" s="8">
        <v>16</v>
      </c>
      <c r="C1010" s="9" t="s">
        <v>23</v>
      </c>
      <c r="D1010" s="9" t="s">
        <v>47</v>
      </c>
      <c r="E1010" s="31">
        <v>13</v>
      </c>
      <c r="F1010" s="31">
        <v>26</v>
      </c>
      <c r="G1010" s="31">
        <v>21</v>
      </c>
      <c r="H1010" s="8">
        <v>2</v>
      </c>
      <c r="I1010" s="7">
        <v>1.3888888888888888E-2</v>
      </c>
      <c r="J1010" s="9" t="s">
        <v>6</v>
      </c>
      <c r="K1010" s="31">
        <v>42</v>
      </c>
      <c r="L1010" s="31">
        <v>16</v>
      </c>
      <c r="M1010" s="31">
        <v>42</v>
      </c>
      <c r="N1010" s="12">
        <v>0.38095238095238093</v>
      </c>
    </row>
    <row r="1011" spans="1:14" x14ac:dyDescent="0.2">
      <c r="A1011" s="8">
        <v>402</v>
      </c>
      <c r="B1011" s="8">
        <v>18</v>
      </c>
      <c r="C1011" s="9" t="s">
        <v>26</v>
      </c>
      <c r="D1011" s="9" t="s">
        <v>50</v>
      </c>
      <c r="E1011" s="31">
        <v>15</v>
      </c>
      <c r="F1011" s="31">
        <v>30</v>
      </c>
      <c r="G1011" s="31">
        <v>25</v>
      </c>
      <c r="H1011" s="8">
        <v>2</v>
      </c>
      <c r="I1011" s="7">
        <v>1.1111111111111112E-2</v>
      </c>
      <c r="J1011" s="9" t="s">
        <v>8</v>
      </c>
      <c r="K1011" s="31">
        <v>50</v>
      </c>
      <c r="L1011" s="31">
        <v>20</v>
      </c>
      <c r="M1011" s="31">
        <v>50</v>
      </c>
      <c r="N1011" s="12">
        <v>0.4</v>
      </c>
    </row>
    <row r="1012" spans="1:14" x14ac:dyDescent="0.2">
      <c r="A1012" s="8">
        <v>402</v>
      </c>
      <c r="B1012" s="8">
        <v>18</v>
      </c>
      <c r="C1012" s="9" t="s">
        <v>16</v>
      </c>
      <c r="D1012" s="9" t="s">
        <v>40</v>
      </c>
      <c r="E1012" s="31">
        <v>11</v>
      </c>
      <c r="F1012" s="31">
        <v>33</v>
      </c>
      <c r="G1012" s="31">
        <v>19</v>
      </c>
      <c r="H1012" s="8">
        <v>3</v>
      </c>
      <c r="I1012" s="7">
        <v>2.013888888888889E-2</v>
      </c>
      <c r="J1012" s="9" t="s">
        <v>8</v>
      </c>
      <c r="K1012" s="31">
        <v>57</v>
      </c>
      <c r="L1012" s="31">
        <v>24</v>
      </c>
      <c r="M1012" s="31">
        <v>57</v>
      </c>
      <c r="N1012" s="12">
        <v>0.42105263157894735</v>
      </c>
    </row>
    <row r="1013" spans="1:14" x14ac:dyDescent="0.2">
      <c r="A1013" s="8">
        <v>402</v>
      </c>
      <c r="B1013" s="8">
        <v>18</v>
      </c>
      <c r="C1013" s="9" t="s">
        <v>19</v>
      </c>
      <c r="D1013" s="9" t="s">
        <v>43</v>
      </c>
      <c r="E1013" s="31">
        <v>13</v>
      </c>
      <c r="F1013" s="31">
        <v>26</v>
      </c>
      <c r="G1013" s="31">
        <v>22</v>
      </c>
      <c r="H1013" s="8">
        <v>2</v>
      </c>
      <c r="I1013" s="7">
        <v>1.4583333333333334E-2</v>
      </c>
      <c r="J1013" s="9" t="s">
        <v>6</v>
      </c>
      <c r="K1013" s="31">
        <v>44</v>
      </c>
      <c r="L1013" s="31">
        <v>18</v>
      </c>
      <c r="M1013" s="31">
        <v>44</v>
      </c>
      <c r="N1013" s="12">
        <v>0.40909090909090912</v>
      </c>
    </row>
    <row r="1014" spans="1:14" x14ac:dyDescent="0.2">
      <c r="A1014" s="8">
        <v>403</v>
      </c>
      <c r="B1014" s="8">
        <v>14</v>
      </c>
      <c r="C1014" s="9" t="s">
        <v>19</v>
      </c>
      <c r="D1014" s="9" t="s">
        <v>43</v>
      </c>
      <c r="E1014" s="31">
        <v>13</v>
      </c>
      <c r="F1014" s="31">
        <v>39</v>
      </c>
      <c r="G1014" s="31">
        <v>22</v>
      </c>
      <c r="H1014" s="8">
        <v>3</v>
      </c>
      <c r="I1014" s="7">
        <v>1.1805555555555555E-2</v>
      </c>
      <c r="J1014" s="9" t="s">
        <v>6</v>
      </c>
      <c r="K1014" s="31">
        <v>66</v>
      </c>
      <c r="L1014" s="31">
        <v>27</v>
      </c>
      <c r="M1014" s="31">
        <v>66</v>
      </c>
      <c r="N1014" s="12">
        <v>0.40909090909090912</v>
      </c>
    </row>
    <row r="1015" spans="1:14" x14ac:dyDescent="0.2">
      <c r="A1015" s="8">
        <v>403</v>
      </c>
      <c r="B1015" s="8">
        <v>14</v>
      </c>
      <c r="C1015" s="9" t="s">
        <v>24</v>
      </c>
      <c r="D1015" s="9" t="s">
        <v>48</v>
      </c>
      <c r="E1015" s="31">
        <v>10</v>
      </c>
      <c r="F1015" s="31">
        <v>20</v>
      </c>
      <c r="G1015" s="31">
        <v>18</v>
      </c>
      <c r="H1015" s="8">
        <v>2</v>
      </c>
      <c r="I1015" s="7">
        <v>3.472222222222222E-3</v>
      </c>
      <c r="J1015" s="9" t="s">
        <v>8</v>
      </c>
      <c r="K1015" s="31">
        <v>36</v>
      </c>
      <c r="L1015" s="31">
        <v>16</v>
      </c>
      <c r="M1015" s="31">
        <v>36</v>
      </c>
      <c r="N1015" s="12">
        <v>0.44444444444444442</v>
      </c>
    </row>
    <row r="1016" spans="1:14" x14ac:dyDescent="0.2">
      <c r="A1016" s="8">
        <v>403</v>
      </c>
      <c r="B1016" s="8">
        <v>14</v>
      </c>
      <c r="C1016" s="9" t="s">
        <v>18</v>
      </c>
      <c r="D1016" s="9" t="s">
        <v>42</v>
      </c>
      <c r="E1016" s="31">
        <v>19</v>
      </c>
      <c r="F1016" s="31">
        <v>38</v>
      </c>
      <c r="G1016" s="31">
        <v>32</v>
      </c>
      <c r="H1016" s="8">
        <v>2</v>
      </c>
      <c r="I1016" s="7">
        <v>5.5555555555555558E-3</v>
      </c>
      <c r="J1016" s="9" t="s">
        <v>8</v>
      </c>
      <c r="K1016" s="31">
        <v>64</v>
      </c>
      <c r="L1016" s="31">
        <v>26</v>
      </c>
      <c r="M1016" s="31">
        <v>64</v>
      </c>
      <c r="N1016" s="12">
        <v>0.40625</v>
      </c>
    </row>
    <row r="1017" spans="1:14" x14ac:dyDescent="0.2">
      <c r="A1017" s="8">
        <v>403</v>
      </c>
      <c r="B1017" s="8">
        <v>14</v>
      </c>
      <c r="C1017" s="9" t="s">
        <v>5</v>
      </c>
      <c r="D1017" s="9" t="s">
        <v>31</v>
      </c>
      <c r="E1017" s="31">
        <v>14</v>
      </c>
      <c r="F1017" s="31">
        <v>14</v>
      </c>
      <c r="G1017" s="31">
        <v>24</v>
      </c>
      <c r="H1017" s="8">
        <v>1</v>
      </c>
      <c r="I1017" s="7">
        <v>3.8194444444444448E-2</v>
      </c>
      <c r="J1017" s="9" t="s">
        <v>8</v>
      </c>
      <c r="K1017" s="31">
        <v>24</v>
      </c>
      <c r="L1017" s="31">
        <v>10</v>
      </c>
      <c r="M1017" s="31">
        <v>24</v>
      </c>
      <c r="N1017" s="12">
        <v>0.41666666666666669</v>
      </c>
    </row>
    <row r="1018" spans="1:14" x14ac:dyDescent="0.2">
      <c r="A1018" s="8">
        <v>404</v>
      </c>
      <c r="B1018" s="8">
        <v>17</v>
      </c>
      <c r="C1018" s="9" t="s">
        <v>23</v>
      </c>
      <c r="D1018" s="9" t="s">
        <v>47</v>
      </c>
      <c r="E1018" s="31">
        <v>13</v>
      </c>
      <c r="F1018" s="31">
        <v>26</v>
      </c>
      <c r="G1018" s="31">
        <v>21</v>
      </c>
      <c r="H1018" s="8">
        <v>2</v>
      </c>
      <c r="I1018" s="7">
        <v>1.3888888888888888E-2</v>
      </c>
      <c r="J1018" s="9" t="s">
        <v>6</v>
      </c>
      <c r="K1018" s="31">
        <v>42</v>
      </c>
      <c r="L1018" s="31">
        <v>16</v>
      </c>
      <c r="M1018" s="31">
        <v>42</v>
      </c>
      <c r="N1018" s="12">
        <v>0.38095238095238093</v>
      </c>
    </row>
    <row r="1019" spans="1:14" x14ac:dyDescent="0.2">
      <c r="A1019" s="8">
        <v>404</v>
      </c>
      <c r="B1019" s="8">
        <v>17</v>
      </c>
      <c r="C1019" s="9" t="s">
        <v>21</v>
      </c>
      <c r="D1019" s="9" t="s">
        <v>45</v>
      </c>
      <c r="E1019" s="31">
        <v>12</v>
      </c>
      <c r="F1019" s="31">
        <v>12</v>
      </c>
      <c r="G1019" s="31">
        <v>20</v>
      </c>
      <c r="H1019" s="8">
        <v>1</v>
      </c>
      <c r="I1019" s="7">
        <v>3.6805555555555557E-2</v>
      </c>
      <c r="J1019" s="9" t="s">
        <v>8</v>
      </c>
      <c r="K1019" s="31">
        <v>20</v>
      </c>
      <c r="L1019" s="31">
        <v>8</v>
      </c>
      <c r="M1019" s="31">
        <v>20</v>
      </c>
      <c r="N1019" s="12">
        <v>0.4</v>
      </c>
    </row>
    <row r="1020" spans="1:14" x14ac:dyDescent="0.2">
      <c r="A1020" s="8">
        <v>404</v>
      </c>
      <c r="B1020" s="8">
        <v>17</v>
      </c>
      <c r="C1020" s="9" t="s">
        <v>11</v>
      </c>
      <c r="D1020" s="9" t="s">
        <v>35</v>
      </c>
      <c r="E1020" s="31">
        <v>25</v>
      </c>
      <c r="F1020" s="31">
        <v>75</v>
      </c>
      <c r="G1020" s="31">
        <v>40</v>
      </c>
      <c r="H1020" s="8">
        <v>3</v>
      </c>
      <c r="I1020" s="7">
        <v>2.013888888888889E-2</v>
      </c>
      <c r="J1020" s="9" t="s">
        <v>8</v>
      </c>
      <c r="K1020" s="31">
        <v>120</v>
      </c>
      <c r="L1020" s="31">
        <v>45</v>
      </c>
      <c r="M1020" s="31">
        <v>120</v>
      </c>
      <c r="N1020" s="12">
        <v>0.375</v>
      </c>
    </row>
    <row r="1021" spans="1:14" x14ac:dyDescent="0.2">
      <c r="A1021" s="8">
        <v>405</v>
      </c>
      <c r="B1021" s="8">
        <v>5</v>
      </c>
      <c r="C1021" s="9" t="s">
        <v>25</v>
      </c>
      <c r="D1021" s="9" t="s">
        <v>49</v>
      </c>
      <c r="E1021" s="31">
        <v>15</v>
      </c>
      <c r="F1021" s="31">
        <v>15</v>
      </c>
      <c r="G1021" s="31">
        <v>26</v>
      </c>
      <c r="H1021" s="8">
        <v>1</v>
      </c>
      <c r="I1021" s="7">
        <v>2.8472222222222222E-2</v>
      </c>
      <c r="J1021" s="9" t="s">
        <v>8</v>
      </c>
      <c r="K1021" s="31">
        <v>26</v>
      </c>
      <c r="L1021" s="31">
        <v>11</v>
      </c>
      <c r="M1021" s="31">
        <v>26</v>
      </c>
      <c r="N1021" s="12">
        <v>0.42307692307692307</v>
      </c>
    </row>
    <row r="1022" spans="1:14" x14ac:dyDescent="0.2">
      <c r="A1022" s="8">
        <v>405</v>
      </c>
      <c r="B1022" s="8">
        <v>5</v>
      </c>
      <c r="C1022" s="9" t="s">
        <v>11</v>
      </c>
      <c r="D1022" s="9" t="s">
        <v>35</v>
      </c>
      <c r="E1022" s="31">
        <v>25</v>
      </c>
      <c r="F1022" s="31">
        <v>25</v>
      </c>
      <c r="G1022" s="31">
        <v>40</v>
      </c>
      <c r="H1022" s="8">
        <v>1</v>
      </c>
      <c r="I1022" s="7">
        <v>3.0555555555555555E-2</v>
      </c>
      <c r="J1022" s="9" t="s">
        <v>6</v>
      </c>
      <c r="K1022" s="31">
        <v>40</v>
      </c>
      <c r="L1022" s="31">
        <v>15</v>
      </c>
      <c r="M1022" s="31">
        <v>40</v>
      </c>
      <c r="N1022" s="12">
        <v>0.375</v>
      </c>
    </row>
    <row r="1023" spans="1:14" x14ac:dyDescent="0.2">
      <c r="A1023" s="8">
        <v>405</v>
      </c>
      <c r="B1023" s="8">
        <v>5</v>
      </c>
      <c r="C1023" s="9" t="s">
        <v>21</v>
      </c>
      <c r="D1023" s="9" t="s">
        <v>45</v>
      </c>
      <c r="E1023" s="31">
        <v>12</v>
      </c>
      <c r="F1023" s="31">
        <v>24</v>
      </c>
      <c r="G1023" s="31">
        <v>20</v>
      </c>
      <c r="H1023" s="8">
        <v>2</v>
      </c>
      <c r="I1023" s="7">
        <v>9.0277777777777769E-3</v>
      </c>
      <c r="J1023" s="9" t="s">
        <v>8</v>
      </c>
      <c r="K1023" s="31">
        <v>40</v>
      </c>
      <c r="L1023" s="31">
        <v>16</v>
      </c>
      <c r="M1023" s="31">
        <v>40</v>
      </c>
      <c r="N1023" s="12">
        <v>0.4</v>
      </c>
    </row>
    <row r="1024" spans="1:14" x14ac:dyDescent="0.2">
      <c r="A1024" s="8">
        <v>406</v>
      </c>
      <c r="B1024" s="8">
        <v>14</v>
      </c>
      <c r="C1024" s="9" t="s">
        <v>21</v>
      </c>
      <c r="D1024" s="9" t="s">
        <v>45</v>
      </c>
      <c r="E1024" s="31">
        <v>12</v>
      </c>
      <c r="F1024" s="31">
        <v>36</v>
      </c>
      <c r="G1024" s="31">
        <v>20</v>
      </c>
      <c r="H1024" s="8">
        <v>3</v>
      </c>
      <c r="I1024" s="7">
        <v>4.1666666666666666E-3</v>
      </c>
      <c r="J1024" s="9" t="s">
        <v>6</v>
      </c>
      <c r="K1024" s="31">
        <v>60</v>
      </c>
      <c r="L1024" s="31">
        <v>24</v>
      </c>
      <c r="M1024" s="31">
        <v>60</v>
      </c>
      <c r="N1024" s="12">
        <v>0.4</v>
      </c>
    </row>
    <row r="1025" spans="1:14" x14ac:dyDescent="0.2">
      <c r="A1025" s="8">
        <v>406</v>
      </c>
      <c r="B1025" s="8">
        <v>14</v>
      </c>
      <c r="C1025" s="9" t="s">
        <v>17</v>
      </c>
      <c r="D1025" s="9" t="s">
        <v>41</v>
      </c>
      <c r="E1025" s="31">
        <v>21</v>
      </c>
      <c r="F1025" s="31">
        <v>42</v>
      </c>
      <c r="G1025" s="31">
        <v>35</v>
      </c>
      <c r="H1025" s="8">
        <v>2</v>
      </c>
      <c r="I1025" s="7">
        <v>3.888888888888889E-2</v>
      </c>
      <c r="J1025" s="9" t="s">
        <v>6</v>
      </c>
      <c r="K1025" s="31">
        <v>70</v>
      </c>
      <c r="L1025" s="31">
        <v>28</v>
      </c>
      <c r="M1025" s="31">
        <v>70</v>
      </c>
      <c r="N1025" s="12">
        <v>0.4</v>
      </c>
    </row>
    <row r="1026" spans="1:14" x14ac:dyDescent="0.2">
      <c r="A1026" s="8">
        <v>406</v>
      </c>
      <c r="B1026" s="8">
        <v>14</v>
      </c>
      <c r="C1026" s="9" t="s">
        <v>26</v>
      </c>
      <c r="D1026" s="9" t="s">
        <v>50</v>
      </c>
      <c r="E1026" s="31">
        <v>15</v>
      </c>
      <c r="F1026" s="31">
        <v>15</v>
      </c>
      <c r="G1026" s="31">
        <v>25</v>
      </c>
      <c r="H1026" s="8">
        <v>1</v>
      </c>
      <c r="I1026" s="7">
        <v>3.8194444444444448E-2</v>
      </c>
      <c r="J1026" s="9" t="s">
        <v>8</v>
      </c>
      <c r="K1026" s="31">
        <v>25</v>
      </c>
      <c r="L1026" s="31">
        <v>10</v>
      </c>
      <c r="M1026" s="31">
        <v>25</v>
      </c>
      <c r="N1026" s="12">
        <v>0.4</v>
      </c>
    </row>
    <row r="1027" spans="1:14" x14ac:dyDescent="0.2">
      <c r="A1027" s="8">
        <v>407</v>
      </c>
      <c r="B1027" s="8">
        <v>4</v>
      </c>
      <c r="C1027" s="9" t="s">
        <v>21</v>
      </c>
      <c r="D1027" s="9" t="s">
        <v>45</v>
      </c>
      <c r="E1027" s="31">
        <v>12</v>
      </c>
      <c r="F1027" s="31">
        <v>36</v>
      </c>
      <c r="G1027" s="31">
        <v>20</v>
      </c>
      <c r="H1027" s="8">
        <v>3</v>
      </c>
      <c r="I1027" s="7">
        <v>2.2222222222222223E-2</v>
      </c>
      <c r="J1027" s="9" t="s">
        <v>6</v>
      </c>
      <c r="K1027" s="31">
        <v>60</v>
      </c>
      <c r="L1027" s="31">
        <v>24</v>
      </c>
      <c r="M1027" s="31">
        <v>60</v>
      </c>
      <c r="N1027" s="12">
        <v>0.4</v>
      </c>
    </row>
    <row r="1028" spans="1:14" x14ac:dyDescent="0.2">
      <c r="A1028" s="8">
        <v>407</v>
      </c>
      <c r="B1028" s="8">
        <v>4</v>
      </c>
      <c r="C1028" s="9" t="s">
        <v>17</v>
      </c>
      <c r="D1028" s="9" t="s">
        <v>41</v>
      </c>
      <c r="E1028" s="31">
        <v>21</v>
      </c>
      <c r="F1028" s="31">
        <v>21</v>
      </c>
      <c r="G1028" s="31">
        <v>35</v>
      </c>
      <c r="H1028" s="8">
        <v>1</v>
      </c>
      <c r="I1028" s="7">
        <v>1.2500000000000001E-2</v>
      </c>
      <c r="J1028" s="9" t="s">
        <v>8</v>
      </c>
      <c r="K1028" s="31">
        <v>35</v>
      </c>
      <c r="L1028" s="31">
        <v>14</v>
      </c>
      <c r="M1028" s="31">
        <v>35</v>
      </c>
      <c r="N1028" s="12">
        <v>0.4</v>
      </c>
    </row>
    <row r="1029" spans="1:14" x14ac:dyDescent="0.2">
      <c r="A1029" s="8">
        <v>408</v>
      </c>
      <c r="B1029" s="8">
        <v>17</v>
      </c>
      <c r="C1029" s="9" t="s">
        <v>26</v>
      </c>
      <c r="D1029" s="9" t="s">
        <v>50</v>
      </c>
      <c r="E1029" s="31">
        <v>15</v>
      </c>
      <c r="F1029" s="31">
        <v>15</v>
      </c>
      <c r="G1029" s="31">
        <v>25</v>
      </c>
      <c r="H1029" s="8">
        <v>1</v>
      </c>
      <c r="I1029" s="7">
        <v>4.027777777777778E-2</v>
      </c>
      <c r="J1029" s="9" t="s">
        <v>8</v>
      </c>
      <c r="K1029" s="31">
        <v>25</v>
      </c>
      <c r="L1029" s="31">
        <v>10</v>
      </c>
      <c r="M1029" s="31">
        <v>25</v>
      </c>
      <c r="N1029" s="12">
        <v>0.4</v>
      </c>
    </row>
    <row r="1030" spans="1:14" x14ac:dyDescent="0.2">
      <c r="A1030" s="8">
        <v>408</v>
      </c>
      <c r="B1030" s="8">
        <v>17</v>
      </c>
      <c r="C1030" s="9" t="s">
        <v>5</v>
      </c>
      <c r="D1030" s="9" t="s">
        <v>31</v>
      </c>
      <c r="E1030" s="31">
        <v>14</v>
      </c>
      <c r="F1030" s="31">
        <v>42</v>
      </c>
      <c r="G1030" s="31">
        <v>24</v>
      </c>
      <c r="H1030" s="8">
        <v>3</v>
      </c>
      <c r="I1030" s="7">
        <v>7.6388888888888886E-3</v>
      </c>
      <c r="J1030" s="9" t="s">
        <v>6</v>
      </c>
      <c r="K1030" s="31">
        <v>72</v>
      </c>
      <c r="L1030" s="31">
        <v>30</v>
      </c>
      <c r="M1030" s="31">
        <v>72</v>
      </c>
      <c r="N1030" s="12">
        <v>0.41666666666666669</v>
      </c>
    </row>
    <row r="1031" spans="1:14" x14ac:dyDescent="0.2">
      <c r="A1031" s="8">
        <v>408</v>
      </c>
      <c r="B1031" s="8">
        <v>17</v>
      </c>
      <c r="C1031" s="9" t="s">
        <v>20</v>
      </c>
      <c r="D1031" s="9" t="s">
        <v>44</v>
      </c>
      <c r="E1031" s="31">
        <v>20</v>
      </c>
      <c r="F1031" s="31">
        <v>20</v>
      </c>
      <c r="G1031" s="31">
        <v>34</v>
      </c>
      <c r="H1031" s="8">
        <v>1</v>
      </c>
      <c r="I1031" s="7">
        <v>2.5694444444444443E-2</v>
      </c>
      <c r="J1031" s="9" t="s">
        <v>8</v>
      </c>
      <c r="K1031" s="31">
        <v>34</v>
      </c>
      <c r="L1031" s="31">
        <v>14</v>
      </c>
      <c r="M1031" s="31">
        <v>34</v>
      </c>
      <c r="N1031" s="12">
        <v>0.41176470588235292</v>
      </c>
    </row>
    <row r="1032" spans="1:14" x14ac:dyDescent="0.2">
      <c r="A1032" s="8">
        <v>409</v>
      </c>
      <c r="B1032" s="8">
        <v>15</v>
      </c>
      <c r="C1032" s="9" t="s">
        <v>23</v>
      </c>
      <c r="D1032" s="9" t="s">
        <v>47</v>
      </c>
      <c r="E1032" s="31">
        <v>13</v>
      </c>
      <c r="F1032" s="31">
        <v>39</v>
      </c>
      <c r="G1032" s="31">
        <v>21</v>
      </c>
      <c r="H1032" s="8">
        <v>3</v>
      </c>
      <c r="I1032" s="7">
        <v>3.0555555555555555E-2</v>
      </c>
      <c r="J1032" s="9" t="s">
        <v>8</v>
      </c>
      <c r="K1032" s="31">
        <v>63</v>
      </c>
      <c r="L1032" s="31">
        <v>24</v>
      </c>
      <c r="M1032" s="31">
        <v>63</v>
      </c>
      <c r="N1032" s="12">
        <v>0.38095238095238093</v>
      </c>
    </row>
    <row r="1033" spans="1:14" x14ac:dyDescent="0.2">
      <c r="A1033" s="8">
        <v>409</v>
      </c>
      <c r="B1033" s="8">
        <v>15</v>
      </c>
      <c r="C1033" s="9" t="s">
        <v>11</v>
      </c>
      <c r="D1033" s="9" t="s">
        <v>35</v>
      </c>
      <c r="E1033" s="31">
        <v>25</v>
      </c>
      <c r="F1033" s="31">
        <v>25</v>
      </c>
      <c r="G1033" s="31">
        <v>40</v>
      </c>
      <c r="H1033" s="8">
        <v>1</v>
      </c>
      <c r="I1033" s="7">
        <v>2.9861111111111113E-2</v>
      </c>
      <c r="J1033" s="9" t="s">
        <v>6</v>
      </c>
      <c r="K1033" s="31">
        <v>40</v>
      </c>
      <c r="L1033" s="31">
        <v>15</v>
      </c>
      <c r="M1033" s="31">
        <v>40</v>
      </c>
      <c r="N1033" s="12">
        <v>0.375</v>
      </c>
    </row>
    <row r="1034" spans="1:14" x14ac:dyDescent="0.2">
      <c r="A1034" s="8">
        <v>409</v>
      </c>
      <c r="B1034" s="8">
        <v>15</v>
      </c>
      <c r="C1034" s="9" t="s">
        <v>15</v>
      </c>
      <c r="D1034" s="9" t="s">
        <v>39</v>
      </c>
      <c r="E1034" s="31">
        <v>16</v>
      </c>
      <c r="F1034" s="31">
        <v>16</v>
      </c>
      <c r="G1034" s="31">
        <v>28</v>
      </c>
      <c r="H1034" s="8">
        <v>1</v>
      </c>
      <c r="I1034" s="7">
        <v>3.2638888888888891E-2</v>
      </c>
      <c r="J1034" s="9" t="s">
        <v>6</v>
      </c>
      <c r="K1034" s="31">
        <v>28</v>
      </c>
      <c r="L1034" s="31">
        <v>12</v>
      </c>
      <c r="M1034" s="31">
        <v>28</v>
      </c>
      <c r="N1034" s="12">
        <v>0.42857142857142855</v>
      </c>
    </row>
    <row r="1035" spans="1:14" x14ac:dyDescent="0.2">
      <c r="A1035" s="8">
        <v>409</v>
      </c>
      <c r="B1035" s="8">
        <v>15</v>
      </c>
      <c r="C1035" s="9" t="s">
        <v>5</v>
      </c>
      <c r="D1035" s="9" t="s">
        <v>31</v>
      </c>
      <c r="E1035" s="31">
        <v>14</v>
      </c>
      <c r="F1035" s="31">
        <v>42</v>
      </c>
      <c r="G1035" s="31">
        <v>24</v>
      </c>
      <c r="H1035" s="8">
        <v>3</v>
      </c>
      <c r="I1035" s="7">
        <v>2.013888888888889E-2</v>
      </c>
      <c r="J1035" s="9" t="s">
        <v>6</v>
      </c>
      <c r="K1035" s="31">
        <v>72</v>
      </c>
      <c r="L1035" s="31">
        <v>30</v>
      </c>
      <c r="M1035" s="31">
        <v>72</v>
      </c>
      <c r="N1035" s="12">
        <v>0.41666666666666669</v>
      </c>
    </row>
    <row r="1036" spans="1:14" x14ac:dyDescent="0.2">
      <c r="A1036" s="8">
        <v>410</v>
      </c>
      <c r="B1036" s="8">
        <v>1</v>
      </c>
      <c r="C1036" s="9" t="s">
        <v>21</v>
      </c>
      <c r="D1036" s="9" t="s">
        <v>45</v>
      </c>
      <c r="E1036" s="31">
        <v>12</v>
      </c>
      <c r="F1036" s="31">
        <v>12</v>
      </c>
      <c r="G1036" s="31">
        <v>20</v>
      </c>
      <c r="H1036" s="8">
        <v>1</v>
      </c>
      <c r="I1036" s="7">
        <v>3.4722222222222224E-2</v>
      </c>
      <c r="J1036" s="9" t="s">
        <v>8</v>
      </c>
      <c r="K1036" s="31">
        <v>20</v>
      </c>
      <c r="L1036" s="31">
        <v>8</v>
      </c>
      <c r="M1036" s="31">
        <v>20</v>
      </c>
      <c r="N1036" s="12">
        <v>0.4</v>
      </c>
    </row>
    <row r="1037" spans="1:14" x14ac:dyDescent="0.2">
      <c r="A1037" s="8">
        <v>410</v>
      </c>
      <c r="B1037" s="8">
        <v>1</v>
      </c>
      <c r="C1037" s="9" t="s">
        <v>12</v>
      </c>
      <c r="D1037" s="9" t="s">
        <v>36</v>
      </c>
      <c r="E1037" s="31">
        <v>22</v>
      </c>
      <c r="F1037" s="31">
        <v>22</v>
      </c>
      <c r="G1037" s="31">
        <v>36</v>
      </c>
      <c r="H1037" s="8">
        <v>1</v>
      </c>
      <c r="I1037" s="7">
        <v>2.8472222222222222E-2</v>
      </c>
      <c r="J1037" s="9" t="s">
        <v>6</v>
      </c>
      <c r="K1037" s="31">
        <v>36</v>
      </c>
      <c r="L1037" s="31">
        <v>14</v>
      </c>
      <c r="M1037" s="31">
        <v>36</v>
      </c>
      <c r="N1037" s="12">
        <v>0.3888888888888889</v>
      </c>
    </row>
    <row r="1038" spans="1:14" x14ac:dyDescent="0.2">
      <c r="A1038" s="8">
        <v>411</v>
      </c>
      <c r="B1038" s="8">
        <v>3</v>
      </c>
      <c r="C1038" s="9" t="s">
        <v>11</v>
      </c>
      <c r="D1038" s="9" t="s">
        <v>35</v>
      </c>
      <c r="E1038" s="31">
        <v>25</v>
      </c>
      <c r="F1038" s="31">
        <v>75</v>
      </c>
      <c r="G1038" s="31">
        <v>40</v>
      </c>
      <c r="H1038" s="8">
        <v>3</v>
      </c>
      <c r="I1038" s="7">
        <v>2.5000000000000001E-2</v>
      </c>
      <c r="J1038" s="9" t="s">
        <v>8</v>
      </c>
      <c r="K1038" s="31">
        <v>120</v>
      </c>
      <c r="L1038" s="31">
        <v>45</v>
      </c>
      <c r="M1038" s="31">
        <v>120</v>
      </c>
      <c r="N1038" s="12">
        <v>0.375</v>
      </c>
    </row>
    <row r="1039" spans="1:14" x14ac:dyDescent="0.2">
      <c r="A1039" s="8">
        <v>411</v>
      </c>
      <c r="B1039" s="8">
        <v>3</v>
      </c>
      <c r="C1039" s="9" t="s">
        <v>24</v>
      </c>
      <c r="D1039" s="9" t="s">
        <v>48</v>
      </c>
      <c r="E1039" s="31">
        <v>10</v>
      </c>
      <c r="F1039" s="31">
        <v>10</v>
      </c>
      <c r="G1039" s="31">
        <v>18</v>
      </c>
      <c r="H1039" s="8">
        <v>1</v>
      </c>
      <c r="I1039" s="7">
        <v>2.2916666666666665E-2</v>
      </c>
      <c r="J1039" s="9" t="s">
        <v>6</v>
      </c>
      <c r="K1039" s="31">
        <v>18</v>
      </c>
      <c r="L1039" s="31">
        <v>8</v>
      </c>
      <c r="M1039" s="31">
        <v>18</v>
      </c>
      <c r="N1039" s="12">
        <v>0.44444444444444442</v>
      </c>
    </row>
    <row r="1040" spans="1:14" x14ac:dyDescent="0.2">
      <c r="A1040" s="8">
        <v>411</v>
      </c>
      <c r="B1040" s="8">
        <v>3</v>
      </c>
      <c r="C1040" s="9" t="s">
        <v>10</v>
      </c>
      <c r="D1040" s="9" t="s">
        <v>34</v>
      </c>
      <c r="E1040" s="31">
        <v>16</v>
      </c>
      <c r="F1040" s="31">
        <v>48</v>
      </c>
      <c r="G1040" s="31">
        <v>27</v>
      </c>
      <c r="H1040" s="8">
        <v>3</v>
      </c>
      <c r="I1040" s="7">
        <v>6.2500000000000003E-3</v>
      </c>
      <c r="J1040" s="9" t="s">
        <v>6</v>
      </c>
      <c r="K1040" s="31">
        <v>81</v>
      </c>
      <c r="L1040" s="31">
        <v>33</v>
      </c>
      <c r="M1040" s="31">
        <v>81</v>
      </c>
      <c r="N1040" s="12">
        <v>0.40740740740740738</v>
      </c>
    </row>
    <row r="1041" spans="1:14" x14ac:dyDescent="0.2">
      <c r="A1041" s="8">
        <v>412</v>
      </c>
      <c r="B1041" s="8">
        <v>11</v>
      </c>
      <c r="C1041" s="9" t="s">
        <v>9</v>
      </c>
      <c r="D1041" s="9" t="s">
        <v>33</v>
      </c>
      <c r="E1041" s="31">
        <v>19</v>
      </c>
      <c r="F1041" s="31">
        <v>57</v>
      </c>
      <c r="G1041" s="31">
        <v>31</v>
      </c>
      <c r="H1041" s="8">
        <v>3</v>
      </c>
      <c r="I1041" s="7">
        <v>3.9583333333333331E-2</v>
      </c>
      <c r="J1041" s="9" t="s">
        <v>8</v>
      </c>
      <c r="K1041" s="31">
        <v>93</v>
      </c>
      <c r="L1041" s="31">
        <v>36</v>
      </c>
      <c r="M1041" s="31">
        <v>93</v>
      </c>
      <c r="N1041" s="12">
        <v>0.38709677419354838</v>
      </c>
    </row>
    <row r="1042" spans="1:14" x14ac:dyDescent="0.2">
      <c r="A1042" s="8">
        <v>413</v>
      </c>
      <c r="B1042" s="8">
        <v>13</v>
      </c>
      <c r="C1042" s="9" t="s">
        <v>17</v>
      </c>
      <c r="D1042" s="9" t="s">
        <v>41</v>
      </c>
      <c r="E1042" s="31">
        <v>21</v>
      </c>
      <c r="F1042" s="31">
        <v>21</v>
      </c>
      <c r="G1042" s="31">
        <v>35</v>
      </c>
      <c r="H1042" s="8">
        <v>1</v>
      </c>
      <c r="I1042" s="7">
        <v>8.3333333333333332E-3</v>
      </c>
      <c r="J1042" s="9" t="s">
        <v>8</v>
      </c>
      <c r="K1042" s="31">
        <v>35</v>
      </c>
      <c r="L1042" s="31">
        <v>14</v>
      </c>
      <c r="M1042" s="31">
        <v>35</v>
      </c>
      <c r="N1042" s="12">
        <v>0.4</v>
      </c>
    </row>
    <row r="1043" spans="1:14" x14ac:dyDescent="0.2">
      <c r="A1043" s="8">
        <v>414</v>
      </c>
      <c r="B1043" s="8">
        <v>14</v>
      </c>
      <c r="C1043" s="9" t="s">
        <v>14</v>
      </c>
      <c r="D1043" s="9" t="s">
        <v>38</v>
      </c>
      <c r="E1043" s="31">
        <v>20</v>
      </c>
      <c r="F1043" s="31">
        <v>20</v>
      </c>
      <c r="G1043" s="31">
        <v>33</v>
      </c>
      <c r="H1043" s="8">
        <v>1</v>
      </c>
      <c r="I1043" s="7">
        <v>2.6388888888888889E-2</v>
      </c>
      <c r="J1043" s="9" t="s">
        <v>6</v>
      </c>
      <c r="K1043" s="31">
        <v>33</v>
      </c>
      <c r="L1043" s="31">
        <v>13</v>
      </c>
      <c r="M1043" s="31">
        <v>33</v>
      </c>
      <c r="N1043" s="12">
        <v>0.39393939393939392</v>
      </c>
    </row>
    <row r="1044" spans="1:14" x14ac:dyDescent="0.2">
      <c r="A1044" s="8">
        <v>415</v>
      </c>
      <c r="B1044" s="8">
        <v>14</v>
      </c>
      <c r="C1044" s="9" t="s">
        <v>10</v>
      </c>
      <c r="D1044" s="9" t="s">
        <v>34</v>
      </c>
      <c r="E1044" s="31">
        <v>16</v>
      </c>
      <c r="F1044" s="31">
        <v>32</v>
      </c>
      <c r="G1044" s="31">
        <v>27</v>
      </c>
      <c r="H1044" s="8">
        <v>2</v>
      </c>
      <c r="I1044" s="7">
        <v>2.2222222222222223E-2</v>
      </c>
      <c r="J1044" s="9" t="s">
        <v>6</v>
      </c>
      <c r="K1044" s="31">
        <v>54</v>
      </c>
      <c r="L1044" s="31">
        <v>22</v>
      </c>
      <c r="M1044" s="31">
        <v>54</v>
      </c>
      <c r="N1044" s="12">
        <v>0.40740740740740738</v>
      </c>
    </row>
    <row r="1045" spans="1:14" x14ac:dyDescent="0.2">
      <c r="A1045" s="8">
        <v>415</v>
      </c>
      <c r="B1045" s="8">
        <v>14</v>
      </c>
      <c r="C1045" s="9" t="s">
        <v>20</v>
      </c>
      <c r="D1045" s="9" t="s">
        <v>44</v>
      </c>
      <c r="E1045" s="31">
        <v>20</v>
      </c>
      <c r="F1045" s="31">
        <v>40</v>
      </c>
      <c r="G1045" s="31">
        <v>34</v>
      </c>
      <c r="H1045" s="8">
        <v>2</v>
      </c>
      <c r="I1045" s="7">
        <v>1.1111111111111112E-2</v>
      </c>
      <c r="J1045" s="9" t="s">
        <v>8</v>
      </c>
      <c r="K1045" s="31">
        <v>68</v>
      </c>
      <c r="L1045" s="31">
        <v>28</v>
      </c>
      <c r="M1045" s="31">
        <v>68</v>
      </c>
      <c r="N1045" s="12">
        <v>0.41176470588235292</v>
      </c>
    </row>
    <row r="1046" spans="1:14" x14ac:dyDescent="0.2">
      <c r="A1046" s="8">
        <v>415</v>
      </c>
      <c r="B1046" s="8">
        <v>14</v>
      </c>
      <c r="C1046" s="9" t="s">
        <v>12</v>
      </c>
      <c r="D1046" s="9" t="s">
        <v>36</v>
      </c>
      <c r="E1046" s="31">
        <v>22</v>
      </c>
      <c r="F1046" s="31">
        <v>22</v>
      </c>
      <c r="G1046" s="31">
        <v>36</v>
      </c>
      <c r="H1046" s="8">
        <v>1</v>
      </c>
      <c r="I1046" s="7">
        <v>2.7083333333333334E-2</v>
      </c>
      <c r="J1046" s="9" t="s">
        <v>6</v>
      </c>
      <c r="K1046" s="31">
        <v>36</v>
      </c>
      <c r="L1046" s="31">
        <v>14</v>
      </c>
      <c r="M1046" s="31">
        <v>36</v>
      </c>
      <c r="N1046" s="12">
        <v>0.3888888888888889</v>
      </c>
    </row>
    <row r="1047" spans="1:14" x14ac:dyDescent="0.2">
      <c r="A1047" s="8">
        <v>416</v>
      </c>
      <c r="B1047" s="8">
        <v>20</v>
      </c>
      <c r="C1047" s="9" t="s">
        <v>26</v>
      </c>
      <c r="D1047" s="9" t="s">
        <v>50</v>
      </c>
      <c r="E1047" s="31">
        <v>15</v>
      </c>
      <c r="F1047" s="31">
        <v>15</v>
      </c>
      <c r="G1047" s="31">
        <v>25</v>
      </c>
      <c r="H1047" s="8">
        <v>1</v>
      </c>
      <c r="I1047" s="7">
        <v>6.2500000000000003E-3</v>
      </c>
      <c r="J1047" s="9" t="s">
        <v>8</v>
      </c>
      <c r="K1047" s="31">
        <v>25</v>
      </c>
      <c r="L1047" s="31">
        <v>10</v>
      </c>
      <c r="M1047" s="31">
        <v>25</v>
      </c>
      <c r="N1047" s="12">
        <v>0.4</v>
      </c>
    </row>
    <row r="1048" spans="1:14" x14ac:dyDescent="0.2">
      <c r="A1048" s="8">
        <v>417</v>
      </c>
      <c r="B1048" s="8">
        <v>7</v>
      </c>
      <c r="C1048" s="9" t="s">
        <v>13</v>
      </c>
      <c r="D1048" s="9" t="s">
        <v>37</v>
      </c>
      <c r="E1048" s="31">
        <v>17</v>
      </c>
      <c r="F1048" s="31">
        <v>17</v>
      </c>
      <c r="G1048" s="31">
        <v>29</v>
      </c>
      <c r="H1048" s="8">
        <v>1</v>
      </c>
      <c r="I1048" s="7">
        <v>1.5972222222222221E-2</v>
      </c>
      <c r="J1048" s="9" t="s">
        <v>6</v>
      </c>
      <c r="K1048" s="31">
        <v>29</v>
      </c>
      <c r="L1048" s="31">
        <v>12</v>
      </c>
      <c r="M1048" s="31">
        <v>29</v>
      </c>
      <c r="N1048" s="12">
        <v>0.41379310344827586</v>
      </c>
    </row>
    <row r="1049" spans="1:14" x14ac:dyDescent="0.2">
      <c r="A1049" s="8">
        <v>417</v>
      </c>
      <c r="B1049" s="8">
        <v>7</v>
      </c>
      <c r="C1049" s="9" t="s">
        <v>11</v>
      </c>
      <c r="D1049" s="9" t="s">
        <v>35</v>
      </c>
      <c r="E1049" s="31">
        <v>25</v>
      </c>
      <c r="F1049" s="31">
        <v>25</v>
      </c>
      <c r="G1049" s="31">
        <v>40</v>
      </c>
      <c r="H1049" s="8">
        <v>1</v>
      </c>
      <c r="I1049" s="7">
        <v>1.1805555555555555E-2</v>
      </c>
      <c r="J1049" s="9" t="s">
        <v>6</v>
      </c>
      <c r="K1049" s="31">
        <v>40</v>
      </c>
      <c r="L1049" s="31">
        <v>15</v>
      </c>
      <c r="M1049" s="31">
        <v>40</v>
      </c>
      <c r="N1049" s="12">
        <v>0.375</v>
      </c>
    </row>
    <row r="1050" spans="1:14" x14ac:dyDescent="0.2">
      <c r="A1050" s="8">
        <v>417</v>
      </c>
      <c r="B1050" s="8">
        <v>7</v>
      </c>
      <c r="C1050" s="9" t="s">
        <v>16</v>
      </c>
      <c r="D1050" s="9" t="s">
        <v>40</v>
      </c>
      <c r="E1050" s="31">
        <v>11</v>
      </c>
      <c r="F1050" s="31">
        <v>11</v>
      </c>
      <c r="G1050" s="31">
        <v>19</v>
      </c>
      <c r="H1050" s="8">
        <v>1</v>
      </c>
      <c r="I1050" s="7">
        <v>1.1111111111111112E-2</v>
      </c>
      <c r="J1050" s="9" t="s">
        <v>8</v>
      </c>
      <c r="K1050" s="31">
        <v>19</v>
      </c>
      <c r="L1050" s="31">
        <v>8</v>
      </c>
      <c r="M1050" s="31">
        <v>19</v>
      </c>
      <c r="N1050" s="12">
        <v>0.42105263157894735</v>
      </c>
    </row>
    <row r="1051" spans="1:14" x14ac:dyDescent="0.2">
      <c r="A1051" s="8">
        <v>417</v>
      </c>
      <c r="B1051" s="8">
        <v>7</v>
      </c>
      <c r="C1051" s="9" t="s">
        <v>10</v>
      </c>
      <c r="D1051" s="9" t="s">
        <v>34</v>
      </c>
      <c r="E1051" s="31">
        <v>16</v>
      </c>
      <c r="F1051" s="31">
        <v>32</v>
      </c>
      <c r="G1051" s="31">
        <v>27</v>
      </c>
      <c r="H1051" s="8">
        <v>2</v>
      </c>
      <c r="I1051" s="7">
        <v>2.361111111111111E-2</v>
      </c>
      <c r="J1051" s="9" t="s">
        <v>8</v>
      </c>
      <c r="K1051" s="31">
        <v>54</v>
      </c>
      <c r="L1051" s="31">
        <v>22</v>
      </c>
      <c r="M1051" s="31">
        <v>54</v>
      </c>
      <c r="N1051" s="12">
        <v>0.40740740740740738</v>
      </c>
    </row>
    <row r="1052" spans="1:14" x14ac:dyDescent="0.2">
      <c r="A1052" s="8">
        <v>418</v>
      </c>
      <c r="B1052" s="8">
        <v>17</v>
      </c>
      <c r="C1052" s="9" t="s">
        <v>26</v>
      </c>
      <c r="D1052" s="9" t="s">
        <v>50</v>
      </c>
      <c r="E1052" s="31">
        <v>15</v>
      </c>
      <c r="F1052" s="31">
        <v>15</v>
      </c>
      <c r="G1052" s="31">
        <v>25</v>
      </c>
      <c r="H1052" s="8">
        <v>1</v>
      </c>
      <c r="I1052" s="7">
        <v>3.125E-2</v>
      </c>
      <c r="J1052" s="9" t="s">
        <v>6</v>
      </c>
      <c r="K1052" s="31">
        <v>25</v>
      </c>
      <c r="L1052" s="31">
        <v>10</v>
      </c>
      <c r="M1052" s="31">
        <v>25</v>
      </c>
      <c r="N1052" s="12">
        <v>0.4</v>
      </c>
    </row>
    <row r="1053" spans="1:14" x14ac:dyDescent="0.2">
      <c r="A1053" s="8">
        <v>418</v>
      </c>
      <c r="B1053" s="8">
        <v>17</v>
      </c>
      <c r="C1053" s="9" t="s">
        <v>9</v>
      </c>
      <c r="D1053" s="9" t="s">
        <v>33</v>
      </c>
      <c r="E1053" s="31">
        <v>19</v>
      </c>
      <c r="F1053" s="31">
        <v>57</v>
      </c>
      <c r="G1053" s="31">
        <v>31</v>
      </c>
      <c r="H1053" s="8">
        <v>3</v>
      </c>
      <c r="I1053" s="7">
        <v>3.8194444444444448E-2</v>
      </c>
      <c r="J1053" s="9" t="s">
        <v>8</v>
      </c>
      <c r="K1053" s="31">
        <v>93</v>
      </c>
      <c r="L1053" s="31">
        <v>36</v>
      </c>
      <c r="M1053" s="31">
        <v>93</v>
      </c>
      <c r="N1053" s="12">
        <v>0.38709677419354838</v>
      </c>
    </row>
    <row r="1054" spans="1:14" x14ac:dyDescent="0.2">
      <c r="A1054" s="8">
        <v>419</v>
      </c>
      <c r="B1054" s="8">
        <v>11</v>
      </c>
      <c r="C1054" s="9" t="s">
        <v>20</v>
      </c>
      <c r="D1054" s="9" t="s">
        <v>44</v>
      </c>
      <c r="E1054" s="31">
        <v>20</v>
      </c>
      <c r="F1054" s="31">
        <v>20</v>
      </c>
      <c r="G1054" s="31">
        <v>34</v>
      </c>
      <c r="H1054" s="8">
        <v>1</v>
      </c>
      <c r="I1054" s="7">
        <v>4.8611111111111112E-3</v>
      </c>
      <c r="J1054" s="9" t="s">
        <v>8</v>
      </c>
      <c r="K1054" s="31">
        <v>34</v>
      </c>
      <c r="L1054" s="31">
        <v>14</v>
      </c>
      <c r="M1054" s="31">
        <v>34</v>
      </c>
      <c r="N1054" s="12">
        <v>0.41176470588235292</v>
      </c>
    </row>
    <row r="1055" spans="1:14" x14ac:dyDescent="0.2">
      <c r="A1055" s="8">
        <v>419</v>
      </c>
      <c r="B1055" s="8">
        <v>11</v>
      </c>
      <c r="C1055" s="9" t="s">
        <v>14</v>
      </c>
      <c r="D1055" s="9" t="s">
        <v>38</v>
      </c>
      <c r="E1055" s="31">
        <v>20</v>
      </c>
      <c r="F1055" s="31">
        <v>20</v>
      </c>
      <c r="G1055" s="31">
        <v>33</v>
      </c>
      <c r="H1055" s="8">
        <v>1</v>
      </c>
      <c r="I1055" s="7">
        <v>3.9583333333333331E-2</v>
      </c>
      <c r="J1055" s="9" t="s">
        <v>6</v>
      </c>
      <c r="K1055" s="31">
        <v>33</v>
      </c>
      <c r="L1055" s="31">
        <v>13</v>
      </c>
      <c r="M1055" s="31">
        <v>33</v>
      </c>
      <c r="N1055" s="12">
        <v>0.39393939393939392</v>
      </c>
    </row>
    <row r="1056" spans="1:14" x14ac:dyDescent="0.2">
      <c r="A1056" s="8">
        <v>420</v>
      </c>
      <c r="B1056" s="8">
        <v>18</v>
      </c>
      <c r="C1056" s="9" t="s">
        <v>20</v>
      </c>
      <c r="D1056" s="9" t="s">
        <v>44</v>
      </c>
      <c r="E1056" s="31">
        <v>20</v>
      </c>
      <c r="F1056" s="31">
        <v>40</v>
      </c>
      <c r="G1056" s="31">
        <v>34</v>
      </c>
      <c r="H1056" s="8">
        <v>2</v>
      </c>
      <c r="I1056" s="7">
        <v>2.2916666666666665E-2</v>
      </c>
      <c r="J1056" s="9" t="s">
        <v>6</v>
      </c>
      <c r="K1056" s="31">
        <v>68</v>
      </c>
      <c r="L1056" s="31">
        <v>28</v>
      </c>
      <c r="M1056" s="31">
        <v>68</v>
      </c>
      <c r="N1056" s="12">
        <v>0.41176470588235292</v>
      </c>
    </row>
    <row r="1057" spans="1:14" x14ac:dyDescent="0.2">
      <c r="A1057" s="8">
        <v>420</v>
      </c>
      <c r="B1057" s="8">
        <v>18</v>
      </c>
      <c r="C1057" s="9" t="s">
        <v>21</v>
      </c>
      <c r="D1057" s="9" t="s">
        <v>45</v>
      </c>
      <c r="E1057" s="31">
        <v>12</v>
      </c>
      <c r="F1057" s="31">
        <v>36</v>
      </c>
      <c r="G1057" s="31">
        <v>20</v>
      </c>
      <c r="H1057" s="8">
        <v>3</v>
      </c>
      <c r="I1057" s="7">
        <v>6.9444444444444441E-3</v>
      </c>
      <c r="J1057" s="9" t="s">
        <v>6</v>
      </c>
      <c r="K1057" s="31">
        <v>60</v>
      </c>
      <c r="L1057" s="31">
        <v>24</v>
      </c>
      <c r="M1057" s="31">
        <v>60</v>
      </c>
      <c r="N1057" s="12">
        <v>0.4</v>
      </c>
    </row>
    <row r="1058" spans="1:14" x14ac:dyDescent="0.2">
      <c r="A1058" s="8">
        <v>420</v>
      </c>
      <c r="B1058" s="8">
        <v>18</v>
      </c>
      <c r="C1058" s="9" t="s">
        <v>26</v>
      </c>
      <c r="D1058" s="9" t="s">
        <v>50</v>
      </c>
      <c r="E1058" s="31">
        <v>15</v>
      </c>
      <c r="F1058" s="31">
        <v>30</v>
      </c>
      <c r="G1058" s="31">
        <v>25</v>
      </c>
      <c r="H1058" s="8">
        <v>2</v>
      </c>
      <c r="I1058" s="7">
        <v>1.9444444444444445E-2</v>
      </c>
      <c r="J1058" s="9" t="s">
        <v>6</v>
      </c>
      <c r="K1058" s="31">
        <v>50</v>
      </c>
      <c r="L1058" s="31">
        <v>20</v>
      </c>
      <c r="M1058" s="31">
        <v>50</v>
      </c>
      <c r="N1058" s="12">
        <v>0.4</v>
      </c>
    </row>
    <row r="1059" spans="1:14" x14ac:dyDescent="0.2">
      <c r="A1059" s="8">
        <v>420</v>
      </c>
      <c r="B1059" s="8">
        <v>18</v>
      </c>
      <c r="C1059" s="9" t="s">
        <v>18</v>
      </c>
      <c r="D1059" s="9" t="s">
        <v>42</v>
      </c>
      <c r="E1059" s="31">
        <v>19</v>
      </c>
      <c r="F1059" s="31">
        <v>38</v>
      </c>
      <c r="G1059" s="31">
        <v>32</v>
      </c>
      <c r="H1059" s="8">
        <v>2</v>
      </c>
      <c r="I1059" s="7">
        <v>2.361111111111111E-2</v>
      </c>
      <c r="J1059" s="9" t="s">
        <v>6</v>
      </c>
      <c r="K1059" s="31">
        <v>64</v>
      </c>
      <c r="L1059" s="31">
        <v>26</v>
      </c>
      <c r="M1059" s="31">
        <v>64</v>
      </c>
      <c r="N1059" s="12">
        <v>0.40625</v>
      </c>
    </row>
    <row r="1060" spans="1:14" x14ac:dyDescent="0.2">
      <c r="A1060" s="8">
        <v>421</v>
      </c>
      <c r="B1060" s="8">
        <v>10</v>
      </c>
      <c r="C1060" s="9" t="s">
        <v>9</v>
      </c>
      <c r="D1060" s="9" t="s">
        <v>33</v>
      </c>
      <c r="E1060" s="31">
        <v>19</v>
      </c>
      <c r="F1060" s="31">
        <v>19</v>
      </c>
      <c r="G1060" s="31">
        <v>31</v>
      </c>
      <c r="H1060" s="8">
        <v>1</v>
      </c>
      <c r="I1060" s="7">
        <v>1.2500000000000001E-2</v>
      </c>
      <c r="J1060" s="9" t="s">
        <v>8</v>
      </c>
      <c r="K1060" s="31">
        <v>31</v>
      </c>
      <c r="L1060" s="31">
        <v>12</v>
      </c>
      <c r="M1060" s="31">
        <v>31</v>
      </c>
      <c r="N1060" s="12">
        <v>0.38709677419354838</v>
      </c>
    </row>
    <row r="1061" spans="1:14" x14ac:dyDescent="0.2">
      <c r="A1061" s="8">
        <v>421</v>
      </c>
      <c r="B1061" s="8">
        <v>10</v>
      </c>
      <c r="C1061" s="9" t="s">
        <v>24</v>
      </c>
      <c r="D1061" s="9" t="s">
        <v>48</v>
      </c>
      <c r="E1061" s="31">
        <v>10</v>
      </c>
      <c r="F1061" s="31">
        <v>30</v>
      </c>
      <c r="G1061" s="31">
        <v>18</v>
      </c>
      <c r="H1061" s="8">
        <v>3</v>
      </c>
      <c r="I1061" s="7">
        <v>3.6805555555555557E-2</v>
      </c>
      <c r="J1061" s="9" t="s">
        <v>8</v>
      </c>
      <c r="K1061" s="31">
        <v>54</v>
      </c>
      <c r="L1061" s="31">
        <v>24</v>
      </c>
      <c r="M1061" s="31">
        <v>54</v>
      </c>
      <c r="N1061" s="12">
        <v>0.44444444444444442</v>
      </c>
    </row>
    <row r="1062" spans="1:14" x14ac:dyDescent="0.2">
      <c r="A1062" s="8">
        <v>422</v>
      </c>
      <c r="B1062" s="8">
        <v>12</v>
      </c>
      <c r="C1062" s="9" t="s">
        <v>25</v>
      </c>
      <c r="D1062" s="9" t="s">
        <v>49</v>
      </c>
      <c r="E1062" s="31">
        <v>15</v>
      </c>
      <c r="F1062" s="31">
        <v>30</v>
      </c>
      <c r="G1062" s="31">
        <v>26</v>
      </c>
      <c r="H1062" s="8">
        <v>2</v>
      </c>
      <c r="I1062" s="7">
        <v>4.8611111111111112E-3</v>
      </c>
      <c r="J1062" s="9" t="s">
        <v>8</v>
      </c>
      <c r="K1062" s="31">
        <v>52</v>
      </c>
      <c r="L1062" s="31">
        <v>22</v>
      </c>
      <c r="M1062" s="31">
        <v>52</v>
      </c>
      <c r="N1062" s="12">
        <v>0.42307692307692307</v>
      </c>
    </row>
    <row r="1063" spans="1:14" x14ac:dyDescent="0.2">
      <c r="A1063" s="8">
        <v>422</v>
      </c>
      <c r="B1063" s="8">
        <v>12</v>
      </c>
      <c r="C1063" s="9" t="s">
        <v>12</v>
      </c>
      <c r="D1063" s="9" t="s">
        <v>36</v>
      </c>
      <c r="E1063" s="31">
        <v>22</v>
      </c>
      <c r="F1063" s="31">
        <v>22</v>
      </c>
      <c r="G1063" s="31">
        <v>36</v>
      </c>
      <c r="H1063" s="8">
        <v>1</v>
      </c>
      <c r="I1063" s="7">
        <v>1.8749999999999999E-2</v>
      </c>
      <c r="J1063" s="9" t="s">
        <v>6</v>
      </c>
      <c r="K1063" s="31">
        <v>36</v>
      </c>
      <c r="L1063" s="31">
        <v>14</v>
      </c>
      <c r="M1063" s="31">
        <v>36</v>
      </c>
      <c r="N1063" s="12">
        <v>0.3888888888888889</v>
      </c>
    </row>
    <row r="1064" spans="1:14" x14ac:dyDescent="0.2">
      <c r="A1064" s="8">
        <v>423</v>
      </c>
      <c r="B1064" s="8">
        <v>4</v>
      </c>
      <c r="C1064" s="9" t="s">
        <v>15</v>
      </c>
      <c r="D1064" s="9" t="s">
        <v>39</v>
      </c>
      <c r="E1064" s="31">
        <v>16</v>
      </c>
      <c r="F1064" s="31">
        <v>32</v>
      </c>
      <c r="G1064" s="31">
        <v>28</v>
      </c>
      <c r="H1064" s="8">
        <v>2</v>
      </c>
      <c r="I1064" s="7">
        <v>1.6666666666666666E-2</v>
      </c>
      <c r="J1064" s="9" t="s">
        <v>6</v>
      </c>
      <c r="K1064" s="31">
        <v>56</v>
      </c>
      <c r="L1064" s="31">
        <v>24</v>
      </c>
      <c r="M1064" s="31">
        <v>56</v>
      </c>
      <c r="N1064" s="12">
        <v>0.42857142857142855</v>
      </c>
    </row>
    <row r="1065" spans="1:14" x14ac:dyDescent="0.2">
      <c r="A1065" s="8">
        <v>423</v>
      </c>
      <c r="B1065" s="8">
        <v>4</v>
      </c>
      <c r="C1065" s="9" t="s">
        <v>18</v>
      </c>
      <c r="D1065" s="9" t="s">
        <v>42</v>
      </c>
      <c r="E1065" s="31">
        <v>19</v>
      </c>
      <c r="F1065" s="31">
        <v>57</v>
      </c>
      <c r="G1065" s="31">
        <v>32</v>
      </c>
      <c r="H1065" s="8">
        <v>3</v>
      </c>
      <c r="I1065" s="7">
        <v>4.8611111111111112E-3</v>
      </c>
      <c r="J1065" s="9" t="s">
        <v>8</v>
      </c>
      <c r="K1065" s="31">
        <v>96</v>
      </c>
      <c r="L1065" s="31">
        <v>39</v>
      </c>
      <c r="M1065" s="31">
        <v>96</v>
      </c>
      <c r="N1065" s="12">
        <v>0.40625</v>
      </c>
    </row>
    <row r="1066" spans="1:14" x14ac:dyDescent="0.2">
      <c r="A1066" s="8">
        <v>424</v>
      </c>
      <c r="B1066" s="8">
        <v>13</v>
      </c>
      <c r="C1066" s="9" t="s">
        <v>19</v>
      </c>
      <c r="D1066" s="9" t="s">
        <v>43</v>
      </c>
      <c r="E1066" s="31">
        <v>13</v>
      </c>
      <c r="F1066" s="31">
        <v>39</v>
      </c>
      <c r="G1066" s="31">
        <v>22</v>
      </c>
      <c r="H1066" s="8">
        <v>3</v>
      </c>
      <c r="I1066" s="7">
        <v>2.9861111111111113E-2</v>
      </c>
      <c r="J1066" s="9" t="s">
        <v>6</v>
      </c>
      <c r="K1066" s="31">
        <v>66</v>
      </c>
      <c r="L1066" s="31">
        <v>27</v>
      </c>
      <c r="M1066" s="31">
        <v>66</v>
      </c>
      <c r="N1066" s="12">
        <v>0.40909090909090912</v>
      </c>
    </row>
    <row r="1067" spans="1:14" x14ac:dyDescent="0.2">
      <c r="A1067" s="8">
        <v>424</v>
      </c>
      <c r="B1067" s="8">
        <v>13</v>
      </c>
      <c r="C1067" s="9" t="s">
        <v>10</v>
      </c>
      <c r="D1067" s="9" t="s">
        <v>34</v>
      </c>
      <c r="E1067" s="31">
        <v>16</v>
      </c>
      <c r="F1067" s="31">
        <v>48</v>
      </c>
      <c r="G1067" s="31">
        <v>27</v>
      </c>
      <c r="H1067" s="8">
        <v>3</v>
      </c>
      <c r="I1067" s="7">
        <v>3.125E-2</v>
      </c>
      <c r="J1067" s="9" t="s">
        <v>8</v>
      </c>
      <c r="K1067" s="31">
        <v>81</v>
      </c>
      <c r="L1067" s="31">
        <v>33</v>
      </c>
      <c r="M1067" s="31">
        <v>81</v>
      </c>
      <c r="N1067" s="12">
        <v>0.40740740740740738</v>
      </c>
    </row>
    <row r="1068" spans="1:14" x14ac:dyDescent="0.2">
      <c r="A1068" s="8">
        <v>425</v>
      </c>
      <c r="B1068" s="8">
        <v>18</v>
      </c>
      <c r="C1068" s="9" t="s">
        <v>16</v>
      </c>
      <c r="D1068" s="9" t="s">
        <v>40</v>
      </c>
      <c r="E1068" s="31">
        <v>11</v>
      </c>
      <c r="F1068" s="31">
        <v>11</v>
      </c>
      <c r="G1068" s="31">
        <v>19</v>
      </c>
      <c r="H1068" s="8">
        <v>1</v>
      </c>
      <c r="I1068" s="7">
        <v>1.9444444444444445E-2</v>
      </c>
      <c r="J1068" s="9" t="s">
        <v>8</v>
      </c>
      <c r="K1068" s="31">
        <v>19</v>
      </c>
      <c r="L1068" s="31">
        <v>8</v>
      </c>
      <c r="M1068" s="31">
        <v>19</v>
      </c>
      <c r="N1068" s="12">
        <v>0.42105263157894735</v>
      </c>
    </row>
    <row r="1069" spans="1:14" x14ac:dyDescent="0.2">
      <c r="A1069" s="8">
        <v>426</v>
      </c>
      <c r="B1069" s="8">
        <v>5</v>
      </c>
      <c r="C1069" s="9" t="s">
        <v>14</v>
      </c>
      <c r="D1069" s="9" t="s">
        <v>38</v>
      </c>
      <c r="E1069" s="31">
        <v>20</v>
      </c>
      <c r="F1069" s="31">
        <v>20</v>
      </c>
      <c r="G1069" s="31">
        <v>33</v>
      </c>
      <c r="H1069" s="8">
        <v>1</v>
      </c>
      <c r="I1069" s="7">
        <v>5.5555555555555558E-3</v>
      </c>
      <c r="J1069" s="9" t="s">
        <v>8</v>
      </c>
      <c r="K1069" s="31">
        <v>33</v>
      </c>
      <c r="L1069" s="31">
        <v>13</v>
      </c>
      <c r="M1069" s="31">
        <v>33</v>
      </c>
      <c r="N1069" s="12">
        <v>0.39393939393939392</v>
      </c>
    </row>
    <row r="1070" spans="1:14" x14ac:dyDescent="0.2">
      <c r="A1070" s="8">
        <v>426</v>
      </c>
      <c r="B1070" s="8">
        <v>5</v>
      </c>
      <c r="C1070" s="9" t="s">
        <v>15</v>
      </c>
      <c r="D1070" s="9" t="s">
        <v>39</v>
      </c>
      <c r="E1070" s="31">
        <v>16</v>
      </c>
      <c r="F1070" s="31">
        <v>32</v>
      </c>
      <c r="G1070" s="31">
        <v>28</v>
      </c>
      <c r="H1070" s="8">
        <v>2</v>
      </c>
      <c r="I1070" s="7">
        <v>2.6388888888888889E-2</v>
      </c>
      <c r="J1070" s="9" t="s">
        <v>8</v>
      </c>
      <c r="K1070" s="31">
        <v>56</v>
      </c>
      <c r="L1070" s="31">
        <v>24</v>
      </c>
      <c r="M1070" s="31">
        <v>56</v>
      </c>
      <c r="N1070" s="12">
        <v>0.42857142857142855</v>
      </c>
    </row>
    <row r="1071" spans="1:14" x14ac:dyDescent="0.2">
      <c r="A1071" s="8">
        <v>426</v>
      </c>
      <c r="B1071" s="8">
        <v>5</v>
      </c>
      <c r="C1071" s="9" t="s">
        <v>26</v>
      </c>
      <c r="D1071" s="9" t="s">
        <v>50</v>
      </c>
      <c r="E1071" s="31">
        <v>15</v>
      </c>
      <c r="F1071" s="31">
        <v>30</v>
      </c>
      <c r="G1071" s="31">
        <v>25</v>
      </c>
      <c r="H1071" s="8">
        <v>2</v>
      </c>
      <c r="I1071" s="7">
        <v>1.5972222222222221E-2</v>
      </c>
      <c r="J1071" s="9" t="s">
        <v>6</v>
      </c>
      <c r="K1071" s="31">
        <v>50</v>
      </c>
      <c r="L1071" s="31">
        <v>20</v>
      </c>
      <c r="M1071" s="31">
        <v>50</v>
      </c>
      <c r="N1071" s="12">
        <v>0.4</v>
      </c>
    </row>
    <row r="1072" spans="1:14" x14ac:dyDescent="0.2">
      <c r="A1072" s="8">
        <v>426</v>
      </c>
      <c r="B1072" s="8">
        <v>5</v>
      </c>
      <c r="C1072" s="9" t="s">
        <v>12</v>
      </c>
      <c r="D1072" s="9" t="s">
        <v>36</v>
      </c>
      <c r="E1072" s="31">
        <v>22</v>
      </c>
      <c r="F1072" s="31">
        <v>66</v>
      </c>
      <c r="G1072" s="31">
        <v>36</v>
      </c>
      <c r="H1072" s="8">
        <v>3</v>
      </c>
      <c r="I1072" s="7">
        <v>3.2638888888888891E-2</v>
      </c>
      <c r="J1072" s="9" t="s">
        <v>8</v>
      </c>
      <c r="K1072" s="31">
        <v>108</v>
      </c>
      <c r="L1072" s="31">
        <v>42</v>
      </c>
      <c r="M1072" s="31">
        <v>108</v>
      </c>
      <c r="N1072" s="12">
        <v>0.3888888888888889</v>
      </c>
    </row>
    <row r="1073" spans="1:14" x14ac:dyDescent="0.2">
      <c r="A1073" s="8">
        <v>427</v>
      </c>
      <c r="B1073" s="8">
        <v>2</v>
      </c>
      <c r="C1073" s="9" t="s">
        <v>26</v>
      </c>
      <c r="D1073" s="9" t="s">
        <v>50</v>
      </c>
      <c r="E1073" s="31">
        <v>15</v>
      </c>
      <c r="F1073" s="31">
        <v>45</v>
      </c>
      <c r="G1073" s="31">
        <v>25</v>
      </c>
      <c r="H1073" s="8">
        <v>3</v>
      </c>
      <c r="I1073" s="7">
        <v>2.361111111111111E-2</v>
      </c>
      <c r="J1073" s="9" t="s">
        <v>8</v>
      </c>
      <c r="K1073" s="31">
        <v>75</v>
      </c>
      <c r="L1073" s="31">
        <v>30</v>
      </c>
      <c r="M1073" s="31">
        <v>75</v>
      </c>
      <c r="N1073" s="12">
        <v>0.4</v>
      </c>
    </row>
    <row r="1074" spans="1:14" x14ac:dyDescent="0.2">
      <c r="A1074" s="8">
        <v>427</v>
      </c>
      <c r="B1074" s="8">
        <v>2</v>
      </c>
      <c r="C1074" s="9" t="s">
        <v>17</v>
      </c>
      <c r="D1074" s="9" t="s">
        <v>41</v>
      </c>
      <c r="E1074" s="31">
        <v>21</v>
      </c>
      <c r="F1074" s="31">
        <v>42</v>
      </c>
      <c r="G1074" s="31">
        <v>35</v>
      </c>
      <c r="H1074" s="8">
        <v>2</v>
      </c>
      <c r="I1074" s="7">
        <v>3.6111111111111108E-2</v>
      </c>
      <c r="J1074" s="9" t="s">
        <v>6</v>
      </c>
      <c r="K1074" s="31">
        <v>70</v>
      </c>
      <c r="L1074" s="31">
        <v>28</v>
      </c>
      <c r="M1074" s="31">
        <v>70</v>
      </c>
      <c r="N1074" s="12">
        <v>0.4</v>
      </c>
    </row>
    <row r="1075" spans="1:14" x14ac:dyDescent="0.2">
      <c r="A1075" s="8">
        <v>427</v>
      </c>
      <c r="B1075" s="8">
        <v>2</v>
      </c>
      <c r="C1075" s="9" t="s">
        <v>22</v>
      </c>
      <c r="D1075" s="9" t="s">
        <v>46</v>
      </c>
      <c r="E1075" s="31">
        <v>14</v>
      </c>
      <c r="F1075" s="31">
        <v>14</v>
      </c>
      <c r="G1075" s="31">
        <v>23</v>
      </c>
      <c r="H1075" s="8">
        <v>1</v>
      </c>
      <c r="I1075" s="7">
        <v>1.6666666666666666E-2</v>
      </c>
      <c r="J1075" s="9" t="s">
        <v>8</v>
      </c>
      <c r="K1075" s="31">
        <v>23</v>
      </c>
      <c r="L1075" s="31">
        <v>9</v>
      </c>
      <c r="M1075" s="31">
        <v>23</v>
      </c>
      <c r="N1075" s="12">
        <v>0.39130434782608697</v>
      </c>
    </row>
    <row r="1076" spans="1:14" x14ac:dyDescent="0.2">
      <c r="A1076" s="8">
        <v>427</v>
      </c>
      <c r="B1076" s="8">
        <v>2</v>
      </c>
      <c r="C1076" s="9" t="s">
        <v>16</v>
      </c>
      <c r="D1076" s="9" t="s">
        <v>40</v>
      </c>
      <c r="E1076" s="31">
        <v>11</v>
      </c>
      <c r="F1076" s="31">
        <v>22</v>
      </c>
      <c r="G1076" s="31">
        <v>19</v>
      </c>
      <c r="H1076" s="8">
        <v>2</v>
      </c>
      <c r="I1076" s="7">
        <v>3.888888888888889E-2</v>
      </c>
      <c r="J1076" s="9" t="s">
        <v>6</v>
      </c>
      <c r="K1076" s="31">
        <v>38</v>
      </c>
      <c r="L1076" s="31">
        <v>16</v>
      </c>
      <c r="M1076" s="31">
        <v>38</v>
      </c>
      <c r="N1076" s="12">
        <v>0.42105263157894735</v>
      </c>
    </row>
    <row r="1077" spans="1:14" x14ac:dyDescent="0.2">
      <c r="A1077" s="8">
        <v>428</v>
      </c>
      <c r="B1077" s="8">
        <v>7</v>
      </c>
      <c r="C1077" s="9" t="s">
        <v>11</v>
      </c>
      <c r="D1077" s="9" t="s">
        <v>35</v>
      </c>
      <c r="E1077" s="31">
        <v>25</v>
      </c>
      <c r="F1077" s="31">
        <v>25</v>
      </c>
      <c r="G1077" s="31">
        <v>40</v>
      </c>
      <c r="H1077" s="8">
        <v>1</v>
      </c>
      <c r="I1077" s="7">
        <v>2.6388888888888889E-2</v>
      </c>
      <c r="J1077" s="9" t="s">
        <v>6</v>
      </c>
      <c r="K1077" s="31">
        <v>40</v>
      </c>
      <c r="L1077" s="31">
        <v>15</v>
      </c>
      <c r="M1077" s="31">
        <v>40</v>
      </c>
      <c r="N1077" s="12">
        <v>0.375</v>
      </c>
    </row>
    <row r="1078" spans="1:14" x14ac:dyDescent="0.2">
      <c r="A1078" s="8">
        <v>428</v>
      </c>
      <c r="B1078" s="8">
        <v>7</v>
      </c>
      <c r="C1078" s="9" t="s">
        <v>22</v>
      </c>
      <c r="D1078" s="9" t="s">
        <v>46</v>
      </c>
      <c r="E1078" s="31">
        <v>14</v>
      </c>
      <c r="F1078" s="31">
        <v>14</v>
      </c>
      <c r="G1078" s="31">
        <v>23</v>
      </c>
      <c r="H1078" s="8">
        <v>1</v>
      </c>
      <c r="I1078" s="7">
        <v>3.1944444444444442E-2</v>
      </c>
      <c r="J1078" s="9" t="s">
        <v>6</v>
      </c>
      <c r="K1078" s="31">
        <v>23</v>
      </c>
      <c r="L1078" s="31">
        <v>9</v>
      </c>
      <c r="M1078" s="31">
        <v>23</v>
      </c>
      <c r="N1078" s="12">
        <v>0.39130434782608697</v>
      </c>
    </row>
    <row r="1079" spans="1:14" x14ac:dyDescent="0.2">
      <c r="A1079" s="8">
        <v>428</v>
      </c>
      <c r="B1079" s="8">
        <v>7</v>
      </c>
      <c r="C1079" s="9" t="s">
        <v>26</v>
      </c>
      <c r="D1079" s="9" t="s">
        <v>50</v>
      </c>
      <c r="E1079" s="31">
        <v>15</v>
      </c>
      <c r="F1079" s="31">
        <v>30</v>
      </c>
      <c r="G1079" s="31">
        <v>25</v>
      </c>
      <c r="H1079" s="8">
        <v>2</v>
      </c>
      <c r="I1079" s="7">
        <v>3.3333333333333333E-2</v>
      </c>
      <c r="J1079" s="9" t="s">
        <v>6</v>
      </c>
      <c r="K1079" s="31">
        <v>50</v>
      </c>
      <c r="L1079" s="31">
        <v>20</v>
      </c>
      <c r="M1079" s="31">
        <v>50</v>
      </c>
      <c r="N1079" s="12">
        <v>0.4</v>
      </c>
    </row>
    <row r="1080" spans="1:14" x14ac:dyDescent="0.2">
      <c r="A1080" s="8">
        <v>428</v>
      </c>
      <c r="B1080" s="8">
        <v>7</v>
      </c>
      <c r="C1080" s="9" t="s">
        <v>9</v>
      </c>
      <c r="D1080" s="9" t="s">
        <v>33</v>
      </c>
      <c r="E1080" s="31">
        <v>19</v>
      </c>
      <c r="F1080" s="31">
        <v>38</v>
      </c>
      <c r="G1080" s="31">
        <v>31</v>
      </c>
      <c r="H1080" s="8">
        <v>2</v>
      </c>
      <c r="I1080" s="7">
        <v>3.2638888888888891E-2</v>
      </c>
      <c r="J1080" s="9" t="s">
        <v>6</v>
      </c>
      <c r="K1080" s="31">
        <v>62</v>
      </c>
      <c r="L1080" s="31">
        <v>24</v>
      </c>
      <c r="M1080" s="31">
        <v>62</v>
      </c>
      <c r="N1080" s="12">
        <v>0.38709677419354838</v>
      </c>
    </row>
    <row r="1081" spans="1:14" x14ac:dyDescent="0.2">
      <c r="A1081" s="8">
        <v>429</v>
      </c>
      <c r="B1081" s="8">
        <v>8</v>
      </c>
      <c r="C1081" s="9" t="s">
        <v>25</v>
      </c>
      <c r="D1081" s="9" t="s">
        <v>49</v>
      </c>
      <c r="E1081" s="31">
        <v>15</v>
      </c>
      <c r="F1081" s="31">
        <v>45</v>
      </c>
      <c r="G1081" s="31">
        <v>26</v>
      </c>
      <c r="H1081" s="8">
        <v>3</v>
      </c>
      <c r="I1081" s="7">
        <v>1.8749999999999999E-2</v>
      </c>
      <c r="J1081" s="9" t="s">
        <v>6</v>
      </c>
      <c r="K1081" s="31">
        <v>78</v>
      </c>
      <c r="L1081" s="31">
        <v>33</v>
      </c>
      <c r="M1081" s="31">
        <v>78</v>
      </c>
      <c r="N1081" s="12">
        <v>0.42307692307692307</v>
      </c>
    </row>
    <row r="1082" spans="1:14" x14ac:dyDescent="0.2">
      <c r="A1082" s="8">
        <v>430</v>
      </c>
      <c r="B1082" s="8">
        <v>7</v>
      </c>
      <c r="C1082" s="9" t="s">
        <v>26</v>
      </c>
      <c r="D1082" s="9" t="s">
        <v>50</v>
      </c>
      <c r="E1082" s="31">
        <v>15</v>
      </c>
      <c r="F1082" s="31">
        <v>15</v>
      </c>
      <c r="G1082" s="31">
        <v>25</v>
      </c>
      <c r="H1082" s="8">
        <v>1</v>
      </c>
      <c r="I1082" s="7">
        <v>3.4027777777777775E-2</v>
      </c>
      <c r="J1082" s="9" t="s">
        <v>6</v>
      </c>
      <c r="K1082" s="31">
        <v>25</v>
      </c>
      <c r="L1082" s="31">
        <v>10</v>
      </c>
      <c r="M1082" s="31">
        <v>25</v>
      </c>
      <c r="N1082" s="12">
        <v>0.4</v>
      </c>
    </row>
    <row r="1083" spans="1:14" x14ac:dyDescent="0.2">
      <c r="A1083" s="8">
        <v>431</v>
      </c>
      <c r="B1083" s="8">
        <v>15</v>
      </c>
      <c r="C1083" s="9" t="s">
        <v>7</v>
      </c>
      <c r="D1083" s="9" t="s">
        <v>32</v>
      </c>
      <c r="E1083" s="31">
        <v>18</v>
      </c>
      <c r="F1083" s="31">
        <v>36</v>
      </c>
      <c r="G1083" s="31">
        <v>30</v>
      </c>
      <c r="H1083" s="8">
        <v>2</v>
      </c>
      <c r="I1083" s="7">
        <v>1.3888888888888888E-2</v>
      </c>
      <c r="J1083" s="9" t="s">
        <v>6</v>
      </c>
      <c r="K1083" s="31">
        <v>60</v>
      </c>
      <c r="L1083" s="31">
        <v>24</v>
      </c>
      <c r="M1083" s="31">
        <v>60</v>
      </c>
      <c r="N1083" s="12">
        <v>0.4</v>
      </c>
    </row>
    <row r="1084" spans="1:14" x14ac:dyDescent="0.2">
      <c r="A1084" s="8">
        <v>432</v>
      </c>
      <c r="B1084" s="8">
        <v>10</v>
      </c>
      <c r="C1084" s="9" t="s">
        <v>21</v>
      </c>
      <c r="D1084" s="9" t="s">
        <v>45</v>
      </c>
      <c r="E1084" s="31">
        <v>12</v>
      </c>
      <c r="F1084" s="31">
        <v>36</v>
      </c>
      <c r="G1084" s="31">
        <v>20</v>
      </c>
      <c r="H1084" s="8">
        <v>3</v>
      </c>
      <c r="I1084" s="7">
        <v>1.1111111111111112E-2</v>
      </c>
      <c r="J1084" s="9" t="s">
        <v>8</v>
      </c>
      <c r="K1084" s="31">
        <v>60</v>
      </c>
      <c r="L1084" s="31">
        <v>24</v>
      </c>
      <c r="M1084" s="31">
        <v>60</v>
      </c>
      <c r="N1084" s="12">
        <v>0.4</v>
      </c>
    </row>
    <row r="1085" spans="1:14" x14ac:dyDescent="0.2">
      <c r="A1085" s="8">
        <v>432</v>
      </c>
      <c r="B1085" s="8">
        <v>10</v>
      </c>
      <c r="C1085" s="9" t="s">
        <v>23</v>
      </c>
      <c r="D1085" s="9" t="s">
        <v>47</v>
      </c>
      <c r="E1085" s="31">
        <v>13</v>
      </c>
      <c r="F1085" s="31">
        <v>13</v>
      </c>
      <c r="G1085" s="31">
        <v>21</v>
      </c>
      <c r="H1085" s="8">
        <v>1</v>
      </c>
      <c r="I1085" s="7">
        <v>1.8749999999999999E-2</v>
      </c>
      <c r="J1085" s="9" t="s">
        <v>6</v>
      </c>
      <c r="K1085" s="31">
        <v>21</v>
      </c>
      <c r="L1085" s="31">
        <v>8</v>
      </c>
      <c r="M1085" s="31">
        <v>21</v>
      </c>
      <c r="N1085" s="12">
        <v>0.38095238095238093</v>
      </c>
    </row>
    <row r="1086" spans="1:14" x14ac:dyDescent="0.2">
      <c r="A1086" s="8">
        <v>432</v>
      </c>
      <c r="B1086" s="8">
        <v>10</v>
      </c>
      <c r="C1086" s="9" t="s">
        <v>15</v>
      </c>
      <c r="D1086" s="9" t="s">
        <v>39</v>
      </c>
      <c r="E1086" s="31">
        <v>16</v>
      </c>
      <c r="F1086" s="31">
        <v>16</v>
      </c>
      <c r="G1086" s="31">
        <v>28</v>
      </c>
      <c r="H1086" s="8">
        <v>1</v>
      </c>
      <c r="I1086" s="7">
        <v>2.1527777777777778E-2</v>
      </c>
      <c r="J1086" s="9" t="s">
        <v>6</v>
      </c>
      <c r="K1086" s="31">
        <v>28</v>
      </c>
      <c r="L1086" s="31">
        <v>12</v>
      </c>
      <c r="M1086" s="31">
        <v>28</v>
      </c>
      <c r="N1086" s="12">
        <v>0.42857142857142855</v>
      </c>
    </row>
    <row r="1087" spans="1:14" x14ac:dyDescent="0.2">
      <c r="A1087" s="8">
        <v>433</v>
      </c>
      <c r="B1087" s="8">
        <v>10</v>
      </c>
      <c r="C1087" s="9" t="s">
        <v>7</v>
      </c>
      <c r="D1087" s="9" t="s">
        <v>32</v>
      </c>
      <c r="E1087" s="31">
        <v>18</v>
      </c>
      <c r="F1087" s="31">
        <v>18</v>
      </c>
      <c r="G1087" s="31">
        <v>30</v>
      </c>
      <c r="H1087" s="8">
        <v>1</v>
      </c>
      <c r="I1087" s="7">
        <v>3.888888888888889E-2</v>
      </c>
      <c r="J1087" s="9" t="s">
        <v>8</v>
      </c>
      <c r="K1087" s="31">
        <v>30</v>
      </c>
      <c r="L1087" s="31">
        <v>12</v>
      </c>
      <c r="M1087" s="31">
        <v>30</v>
      </c>
      <c r="N1087" s="12">
        <v>0.4</v>
      </c>
    </row>
    <row r="1088" spans="1:14" x14ac:dyDescent="0.2">
      <c r="A1088" s="8">
        <v>433</v>
      </c>
      <c r="B1088" s="8">
        <v>10</v>
      </c>
      <c r="C1088" s="9" t="s">
        <v>5</v>
      </c>
      <c r="D1088" s="9" t="s">
        <v>31</v>
      </c>
      <c r="E1088" s="31">
        <v>14</v>
      </c>
      <c r="F1088" s="31">
        <v>42</v>
      </c>
      <c r="G1088" s="31">
        <v>24</v>
      </c>
      <c r="H1088" s="8">
        <v>3</v>
      </c>
      <c r="I1088" s="7">
        <v>1.2500000000000001E-2</v>
      </c>
      <c r="J1088" s="9" t="s">
        <v>6</v>
      </c>
      <c r="K1088" s="31">
        <v>72</v>
      </c>
      <c r="L1088" s="31">
        <v>30</v>
      </c>
      <c r="M1088" s="31">
        <v>72</v>
      </c>
      <c r="N1088" s="12">
        <v>0.41666666666666669</v>
      </c>
    </row>
    <row r="1089" spans="1:14" x14ac:dyDescent="0.2">
      <c r="A1089" s="8">
        <v>434</v>
      </c>
      <c r="B1089" s="8">
        <v>15</v>
      </c>
      <c r="C1089" s="9" t="s">
        <v>25</v>
      </c>
      <c r="D1089" s="9" t="s">
        <v>49</v>
      </c>
      <c r="E1089" s="31">
        <v>15</v>
      </c>
      <c r="F1089" s="31">
        <v>30</v>
      </c>
      <c r="G1089" s="31">
        <v>26</v>
      </c>
      <c r="H1089" s="8">
        <v>2</v>
      </c>
      <c r="I1089" s="7">
        <v>1.8055555555555554E-2</v>
      </c>
      <c r="J1089" s="9" t="s">
        <v>6</v>
      </c>
      <c r="K1089" s="31">
        <v>52</v>
      </c>
      <c r="L1089" s="31">
        <v>22</v>
      </c>
      <c r="M1089" s="31">
        <v>52</v>
      </c>
      <c r="N1089" s="12">
        <v>0.42307692307692307</v>
      </c>
    </row>
    <row r="1090" spans="1:14" x14ac:dyDescent="0.2">
      <c r="A1090" s="8">
        <v>434</v>
      </c>
      <c r="B1090" s="8">
        <v>15</v>
      </c>
      <c r="C1090" s="9" t="s">
        <v>19</v>
      </c>
      <c r="D1090" s="9" t="s">
        <v>43</v>
      </c>
      <c r="E1090" s="31">
        <v>13</v>
      </c>
      <c r="F1090" s="31">
        <v>26</v>
      </c>
      <c r="G1090" s="31">
        <v>22</v>
      </c>
      <c r="H1090" s="8">
        <v>2</v>
      </c>
      <c r="I1090" s="7">
        <v>2.2222222222222223E-2</v>
      </c>
      <c r="J1090" s="9" t="s">
        <v>8</v>
      </c>
      <c r="K1090" s="31">
        <v>44</v>
      </c>
      <c r="L1090" s="31">
        <v>18</v>
      </c>
      <c r="M1090" s="31">
        <v>44</v>
      </c>
      <c r="N1090" s="12">
        <v>0.40909090909090912</v>
      </c>
    </row>
    <row r="1091" spans="1:14" x14ac:dyDescent="0.2">
      <c r="A1091" s="8">
        <v>435</v>
      </c>
      <c r="B1091" s="8">
        <v>17</v>
      </c>
      <c r="C1091" s="9" t="s">
        <v>25</v>
      </c>
      <c r="D1091" s="9" t="s">
        <v>49</v>
      </c>
      <c r="E1091" s="31">
        <v>15</v>
      </c>
      <c r="F1091" s="31">
        <v>30</v>
      </c>
      <c r="G1091" s="31">
        <v>26</v>
      </c>
      <c r="H1091" s="8">
        <v>2</v>
      </c>
      <c r="I1091" s="7">
        <v>9.7222222222222224E-3</v>
      </c>
      <c r="J1091" s="9" t="s">
        <v>6</v>
      </c>
      <c r="K1091" s="31">
        <v>52</v>
      </c>
      <c r="L1091" s="31">
        <v>22</v>
      </c>
      <c r="M1091" s="31">
        <v>52</v>
      </c>
      <c r="N1091" s="12">
        <v>0.42307692307692307</v>
      </c>
    </row>
    <row r="1092" spans="1:14" x14ac:dyDescent="0.2">
      <c r="A1092" s="8">
        <v>435</v>
      </c>
      <c r="B1092" s="8">
        <v>17</v>
      </c>
      <c r="C1092" s="9" t="s">
        <v>23</v>
      </c>
      <c r="D1092" s="9" t="s">
        <v>47</v>
      </c>
      <c r="E1092" s="31">
        <v>13</v>
      </c>
      <c r="F1092" s="31">
        <v>26</v>
      </c>
      <c r="G1092" s="31">
        <v>21</v>
      </c>
      <c r="H1092" s="8">
        <v>2</v>
      </c>
      <c r="I1092" s="7">
        <v>2.9166666666666667E-2</v>
      </c>
      <c r="J1092" s="9" t="s">
        <v>6</v>
      </c>
      <c r="K1092" s="31">
        <v>42</v>
      </c>
      <c r="L1092" s="31">
        <v>16</v>
      </c>
      <c r="M1092" s="31">
        <v>42</v>
      </c>
      <c r="N1092" s="12">
        <v>0.38095238095238093</v>
      </c>
    </row>
    <row r="1093" spans="1:14" x14ac:dyDescent="0.2">
      <c r="A1093" s="8">
        <v>435</v>
      </c>
      <c r="B1093" s="8">
        <v>17</v>
      </c>
      <c r="C1093" s="9" t="s">
        <v>7</v>
      </c>
      <c r="D1093" s="9" t="s">
        <v>32</v>
      </c>
      <c r="E1093" s="31">
        <v>18</v>
      </c>
      <c r="F1093" s="31">
        <v>36</v>
      </c>
      <c r="G1093" s="31">
        <v>30</v>
      </c>
      <c r="H1093" s="8">
        <v>2</v>
      </c>
      <c r="I1093" s="7">
        <v>3.8194444444444448E-2</v>
      </c>
      <c r="J1093" s="9" t="s">
        <v>8</v>
      </c>
      <c r="K1093" s="31">
        <v>60</v>
      </c>
      <c r="L1093" s="31">
        <v>24</v>
      </c>
      <c r="M1093" s="31">
        <v>60</v>
      </c>
      <c r="N1093" s="12">
        <v>0.4</v>
      </c>
    </row>
    <row r="1094" spans="1:14" x14ac:dyDescent="0.2">
      <c r="A1094" s="8">
        <v>436</v>
      </c>
      <c r="B1094" s="8">
        <v>10</v>
      </c>
      <c r="C1094" s="9" t="s">
        <v>15</v>
      </c>
      <c r="D1094" s="9" t="s">
        <v>39</v>
      </c>
      <c r="E1094" s="31">
        <v>16</v>
      </c>
      <c r="F1094" s="31">
        <v>32</v>
      </c>
      <c r="G1094" s="31">
        <v>28</v>
      </c>
      <c r="H1094" s="8">
        <v>2</v>
      </c>
      <c r="I1094" s="7">
        <v>3.125E-2</v>
      </c>
      <c r="J1094" s="9" t="s">
        <v>8</v>
      </c>
      <c r="K1094" s="31">
        <v>56</v>
      </c>
      <c r="L1094" s="31">
        <v>24</v>
      </c>
      <c r="M1094" s="31">
        <v>56</v>
      </c>
      <c r="N1094" s="12">
        <v>0.42857142857142855</v>
      </c>
    </row>
    <row r="1095" spans="1:14" x14ac:dyDescent="0.2">
      <c r="A1095" s="8">
        <v>437</v>
      </c>
      <c r="B1095" s="8">
        <v>16</v>
      </c>
      <c r="C1095" s="9" t="s">
        <v>17</v>
      </c>
      <c r="D1095" s="9" t="s">
        <v>41</v>
      </c>
      <c r="E1095" s="31">
        <v>21</v>
      </c>
      <c r="F1095" s="31">
        <v>42</v>
      </c>
      <c r="G1095" s="31">
        <v>35</v>
      </c>
      <c r="H1095" s="8">
        <v>2</v>
      </c>
      <c r="I1095" s="7">
        <v>3.5416666666666666E-2</v>
      </c>
      <c r="J1095" s="9" t="s">
        <v>8</v>
      </c>
      <c r="K1095" s="31">
        <v>70</v>
      </c>
      <c r="L1095" s="31">
        <v>28</v>
      </c>
      <c r="M1095" s="31">
        <v>70</v>
      </c>
      <c r="N1095" s="12">
        <v>0.4</v>
      </c>
    </row>
    <row r="1096" spans="1:14" x14ac:dyDescent="0.2">
      <c r="A1096" s="8">
        <v>438</v>
      </c>
      <c r="B1096" s="8">
        <v>2</v>
      </c>
      <c r="C1096" s="9" t="s">
        <v>14</v>
      </c>
      <c r="D1096" s="9" t="s">
        <v>38</v>
      </c>
      <c r="E1096" s="31">
        <v>20</v>
      </c>
      <c r="F1096" s="31">
        <v>20</v>
      </c>
      <c r="G1096" s="31">
        <v>33</v>
      </c>
      <c r="H1096" s="8">
        <v>1</v>
      </c>
      <c r="I1096" s="7">
        <v>3.5416666666666666E-2</v>
      </c>
      <c r="J1096" s="9" t="s">
        <v>8</v>
      </c>
      <c r="K1096" s="31">
        <v>33</v>
      </c>
      <c r="L1096" s="31">
        <v>13</v>
      </c>
      <c r="M1096" s="31">
        <v>33</v>
      </c>
      <c r="N1096" s="12">
        <v>0.39393939393939392</v>
      </c>
    </row>
    <row r="1097" spans="1:14" x14ac:dyDescent="0.2">
      <c r="A1097" s="8">
        <v>439</v>
      </c>
      <c r="B1097" s="8">
        <v>15</v>
      </c>
      <c r="C1097" s="9" t="s">
        <v>14</v>
      </c>
      <c r="D1097" s="9" t="s">
        <v>38</v>
      </c>
      <c r="E1097" s="31">
        <v>20</v>
      </c>
      <c r="F1097" s="31">
        <v>60</v>
      </c>
      <c r="G1097" s="31">
        <v>33</v>
      </c>
      <c r="H1097" s="8">
        <v>3</v>
      </c>
      <c r="I1097" s="7">
        <v>2.4305555555555556E-2</v>
      </c>
      <c r="J1097" s="9" t="s">
        <v>6</v>
      </c>
      <c r="K1097" s="31">
        <v>99</v>
      </c>
      <c r="L1097" s="31">
        <v>39</v>
      </c>
      <c r="M1097" s="31">
        <v>99</v>
      </c>
      <c r="N1097" s="12">
        <v>0.39393939393939392</v>
      </c>
    </row>
    <row r="1098" spans="1:14" x14ac:dyDescent="0.2">
      <c r="A1098" s="8">
        <v>439</v>
      </c>
      <c r="B1098" s="8">
        <v>15</v>
      </c>
      <c r="C1098" s="9" t="s">
        <v>25</v>
      </c>
      <c r="D1098" s="9" t="s">
        <v>49</v>
      </c>
      <c r="E1098" s="31">
        <v>15</v>
      </c>
      <c r="F1098" s="31">
        <v>45</v>
      </c>
      <c r="G1098" s="31">
        <v>26</v>
      </c>
      <c r="H1098" s="8">
        <v>3</v>
      </c>
      <c r="I1098" s="7">
        <v>2.013888888888889E-2</v>
      </c>
      <c r="J1098" s="9" t="s">
        <v>8</v>
      </c>
      <c r="K1098" s="31">
        <v>78</v>
      </c>
      <c r="L1098" s="31">
        <v>33</v>
      </c>
      <c r="M1098" s="31">
        <v>78</v>
      </c>
      <c r="N1098" s="12">
        <v>0.42307692307692307</v>
      </c>
    </row>
    <row r="1099" spans="1:14" x14ac:dyDescent="0.2">
      <c r="A1099" s="8">
        <v>440</v>
      </c>
      <c r="B1099" s="8">
        <v>13</v>
      </c>
      <c r="C1099" s="9" t="s">
        <v>22</v>
      </c>
      <c r="D1099" s="9" t="s">
        <v>46</v>
      </c>
      <c r="E1099" s="31">
        <v>14</v>
      </c>
      <c r="F1099" s="31">
        <v>28</v>
      </c>
      <c r="G1099" s="31">
        <v>23</v>
      </c>
      <c r="H1099" s="8">
        <v>2</v>
      </c>
      <c r="I1099" s="7">
        <v>2.5000000000000001E-2</v>
      </c>
      <c r="J1099" s="9" t="s">
        <v>6</v>
      </c>
      <c r="K1099" s="31">
        <v>46</v>
      </c>
      <c r="L1099" s="31">
        <v>18</v>
      </c>
      <c r="M1099" s="31">
        <v>46</v>
      </c>
      <c r="N1099" s="12">
        <v>0.39130434782608697</v>
      </c>
    </row>
    <row r="1100" spans="1:14" x14ac:dyDescent="0.2">
      <c r="A1100" s="8">
        <v>440</v>
      </c>
      <c r="B1100" s="8">
        <v>13</v>
      </c>
      <c r="C1100" s="9" t="s">
        <v>16</v>
      </c>
      <c r="D1100" s="9" t="s">
        <v>40</v>
      </c>
      <c r="E1100" s="31">
        <v>11</v>
      </c>
      <c r="F1100" s="31">
        <v>22</v>
      </c>
      <c r="G1100" s="31">
        <v>19</v>
      </c>
      <c r="H1100" s="8">
        <v>2</v>
      </c>
      <c r="I1100" s="7">
        <v>6.2500000000000003E-3</v>
      </c>
      <c r="J1100" s="9" t="s">
        <v>6</v>
      </c>
      <c r="K1100" s="31">
        <v>38</v>
      </c>
      <c r="L1100" s="31">
        <v>16</v>
      </c>
      <c r="M1100" s="31">
        <v>38</v>
      </c>
      <c r="N1100" s="12">
        <v>0.42105263157894735</v>
      </c>
    </row>
    <row r="1101" spans="1:14" x14ac:dyDescent="0.2">
      <c r="A1101" s="8">
        <v>441</v>
      </c>
      <c r="B1101" s="8">
        <v>13</v>
      </c>
      <c r="C1101" s="9" t="s">
        <v>17</v>
      </c>
      <c r="D1101" s="9" t="s">
        <v>41</v>
      </c>
      <c r="E1101" s="31">
        <v>21</v>
      </c>
      <c r="F1101" s="31">
        <v>63</v>
      </c>
      <c r="G1101" s="31">
        <v>35</v>
      </c>
      <c r="H1101" s="8">
        <v>3</v>
      </c>
      <c r="I1101" s="7">
        <v>3.7499999999999999E-2</v>
      </c>
      <c r="J1101" s="9" t="s">
        <v>6</v>
      </c>
      <c r="K1101" s="31">
        <v>105</v>
      </c>
      <c r="L1101" s="31">
        <v>42</v>
      </c>
      <c r="M1101" s="31">
        <v>105</v>
      </c>
      <c r="N1101" s="12">
        <v>0.4</v>
      </c>
    </row>
    <row r="1102" spans="1:14" x14ac:dyDescent="0.2">
      <c r="A1102" s="8">
        <v>441</v>
      </c>
      <c r="B1102" s="8">
        <v>13</v>
      </c>
      <c r="C1102" s="9" t="s">
        <v>25</v>
      </c>
      <c r="D1102" s="9" t="s">
        <v>49</v>
      </c>
      <c r="E1102" s="31">
        <v>15</v>
      </c>
      <c r="F1102" s="31">
        <v>45</v>
      </c>
      <c r="G1102" s="31">
        <v>26</v>
      </c>
      <c r="H1102" s="8">
        <v>3</v>
      </c>
      <c r="I1102" s="7">
        <v>2.5000000000000001E-2</v>
      </c>
      <c r="J1102" s="9" t="s">
        <v>8</v>
      </c>
      <c r="K1102" s="31">
        <v>78</v>
      </c>
      <c r="L1102" s="31">
        <v>33</v>
      </c>
      <c r="M1102" s="31">
        <v>78</v>
      </c>
      <c r="N1102" s="12">
        <v>0.42307692307692307</v>
      </c>
    </row>
    <row r="1103" spans="1:14" x14ac:dyDescent="0.2">
      <c r="A1103" s="8">
        <v>442</v>
      </c>
      <c r="B1103" s="8">
        <v>15</v>
      </c>
      <c r="C1103" s="9" t="s">
        <v>20</v>
      </c>
      <c r="D1103" s="9" t="s">
        <v>44</v>
      </c>
      <c r="E1103" s="31">
        <v>20</v>
      </c>
      <c r="F1103" s="31">
        <v>60</v>
      </c>
      <c r="G1103" s="31">
        <v>34</v>
      </c>
      <c r="H1103" s="8">
        <v>3</v>
      </c>
      <c r="I1103" s="7">
        <v>2.013888888888889E-2</v>
      </c>
      <c r="J1103" s="9" t="s">
        <v>8</v>
      </c>
      <c r="K1103" s="31">
        <v>102</v>
      </c>
      <c r="L1103" s="31">
        <v>42</v>
      </c>
      <c r="M1103" s="31">
        <v>102</v>
      </c>
      <c r="N1103" s="12">
        <v>0.41176470588235292</v>
      </c>
    </row>
    <row r="1104" spans="1:14" x14ac:dyDescent="0.2">
      <c r="A1104" s="8">
        <v>442</v>
      </c>
      <c r="B1104" s="8">
        <v>15</v>
      </c>
      <c r="C1104" s="9" t="s">
        <v>26</v>
      </c>
      <c r="D1104" s="9" t="s">
        <v>50</v>
      </c>
      <c r="E1104" s="31">
        <v>15</v>
      </c>
      <c r="F1104" s="31">
        <v>15</v>
      </c>
      <c r="G1104" s="31">
        <v>25</v>
      </c>
      <c r="H1104" s="8">
        <v>1</v>
      </c>
      <c r="I1104" s="7">
        <v>3.9583333333333331E-2</v>
      </c>
      <c r="J1104" s="9" t="s">
        <v>6</v>
      </c>
      <c r="K1104" s="31">
        <v>25</v>
      </c>
      <c r="L1104" s="31">
        <v>10</v>
      </c>
      <c r="M1104" s="31">
        <v>25</v>
      </c>
      <c r="N1104" s="12">
        <v>0.4</v>
      </c>
    </row>
    <row r="1105" spans="1:14" x14ac:dyDescent="0.2">
      <c r="A1105" s="8">
        <v>442</v>
      </c>
      <c r="B1105" s="8">
        <v>15</v>
      </c>
      <c r="C1105" s="9" t="s">
        <v>12</v>
      </c>
      <c r="D1105" s="9" t="s">
        <v>36</v>
      </c>
      <c r="E1105" s="31">
        <v>22</v>
      </c>
      <c r="F1105" s="31">
        <v>66</v>
      </c>
      <c r="G1105" s="31">
        <v>36</v>
      </c>
      <c r="H1105" s="8">
        <v>3</v>
      </c>
      <c r="I1105" s="7">
        <v>3.125E-2</v>
      </c>
      <c r="J1105" s="9" t="s">
        <v>6</v>
      </c>
      <c r="K1105" s="31">
        <v>108</v>
      </c>
      <c r="L1105" s="31">
        <v>42</v>
      </c>
      <c r="M1105" s="31">
        <v>108</v>
      </c>
      <c r="N1105" s="12">
        <v>0.3888888888888889</v>
      </c>
    </row>
    <row r="1106" spans="1:14" x14ac:dyDescent="0.2">
      <c r="A1106" s="8">
        <v>443</v>
      </c>
      <c r="B1106" s="8">
        <v>4</v>
      </c>
      <c r="C1106" s="9" t="s">
        <v>22</v>
      </c>
      <c r="D1106" s="9" t="s">
        <v>46</v>
      </c>
      <c r="E1106" s="31">
        <v>14</v>
      </c>
      <c r="F1106" s="31">
        <v>14</v>
      </c>
      <c r="G1106" s="31">
        <v>23</v>
      </c>
      <c r="H1106" s="8">
        <v>1</v>
      </c>
      <c r="I1106" s="7">
        <v>2.0833333333333332E-2</v>
      </c>
      <c r="J1106" s="9" t="s">
        <v>6</v>
      </c>
      <c r="K1106" s="31">
        <v>23</v>
      </c>
      <c r="L1106" s="31">
        <v>9</v>
      </c>
      <c r="M1106" s="31">
        <v>23</v>
      </c>
      <c r="N1106" s="12">
        <v>0.39130434782608697</v>
      </c>
    </row>
    <row r="1107" spans="1:14" x14ac:dyDescent="0.2">
      <c r="A1107" s="8">
        <v>443</v>
      </c>
      <c r="B1107" s="8">
        <v>4</v>
      </c>
      <c r="C1107" s="9" t="s">
        <v>18</v>
      </c>
      <c r="D1107" s="9" t="s">
        <v>42</v>
      </c>
      <c r="E1107" s="31">
        <v>19</v>
      </c>
      <c r="F1107" s="31">
        <v>19</v>
      </c>
      <c r="G1107" s="31">
        <v>32</v>
      </c>
      <c r="H1107" s="8">
        <v>1</v>
      </c>
      <c r="I1107" s="7">
        <v>3.6111111111111108E-2</v>
      </c>
      <c r="J1107" s="9" t="s">
        <v>6</v>
      </c>
      <c r="K1107" s="31">
        <v>32</v>
      </c>
      <c r="L1107" s="31">
        <v>13</v>
      </c>
      <c r="M1107" s="31">
        <v>32</v>
      </c>
      <c r="N1107" s="12">
        <v>0.40625</v>
      </c>
    </row>
    <row r="1108" spans="1:14" x14ac:dyDescent="0.2">
      <c r="A1108" s="8">
        <v>443</v>
      </c>
      <c r="B1108" s="8">
        <v>4</v>
      </c>
      <c r="C1108" s="9" t="s">
        <v>25</v>
      </c>
      <c r="D1108" s="9" t="s">
        <v>49</v>
      </c>
      <c r="E1108" s="31">
        <v>15</v>
      </c>
      <c r="F1108" s="31">
        <v>45</v>
      </c>
      <c r="G1108" s="31">
        <v>26</v>
      </c>
      <c r="H1108" s="8">
        <v>3</v>
      </c>
      <c r="I1108" s="7">
        <v>3.8194444444444448E-2</v>
      </c>
      <c r="J1108" s="9" t="s">
        <v>6</v>
      </c>
      <c r="K1108" s="31">
        <v>78</v>
      </c>
      <c r="L1108" s="31">
        <v>33</v>
      </c>
      <c r="M1108" s="31">
        <v>78</v>
      </c>
      <c r="N1108" s="12">
        <v>0.42307692307692307</v>
      </c>
    </row>
    <row r="1109" spans="1:14" x14ac:dyDescent="0.2">
      <c r="A1109" s="8">
        <v>443</v>
      </c>
      <c r="B1109" s="8">
        <v>4</v>
      </c>
      <c r="C1109" s="9" t="s">
        <v>15</v>
      </c>
      <c r="D1109" s="9" t="s">
        <v>39</v>
      </c>
      <c r="E1109" s="31">
        <v>16</v>
      </c>
      <c r="F1109" s="31">
        <v>48</v>
      </c>
      <c r="G1109" s="31">
        <v>28</v>
      </c>
      <c r="H1109" s="8">
        <v>3</v>
      </c>
      <c r="I1109" s="7">
        <v>1.2500000000000001E-2</v>
      </c>
      <c r="J1109" s="9" t="s">
        <v>6</v>
      </c>
      <c r="K1109" s="31">
        <v>84</v>
      </c>
      <c r="L1109" s="31">
        <v>36</v>
      </c>
      <c r="M1109" s="31">
        <v>84</v>
      </c>
      <c r="N1109" s="12">
        <v>0.42857142857142855</v>
      </c>
    </row>
    <row r="1110" spans="1:14" x14ac:dyDescent="0.2">
      <c r="A1110" s="8">
        <v>444</v>
      </c>
      <c r="B1110" s="8">
        <v>8</v>
      </c>
      <c r="C1110" s="9" t="s">
        <v>22</v>
      </c>
      <c r="D1110" s="9" t="s">
        <v>46</v>
      </c>
      <c r="E1110" s="31">
        <v>14</v>
      </c>
      <c r="F1110" s="31">
        <v>14</v>
      </c>
      <c r="G1110" s="31">
        <v>23</v>
      </c>
      <c r="H1110" s="8">
        <v>1</v>
      </c>
      <c r="I1110" s="7">
        <v>2.2222222222222223E-2</v>
      </c>
      <c r="J1110" s="9" t="s">
        <v>8</v>
      </c>
      <c r="K1110" s="31">
        <v>23</v>
      </c>
      <c r="L1110" s="31">
        <v>9</v>
      </c>
      <c r="M1110" s="31">
        <v>23</v>
      </c>
      <c r="N1110" s="12">
        <v>0.39130434782608697</v>
      </c>
    </row>
    <row r="1111" spans="1:14" x14ac:dyDescent="0.2">
      <c r="A1111" s="8">
        <v>444</v>
      </c>
      <c r="B1111" s="8">
        <v>8</v>
      </c>
      <c r="C1111" s="9" t="s">
        <v>5</v>
      </c>
      <c r="D1111" s="9" t="s">
        <v>31</v>
      </c>
      <c r="E1111" s="31">
        <v>14</v>
      </c>
      <c r="F1111" s="31">
        <v>42</v>
      </c>
      <c r="G1111" s="31">
        <v>24</v>
      </c>
      <c r="H1111" s="8">
        <v>3</v>
      </c>
      <c r="I1111" s="7">
        <v>3.4027777777777775E-2</v>
      </c>
      <c r="J1111" s="9" t="s">
        <v>8</v>
      </c>
      <c r="K1111" s="31">
        <v>72</v>
      </c>
      <c r="L1111" s="31">
        <v>30</v>
      </c>
      <c r="M1111" s="31">
        <v>72</v>
      </c>
      <c r="N1111" s="12">
        <v>0.41666666666666669</v>
      </c>
    </row>
    <row r="1112" spans="1:14" x14ac:dyDescent="0.2">
      <c r="A1112" s="8">
        <v>445</v>
      </c>
      <c r="B1112" s="8">
        <v>6</v>
      </c>
      <c r="C1112" s="9" t="s">
        <v>10</v>
      </c>
      <c r="D1112" s="9" t="s">
        <v>34</v>
      </c>
      <c r="E1112" s="31">
        <v>16</v>
      </c>
      <c r="F1112" s="31">
        <v>48</v>
      </c>
      <c r="G1112" s="31">
        <v>27</v>
      </c>
      <c r="H1112" s="8">
        <v>3</v>
      </c>
      <c r="I1112" s="7">
        <v>1.8055555555555554E-2</v>
      </c>
      <c r="J1112" s="9" t="s">
        <v>6</v>
      </c>
      <c r="K1112" s="31">
        <v>81</v>
      </c>
      <c r="L1112" s="31">
        <v>33</v>
      </c>
      <c r="M1112" s="31">
        <v>81</v>
      </c>
      <c r="N1112" s="12">
        <v>0.40740740740740738</v>
      </c>
    </row>
    <row r="1113" spans="1:14" x14ac:dyDescent="0.2">
      <c r="A1113" s="8">
        <v>446</v>
      </c>
      <c r="B1113" s="8">
        <v>12</v>
      </c>
      <c r="C1113" s="9" t="s">
        <v>23</v>
      </c>
      <c r="D1113" s="9" t="s">
        <v>47</v>
      </c>
      <c r="E1113" s="31">
        <v>13</v>
      </c>
      <c r="F1113" s="31">
        <v>13</v>
      </c>
      <c r="G1113" s="31">
        <v>21</v>
      </c>
      <c r="H1113" s="8">
        <v>1</v>
      </c>
      <c r="I1113" s="7">
        <v>5.5555555555555558E-3</v>
      </c>
      <c r="J1113" s="9" t="s">
        <v>8</v>
      </c>
      <c r="K1113" s="31">
        <v>21</v>
      </c>
      <c r="L1113" s="31">
        <v>8</v>
      </c>
      <c r="M1113" s="31">
        <v>21</v>
      </c>
      <c r="N1113" s="12">
        <v>0.38095238095238093</v>
      </c>
    </row>
    <row r="1114" spans="1:14" x14ac:dyDescent="0.2">
      <c r="A1114" s="8">
        <v>447</v>
      </c>
      <c r="B1114" s="8">
        <v>8</v>
      </c>
      <c r="C1114" s="9" t="s">
        <v>21</v>
      </c>
      <c r="D1114" s="9" t="s">
        <v>45</v>
      </c>
      <c r="E1114" s="31">
        <v>12</v>
      </c>
      <c r="F1114" s="31">
        <v>24</v>
      </c>
      <c r="G1114" s="31">
        <v>20</v>
      </c>
      <c r="H1114" s="8">
        <v>2</v>
      </c>
      <c r="I1114" s="7">
        <v>2.013888888888889E-2</v>
      </c>
      <c r="J1114" s="9" t="s">
        <v>8</v>
      </c>
      <c r="K1114" s="31">
        <v>40</v>
      </c>
      <c r="L1114" s="31">
        <v>16</v>
      </c>
      <c r="M1114" s="31">
        <v>40</v>
      </c>
      <c r="N1114" s="12">
        <v>0.4</v>
      </c>
    </row>
    <row r="1115" spans="1:14" x14ac:dyDescent="0.2">
      <c r="A1115" s="8">
        <v>447</v>
      </c>
      <c r="B1115" s="8">
        <v>8</v>
      </c>
      <c r="C1115" s="9" t="s">
        <v>16</v>
      </c>
      <c r="D1115" s="9" t="s">
        <v>40</v>
      </c>
      <c r="E1115" s="31">
        <v>11</v>
      </c>
      <c r="F1115" s="31">
        <v>33</v>
      </c>
      <c r="G1115" s="31">
        <v>19</v>
      </c>
      <c r="H1115" s="8">
        <v>3</v>
      </c>
      <c r="I1115" s="7">
        <v>3.4722222222222224E-2</v>
      </c>
      <c r="J1115" s="9" t="s">
        <v>8</v>
      </c>
      <c r="K1115" s="31">
        <v>57</v>
      </c>
      <c r="L1115" s="31">
        <v>24</v>
      </c>
      <c r="M1115" s="31">
        <v>57</v>
      </c>
      <c r="N1115" s="12">
        <v>0.42105263157894735</v>
      </c>
    </row>
    <row r="1116" spans="1:14" x14ac:dyDescent="0.2">
      <c r="A1116" s="8">
        <v>447</v>
      </c>
      <c r="B1116" s="8">
        <v>8</v>
      </c>
      <c r="C1116" s="9" t="s">
        <v>15</v>
      </c>
      <c r="D1116" s="9" t="s">
        <v>39</v>
      </c>
      <c r="E1116" s="31">
        <v>16</v>
      </c>
      <c r="F1116" s="31">
        <v>48</v>
      </c>
      <c r="G1116" s="31">
        <v>28</v>
      </c>
      <c r="H1116" s="8">
        <v>3</v>
      </c>
      <c r="I1116" s="7">
        <v>4.8611111111111112E-3</v>
      </c>
      <c r="J1116" s="9" t="s">
        <v>6</v>
      </c>
      <c r="K1116" s="31">
        <v>84</v>
      </c>
      <c r="L1116" s="31">
        <v>36</v>
      </c>
      <c r="M1116" s="31">
        <v>84</v>
      </c>
      <c r="N1116" s="12">
        <v>0.42857142857142855</v>
      </c>
    </row>
    <row r="1117" spans="1:14" x14ac:dyDescent="0.2">
      <c r="A1117" s="8">
        <v>448</v>
      </c>
      <c r="B1117" s="8">
        <v>4</v>
      </c>
      <c r="C1117" s="9" t="s">
        <v>16</v>
      </c>
      <c r="D1117" s="9" t="s">
        <v>40</v>
      </c>
      <c r="E1117" s="31">
        <v>11</v>
      </c>
      <c r="F1117" s="31">
        <v>22</v>
      </c>
      <c r="G1117" s="31">
        <v>19</v>
      </c>
      <c r="H1117" s="8">
        <v>2</v>
      </c>
      <c r="I1117" s="7">
        <v>1.8055555555555554E-2</v>
      </c>
      <c r="J1117" s="9" t="s">
        <v>8</v>
      </c>
      <c r="K1117" s="31">
        <v>38</v>
      </c>
      <c r="L1117" s="31">
        <v>16</v>
      </c>
      <c r="M1117" s="31">
        <v>38</v>
      </c>
      <c r="N1117" s="12">
        <v>0.42105263157894735</v>
      </c>
    </row>
    <row r="1118" spans="1:14" x14ac:dyDescent="0.2">
      <c r="A1118" s="8">
        <v>448</v>
      </c>
      <c r="B1118" s="8">
        <v>4</v>
      </c>
      <c r="C1118" s="9" t="s">
        <v>14</v>
      </c>
      <c r="D1118" s="9" t="s">
        <v>38</v>
      </c>
      <c r="E1118" s="31">
        <v>20</v>
      </c>
      <c r="F1118" s="31">
        <v>60</v>
      </c>
      <c r="G1118" s="31">
        <v>33</v>
      </c>
      <c r="H1118" s="8">
        <v>3</v>
      </c>
      <c r="I1118" s="7">
        <v>2.7777777777777776E-2</v>
      </c>
      <c r="J1118" s="9" t="s">
        <v>8</v>
      </c>
      <c r="K1118" s="31">
        <v>99</v>
      </c>
      <c r="L1118" s="31">
        <v>39</v>
      </c>
      <c r="M1118" s="31">
        <v>99</v>
      </c>
      <c r="N1118" s="12">
        <v>0.39393939393939392</v>
      </c>
    </row>
    <row r="1119" spans="1:14" x14ac:dyDescent="0.2">
      <c r="A1119" s="8">
        <v>449</v>
      </c>
      <c r="B1119" s="8">
        <v>3</v>
      </c>
      <c r="C1119" s="9" t="s">
        <v>18</v>
      </c>
      <c r="D1119" s="9" t="s">
        <v>42</v>
      </c>
      <c r="E1119" s="31">
        <v>19</v>
      </c>
      <c r="F1119" s="31">
        <v>38</v>
      </c>
      <c r="G1119" s="31">
        <v>32</v>
      </c>
      <c r="H1119" s="8">
        <v>2</v>
      </c>
      <c r="I1119" s="7">
        <v>2.2916666666666665E-2</v>
      </c>
      <c r="J1119" s="9" t="s">
        <v>8</v>
      </c>
      <c r="K1119" s="31">
        <v>64</v>
      </c>
      <c r="L1119" s="31">
        <v>26</v>
      </c>
      <c r="M1119" s="31">
        <v>64</v>
      </c>
      <c r="N1119" s="12">
        <v>0.40625</v>
      </c>
    </row>
    <row r="1120" spans="1:14" x14ac:dyDescent="0.2">
      <c r="A1120" s="8">
        <v>450</v>
      </c>
      <c r="B1120" s="8">
        <v>9</v>
      </c>
      <c r="C1120" s="9" t="s">
        <v>24</v>
      </c>
      <c r="D1120" s="9" t="s">
        <v>48</v>
      </c>
      <c r="E1120" s="31">
        <v>10</v>
      </c>
      <c r="F1120" s="31">
        <v>20</v>
      </c>
      <c r="G1120" s="31">
        <v>18</v>
      </c>
      <c r="H1120" s="8">
        <v>2</v>
      </c>
      <c r="I1120" s="7">
        <v>9.0277777777777769E-3</v>
      </c>
      <c r="J1120" s="9" t="s">
        <v>8</v>
      </c>
      <c r="K1120" s="31">
        <v>36</v>
      </c>
      <c r="L1120" s="31">
        <v>16</v>
      </c>
      <c r="M1120" s="31">
        <v>36</v>
      </c>
      <c r="N1120" s="12">
        <v>0.44444444444444442</v>
      </c>
    </row>
    <row r="1121" spans="1:14" x14ac:dyDescent="0.2">
      <c r="A1121" s="8">
        <v>450</v>
      </c>
      <c r="B1121" s="8">
        <v>9</v>
      </c>
      <c r="C1121" s="9" t="s">
        <v>12</v>
      </c>
      <c r="D1121" s="9" t="s">
        <v>36</v>
      </c>
      <c r="E1121" s="31">
        <v>22</v>
      </c>
      <c r="F1121" s="31">
        <v>22</v>
      </c>
      <c r="G1121" s="31">
        <v>36</v>
      </c>
      <c r="H1121" s="8">
        <v>1</v>
      </c>
      <c r="I1121" s="7">
        <v>1.4583333333333334E-2</v>
      </c>
      <c r="J1121" s="9" t="s">
        <v>6</v>
      </c>
      <c r="K1121" s="31">
        <v>36</v>
      </c>
      <c r="L1121" s="31">
        <v>14</v>
      </c>
      <c r="M1121" s="31">
        <v>36</v>
      </c>
      <c r="N1121" s="12">
        <v>0.3888888888888889</v>
      </c>
    </row>
    <row r="1122" spans="1:14" x14ac:dyDescent="0.2">
      <c r="A1122" s="8">
        <v>451</v>
      </c>
      <c r="B1122" s="8">
        <v>3</v>
      </c>
      <c r="C1122" s="9" t="s">
        <v>17</v>
      </c>
      <c r="D1122" s="9" t="s">
        <v>41</v>
      </c>
      <c r="E1122" s="31">
        <v>21</v>
      </c>
      <c r="F1122" s="31">
        <v>21</v>
      </c>
      <c r="G1122" s="31">
        <v>35</v>
      </c>
      <c r="H1122" s="8">
        <v>1</v>
      </c>
      <c r="I1122" s="7">
        <v>1.5972222222222221E-2</v>
      </c>
      <c r="J1122" s="9" t="s">
        <v>8</v>
      </c>
      <c r="K1122" s="31">
        <v>35</v>
      </c>
      <c r="L1122" s="31">
        <v>14</v>
      </c>
      <c r="M1122" s="31">
        <v>35</v>
      </c>
      <c r="N1122" s="12">
        <v>0.4</v>
      </c>
    </row>
    <row r="1123" spans="1:14" x14ac:dyDescent="0.2">
      <c r="A1123" s="8">
        <v>451</v>
      </c>
      <c r="B1123" s="8">
        <v>3</v>
      </c>
      <c r="C1123" s="9" t="s">
        <v>22</v>
      </c>
      <c r="D1123" s="9" t="s">
        <v>46</v>
      </c>
      <c r="E1123" s="31">
        <v>14</v>
      </c>
      <c r="F1123" s="31">
        <v>14</v>
      </c>
      <c r="G1123" s="31">
        <v>23</v>
      </c>
      <c r="H1123" s="8">
        <v>1</v>
      </c>
      <c r="I1123" s="7">
        <v>2.8472222222222222E-2</v>
      </c>
      <c r="J1123" s="9" t="s">
        <v>8</v>
      </c>
      <c r="K1123" s="31">
        <v>23</v>
      </c>
      <c r="L1123" s="31">
        <v>9</v>
      </c>
      <c r="M1123" s="31">
        <v>23</v>
      </c>
      <c r="N1123" s="12">
        <v>0.39130434782608697</v>
      </c>
    </row>
    <row r="1124" spans="1:14" x14ac:dyDescent="0.2">
      <c r="A1124" s="8">
        <v>451</v>
      </c>
      <c r="B1124" s="8">
        <v>3</v>
      </c>
      <c r="C1124" s="9" t="s">
        <v>20</v>
      </c>
      <c r="D1124" s="9" t="s">
        <v>44</v>
      </c>
      <c r="E1124" s="31">
        <v>20</v>
      </c>
      <c r="F1124" s="31">
        <v>20</v>
      </c>
      <c r="G1124" s="31">
        <v>34</v>
      </c>
      <c r="H1124" s="8">
        <v>1</v>
      </c>
      <c r="I1124" s="7">
        <v>2.7083333333333334E-2</v>
      </c>
      <c r="J1124" s="9" t="s">
        <v>6</v>
      </c>
      <c r="K1124" s="31">
        <v>34</v>
      </c>
      <c r="L1124" s="31">
        <v>14</v>
      </c>
      <c r="M1124" s="31">
        <v>34</v>
      </c>
      <c r="N1124" s="12">
        <v>0.41176470588235292</v>
      </c>
    </row>
    <row r="1125" spans="1:14" x14ac:dyDescent="0.2">
      <c r="A1125" s="8">
        <v>452</v>
      </c>
      <c r="B1125" s="8">
        <v>9</v>
      </c>
      <c r="C1125" s="9" t="s">
        <v>9</v>
      </c>
      <c r="D1125" s="9" t="s">
        <v>33</v>
      </c>
      <c r="E1125" s="31">
        <v>19</v>
      </c>
      <c r="F1125" s="31">
        <v>57</v>
      </c>
      <c r="G1125" s="31">
        <v>31</v>
      </c>
      <c r="H1125" s="8">
        <v>3</v>
      </c>
      <c r="I1125" s="7">
        <v>3.6805555555555557E-2</v>
      </c>
      <c r="J1125" s="9" t="s">
        <v>6</v>
      </c>
      <c r="K1125" s="31">
        <v>93</v>
      </c>
      <c r="L1125" s="31">
        <v>36</v>
      </c>
      <c r="M1125" s="31">
        <v>93</v>
      </c>
      <c r="N1125" s="12">
        <v>0.38709677419354838</v>
      </c>
    </row>
    <row r="1126" spans="1:14" x14ac:dyDescent="0.2">
      <c r="A1126" s="8">
        <v>452</v>
      </c>
      <c r="B1126" s="8">
        <v>9</v>
      </c>
      <c r="C1126" s="9" t="s">
        <v>19</v>
      </c>
      <c r="D1126" s="9" t="s">
        <v>43</v>
      </c>
      <c r="E1126" s="31">
        <v>13</v>
      </c>
      <c r="F1126" s="31">
        <v>26</v>
      </c>
      <c r="G1126" s="31">
        <v>22</v>
      </c>
      <c r="H1126" s="8">
        <v>2</v>
      </c>
      <c r="I1126" s="7">
        <v>1.9444444444444445E-2</v>
      </c>
      <c r="J1126" s="9" t="s">
        <v>6</v>
      </c>
      <c r="K1126" s="31">
        <v>44</v>
      </c>
      <c r="L1126" s="31">
        <v>18</v>
      </c>
      <c r="M1126" s="31">
        <v>44</v>
      </c>
      <c r="N1126" s="12">
        <v>0.40909090909090912</v>
      </c>
    </row>
    <row r="1127" spans="1:14" x14ac:dyDescent="0.2">
      <c r="A1127" s="8">
        <v>452</v>
      </c>
      <c r="B1127" s="8">
        <v>9</v>
      </c>
      <c r="C1127" s="9" t="s">
        <v>23</v>
      </c>
      <c r="D1127" s="9" t="s">
        <v>47</v>
      </c>
      <c r="E1127" s="31">
        <v>13</v>
      </c>
      <c r="F1127" s="31">
        <v>13</v>
      </c>
      <c r="G1127" s="31">
        <v>21</v>
      </c>
      <c r="H1127" s="8">
        <v>1</v>
      </c>
      <c r="I1127" s="7">
        <v>2.9166666666666667E-2</v>
      </c>
      <c r="J1127" s="9" t="s">
        <v>8</v>
      </c>
      <c r="K1127" s="31">
        <v>21</v>
      </c>
      <c r="L1127" s="31">
        <v>8</v>
      </c>
      <c r="M1127" s="31">
        <v>21</v>
      </c>
      <c r="N1127" s="12">
        <v>0.38095238095238093</v>
      </c>
    </row>
    <row r="1128" spans="1:14" x14ac:dyDescent="0.2">
      <c r="A1128" s="8">
        <v>453</v>
      </c>
      <c r="B1128" s="8">
        <v>6</v>
      </c>
      <c r="C1128" s="9" t="s">
        <v>20</v>
      </c>
      <c r="D1128" s="9" t="s">
        <v>44</v>
      </c>
      <c r="E1128" s="31">
        <v>20</v>
      </c>
      <c r="F1128" s="31">
        <v>20</v>
      </c>
      <c r="G1128" s="31">
        <v>34</v>
      </c>
      <c r="H1128" s="8">
        <v>1</v>
      </c>
      <c r="I1128" s="7">
        <v>2.9166666666666667E-2</v>
      </c>
      <c r="J1128" s="9" t="s">
        <v>6</v>
      </c>
      <c r="K1128" s="31">
        <v>34</v>
      </c>
      <c r="L1128" s="31">
        <v>14</v>
      </c>
      <c r="M1128" s="31">
        <v>34</v>
      </c>
      <c r="N1128" s="12">
        <v>0.41176470588235292</v>
      </c>
    </row>
    <row r="1129" spans="1:14" x14ac:dyDescent="0.2">
      <c r="A1129" s="8">
        <v>453</v>
      </c>
      <c r="B1129" s="8">
        <v>6</v>
      </c>
      <c r="C1129" s="9" t="s">
        <v>18</v>
      </c>
      <c r="D1129" s="9" t="s">
        <v>42</v>
      </c>
      <c r="E1129" s="31">
        <v>19</v>
      </c>
      <c r="F1129" s="31">
        <v>57</v>
      </c>
      <c r="G1129" s="31">
        <v>32</v>
      </c>
      <c r="H1129" s="8">
        <v>3</v>
      </c>
      <c r="I1129" s="7">
        <v>4.027777777777778E-2</v>
      </c>
      <c r="J1129" s="9" t="s">
        <v>6</v>
      </c>
      <c r="K1129" s="31">
        <v>96</v>
      </c>
      <c r="L1129" s="31">
        <v>39</v>
      </c>
      <c r="M1129" s="31">
        <v>96</v>
      </c>
      <c r="N1129" s="12">
        <v>0.40625</v>
      </c>
    </row>
    <row r="1130" spans="1:14" x14ac:dyDescent="0.2">
      <c r="A1130" s="8">
        <v>454</v>
      </c>
      <c r="B1130" s="8">
        <v>1</v>
      </c>
      <c r="C1130" s="9" t="s">
        <v>10</v>
      </c>
      <c r="D1130" s="9" t="s">
        <v>34</v>
      </c>
      <c r="E1130" s="31">
        <v>16</v>
      </c>
      <c r="F1130" s="31">
        <v>32</v>
      </c>
      <c r="G1130" s="31">
        <v>27</v>
      </c>
      <c r="H1130" s="8">
        <v>2</v>
      </c>
      <c r="I1130" s="7">
        <v>3.4027777777777775E-2</v>
      </c>
      <c r="J1130" s="9" t="s">
        <v>6</v>
      </c>
      <c r="K1130" s="31">
        <v>54</v>
      </c>
      <c r="L1130" s="31">
        <v>22</v>
      </c>
      <c r="M1130" s="31">
        <v>54</v>
      </c>
      <c r="N1130" s="12">
        <v>0.40740740740740738</v>
      </c>
    </row>
    <row r="1131" spans="1:14" x14ac:dyDescent="0.2">
      <c r="A1131" s="8">
        <v>454</v>
      </c>
      <c r="B1131" s="8">
        <v>1</v>
      </c>
      <c r="C1131" s="9" t="s">
        <v>16</v>
      </c>
      <c r="D1131" s="9" t="s">
        <v>40</v>
      </c>
      <c r="E1131" s="31">
        <v>11</v>
      </c>
      <c r="F1131" s="31">
        <v>33</v>
      </c>
      <c r="G1131" s="31">
        <v>19</v>
      </c>
      <c r="H1131" s="8">
        <v>3</v>
      </c>
      <c r="I1131" s="7">
        <v>1.2500000000000001E-2</v>
      </c>
      <c r="J1131" s="9" t="s">
        <v>8</v>
      </c>
      <c r="K1131" s="31">
        <v>57</v>
      </c>
      <c r="L1131" s="31">
        <v>24</v>
      </c>
      <c r="M1131" s="31">
        <v>57</v>
      </c>
      <c r="N1131" s="12">
        <v>0.42105263157894735</v>
      </c>
    </row>
    <row r="1132" spans="1:14" x14ac:dyDescent="0.2">
      <c r="A1132" s="8">
        <v>454</v>
      </c>
      <c r="B1132" s="8">
        <v>1</v>
      </c>
      <c r="C1132" s="9" t="s">
        <v>12</v>
      </c>
      <c r="D1132" s="9" t="s">
        <v>36</v>
      </c>
      <c r="E1132" s="31">
        <v>22</v>
      </c>
      <c r="F1132" s="31">
        <v>44</v>
      </c>
      <c r="G1132" s="31">
        <v>36</v>
      </c>
      <c r="H1132" s="8">
        <v>2</v>
      </c>
      <c r="I1132" s="7">
        <v>2.9166666666666667E-2</v>
      </c>
      <c r="J1132" s="9" t="s">
        <v>8</v>
      </c>
      <c r="K1132" s="31">
        <v>72</v>
      </c>
      <c r="L1132" s="31">
        <v>28</v>
      </c>
      <c r="M1132" s="31">
        <v>72</v>
      </c>
      <c r="N1132" s="12">
        <v>0.3888888888888889</v>
      </c>
    </row>
    <row r="1133" spans="1:14" x14ac:dyDescent="0.2">
      <c r="A1133" s="8">
        <v>454</v>
      </c>
      <c r="B1133" s="8">
        <v>1</v>
      </c>
      <c r="C1133" s="9" t="s">
        <v>26</v>
      </c>
      <c r="D1133" s="9" t="s">
        <v>50</v>
      </c>
      <c r="E1133" s="31">
        <v>15</v>
      </c>
      <c r="F1133" s="31">
        <v>30</v>
      </c>
      <c r="G1133" s="31">
        <v>25</v>
      </c>
      <c r="H1133" s="8">
        <v>2</v>
      </c>
      <c r="I1133" s="7">
        <v>3.0555555555555555E-2</v>
      </c>
      <c r="J1133" s="9" t="s">
        <v>6</v>
      </c>
      <c r="K1133" s="31">
        <v>50</v>
      </c>
      <c r="L1133" s="31">
        <v>20</v>
      </c>
      <c r="M1133" s="31">
        <v>50</v>
      </c>
      <c r="N1133" s="12">
        <v>0.4</v>
      </c>
    </row>
    <row r="1134" spans="1:14" x14ac:dyDescent="0.2">
      <c r="A1134" s="8">
        <v>455</v>
      </c>
      <c r="B1134" s="8">
        <v>12</v>
      </c>
      <c r="C1134" s="9" t="s">
        <v>5</v>
      </c>
      <c r="D1134" s="9" t="s">
        <v>31</v>
      </c>
      <c r="E1134" s="31">
        <v>14</v>
      </c>
      <c r="F1134" s="31">
        <v>28</v>
      </c>
      <c r="G1134" s="31">
        <v>24</v>
      </c>
      <c r="H1134" s="8">
        <v>2</v>
      </c>
      <c r="I1134" s="7">
        <v>7.6388888888888886E-3</v>
      </c>
      <c r="J1134" s="9" t="s">
        <v>6</v>
      </c>
      <c r="K1134" s="31">
        <v>48</v>
      </c>
      <c r="L1134" s="31">
        <v>20</v>
      </c>
      <c r="M1134" s="31">
        <v>48</v>
      </c>
      <c r="N1134" s="12">
        <v>0.41666666666666669</v>
      </c>
    </row>
    <row r="1135" spans="1:14" x14ac:dyDescent="0.2">
      <c r="A1135" s="8">
        <v>456</v>
      </c>
      <c r="B1135" s="8">
        <v>13</v>
      </c>
      <c r="C1135" s="9" t="s">
        <v>11</v>
      </c>
      <c r="D1135" s="9" t="s">
        <v>35</v>
      </c>
      <c r="E1135" s="31">
        <v>25</v>
      </c>
      <c r="F1135" s="31">
        <v>50</v>
      </c>
      <c r="G1135" s="31">
        <v>40</v>
      </c>
      <c r="H1135" s="8">
        <v>2</v>
      </c>
      <c r="I1135" s="7">
        <v>3.2638888888888891E-2</v>
      </c>
      <c r="J1135" s="9" t="s">
        <v>8</v>
      </c>
      <c r="K1135" s="31">
        <v>80</v>
      </c>
      <c r="L1135" s="31">
        <v>30</v>
      </c>
      <c r="M1135" s="31">
        <v>80</v>
      </c>
      <c r="N1135" s="12">
        <v>0.375</v>
      </c>
    </row>
    <row r="1136" spans="1:14" x14ac:dyDescent="0.2">
      <c r="A1136" s="8">
        <v>456</v>
      </c>
      <c r="B1136" s="8">
        <v>13</v>
      </c>
      <c r="C1136" s="9" t="s">
        <v>20</v>
      </c>
      <c r="D1136" s="9" t="s">
        <v>44</v>
      </c>
      <c r="E1136" s="31">
        <v>20</v>
      </c>
      <c r="F1136" s="31">
        <v>40</v>
      </c>
      <c r="G1136" s="31">
        <v>34</v>
      </c>
      <c r="H1136" s="8">
        <v>2</v>
      </c>
      <c r="I1136" s="7">
        <v>1.6666666666666666E-2</v>
      </c>
      <c r="J1136" s="9" t="s">
        <v>6</v>
      </c>
      <c r="K1136" s="31">
        <v>68</v>
      </c>
      <c r="L1136" s="31">
        <v>28</v>
      </c>
      <c r="M1136" s="31">
        <v>68</v>
      </c>
      <c r="N1136" s="12">
        <v>0.41176470588235292</v>
      </c>
    </row>
    <row r="1137" spans="1:14" x14ac:dyDescent="0.2">
      <c r="A1137" s="8">
        <v>457</v>
      </c>
      <c r="B1137" s="8">
        <v>18</v>
      </c>
      <c r="C1137" s="9" t="s">
        <v>14</v>
      </c>
      <c r="D1137" s="9" t="s">
        <v>38</v>
      </c>
      <c r="E1137" s="31">
        <v>20</v>
      </c>
      <c r="F1137" s="31">
        <v>60</v>
      </c>
      <c r="G1137" s="31">
        <v>33</v>
      </c>
      <c r="H1137" s="8">
        <v>3</v>
      </c>
      <c r="I1137" s="7">
        <v>2.9861111111111113E-2</v>
      </c>
      <c r="J1137" s="9" t="s">
        <v>8</v>
      </c>
      <c r="K1137" s="31">
        <v>99</v>
      </c>
      <c r="L1137" s="31">
        <v>39</v>
      </c>
      <c r="M1137" s="31">
        <v>99</v>
      </c>
      <c r="N1137" s="12">
        <v>0.39393939393939392</v>
      </c>
    </row>
    <row r="1138" spans="1:14" x14ac:dyDescent="0.2">
      <c r="A1138" s="8">
        <v>457</v>
      </c>
      <c r="B1138" s="8">
        <v>18</v>
      </c>
      <c r="C1138" s="9" t="s">
        <v>16</v>
      </c>
      <c r="D1138" s="9" t="s">
        <v>40</v>
      </c>
      <c r="E1138" s="31">
        <v>11</v>
      </c>
      <c r="F1138" s="31">
        <v>22</v>
      </c>
      <c r="G1138" s="31">
        <v>19</v>
      </c>
      <c r="H1138" s="8">
        <v>2</v>
      </c>
      <c r="I1138" s="7">
        <v>1.0416666666666666E-2</v>
      </c>
      <c r="J1138" s="9" t="s">
        <v>8</v>
      </c>
      <c r="K1138" s="31">
        <v>38</v>
      </c>
      <c r="L1138" s="31">
        <v>16</v>
      </c>
      <c r="M1138" s="31">
        <v>38</v>
      </c>
      <c r="N1138" s="12">
        <v>0.42105263157894735</v>
      </c>
    </row>
    <row r="1139" spans="1:14" x14ac:dyDescent="0.2">
      <c r="A1139" s="8">
        <v>458</v>
      </c>
      <c r="B1139" s="8">
        <v>4</v>
      </c>
      <c r="C1139" s="9" t="s">
        <v>15</v>
      </c>
      <c r="D1139" s="9" t="s">
        <v>39</v>
      </c>
      <c r="E1139" s="31">
        <v>16</v>
      </c>
      <c r="F1139" s="31">
        <v>32</v>
      </c>
      <c r="G1139" s="31">
        <v>28</v>
      </c>
      <c r="H1139" s="8">
        <v>2</v>
      </c>
      <c r="I1139" s="7">
        <v>7.6388888888888886E-3</v>
      </c>
      <c r="J1139" s="9" t="s">
        <v>8</v>
      </c>
      <c r="K1139" s="31">
        <v>56</v>
      </c>
      <c r="L1139" s="31">
        <v>24</v>
      </c>
      <c r="M1139" s="31">
        <v>56</v>
      </c>
      <c r="N1139" s="12">
        <v>0.42857142857142855</v>
      </c>
    </row>
    <row r="1140" spans="1:14" x14ac:dyDescent="0.2">
      <c r="A1140" s="8">
        <v>458</v>
      </c>
      <c r="B1140" s="8">
        <v>4</v>
      </c>
      <c r="C1140" s="9" t="s">
        <v>20</v>
      </c>
      <c r="D1140" s="9" t="s">
        <v>44</v>
      </c>
      <c r="E1140" s="31">
        <v>20</v>
      </c>
      <c r="F1140" s="31">
        <v>60</v>
      </c>
      <c r="G1140" s="31">
        <v>34</v>
      </c>
      <c r="H1140" s="8">
        <v>3</v>
      </c>
      <c r="I1140" s="7">
        <v>1.9444444444444445E-2</v>
      </c>
      <c r="J1140" s="9" t="s">
        <v>6</v>
      </c>
      <c r="K1140" s="31">
        <v>102</v>
      </c>
      <c r="L1140" s="31">
        <v>42</v>
      </c>
      <c r="M1140" s="31">
        <v>102</v>
      </c>
      <c r="N1140" s="12">
        <v>0.41176470588235292</v>
      </c>
    </row>
    <row r="1141" spans="1:14" x14ac:dyDescent="0.2">
      <c r="A1141" s="8">
        <v>458</v>
      </c>
      <c r="B1141" s="8">
        <v>4</v>
      </c>
      <c r="C1141" s="9" t="s">
        <v>14</v>
      </c>
      <c r="D1141" s="9" t="s">
        <v>38</v>
      </c>
      <c r="E1141" s="31">
        <v>20</v>
      </c>
      <c r="F1141" s="31">
        <v>40</v>
      </c>
      <c r="G1141" s="31">
        <v>33</v>
      </c>
      <c r="H1141" s="8">
        <v>2</v>
      </c>
      <c r="I1141" s="7">
        <v>4.1666666666666666E-3</v>
      </c>
      <c r="J1141" s="9" t="s">
        <v>6</v>
      </c>
      <c r="K1141" s="31">
        <v>66</v>
      </c>
      <c r="L1141" s="31">
        <v>26</v>
      </c>
      <c r="M1141" s="31">
        <v>66</v>
      </c>
      <c r="N1141" s="12">
        <v>0.39393939393939392</v>
      </c>
    </row>
    <row r="1142" spans="1:14" x14ac:dyDescent="0.2">
      <c r="A1142" s="8">
        <v>458</v>
      </c>
      <c r="B1142" s="8">
        <v>4</v>
      </c>
      <c r="C1142" s="9" t="s">
        <v>19</v>
      </c>
      <c r="D1142" s="9" t="s">
        <v>43</v>
      </c>
      <c r="E1142" s="31">
        <v>13</v>
      </c>
      <c r="F1142" s="31">
        <v>26</v>
      </c>
      <c r="G1142" s="31">
        <v>22</v>
      </c>
      <c r="H1142" s="8">
        <v>2</v>
      </c>
      <c r="I1142" s="7">
        <v>3.0555555555555555E-2</v>
      </c>
      <c r="J1142" s="9" t="s">
        <v>6</v>
      </c>
      <c r="K1142" s="31">
        <v>44</v>
      </c>
      <c r="L1142" s="31">
        <v>18</v>
      </c>
      <c r="M1142" s="31">
        <v>44</v>
      </c>
      <c r="N1142" s="12">
        <v>0.40909090909090912</v>
      </c>
    </row>
    <row r="1143" spans="1:14" x14ac:dyDescent="0.2">
      <c r="A1143" s="8">
        <v>459</v>
      </c>
      <c r="B1143" s="8">
        <v>20</v>
      </c>
      <c r="C1143" s="9" t="s">
        <v>15</v>
      </c>
      <c r="D1143" s="9" t="s">
        <v>39</v>
      </c>
      <c r="E1143" s="31">
        <v>16</v>
      </c>
      <c r="F1143" s="31">
        <v>48</v>
      </c>
      <c r="G1143" s="31">
        <v>28</v>
      </c>
      <c r="H1143" s="8">
        <v>3</v>
      </c>
      <c r="I1143" s="7">
        <v>2.0833333333333332E-2</v>
      </c>
      <c r="J1143" s="9" t="s">
        <v>6</v>
      </c>
      <c r="K1143" s="31">
        <v>84</v>
      </c>
      <c r="L1143" s="31">
        <v>36</v>
      </c>
      <c r="M1143" s="31">
        <v>84</v>
      </c>
      <c r="N1143" s="12">
        <v>0.42857142857142855</v>
      </c>
    </row>
    <row r="1144" spans="1:14" x14ac:dyDescent="0.2">
      <c r="A1144" s="8">
        <v>460</v>
      </c>
      <c r="B1144" s="8">
        <v>19</v>
      </c>
      <c r="C1144" s="9" t="s">
        <v>15</v>
      </c>
      <c r="D1144" s="9" t="s">
        <v>39</v>
      </c>
      <c r="E1144" s="31">
        <v>16</v>
      </c>
      <c r="F1144" s="31">
        <v>16</v>
      </c>
      <c r="G1144" s="31">
        <v>28</v>
      </c>
      <c r="H1144" s="8">
        <v>1</v>
      </c>
      <c r="I1144" s="7">
        <v>2.7777777777777776E-2</v>
      </c>
      <c r="J1144" s="9" t="s">
        <v>8</v>
      </c>
      <c r="K1144" s="31">
        <v>28</v>
      </c>
      <c r="L1144" s="31">
        <v>12</v>
      </c>
      <c r="M1144" s="31">
        <v>28</v>
      </c>
      <c r="N1144" s="12">
        <v>0.42857142857142855</v>
      </c>
    </row>
    <row r="1145" spans="1:14" x14ac:dyDescent="0.2">
      <c r="A1145" s="8">
        <v>460</v>
      </c>
      <c r="B1145" s="8">
        <v>19</v>
      </c>
      <c r="C1145" s="9" t="s">
        <v>25</v>
      </c>
      <c r="D1145" s="9" t="s">
        <v>49</v>
      </c>
      <c r="E1145" s="31">
        <v>15</v>
      </c>
      <c r="F1145" s="31">
        <v>15</v>
      </c>
      <c r="G1145" s="31">
        <v>26</v>
      </c>
      <c r="H1145" s="8">
        <v>1</v>
      </c>
      <c r="I1145" s="7">
        <v>5.5555555555555558E-3</v>
      </c>
      <c r="J1145" s="9" t="s">
        <v>8</v>
      </c>
      <c r="K1145" s="31">
        <v>26</v>
      </c>
      <c r="L1145" s="31">
        <v>11</v>
      </c>
      <c r="M1145" s="31">
        <v>26</v>
      </c>
      <c r="N1145" s="12">
        <v>0.42307692307692307</v>
      </c>
    </row>
    <row r="1146" spans="1:14" x14ac:dyDescent="0.2">
      <c r="A1146" s="8">
        <v>460</v>
      </c>
      <c r="B1146" s="8">
        <v>19</v>
      </c>
      <c r="C1146" s="9" t="s">
        <v>26</v>
      </c>
      <c r="D1146" s="9" t="s">
        <v>50</v>
      </c>
      <c r="E1146" s="31">
        <v>15</v>
      </c>
      <c r="F1146" s="31">
        <v>30</v>
      </c>
      <c r="G1146" s="31">
        <v>25</v>
      </c>
      <c r="H1146" s="8">
        <v>2</v>
      </c>
      <c r="I1146" s="7">
        <v>2.9861111111111113E-2</v>
      </c>
      <c r="J1146" s="9" t="s">
        <v>6</v>
      </c>
      <c r="K1146" s="31">
        <v>50</v>
      </c>
      <c r="L1146" s="31">
        <v>20</v>
      </c>
      <c r="M1146" s="31">
        <v>50</v>
      </c>
      <c r="N1146" s="12">
        <v>0.4</v>
      </c>
    </row>
    <row r="1147" spans="1:14" x14ac:dyDescent="0.2">
      <c r="A1147" s="8">
        <v>460</v>
      </c>
      <c r="B1147" s="8">
        <v>19</v>
      </c>
      <c r="C1147" s="9" t="s">
        <v>5</v>
      </c>
      <c r="D1147" s="9" t="s">
        <v>31</v>
      </c>
      <c r="E1147" s="31">
        <v>14</v>
      </c>
      <c r="F1147" s="31">
        <v>42</v>
      </c>
      <c r="G1147" s="31">
        <v>24</v>
      </c>
      <c r="H1147" s="8">
        <v>3</v>
      </c>
      <c r="I1147" s="7">
        <v>2.2916666666666665E-2</v>
      </c>
      <c r="J1147" s="9" t="s">
        <v>6</v>
      </c>
      <c r="K1147" s="31">
        <v>72</v>
      </c>
      <c r="L1147" s="31">
        <v>30</v>
      </c>
      <c r="M1147" s="31">
        <v>72</v>
      </c>
      <c r="N1147" s="12">
        <v>0.41666666666666669</v>
      </c>
    </row>
    <row r="1148" spans="1:14" x14ac:dyDescent="0.2">
      <c r="A1148" s="8">
        <v>461</v>
      </c>
      <c r="B1148" s="8">
        <v>4</v>
      </c>
      <c r="C1148" s="9" t="s">
        <v>17</v>
      </c>
      <c r="D1148" s="9" t="s">
        <v>41</v>
      </c>
      <c r="E1148" s="31">
        <v>21</v>
      </c>
      <c r="F1148" s="31">
        <v>42</v>
      </c>
      <c r="G1148" s="31">
        <v>35</v>
      </c>
      <c r="H1148" s="8">
        <v>2</v>
      </c>
      <c r="I1148" s="7">
        <v>2.6388888888888889E-2</v>
      </c>
      <c r="J1148" s="9" t="s">
        <v>8</v>
      </c>
      <c r="K1148" s="31">
        <v>70</v>
      </c>
      <c r="L1148" s="31">
        <v>28</v>
      </c>
      <c r="M1148" s="31">
        <v>70</v>
      </c>
      <c r="N1148" s="12">
        <v>0.4</v>
      </c>
    </row>
    <row r="1149" spans="1:14" x14ac:dyDescent="0.2">
      <c r="A1149" s="8">
        <v>461</v>
      </c>
      <c r="B1149" s="8">
        <v>4</v>
      </c>
      <c r="C1149" s="9" t="s">
        <v>13</v>
      </c>
      <c r="D1149" s="9" t="s">
        <v>37</v>
      </c>
      <c r="E1149" s="31">
        <v>17</v>
      </c>
      <c r="F1149" s="31">
        <v>17</v>
      </c>
      <c r="G1149" s="31">
        <v>29</v>
      </c>
      <c r="H1149" s="8">
        <v>1</v>
      </c>
      <c r="I1149" s="7">
        <v>1.9444444444444445E-2</v>
      </c>
      <c r="J1149" s="9" t="s">
        <v>6</v>
      </c>
      <c r="K1149" s="31">
        <v>29</v>
      </c>
      <c r="L1149" s="31">
        <v>12</v>
      </c>
      <c r="M1149" s="31">
        <v>29</v>
      </c>
      <c r="N1149" s="12">
        <v>0.41379310344827586</v>
      </c>
    </row>
    <row r="1150" spans="1:14" x14ac:dyDescent="0.2">
      <c r="A1150" s="8">
        <v>462</v>
      </c>
      <c r="B1150" s="8">
        <v>9</v>
      </c>
      <c r="C1150" s="9" t="s">
        <v>14</v>
      </c>
      <c r="D1150" s="9" t="s">
        <v>38</v>
      </c>
      <c r="E1150" s="31">
        <v>20</v>
      </c>
      <c r="F1150" s="31">
        <v>60</v>
      </c>
      <c r="G1150" s="31">
        <v>33</v>
      </c>
      <c r="H1150" s="8">
        <v>3</v>
      </c>
      <c r="I1150" s="7">
        <v>7.6388888888888886E-3</v>
      </c>
      <c r="J1150" s="9" t="s">
        <v>6</v>
      </c>
      <c r="K1150" s="31">
        <v>99</v>
      </c>
      <c r="L1150" s="31">
        <v>39</v>
      </c>
      <c r="M1150" s="31">
        <v>99</v>
      </c>
      <c r="N1150" s="12">
        <v>0.39393939393939392</v>
      </c>
    </row>
    <row r="1151" spans="1:14" x14ac:dyDescent="0.2">
      <c r="A1151" s="8">
        <v>463</v>
      </c>
      <c r="B1151" s="8">
        <v>7</v>
      </c>
      <c r="C1151" s="9" t="s">
        <v>9</v>
      </c>
      <c r="D1151" s="9" t="s">
        <v>33</v>
      </c>
      <c r="E1151" s="31">
        <v>19</v>
      </c>
      <c r="F1151" s="31">
        <v>57</v>
      </c>
      <c r="G1151" s="31">
        <v>31</v>
      </c>
      <c r="H1151" s="8">
        <v>3</v>
      </c>
      <c r="I1151" s="7">
        <v>9.7222222222222224E-3</v>
      </c>
      <c r="J1151" s="9" t="s">
        <v>8</v>
      </c>
      <c r="K1151" s="31">
        <v>93</v>
      </c>
      <c r="L1151" s="31">
        <v>36</v>
      </c>
      <c r="M1151" s="31">
        <v>93</v>
      </c>
      <c r="N1151" s="12">
        <v>0.38709677419354838</v>
      </c>
    </row>
    <row r="1152" spans="1:14" x14ac:dyDescent="0.2">
      <c r="A1152" s="8">
        <v>464</v>
      </c>
      <c r="B1152" s="8">
        <v>16</v>
      </c>
      <c r="C1152" s="9" t="s">
        <v>25</v>
      </c>
      <c r="D1152" s="9" t="s">
        <v>49</v>
      </c>
      <c r="E1152" s="31">
        <v>15</v>
      </c>
      <c r="F1152" s="31">
        <v>45</v>
      </c>
      <c r="G1152" s="31">
        <v>26</v>
      </c>
      <c r="H1152" s="8">
        <v>3</v>
      </c>
      <c r="I1152" s="7">
        <v>3.4722222222222224E-2</v>
      </c>
      <c r="J1152" s="9" t="s">
        <v>8</v>
      </c>
      <c r="K1152" s="31">
        <v>78</v>
      </c>
      <c r="L1152" s="31">
        <v>33</v>
      </c>
      <c r="M1152" s="31">
        <v>78</v>
      </c>
      <c r="N1152" s="12">
        <v>0.42307692307692307</v>
      </c>
    </row>
    <row r="1153" spans="1:14" x14ac:dyDescent="0.2">
      <c r="A1153" s="8">
        <v>464</v>
      </c>
      <c r="B1153" s="8">
        <v>16</v>
      </c>
      <c r="C1153" s="9" t="s">
        <v>10</v>
      </c>
      <c r="D1153" s="9" t="s">
        <v>34</v>
      </c>
      <c r="E1153" s="31">
        <v>16</v>
      </c>
      <c r="F1153" s="31">
        <v>32</v>
      </c>
      <c r="G1153" s="31">
        <v>27</v>
      </c>
      <c r="H1153" s="8">
        <v>2</v>
      </c>
      <c r="I1153" s="7">
        <v>1.6666666666666666E-2</v>
      </c>
      <c r="J1153" s="9" t="s">
        <v>6</v>
      </c>
      <c r="K1153" s="31">
        <v>54</v>
      </c>
      <c r="L1153" s="31">
        <v>22</v>
      </c>
      <c r="M1153" s="31">
        <v>54</v>
      </c>
      <c r="N1153" s="12">
        <v>0.40740740740740738</v>
      </c>
    </row>
    <row r="1154" spans="1:14" x14ac:dyDescent="0.2">
      <c r="A1154" s="8">
        <v>464</v>
      </c>
      <c r="B1154" s="8">
        <v>16</v>
      </c>
      <c r="C1154" s="9" t="s">
        <v>19</v>
      </c>
      <c r="D1154" s="9" t="s">
        <v>43</v>
      </c>
      <c r="E1154" s="31">
        <v>13</v>
      </c>
      <c r="F1154" s="31">
        <v>13</v>
      </c>
      <c r="G1154" s="31">
        <v>22</v>
      </c>
      <c r="H1154" s="8">
        <v>1</v>
      </c>
      <c r="I1154" s="7">
        <v>6.9444444444444441E-3</v>
      </c>
      <c r="J1154" s="9" t="s">
        <v>6</v>
      </c>
      <c r="K1154" s="31">
        <v>22</v>
      </c>
      <c r="L1154" s="31">
        <v>9</v>
      </c>
      <c r="M1154" s="31">
        <v>22</v>
      </c>
      <c r="N1154" s="12">
        <v>0.40909090909090912</v>
      </c>
    </row>
    <row r="1155" spans="1:14" x14ac:dyDescent="0.2">
      <c r="A1155" s="8">
        <v>465</v>
      </c>
      <c r="B1155" s="8">
        <v>4</v>
      </c>
      <c r="C1155" s="9" t="s">
        <v>26</v>
      </c>
      <c r="D1155" s="9" t="s">
        <v>50</v>
      </c>
      <c r="E1155" s="31">
        <v>15</v>
      </c>
      <c r="F1155" s="31">
        <v>45</v>
      </c>
      <c r="G1155" s="31">
        <v>25</v>
      </c>
      <c r="H1155" s="8">
        <v>3</v>
      </c>
      <c r="I1155" s="7">
        <v>2.5694444444444443E-2</v>
      </c>
      <c r="J1155" s="9" t="s">
        <v>6</v>
      </c>
      <c r="K1155" s="31">
        <v>75</v>
      </c>
      <c r="L1155" s="31">
        <v>30</v>
      </c>
      <c r="M1155" s="31">
        <v>75</v>
      </c>
      <c r="N1155" s="12">
        <v>0.4</v>
      </c>
    </row>
    <row r="1156" spans="1:14" x14ac:dyDescent="0.2">
      <c r="A1156" s="8">
        <v>465</v>
      </c>
      <c r="B1156" s="8">
        <v>4</v>
      </c>
      <c r="C1156" s="9" t="s">
        <v>22</v>
      </c>
      <c r="D1156" s="9" t="s">
        <v>46</v>
      </c>
      <c r="E1156" s="31">
        <v>14</v>
      </c>
      <c r="F1156" s="31">
        <v>28</v>
      </c>
      <c r="G1156" s="31">
        <v>23</v>
      </c>
      <c r="H1156" s="8">
        <v>2</v>
      </c>
      <c r="I1156" s="7">
        <v>1.5972222222222221E-2</v>
      </c>
      <c r="J1156" s="9" t="s">
        <v>8</v>
      </c>
      <c r="K1156" s="31">
        <v>46</v>
      </c>
      <c r="L1156" s="31">
        <v>18</v>
      </c>
      <c r="M1156" s="31">
        <v>46</v>
      </c>
      <c r="N1156" s="12">
        <v>0.39130434782608697</v>
      </c>
    </row>
    <row r="1157" spans="1:14" x14ac:dyDescent="0.2">
      <c r="A1157" s="8">
        <v>466</v>
      </c>
      <c r="B1157" s="8">
        <v>4</v>
      </c>
      <c r="C1157" s="9" t="s">
        <v>19</v>
      </c>
      <c r="D1157" s="9" t="s">
        <v>43</v>
      </c>
      <c r="E1157" s="31">
        <v>13</v>
      </c>
      <c r="F1157" s="31">
        <v>13</v>
      </c>
      <c r="G1157" s="31">
        <v>22</v>
      </c>
      <c r="H1157" s="8">
        <v>1</v>
      </c>
      <c r="I1157" s="7">
        <v>3.4722222222222224E-2</v>
      </c>
      <c r="J1157" s="9" t="s">
        <v>8</v>
      </c>
      <c r="K1157" s="31">
        <v>22</v>
      </c>
      <c r="L1157" s="31">
        <v>9</v>
      </c>
      <c r="M1157" s="31">
        <v>22</v>
      </c>
      <c r="N1157" s="12">
        <v>0.40909090909090912</v>
      </c>
    </row>
    <row r="1158" spans="1:14" x14ac:dyDescent="0.2">
      <c r="A1158" s="8">
        <v>466</v>
      </c>
      <c r="B1158" s="8">
        <v>4</v>
      </c>
      <c r="C1158" s="9" t="s">
        <v>7</v>
      </c>
      <c r="D1158" s="9" t="s">
        <v>32</v>
      </c>
      <c r="E1158" s="31">
        <v>18</v>
      </c>
      <c r="F1158" s="31">
        <v>54</v>
      </c>
      <c r="G1158" s="31">
        <v>30</v>
      </c>
      <c r="H1158" s="8">
        <v>3</v>
      </c>
      <c r="I1158" s="7">
        <v>3.6111111111111108E-2</v>
      </c>
      <c r="J1158" s="9" t="s">
        <v>6</v>
      </c>
      <c r="K1158" s="31">
        <v>90</v>
      </c>
      <c r="L1158" s="31">
        <v>36</v>
      </c>
      <c r="M1158" s="31">
        <v>90</v>
      </c>
      <c r="N1158" s="12">
        <v>0.4</v>
      </c>
    </row>
    <row r="1159" spans="1:14" x14ac:dyDescent="0.2">
      <c r="A1159" s="8">
        <v>466</v>
      </c>
      <c r="B1159" s="8">
        <v>4</v>
      </c>
      <c r="C1159" s="9" t="s">
        <v>15</v>
      </c>
      <c r="D1159" s="9" t="s">
        <v>39</v>
      </c>
      <c r="E1159" s="31">
        <v>16</v>
      </c>
      <c r="F1159" s="31">
        <v>16</v>
      </c>
      <c r="G1159" s="31">
        <v>28</v>
      </c>
      <c r="H1159" s="8">
        <v>1</v>
      </c>
      <c r="I1159" s="7">
        <v>2.9861111111111113E-2</v>
      </c>
      <c r="J1159" s="9" t="s">
        <v>6</v>
      </c>
      <c r="K1159" s="31">
        <v>28</v>
      </c>
      <c r="L1159" s="31">
        <v>12</v>
      </c>
      <c r="M1159" s="31">
        <v>28</v>
      </c>
      <c r="N1159" s="12">
        <v>0.42857142857142855</v>
      </c>
    </row>
    <row r="1160" spans="1:14" x14ac:dyDescent="0.2">
      <c r="A1160" s="8">
        <v>467</v>
      </c>
      <c r="B1160" s="8">
        <v>15</v>
      </c>
      <c r="C1160" s="9" t="s">
        <v>14</v>
      </c>
      <c r="D1160" s="9" t="s">
        <v>38</v>
      </c>
      <c r="E1160" s="31">
        <v>20</v>
      </c>
      <c r="F1160" s="31">
        <v>60</v>
      </c>
      <c r="G1160" s="31">
        <v>33</v>
      </c>
      <c r="H1160" s="8">
        <v>3</v>
      </c>
      <c r="I1160" s="7">
        <v>9.0277777777777769E-3</v>
      </c>
      <c r="J1160" s="9" t="s">
        <v>6</v>
      </c>
      <c r="K1160" s="31">
        <v>99</v>
      </c>
      <c r="L1160" s="31">
        <v>39</v>
      </c>
      <c r="M1160" s="31">
        <v>99</v>
      </c>
      <c r="N1160" s="12">
        <v>0.39393939393939392</v>
      </c>
    </row>
    <row r="1161" spans="1:14" x14ac:dyDescent="0.2">
      <c r="A1161" s="8">
        <v>467</v>
      </c>
      <c r="B1161" s="8">
        <v>15</v>
      </c>
      <c r="C1161" s="9" t="s">
        <v>19</v>
      </c>
      <c r="D1161" s="9" t="s">
        <v>43</v>
      </c>
      <c r="E1161" s="31">
        <v>13</v>
      </c>
      <c r="F1161" s="31">
        <v>26</v>
      </c>
      <c r="G1161" s="31">
        <v>22</v>
      </c>
      <c r="H1161" s="8">
        <v>2</v>
      </c>
      <c r="I1161" s="7">
        <v>4.0972222222222222E-2</v>
      </c>
      <c r="J1161" s="9" t="s">
        <v>6</v>
      </c>
      <c r="K1161" s="31">
        <v>44</v>
      </c>
      <c r="L1161" s="31">
        <v>18</v>
      </c>
      <c r="M1161" s="31">
        <v>44</v>
      </c>
      <c r="N1161" s="12">
        <v>0.40909090909090912</v>
      </c>
    </row>
    <row r="1162" spans="1:14" x14ac:dyDescent="0.2">
      <c r="A1162" s="8">
        <v>468</v>
      </c>
      <c r="B1162" s="8">
        <v>14</v>
      </c>
      <c r="C1162" s="9" t="s">
        <v>16</v>
      </c>
      <c r="D1162" s="9" t="s">
        <v>40</v>
      </c>
      <c r="E1162" s="31">
        <v>11</v>
      </c>
      <c r="F1162" s="31">
        <v>22</v>
      </c>
      <c r="G1162" s="31">
        <v>19</v>
      </c>
      <c r="H1162" s="8">
        <v>2</v>
      </c>
      <c r="I1162" s="7">
        <v>2.6388888888888889E-2</v>
      </c>
      <c r="J1162" s="9" t="s">
        <v>8</v>
      </c>
      <c r="K1162" s="31">
        <v>38</v>
      </c>
      <c r="L1162" s="31">
        <v>16</v>
      </c>
      <c r="M1162" s="31">
        <v>38</v>
      </c>
      <c r="N1162" s="12">
        <v>0.42105263157894735</v>
      </c>
    </row>
    <row r="1163" spans="1:14" x14ac:dyDescent="0.2">
      <c r="A1163" s="8">
        <v>468</v>
      </c>
      <c r="B1163" s="8">
        <v>14</v>
      </c>
      <c r="C1163" s="9" t="s">
        <v>21</v>
      </c>
      <c r="D1163" s="9" t="s">
        <v>45</v>
      </c>
      <c r="E1163" s="31">
        <v>12</v>
      </c>
      <c r="F1163" s="31">
        <v>24</v>
      </c>
      <c r="G1163" s="31">
        <v>20</v>
      </c>
      <c r="H1163" s="8">
        <v>2</v>
      </c>
      <c r="I1163" s="7">
        <v>1.1111111111111112E-2</v>
      </c>
      <c r="J1163" s="9" t="s">
        <v>8</v>
      </c>
      <c r="K1163" s="31">
        <v>40</v>
      </c>
      <c r="L1163" s="31">
        <v>16</v>
      </c>
      <c r="M1163" s="31">
        <v>40</v>
      </c>
      <c r="N1163" s="12">
        <v>0.4</v>
      </c>
    </row>
    <row r="1164" spans="1:14" x14ac:dyDescent="0.2">
      <c r="A1164" s="8">
        <v>468</v>
      </c>
      <c r="B1164" s="8">
        <v>14</v>
      </c>
      <c r="C1164" s="9" t="s">
        <v>15</v>
      </c>
      <c r="D1164" s="9" t="s">
        <v>39</v>
      </c>
      <c r="E1164" s="31">
        <v>16</v>
      </c>
      <c r="F1164" s="31">
        <v>16</v>
      </c>
      <c r="G1164" s="31">
        <v>28</v>
      </c>
      <c r="H1164" s="8">
        <v>1</v>
      </c>
      <c r="I1164" s="7">
        <v>6.2500000000000003E-3</v>
      </c>
      <c r="J1164" s="9" t="s">
        <v>8</v>
      </c>
      <c r="K1164" s="31">
        <v>28</v>
      </c>
      <c r="L1164" s="31">
        <v>12</v>
      </c>
      <c r="M1164" s="31">
        <v>28</v>
      </c>
      <c r="N1164" s="12">
        <v>0.42857142857142855</v>
      </c>
    </row>
    <row r="1165" spans="1:14" x14ac:dyDescent="0.2">
      <c r="A1165" s="8">
        <v>469</v>
      </c>
      <c r="B1165" s="8">
        <v>1</v>
      </c>
      <c r="C1165" s="9" t="s">
        <v>17</v>
      </c>
      <c r="D1165" s="9" t="s">
        <v>41</v>
      </c>
      <c r="E1165" s="31">
        <v>21</v>
      </c>
      <c r="F1165" s="31">
        <v>63</v>
      </c>
      <c r="G1165" s="31">
        <v>35</v>
      </c>
      <c r="H1165" s="8">
        <v>3</v>
      </c>
      <c r="I1165" s="7">
        <v>1.5277777777777777E-2</v>
      </c>
      <c r="J1165" s="9" t="s">
        <v>8</v>
      </c>
      <c r="K1165" s="31">
        <v>105</v>
      </c>
      <c r="L1165" s="31">
        <v>42</v>
      </c>
      <c r="M1165" s="31">
        <v>105</v>
      </c>
      <c r="N1165" s="12">
        <v>0.4</v>
      </c>
    </row>
    <row r="1166" spans="1:14" x14ac:dyDescent="0.2">
      <c r="A1166" s="8">
        <v>469</v>
      </c>
      <c r="B1166" s="8">
        <v>1</v>
      </c>
      <c r="C1166" s="9" t="s">
        <v>18</v>
      </c>
      <c r="D1166" s="9" t="s">
        <v>42</v>
      </c>
      <c r="E1166" s="31">
        <v>19</v>
      </c>
      <c r="F1166" s="31">
        <v>19</v>
      </c>
      <c r="G1166" s="31">
        <v>32</v>
      </c>
      <c r="H1166" s="8">
        <v>1</v>
      </c>
      <c r="I1166" s="7">
        <v>3.0555555555555555E-2</v>
      </c>
      <c r="J1166" s="9" t="s">
        <v>6</v>
      </c>
      <c r="K1166" s="31">
        <v>32</v>
      </c>
      <c r="L1166" s="31">
        <v>13</v>
      </c>
      <c r="M1166" s="31">
        <v>32</v>
      </c>
      <c r="N1166" s="12">
        <v>0.40625</v>
      </c>
    </row>
    <row r="1167" spans="1:14" x14ac:dyDescent="0.2">
      <c r="A1167" s="8">
        <v>470</v>
      </c>
      <c r="B1167" s="8">
        <v>17</v>
      </c>
      <c r="C1167" s="9" t="s">
        <v>5</v>
      </c>
      <c r="D1167" s="9" t="s">
        <v>31</v>
      </c>
      <c r="E1167" s="31">
        <v>14</v>
      </c>
      <c r="F1167" s="31">
        <v>14</v>
      </c>
      <c r="G1167" s="31">
        <v>24</v>
      </c>
      <c r="H1167" s="8">
        <v>1</v>
      </c>
      <c r="I1167" s="7">
        <v>3.0555555555555555E-2</v>
      </c>
      <c r="J1167" s="9" t="s">
        <v>6</v>
      </c>
      <c r="K1167" s="31">
        <v>24</v>
      </c>
      <c r="L1167" s="31">
        <v>10</v>
      </c>
      <c r="M1167" s="31">
        <v>24</v>
      </c>
      <c r="N1167" s="12">
        <v>0.41666666666666669</v>
      </c>
    </row>
    <row r="1168" spans="1:14" x14ac:dyDescent="0.2">
      <c r="A1168" s="8">
        <v>470</v>
      </c>
      <c r="B1168" s="8">
        <v>17</v>
      </c>
      <c r="C1168" s="9" t="s">
        <v>24</v>
      </c>
      <c r="D1168" s="9" t="s">
        <v>48</v>
      </c>
      <c r="E1168" s="31">
        <v>10</v>
      </c>
      <c r="F1168" s="31">
        <v>30</v>
      </c>
      <c r="G1168" s="31">
        <v>18</v>
      </c>
      <c r="H1168" s="8">
        <v>3</v>
      </c>
      <c r="I1168" s="7">
        <v>1.9444444444444445E-2</v>
      </c>
      <c r="J1168" s="9" t="s">
        <v>6</v>
      </c>
      <c r="K1168" s="31">
        <v>54</v>
      </c>
      <c r="L1168" s="31">
        <v>24</v>
      </c>
      <c r="M1168" s="31">
        <v>54</v>
      </c>
      <c r="N1168" s="12">
        <v>0.44444444444444442</v>
      </c>
    </row>
    <row r="1169" spans="1:14" x14ac:dyDescent="0.2">
      <c r="A1169" s="8">
        <v>471</v>
      </c>
      <c r="B1169" s="8">
        <v>7</v>
      </c>
      <c r="C1169" s="9" t="s">
        <v>17</v>
      </c>
      <c r="D1169" s="9" t="s">
        <v>41</v>
      </c>
      <c r="E1169" s="31">
        <v>21</v>
      </c>
      <c r="F1169" s="31">
        <v>63</v>
      </c>
      <c r="G1169" s="31">
        <v>35</v>
      </c>
      <c r="H1169" s="8">
        <v>3</v>
      </c>
      <c r="I1169" s="7">
        <v>3.9583333333333331E-2</v>
      </c>
      <c r="J1169" s="9" t="s">
        <v>6</v>
      </c>
      <c r="K1169" s="31">
        <v>105</v>
      </c>
      <c r="L1169" s="31">
        <v>42</v>
      </c>
      <c r="M1169" s="31">
        <v>105</v>
      </c>
      <c r="N1169" s="12">
        <v>0.4</v>
      </c>
    </row>
    <row r="1170" spans="1:14" x14ac:dyDescent="0.2">
      <c r="A1170" s="8">
        <v>472</v>
      </c>
      <c r="B1170" s="8">
        <v>20</v>
      </c>
      <c r="C1170" s="9" t="s">
        <v>17</v>
      </c>
      <c r="D1170" s="9" t="s">
        <v>41</v>
      </c>
      <c r="E1170" s="31">
        <v>21</v>
      </c>
      <c r="F1170" s="31">
        <v>42</v>
      </c>
      <c r="G1170" s="31">
        <v>35</v>
      </c>
      <c r="H1170" s="8">
        <v>2</v>
      </c>
      <c r="I1170" s="7">
        <v>2.9166666666666667E-2</v>
      </c>
      <c r="J1170" s="9" t="s">
        <v>6</v>
      </c>
      <c r="K1170" s="31">
        <v>70</v>
      </c>
      <c r="L1170" s="31">
        <v>28</v>
      </c>
      <c r="M1170" s="31">
        <v>70</v>
      </c>
      <c r="N1170" s="12">
        <v>0.4</v>
      </c>
    </row>
    <row r="1171" spans="1:14" x14ac:dyDescent="0.2">
      <c r="A1171" s="8">
        <v>472</v>
      </c>
      <c r="B1171" s="8">
        <v>20</v>
      </c>
      <c r="C1171" s="9" t="s">
        <v>19</v>
      </c>
      <c r="D1171" s="9" t="s">
        <v>43</v>
      </c>
      <c r="E1171" s="31">
        <v>13</v>
      </c>
      <c r="F1171" s="31">
        <v>26</v>
      </c>
      <c r="G1171" s="31">
        <v>22</v>
      </c>
      <c r="H1171" s="8">
        <v>2</v>
      </c>
      <c r="I1171" s="7">
        <v>2.1527777777777778E-2</v>
      </c>
      <c r="J1171" s="9" t="s">
        <v>8</v>
      </c>
      <c r="K1171" s="31">
        <v>44</v>
      </c>
      <c r="L1171" s="31">
        <v>18</v>
      </c>
      <c r="M1171" s="31">
        <v>44</v>
      </c>
      <c r="N1171" s="12">
        <v>0.40909090909090912</v>
      </c>
    </row>
    <row r="1172" spans="1:14" x14ac:dyDescent="0.2">
      <c r="A1172" s="8">
        <v>473</v>
      </c>
      <c r="B1172" s="8">
        <v>13</v>
      </c>
      <c r="C1172" s="9" t="s">
        <v>19</v>
      </c>
      <c r="D1172" s="9" t="s">
        <v>43</v>
      </c>
      <c r="E1172" s="31">
        <v>13</v>
      </c>
      <c r="F1172" s="31">
        <v>26</v>
      </c>
      <c r="G1172" s="31">
        <v>22</v>
      </c>
      <c r="H1172" s="8">
        <v>2</v>
      </c>
      <c r="I1172" s="7">
        <v>3.5416666666666666E-2</v>
      </c>
      <c r="J1172" s="9" t="s">
        <v>8</v>
      </c>
      <c r="K1172" s="31">
        <v>44</v>
      </c>
      <c r="L1172" s="31">
        <v>18</v>
      </c>
      <c r="M1172" s="31">
        <v>44</v>
      </c>
      <c r="N1172" s="12">
        <v>0.40909090909090912</v>
      </c>
    </row>
    <row r="1173" spans="1:14" x14ac:dyDescent="0.2">
      <c r="A1173" s="8">
        <v>473</v>
      </c>
      <c r="B1173" s="8">
        <v>13</v>
      </c>
      <c r="C1173" s="9" t="s">
        <v>17</v>
      </c>
      <c r="D1173" s="9" t="s">
        <v>41</v>
      </c>
      <c r="E1173" s="31">
        <v>21</v>
      </c>
      <c r="F1173" s="31">
        <v>21</v>
      </c>
      <c r="G1173" s="31">
        <v>35</v>
      </c>
      <c r="H1173" s="8">
        <v>1</v>
      </c>
      <c r="I1173" s="7">
        <v>6.9444444444444441E-3</v>
      </c>
      <c r="J1173" s="9" t="s">
        <v>6</v>
      </c>
      <c r="K1173" s="31">
        <v>35</v>
      </c>
      <c r="L1173" s="31">
        <v>14</v>
      </c>
      <c r="M1173" s="31">
        <v>35</v>
      </c>
      <c r="N1173" s="12">
        <v>0.4</v>
      </c>
    </row>
    <row r="1174" spans="1:14" x14ac:dyDescent="0.2">
      <c r="A1174" s="8">
        <v>474</v>
      </c>
      <c r="B1174" s="8">
        <v>2</v>
      </c>
      <c r="C1174" s="9" t="s">
        <v>20</v>
      </c>
      <c r="D1174" s="9" t="s">
        <v>44</v>
      </c>
      <c r="E1174" s="31">
        <v>20</v>
      </c>
      <c r="F1174" s="31">
        <v>20</v>
      </c>
      <c r="G1174" s="31">
        <v>34</v>
      </c>
      <c r="H1174" s="8">
        <v>1</v>
      </c>
      <c r="I1174" s="7">
        <v>3.8194444444444448E-2</v>
      </c>
      <c r="J1174" s="9" t="s">
        <v>8</v>
      </c>
      <c r="K1174" s="31">
        <v>34</v>
      </c>
      <c r="L1174" s="31">
        <v>14</v>
      </c>
      <c r="M1174" s="31">
        <v>34</v>
      </c>
      <c r="N1174" s="12">
        <v>0.41176470588235292</v>
      </c>
    </row>
    <row r="1175" spans="1:14" x14ac:dyDescent="0.2">
      <c r="A1175" s="8">
        <v>474</v>
      </c>
      <c r="B1175" s="8">
        <v>2</v>
      </c>
      <c r="C1175" s="9" t="s">
        <v>13</v>
      </c>
      <c r="D1175" s="9" t="s">
        <v>37</v>
      </c>
      <c r="E1175" s="31">
        <v>17</v>
      </c>
      <c r="F1175" s="31">
        <v>17</v>
      </c>
      <c r="G1175" s="31">
        <v>29</v>
      </c>
      <c r="H1175" s="8">
        <v>1</v>
      </c>
      <c r="I1175" s="7">
        <v>2.5694444444444443E-2</v>
      </c>
      <c r="J1175" s="9" t="s">
        <v>6</v>
      </c>
      <c r="K1175" s="31">
        <v>29</v>
      </c>
      <c r="L1175" s="31">
        <v>12</v>
      </c>
      <c r="M1175" s="31">
        <v>29</v>
      </c>
      <c r="N1175" s="12">
        <v>0.41379310344827586</v>
      </c>
    </row>
    <row r="1176" spans="1:14" x14ac:dyDescent="0.2">
      <c r="A1176" s="8">
        <v>474</v>
      </c>
      <c r="B1176" s="8">
        <v>2</v>
      </c>
      <c r="C1176" s="9" t="s">
        <v>9</v>
      </c>
      <c r="D1176" s="9" t="s">
        <v>33</v>
      </c>
      <c r="E1176" s="31">
        <v>19</v>
      </c>
      <c r="F1176" s="31">
        <v>19</v>
      </c>
      <c r="G1176" s="31">
        <v>31</v>
      </c>
      <c r="H1176" s="8">
        <v>1</v>
      </c>
      <c r="I1176" s="7">
        <v>2.361111111111111E-2</v>
      </c>
      <c r="J1176" s="9" t="s">
        <v>8</v>
      </c>
      <c r="K1176" s="31">
        <v>31</v>
      </c>
      <c r="L1176" s="31">
        <v>12</v>
      </c>
      <c r="M1176" s="31">
        <v>31</v>
      </c>
      <c r="N1176" s="12">
        <v>0.38709677419354838</v>
      </c>
    </row>
    <row r="1177" spans="1:14" x14ac:dyDescent="0.2">
      <c r="A1177" s="8">
        <v>474</v>
      </c>
      <c r="B1177" s="8">
        <v>2</v>
      </c>
      <c r="C1177" s="9" t="s">
        <v>15</v>
      </c>
      <c r="D1177" s="9" t="s">
        <v>39</v>
      </c>
      <c r="E1177" s="31">
        <v>16</v>
      </c>
      <c r="F1177" s="31">
        <v>48</v>
      </c>
      <c r="G1177" s="31">
        <v>28</v>
      </c>
      <c r="H1177" s="8">
        <v>3</v>
      </c>
      <c r="I1177" s="7">
        <v>2.4305555555555556E-2</v>
      </c>
      <c r="J1177" s="9" t="s">
        <v>6</v>
      </c>
      <c r="K1177" s="31">
        <v>84</v>
      </c>
      <c r="L1177" s="31">
        <v>36</v>
      </c>
      <c r="M1177" s="31">
        <v>84</v>
      </c>
      <c r="N1177" s="12">
        <v>0.42857142857142855</v>
      </c>
    </row>
    <row r="1178" spans="1:14" x14ac:dyDescent="0.2">
      <c r="A1178" s="8">
        <v>475</v>
      </c>
      <c r="B1178" s="8">
        <v>18</v>
      </c>
      <c r="C1178" s="9" t="s">
        <v>5</v>
      </c>
      <c r="D1178" s="9" t="s">
        <v>31</v>
      </c>
      <c r="E1178" s="31">
        <v>14</v>
      </c>
      <c r="F1178" s="31">
        <v>42</v>
      </c>
      <c r="G1178" s="31">
        <v>24</v>
      </c>
      <c r="H1178" s="8">
        <v>3</v>
      </c>
      <c r="I1178" s="7">
        <v>1.4583333333333334E-2</v>
      </c>
      <c r="J1178" s="9" t="s">
        <v>8</v>
      </c>
      <c r="K1178" s="31">
        <v>72</v>
      </c>
      <c r="L1178" s="31">
        <v>30</v>
      </c>
      <c r="M1178" s="31">
        <v>72</v>
      </c>
      <c r="N1178" s="12">
        <v>0.41666666666666669</v>
      </c>
    </row>
    <row r="1179" spans="1:14" x14ac:dyDescent="0.2">
      <c r="A1179" s="8">
        <v>475</v>
      </c>
      <c r="B1179" s="8">
        <v>18</v>
      </c>
      <c r="C1179" s="9" t="s">
        <v>20</v>
      </c>
      <c r="D1179" s="9" t="s">
        <v>44</v>
      </c>
      <c r="E1179" s="31">
        <v>20</v>
      </c>
      <c r="F1179" s="31">
        <v>60</v>
      </c>
      <c r="G1179" s="31">
        <v>34</v>
      </c>
      <c r="H1179" s="8">
        <v>3</v>
      </c>
      <c r="I1179" s="7">
        <v>9.7222222222222224E-3</v>
      </c>
      <c r="J1179" s="9" t="s">
        <v>8</v>
      </c>
      <c r="K1179" s="31">
        <v>102</v>
      </c>
      <c r="L1179" s="31">
        <v>42</v>
      </c>
      <c r="M1179" s="31">
        <v>102</v>
      </c>
      <c r="N1179" s="12">
        <v>0.41176470588235292</v>
      </c>
    </row>
    <row r="1180" spans="1:14" x14ac:dyDescent="0.2">
      <c r="A1180" s="8">
        <v>476</v>
      </c>
      <c r="B1180" s="8">
        <v>13</v>
      </c>
      <c r="C1180" s="9" t="s">
        <v>5</v>
      </c>
      <c r="D1180" s="9" t="s">
        <v>31</v>
      </c>
      <c r="E1180" s="31">
        <v>14</v>
      </c>
      <c r="F1180" s="31">
        <v>28</v>
      </c>
      <c r="G1180" s="31">
        <v>24</v>
      </c>
      <c r="H1180" s="8">
        <v>2</v>
      </c>
      <c r="I1180" s="7">
        <v>3.8194444444444448E-2</v>
      </c>
      <c r="J1180" s="9" t="s">
        <v>8</v>
      </c>
      <c r="K1180" s="31">
        <v>48</v>
      </c>
      <c r="L1180" s="31">
        <v>20</v>
      </c>
      <c r="M1180" s="31">
        <v>48</v>
      </c>
      <c r="N1180" s="12">
        <v>0.41666666666666669</v>
      </c>
    </row>
    <row r="1181" spans="1:14" x14ac:dyDescent="0.2">
      <c r="A1181" s="8">
        <v>476</v>
      </c>
      <c r="B1181" s="8">
        <v>13</v>
      </c>
      <c r="C1181" s="9" t="s">
        <v>20</v>
      </c>
      <c r="D1181" s="9" t="s">
        <v>44</v>
      </c>
      <c r="E1181" s="31">
        <v>20</v>
      </c>
      <c r="F1181" s="31">
        <v>20</v>
      </c>
      <c r="G1181" s="31">
        <v>34</v>
      </c>
      <c r="H1181" s="8">
        <v>1</v>
      </c>
      <c r="I1181" s="7">
        <v>2.361111111111111E-2</v>
      </c>
      <c r="J1181" s="9" t="s">
        <v>6</v>
      </c>
      <c r="K1181" s="31">
        <v>34</v>
      </c>
      <c r="L1181" s="31">
        <v>14</v>
      </c>
      <c r="M1181" s="31">
        <v>34</v>
      </c>
      <c r="N1181" s="12">
        <v>0.41176470588235292</v>
      </c>
    </row>
    <row r="1182" spans="1:14" x14ac:dyDescent="0.2">
      <c r="A1182" s="8">
        <v>476</v>
      </c>
      <c r="B1182" s="8">
        <v>13</v>
      </c>
      <c r="C1182" s="9" t="s">
        <v>18</v>
      </c>
      <c r="D1182" s="9" t="s">
        <v>42</v>
      </c>
      <c r="E1182" s="31">
        <v>19</v>
      </c>
      <c r="F1182" s="31">
        <v>57</v>
      </c>
      <c r="G1182" s="31">
        <v>32</v>
      </c>
      <c r="H1182" s="8">
        <v>3</v>
      </c>
      <c r="I1182" s="7">
        <v>3.472222222222222E-3</v>
      </c>
      <c r="J1182" s="9" t="s">
        <v>8</v>
      </c>
      <c r="K1182" s="31">
        <v>96</v>
      </c>
      <c r="L1182" s="31">
        <v>39</v>
      </c>
      <c r="M1182" s="31">
        <v>96</v>
      </c>
      <c r="N1182" s="12">
        <v>0.40625</v>
      </c>
    </row>
    <row r="1183" spans="1:14" x14ac:dyDescent="0.2">
      <c r="A1183" s="8">
        <v>476</v>
      </c>
      <c r="B1183" s="8">
        <v>13</v>
      </c>
      <c r="C1183" s="9" t="s">
        <v>11</v>
      </c>
      <c r="D1183" s="9" t="s">
        <v>35</v>
      </c>
      <c r="E1183" s="31">
        <v>25</v>
      </c>
      <c r="F1183" s="31">
        <v>25</v>
      </c>
      <c r="G1183" s="31">
        <v>40</v>
      </c>
      <c r="H1183" s="8">
        <v>1</v>
      </c>
      <c r="I1183" s="7">
        <v>1.4583333333333334E-2</v>
      </c>
      <c r="J1183" s="9" t="s">
        <v>6</v>
      </c>
      <c r="K1183" s="31">
        <v>40</v>
      </c>
      <c r="L1183" s="31">
        <v>15</v>
      </c>
      <c r="M1183" s="31">
        <v>40</v>
      </c>
      <c r="N1183" s="12">
        <v>0.375</v>
      </c>
    </row>
    <row r="1184" spans="1:14" x14ac:dyDescent="0.2">
      <c r="A1184" s="8">
        <v>477</v>
      </c>
      <c r="B1184" s="8">
        <v>8</v>
      </c>
      <c r="C1184" s="9" t="s">
        <v>20</v>
      </c>
      <c r="D1184" s="9" t="s">
        <v>44</v>
      </c>
      <c r="E1184" s="31">
        <v>20</v>
      </c>
      <c r="F1184" s="31">
        <v>40</v>
      </c>
      <c r="G1184" s="31">
        <v>34</v>
      </c>
      <c r="H1184" s="8">
        <v>2</v>
      </c>
      <c r="I1184" s="7">
        <v>2.361111111111111E-2</v>
      </c>
      <c r="J1184" s="9" t="s">
        <v>8</v>
      </c>
      <c r="K1184" s="31">
        <v>68</v>
      </c>
      <c r="L1184" s="31">
        <v>28</v>
      </c>
      <c r="M1184" s="31">
        <v>68</v>
      </c>
      <c r="N1184" s="12">
        <v>0.41176470588235292</v>
      </c>
    </row>
    <row r="1185" spans="1:14" x14ac:dyDescent="0.2">
      <c r="A1185" s="8">
        <v>477</v>
      </c>
      <c r="B1185" s="8">
        <v>8</v>
      </c>
      <c r="C1185" s="9" t="s">
        <v>22</v>
      </c>
      <c r="D1185" s="9" t="s">
        <v>46</v>
      </c>
      <c r="E1185" s="31">
        <v>14</v>
      </c>
      <c r="F1185" s="31">
        <v>28</v>
      </c>
      <c r="G1185" s="31">
        <v>23</v>
      </c>
      <c r="H1185" s="8">
        <v>2</v>
      </c>
      <c r="I1185" s="7">
        <v>9.0277777777777769E-3</v>
      </c>
      <c r="J1185" s="9" t="s">
        <v>8</v>
      </c>
      <c r="K1185" s="31">
        <v>46</v>
      </c>
      <c r="L1185" s="31">
        <v>18</v>
      </c>
      <c r="M1185" s="31">
        <v>46</v>
      </c>
      <c r="N1185" s="12">
        <v>0.39130434782608697</v>
      </c>
    </row>
    <row r="1186" spans="1:14" x14ac:dyDescent="0.2">
      <c r="A1186" s="8">
        <v>477</v>
      </c>
      <c r="B1186" s="8">
        <v>8</v>
      </c>
      <c r="C1186" s="9" t="s">
        <v>5</v>
      </c>
      <c r="D1186" s="9" t="s">
        <v>31</v>
      </c>
      <c r="E1186" s="31">
        <v>14</v>
      </c>
      <c r="F1186" s="31">
        <v>28</v>
      </c>
      <c r="G1186" s="31">
        <v>24</v>
      </c>
      <c r="H1186" s="8">
        <v>2</v>
      </c>
      <c r="I1186" s="7">
        <v>3.2638888888888891E-2</v>
      </c>
      <c r="J1186" s="9" t="s">
        <v>8</v>
      </c>
      <c r="K1186" s="31">
        <v>48</v>
      </c>
      <c r="L1186" s="31">
        <v>20</v>
      </c>
      <c r="M1186" s="31">
        <v>48</v>
      </c>
      <c r="N1186" s="12">
        <v>0.41666666666666669</v>
      </c>
    </row>
    <row r="1187" spans="1:14" x14ac:dyDescent="0.2">
      <c r="A1187" s="8">
        <v>477</v>
      </c>
      <c r="B1187" s="8">
        <v>8</v>
      </c>
      <c r="C1187" s="9" t="s">
        <v>23</v>
      </c>
      <c r="D1187" s="9" t="s">
        <v>47</v>
      </c>
      <c r="E1187" s="31">
        <v>13</v>
      </c>
      <c r="F1187" s="31">
        <v>26</v>
      </c>
      <c r="G1187" s="31">
        <v>21</v>
      </c>
      <c r="H1187" s="8">
        <v>2</v>
      </c>
      <c r="I1187" s="7">
        <v>1.4583333333333334E-2</v>
      </c>
      <c r="J1187" s="9" t="s">
        <v>6</v>
      </c>
      <c r="K1187" s="31">
        <v>42</v>
      </c>
      <c r="L1187" s="31">
        <v>16</v>
      </c>
      <c r="M1187" s="31">
        <v>42</v>
      </c>
      <c r="N1187" s="12">
        <v>0.38095238095238093</v>
      </c>
    </row>
    <row r="1188" spans="1:14" x14ac:dyDescent="0.2">
      <c r="A1188" s="8">
        <v>478</v>
      </c>
      <c r="B1188" s="8">
        <v>7</v>
      </c>
      <c r="C1188" s="9" t="s">
        <v>7</v>
      </c>
      <c r="D1188" s="9" t="s">
        <v>32</v>
      </c>
      <c r="E1188" s="31">
        <v>18</v>
      </c>
      <c r="F1188" s="31">
        <v>36</v>
      </c>
      <c r="G1188" s="31">
        <v>30</v>
      </c>
      <c r="H1188" s="8">
        <v>2</v>
      </c>
      <c r="I1188" s="7">
        <v>3.7499999999999999E-2</v>
      </c>
      <c r="J1188" s="9" t="s">
        <v>8</v>
      </c>
      <c r="K1188" s="31">
        <v>60</v>
      </c>
      <c r="L1188" s="31">
        <v>24</v>
      </c>
      <c r="M1188" s="31">
        <v>60</v>
      </c>
      <c r="N1188" s="12">
        <v>0.4</v>
      </c>
    </row>
    <row r="1189" spans="1:14" x14ac:dyDescent="0.2">
      <c r="A1189" s="8">
        <v>478</v>
      </c>
      <c r="B1189" s="8">
        <v>7</v>
      </c>
      <c r="C1189" s="9" t="s">
        <v>13</v>
      </c>
      <c r="D1189" s="9" t="s">
        <v>37</v>
      </c>
      <c r="E1189" s="31">
        <v>17</v>
      </c>
      <c r="F1189" s="31">
        <v>34</v>
      </c>
      <c r="G1189" s="31">
        <v>29</v>
      </c>
      <c r="H1189" s="8">
        <v>2</v>
      </c>
      <c r="I1189" s="7">
        <v>2.5000000000000001E-2</v>
      </c>
      <c r="J1189" s="9" t="s">
        <v>8</v>
      </c>
      <c r="K1189" s="31">
        <v>58</v>
      </c>
      <c r="L1189" s="31">
        <v>24</v>
      </c>
      <c r="M1189" s="31">
        <v>58</v>
      </c>
      <c r="N1189" s="12">
        <v>0.41379310344827586</v>
      </c>
    </row>
    <row r="1190" spans="1:14" x14ac:dyDescent="0.2">
      <c r="A1190" s="8">
        <v>479</v>
      </c>
      <c r="B1190" s="8">
        <v>1</v>
      </c>
      <c r="C1190" s="9" t="s">
        <v>24</v>
      </c>
      <c r="D1190" s="9" t="s">
        <v>48</v>
      </c>
      <c r="E1190" s="31">
        <v>10</v>
      </c>
      <c r="F1190" s="31">
        <v>10</v>
      </c>
      <c r="G1190" s="31">
        <v>18</v>
      </c>
      <c r="H1190" s="8">
        <v>1</v>
      </c>
      <c r="I1190" s="7">
        <v>3.125E-2</v>
      </c>
      <c r="J1190" s="9" t="s">
        <v>6</v>
      </c>
      <c r="K1190" s="31">
        <v>18</v>
      </c>
      <c r="L1190" s="31">
        <v>8</v>
      </c>
      <c r="M1190" s="31">
        <v>18</v>
      </c>
      <c r="N1190" s="12">
        <v>0.44444444444444442</v>
      </c>
    </row>
    <row r="1191" spans="1:14" x14ac:dyDescent="0.2">
      <c r="A1191" s="8">
        <v>479</v>
      </c>
      <c r="B1191" s="8">
        <v>1</v>
      </c>
      <c r="C1191" s="9" t="s">
        <v>20</v>
      </c>
      <c r="D1191" s="9" t="s">
        <v>44</v>
      </c>
      <c r="E1191" s="31">
        <v>20</v>
      </c>
      <c r="F1191" s="31">
        <v>20</v>
      </c>
      <c r="G1191" s="31">
        <v>34</v>
      </c>
      <c r="H1191" s="8">
        <v>1</v>
      </c>
      <c r="I1191" s="7">
        <v>2.6388888888888889E-2</v>
      </c>
      <c r="J1191" s="9" t="s">
        <v>8</v>
      </c>
      <c r="K1191" s="31">
        <v>34</v>
      </c>
      <c r="L1191" s="31">
        <v>14</v>
      </c>
      <c r="M1191" s="31">
        <v>34</v>
      </c>
      <c r="N1191" s="12">
        <v>0.41176470588235292</v>
      </c>
    </row>
    <row r="1192" spans="1:14" x14ac:dyDescent="0.2">
      <c r="A1192" s="8">
        <v>480</v>
      </c>
      <c r="B1192" s="8">
        <v>1</v>
      </c>
      <c r="C1192" s="9" t="s">
        <v>17</v>
      </c>
      <c r="D1192" s="9" t="s">
        <v>41</v>
      </c>
      <c r="E1192" s="31">
        <v>21</v>
      </c>
      <c r="F1192" s="31">
        <v>63</v>
      </c>
      <c r="G1192" s="31">
        <v>35</v>
      </c>
      <c r="H1192" s="8">
        <v>3</v>
      </c>
      <c r="I1192" s="7">
        <v>3.9583333333333331E-2</v>
      </c>
      <c r="J1192" s="9" t="s">
        <v>8</v>
      </c>
      <c r="K1192" s="31">
        <v>105</v>
      </c>
      <c r="L1192" s="31">
        <v>42</v>
      </c>
      <c r="M1192" s="31">
        <v>105</v>
      </c>
      <c r="N1192" s="12">
        <v>0.4</v>
      </c>
    </row>
    <row r="1193" spans="1:14" x14ac:dyDescent="0.2">
      <c r="A1193" s="8">
        <v>480</v>
      </c>
      <c r="B1193" s="8">
        <v>1</v>
      </c>
      <c r="C1193" s="9" t="s">
        <v>10</v>
      </c>
      <c r="D1193" s="9" t="s">
        <v>34</v>
      </c>
      <c r="E1193" s="31">
        <v>16</v>
      </c>
      <c r="F1193" s="31">
        <v>32</v>
      </c>
      <c r="G1193" s="31">
        <v>27</v>
      </c>
      <c r="H1193" s="8">
        <v>2</v>
      </c>
      <c r="I1193" s="7">
        <v>5.5555555555555558E-3</v>
      </c>
      <c r="J1193" s="9" t="s">
        <v>6</v>
      </c>
      <c r="K1193" s="31">
        <v>54</v>
      </c>
      <c r="L1193" s="31">
        <v>22</v>
      </c>
      <c r="M1193" s="31">
        <v>54</v>
      </c>
      <c r="N1193" s="12">
        <v>0.40740740740740738</v>
      </c>
    </row>
    <row r="1194" spans="1:14" x14ac:dyDescent="0.2">
      <c r="A1194" s="8">
        <v>481</v>
      </c>
      <c r="B1194" s="8">
        <v>9</v>
      </c>
      <c r="C1194" s="9" t="s">
        <v>25</v>
      </c>
      <c r="D1194" s="9" t="s">
        <v>49</v>
      </c>
      <c r="E1194" s="31">
        <v>15</v>
      </c>
      <c r="F1194" s="31">
        <v>30</v>
      </c>
      <c r="G1194" s="31">
        <v>26</v>
      </c>
      <c r="H1194" s="8">
        <v>2</v>
      </c>
      <c r="I1194" s="7">
        <v>4.027777777777778E-2</v>
      </c>
      <c r="J1194" s="9" t="s">
        <v>8</v>
      </c>
      <c r="K1194" s="31">
        <v>52</v>
      </c>
      <c r="L1194" s="31">
        <v>22</v>
      </c>
      <c r="M1194" s="31">
        <v>52</v>
      </c>
      <c r="N1194" s="12">
        <v>0.42307692307692307</v>
      </c>
    </row>
    <row r="1195" spans="1:14" x14ac:dyDescent="0.2">
      <c r="A1195" s="8">
        <v>482</v>
      </c>
      <c r="B1195" s="8">
        <v>9</v>
      </c>
      <c r="C1195" s="9" t="s">
        <v>23</v>
      </c>
      <c r="D1195" s="9" t="s">
        <v>47</v>
      </c>
      <c r="E1195" s="31">
        <v>13</v>
      </c>
      <c r="F1195" s="31">
        <v>39</v>
      </c>
      <c r="G1195" s="31">
        <v>21</v>
      </c>
      <c r="H1195" s="8">
        <v>3</v>
      </c>
      <c r="I1195" s="7">
        <v>1.4583333333333334E-2</v>
      </c>
      <c r="J1195" s="9" t="s">
        <v>8</v>
      </c>
      <c r="K1195" s="31">
        <v>63</v>
      </c>
      <c r="L1195" s="31">
        <v>24</v>
      </c>
      <c r="M1195" s="31">
        <v>63</v>
      </c>
      <c r="N1195" s="12">
        <v>0.38095238095238093</v>
      </c>
    </row>
    <row r="1196" spans="1:14" x14ac:dyDescent="0.2">
      <c r="A1196" s="8">
        <v>483</v>
      </c>
      <c r="B1196" s="8">
        <v>2</v>
      </c>
      <c r="C1196" s="9" t="s">
        <v>10</v>
      </c>
      <c r="D1196" s="9" t="s">
        <v>34</v>
      </c>
      <c r="E1196" s="31">
        <v>16</v>
      </c>
      <c r="F1196" s="31">
        <v>48</v>
      </c>
      <c r="G1196" s="31">
        <v>27</v>
      </c>
      <c r="H1196" s="8">
        <v>3</v>
      </c>
      <c r="I1196" s="7">
        <v>3.6805555555555557E-2</v>
      </c>
      <c r="J1196" s="9" t="s">
        <v>6</v>
      </c>
      <c r="K1196" s="31">
        <v>81</v>
      </c>
      <c r="L1196" s="31">
        <v>33</v>
      </c>
      <c r="M1196" s="31">
        <v>81</v>
      </c>
      <c r="N1196" s="12">
        <v>0.40740740740740738</v>
      </c>
    </row>
    <row r="1197" spans="1:14" x14ac:dyDescent="0.2">
      <c r="A1197" s="8">
        <v>484</v>
      </c>
      <c r="B1197" s="8">
        <v>18</v>
      </c>
      <c r="C1197" s="9" t="s">
        <v>26</v>
      </c>
      <c r="D1197" s="9" t="s">
        <v>50</v>
      </c>
      <c r="E1197" s="31">
        <v>15</v>
      </c>
      <c r="F1197" s="31">
        <v>45</v>
      </c>
      <c r="G1197" s="31">
        <v>25</v>
      </c>
      <c r="H1197" s="8">
        <v>3</v>
      </c>
      <c r="I1197" s="7">
        <v>2.361111111111111E-2</v>
      </c>
      <c r="J1197" s="9" t="s">
        <v>8</v>
      </c>
      <c r="K1197" s="31">
        <v>75</v>
      </c>
      <c r="L1197" s="31">
        <v>30</v>
      </c>
      <c r="M1197" s="31">
        <v>75</v>
      </c>
      <c r="N1197" s="12">
        <v>0.4</v>
      </c>
    </row>
    <row r="1198" spans="1:14" x14ac:dyDescent="0.2">
      <c r="A1198" s="8">
        <v>485</v>
      </c>
      <c r="B1198" s="8">
        <v>6</v>
      </c>
      <c r="C1198" s="9" t="s">
        <v>5</v>
      </c>
      <c r="D1198" s="9" t="s">
        <v>31</v>
      </c>
      <c r="E1198" s="31">
        <v>14</v>
      </c>
      <c r="F1198" s="31">
        <v>42</v>
      </c>
      <c r="G1198" s="31">
        <v>24</v>
      </c>
      <c r="H1198" s="8">
        <v>3</v>
      </c>
      <c r="I1198" s="7">
        <v>1.5972222222222221E-2</v>
      </c>
      <c r="J1198" s="9" t="s">
        <v>6</v>
      </c>
      <c r="K1198" s="31">
        <v>72</v>
      </c>
      <c r="L1198" s="31">
        <v>30</v>
      </c>
      <c r="M1198" s="31">
        <v>72</v>
      </c>
      <c r="N1198" s="12">
        <v>0.41666666666666669</v>
      </c>
    </row>
    <row r="1199" spans="1:14" x14ac:dyDescent="0.2">
      <c r="A1199" s="8">
        <v>485</v>
      </c>
      <c r="B1199" s="8">
        <v>6</v>
      </c>
      <c r="C1199" s="9" t="s">
        <v>12</v>
      </c>
      <c r="D1199" s="9" t="s">
        <v>36</v>
      </c>
      <c r="E1199" s="31">
        <v>22</v>
      </c>
      <c r="F1199" s="31">
        <v>44</v>
      </c>
      <c r="G1199" s="31">
        <v>36</v>
      </c>
      <c r="H1199" s="8">
        <v>2</v>
      </c>
      <c r="I1199" s="7">
        <v>3.888888888888889E-2</v>
      </c>
      <c r="J1199" s="9" t="s">
        <v>6</v>
      </c>
      <c r="K1199" s="31">
        <v>72</v>
      </c>
      <c r="L1199" s="31">
        <v>28</v>
      </c>
      <c r="M1199" s="31">
        <v>72</v>
      </c>
      <c r="N1199" s="12">
        <v>0.3888888888888889</v>
      </c>
    </row>
    <row r="1200" spans="1:14" x14ac:dyDescent="0.2">
      <c r="A1200" s="8">
        <v>486</v>
      </c>
      <c r="B1200" s="8">
        <v>15</v>
      </c>
      <c r="C1200" s="9" t="s">
        <v>12</v>
      </c>
      <c r="D1200" s="9" t="s">
        <v>36</v>
      </c>
      <c r="E1200" s="31">
        <v>22</v>
      </c>
      <c r="F1200" s="31">
        <v>44</v>
      </c>
      <c r="G1200" s="31">
        <v>36</v>
      </c>
      <c r="H1200" s="8">
        <v>2</v>
      </c>
      <c r="I1200" s="7">
        <v>4.8611111111111112E-3</v>
      </c>
      <c r="J1200" s="9" t="s">
        <v>6</v>
      </c>
      <c r="K1200" s="31">
        <v>72</v>
      </c>
      <c r="L1200" s="31">
        <v>28</v>
      </c>
      <c r="M1200" s="31">
        <v>72</v>
      </c>
      <c r="N1200" s="12">
        <v>0.3888888888888889</v>
      </c>
    </row>
    <row r="1201" spans="1:14" x14ac:dyDescent="0.2">
      <c r="A1201" s="8">
        <v>486</v>
      </c>
      <c r="B1201" s="8">
        <v>15</v>
      </c>
      <c r="C1201" s="9" t="s">
        <v>21</v>
      </c>
      <c r="D1201" s="9" t="s">
        <v>45</v>
      </c>
      <c r="E1201" s="31">
        <v>12</v>
      </c>
      <c r="F1201" s="31">
        <v>12</v>
      </c>
      <c r="G1201" s="31">
        <v>20</v>
      </c>
      <c r="H1201" s="8">
        <v>1</v>
      </c>
      <c r="I1201" s="7">
        <v>1.3194444444444444E-2</v>
      </c>
      <c r="J1201" s="9" t="s">
        <v>6</v>
      </c>
      <c r="K1201" s="31">
        <v>20</v>
      </c>
      <c r="L1201" s="31">
        <v>8</v>
      </c>
      <c r="M1201" s="31">
        <v>20</v>
      </c>
      <c r="N1201" s="12">
        <v>0.4</v>
      </c>
    </row>
    <row r="1202" spans="1:14" x14ac:dyDescent="0.2">
      <c r="A1202" s="8">
        <v>486</v>
      </c>
      <c r="B1202" s="8">
        <v>15</v>
      </c>
      <c r="C1202" s="9" t="s">
        <v>20</v>
      </c>
      <c r="D1202" s="9" t="s">
        <v>44</v>
      </c>
      <c r="E1202" s="31">
        <v>20</v>
      </c>
      <c r="F1202" s="31">
        <v>20</v>
      </c>
      <c r="G1202" s="31">
        <v>34</v>
      </c>
      <c r="H1202" s="8">
        <v>1</v>
      </c>
      <c r="I1202" s="7">
        <v>6.2500000000000003E-3</v>
      </c>
      <c r="J1202" s="9" t="s">
        <v>6</v>
      </c>
      <c r="K1202" s="31">
        <v>34</v>
      </c>
      <c r="L1202" s="31">
        <v>14</v>
      </c>
      <c r="M1202" s="31">
        <v>34</v>
      </c>
      <c r="N1202" s="12">
        <v>0.41176470588235292</v>
      </c>
    </row>
    <row r="1203" spans="1:14" x14ac:dyDescent="0.2">
      <c r="A1203" s="8">
        <v>486</v>
      </c>
      <c r="B1203" s="8">
        <v>15</v>
      </c>
      <c r="C1203" s="9" t="s">
        <v>5</v>
      </c>
      <c r="D1203" s="9" t="s">
        <v>31</v>
      </c>
      <c r="E1203" s="31">
        <v>14</v>
      </c>
      <c r="F1203" s="31">
        <v>14</v>
      </c>
      <c r="G1203" s="31">
        <v>24</v>
      </c>
      <c r="H1203" s="8">
        <v>1</v>
      </c>
      <c r="I1203" s="7">
        <v>1.6666666666666666E-2</v>
      </c>
      <c r="J1203" s="9" t="s">
        <v>6</v>
      </c>
      <c r="K1203" s="31">
        <v>24</v>
      </c>
      <c r="L1203" s="31">
        <v>10</v>
      </c>
      <c r="M1203" s="31">
        <v>24</v>
      </c>
      <c r="N1203" s="12">
        <v>0.41666666666666669</v>
      </c>
    </row>
    <row r="1204" spans="1:14" x14ac:dyDescent="0.2">
      <c r="A1204" s="8">
        <v>487</v>
      </c>
      <c r="B1204" s="8">
        <v>17</v>
      </c>
      <c r="C1204" s="9" t="s">
        <v>20</v>
      </c>
      <c r="D1204" s="9" t="s">
        <v>44</v>
      </c>
      <c r="E1204" s="31">
        <v>20</v>
      </c>
      <c r="F1204" s="31">
        <v>40</v>
      </c>
      <c r="G1204" s="31">
        <v>34</v>
      </c>
      <c r="H1204" s="8">
        <v>2</v>
      </c>
      <c r="I1204" s="7">
        <v>4.027777777777778E-2</v>
      </c>
      <c r="J1204" s="9" t="s">
        <v>8</v>
      </c>
      <c r="K1204" s="31">
        <v>68</v>
      </c>
      <c r="L1204" s="31">
        <v>28</v>
      </c>
      <c r="M1204" s="31">
        <v>68</v>
      </c>
      <c r="N1204" s="12">
        <v>0.41176470588235292</v>
      </c>
    </row>
    <row r="1205" spans="1:14" x14ac:dyDescent="0.2">
      <c r="A1205" s="8">
        <v>487</v>
      </c>
      <c r="B1205" s="8">
        <v>17</v>
      </c>
      <c r="C1205" s="9" t="s">
        <v>9</v>
      </c>
      <c r="D1205" s="9" t="s">
        <v>33</v>
      </c>
      <c r="E1205" s="31">
        <v>19</v>
      </c>
      <c r="F1205" s="31">
        <v>38</v>
      </c>
      <c r="G1205" s="31">
        <v>31</v>
      </c>
      <c r="H1205" s="8">
        <v>2</v>
      </c>
      <c r="I1205" s="7">
        <v>2.013888888888889E-2</v>
      </c>
      <c r="J1205" s="9" t="s">
        <v>8</v>
      </c>
      <c r="K1205" s="31">
        <v>62</v>
      </c>
      <c r="L1205" s="31">
        <v>24</v>
      </c>
      <c r="M1205" s="31">
        <v>62</v>
      </c>
      <c r="N1205" s="12">
        <v>0.38709677419354838</v>
      </c>
    </row>
    <row r="1206" spans="1:14" x14ac:dyDescent="0.2">
      <c r="A1206" s="8">
        <v>487</v>
      </c>
      <c r="B1206" s="8">
        <v>17</v>
      </c>
      <c r="C1206" s="9" t="s">
        <v>19</v>
      </c>
      <c r="D1206" s="9" t="s">
        <v>43</v>
      </c>
      <c r="E1206" s="31">
        <v>13</v>
      </c>
      <c r="F1206" s="31">
        <v>13</v>
      </c>
      <c r="G1206" s="31">
        <v>22</v>
      </c>
      <c r="H1206" s="8">
        <v>1</v>
      </c>
      <c r="I1206" s="7">
        <v>3.472222222222222E-3</v>
      </c>
      <c r="J1206" s="9" t="s">
        <v>8</v>
      </c>
      <c r="K1206" s="31">
        <v>22</v>
      </c>
      <c r="L1206" s="31">
        <v>9</v>
      </c>
      <c r="M1206" s="31">
        <v>22</v>
      </c>
      <c r="N1206" s="12">
        <v>0.40909090909090912</v>
      </c>
    </row>
    <row r="1207" spans="1:14" x14ac:dyDescent="0.2">
      <c r="A1207" s="8">
        <v>488</v>
      </c>
      <c r="B1207" s="8">
        <v>10</v>
      </c>
      <c r="C1207" s="9" t="s">
        <v>24</v>
      </c>
      <c r="D1207" s="9" t="s">
        <v>48</v>
      </c>
      <c r="E1207" s="31">
        <v>10</v>
      </c>
      <c r="F1207" s="31">
        <v>30</v>
      </c>
      <c r="G1207" s="31">
        <v>18</v>
      </c>
      <c r="H1207" s="8">
        <v>3</v>
      </c>
      <c r="I1207" s="7">
        <v>3.7499999999999999E-2</v>
      </c>
      <c r="J1207" s="9" t="s">
        <v>6</v>
      </c>
      <c r="K1207" s="31">
        <v>54</v>
      </c>
      <c r="L1207" s="31">
        <v>24</v>
      </c>
      <c r="M1207" s="31">
        <v>54</v>
      </c>
      <c r="N1207" s="12">
        <v>0.44444444444444442</v>
      </c>
    </row>
    <row r="1208" spans="1:14" x14ac:dyDescent="0.2">
      <c r="A1208" s="8">
        <v>488</v>
      </c>
      <c r="B1208" s="8">
        <v>10</v>
      </c>
      <c r="C1208" s="9" t="s">
        <v>22</v>
      </c>
      <c r="D1208" s="9" t="s">
        <v>46</v>
      </c>
      <c r="E1208" s="31">
        <v>14</v>
      </c>
      <c r="F1208" s="31">
        <v>42</v>
      </c>
      <c r="G1208" s="31">
        <v>23</v>
      </c>
      <c r="H1208" s="8">
        <v>3</v>
      </c>
      <c r="I1208" s="7">
        <v>3.6111111111111108E-2</v>
      </c>
      <c r="J1208" s="9" t="s">
        <v>6</v>
      </c>
      <c r="K1208" s="31">
        <v>69</v>
      </c>
      <c r="L1208" s="31">
        <v>27</v>
      </c>
      <c r="M1208" s="31">
        <v>69</v>
      </c>
      <c r="N1208" s="12">
        <v>0.39130434782608697</v>
      </c>
    </row>
    <row r="1209" spans="1:14" x14ac:dyDescent="0.2">
      <c r="A1209" s="8">
        <v>488</v>
      </c>
      <c r="B1209" s="8">
        <v>10</v>
      </c>
      <c r="C1209" s="9" t="s">
        <v>9</v>
      </c>
      <c r="D1209" s="9" t="s">
        <v>33</v>
      </c>
      <c r="E1209" s="31">
        <v>19</v>
      </c>
      <c r="F1209" s="31">
        <v>38</v>
      </c>
      <c r="G1209" s="31">
        <v>31</v>
      </c>
      <c r="H1209" s="8">
        <v>2</v>
      </c>
      <c r="I1209" s="7">
        <v>1.2500000000000001E-2</v>
      </c>
      <c r="J1209" s="9" t="s">
        <v>8</v>
      </c>
      <c r="K1209" s="31">
        <v>62</v>
      </c>
      <c r="L1209" s="31">
        <v>24</v>
      </c>
      <c r="M1209" s="31">
        <v>62</v>
      </c>
      <c r="N1209" s="12">
        <v>0.38709677419354838</v>
      </c>
    </row>
    <row r="1210" spans="1:14" x14ac:dyDescent="0.2">
      <c r="A1210" s="8">
        <v>489</v>
      </c>
      <c r="B1210" s="8">
        <v>3</v>
      </c>
      <c r="C1210" s="9" t="s">
        <v>11</v>
      </c>
      <c r="D1210" s="9" t="s">
        <v>35</v>
      </c>
      <c r="E1210" s="31">
        <v>25</v>
      </c>
      <c r="F1210" s="31">
        <v>50</v>
      </c>
      <c r="G1210" s="31">
        <v>40</v>
      </c>
      <c r="H1210" s="8">
        <v>2</v>
      </c>
      <c r="I1210" s="7">
        <v>1.9444444444444445E-2</v>
      </c>
      <c r="J1210" s="9" t="s">
        <v>8</v>
      </c>
      <c r="K1210" s="31">
        <v>80</v>
      </c>
      <c r="L1210" s="31">
        <v>30</v>
      </c>
      <c r="M1210" s="31">
        <v>80</v>
      </c>
      <c r="N1210" s="12">
        <v>0.375</v>
      </c>
    </row>
    <row r="1211" spans="1:14" x14ac:dyDescent="0.2">
      <c r="A1211" s="8">
        <v>489</v>
      </c>
      <c r="B1211" s="8">
        <v>3</v>
      </c>
      <c r="C1211" s="9" t="s">
        <v>22</v>
      </c>
      <c r="D1211" s="9" t="s">
        <v>46</v>
      </c>
      <c r="E1211" s="31">
        <v>14</v>
      </c>
      <c r="F1211" s="31">
        <v>42</v>
      </c>
      <c r="G1211" s="31">
        <v>23</v>
      </c>
      <c r="H1211" s="8">
        <v>3</v>
      </c>
      <c r="I1211" s="7">
        <v>4.1666666666666666E-3</v>
      </c>
      <c r="J1211" s="9" t="s">
        <v>8</v>
      </c>
      <c r="K1211" s="31">
        <v>69</v>
      </c>
      <c r="L1211" s="31">
        <v>27</v>
      </c>
      <c r="M1211" s="31">
        <v>69</v>
      </c>
      <c r="N1211" s="12">
        <v>0.39130434782608697</v>
      </c>
    </row>
    <row r="1212" spans="1:14" x14ac:dyDescent="0.2">
      <c r="A1212" s="8">
        <v>490</v>
      </c>
      <c r="B1212" s="8">
        <v>1</v>
      </c>
      <c r="C1212" s="9" t="s">
        <v>25</v>
      </c>
      <c r="D1212" s="9" t="s">
        <v>49</v>
      </c>
      <c r="E1212" s="31">
        <v>15</v>
      </c>
      <c r="F1212" s="31">
        <v>45</v>
      </c>
      <c r="G1212" s="31">
        <v>26</v>
      </c>
      <c r="H1212" s="8">
        <v>3</v>
      </c>
      <c r="I1212" s="7">
        <v>2.361111111111111E-2</v>
      </c>
      <c r="J1212" s="9" t="s">
        <v>6</v>
      </c>
      <c r="K1212" s="31">
        <v>78</v>
      </c>
      <c r="L1212" s="31">
        <v>33</v>
      </c>
      <c r="M1212" s="31">
        <v>78</v>
      </c>
      <c r="N1212" s="12">
        <v>0.42307692307692307</v>
      </c>
    </row>
    <row r="1213" spans="1:14" x14ac:dyDescent="0.2">
      <c r="A1213" s="8">
        <v>490</v>
      </c>
      <c r="B1213" s="8">
        <v>1</v>
      </c>
      <c r="C1213" s="9" t="s">
        <v>18</v>
      </c>
      <c r="D1213" s="9" t="s">
        <v>42</v>
      </c>
      <c r="E1213" s="31">
        <v>19</v>
      </c>
      <c r="F1213" s="31">
        <v>19</v>
      </c>
      <c r="G1213" s="31">
        <v>32</v>
      </c>
      <c r="H1213" s="8">
        <v>1</v>
      </c>
      <c r="I1213" s="7">
        <v>3.8194444444444448E-2</v>
      </c>
      <c r="J1213" s="9" t="s">
        <v>6</v>
      </c>
      <c r="K1213" s="31">
        <v>32</v>
      </c>
      <c r="L1213" s="31">
        <v>13</v>
      </c>
      <c r="M1213" s="31">
        <v>32</v>
      </c>
      <c r="N1213" s="12">
        <v>0.40625</v>
      </c>
    </row>
    <row r="1214" spans="1:14" x14ac:dyDescent="0.2">
      <c r="A1214" s="8">
        <v>490</v>
      </c>
      <c r="B1214" s="8">
        <v>1</v>
      </c>
      <c r="C1214" s="9" t="s">
        <v>20</v>
      </c>
      <c r="D1214" s="9" t="s">
        <v>44</v>
      </c>
      <c r="E1214" s="31">
        <v>20</v>
      </c>
      <c r="F1214" s="31">
        <v>60</v>
      </c>
      <c r="G1214" s="31">
        <v>34</v>
      </c>
      <c r="H1214" s="8">
        <v>3</v>
      </c>
      <c r="I1214" s="7">
        <v>2.9166666666666667E-2</v>
      </c>
      <c r="J1214" s="9" t="s">
        <v>6</v>
      </c>
      <c r="K1214" s="31">
        <v>102</v>
      </c>
      <c r="L1214" s="31">
        <v>42</v>
      </c>
      <c r="M1214" s="31">
        <v>102</v>
      </c>
      <c r="N1214" s="12">
        <v>0.41176470588235292</v>
      </c>
    </row>
    <row r="1215" spans="1:14" x14ac:dyDescent="0.2">
      <c r="A1215" s="8">
        <v>491</v>
      </c>
      <c r="B1215" s="8">
        <v>7</v>
      </c>
      <c r="C1215" s="9" t="s">
        <v>13</v>
      </c>
      <c r="D1215" s="9" t="s">
        <v>37</v>
      </c>
      <c r="E1215" s="31">
        <v>17</v>
      </c>
      <c r="F1215" s="31">
        <v>34</v>
      </c>
      <c r="G1215" s="31">
        <v>29</v>
      </c>
      <c r="H1215" s="8">
        <v>2</v>
      </c>
      <c r="I1215" s="7">
        <v>2.0833333333333332E-2</v>
      </c>
      <c r="J1215" s="9" t="s">
        <v>6</v>
      </c>
      <c r="K1215" s="31">
        <v>58</v>
      </c>
      <c r="L1215" s="31">
        <v>24</v>
      </c>
      <c r="M1215" s="31">
        <v>58</v>
      </c>
      <c r="N1215" s="12">
        <v>0.41379310344827586</v>
      </c>
    </row>
    <row r="1216" spans="1:14" x14ac:dyDescent="0.2">
      <c r="A1216" s="8">
        <v>491</v>
      </c>
      <c r="B1216" s="8">
        <v>7</v>
      </c>
      <c r="C1216" s="9" t="s">
        <v>7</v>
      </c>
      <c r="D1216" s="9" t="s">
        <v>32</v>
      </c>
      <c r="E1216" s="31">
        <v>18</v>
      </c>
      <c r="F1216" s="31">
        <v>36</v>
      </c>
      <c r="G1216" s="31">
        <v>30</v>
      </c>
      <c r="H1216" s="8">
        <v>2</v>
      </c>
      <c r="I1216" s="7">
        <v>7.6388888888888886E-3</v>
      </c>
      <c r="J1216" s="9" t="s">
        <v>6</v>
      </c>
      <c r="K1216" s="31">
        <v>60</v>
      </c>
      <c r="L1216" s="31">
        <v>24</v>
      </c>
      <c r="M1216" s="31">
        <v>60</v>
      </c>
      <c r="N1216" s="12">
        <v>0.4</v>
      </c>
    </row>
    <row r="1217" spans="1:14" x14ac:dyDescent="0.2">
      <c r="A1217" s="8">
        <v>492</v>
      </c>
      <c r="B1217" s="8">
        <v>4</v>
      </c>
      <c r="C1217" s="9" t="s">
        <v>14</v>
      </c>
      <c r="D1217" s="9" t="s">
        <v>38</v>
      </c>
      <c r="E1217" s="31">
        <v>20</v>
      </c>
      <c r="F1217" s="31">
        <v>60</v>
      </c>
      <c r="G1217" s="31">
        <v>33</v>
      </c>
      <c r="H1217" s="8">
        <v>3</v>
      </c>
      <c r="I1217" s="7">
        <v>1.0416666666666666E-2</v>
      </c>
      <c r="J1217" s="9" t="s">
        <v>6</v>
      </c>
      <c r="K1217" s="31">
        <v>99</v>
      </c>
      <c r="L1217" s="31">
        <v>39</v>
      </c>
      <c r="M1217" s="31">
        <v>99</v>
      </c>
      <c r="N1217" s="12">
        <v>0.39393939393939392</v>
      </c>
    </row>
    <row r="1218" spans="1:14" x14ac:dyDescent="0.2">
      <c r="A1218" s="8">
        <v>492</v>
      </c>
      <c r="B1218" s="8">
        <v>4</v>
      </c>
      <c r="C1218" s="9" t="s">
        <v>23</v>
      </c>
      <c r="D1218" s="9" t="s">
        <v>47</v>
      </c>
      <c r="E1218" s="31">
        <v>13</v>
      </c>
      <c r="F1218" s="31">
        <v>39</v>
      </c>
      <c r="G1218" s="31">
        <v>21</v>
      </c>
      <c r="H1218" s="8">
        <v>3</v>
      </c>
      <c r="I1218" s="7">
        <v>5.5555555555555558E-3</v>
      </c>
      <c r="J1218" s="9" t="s">
        <v>6</v>
      </c>
      <c r="K1218" s="31">
        <v>63</v>
      </c>
      <c r="L1218" s="31">
        <v>24</v>
      </c>
      <c r="M1218" s="31">
        <v>63</v>
      </c>
      <c r="N1218" s="12">
        <v>0.38095238095238093</v>
      </c>
    </row>
    <row r="1219" spans="1:14" x14ac:dyDescent="0.2">
      <c r="A1219" s="8">
        <v>492</v>
      </c>
      <c r="B1219" s="8">
        <v>4</v>
      </c>
      <c r="C1219" s="9" t="s">
        <v>5</v>
      </c>
      <c r="D1219" s="9" t="s">
        <v>31</v>
      </c>
      <c r="E1219" s="31">
        <v>14</v>
      </c>
      <c r="F1219" s="31">
        <v>28</v>
      </c>
      <c r="G1219" s="31">
        <v>24</v>
      </c>
      <c r="H1219" s="8">
        <v>2</v>
      </c>
      <c r="I1219" s="7">
        <v>1.8055555555555554E-2</v>
      </c>
      <c r="J1219" s="9" t="s">
        <v>6</v>
      </c>
      <c r="K1219" s="31">
        <v>48</v>
      </c>
      <c r="L1219" s="31">
        <v>20</v>
      </c>
      <c r="M1219" s="31">
        <v>48</v>
      </c>
      <c r="N1219" s="12">
        <v>0.41666666666666669</v>
      </c>
    </row>
    <row r="1220" spans="1:14" x14ac:dyDescent="0.2">
      <c r="A1220" s="8">
        <v>493</v>
      </c>
      <c r="B1220" s="8">
        <v>2</v>
      </c>
      <c r="C1220" s="9" t="s">
        <v>24</v>
      </c>
      <c r="D1220" s="9" t="s">
        <v>48</v>
      </c>
      <c r="E1220" s="31">
        <v>10</v>
      </c>
      <c r="F1220" s="31">
        <v>30</v>
      </c>
      <c r="G1220" s="31">
        <v>18</v>
      </c>
      <c r="H1220" s="8">
        <v>3</v>
      </c>
      <c r="I1220" s="7">
        <v>5.5555555555555558E-3</v>
      </c>
      <c r="J1220" s="9" t="s">
        <v>8</v>
      </c>
      <c r="K1220" s="31">
        <v>54</v>
      </c>
      <c r="L1220" s="31">
        <v>24</v>
      </c>
      <c r="M1220" s="31">
        <v>54</v>
      </c>
      <c r="N1220" s="12">
        <v>0.44444444444444442</v>
      </c>
    </row>
    <row r="1221" spans="1:14" x14ac:dyDescent="0.2">
      <c r="A1221" s="8">
        <v>494</v>
      </c>
      <c r="B1221" s="8">
        <v>20</v>
      </c>
      <c r="C1221" s="9" t="s">
        <v>18</v>
      </c>
      <c r="D1221" s="9" t="s">
        <v>42</v>
      </c>
      <c r="E1221" s="31">
        <v>19</v>
      </c>
      <c r="F1221" s="31">
        <v>38</v>
      </c>
      <c r="G1221" s="31">
        <v>32</v>
      </c>
      <c r="H1221" s="8">
        <v>2</v>
      </c>
      <c r="I1221" s="7">
        <v>6.2500000000000003E-3</v>
      </c>
      <c r="J1221" s="9" t="s">
        <v>6</v>
      </c>
      <c r="K1221" s="31">
        <v>64</v>
      </c>
      <c r="L1221" s="31">
        <v>26</v>
      </c>
      <c r="M1221" s="31">
        <v>64</v>
      </c>
      <c r="N1221" s="12">
        <v>0.40625</v>
      </c>
    </row>
    <row r="1222" spans="1:14" x14ac:dyDescent="0.2">
      <c r="A1222" s="8">
        <v>494</v>
      </c>
      <c r="B1222" s="8">
        <v>20</v>
      </c>
      <c r="C1222" s="9" t="s">
        <v>12</v>
      </c>
      <c r="D1222" s="9" t="s">
        <v>36</v>
      </c>
      <c r="E1222" s="31">
        <v>22</v>
      </c>
      <c r="F1222" s="31">
        <v>66</v>
      </c>
      <c r="G1222" s="31">
        <v>36</v>
      </c>
      <c r="H1222" s="8">
        <v>3</v>
      </c>
      <c r="I1222" s="7">
        <v>1.5277777777777777E-2</v>
      </c>
      <c r="J1222" s="9" t="s">
        <v>6</v>
      </c>
      <c r="K1222" s="31">
        <v>108</v>
      </c>
      <c r="L1222" s="31">
        <v>42</v>
      </c>
      <c r="M1222" s="31">
        <v>108</v>
      </c>
      <c r="N1222" s="12">
        <v>0.3888888888888889</v>
      </c>
    </row>
    <row r="1223" spans="1:14" x14ac:dyDescent="0.2">
      <c r="A1223" s="8">
        <v>495</v>
      </c>
      <c r="B1223" s="8">
        <v>11</v>
      </c>
      <c r="C1223" s="9" t="s">
        <v>11</v>
      </c>
      <c r="D1223" s="9" t="s">
        <v>35</v>
      </c>
      <c r="E1223" s="31">
        <v>25</v>
      </c>
      <c r="F1223" s="31">
        <v>75</v>
      </c>
      <c r="G1223" s="31">
        <v>40</v>
      </c>
      <c r="H1223" s="8">
        <v>3</v>
      </c>
      <c r="I1223" s="7">
        <v>9.0277777777777769E-3</v>
      </c>
      <c r="J1223" s="9" t="s">
        <v>8</v>
      </c>
      <c r="K1223" s="31">
        <v>120</v>
      </c>
      <c r="L1223" s="31">
        <v>45</v>
      </c>
      <c r="M1223" s="31">
        <v>120</v>
      </c>
      <c r="N1223" s="12">
        <v>0.375</v>
      </c>
    </row>
    <row r="1224" spans="1:14" x14ac:dyDescent="0.2">
      <c r="A1224" s="8">
        <v>495</v>
      </c>
      <c r="B1224" s="8">
        <v>11</v>
      </c>
      <c r="C1224" s="9" t="s">
        <v>10</v>
      </c>
      <c r="D1224" s="9" t="s">
        <v>34</v>
      </c>
      <c r="E1224" s="31">
        <v>16</v>
      </c>
      <c r="F1224" s="31">
        <v>32</v>
      </c>
      <c r="G1224" s="31">
        <v>27</v>
      </c>
      <c r="H1224" s="8">
        <v>2</v>
      </c>
      <c r="I1224" s="7">
        <v>6.2500000000000003E-3</v>
      </c>
      <c r="J1224" s="9" t="s">
        <v>8</v>
      </c>
      <c r="K1224" s="31">
        <v>54</v>
      </c>
      <c r="L1224" s="31">
        <v>22</v>
      </c>
      <c r="M1224" s="31">
        <v>54</v>
      </c>
      <c r="N1224" s="12">
        <v>0.40740740740740738</v>
      </c>
    </row>
    <row r="1225" spans="1:14" x14ac:dyDescent="0.2">
      <c r="A1225" s="8">
        <v>495</v>
      </c>
      <c r="B1225" s="8">
        <v>11</v>
      </c>
      <c r="C1225" s="9" t="s">
        <v>15</v>
      </c>
      <c r="D1225" s="9" t="s">
        <v>39</v>
      </c>
      <c r="E1225" s="31">
        <v>16</v>
      </c>
      <c r="F1225" s="31">
        <v>32</v>
      </c>
      <c r="G1225" s="31">
        <v>28</v>
      </c>
      <c r="H1225" s="8">
        <v>2</v>
      </c>
      <c r="I1225" s="7">
        <v>3.0555555555555555E-2</v>
      </c>
      <c r="J1225" s="9" t="s">
        <v>6</v>
      </c>
      <c r="K1225" s="31">
        <v>56</v>
      </c>
      <c r="L1225" s="31">
        <v>24</v>
      </c>
      <c r="M1225" s="31">
        <v>56</v>
      </c>
      <c r="N1225" s="12">
        <v>0.42857142857142855</v>
      </c>
    </row>
    <row r="1226" spans="1:14" x14ac:dyDescent="0.2">
      <c r="A1226" s="8">
        <v>495</v>
      </c>
      <c r="B1226" s="8">
        <v>11</v>
      </c>
      <c r="C1226" s="9" t="s">
        <v>14</v>
      </c>
      <c r="D1226" s="9" t="s">
        <v>38</v>
      </c>
      <c r="E1226" s="31">
        <v>20</v>
      </c>
      <c r="F1226" s="31">
        <v>20</v>
      </c>
      <c r="G1226" s="31">
        <v>33</v>
      </c>
      <c r="H1226" s="8">
        <v>1</v>
      </c>
      <c r="I1226" s="7">
        <v>2.5000000000000001E-2</v>
      </c>
      <c r="J1226" s="9" t="s">
        <v>8</v>
      </c>
      <c r="K1226" s="31">
        <v>33</v>
      </c>
      <c r="L1226" s="31">
        <v>13</v>
      </c>
      <c r="M1226" s="31">
        <v>33</v>
      </c>
      <c r="N1226" s="12">
        <v>0.39393939393939392</v>
      </c>
    </row>
    <row r="1227" spans="1:14" x14ac:dyDescent="0.2">
      <c r="A1227" s="8">
        <v>496</v>
      </c>
      <c r="B1227" s="8">
        <v>1</v>
      </c>
      <c r="C1227" s="9" t="s">
        <v>14</v>
      </c>
      <c r="D1227" s="9" t="s">
        <v>38</v>
      </c>
      <c r="E1227" s="31">
        <v>20</v>
      </c>
      <c r="F1227" s="31">
        <v>20</v>
      </c>
      <c r="G1227" s="31">
        <v>33</v>
      </c>
      <c r="H1227" s="8">
        <v>1</v>
      </c>
      <c r="I1227" s="7">
        <v>1.9444444444444445E-2</v>
      </c>
      <c r="J1227" s="9" t="s">
        <v>6</v>
      </c>
      <c r="K1227" s="31">
        <v>33</v>
      </c>
      <c r="L1227" s="31">
        <v>13</v>
      </c>
      <c r="M1227" s="31">
        <v>33</v>
      </c>
      <c r="N1227" s="12">
        <v>0.39393939393939392</v>
      </c>
    </row>
    <row r="1228" spans="1:14" x14ac:dyDescent="0.2">
      <c r="A1228" s="8">
        <v>496</v>
      </c>
      <c r="B1228" s="8">
        <v>1</v>
      </c>
      <c r="C1228" s="9" t="s">
        <v>20</v>
      </c>
      <c r="D1228" s="9" t="s">
        <v>44</v>
      </c>
      <c r="E1228" s="31">
        <v>20</v>
      </c>
      <c r="F1228" s="31">
        <v>60</v>
      </c>
      <c r="G1228" s="31">
        <v>34</v>
      </c>
      <c r="H1228" s="8">
        <v>3</v>
      </c>
      <c r="I1228" s="7">
        <v>1.5972222222222221E-2</v>
      </c>
      <c r="J1228" s="9" t="s">
        <v>6</v>
      </c>
      <c r="K1228" s="31">
        <v>102</v>
      </c>
      <c r="L1228" s="31">
        <v>42</v>
      </c>
      <c r="M1228" s="31">
        <v>102</v>
      </c>
      <c r="N1228" s="12">
        <v>0.41176470588235292</v>
      </c>
    </row>
    <row r="1229" spans="1:14" x14ac:dyDescent="0.2">
      <c r="A1229" s="8">
        <v>496</v>
      </c>
      <c r="B1229" s="8">
        <v>1</v>
      </c>
      <c r="C1229" s="9" t="s">
        <v>16</v>
      </c>
      <c r="D1229" s="9" t="s">
        <v>40</v>
      </c>
      <c r="E1229" s="31">
        <v>11</v>
      </c>
      <c r="F1229" s="31">
        <v>33</v>
      </c>
      <c r="G1229" s="31">
        <v>19</v>
      </c>
      <c r="H1229" s="8">
        <v>3</v>
      </c>
      <c r="I1229" s="7">
        <v>2.8472222222222222E-2</v>
      </c>
      <c r="J1229" s="9" t="s">
        <v>8</v>
      </c>
      <c r="K1229" s="31">
        <v>57</v>
      </c>
      <c r="L1229" s="31">
        <v>24</v>
      </c>
      <c r="M1229" s="31">
        <v>57</v>
      </c>
      <c r="N1229" s="12">
        <v>0.42105263157894735</v>
      </c>
    </row>
    <row r="1230" spans="1:14" x14ac:dyDescent="0.2">
      <c r="A1230" s="8">
        <v>496</v>
      </c>
      <c r="B1230" s="8">
        <v>1</v>
      </c>
      <c r="C1230" s="9" t="s">
        <v>9</v>
      </c>
      <c r="D1230" s="9" t="s">
        <v>33</v>
      </c>
      <c r="E1230" s="31">
        <v>19</v>
      </c>
      <c r="F1230" s="31">
        <v>19</v>
      </c>
      <c r="G1230" s="31">
        <v>31</v>
      </c>
      <c r="H1230" s="8">
        <v>1</v>
      </c>
      <c r="I1230" s="7">
        <v>2.8472222222222222E-2</v>
      </c>
      <c r="J1230" s="9" t="s">
        <v>8</v>
      </c>
      <c r="K1230" s="31">
        <v>31</v>
      </c>
      <c r="L1230" s="31">
        <v>12</v>
      </c>
      <c r="M1230" s="31">
        <v>31</v>
      </c>
      <c r="N1230" s="12">
        <v>0.38709677419354838</v>
      </c>
    </row>
    <row r="1231" spans="1:14" x14ac:dyDescent="0.2">
      <c r="A1231" s="8">
        <v>497</v>
      </c>
      <c r="B1231" s="8">
        <v>13</v>
      </c>
      <c r="C1231" s="9" t="s">
        <v>7</v>
      </c>
      <c r="D1231" s="9" t="s">
        <v>32</v>
      </c>
      <c r="E1231" s="31">
        <v>18</v>
      </c>
      <c r="F1231" s="31">
        <v>18</v>
      </c>
      <c r="G1231" s="31">
        <v>30</v>
      </c>
      <c r="H1231" s="8">
        <v>1</v>
      </c>
      <c r="I1231" s="7">
        <v>4.1666666666666666E-3</v>
      </c>
      <c r="J1231" s="9" t="s">
        <v>8</v>
      </c>
      <c r="K1231" s="31">
        <v>30</v>
      </c>
      <c r="L1231" s="31">
        <v>12</v>
      </c>
      <c r="M1231" s="31">
        <v>30</v>
      </c>
      <c r="N1231" s="12">
        <v>0.4</v>
      </c>
    </row>
    <row r="1232" spans="1:14" x14ac:dyDescent="0.2">
      <c r="A1232" s="8">
        <v>497</v>
      </c>
      <c r="B1232" s="8">
        <v>13</v>
      </c>
      <c r="C1232" s="9" t="s">
        <v>11</v>
      </c>
      <c r="D1232" s="9" t="s">
        <v>35</v>
      </c>
      <c r="E1232" s="31">
        <v>25</v>
      </c>
      <c r="F1232" s="31">
        <v>75</v>
      </c>
      <c r="G1232" s="31">
        <v>40</v>
      </c>
      <c r="H1232" s="8">
        <v>3</v>
      </c>
      <c r="I1232" s="7">
        <v>2.2222222222222223E-2</v>
      </c>
      <c r="J1232" s="9" t="s">
        <v>8</v>
      </c>
      <c r="K1232" s="31">
        <v>120</v>
      </c>
      <c r="L1232" s="31">
        <v>45</v>
      </c>
      <c r="M1232" s="31">
        <v>120</v>
      </c>
      <c r="N1232" s="12">
        <v>0.375</v>
      </c>
    </row>
    <row r="1233" spans="1:14" x14ac:dyDescent="0.2">
      <c r="A1233" s="8">
        <v>498</v>
      </c>
      <c r="B1233" s="8">
        <v>20</v>
      </c>
      <c r="C1233" s="9" t="s">
        <v>16</v>
      </c>
      <c r="D1233" s="9" t="s">
        <v>40</v>
      </c>
      <c r="E1233" s="31">
        <v>11</v>
      </c>
      <c r="F1233" s="31">
        <v>11</v>
      </c>
      <c r="G1233" s="31">
        <v>19</v>
      </c>
      <c r="H1233" s="8">
        <v>1</v>
      </c>
      <c r="I1233" s="7">
        <v>2.2222222222222223E-2</v>
      </c>
      <c r="J1233" s="9" t="s">
        <v>6</v>
      </c>
      <c r="K1233" s="31">
        <v>19</v>
      </c>
      <c r="L1233" s="31">
        <v>8</v>
      </c>
      <c r="M1233" s="31">
        <v>19</v>
      </c>
      <c r="N1233" s="12">
        <v>0.42105263157894735</v>
      </c>
    </row>
    <row r="1234" spans="1:14" x14ac:dyDescent="0.2">
      <c r="A1234" s="8">
        <v>499</v>
      </c>
      <c r="B1234" s="8">
        <v>5</v>
      </c>
      <c r="C1234" s="9" t="s">
        <v>25</v>
      </c>
      <c r="D1234" s="9" t="s">
        <v>49</v>
      </c>
      <c r="E1234" s="31">
        <v>15</v>
      </c>
      <c r="F1234" s="31">
        <v>45</v>
      </c>
      <c r="G1234" s="31">
        <v>26</v>
      </c>
      <c r="H1234" s="8">
        <v>3</v>
      </c>
      <c r="I1234" s="7">
        <v>3.6111111111111108E-2</v>
      </c>
      <c r="J1234" s="9" t="s">
        <v>6</v>
      </c>
      <c r="K1234" s="31">
        <v>78</v>
      </c>
      <c r="L1234" s="31">
        <v>33</v>
      </c>
      <c r="M1234" s="31">
        <v>78</v>
      </c>
      <c r="N1234" s="12">
        <v>0.42307692307692307</v>
      </c>
    </row>
    <row r="1235" spans="1:14" x14ac:dyDescent="0.2">
      <c r="A1235" s="8">
        <v>499</v>
      </c>
      <c r="B1235" s="8">
        <v>5</v>
      </c>
      <c r="C1235" s="9" t="s">
        <v>7</v>
      </c>
      <c r="D1235" s="9" t="s">
        <v>32</v>
      </c>
      <c r="E1235" s="31">
        <v>18</v>
      </c>
      <c r="F1235" s="31">
        <v>18</v>
      </c>
      <c r="G1235" s="31">
        <v>30</v>
      </c>
      <c r="H1235" s="8">
        <v>1</v>
      </c>
      <c r="I1235" s="7">
        <v>2.5000000000000001E-2</v>
      </c>
      <c r="J1235" s="9" t="s">
        <v>8</v>
      </c>
      <c r="K1235" s="31">
        <v>30</v>
      </c>
      <c r="L1235" s="31">
        <v>12</v>
      </c>
      <c r="M1235" s="31">
        <v>30</v>
      </c>
      <c r="N1235" s="12">
        <v>0.4</v>
      </c>
    </row>
    <row r="1236" spans="1:14" x14ac:dyDescent="0.2">
      <c r="A1236" s="8">
        <v>499</v>
      </c>
      <c r="B1236" s="8">
        <v>5</v>
      </c>
      <c r="C1236" s="9" t="s">
        <v>26</v>
      </c>
      <c r="D1236" s="9" t="s">
        <v>50</v>
      </c>
      <c r="E1236" s="31">
        <v>15</v>
      </c>
      <c r="F1236" s="31">
        <v>30</v>
      </c>
      <c r="G1236" s="31">
        <v>25</v>
      </c>
      <c r="H1236" s="8">
        <v>2</v>
      </c>
      <c r="I1236" s="7">
        <v>2.9166666666666667E-2</v>
      </c>
      <c r="J1236" s="9" t="s">
        <v>8</v>
      </c>
      <c r="K1236" s="31">
        <v>50</v>
      </c>
      <c r="L1236" s="31">
        <v>20</v>
      </c>
      <c r="M1236" s="31">
        <v>50</v>
      </c>
      <c r="N1236" s="12">
        <v>0.4</v>
      </c>
    </row>
    <row r="1237" spans="1:14" x14ac:dyDescent="0.2">
      <c r="A1237" s="8">
        <v>500</v>
      </c>
      <c r="B1237" s="8">
        <v>4</v>
      </c>
      <c r="C1237" s="9" t="s">
        <v>10</v>
      </c>
      <c r="D1237" s="9" t="s">
        <v>34</v>
      </c>
      <c r="E1237" s="31">
        <v>16</v>
      </c>
      <c r="F1237" s="31">
        <v>16</v>
      </c>
      <c r="G1237" s="31">
        <v>27</v>
      </c>
      <c r="H1237" s="8">
        <v>1</v>
      </c>
      <c r="I1237" s="7">
        <v>1.5277777777777777E-2</v>
      </c>
      <c r="J1237" s="9" t="s">
        <v>8</v>
      </c>
      <c r="K1237" s="31">
        <v>27</v>
      </c>
      <c r="L1237" s="31">
        <v>11</v>
      </c>
      <c r="M1237" s="31">
        <v>27</v>
      </c>
      <c r="N1237" s="12">
        <v>0.40740740740740738</v>
      </c>
    </row>
    <row r="1238" spans="1:14" x14ac:dyDescent="0.2">
      <c r="A1238" s="8">
        <v>500</v>
      </c>
      <c r="B1238" s="8">
        <v>4</v>
      </c>
      <c r="C1238" s="9" t="s">
        <v>19</v>
      </c>
      <c r="D1238" s="9" t="s">
        <v>43</v>
      </c>
      <c r="E1238" s="31">
        <v>13</v>
      </c>
      <c r="F1238" s="31">
        <v>39</v>
      </c>
      <c r="G1238" s="31">
        <v>22</v>
      </c>
      <c r="H1238" s="8">
        <v>3</v>
      </c>
      <c r="I1238" s="7">
        <v>1.3888888888888888E-2</v>
      </c>
      <c r="J1238" s="9" t="s">
        <v>6</v>
      </c>
      <c r="K1238" s="31">
        <v>66</v>
      </c>
      <c r="L1238" s="31">
        <v>27</v>
      </c>
      <c r="M1238" s="31">
        <v>66</v>
      </c>
      <c r="N1238" s="12">
        <v>0.40909090909090912</v>
      </c>
    </row>
    <row r="1239" spans="1:14" x14ac:dyDescent="0.2">
      <c r="A1239" s="8">
        <v>501</v>
      </c>
      <c r="B1239" s="8">
        <v>7</v>
      </c>
      <c r="C1239" s="9" t="s">
        <v>11</v>
      </c>
      <c r="D1239" s="9" t="s">
        <v>35</v>
      </c>
      <c r="E1239" s="31">
        <v>25</v>
      </c>
      <c r="F1239" s="31">
        <v>25</v>
      </c>
      <c r="G1239" s="31">
        <v>40</v>
      </c>
      <c r="H1239" s="8">
        <v>1</v>
      </c>
      <c r="I1239" s="7">
        <v>1.2500000000000001E-2</v>
      </c>
      <c r="J1239" s="9" t="s">
        <v>8</v>
      </c>
      <c r="K1239" s="31">
        <v>40</v>
      </c>
      <c r="L1239" s="31">
        <v>15</v>
      </c>
      <c r="M1239" s="31">
        <v>40</v>
      </c>
      <c r="N1239" s="12">
        <v>0.375</v>
      </c>
    </row>
    <row r="1240" spans="1:14" x14ac:dyDescent="0.2">
      <c r="A1240" s="8">
        <v>501</v>
      </c>
      <c r="B1240" s="8">
        <v>7</v>
      </c>
      <c r="C1240" s="9" t="s">
        <v>23</v>
      </c>
      <c r="D1240" s="9" t="s">
        <v>47</v>
      </c>
      <c r="E1240" s="31">
        <v>13</v>
      </c>
      <c r="F1240" s="31">
        <v>26</v>
      </c>
      <c r="G1240" s="31">
        <v>21</v>
      </c>
      <c r="H1240" s="8">
        <v>2</v>
      </c>
      <c r="I1240" s="7">
        <v>1.0416666666666666E-2</v>
      </c>
      <c r="J1240" s="9" t="s">
        <v>8</v>
      </c>
      <c r="K1240" s="31">
        <v>42</v>
      </c>
      <c r="L1240" s="31">
        <v>16</v>
      </c>
      <c r="M1240" s="31">
        <v>42</v>
      </c>
      <c r="N1240" s="12">
        <v>0.38095238095238093</v>
      </c>
    </row>
    <row r="1241" spans="1:14" x14ac:dyDescent="0.2">
      <c r="A1241" s="8">
        <v>501</v>
      </c>
      <c r="B1241" s="8">
        <v>7</v>
      </c>
      <c r="C1241" s="9" t="s">
        <v>15</v>
      </c>
      <c r="D1241" s="9" t="s">
        <v>39</v>
      </c>
      <c r="E1241" s="31">
        <v>16</v>
      </c>
      <c r="F1241" s="31">
        <v>32</v>
      </c>
      <c r="G1241" s="31">
        <v>28</v>
      </c>
      <c r="H1241" s="8">
        <v>2</v>
      </c>
      <c r="I1241" s="7">
        <v>4.1666666666666666E-3</v>
      </c>
      <c r="J1241" s="9" t="s">
        <v>6</v>
      </c>
      <c r="K1241" s="31">
        <v>56</v>
      </c>
      <c r="L1241" s="31">
        <v>24</v>
      </c>
      <c r="M1241" s="31">
        <v>56</v>
      </c>
      <c r="N1241" s="12">
        <v>0.42857142857142855</v>
      </c>
    </row>
    <row r="1242" spans="1:14" x14ac:dyDescent="0.2">
      <c r="A1242" s="8">
        <v>502</v>
      </c>
      <c r="B1242" s="8">
        <v>5</v>
      </c>
      <c r="C1242" s="9" t="s">
        <v>19</v>
      </c>
      <c r="D1242" s="9" t="s">
        <v>43</v>
      </c>
      <c r="E1242" s="31">
        <v>13</v>
      </c>
      <c r="F1242" s="31">
        <v>13</v>
      </c>
      <c r="G1242" s="31">
        <v>22</v>
      </c>
      <c r="H1242" s="8">
        <v>1</v>
      </c>
      <c r="I1242" s="7">
        <v>2.2916666666666665E-2</v>
      </c>
      <c r="J1242" s="9" t="s">
        <v>6</v>
      </c>
      <c r="K1242" s="31">
        <v>22</v>
      </c>
      <c r="L1242" s="31">
        <v>9</v>
      </c>
      <c r="M1242" s="31">
        <v>22</v>
      </c>
      <c r="N1242" s="12">
        <v>0.40909090909090912</v>
      </c>
    </row>
    <row r="1243" spans="1:14" x14ac:dyDescent="0.2">
      <c r="A1243" s="8">
        <v>502</v>
      </c>
      <c r="B1243" s="8">
        <v>5</v>
      </c>
      <c r="C1243" s="9" t="s">
        <v>24</v>
      </c>
      <c r="D1243" s="9" t="s">
        <v>48</v>
      </c>
      <c r="E1243" s="31">
        <v>10</v>
      </c>
      <c r="F1243" s="31">
        <v>10</v>
      </c>
      <c r="G1243" s="31">
        <v>18</v>
      </c>
      <c r="H1243" s="8">
        <v>1</v>
      </c>
      <c r="I1243" s="7">
        <v>3.472222222222222E-3</v>
      </c>
      <c r="J1243" s="9" t="s">
        <v>6</v>
      </c>
      <c r="K1243" s="31">
        <v>18</v>
      </c>
      <c r="L1243" s="31">
        <v>8</v>
      </c>
      <c r="M1243" s="31">
        <v>18</v>
      </c>
      <c r="N1243" s="12">
        <v>0.44444444444444442</v>
      </c>
    </row>
    <row r="1244" spans="1:14" x14ac:dyDescent="0.2">
      <c r="A1244" s="8">
        <v>502</v>
      </c>
      <c r="B1244" s="8">
        <v>5</v>
      </c>
      <c r="C1244" s="9" t="s">
        <v>14</v>
      </c>
      <c r="D1244" s="9" t="s">
        <v>38</v>
      </c>
      <c r="E1244" s="31">
        <v>20</v>
      </c>
      <c r="F1244" s="31">
        <v>60</v>
      </c>
      <c r="G1244" s="31">
        <v>33</v>
      </c>
      <c r="H1244" s="8">
        <v>3</v>
      </c>
      <c r="I1244" s="7">
        <v>2.4305555555555556E-2</v>
      </c>
      <c r="J1244" s="9" t="s">
        <v>8</v>
      </c>
      <c r="K1244" s="31">
        <v>99</v>
      </c>
      <c r="L1244" s="31">
        <v>39</v>
      </c>
      <c r="M1244" s="31">
        <v>99</v>
      </c>
      <c r="N1244" s="12">
        <v>0.39393939393939392</v>
      </c>
    </row>
    <row r="1245" spans="1:14" x14ac:dyDescent="0.2">
      <c r="A1245" s="8">
        <v>503</v>
      </c>
      <c r="B1245" s="8">
        <v>3</v>
      </c>
      <c r="C1245" s="9" t="s">
        <v>11</v>
      </c>
      <c r="D1245" s="9" t="s">
        <v>35</v>
      </c>
      <c r="E1245" s="31">
        <v>25</v>
      </c>
      <c r="F1245" s="31">
        <v>50</v>
      </c>
      <c r="G1245" s="31">
        <v>40</v>
      </c>
      <c r="H1245" s="8">
        <v>2</v>
      </c>
      <c r="I1245" s="7">
        <v>3.6111111111111108E-2</v>
      </c>
      <c r="J1245" s="9" t="s">
        <v>6</v>
      </c>
      <c r="K1245" s="31">
        <v>80</v>
      </c>
      <c r="L1245" s="31">
        <v>30</v>
      </c>
      <c r="M1245" s="31">
        <v>80</v>
      </c>
      <c r="N1245" s="12">
        <v>0.375</v>
      </c>
    </row>
    <row r="1246" spans="1:14" x14ac:dyDescent="0.2">
      <c r="A1246" s="8">
        <v>503</v>
      </c>
      <c r="B1246" s="8">
        <v>3</v>
      </c>
      <c r="C1246" s="9" t="s">
        <v>16</v>
      </c>
      <c r="D1246" s="9" t="s">
        <v>40</v>
      </c>
      <c r="E1246" s="31">
        <v>11</v>
      </c>
      <c r="F1246" s="31">
        <v>33</v>
      </c>
      <c r="G1246" s="31">
        <v>19</v>
      </c>
      <c r="H1246" s="8">
        <v>3</v>
      </c>
      <c r="I1246" s="7">
        <v>2.2916666666666665E-2</v>
      </c>
      <c r="J1246" s="9" t="s">
        <v>8</v>
      </c>
      <c r="K1246" s="31">
        <v>57</v>
      </c>
      <c r="L1246" s="31">
        <v>24</v>
      </c>
      <c r="M1246" s="31">
        <v>57</v>
      </c>
      <c r="N1246" s="12">
        <v>0.42105263157894735</v>
      </c>
    </row>
    <row r="1247" spans="1:14" x14ac:dyDescent="0.2">
      <c r="A1247" s="8">
        <v>504</v>
      </c>
      <c r="B1247" s="8">
        <v>2</v>
      </c>
      <c r="C1247" s="9" t="s">
        <v>10</v>
      </c>
      <c r="D1247" s="9" t="s">
        <v>34</v>
      </c>
      <c r="E1247" s="31">
        <v>16</v>
      </c>
      <c r="F1247" s="31">
        <v>32</v>
      </c>
      <c r="G1247" s="31">
        <v>27</v>
      </c>
      <c r="H1247" s="8">
        <v>2</v>
      </c>
      <c r="I1247" s="7">
        <v>1.3194444444444444E-2</v>
      </c>
      <c r="J1247" s="9" t="s">
        <v>6</v>
      </c>
      <c r="K1247" s="31">
        <v>54</v>
      </c>
      <c r="L1247" s="31">
        <v>22</v>
      </c>
      <c r="M1247" s="31">
        <v>54</v>
      </c>
      <c r="N1247" s="12">
        <v>0.40740740740740738</v>
      </c>
    </row>
    <row r="1248" spans="1:14" x14ac:dyDescent="0.2">
      <c r="A1248" s="8">
        <v>505</v>
      </c>
      <c r="B1248" s="8">
        <v>5</v>
      </c>
      <c r="C1248" s="9" t="s">
        <v>11</v>
      </c>
      <c r="D1248" s="9" t="s">
        <v>35</v>
      </c>
      <c r="E1248" s="31">
        <v>25</v>
      </c>
      <c r="F1248" s="31">
        <v>50</v>
      </c>
      <c r="G1248" s="31">
        <v>40</v>
      </c>
      <c r="H1248" s="8">
        <v>2</v>
      </c>
      <c r="I1248" s="7">
        <v>3.888888888888889E-2</v>
      </c>
      <c r="J1248" s="9" t="s">
        <v>6</v>
      </c>
      <c r="K1248" s="31">
        <v>80</v>
      </c>
      <c r="L1248" s="31">
        <v>30</v>
      </c>
      <c r="M1248" s="31">
        <v>80</v>
      </c>
      <c r="N1248" s="12">
        <v>0.375</v>
      </c>
    </row>
    <row r="1249" spans="1:14" x14ac:dyDescent="0.2">
      <c r="A1249" s="8">
        <v>505</v>
      </c>
      <c r="B1249" s="8">
        <v>5</v>
      </c>
      <c r="C1249" s="9" t="s">
        <v>26</v>
      </c>
      <c r="D1249" s="9" t="s">
        <v>50</v>
      </c>
      <c r="E1249" s="31">
        <v>15</v>
      </c>
      <c r="F1249" s="31">
        <v>45</v>
      </c>
      <c r="G1249" s="31">
        <v>25</v>
      </c>
      <c r="H1249" s="8">
        <v>3</v>
      </c>
      <c r="I1249" s="7">
        <v>4.0972222222222222E-2</v>
      </c>
      <c r="J1249" s="9" t="s">
        <v>6</v>
      </c>
      <c r="K1249" s="31">
        <v>75</v>
      </c>
      <c r="L1249" s="31">
        <v>30</v>
      </c>
      <c r="M1249" s="31">
        <v>75</v>
      </c>
      <c r="N1249" s="12">
        <v>0.4</v>
      </c>
    </row>
    <row r="1250" spans="1:14" x14ac:dyDescent="0.2">
      <c r="A1250" s="8">
        <v>506</v>
      </c>
      <c r="B1250" s="8">
        <v>18</v>
      </c>
      <c r="C1250" s="9" t="s">
        <v>17</v>
      </c>
      <c r="D1250" s="9" t="s">
        <v>41</v>
      </c>
      <c r="E1250" s="31">
        <v>21</v>
      </c>
      <c r="F1250" s="31">
        <v>42</v>
      </c>
      <c r="G1250" s="31">
        <v>35</v>
      </c>
      <c r="H1250" s="8">
        <v>2</v>
      </c>
      <c r="I1250" s="7">
        <v>3.472222222222222E-3</v>
      </c>
      <c r="J1250" s="9" t="s">
        <v>8</v>
      </c>
      <c r="K1250" s="31">
        <v>70</v>
      </c>
      <c r="L1250" s="31">
        <v>28</v>
      </c>
      <c r="M1250" s="31">
        <v>70</v>
      </c>
      <c r="N1250" s="12">
        <v>0.4</v>
      </c>
    </row>
    <row r="1251" spans="1:14" x14ac:dyDescent="0.2">
      <c r="A1251" s="8">
        <v>507</v>
      </c>
      <c r="B1251" s="8">
        <v>18</v>
      </c>
      <c r="C1251" s="9" t="s">
        <v>20</v>
      </c>
      <c r="D1251" s="9" t="s">
        <v>44</v>
      </c>
      <c r="E1251" s="31">
        <v>20</v>
      </c>
      <c r="F1251" s="31">
        <v>60</v>
      </c>
      <c r="G1251" s="31">
        <v>34</v>
      </c>
      <c r="H1251" s="8">
        <v>3</v>
      </c>
      <c r="I1251" s="7">
        <v>3.6805555555555557E-2</v>
      </c>
      <c r="J1251" s="9" t="s">
        <v>6</v>
      </c>
      <c r="K1251" s="31">
        <v>102</v>
      </c>
      <c r="L1251" s="31">
        <v>42</v>
      </c>
      <c r="M1251" s="31">
        <v>102</v>
      </c>
      <c r="N1251" s="12">
        <v>0.41176470588235292</v>
      </c>
    </row>
    <row r="1252" spans="1:14" x14ac:dyDescent="0.2">
      <c r="A1252" s="8">
        <v>507</v>
      </c>
      <c r="B1252" s="8">
        <v>18</v>
      </c>
      <c r="C1252" s="9" t="s">
        <v>12</v>
      </c>
      <c r="D1252" s="9" t="s">
        <v>36</v>
      </c>
      <c r="E1252" s="31">
        <v>22</v>
      </c>
      <c r="F1252" s="31">
        <v>66</v>
      </c>
      <c r="G1252" s="31">
        <v>36</v>
      </c>
      <c r="H1252" s="8">
        <v>3</v>
      </c>
      <c r="I1252" s="7">
        <v>1.1111111111111112E-2</v>
      </c>
      <c r="J1252" s="9" t="s">
        <v>8</v>
      </c>
      <c r="K1252" s="31">
        <v>108</v>
      </c>
      <c r="L1252" s="31">
        <v>42</v>
      </c>
      <c r="M1252" s="31">
        <v>108</v>
      </c>
      <c r="N1252" s="12">
        <v>0.3888888888888889</v>
      </c>
    </row>
    <row r="1253" spans="1:14" x14ac:dyDescent="0.2">
      <c r="A1253" s="8">
        <v>508</v>
      </c>
      <c r="B1253" s="8">
        <v>6</v>
      </c>
      <c r="C1253" s="9" t="s">
        <v>18</v>
      </c>
      <c r="D1253" s="9" t="s">
        <v>42</v>
      </c>
      <c r="E1253" s="31">
        <v>19</v>
      </c>
      <c r="F1253" s="31">
        <v>19</v>
      </c>
      <c r="G1253" s="31">
        <v>32</v>
      </c>
      <c r="H1253" s="8">
        <v>1</v>
      </c>
      <c r="I1253" s="7">
        <v>2.361111111111111E-2</v>
      </c>
      <c r="J1253" s="9" t="s">
        <v>8</v>
      </c>
      <c r="K1253" s="31">
        <v>32</v>
      </c>
      <c r="L1253" s="31">
        <v>13</v>
      </c>
      <c r="M1253" s="31">
        <v>32</v>
      </c>
      <c r="N1253" s="12">
        <v>0.40625</v>
      </c>
    </row>
    <row r="1254" spans="1:14" x14ac:dyDescent="0.2">
      <c r="A1254" s="8">
        <v>509</v>
      </c>
      <c r="B1254" s="8">
        <v>5</v>
      </c>
      <c r="C1254" s="9" t="s">
        <v>11</v>
      </c>
      <c r="D1254" s="9" t="s">
        <v>35</v>
      </c>
      <c r="E1254" s="31">
        <v>25</v>
      </c>
      <c r="F1254" s="31">
        <v>50</v>
      </c>
      <c r="G1254" s="31">
        <v>40</v>
      </c>
      <c r="H1254" s="8">
        <v>2</v>
      </c>
      <c r="I1254" s="7">
        <v>3.2638888888888891E-2</v>
      </c>
      <c r="J1254" s="9" t="s">
        <v>6</v>
      </c>
      <c r="K1254" s="31">
        <v>80</v>
      </c>
      <c r="L1254" s="31">
        <v>30</v>
      </c>
      <c r="M1254" s="31">
        <v>80</v>
      </c>
      <c r="N1254" s="12">
        <v>0.375</v>
      </c>
    </row>
    <row r="1255" spans="1:14" x14ac:dyDescent="0.2">
      <c r="A1255" s="8">
        <v>510</v>
      </c>
      <c r="B1255" s="8">
        <v>6</v>
      </c>
      <c r="C1255" s="9" t="s">
        <v>12</v>
      </c>
      <c r="D1255" s="9" t="s">
        <v>36</v>
      </c>
      <c r="E1255" s="31">
        <v>22</v>
      </c>
      <c r="F1255" s="31">
        <v>22</v>
      </c>
      <c r="G1255" s="31">
        <v>36</v>
      </c>
      <c r="H1255" s="8">
        <v>1</v>
      </c>
      <c r="I1255" s="7">
        <v>3.3333333333333333E-2</v>
      </c>
      <c r="J1255" s="9" t="s">
        <v>6</v>
      </c>
      <c r="K1255" s="31">
        <v>36</v>
      </c>
      <c r="L1255" s="31">
        <v>14</v>
      </c>
      <c r="M1255" s="31">
        <v>36</v>
      </c>
      <c r="N1255" s="12">
        <v>0.3888888888888889</v>
      </c>
    </row>
    <row r="1256" spans="1:14" x14ac:dyDescent="0.2">
      <c r="A1256" s="8">
        <v>511</v>
      </c>
      <c r="B1256" s="8">
        <v>2</v>
      </c>
      <c r="C1256" s="9" t="s">
        <v>22</v>
      </c>
      <c r="D1256" s="9" t="s">
        <v>46</v>
      </c>
      <c r="E1256" s="31">
        <v>14</v>
      </c>
      <c r="F1256" s="31">
        <v>42</v>
      </c>
      <c r="G1256" s="31">
        <v>23</v>
      </c>
      <c r="H1256" s="8">
        <v>3</v>
      </c>
      <c r="I1256" s="7">
        <v>9.7222222222222224E-3</v>
      </c>
      <c r="J1256" s="9" t="s">
        <v>6</v>
      </c>
      <c r="K1256" s="31">
        <v>69</v>
      </c>
      <c r="L1256" s="31">
        <v>27</v>
      </c>
      <c r="M1256" s="31">
        <v>69</v>
      </c>
      <c r="N1256" s="12">
        <v>0.39130434782608697</v>
      </c>
    </row>
    <row r="1257" spans="1:14" x14ac:dyDescent="0.2">
      <c r="A1257" s="8">
        <v>511</v>
      </c>
      <c r="B1257" s="8">
        <v>2</v>
      </c>
      <c r="C1257" s="9" t="s">
        <v>20</v>
      </c>
      <c r="D1257" s="9" t="s">
        <v>44</v>
      </c>
      <c r="E1257" s="31">
        <v>20</v>
      </c>
      <c r="F1257" s="31">
        <v>40</v>
      </c>
      <c r="G1257" s="31">
        <v>34</v>
      </c>
      <c r="H1257" s="8">
        <v>2</v>
      </c>
      <c r="I1257" s="7">
        <v>1.6666666666666666E-2</v>
      </c>
      <c r="J1257" s="9" t="s">
        <v>6</v>
      </c>
      <c r="K1257" s="31">
        <v>68</v>
      </c>
      <c r="L1257" s="31">
        <v>28</v>
      </c>
      <c r="M1257" s="31">
        <v>68</v>
      </c>
      <c r="N1257" s="12">
        <v>0.41176470588235292</v>
      </c>
    </row>
    <row r="1258" spans="1:14" x14ac:dyDescent="0.2">
      <c r="A1258" s="8">
        <v>512</v>
      </c>
      <c r="B1258" s="8">
        <v>2</v>
      </c>
      <c r="C1258" s="9" t="s">
        <v>21</v>
      </c>
      <c r="D1258" s="9" t="s">
        <v>45</v>
      </c>
      <c r="E1258" s="31">
        <v>12</v>
      </c>
      <c r="F1258" s="31">
        <v>12</v>
      </c>
      <c r="G1258" s="31">
        <v>20</v>
      </c>
      <c r="H1258" s="8">
        <v>1</v>
      </c>
      <c r="I1258" s="7">
        <v>4.1666666666666666E-3</v>
      </c>
      <c r="J1258" s="9" t="s">
        <v>8</v>
      </c>
      <c r="K1258" s="31">
        <v>20</v>
      </c>
      <c r="L1258" s="31">
        <v>8</v>
      </c>
      <c r="M1258" s="31">
        <v>20</v>
      </c>
      <c r="N1258" s="12">
        <v>0.4</v>
      </c>
    </row>
    <row r="1259" spans="1:14" x14ac:dyDescent="0.2">
      <c r="A1259" s="8">
        <v>512</v>
      </c>
      <c r="B1259" s="8">
        <v>2</v>
      </c>
      <c r="C1259" s="9" t="s">
        <v>12</v>
      </c>
      <c r="D1259" s="9" t="s">
        <v>36</v>
      </c>
      <c r="E1259" s="31">
        <v>22</v>
      </c>
      <c r="F1259" s="31">
        <v>66</v>
      </c>
      <c r="G1259" s="31">
        <v>36</v>
      </c>
      <c r="H1259" s="8">
        <v>3</v>
      </c>
      <c r="I1259" s="7">
        <v>3.6805555555555557E-2</v>
      </c>
      <c r="J1259" s="9" t="s">
        <v>8</v>
      </c>
      <c r="K1259" s="31">
        <v>108</v>
      </c>
      <c r="L1259" s="31">
        <v>42</v>
      </c>
      <c r="M1259" s="31">
        <v>108</v>
      </c>
      <c r="N1259" s="12">
        <v>0.3888888888888889</v>
      </c>
    </row>
    <row r="1260" spans="1:14" x14ac:dyDescent="0.2">
      <c r="A1260" s="8">
        <v>513</v>
      </c>
      <c r="B1260" s="8">
        <v>8</v>
      </c>
      <c r="C1260" s="9" t="s">
        <v>24</v>
      </c>
      <c r="D1260" s="9" t="s">
        <v>48</v>
      </c>
      <c r="E1260" s="31">
        <v>10</v>
      </c>
      <c r="F1260" s="31">
        <v>30</v>
      </c>
      <c r="G1260" s="31">
        <v>18</v>
      </c>
      <c r="H1260" s="8">
        <v>3</v>
      </c>
      <c r="I1260" s="7">
        <v>3.888888888888889E-2</v>
      </c>
      <c r="J1260" s="9" t="s">
        <v>8</v>
      </c>
      <c r="K1260" s="31">
        <v>54</v>
      </c>
      <c r="L1260" s="31">
        <v>24</v>
      </c>
      <c r="M1260" s="31">
        <v>54</v>
      </c>
      <c r="N1260" s="12">
        <v>0.44444444444444442</v>
      </c>
    </row>
    <row r="1261" spans="1:14" x14ac:dyDescent="0.2">
      <c r="A1261" s="8">
        <v>514</v>
      </c>
      <c r="B1261" s="8">
        <v>18</v>
      </c>
      <c r="C1261" s="9" t="s">
        <v>25</v>
      </c>
      <c r="D1261" s="9" t="s">
        <v>49</v>
      </c>
      <c r="E1261" s="31">
        <v>15</v>
      </c>
      <c r="F1261" s="31">
        <v>30</v>
      </c>
      <c r="G1261" s="31">
        <v>26</v>
      </c>
      <c r="H1261" s="8">
        <v>2</v>
      </c>
      <c r="I1261" s="7">
        <v>1.4583333333333334E-2</v>
      </c>
      <c r="J1261" s="9" t="s">
        <v>6</v>
      </c>
      <c r="K1261" s="31">
        <v>52</v>
      </c>
      <c r="L1261" s="31">
        <v>22</v>
      </c>
      <c r="M1261" s="31">
        <v>52</v>
      </c>
      <c r="N1261" s="12">
        <v>0.42307692307692307</v>
      </c>
    </row>
    <row r="1262" spans="1:14" x14ac:dyDescent="0.2">
      <c r="A1262" s="8">
        <v>514</v>
      </c>
      <c r="B1262" s="8">
        <v>18</v>
      </c>
      <c r="C1262" s="9" t="s">
        <v>16</v>
      </c>
      <c r="D1262" s="9" t="s">
        <v>40</v>
      </c>
      <c r="E1262" s="31">
        <v>11</v>
      </c>
      <c r="F1262" s="31">
        <v>22</v>
      </c>
      <c r="G1262" s="31">
        <v>19</v>
      </c>
      <c r="H1262" s="8">
        <v>2</v>
      </c>
      <c r="I1262" s="7">
        <v>3.888888888888889E-2</v>
      </c>
      <c r="J1262" s="9" t="s">
        <v>8</v>
      </c>
      <c r="K1262" s="31">
        <v>38</v>
      </c>
      <c r="L1262" s="31">
        <v>16</v>
      </c>
      <c r="M1262" s="31">
        <v>38</v>
      </c>
      <c r="N1262" s="12">
        <v>0.42105263157894735</v>
      </c>
    </row>
    <row r="1263" spans="1:14" x14ac:dyDescent="0.2">
      <c r="A1263" s="8">
        <v>514</v>
      </c>
      <c r="B1263" s="8">
        <v>18</v>
      </c>
      <c r="C1263" s="9" t="s">
        <v>21</v>
      </c>
      <c r="D1263" s="9" t="s">
        <v>45</v>
      </c>
      <c r="E1263" s="31">
        <v>12</v>
      </c>
      <c r="F1263" s="31">
        <v>12</v>
      </c>
      <c r="G1263" s="31">
        <v>20</v>
      </c>
      <c r="H1263" s="8">
        <v>1</v>
      </c>
      <c r="I1263" s="7">
        <v>1.7361111111111112E-2</v>
      </c>
      <c r="J1263" s="9" t="s">
        <v>8</v>
      </c>
      <c r="K1263" s="31">
        <v>20</v>
      </c>
      <c r="L1263" s="31">
        <v>8</v>
      </c>
      <c r="M1263" s="31">
        <v>20</v>
      </c>
      <c r="N1263" s="12">
        <v>0.4</v>
      </c>
    </row>
    <row r="1264" spans="1:14" x14ac:dyDescent="0.2">
      <c r="A1264" s="8">
        <v>514</v>
      </c>
      <c r="B1264" s="8">
        <v>18</v>
      </c>
      <c r="C1264" s="9" t="s">
        <v>18</v>
      </c>
      <c r="D1264" s="9" t="s">
        <v>42</v>
      </c>
      <c r="E1264" s="31">
        <v>19</v>
      </c>
      <c r="F1264" s="31">
        <v>38</v>
      </c>
      <c r="G1264" s="31">
        <v>32</v>
      </c>
      <c r="H1264" s="8">
        <v>2</v>
      </c>
      <c r="I1264" s="7">
        <v>6.9444444444444441E-3</v>
      </c>
      <c r="J1264" s="9" t="s">
        <v>6</v>
      </c>
      <c r="K1264" s="31">
        <v>64</v>
      </c>
      <c r="L1264" s="31">
        <v>26</v>
      </c>
      <c r="M1264" s="31">
        <v>64</v>
      </c>
      <c r="N1264" s="12">
        <v>0.40625</v>
      </c>
    </row>
    <row r="1265" spans="1:14" x14ac:dyDescent="0.2">
      <c r="A1265" s="8">
        <v>515</v>
      </c>
      <c r="B1265" s="8">
        <v>19</v>
      </c>
      <c r="C1265" s="9" t="s">
        <v>24</v>
      </c>
      <c r="D1265" s="9" t="s">
        <v>48</v>
      </c>
      <c r="E1265" s="31">
        <v>10</v>
      </c>
      <c r="F1265" s="31">
        <v>10</v>
      </c>
      <c r="G1265" s="31">
        <v>18</v>
      </c>
      <c r="H1265" s="8">
        <v>1</v>
      </c>
      <c r="I1265" s="7">
        <v>9.0277777777777769E-3</v>
      </c>
      <c r="J1265" s="9" t="s">
        <v>8</v>
      </c>
      <c r="K1265" s="31">
        <v>18</v>
      </c>
      <c r="L1265" s="31">
        <v>8</v>
      </c>
      <c r="M1265" s="31">
        <v>18</v>
      </c>
      <c r="N1265" s="12">
        <v>0.44444444444444442</v>
      </c>
    </row>
    <row r="1266" spans="1:14" x14ac:dyDescent="0.2">
      <c r="A1266" s="8">
        <v>516</v>
      </c>
      <c r="B1266" s="8">
        <v>7</v>
      </c>
      <c r="C1266" s="9" t="s">
        <v>16</v>
      </c>
      <c r="D1266" s="9" t="s">
        <v>40</v>
      </c>
      <c r="E1266" s="31">
        <v>11</v>
      </c>
      <c r="F1266" s="31">
        <v>33</v>
      </c>
      <c r="G1266" s="31">
        <v>19</v>
      </c>
      <c r="H1266" s="8">
        <v>3</v>
      </c>
      <c r="I1266" s="7">
        <v>2.9861111111111113E-2</v>
      </c>
      <c r="J1266" s="9" t="s">
        <v>6</v>
      </c>
      <c r="K1266" s="31">
        <v>57</v>
      </c>
      <c r="L1266" s="31">
        <v>24</v>
      </c>
      <c r="M1266" s="31">
        <v>57</v>
      </c>
      <c r="N1266" s="12">
        <v>0.42105263157894735</v>
      </c>
    </row>
    <row r="1267" spans="1:14" x14ac:dyDescent="0.2">
      <c r="A1267" s="8">
        <v>516</v>
      </c>
      <c r="B1267" s="8">
        <v>7</v>
      </c>
      <c r="C1267" s="9" t="s">
        <v>22</v>
      </c>
      <c r="D1267" s="9" t="s">
        <v>46</v>
      </c>
      <c r="E1267" s="31">
        <v>14</v>
      </c>
      <c r="F1267" s="31">
        <v>42</v>
      </c>
      <c r="G1267" s="31">
        <v>23</v>
      </c>
      <c r="H1267" s="8">
        <v>3</v>
      </c>
      <c r="I1267" s="7">
        <v>2.7777777777777776E-2</v>
      </c>
      <c r="J1267" s="9" t="s">
        <v>6</v>
      </c>
      <c r="K1267" s="31">
        <v>69</v>
      </c>
      <c r="L1267" s="31">
        <v>27</v>
      </c>
      <c r="M1267" s="31">
        <v>69</v>
      </c>
      <c r="N1267" s="12">
        <v>0.39130434782608697</v>
      </c>
    </row>
    <row r="1268" spans="1:14" x14ac:dyDescent="0.2">
      <c r="A1268" s="8">
        <v>516</v>
      </c>
      <c r="B1268" s="8">
        <v>7</v>
      </c>
      <c r="C1268" s="9" t="s">
        <v>21</v>
      </c>
      <c r="D1268" s="9" t="s">
        <v>45</v>
      </c>
      <c r="E1268" s="31">
        <v>12</v>
      </c>
      <c r="F1268" s="31">
        <v>12</v>
      </c>
      <c r="G1268" s="31">
        <v>20</v>
      </c>
      <c r="H1268" s="8">
        <v>1</v>
      </c>
      <c r="I1268" s="7">
        <v>9.7222222222222224E-3</v>
      </c>
      <c r="J1268" s="9" t="s">
        <v>6</v>
      </c>
      <c r="K1268" s="31">
        <v>20</v>
      </c>
      <c r="L1268" s="31">
        <v>8</v>
      </c>
      <c r="M1268" s="31">
        <v>20</v>
      </c>
      <c r="N1268" s="12">
        <v>0.4</v>
      </c>
    </row>
    <row r="1269" spans="1:14" x14ac:dyDescent="0.2">
      <c r="A1269" s="8">
        <v>517</v>
      </c>
      <c r="B1269" s="8">
        <v>4</v>
      </c>
      <c r="C1269" s="9" t="s">
        <v>5</v>
      </c>
      <c r="D1269" s="9" t="s">
        <v>31</v>
      </c>
      <c r="E1269" s="31">
        <v>14</v>
      </c>
      <c r="F1269" s="31">
        <v>14</v>
      </c>
      <c r="G1269" s="31">
        <v>24</v>
      </c>
      <c r="H1269" s="8">
        <v>1</v>
      </c>
      <c r="I1269" s="7">
        <v>4.1666666666666666E-3</v>
      </c>
      <c r="J1269" s="9" t="s">
        <v>6</v>
      </c>
      <c r="K1269" s="31">
        <v>24</v>
      </c>
      <c r="L1269" s="31">
        <v>10</v>
      </c>
      <c r="M1269" s="31">
        <v>24</v>
      </c>
      <c r="N1269" s="12">
        <v>0.41666666666666669</v>
      </c>
    </row>
    <row r="1270" spans="1:14" x14ac:dyDescent="0.2">
      <c r="A1270" s="8">
        <v>517</v>
      </c>
      <c r="B1270" s="8">
        <v>4</v>
      </c>
      <c r="C1270" s="9" t="s">
        <v>16</v>
      </c>
      <c r="D1270" s="9" t="s">
        <v>40</v>
      </c>
      <c r="E1270" s="31">
        <v>11</v>
      </c>
      <c r="F1270" s="31">
        <v>33</v>
      </c>
      <c r="G1270" s="31">
        <v>19</v>
      </c>
      <c r="H1270" s="8">
        <v>3</v>
      </c>
      <c r="I1270" s="7">
        <v>3.0555555555555555E-2</v>
      </c>
      <c r="J1270" s="9" t="s">
        <v>6</v>
      </c>
      <c r="K1270" s="31">
        <v>57</v>
      </c>
      <c r="L1270" s="31">
        <v>24</v>
      </c>
      <c r="M1270" s="31">
        <v>57</v>
      </c>
      <c r="N1270" s="12">
        <v>0.42105263157894735</v>
      </c>
    </row>
    <row r="1271" spans="1:14" x14ac:dyDescent="0.2">
      <c r="A1271" s="8">
        <v>517</v>
      </c>
      <c r="B1271" s="8">
        <v>4</v>
      </c>
      <c r="C1271" s="9" t="s">
        <v>19</v>
      </c>
      <c r="D1271" s="9" t="s">
        <v>43</v>
      </c>
      <c r="E1271" s="31">
        <v>13</v>
      </c>
      <c r="F1271" s="31">
        <v>13</v>
      </c>
      <c r="G1271" s="31">
        <v>22</v>
      </c>
      <c r="H1271" s="8">
        <v>1</v>
      </c>
      <c r="I1271" s="7">
        <v>1.0416666666666666E-2</v>
      </c>
      <c r="J1271" s="9" t="s">
        <v>8</v>
      </c>
      <c r="K1271" s="31">
        <v>22</v>
      </c>
      <c r="L1271" s="31">
        <v>9</v>
      </c>
      <c r="M1271" s="31">
        <v>22</v>
      </c>
      <c r="N1271" s="12">
        <v>0.40909090909090912</v>
      </c>
    </row>
    <row r="1272" spans="1:14" x14ac:dyDescent="0.2">
      <c r="A1272" s="8">
        <v>518</v>
      </c>
      <c r="B1272" s="8">
        <v>5</v>
      </c>
      <c r="C1272" s="9" t="s">
        <v>14</v>
      </c>
      <c r="D1272" s="9" t="s">
        <v>38</v>
      </c>
      <c r="E1272" s="31">
        <v>20</v>
      </c>
      <c r="F1272" s="31">
        <v>20</v>
      </c>
      <c r="G1272" s="31">
        <v>33</v>
      </c>
      <c r="H1272" s="8">
        <v>1</v>
      </c>
      <c r="I1272" s="7">
        <v>3.3333333333333333E-2</v>
      </c>
      <c r="J1272" s="9" t="s">
        <v>6</v>
      </c>
      <c r="K1272" s="31">
        <v>33</v>
      </c>
      <c r="L1272" s="31">
        <v>13</v>
      </c>
      <c r="M1272" s="31">
        <v>33</v>
      </c>
      <c r="N1272" s="12">
        <v>0.39393939393939392</v>
      </c>
    </row>
    <row r="1273" spans="1:14" x14ac:dyDescent="0.2">
      <c r="A1273" s="8">
        <v>518</v>
      </c>
      <c r="B1273" s="8">
        <v>5</v>
      </c>
      <c r="C1273" s="9" t="s">
        <v>19</v>
      </c>
      <c r="D1273" s="9" t="s">
        <v>43</v>
      </c>
      <c r="E1273" s="31">
        <v>13</v>
      </c>
      <c r="F1273" s="31">
        <v>26</v>
      </c>
      <c r="G1273" s="31">
        <v>22</v>
      </c>
      <c r="H1273" s="8">
        <v>2</v>
      </c>
      <c r="I1273" s="7">
        <v>3.472222222222222E-3</v>
      </c>
      <c r="J1273" s="9" t="s">
        <v>8</v>
      </c>
      <c r="K1273" s="31">
        <v>44</v>
      </c>
      <c r="L1273" s="31">
        <v>18</v>
      </c>
      <c r="M1273" s="31">
        <v>44</v>
      </c>
      <c r="N1273" s="12">
        <v>0.40909090909090912</v>
      </c>
    </row>
    <row r="1274" spans="1:14" x14ac:dyDescent="0.2">
      <c r="A1274" s="8">
        <v>519</v>
      </c>
      <c r="B1274" s="8">
        <v>6</v>
      </c>
      <c r="C1274" s="9" t="s">
        <v>10</v>
      </c>
      <c r="D1274" s="9" t="s">
        <v>34</v>
      </c>
      <c r="E1274" s="31">
        <v>16</v>
      </c>
      <c r="F1274" s="31">
        <v>48</v>
      </c>
      <c r="G1274" s="31">
        <v>27</v>
      </c>
      <c r="H1274" s="8">
        <v>3</v>
      </c>
      <c r="I1274" s="7">
        <v>3.4027777777777775E-2</v>
      </c>
      <c r="J1274" s="9" t="s">
        <v>6</v>
      </c>
      <c r="K1274" s="31">
        <v>81</v>
      </c>
      <c r="L1274" s="31">
        <v>33</v>
      </c>
      <c r="M1274" s="31">
        <v>81</v>
      </c>
      <c r="N1274" s="12">
        <v>0.40740740740740738</v>
      </c>
    </row>
    <row r="1275" spans="1:14" x14ac:dyDescent="0.2">
      <c r="A1275" s="8">
        <v>519</v>
      </c>
      <c r="B1275" s="8">
        <v>6</v>
      </c>
      <c r="C1275" s="9" t="s">
        <v>11</v>
      </c>
      <c r="D1275" s="9" t="s">
        <v>35</v>
      </c>
      <c r="E1275" s="31">
        <v>25</v>
      </c>
      <c r="F1275" s="31">
        <v>75</v>
      </c>
      <c r="G1275" s="31">
        <v>40</v>
      </c>
      <c r="H1275" s="8">
        <v>3</v>
      </c>
      <c r="I1275" s="7">
        <v>3.5416666666666666E-2</v>
      </c>
      <c r="J1275" s="9" t="s">
        <v>8</v>
      </c>
      <c r="K1275" s="31">
        <v>120</v>
      </c>
      <c r="L1275" s="31">
        <v>45</v>
      </c>
      <c r="M1275" s="31">
        <v>120</v>
      </c>
      <c r="N1275" s="12">
        <v>0.375</v>
      </c>
    </row>
    <row r="1276" spans="1:14" x14ac:dyDescent="0.2">
      <c r="A1276" s="8">
        <v>519</v>
      </c>
      <c r="B1276" s="8">
        <v>6</v>
      </c>
      <c r="C1276" s="9" t="s">
        <v>19</v>
      </c>
      <c r="D1276" s="9" t="s">
        <v>43</v>
      </c>
      <c r="E1276" s="31">
        <v>13</v>
      </c>
      <c r="F1276" s="31">
        <v>26</v>
      </c>
      <c r="G1276" s="31">
        <v>22</v>
      </c>
      <c r="H1276" s="8">
        <v>2</v>
      </c>
      <c r="I1276" s="7">
        <v>3.888888888888889E-2</v>
      </c>
      <c r="J1276" s="9" t="s">
        <v>6</v>
      </c>
      <c r="K1276" s="31">
        <v>44</v>
      </c>
      <c r="L1276" s="31">
        <v>18</v>
      </c>
      <c r="M1276" s="31">
        <v>44</v>
      </c>
      <c r="N1276" s="12">
        <v>0.40909090909090912</v>
      </c>
    </row>
    <row r="1277" spans="1:14" x14ac:dyDescent="0.2">
      <c r="A1277" s="8">
        <v>520</v>
      </c>
      <c r="B1277" s="8">
        <v>4</v>
      </c>
      <c r="C1277" s="9" t="s">
        <v>13</v>
      </c>
      <c r="D1277" s="9" t="s">
        <v>37</v>
      </c>
      <c r="E1277" s="31">
        <v>17</v>
      </c>
      <c r="F1277" s="31">
        <v>17</v>
      </c>
      <c r="G1277" s="31">
        <v>29</v>
      </c>
      <c r="H1277" s="8">
        <v>1</v>
      </c>
      <c r="I1277" s="7">
        <v>3.1944444444444442E-2</v>
      </c>
      <c r="J1277" s="9" t="s">
        <v>6</v>
      </c>
      <c r="K1277" s="31">
        <v>29</v>
      </c>
      <c r="L1277" s="31">
        <v>12</v>
      </c>
      <c r="M1277" s="31">
        <v>29</v>
      </c>
      <c r="N1277" s="12">
        <v>0.41379310344827586</v>
      </c>
    </row>
    <row r="1278" spans="1:14" x14ac:dyDescent="0.2">
      <c r="A1278" s="8">
        <v>520</v>
      </c>
      <c r="B1278" s="8">
        <v>4</v>
      </c>
      <c r="C1278" s="9" t="s">
        <v>20</v>
      </c>
      <c r="D1278" s="9" t="s">
        <v>44</v>
      </c>
      <c r="E1278" s="31">
        <v>20</v>
      </c>
      <c r="F1278" s="31">
        <v>40</v>
      </c>
      <c r="G1278" s="31">
        <v>34</v>
      </c>
      <c r="H1278" s="8">
        <v>2</v>
      </c>
      <c r="I1278" s="7">
        <v>1.4583333333333334E-2</v>
      </c>
      <c r="J1278" s="9" t="s">
        <v>6</v>
      </c>
      <c r="K1278" s="31">
        <v>68</v>
      </c>
      <c r="L1278" s="31">
        <v>28</v>
      </c>
      <c r="M1278" s="31">
        <v>68</v>
      </c>
      <c r="N1278" s="12">
        <v>0.41176470588235292</v>
      </c>
    </row>
    <row r="1279" spans="1:14" x14ac:dyDescent="0.2">
      <c r="A1279" s="8">
        <v>520</v>
      </c>
      <c r="B1279" s="8">
        <v>4</v>
      </c>
      <c r="C1279" s="9" t="s">
        <v>9</v>
      </c>
      <c r="D1279" s="9" t="s">
        <v>33</v>
      </c>
      <c r="E1279" s="31">
        <v>19</v>
      </c>
      <c r="F1279" s="31">
        <v>57</v>
      </c>
      <c r="G1279" s="31">
        <v>31</v>
      </c>
      <c r="H1279" s="8">
        <v>3</v>
      </c>
      <c r="I1279" s="7">
        <v>1.5277777777777777E-2</v>
      </c>
      <c r="J1279" s="9" t="s">
        <v>8</v>
      </c>
      <c r="K1279" s="31">
        <v>93</v>
      </c>
      <c r="L1279" s="31">
        <v>36</v>
      </c>
      <c r="M1279" s="31">
        <v>93</v>
      </c>
      <c r="N1279" s="12">
        <v>0.38709677419354838</v>
      </c>
    </row>
    <row r="1280" spans="1:14" x14ac:dyDescent="0.2">
      <c r="A1280" s="8">
        <v>520</v>
      </c>
      <c r="B1280" s="8">
        <v>4</v>
      </c>
      <c r="C1280" s="9" t="s">
        <v>7</v>
      </c>
      <c r="D1280" s="9" t="s">
        <v>32</v>
      </c>
      <c r="E1280" s="31">
        <v>18</v>
      </c>
      <c r="F1280" s="31">
        <v>54</v>
      </c>
      <c r="G1280" s="31">
        <v>30</v>
      </c>
      <c r="H1280" s="8">
        <v>3</v>
      </c>
      <c r="I1280" s="7">
        <v>2.2222222222222223E-2</v>
      </c>
      <c r="J1280" s="9" t="s">
        <v>6</v>
      </c>
      <c r="K1280" s="31">
        <v>90</v>
      </c>
      <c r="L1280" s="31">
        <v>36</v>
      </c>
      <c r="M1280" s="31">
        <v>90</v>
      </c>
      <c r="N1280" s="12">
        <v>0.4</v>
      </c>
    </row>
    <row r="1281" spans="1:14" x14ac:dyDescent="0.2">
      <c r="A1281" s="8">
        <v>521</v>
      </c>
      <c r="B1281" s="8">
        <v>18</v>
      </c>
      <c r="C1281" s="9" t="s">
        <v>26</v>
      </c>
      <c r="D1281" s="9" t="s">
        <v>50</v>
      </c>
      <c r="E1281" s="31">
        <v>15</v>
      </c>
      <c r="F1281" s="31">
        <v>30</v>
      </c>
      <c r="G1281" s="31">
        <v>25</v>
      </c>
      <c r="H1281" s="8">
        <v>2</v>
      </c>
      <c r="I1281" s="7">
        <v>3.6111111111111108E-2</v>
      </c>
      <c r="J1281" s="9" t="s">
        <v>8</v>
      </c>
      <c r="K1281" s="31">
        <v>50</v>
      </c>
      <c r="L1281" s="31">
        <v>20</v>
      </c>
      <c r="M1281" s="31">
        <v>50</v>
      </c>
      <c r="N1281" s="12">
        <v>0.4</v>
      </c>
    </row>
    <row r="1282" spans="1:14" x14ac:dyDescent="0.2">
      <c r="A1282" s="8">
        <v>521</v>
      </c>
      <c r="B1282" s="8">
        <v>18</v>
      </c>
      <c r="C1282" s="9" t="s">
        <v>13</v>
      </c>
      <c r="D1282" s="9" t="s">
        <v>37</v>
      </c>
      <c r="E1282" s="31">
        <v>17</v>
      </c>
      <c r="F1282" s="31">
        <v>34</v>
      </c>
      <c r="G1282" s="31">
        <v>29</v>
      </c>
      <c r="H1282" s="8">
        <v>2</v>
      </c>
      <c r="I1282" s="7">
        <v>1.2500000000000001E-2</v>
      </c>
      <c r="J1282" s="9" t="s">
        <v>6</v>
      </c>
      <c r="K1282" s="31">
        <v>58</v>
      </c>
      <c r="L1282" s="31">
        <v>24</v>
      </c>
      <c r="M1282" s="31">
        <v>58</v>
      </c>
      <c r="N1282" s="12">
        <v>0.41379310344827586</v>
      </c>
    </row>
    <row r="1283" spans="1:14" x14ac:dyDescent="0.2">
      <c r="A1283" s="8">
        <v>521</v>
      </c>
      <c r="B1283" s="8">
        <v>18</v>
      </c>
      <c r="C1283" s="9" t="s">
        <v>20</v>
      </c>
      <c r="D1283" s="9" t="s">
        <v>44</v>
      </c>
      <c r="E1283" s="31">
        <v>20</v>
      </c>
      <c r="F1283" s="31">
        <v>60</v>
      </c>
      <c r="G1283" s="31">
        <v>34</v>
      </c>
      <c r="H1283" s="8">
        <v>3</v>
      </c>
      <c r="I1283" s="7">
        <v>1.4583333333333334E-2</v>
      </c>
      <c r="J1283" s="9" t="s">
        <v>8</v>
      </c>
      <c r="K1283" s="31">
        <v>102</v>
      </c>
      <c r="L1283" s="31">
        <v>42</v>
      </c>
      <c r="M1283" s="31">
        <v>102</v>
      </c>
      <c r="N1283" s="12">
        <v>0.41176470588235292</v>
      </c>
    </row>
    <row r="1284" spans="1:14" x14ac:dyDescent="0.2">
      <c r="A1284" s="8">
        <v>522</v>
      </c>
      <c r="B1284" s="8">
        <v>2</v>
      </c>
      <c r="C1284" s="9" t="s">
        <v>15</v>
      </c>
      <c r="D1284" s="9" t="s">
        <v>39</v>
      </c>
      <c r="E1284" s="31">
        <v>16</v>
      </c>
      <c r="F1284" s="31">
        <v>48</v>
      </c>
      <c r="G1284" s="31">
        <v>28</v>
      </c>
      <c r="H1284" s="8">
        <v>3</v>
      </c>
      <c r="I1284" s="7">
        <v>3.2638888888888891E-2</v>
      </c>
      <c r="J1284" s="9" t="s">
        <v>8</v>
      </c>
      <c r="K1284" s="31">
        <v>84</v>
      </c>
      <c r="L1284" s="31">
        <v>36</v>
      </c>
      <c r="M1284" s="31">
        <v>84</v>
      </c>
      <c r="N1284" s="12">
        <v>0.42857142857142855</v>
      </c>
    </row>
    <row r="1285" spans="1:14" x14ac:dyDescent="0.2">
      <c r="A1285" s="8">
        <v>523</v>
      </c>
      <c r="B1285" s="8">
        <v>4</v>
      </c>
      <c r="C1285" s="9" t="s">
        <v>10</v>
      </c>
      <c r="D1285" s="9" t="s">
        <v>34</v>
      </c>
      <c r="E1285" s="31">
        <v>16</v>
      </c>
      <c r="F1285" s="31">
        <v>48</v>
      </c>
      <c r="G1285" s="31">
        <v>27</v>
      </c>
      <c r="H1285" s="8">
        <v>3</v>
      </c>
      <c r="I1285" s="7">
        <v>3.5416666666666666E-2</v>
      </c>
      <c r="J1285" s="9" t="s">
        <v>6</v>
      </c>
      <c r="K1285" s="31">
        <v>81</v>
      </c>
      <c r="L1285" s="31">
        <v>33</v>
      </c>
      <c r="M1285" s="31">
        <v>81</v>
      </c>
      <c r="N1285" s="12">
        <v>0.40740740740740738</v>
      </c>
    </row>
    <row r="1286" spans="1:14" x14ac:dyDescent="0.2">
      <c r="A1286" s="8">
        <v>524</v>
      </c>
      <c r="B1286" s="8">
        <v>16</v>
      </c>
      <c r="C1286" s="9" t="s">
        <v>19</v>
      </c>
      <c r="D1286" s="9" t="s">
        <v>43</v>
      </c>
      <c r="E1286" s="31">
        <v>13</v>
      </c>
      <c r="F1286" s="31">
        <v>13</v>
      </c>
      <c r="G1286" s="31">
        <v>22</v>
      </c>
      <c r="H1286" s="8">
        <v>1</v>
      </c>
      <c r="I1286" s="7">
        <v>3.1944444444444442E-2</v>
      </c>
      <c r="J1286" s="9" t="s">
        <v>8</v>
      </c>
      <c r="K1286" s="31">
        <v>22</v>
      </c>
      <c r="L1286" s="31">
        <v>9</v>
      </c>
      <c r="M1286" s="31">
        <v>22</v>
      </c>
      <c r="N1286" s="12">
        <v>0.40909090909090912</v>
      </c>
    </row>
    <row r="1287" spans="1:14" x14ac:dyDescent="0.2">
      <c r="A1287" s="8">
        <v>524</v>
      </c>
      <c r="B1287" s="8">
        <v>16</v>
      </c>
      <c r="C1287" s="9" t="s">
        <v>10</v>
      </c>
      <c r="D1287" s="9" t="s">
        <v>34</v>
      </c>
      <c r="E1287" s="31">
        <v>16</v>
      </c>
      <c r="F1287" s="31">
        <v>32</v>
      </c>
      <c r="G1287" s="31">
        <v>27</v>
      </c>
      <c r="H1287" s="8">
        <v>2</v>
      </c>
      <c r="I1287" s="7">
        <v>1.0416666666666666E-2</v>
      </c>
      <c r="J1287" s="9" t="s">
        <v>6</v>
      </c>
      <c r="K1287" s="31">
        <v>54</v>
      </c>
      <c r="L1287" s="31">
        <v>22</v>
      </c>
      <c r="M1287" s="31">
        <v>54</v>
      </c>
      <c r="N1287" s="12">
        <v>0.40740740740740738</v>
      </c>
    </row>
    <row r="1288" spans="1:14" x14ac:dyDescent="0.2">
      <c r="A1288" s="8">
        <v>525</v>
      </c>
      <c r="B1288" s="8">
        <v>16</v>
      </c>
      <c r="C1288" s="9" t="s">
        <v>22</v>
      </c>
      <c r="D1288" s="9" t="s">
        <v>46</v>
      </c>
      <c r="E1288" s="31">
        <v>14</v>
      </c>
      <c r="F1288" s="31">
        <v>42</v>
      </c>
      <c r="G1288" s="31">
        <v>23</v>
      </c>
      <c r="H1288" s="8">
        <v>3</v>
      </c>
      <c r="I1288" s="7">
        <v>1.5972222222222221E-2</v>
      </c>
      <c r="J1288" s="9" t="s">
        <v>8</v>
      </c>
      <c r="K1288" s="31">
        <v>69</v>
      </c>
      <c r="L1288" s="31">
        <v>27</v>
      </c>
      <c r="M1288" s="31">
        <v>69</v>
      </c>
      <c r="N1288" s="12">
        <v>0.39130434782608697</v>
      </c>
    </row>
    <row r="1289" spans="1:14" x14ac:dyDescent="0.2">
      <c r="A1289" s="8">
        <v>525</v>
      </c>
      <c r="B1289" s="8">
        <v>16</v>
      </c>
      <c r="C1289" s="9" t="s">
        <v>17</v>
      </c>
      <c r="D1289" s="9" t="s">
        <v>41</v>
      </c>
      <c r="E1289" s="31">
        <v>21</v>
      </c>
      <c r="F1289" s="31">
        <v>21</v>
      </c>
      <c r="G1289" s="31">
        <v>35</v>
      </c>
      <c r="H1289" s="8">
        <v>1</v>
      </c>
      <c r="I1289" s="7">
        <v>9.7222222222222224E-3</v>
      </c>
      <c r="J1289" s="9" t="s">
        <v>6</v>
      </c>
      <c r="K1289" s="31">
        <v>35</v>
      </c>
      <c r="L1289" s="31">
        <v>14</v>
      </c>
      <c r="M1289" s="31">
        <v>35</v>
      </c>
      <c r="N1289" s="12">
        <v>0.4</v>
      </c>
    </row>
    <row r="1290" spans="1:14" x14ac:dyDescent="0.2">
      <c r="A1290" s="8">
        <v>525</v>
      </c>
      <c r="B1290" s="8">
        <v>16</v>
      </c>
      <c r="C1290" s="9" t="s">
        <v>9</v>
      </c>
      <c r="D1290" s="9" t="s">
        <v>33</v>
      </c>
      <c r="E1290" s="31">
        <v>19</v>
      </c>
      <c r="F1290" s="31">
        <v>57</v>
      </c>
      <c r="G1290" s="31">
        <v>31</v>
      </c>
      <c r="H1290" s="8">
        <v>3</v>
      </c>
      <c r="I1290" s="7">
        <v>2.7777777777777776E-2</v>
      </c>
      <c r="J1290" s="9" t="s">
        <v>8</v>
      </c>
      <c r="K1290" s="31">
        <v>93</v>
      </c>
      <c r="L1290" s="31">
        <v>36</v>
      </c>
      <c r="M1290" s="31">
        <v>93</v>
      </c>
      <c r="N1290" s="12">
        <v>0.38709677419354838</v>
      </c>
    </row>
    <row r="1291" spans="1:14" x14ac:dyDescent="0.2">
      <c r="A1291" s="8">
        <v>526</v>
      </c>
      <c r="B1291" s="8">
        <v>4</v>
      </c>
      <c r="C1291" s="9" t="s">
        <v>14</v>
      </c>
      <c r="D1291" s="9" t="s">
        <v>38</v>
      </c>
      <c r="E1291" s="31">
        <v>20</v>
      </c>
      <c r="F1291" s="31">
        <v>20</v>
      </c>
      <c r="G1291" s="31">
        <v>33</v>
      </c>
      <c r="H1291" s="8">
        <v>1</v>
      </c>
      <c r="I1291" s="7">
        <v>1.5277777777777777E-2</v>
      </c>
      <c r="J1291" s="9" t="s">
        <v>6</v>
      </c>
      <c r="K1291" s="31">
        <v>33</v>
      </c>
      <c r="L1291" s="31">
        <v>13</v>
      </c>
      <c r="M1291" s="31">
        <v>33</v>
      </c>
      <c r="N1291" s="12">
        <v>0.39393939393939392</v>
      </c>
    </row>
    <row r="1292" spans="1:14" x14ac:dyDescent="0.2">
      <c r="A1292" s="8">
        <v>527</v>
      </c>
      <c r="B1292" s="8">
        <v>19</v>
      </c>
      <c r="C1292" s="9" t="s">
        <v>10</v>
      </c>
      <c r="D1292" s="9" t="s">
        <v>34</v>
      </c>
      <c r="E1292" s="31">
        <v>16</v>
      </c>
      <c r="F1292" s="31">
        <v>32</v>
      </c>
      <c r="G1292" s="31">
        <v>27</v>
      </c>
      <c r="H1292" s="8">
        <v>2</v>
      </c>
      <c r="I1292" s="7">
        <v>2.1527777777777778E-2</v>
      </c>
      <c r="J1292" s="9" t="s">
        <v>6</v>
      </c>
      <c r="K1292" s="31">
        <v>54</v>
      </c>
      <c r="L1292" s="31">
        <v>22</v>
      </c>
      <c r="M1292" s="31">
        <v>54</v>
      </c>
      <c r="N1292" s="12">
        <v>0.40740740740740738</v>
      </c>
    </row>
    <row r="1293" spans="1:14" x14ac:dyDescent="0.2">
      <c r="A1293" s="8">
        <v>528</v>
      </c>
      <c r="B1293" s="8">
        <v>14</v>
      </c>
      <c r="C1293" s="9" t="s">
        <v>21</v>
      </c>
      <c r="D1293" s="9" t="s">
        <v>45</v>
      </c>
      <c r="E1293" s="31">
        <v>12</v>
      </c>
      <c r="F1293" s="31">
        <v>12</v>
      </c>
      <c r="G1293" s="31">
        <v>20</v>
      </c>
      <c r="H1293" s="8">
        <v>1</v>
      </c>
      <c r="I1293" s="7">
        <v>2.013888888888889E-2</v>
      </c>
      <c r="J1293" s="9" t="s">
        <v>6</v>
      </c>
      <c r="K1293" s="31">
        <v>20</v>
      </c>
      <c r="L1293" s="31">
        <v>8</v>
      </c>
      <c r="M1293" s="31">
        <v>20</v>
      </c>
      <c r="N1293" s="12">
        <v>0.4</v>
      </c>
    </row>
    <row r="1294" spans="1:14" x14ac:dyDescent="0.2">
      <c r="A1294" s="8">
        <v>528</v>
      </c>
      <c r="B1294" s="8">
        <v>14</v>
      </c>
      <c r="C1294" s="9" t="s">
        <v>11</v>
      </c>
      <c r="D1294" s="9" t="s">
        <v>35</v>
      </c>
      <c r="E1294" s="31">
        <v>25</v>
      </c>
      <c r="F1294" s="31">
        <v>25</v>
      </c>
      <c r="G1294" s="31">
        <v>40</v>
      </c>
      <c r="H1294" s="8">
        <v>1</v>
      </c>
      <c r="I1294" s="7">
        <v>3.2638888888888891E-2</v>
      </c>
      <c r="J1294" s="9" t="s">
        <v>6</v>
      </c>
      <c r="K1294" s="31">
        <v>40</v>
      </c>
      <c r="L1294" s="31">
        <v>15</v>
      </c>
      <c r="M1294" s="31">
        <v>40</v>
      </c>
      <c r="N1294" s="12">
        <v>0.375</v>
      </c>
    </row>
    <row r="1295" spans="1:14" x14ac:dyDescent="0.2">
      <c r="A1295" s="8">
        <v>528</v>
      </c>
      <c r="B1295" s="8">
        <v>14</v>
      </c>
      <c r="C1295" s="9" t="s">
        <v>24</v>
      </c>
      <c r="D1295" s="9" t="s">
        <v>48</v>
      </c>
      <c r="E1295" s="31">
        <v>10</v>
      </c>
      <c r="F1295" s="31">
        <v>10</v>
      </c>
      <c r="G1295" s="31">
        <v>18</v>
      </c>
      <c r="H1295" s="8">
        <v>1</v>
      </c>
      <c r="I1295" s="7">
        <v>3.125E-2</v>
      </c>
      <c r="J1295" s="9" t="s">
        <v>8</v>
      </c>
      <c r="K1295" s="31">
        <v>18</v>
      </c>
      <c r="L1295" s="31">
        <v>8</v>
      </c>
      <c r="M1295" s="31">
        <v>18</v>
      </c>
      <c r="N1295" s="12">
        <v>0.44444444444444442</v>
      </c>
    </row>
    <row r="1296" spans="1:14" x14ac:dyDescent="0.2">
      <c r="A1296" s="8">
        <v>529</v>
      </c>
      <c r="B1296" s="8">
        <v>1</v>
      </c>
      <c r="C1296" s="9" t="s">
        <v>20</v>
      </c>
      <c r="D1296" s="9" t="s">
        <v>44</v>
      </c>
      <c r="E1296" s="31">
        <v>20</v>
      </c>
      <c r="F1296" s="31">
        <v>20</v>
      </c>
      <c r="G1296" s="31">
        <v>34</v>
      </c>
      <c r="H1296" s="8">
        <v>1</v>
      </c>
      <c r="I1296" s="7">
        <v>1.6666666666666666E-2</v>
      </c>
      <c r="J1296" s="9" t="s">
        <v>8</v>
      </c>
      <c r="K1296" s="31">
        <v>34</v>
      </c>
      <c r="L1296" s="31">
        <v>14</v>
      </c>
      <c r="M1296" s="31">
        <v>34</v>
      </c>
      <c r="N1296" s="12">
        <v>0.41176470588235292</v>
      </c>
    </row>
    <row r="1297" spans="1:14" x14ac:dyDescent="0.2">
      <c r="A1297" s="8">
        <v>529</v>
      </c>
      <c r="B1297" s="8">
        <v>1</v>
      </c>
      <c r="C1297" s="9" t="s">
        <v>12</v>
      </c>
      <c r="D1297" s="9" t="s">
        <v>36</v>
      </c>
      <c r="E1297" s="31">
        <v>22</v>
      </c>
      <c r="F1297" s="31">
        <v>44</v>
      </c>
      <c r="G1297" s="31">
        <v>36</v>
      </c>
      <c r="H1297" s="8">
        <v>2</v>
      </c>
      <c r="I1297" s="7">
        <v>3.5416666666666666E-2</v>
      </c>
      <c r="J1297" s="9" t="s">
        <v>6</v>
      </c>
      <c r="K1297" s="31">
        <v>72</v>
      </c>
      <c r="L1297" s="31">
        <v>28</v>
      </c>
      <c r="M1297" s="31">
        <v>72</v>
      </c>
      <c r="N1297" s="12">
        <v>0.3888888888888889</v>
      </c>
    </row>
    <row r="1298" spans="1:14" x14ac:dyDescent="0.2">
      <c r="A1298" s="8">
        <v>529</v>
      </c>
      <c r="B1298" s="8">
        <v>1</v>
      </c>
      <c r="C1298" s="9" t="s">
        <v>22</v>
      </c>
      <c r="D1298" s="9" t="s">
        <v>46</v>
      </c>
      <c r="E1298" s="31">
        <v>14</v>
      </c>
      <c r="F1298" s="31">
        <v>28</v>
      </c>
      <c r="G1298" s="31">
        <v>23</v>
      </c>
      <c r="H1298" s="8">
        <v>2</v>
      </c>
      <c r="I1298" s="7">
        <v>1.8749999999999999E-2</v>
      </c>
      <c r="J1298" s="9" t="s">
        <v>8</v>
      </c>
      <c r="K1298" s="31">
        <v>46</v>
      </c>
      <c r="L1298" s="31">
        <v>18</v>
      </c>
      <c r="M1298" s="31">
        <v>46</v>
      </c>
      <c r="N1298" s="12">
        <v>0.39130434782608697</v>
      </c>
    </row>
    <row r="1299" spans="1:14" x14ac:dyDescent="0.2">
      <c r="A1299" s="8">
        <v>529</v>
      </c>
      <c r="B1299" s="8">
        <v>1</v>
      </c>
      <c r="C1299" s="9" t="s">
        <v>15</v>
      </c>
      <c r="D1299" s="9" t="s">
        <v>39</v>
      </c>
      <c r="E1299" s="31">
        <v>16</v>
      </c>
      <c r="F1299" s="31">
        <v>32</v>
      </c>
      <c r="G1299" s="31">
        <v>28</v>
      </c>
      <c r="H1299" s="8">
        <v>2</v>
      </c>
      <c r="I1299" s="7">
        <v>3.8194444444444448E-2</v>
      </c>
      <c r="J1299" s="9" t="s">
        <v>6</v>
      </c>
      <c r="K1299" s="31">
        <v>56</v>
      </c>
      <c r="L1299" s="31">
        <v>24</v>
      </c>
      <c r="M1299" s="31">
        <v>56</v>
      </c>
      <c r="N1299" s="12">
        <v>0.42857142857142855</v>
      </c>
    </row>
    <row r="1300" spans="1:14" x14ac:dyDescent="0.2">
      <c r="A1300" s="8">
        <v>530</v>
      </c>
      <c r="B1300" s="8">
        <v>7</v>
      </c>
      <c r="C1300" s="9" t="s">
        <v>24</v>
      </c>
      <c r="D1300" s="9" t="s">
        <v>48</v>
      </c>
      <c r="E1300" s="31">
        <v>10</v>
      </c>
      <c r="F1300" s="31">
        <v>30</v>
      </c>
      <c r="G1300" s="31">
        <v>18</v>
      </c>
      <c r="H1300" s="8">
        <v>3</v>
      </c>
      <c r="I1300" s="7">
        <v>2.5694444444444443E-2</v>
      </c>
      <c r="J1300" s="9" t="s">
        <v>8</v>
      </c>
      <c r="K1300" s="31">
        <v>54</v>
      </c>
      <c r="L1300" s="31">
        <v>24</v>
      </c>
      <c r="M1300" s="31">
        <v>54</v>
      </c>
      <c r="N1300" s="12">
        <v>0.44444444444444442</v>
      </c>
    </row>
    <row r="1301" spans="1:14" x14ac:dyDescent="0.2">
      <c r="A1301" s="8">
        <v>530</v>
      </c>
      <c r="B1301" s="8">
        <v>7</v>
      </c>
      <c r="C1301" s="9" t="s">
        <v>15</v>
      </c>
      <c r="D1301" s="9" t="s">
        <v>39</v>
      </c>
      <c r="E1301" s="31">
        <v>16</v>
      </c>
      <c r="F1301" s="31">
        <v>32</v>
      </c>
      <c r="G1301" s="31">
        <v>28</v>
      </c>
      <c r="H1301" s="8">
        <v>2</v>
      </c>
      <c r="I1301" s="7">
        <v>3.4722222222222224E-2</v>
      </c>
      <c r="J1301" s="9" t="s">
        <v>8</v>
      </c>
      <c r="K1301" s="31">
        <v>56</v>
      </c>
      <c r="L1301" s="31">
        <v>24</v>
      </c>
      <c r="M1301" s="31">
        <v>56</v>
      </c>
      <c r="N1301" s="12">
        <v>0.42857142857142855</v>
      </c>
    </row>
    <row r="1302" spans="1:14" x14ac:dyDescent="0.2">
      <c r="A1302" s="8">
        <v>530</v>
      </c>
      <c r="B1302" s="8">
        <v>7</v>
      </c>
      <c r="C1302" s="9" t="s">
        <v>26</v>
      </c>
      <c r="D1302" s="9" t="s">
        <v>50</v>
      </c>
      <c r="E1302" s="31">
        <v>15</v>
      </c>
      <c r="F1302" s="31">
        <v>30</v>
      </c>
      <c r="G1302" s="31">
        <v>25</v>
      </c>
      <c r="H1302" s="8">
        <v>2</v>
      </c>
      <c r="I1302" s="7">
        <v>1.3194444444444444E-2</v>
      </c>
      <c r="J1302" s="9" t="s">
        <v>6</v>
      </c>
      <c r="K1302" s="31">
        <v>50</v>
      </c>
      <c r="L1302" s="31">
        <v>20</v>
      </c>
      <c r="M1302" s="31">
        <v>50</v>
      </c>
      <c r="N1302" s="12">
        <v>0.4</v>
      </c>
    </row>
    <row r="1303" spans="1:14" x14ac:dyDescent="0.2">
      <c r="A1303" s="8">
        <v>531</v>
      </c>
      <c r="B1303" s="8">
        <v>9</v>
      </c>
      <c r="C1303" s="9" t="s">
        <v>23</v>
      </c>
      <c r="D1303" s="9" t="s">
        <v>47</v>
      </c>
      <c r="E1303" s="31">
        <v>13</v>
      </c>
      <c r="F1303" s="31">
        <v>39</v>
      </c>
      <c r="G1303" s="31">
        <v>21</v>
      </c>
      <c r="H1303" s="8">
        <v>3</v>
      </c>
      <c r="I1303" s="7">
        <v>2.8472222222222222E-2</v>
      </c>
      <c r="J1303" s="9" t="s">
        <v>6</v>
      </c>
      <c r="K1303" s="31">
        <v>63</v>
      </c>
      <c r="L1303" s="31">
        <v>24</v>
      </c>
      <c r="M1303" s="31">
        <v>63</v>
      </c>
      <c r="N1303" s="12">
        <v>0.38095238095238093</v>
      </c>
    </row>
    <row r="1304" spans="1:14" x14ac:dyDescent="0.2">
      <c r="A1304" s="8">
        <v>531</v>
      </c>
      <c r="B1304" s="8">
        <v>9</v>
      </c>
      <c r="C1304" s="9" t="s">
        <v>11</v>
      </c>
      <c r="D1304" s="9" t="s">
        <v>35</v>
      </c>
      <c r="E1304" s="31">
        <v>25</v>
      </c>
      <c r="F1304" s="31">
        <v>25</v>
      </c>
      <c r="G1304" s="31">
        <v>40</v>
      </c>
      <c r="H1304" s="8">
        <v>1</v>
      </c>
      <c r="I1304" s="7">
        <v>2.9861111111111113E-2</v>
      </c>
      <c r="J1304" s="9" t="s">
        <v>6</v>
      </c>
      <c r="K1304" s="31">
        <v>40</v>
      </c>
      <c r="L1304" s="31">
        <v>15</v>
      </c>
      <c r="M1304" s="31">
        <v>40</v>
      </c>
      <c r="N1304" s="12">
        <v>0.375</v>
      </c>
    </row>
    <row r="1305" spans="1:14" x14ac:dyDescent="0.2">
      <c r="A1305" s="8">
        <v>531</v>
      </c>
      <c r="B1305" s="8">
        <v>9</v>
      </c>
      <c r="C1305" s="9" t="s">
        <v>24</v>
      </c>
      <c r="D1305" s="9" t="s">
        <v>48</v>
      </c>
      <c r="E1305" s="31">
        <v>10</v>
      </c>
      <c r="F1305" s="31">
        <v>30</v>
      </c>
      <c r="G1305" s="31">
        <v>18</v>
      </c>
      <c r="H1305" s="8">
        <v>3</v>
      </c>
      <c r="I1305" s="7">
        <v>3.888888888888889E-2</v>
      </c>
      <c r="J1305" s="9" t="s">
        <v>8</v>
      </c>
      <c r="K1305" s="31">
        <v>54</v>
      </c>
      <c r="L1305" s="31">
        <v>24</v>
      </c>
      <c r="M1305" s="31">
        <v>54</v>
      </c>
      <c r="N1305" s="12">
        <v>0.44444444444444442</v>
      </c>
    </row>
    <row r="1306" spans="1:14" x14ac:dyDescent="0.2">
      <c r="A1306" s="8">
        <v>531</v>
      </c>
      <c r="B1306" s="8">
        <v>9</v>
      </c>
      <c r="C1306" s="9" t="s">
        <v>13</v>
      </c>
      <c r="D1306" s="9" t="s">
        <v>37</v>
      </c>
      <c r="E1306" s="31">
        <v>17</v>
      </c>
      <c r="F1306" s="31">
        <v>51</v>
      </c>
      <c r="G1306" s="31">
        <v>29</v>
      </c>
      <c r="H1306" s="8">
        <v>3</v>
      </c>
      <c r="I1306" s="7">
        <v>4.0972222222222222E-2</v>
      </c>
      <c r="J1306" s="9" t="s">
        <v>8</v>
      </c>
      <c r="K1306" s="31">
        <v>87</v>
      </c>
      <c r="L1306" s="31">
        <v>36</v>
      </c>
      <c r="M1306" s="31">
        <v>87</v>
      </c>
      <c r="N1306" s="12">
        <v>0.41379310344827586</v>
      </c>
    </row>
    <row r="1307" spans="1:14" x14ac:dyDescent="0.2">
      <c r="A1307" s="8">
        <v>532</v>
      </c>
      <c r="B1307" s="8">
        <v>13</v>
      </c>
      <c r="C1307" s="9" t="s">
        <v>23</v>
      </c>
      <c r="D1307" s="9" t="s">
        <v>47</v>
      </c>
      <c r="E1307" s="31">
        <v>13</v>
      </c>
      <c r="F1307" s="31">
        <v>13</v>
      </c>
      <c r="G1307" s="31">
        <v>21</v>
      </c>
      <c r="H1307" s="8">
        <v>1</v>
      </c>
      <c r="I1307" s="7">
        <v>1.6666666666666666E-2</v>
      </c>
      <c r="J1307" s="9" t="s">
        <v>8</v>
      </c>
      <c r="K1307" s="31">
        <v>21</v>
      </c>
      <c r="L1307" s="31">
        <v>8</v>
      </c>
      <c r="M1307" s="31">
        <v>21</v>
      </c>
      <c r="N1307" s="12">
        <v>0.38095238095238093</v>
      </c>
    </row>
    <row r="1308" spans="1:14" x14ac:dyDescent="0.2">
      <c r="A1308" s="8">
        <v>532</v>
      </c>
      <c r="B1308" s="8">
        <v>13</v>
      </c>
      <c r="C1308" s="9" t="s">
        <v>25</v>
      </c>
      <c r="D1308" s="9" t="s">
        <v>49</v>
      </c>
      <c r="E1308" s="31">
        <v>15</v>
      </c>
      <c r="F1308" s="31">
        <v>30</v>
      </c>
      <c r="G1308" s="31">
        <v>26</v>
      </c>
      <c r="H1308" s="8">
        <v>2</v>
      </c>
      <c r="I1308" s="7">
        <v>1.9444444444444445E-2</v>
      </c>
      <c r="J1308" s="9" t="s">
        <v>6</v>
      </c>
      <c r="K1308" s="31">
        <v>52</v>
      </c>
      <c r="L1308" s="31">
        <v>22</v>
      </c>
      <c r="M1308" s="31">
        <v>52</v>
      </c>
      <c r="N1308" s="12">
        <v>0.42307692307692307</v>
      </c>
    </row>
    <row r="1309" spans="1:14" x14ac:dyDescent="0.2">
      <c r="A1309" s="8">
        <v>532</v>
      </c>
      <c r="B1309" s="8">
        <v>13</v>
      </c>
      <c r="C1309" s="9" t="s">
        <v>18</v>
      </c>
      <c r="D1309" s="9" t="s">
        <v>42</v>
      </c>
      <c r="E1309" s="31">
        <v>19</v>
      </c>
      <c r="F1309" s="31">
        <v>38</v>
      </c>
      <c r="G1309" s="31">
        <v>32</v>
      </c>
      <c r="H1309" s="8">
        <v>2</v>
      </c>
      <c r="I1309" s="7">
        <v>4.8611111111111112E-3</v>
      </c>
      <c r="J1309" s="9" t="s">
        <v>8</v>
      </c>
      <c r="K1309" s="31">
        <v>64</v>
      </c>
      <c r="L1309" s="31">
        <v>26</v>
      </c>
      <c r="M1309" s="31">
        <v>64</v>
      </c>
      <c r="N1309" s="12">
        <v>0.40625</v>
      </c>
    </row>
    <row r="1310" spans="1:14" x14ac:dyDescent="0.2">
      <c r="A1310" s="8">
        <v>533</v>
      </c>
      <c r="B1310" s="8">
        <v>1</v>
      </c>
      <c r="C1310" s="9" t="s">
        <v>21</v>
      </c>
      <c r="D1310" s="9" t="s">
        <v>45</v>
      </c>
      <c r="E1310" s="31">
        <v>12</v>
      </c>
      <c r="F1310" s="31">
        <v>12</v>
      </c>
      <c r="G1310" s="31">
        <v>20</v>
      </c>
      <c r="H1310" s="8">
        <v>1</v>
      </c>
      <c r="I1310" s="7">
        <v>2.361111111111111E-2</v>
      </c>
      <c r="J1310" s="9" t="s">
        <v>6</v>
      </c>
      <c r="K1310" s="31">
        <v>20</v>
      </c>
      <c r="L1310" s="31">
        <v>8</v>
      </c>
      <c r="M1310" s="31">
        <v>20</v>
      </c>
      <c r="N1310" s="12">
        <v>0.4</v>
      </c>
    </row>
    <row r="1311" spans="1:14" x14ac:dyDescent="0.2">
      <c r="A1311" s="8">
        <v>533</v>
      </c>
      <c r="B1311" s="8">
        <v>1</v>
      </c>
      <c r="C1311" s="9" t="s">
        <v>23</v>
      </c>
      <c r="D1311" s="9" t="s">
        <v>47</v>
      </c>
      <c r="E1311" s="31">
        <v>13</v>
      </c>
      <c r="F1311" s="31">
        <v>13</v>
      </c>
      <c r="G1311" s="31">
        <v>21</v>
      </c>
      <c r="H1311" s="8">
        <v>1</v>
      </c>
      <c r="I1311" s="7">
        <v>9.7222222222222224E-3</v>
      </c>
      <c r="J1311" s="9" t="s">
        <v>8</v>
      </c>
      <c r="K1311" s="31">
        <v>21</v>
      </c>
      <c r="L1311" s="31">
        <v>8</v>
      </c>
      <c r="M1311" s="31">
        <v>21</v>
      </c>
      <c r="N1311" s="12">
        <v>0.38095238095238093</v>
      </c>
    </row>
    <row r="1312" spans="1:14" x14ac:dyDescent="0.2">
      <c r="A1312" s="8">
        <v>534</v>
      </c>
      <c r="B1312" s="8">
        <v>1</v>
      </c>
      <c r="C1312" s="9" t="s">
        <v>5</v>
      </c>
      <c r="D1312" s="9" t="s">
        <v>31</v>
      </c>
      <c r="E1312" s="31">
        <v>14</v>
      </c>
      <c r="F1312" s="31">
        <v>28</v>
      </c>
      <c r="G1312" s="31">
        <v>24</v>
      </c>
      <c r="H1312" s="8">
        <v>2</v>
      </c>
      <c r="I1312" s="7">
        <v>3.888888888888889E-2</v>
      </c>
      <c r="J1312" s="9" t="s">
        <v>8</v>
      </c>
      <c r="K1312" s="31">
        <v>48</v>
      </c>
      <c r="L1312" s="31">
        <v>20</v>
      </c>
      <c r="M1312" s="31">
        <v>48</v>
      </c>
      <c r="N1312" s="12">
        <v>0.41666666666666669</v>
      </c>
    </row>
    <row r="1313" spans="1:14" x14ac:dyDescent="0.2">
      <c r="A1313" s="8">
        <v>534</v>
      </c>
      <c r="B1313" s="8">
        <v>1</v>
      </c>
      <c r="C1313" s="9" t="s">
        <v>13</v>
      </c>
      <c r="D1313" s="9" t="s">
        <v>37</v>
      </c>
      <c r="E1313" s="31">
        <v>17</v>
      </c>
      <c r="F1313" s="31">
        <v>17</v>
      </c>
      <c r="G1313" s="31">
        <v>29</v>
      </c>
      <c r="H1313" s="8">
        <v>1</v>
      </c>
      <c r="I1313" s="7">
        <v>6.9444444444444441E-3</v>
      </c>
      <c r="J1313" s="9" t="s">
        <v>8</v>
      </c>
      <c r="K1313" s="31">
        <v>29</v>
      </c>
      <c r="L1313" s="31">
        <v>12</v>
      </c>
      <c r="M1313" s="31">
        <v>29</v>
      </c>
      <c r="N1313" s="12">
        <v>0.41379310344827586</v>
      </c>
    </row>
    <row r="1314" spans="1:14" x14ac:dyDescent="0.2">
      <c r="A1314" s="8">
        <v>534</v>
      </c>
      <c r="B1314" s="8">
        <v>1</v>
      </c>
      <c r="C1314" s="9" t="s">
        <v>17</v>
      </c>
      <c r="D1314" s="9" t="s">
        <v>41</v>
      </c>
      <c r="E1314" s="31">
        <v>21</v>
      </c>
      <c r="F1314" s="31">
        <v>42</v>
      </c>
      <c r="G1314" s="31">
        <v>35</v>
      </c>
      <c r="H1314" s="8">
        <v>2</v>
      </c>
      <c r="I1314" s="7">
        <v>6.9444444444444441E-3</v>
      </c>
      <c r="J1314" s="9" t="s">
        <v>6</v>
      </c>
      <c r="K1314" s="31">
        <v>70</v>
      </c>
      <c r="L1314" s="31">
        <v>28</v>
      </c>
      <c r="M1314" s="31">
        <v>70</v>
      </c>
      <c r="N1314" s="12">
        <v>0.4</v>
      </c>
    </row>
    <row r="1315" spans="1:14" x14ac:dyDescent="0.2">
      <c r="A1315" s="8">
        <v>535</v>
      </c>
      <c r="B1315" s="8">
        <v>15</v>
      </c>
      <c r="C1315" s="9" t="s">
        <v>11</v>
      </c>
      <c r="D1315" s="9" t="s">
        <v>35</v>
      </c>
      <c r="E1315" s="31">
        <v>25</v>
      </c>
      <c r="F1315" s="31">
        <v>75</v>
      </c>
      <c r="G1315" s="31">
        <v>40</v>
      </c>
      <c r="H1315" s="8">
        <v>3</v>
      </c>
      <c r="I1315" s="7">
        <v>3.3333333333333333E-2</v>
      </c>
      <c r="J1315" s="9" t="s">
        <v>8</v>
      </c>
      <c r="K1315" s="31">
        <v>120</v>
      </c>
      <c r="L1315" s="31">
        <v>45</v>
      </c>
      <c r="M1315" s="31">
        <v>120</v>
      </c>
      <c r="N1315" s="12">
        <v>0.375</v>
      </c>
    </row>
    <row r="1316" spans="1:14" x14ac:dyDescent="0.2">
      <c r="A1316" s="8">
        <v>535</v>
      </c>
      <c r="B1316" s="8">
        <v>15</v>
      </c>
      <c r="C1316" s="9" t="s">
        <v>13</v>
      </c>
      <c r="D1316" s="9" t="s">
        <v>37</v>
      </c>
      <c r="E1316" s="31">
        <v>17</v>
      </c>
      <c r="F1316" s="31">
        <v>51</v>
      </c>
      <c r="G1316" s="31">
        <v>29</v>
      </c>
      <c r="H1316" s="8">
        <v>3</v>
      </c>
      <c r="I1316" s="7">
        <v>6.2500000000000003E-3</v>
      </c>
      <c r="J1316" s="9" t="s">
        <v>6</v>
      </c>
      <c r="K1316" s="31">
        <v>87</v>
      </c>
      <c r="L1316" s="31">
        <v>36</v>
      </c>
      <c r="M1316" s="31">
        <v>87</v>
      </c>
      <c r="N1316" s="12">
        <v>0.41379310344827586</v>
      </c>
    </row>
    <row r="1317" spans="1:14" x14ac:dyDescent="0.2">
      <c r="A1317" s="8">
        <v>535</v>
      </c>
      <c r="B1317" s="8">
        <v>15</v>
      </c>
      <c r="C1317" s="9" t="s">
        <v>5</v>
      </c>
      <c r="D1317" s="9" t="s">
        <v>31</v>
      </c>
      <c r="E1317" s="31">
        <v>14</v>
      </c>
      <c r="F1317" s="31">
        <v>28</v>
      </c>
      <c r="G1317" s="31">
        <v>24</v>
      </c>
      <c r="H1317" s="8">
        <v>2</v>
      </c>
      <c r="I1317" s="7">
        <v>2.9166666666666667E-2</v>
      </c>
      <c r="J1317" s="9" t="s">
        <v>6</v>
      </c>
      <c r="K1317" s="31">
        <v>48</v>
      </c>
      <c r="L1317" s="31">
        <v>20</v>
      </c>
      <c r="M1317" s="31">
        <v>48</v>
      </c>
      <c r="N1317" s="12">
        <v>0.41666666666666669</v>
      </c>
    </row>
    <row r="1318" spans="1:14" x14ac:dyDescent="0.2">
      <c r="A1318" s="8">
        <v>535</v>
      </c>
      <c r="B1318" s="8">
        <v>15</v>
      </c>
      <c r="C1318" s="9" t="s">
        <v>23</v>
      </c>
      <c r="D1318" s="9" t="s">
        <v>47</v>
      </c>
      <c r="E1318" s="31">
        <v>13</v>
      </c>
      <c r="F1318" s="31">
        <v>13</v>
      </c>
      <c r="G1318" s="31">
        <v>21</v>
      </c>
      <c r="H1318" s="8">
        <v>1</v>
      </c>
      <c r="I1318" s="7">
        <v>9.7222222222222224E-3</v>
      </c>
      <c r="J1318" s="9" t="s">
        <v>6</v>
      </c>
      <c r="K1318" s="31">
        <v>21</v>
      </c>
      <c r="L1318" s="31">
        <v>8</v>
      </c>
      <c r="M1318" s="31">
        <v>21</v>
      </c>
      <c r="N1318" s="12">
        <v>0.38095238095238093</v>
      </c>
    </row>
    <row r="1319" spans="1:14" x14ac:dyDescent="0.2">
      <c r="A1319" s="8">
        <v>536</v>
      </c>
      <c r="B1319" s="8">
        <v>9</v>
      </c>
      <c r="C1319" s="9" t="s">
        <v>24</v>
      </c>
      <c r="D1319" s="9" t="s">
        <v>48</v>
      </c>
      <c r="E1319" s="31">
        <v>10</v>
      </c>
      <c r="F1319" s="31">
        <v>10</v>
      </c>
      <c r="G1319" s="31">
        <v>18</v>
      </c>
      <c r="H1319" s="8">
        <v>1</v>
      </c>
      <c r="I1319" s="7">
        <v>2.013888888888889E-2</v>
      </c>
      <c r="J1319" s="9" t="s">
        <v>8</v>
      </c>
      <c r="K1319" s="31">
        <v>18</v>
      </c>
      <c r="L1319" s="31">
        <v>8</v>
      </c>
      <c r="M1319" s="31">
        <v>18</v>
      </c>
      <c r="N1319" s="12">
        <v>0.44444444444444442</v>
      </c>
    </row>
    <row r="1320" spans="1:14" x14ac:dyDescent="0.2">
      <c r="A1320" s="8">
        <v>536</v>
      </c>
      <c r="B1320" s="8">
        <v>9</v>
      </c>
      <c r="C1320" s="9" t="s">
        <v>13</v>
      </c>
      <c r="D1320" s="9" t="s">
        <v>37</v>
      </c>
      <c r="E1320" s="31">
        <v>17</v>
      </c>
      <c r="F1320" s="31">
        <v>34</v>
      </c>
      <c r="G1320" s="31">
        <v>29</v>
      </c>
      <c r="H1320" s="8">
        <v>2</v>
      </c>
      <c r="I1320" s="7">
        <v>3.6111111111111108E-2</v>
      </c>
      <c r="J1320" s="9" t="s">
        <v>6</v>
      </c>
      <c r="K1320" s="31">
        <v>58</v>
      </c>
      <c r="L1320" s="31">
        <v>24</v>
      </c>
      <c r="M1320" s="31">
        <v>58</v>
      </c>
      <c r="N1320" s="12">
        <v>0.41379310344827586</v>
      </c>
    </row>
    <row r="1321" spans="1:14" x14ac:dyDescent="0.2">
      <c r="A1321" s="8">
        <v>536</v>
      </c>
      <c r="B1321" s="8">
        <v>9</v>
      </c>
      <c r="C1321" s="9" t="s">
        <v>22</v>
      </c>
      <c r="D1321" s="9" t="s">
        <v>46</v>
      </c>
      <c r="E1321" s="31">
        <v>14</v>
      </c>
      <c r="F1321" s="31">
        <v>28</v>
      </c>
      <c r="G1321" s="31">
        <v>23</v>
      </c>
      <c r="H1321" s="8">
        <v>2</v>
      </c>
      <c r="I1321" s="7">
        <v>2.6388888888888889E-2</v>
      </c>
      <c r="J1321" s="9" t="s">
        <v>6</v>
      </c>
      <c r="K1321" s="31">
        <v>46</v>
      </c>
      <c r="L1321" s="31">
        <v>18</v>
      </c>
      <c r="M1321" s="31">
        <v>46</v>
      </c>
      <c r="N1321" s="12">
        <v>0.39130434782608697</v>
      </c>
    </row>
    <row r="1322" spans="1:14" x14ac:dyDescent="0.2">
      <c r="A1322" s="8">
        <v>536</v>
      </c>
      <c r="B1322" s="8">
        <v>9</v>
      </c>
      <c r="C1322" s="9" t="s">
        <v>7</v>
      </c>
      <c r="D1322" s="9" t="s">
        <v>32</v>
      </c>
      <c r="E1322" s="31">
        <v>18</v>
      </c>
      <c r="F1322" s="31">
        <v>54</v>
      </c>
      <c r="G1322" s="31">
        <v>30</v>
      </c>
      <c r="H1322" s="8">
        <v>3</v>
      </c>
      <c r="I1322" s="7">
        <v>2.2916666666666665E-2</v>
      </c>
      <c r="J1322" s="9" t="s">
        <v>6</v>
      </c>
      <c r="K1322" s="31">
        <v>90</v>
      </c>
      <c r="L1322" s="31">
        <v>36</v>
      </c>
      <c r="M1322" s="31">
        <v>90</v>
      </c>
      <c r="N1322" s="12">
        <v>0.4</v>
      </c>
    </row>
    <row r="1323" spans="1:14" x14ac:dyDescent="0.2">
      <c r="A1323" s="8">
        <v>537</v>
      </c>
      <c r="B1323" s="8">
        <v>18</v>
      </c>
      <c r="C1323" s="9" t="s">
        <v>23</v>
      </c>
      <c r="D1323" s="9" t="s">
        <v>47</v>
      </c>
      <c r="E1323" s="31">
        <v>13</v>
      </c>
      <c r="F1323" s="31">
        <v>39</v>
      </c>
      <c r="G1323" s="31">
        <v>21</v>
      </c>
      <c r="H1323" s="8">
        <v>3</v>
      </c>
      <c r="I1323" s="7">
        <v>1.4583333333333334E-2</v>
      </c>
      <c r="J1323" s="9" t="s">
        <v>8</v>
      </c>
      <c r="K1323" s="31">
        <v>63</v>
      </c>
      <c r="L1323" s="31">
        <v>24</v>
      </c>
      <c r="M1323" s="31">
        <v>63</v>
      </c>
      <c r="N1323" s="12">
        <v>0.38095238095238093</v>
      </c>
    </row>
    <row r="1324" spans="1:14" x14ac:dyDescent="0.2">
      <c r="A1324" s="8">
        <v>538</v>
      </c>
      <c r="B1324" s="8">
        <v>14</v>
      </c>
      <c r="C1324" s="9" t="s">
        <v>7</v>
      </c>
      <c r="D1324" s="9" t="s">
        <v>32</v>
      </c>
      <c r="E1324" s="31">
        <v>18</v>
      </c>
      <c r="F1324" s="31">
        <v>18</v>
      </c>
      <c r="G1324" s="31">
        <v>30</v>
      </c>
      <c r="H1324" s="8">
        <v>1</v>
      </c>
      <c r="I1324" s="7">
        <v>3.8194444444444448E-2</v>
      </c>
      <c r="J1324" s="9" t="s">
        <v>8</v>
      </c>
      <c r="K1324" s="31">
        <v>30</v>
      </c>
      <c r="L1324" s="31">
        <v>12</v>
      </c>
      <c r="M1324" s="31">
        <v>30</v>
      </c>
      <c r="N1324" s="12">
        <v>0.4</v>
      </c>
    </row>
    <row r="1325" spans="1:14" x14ac:dyDescent="0.2">
      <c r="A1325" s="8">
        <v>538</v>
      </c>
      <c r="B1325" s="8">
        <v>14</v>
      </c>
      <c r="C1325" s="9" t="s">
        <v>22</v>
      </c>
      <c r="D1325" s="9" t="s">
        <v>46</v>
      </c>
      <c r="E1325" s="31">
        <v>14</v>
      </c>
      <c r="F1325" s="31">
        <v>14</v>
      </c>
      <c r="G1325" s="31">
        <v>23</v>
      </c>
      <c r="H1325" s="8">
        <v>1</v>
      </c>
      <c r="I1325" s="7">
        <v>2.7083333333333334E-2</v>
      </c>
      <c r="J1325" s="9" t="s">
        <v>6</v>
      </c>
      <c r="K1325" s="31">
        <v>23</v>
      </c>
      <c r="L1325" s="31">
        <v>9</v>
      </c>
      <c r="M1325" s="31">
        <v>23</v>
      </c>
      <c r="N1325" s="12">
        <v>0.39130434782608697</v>
      </c>
    </row>
    <row r="1326" spans="1:14" x14ac:dyDescent="0.2">
      <c r="A1326" s="8">
        <v>538</v>
      </c>
      <c r="B1326" s="8">
        <v>14</v>
      </c>
      <c r="C1326" s="9" t="s">
        <v>14</v>
      </c>
      <c r="D1326" s="9" t="s">
        <v>38</v>
      </c>
      <c r="E1326" s="31">
        <v>20</v>
      </c>
      <c r="F1326" s="31">
        <v>20</v>
      </c>
      <c r="G1326" s="31">
        <v>33</v>
      </c>
      <c r="H1326" s="8">
        <v>1</v>
      </c>
      <c r="I1326" s="7">
        <v>4.027777777777778E-2</v>
      </c>
      <c r="J1326" s="9" t="s">
        <v>8</v>
      </c>
      <c r="K1326" s="31">
        <v>33</v>
      </c>
      <c r="L1326" s="31">
        <v>13</v>
      </c>
      <c r="M1326" s="31">
        <v>33</v>
      </c>
      <c r="N1326" s="12">
        <v>0.39393939393939392</v>
      </c>
    </row>
    <row r="1327" spans="1:14" x14ac:dyDescent="0.2">
      <c r="A1327" s="8">
        <v>538</v>
      </c>
      <c r="B1327" s="8">
        <v>14</v>
      </c>
      <c r="C1327" s="9" t="s">
        <v>15</v>
      </c>
      <c r="D1327" s="9" t="s">
        <v>39</v>
      </c>
      <c r="E1327" s="31">
        <v>16</v>
      </c>
      <c r="F1327" s="31">
        <v>32</v>
      </c>
      <c r="G1327" s="31">
        <v>28</v>
      </c>
      <c r="H1327" s="8">
        <v>2</v>
      </c>
      <c r="I1327" s="7">
        <v>3.1944444444444442E-2</v>
      </c>
      <c r="J1327" s="9" t="s">
        <v>6</v>
      </c>
      <c r="K1327" s="31">
        <v>56</v>
      </c>
      <c r="L1327" s="31">
        <v>24</v>
      </c>
      <c r="M1327" s="31">
        <v>56</v>
      </c>
      <c r="N1327" s="12">
        <v>0.42857142857142855</v>
      </c>
    </row>
    <row r="1328" spans="1:14" x14ac:dyDescent="0.2">
      <c r="A1328" s="8">
        <v>539</v>
      </c>
      <c r="B1328" s="8">
        <v>18</v>
      </c>
      <c r="C1328" s="9" t="s">
        <v>7</v>
      </c>
      <c r="D1328" s="9" t="s">
        <v>32</v>
      </c>
      <c r="E1328" s="31">
        <v>18</v>
      </c>
      <c r="F1328" s="31">
        <v>54</v>
      </c>
      <c r="G1328" s="31">
        <v>30</v>
      </c>
      <c r="H1328" s="8">
        <v>3</v>
      </c>
      <c r="I1328" s="7">
        <v>2.9861111111111113E-2</v>
      </c>
      <c r="J1328" s="9" t="s">
        <v>8</v>
      </c>
      <c r="K1328" s="31">
        <v>90</v>
      </c>
      <c r="L1328" s="31">
        <v>36</v>
      </c>
      <c r="M1328" s="31">
        <v>90</v>
      </c>
      <c r="N1328" s="12">
        <v>0.4</v>
      </c>
    </row>
    <row r="1329" spans="1:14" x14ac:dyDescent="0.2">
      <c r="A1329" s="8">
        <v>539</v>
      </c>
      <c r="B1329" s="8">
        <v>18</v>
      </c>
      <c r="C1329" s="9" t="s">
        <v>10</v>
      </c>
      <c r="D1329" s="9" t="s">
        <v>34</v>
      </c>
      <c r="E1329" s="31">
        <v>16</v>
      </c>
      <c r="F1329" s="31">
        <v>16</v>
      </c>
      <c r="G1329" s="31">
        <v>27</v>
      </c>
      <c r="H1329" s="8">
        <v>1</v>
      </c>
      <c r="I1329" s="7">
        <v>2.7777777777777776E-2</v>
      </c>
      <c r="J1329" s="9" t="s">
        <v>8</v>
      </c>
      <c r="K1329" s="31">
        <v>27</v>
      </c>
      <c r="L1329" s="31">
        <v>11</v>
      </c>
      <c r="M1329" s="31">
        <v>27</v>
      </c>
      <c r="N1329" s="12">
        <v>0.40740740740740738</v>
      </c>
    </row>
    <row r="1330" spans="1:14" x14ac:dyDescent="0.2">
      <c r="A1330" s="8">
        <v>539</v>
      </c>
      <c r="B1330" s="8">
        <v>18</v>
      </c>
      <c r="C1330" s="9" t="s">
        <v>13</v>
      </c>
      <c r="D1330" s="9" t="s">
        <v>37</v>
      </c>
      <c r="E1330" s="31">
        <v>17</v>
      </c>
      <c r="F1330" s="31">
        <v>51</v>
      </c>
      <c r="G1330" s="31">
        <v>29</v>
      </c>
      <c r="H1330" s="8">
        <v>3</v>
      </c>
      <c r="I1330" s="7">
        <v>1.2500000000000001E-2</v>
      </c>
      <c r="J1330" s="9" t="s">
        <v>6</v>
      </c>
      <c r="K1330" s="31">
        <v>87</v>
      </c>
      <c r="L1330" s="31">
        <v>36</v>
      </c>
      <c r="M1330" s="31">
        <v>87</v>
      </c>
      <c r="N1330" s="12">
        <v>0.41379310344827586</v>
      </c>
    </row>
    <row r="1331" spans="1:14" x14ac:dyDescent="0.2">
      <c r="A1331" s="8">
        <v>539</v>
      </c>
      <c r="B1331" s="8">
        <v>18</v>
      </c>
      <c r="C1331" s="9" t="s">
        <v>24</v>
      </c>
      <c r="D1331" s="9" t="s">
        <v>48</v>
      </c>
      <c r="E1331" s="31">
        <v>10</v>
      </c>
      <c r="F1331" s="31">
        <v>20</v>
      </c>
      <c r="G1331" s="31">
        <v>18</v>
      </c>
      <c r="H1331" s="8">
        <v>2</v>
      </c>
      <c r="I1331" s="7">
        <v>1.9444444444444445E-2</v>
      </c>
      <c r="J1331" s="9" t="s">
        <v>6</v>
      </c>
      <c r="K1331" s="31">
        <v>36</v>
      </c>
      <c r="L1331" s="31">
        <v>16</v>
      </c>
      <c r="M1331" s="31">
        <v>36</v>
      </c>
      <c r="N1331" s="12">
        <v>0.44444444444444442</v>
      </c>
    </row>
    <row r="1332" spans="1:14" x14ac:dyDescent="0.2">
      <c r="A1332" s="8">
        <v>540</v>
      </c>
      <c r="B1332" s="8">
        <v>6</v>
      </c>
      <c r="C1332" s="9" t="s">
        <v>24</v>
      </c>
      <c r="D1332" s="9" t="s">
        <v>48</v>
      </c>
      <c r="E1332" s="31">
        <v>10</v>
      </c>
      <c r="F1332" s="31">
        <v>30</v>
      </c>
      <c r="G1332" s="31">
        <v>18</v>
      </c>
      <c r="H1332" s="8">
        <v>3</v>
      </c>
      <c r="I1332" s="7">
        <v>3.2638888888888891E-2</v>
      </c>
      <c r="J1332" s="9" t="s">
        <v>6</v>
      </c>
      <c r="K1332" s="31">
        <v>54</v>
      </c>
      <c r="L1332" s="31">
        <v>24</v>
      </c>
      <c r="M1332" s="31">
        <v>54</v>
      </c>
      <c r="N1332" s="12">
        <v>0.44444444444444442</v>
      </c>
    </row>
    <row r="1333" spans="1:14" x14ac:dyDescent="0.2">
      <c r="A1333" s="8">
        <v>540</v>
      </c>
      <c r="B1333" s="8">
        <v>6</v>
      </c>
      <c r="C1333" s="9" t="s">
        <v>17</v>
      </c>
      <c r="D1333" s="9" t="s">
        <v>41</v>
      </c>
      <c r="E1333" s="31">
        <v>21</v>
      </c>
      <c r="F1333" s="31">
        <v>42</v>
      </c>
      <c r="G1333" s="31">
        <v>35</v>
      </c>
      <c r="H1333" s="8">
        <v>2</v>
      </c>
      <c r="I1333" s="7">
        <v>2.4305555555555556E-2</v>
      </c>
      <c r="J1333" s="9" t="s">
        <v>6</v>
      </c>
      <c r="K1333" s="31">
        <v>70</v>
      </c>
      <c r="L1333" s="31">
        <v>28</v>
      </c>
      <c r="M1333" s="31">
        <v>70</v>
      </c>
      <c r="N1333" s="12">
        <v>0.4</v>
      </c>
    </row>
    <row r="1334" spans="1:14" x14ac:dyDescent="0.2">
      <c r="A1334" s="8">
        <v>541</v>
      </c>
      <c r="B1334" s="8">
        <v>19</v>
      </c>
      <c r="C1334" s="9" t="s">
        <v>16</v>
      </c>
      <c r="D1334" s="9" t="s">
        <v>40</v>
      </c>
      <c r="E1334" s="31">
        <v>11</v>
      </c>
      <c r="F1334" s="31">
        <v>22</v>
      </c>
      <c r="G1334" s="31">
        <v>19</v>
      </c>
      <c r="H1334" s="8">
        <v>2</v>
      </c>
      <c r="I1334" s="7">
        <v>2.1527777777777778E-2</v>
      </c>
      <c r="J1334" s="9" t="s">
        <v>6</v>
      </c>
      <c r="K1334" s="31">
        <v>38</v>
      </c>
      <c r="L1334" s="31">
        <v>16</v>
      </c>
      <c r="M1334" s="31">
        <v>38</v>
      </c>
      <c r="N1334" s="12">
        <v>0.42105263157894735</v>
      </c>
    </row>
    <row r="1335" spans="1:14" x14ac:dyDescent="0.2">
      <c r="A1335" s="8">
        <v>541</v>
      </c>
      <c r="B1335" s="8">
        <v>19</v>
      </c>
      <c r="C1335" s="9" t="s">
        <v>14</v>
      </c>
      <c r="D1335" s="9" t="s">
        <v>38</v>
      </c>
      <c r="E1335" s="31">
        <v>20</v>
      </c>
      <c r="F1335" s="31">
        <v>40</v>
      </c>
      <c r="G1335" s="31">
        <v>33</v>
      </c>
      <c r="H1335" s="8">
        <v>2</v>
      </c>
      <c r="I1335" s="7">
        <v>1.4583333333333334E-2</v>
      </c>
      <c r="J1335" s="9" t="s">
        <v>6</v>
      </c>
      <c r="K1335" s="31">
        <v>66</v>
      </c>
      <c r="L1335" s="31">
        <v>26</v>
      </c>
      <c r="M1335" s="31">
        <v>66</v>
      </c>
      <c r="N1335" s="12">
        <v>0.39393939393939392</v>
      </c>
    </row>
    <row r="1336" spans="1:14" x14ac:dyDescent="0.2">
      <c r="A1336" s="8">
        <v>541</v>
      </c>
      <c r="B1336" s="8">
        <v>19</v>
      </c>
      <c r="C1336" s="9" t="s">
        <v>13</v>
      </c>
      <c r="D1336" s="9" t="s">
        <v>37</v>
      </c>
      <c r="E1336" s="31">
        <v>17</v>
      </c>
      <c r="F1336" s="31">
        <v>17</v>
      </c>
      <c r="G1336" s="31">
        <v>29</v>
      </c>
      <c r="H1336" s="8">
        <v>1</v>
      </c>
      <c r="I1336" s="7">
        <v>2.4305555555555556E-2</v>
      </c>
      <c r="J1336" s="9" t="s">
        <v>6</v>
      </c>
      <c r="K1336" s="31">
        <v>29</v>
      </c>
      <c r="L1336" s="31">
        <v>12</v>
      </c>
      <c r="M1336" s="31">
        <v>29</v>
      </c>
      <c r="N1336" s="12">
        <v>0.41379310344827586</v>
      </c>
    </row>
    <row r="1337" spans="1:14" x14ac:dyDescent="0.2">
      <c r="A1337" s="8">
        <v>541</v>
      </c>
      <c r="B1337" s="8">
        <v>19</v>
      </c>
      <c r="C1337" s="9" t="s">
        <v>22</v>
      </c>
      <c r="D1337" s="9" t="s">
        <v>46</v>
      </c>
      <c r="E1337" s="31">
        <v>14</v>
      </c>
      <c r="F1337" s="31">
        <v>42</v>
      </c>
      <c r="G1337" s="31">
        <v>23</v>
      </c>
      <c r="H1337" s="8">
        <v>3</v>
      </c>
      <c r="I1337" s="7">
        <v>2.5694444444444443E-2</v>
      </c>
      <c r="J1337" s="9" t="s">
        <v>6</v>
      </c>
      <c r="K1337" s="31">
        <v>69</v>
      </c>
      <c r="L1337" s="31">
        <v>27</v>
      </c>
      <c r="M1337" s="31">
        <v>69</v>
      </c>
      <c r="N1337" s="12">
        <v>0.39130434782608697</v>
      </c>
    </row>
    <row r="1338" spans="1:14" x14ac:dyDescent="0.2">
      <c r="A1338" s="8">
        <v>542</v>
      </c>
      <c r="B1338" s="8">
        <v>9</v>
      </c>
      <c r="C1338" s="9" t="s">
        <v>20</v>
      </c>
      <c r="D1338" s="9" t="s">
        <v>44</v>
      </c>
      <c r="E1338" s="31">
        <v>20</v>
      </c>
      <c r="F1338" s="31">
        <v>40</v>
      </c>
      <c r="G1338" s="31">
        <v>34</v>
      </c>
      <c r="H1338" s="8">
        <v>2</v>
      </c>
      <c r="I1338" s="7">
        <v>1.1805555555555555E-2</v>
      </c>
      <c r="J1338" s="9" t="s">
        <v>8</v>
      </c>
      <c r="K1338" s="31">
        <v>68</v>
      </c>
      <c r="L1338" s="31">
        <v>28</v>
      </c>
      <c r="M1338" s="31">
        <v>68</v>
      </c>
      <c r="N1338" s="12">
        <v>0.41176470588235292</v>
      </c>
    </row>
    <row r="1339" spans="1:14" x14ac:dyDescent="0.2">
      <c r="A1339" s="8">
        <v>542</v>
      </c>
      <c r="B1339" s="8">
        <v>9</v>
      </c>
      <c r="C1339" s="9" t="s">
        <v>25</v>
      </c>
      <c r="D1339" s="9" t="s">
        <v>49</v>
      </c>
      <c r="E1339" s="31">
        <v>15</v>
      </c>
      <c r="F1339" s="31">
        <v>15</v>
      </c>
      <c r="G1339" s="31">
        <v>26</v>
      </c>
      <c r="H1339" s="8">
        <v>1</v>
      </c>
      <c r="I1339" s="7">
        <v>3.1944444444444442E-2</v>
      </c>
      <c r="J1339" s="9" t="s">
        <v>6</v>
      </c>
      <c r="K1339" s="31">
        <v>26</v>
      </c>
      <c r="L1339" s="31">
        <v>11</v>
      </c>
      <c r="M1339" s="31">
        <v>26</v>
      </c>
      <c r="N1339" s="12">
        <v>0.42307692307692307</v>
      </c>
    </row>
    <row r="1340" spans="1:14" x14ac:dyDescent="0.2">
      <c r="A1340" s="8">
        <v>542</v>
      </c>
      <c r="B1340" s="8">
        <v>9</v>
      </c>
      <c r="C1340" s="9" t="s">
        <v>10</v>
      </c>
      <c r="D1340" s="9" t="s">
        <v>34</v>
      </c>
      <c r="E1340" s="31">
        <v>16</v>
      </c>
      <c r="F1340" s="31">
        <v>32</v>
      </c>
      <c r="G1340" s="31">
        <v>27</v>
      </c>
      <c r="H1340" s="8">
        <v>2</v>
      </c>
      <c r="I1340" s="7">
        <v>3.6111111111111108E-2</v>
      </c>
      <c r="J1340" s="9" t="s">
        <v>8</v>
      </c>
      <c r="K1340" s="31">
        <v>54</v>
      </c>
      <c r="L1340" s="31">
        <v>22</v>
      </c>
      <c r="M1340" s="31">
        <v>54</v>
      </c>
      <c r="N1340" s="12">
        <v>0.40740740740740738</v>
      </c>
    </row>
    <row r="1341" spans="1:14" x14ac:dyDescent="0.2">
      <c r="A1341" s="8">
        <v>543</v>
      </c>
      <c r="B1341" s="8">
        <v>19</v>
      </c>
      <c r="C1341" s="9" t="s">
        <v>15</v>
      </c>
      <c r="D1341" s="9" t="s">
        <v>39</v>
      </c>
      <c r="E1341" s="31">
        <v>16</v>
      </c>
      <c r="F1341" s="31">
        <v>32</v>
      </c>
      <c r="G1341" s="31">
        <v>28</v>
      </c>
      <c r="H1341" s="8">
        <v>2</v>
      </c>
      <c r="I1341" s="7">
        <v>1.8749999999999999E-2</v>
      </c>
      <c r="J1341" s="9" t="s">
        <v>8</v>
      </c>
      <c r="K1341" s="31">
        <v>56</v>
      </c>
      <c r="L1341" s="31">
        <v>24</v>
      </c>
      <c r="M1341" s="31">
        <v>56</v>
      </c>
      <c r="N1341" s="12">
        <v>0.42857142857142855</v>
      </c>
    </row>
    <row r="1342" spans="1:14" x14ac:dyDescent="0.2">
      <c r="A1342" s="8">
        <v>543</v>
      </c>
      <c r="B1342" s="8">
        <v>19</v>
      </c>
      <c r="C1342" s="9" t="s">
        <v>10</v>
      </c>
      <c r="D1342" s="9" t="s">
        <v>34</v>
      </c>
      <c r="E1342" s="31">
        <v>16</v>
      </c>
      <c r="F1342" s="31">
        <v>32</v>
      </c>
      <c r="G1342" s="31">
        <v>27</v>
      </c>
      <c r="H1342" s="8">
        <v>2</v>
      </c>
      <c r="I1342" s="7">
        <v>3.472222222222222E-3</v>
      </c>
      <c r="J1342" s="9" t="s">
        <v>6</v>
      </c>
      <c r="K1342" s="31">
        <v>54</v>
      </c>
      <c r="L1342" s="31">
        <v>22</v>
      </c>
      <c r="M1342" s="31">
        <v>54</v>
      </c>
      <c r="N1342" s="12">
        <v>0.40740740740740738</v>
      </c>
    </row>
    <row r="1343" spans="1:14" x14ac:dyDescent="0.2">
      <c r="A1343" s="8">
        <v>543</v>
      </c>
      <c r="B1343" s="8">
        <v>19</v>
      </c>
      <c r="C1343" s="9" t="s">
        <v>18</v>
      </c>
      <c r="D1343" s="9" t="s">
        <v>42</v>
      </c>
      <c r="E1343" s="31">
        <v>19</v>
      </c>
      <c r="F1343" s="31">
        <v>57</v>
      </c>
      <c r="G1343" s="31">
        <v>32</v>
      </c>
      <c r="H1343" s="8">
        <v>3</v>
      </c>
      <c r="I1343" s="7">
        <v>2.9166666666666667E-2</v>
      </c>
      <c r="J1343" s="9" t="s">
        <v>8</v>
      </c>
      <c r="K1343" s="31">
        <v>96</v>
      </c>
      <c r="L1343" s="31">
        <v>39</v>
      </c>
      <c r="M1343" s="31">
        <v>96</v>
      </c>
      <c r="N1343" s="12">
        <v>0.40625</v>
      </c>
    </row>
    <row r="1344" spans="1:14" x14ac:dyDescent="0.2">
      <c r="A1344" s="8">
        <v>544</v>
      </c>
      <c r="B1344" s="8">
        <v>7</v>
      </c>
      <c r="C1344" s="9" t="s">
        <v>17</v>
      </c>
      <c r="D1344" s="9" t="s">
        <v>41</v>
      </c>
      <c r="E1344" s="31">
        <v>21</v>
      </c>
      <c r="F1344" s="31">
        <v>42</v>
      </c>
      <c r="G1344" s="31">
        <v>35</v>
      </c>
      <c r="H1344" s="8">
        <v>2</v>
      </c>
      <c r="I1344" s="7">
        <v>3.3333333333333333E-2</v>
      </c>
      <c r="J1344" s="9" t="s">
        <v>6</v>
      </c>
      <c r="K1344" s="31">
        <v>70</v>
      </c>
      <c r="L1344" s="31">
        <v>28</v>
      </c>
      <c r="M1344" s="31">
        <v>70</v>
      </c>
      <c r="N1344" s="12">
        <v>0.4</v>
      </c>
    </row>
    <row r="1345" spans="1:14" x14ac:dyDescent="0.2">
      <c r="A1345" s="8">
        <v>545</v>
      </c>
      <c r="B1345" s="8">
        <v>20</v>
      </c>
      <c r="C1345" s="9" t="s">
        <v>14</v>
      </c>
      <c r="D1345" s="9" t="s">
        <v>38</v>
      </c>
      <c r="E1345" s="31">
        <v>20</v>
      </c>
      <c r="F1345" s="31">
        <v>60</v>
      </c>
      <c r="G1345" s="31">
        <v>33</v>
      </c>
      <c r="H1345" s="8">
        <v>3</v>
      </c>
      <c r="I1345" s="7">
        <v>3.9583333333333331E-2</v>
      </c>
      <c r="J1345" s="9" t="s">
        <v>8</v>
      </c>
      <c r="K1345" s="31">
        <v>99</v>
      </c>
      <c r="L1345" s="31">
        <v>39</v>
      </c>
      <c r="M1345" s="31">
        <v>99</v>
      </c>
      <c r="N1345" s="12">
        <v>0.39393939393939392</v>
      </c>
    </row>
    <row r="1346" spans="1:14" x14ac:dyDescent="0.2">
      <c r="A1346" s="8">
        <v>545</v>
      </c>
      <c r="B1346" s="8">
        <v>20</v>
      </c>
      <c r="C1346" s="9" t="s">
        <v>9</v>
      </c>
      <c r="D1346" s="9" t="s">
        <v>33</v>
      </c>
      <c r="E1346" s="31">
        <v>19</v>
      </c>
      <c r="F1346" s="31">
        <v>19</v>
      </c>
      <c r="G1346" s="31">
        <v>31</v>
      </c>
      <c r="H1346" s="8">
        <v>1</v>
      </c>
      <c r="I1346" s="7">
        <v>2.9166666666666667E-2</v>
      </c>
      <c r="J1346" s="9" t="s">
        <v>8</v>
      </c>
      <c r="K1346" s="31">
        <v>31</v>
      </c>
      <c r="L1346" s="31">
        <v>12</v>
      </c>
      <c r="M1346" s="31">
        <v>31</v>
      </c>
      <c r="N1346" s="12">
        <v>0.38709677419354838</v>
      </c>
    </row>
    <row r="1347" spans="1:14" x14ac:dyDescent="0.2">
      <c r="A1347" s="8">
        <v>546</v>
      </c>
      <c r="B1347" s="8">
        <v>5</v>
      </c>
      <c r="C1347" s="9" t="s">
        <v>18</v>
      </c>
      <c r="D1347" s="9" t="s">
        <v>42</v>
      </c>
      <c r="E1347" s="31">
        <v>19</v>
      </c>
      <c r="F1347" s="31">
        <v>38</v>
      </c>
      <c r="G1347" s="31">
        <v>32</v>
      </c>
      <c r="H1347" s="8">
        <v>2</v>
      </c>
      <c r="I1347" s="7">
        <v>2.2916666666666665E-2</v>
      </c>
      <c r="J1347" s="9" t="s">
        <v>8</v>
      </c>
      <c r="K1347" s="31">
        <v>64</v>
      </c>
      <c r="L1347" s="31">
        <v>26</v>
      </c>
      <c r="M1347" s="31">
        <v>64</v>
      </c>
      <c r="N1347" s="12">
        <v>0.40625</v>
      </c>
    </row>
    <row r="1348" spans="1:14" x14ac:dyDescent="0.2">
      <c r="A1348" s="8">
        <v>546</v>
      </c>
      <c r="B1348" s="8">
        <v>5</v>
      </c>
      <c r="C1348" s="9" t="s">
        <v>15</v>
      </c>
      <c r="D1348" s="9" t="s">
        <v>39</v>
      </c>
      <c r="E1348" s="31">
        <v>16</v>
      </c>
      <c r="F1348" s="31">
        <v>16</v>
      </c>
      <c r="G1348" s="31">
        <v>28</v>
      </c>
      <c r="H1348" s="8">
        <v>1</v>
      </c>
      <c r="I1348" s="7">
        <v>4.027777777777778E-2</v>
      </c>
      <c r="J1348" s="9" t="s">
        <v>8</v>
      </c>
      <c r="K1348" s="31">
        <v>28</v>
      </c>
      <c r="L1348" s="31">
        <v>12</v>
      </c>
      <c r="M1348" s="31">
        <v>28</v>
      </c>
      <c r="N1348" s="12">
        <v>0.42857142857142855</v>
      </c>
    </row>
    <row r="1349" spans="1:14" x14ac:dyDescent="0.2">
      <c r="A1349" s="8">
        <v>547</v>
      </c>
      <c r="B1349" s="8">
        <v>9</v>
      </c>
      <c r="C1349" s="9" t="s">
        <v>9</v>
      </c>
      <c r="D1349" s="9" t="s">
        <v>33</v>
      </c>
      <c r="E1349" s="31">
        <v>19</v>
      </c>
      <c r="F1349" s="31">
        <v>57</v>
      </c>
      <c r="G1349" s="31">
        <v>31</v>
      </c>
      <c r="H1349" s="8">
        <v>3</v>
      </c>
      <c r="I1349" s="7">
        <v>9.0277777777777769E-3</v>
      </c>
      <c r="J1349" s="9" t="s">
        <v>6</v>
      </c>
      <c r="K1349" s="31">
        <v>93</v>
      </c>
      <c r="L1349" s="31">
        <v>36</v>
      </c>
      <c r="M1349" s="31">
        <v>93</v>
      </c>
      <c r="N1349" s="12">
        <v>0.38709677419354838</v>
      </c>
    </row>
    <row r="1350" spans="1:14" x14ac:dyDescent="0.2">
      <c r="A1350" s="8">
        <v>547</v>
      </c>
      <c r="B1350" s="8">
        <v>9</v>
      </c>
      <c r="C1350" s="9" t="s">
        <v>14</v>
      </c>
      <c r="D1350" s="9" t="s">
        <v>38</v>
      </c>
      <c r="E1350" s="31">
        <v>20</v>
      </c>
      <c r="F1350" s="31">
        <v>60</v>
      </c>
      <c r="G1350" s="31">
        <v>33</v>
      </c>
      <c r="H1350" s="8">
        <v>3</v>
      </c>
      <c r="I1350" s="7">
        <v>3.7499999999999999E-2</v>
      </c>
      <c r="J1350" s="9" t="s">
        <v>8</v>
      </c>
      <c r="K1350" s="31">
        <v>99</v>
      </c>
      <c r="L1350" s="31">
        <v>39</v>
      </c>
      <c r="M1350" s="31">
        <v>99</v>
      </c>
      <c r="N1350" s="12">
        <v>0.39393939393939392</v>
      </c>
    </row>
    <row r="1351" spans="1:14" x14ac:dyDescent="0.2">
      <c r="A1351" s="8">
        <v>547</v>
      </c>
      <c r="B1351" s="8">
        <v>9</v>
      </c>
      <c r="C1351" s="9" t="s">
        <v>17</v>
      </c>
      <c r="D1351" s="9" t="s">
        <v>41</v>
      </c>
      <c r="E1351" s="31">
        <v>21</v>
      </c>
      <c r="F1351" s="31">
        <v>21</v>
      </c>
      <c r="G1351" s="31">
        <v>35</v>
      </c>
      <c r="H1351" s="8">
        <v>1</v>
      </c>
      <c r="I1351" s="7">
        <v>2.0833333333333332E-2</v>
      </c>
      <c r="J1351" s="9" t="s">
        <v>8</v>
      </c>
      <c r="K1351" s="31">
        <v>35</v>
      </c>
      <c r="L1351" s="31">
        <v>14</v>
      </c>
      <c r="M1351" s="31">
        <v>35</v>
      </c>
      <c r="N1351" s="12">
        <v>0.4</v>
      </c>
    </row>
    <row r="1352" spans="1:14" x14ac:dyDescent="0.2">
      <c r="A1352" s="8">
        <v>548</v>
      </c>
      <c r="B1352" s="8">
        <v>4</v>
      </c>
      <c r="C1352" s="9" t="s">
        <v>20</v>
      </c>
      <c r="D1352" s="9" t="s">
        <v>44</v>
      </c>
      <c r="E1352" s="31">
        <v>20</v>
      </c>
      <c r="F1352" s="31">
        <v>20</v>
      </c>
      <c r="G1352" s="31">
        <v>34</v>
      </c>
      <c r="H1352" s="8">
        <v>1</v>
      </c>
      <c r="I1352" s="7">
        <v>4.027777777777778E-2</v>
      </c>
      <c r="J1352" s="9" t="s">
        <v>8</v>
      </c>
      <c r="K1352" s="31">
        <v>34</v>
      </c>
      <c r="L1352" s="31">
        <v>14</v>
      </c>
      <c r="M1352" s="31">
        <v>34</v>
      </c>
      <c r="N1352" s="12">
        <v>0.41176470588235292</v>
      </c>
    </row>
    <row r="1353" spans="1:14" x14ac:dyDescent="0.2">
      <c r="A1353" s="8">
        <v>548</v>
      </c>
      <c r="B1353" s="8">
        <v>4</v>
      </c>
      <c r="C1353" s="9" t="s">
        <v>9</v>
      </c>
      <c r="D1353" s="9" t="s">
        <v>33</v>
      </c>
      <c r="E1353" s="31">
        <v>19</v>
      </c>
      <c r="F1353" s="31">
        <v>38</v>
      </c>
      <c r="G1353" s="31">
        <v>31</v>
      </c>
      <c r="H1353" s="8">
        <v>2</v>
      </c>
      <c r="I1353" s="7">
        <v>3.3333333333333333E-2</v>
      </c>
      <c r="J1353" s="9" t="s">
        <v>8</v>
      </c>
      <c r="K1353" s="31">
        <v>62</v>
      </c>
      <c r="L1353" s="31">
        <v>24</v>
      </c>
      <c r="M1353" s="31">
        <v>62</v>
      </c>
      <c r="N1353" s="12">
        <v>0.38709677419354838</v>
      </c>
    </row>
    <row r="1354" spans="1:14" x14ac:dyDescent="0.2">
      <c r="A1354" s="8">
        <v>549</v>
      </c>
      <c r="B1354" s="8">
        <v>12</v>
      </c>
      <c r="C1354" s="9" t="s">
        <v>26</v>
      </c>
      <c r="D1354" s="9" t="s">
        <v>50</v>
      </c>
      <c r="E1354" s="31">
        <v>15</v>
      </c>
      <c r="F1354" s="31">
        <v>15</v>
      </c>
      <c r="G1354" s="31">
        <v>25</v>
      </c>
      <c r="H1354" s="8">
        <v>1</v>
      </c>
      <c r="I1354" s="7">
        <v>1.3194444444444444E-2</v>
      </c>
      <c r="J1354" s="9" t="s">
        <v>6</v>
      </c>
      <c r="K1354" s="31">
        <v>25</v>
      </c>
      <c r="L1354" s="31">
        <v>10</v>
      </c>
      <c r="M1354" s="31">
        <v>25</v>
      </c>
      <c r="N1354" s="12">
        <v>0.4</v>
      </c>
    </row>
    <row r="1355" spans="1:14" x14ac:dyDescent="0.2">
      <c r="A1355" s="8">
        <v>549</v>
      </c>
      <c r="B1355" s="8">
        <v>12</v>
      </c>
      <c r="C1355" s="9" t="s">
        <v>17</v>
      </c>
      <c r="D1355" s="9" t="s">
        <v>41</v>
      </c>
      <c r="E1355" s="31">
        <v>21</v>
      </c>
      <c r="F1355" s="31">
        <v>21</v>
      </c>
      <c r="G1355" s="31">
        <v>35</v>
      </c>
      <c r="H1355" s="8">
        <v>1</v>
      </c>
      <c r="I1355" s="7">
        <v>1.3888888888888888E-2</v>
      </c>
      <c r="J1355" s="9" t="s">
        <v>8</v>
      </c>
      <c r="K1355" s="31">
        <v>35</v>
      </c>
      <c r="L1355" s="31">
        <v>14</v>
      </c>
      <c r="M1355" s="31">
        <v>35</v>
      </c>
      <c r="N1355" s="12">
        <v>0.4</v>
      </c>
    </row>
    <row r="1356" spans="1:14" x14ac:dyDescent="0.2">
      <c r="A1356" s="8">
        <v>549</v>
      </c>
      <c r="B1356" s="8">
        <v>12</v>
      </c>
      <c r="C1356" s="9" t="s">
        <v>20</v>
      </c>
      <c r="D1356" s="9" t="s">
        <v>44</v>
      </c>
      <c r="E1356" s="31">
        <v>20</v>
      </c>
      <c r="F1356" s="31">
        <v>60</v>
      </c>
      <c r="G1356" s="31">
        <v>34</v>
      </c>
      <c r="H1356" s="8">
        <v>3</v>
      </c>
      <c r="I1356" s="7">
        <v>4.0972222222222222E-2</v>
      </c>
      <c r="J1356" s="9" t="s">
        <v>6</v>
      </c>
      <c r="K1356" s="31">
        <v>102</v>
      </c>
      <c r="L1356" s="31">
        <v>42</v>
      </c>
      <c r="M1356" s="31">
        <v>102</v>
      </c>
      <c r="N1356" s="12">
        <v>0.41176470588235292</v>
      </c>
    </row>
    <row r="1357" spans="1:14" x14ac:dyDescent="0.2">
      <c r="A1357" s="8">
        <v>550</v>
      </c>
      <c r="B1357" s="8">
        <v>1</v>
      </c>
      <c r="C1357" s="9" t="s">
        <v>7</v>
      </c>
      <c r="D1357" s="9" t="s">
        <v>32</v>
      </c>
      <c r="E1357" s="31">
        <v>18</v>
      </c>
      <c r="F1357" s="31">
        <v>36</v>
      </c>
      <c r="G1357" s="31">
        <v>30</v>
      </c>
      <c r="H1357" s="8">
        <v>2</v>
      </c>
      <c r="I1357" s="7">
        <v>1.9444444444444445E-2</v>
      </c>
      <c r="J1357" s="9" t="s">
        <v>8</v>
      </c>
      <c r="K1357" s="31">
        <v>60</v>
      </c>
      <c r="L1357" s="31">
        <v>24</v>
      </c>
      <c r="M1357" s="31">
        <v>60</v>
      </c>
      <c r="N1357" s="12">
        <v>0.4</v>
      </c>
    </row>
    <row r="1358" spans="1:14" x14ac:dyDescent="0.2">
      <c r="A1358" s="8">
        <v>550</v>
      </c>
      <c r="B1358" s="8">
        <v>1</v>
      </c>
      <c r="C1358" s="9" t="s">
        <v>5</v>
      </c>
      <c r="D1358" s="9" t="s">
        <v>31</v>
      </c>
      <c r="E1358" s="31">
        <v>14</v>
      </c>
      <c r="F1358" s="31">
        <v>14</v>
      </c>
      <c r="G1358" s="31">
        <v>24</v>
      </c>
      <c r="H1358" s="8">
        <v>1</v>
      </c>
      <c r="I1358" s="7">
        <v>3.472222222222222E-3</v>
      </c>
      <c r="J1358" s="9" t="s">
        <v>6</v>
      </c>
      <c r="K1358" s="31">
        <v>24</v>
      </c>
      <c r="L1358" s="31">
        <v>10</v>
      </c>
      <c r="M1358" s="31">
        <v>24</v>
      </c>
      <c r="N1358" s="12">
        <v>0.41666666666666669</v>
      </c>
    </row>
    <row r="1359" spans="1:14" x14ac:dyDescent="0.2">
      <c r="A1359" s="8">
        <v>550</v>
      </c>
      <c r="B1359" s="8">
        <v>1</v>
      </c>
      <c r="C1359" s="9" t="s">
        <v>21</v>
      </c>
      <c r="D1359" s="9" t="s">
        <v>45</v>
      </c>
      <c r="E1359" s="31">
        <v>12</v>
      </c>
      <c r="F1359" s="31">
        <v>24</v>
      </c>
      <c r="G1359" s="31">
        <v>20</v>
      </c>
      <c r="H1359" s="8">
        <v>2</v>
      </c>
      <c r="I1359" s="7">
        <v>1.6666666666666666E-2</v>
      </c>
      <c r="J1359" s="9" t="s">
        <v>6</v>
      </c>
      <c r="K1359" s="31">
        <v>40</v>
      </c>
      <c r="L1359" s="31">
        <v>16</v>
      </c>
      <c r="M1359" s="31">
        <v>40</v>
      </c>
      <c r="N1359" s="12">
        <v>0.4</v>
      </c>
    </row>
    <row r="1360" spans="1:14" x14ac:dyDescent="0.2">
      <c r="A1360" s="8">
        <v>551</v>
      </c>
      <c r="B1360" s="8">
        <v>4</v>
      </c>
      <c r="C1360" s="9" t="s">
        <v>7</v>
      </c>
      <c r="D1360" s="9" t="s">
        <v>32</v>
      </c>
      <c r="E1360" s="31">
        <v>18</v>
      </c>
      <c r="F1360" s="31">
        <v>18</v>
      </c>
      <c r="G1360" s="31">
        <v>30</v>
      </c>
      <c r="H1360" s="8">
        <v>1</v>
      </c>
      <c r="I1360" s="7">
        <v>2.2222222222222223E-2</v>
      </c>
      <c r="J1360" s="9" t="s">
        <v>8</v>
      </c>
      <c r="K1360" s="31">
        <v>30</v>
      </c>
      <c r="L1360" s="31">
        <v>12</v>
      </c>
      <c r="M1360" s="31">
        <v>30</v>
      </c>
      <c r="N1360" s="12">
        <v>0.4</v>
      </c>
    </row>
    <row r="1361" spans="1:14" x14ac:dyDescent="0.2">
      <c r="A1361" s="8">
        <v>551</v>
      </c>
      <c r="B1361" s="8">
        <v>4</v>
      </c>
      <c r="C1361" s="9" t="s">
        <v>21</v>
      </c>
      <c r="D1361" s="9" t="s">
        <v>45</v>
      </c>
      <c r="E1361" s="31">
        <v>12</v>
      </c>
      <c r="F1361" s="31">
        <v>36</v>
      </c>
      <c r="G1361" s="31">
        <v>20</v>
      </c>
      <c r="H1361" s="8">
        <v>3</v>
      </c>
      <c r="I1361" s="7">
        <v>7.6388888888888886E-3</v>
      </c>
      <c r="J1361" s="9" t="s">
        <v>6</v>
      </c>
      <c r="K1361" s="31">
        <v>60</v>
      </c>
      <c r="L1361" s="31">
        <v>24</v>
      </c>
      <c r="M1361" s="31">
        <v>60</v>
      </c>
      <c r="N1361" s="12">
        <v>0.4</v>
      </c>
    </row>
    <row r="1362" spans="1:14" x14ac:dyDescent="0.2">
      <c r="A1362" s="8">
        <v>551</v>
      </c>
      <c r="B1362" s="8">
        <v>4</v>
      </c>
      <c r="C1362" s="9" t="s">
        <v>24</v>
      </c>
      <c r="D1362" s="9" t="s">
        <v>48</v>
      </c>
      <c r="E1362" s="31">
        <v>10</v>
      </c>
      <c r="F1362" s="31">
        <v>10</v>
      </c>
      <c r="G1362" s="31">
        <v>18</v>
      </c>
      <c r="H1362" s="8">
        <v>1</v>
      </c>
      <c r="I1362" s="7">
        <v>2.013888888888889E-2</v>
      </c>
      <c r="J1362" s="9" t="s">
        <v>6</v>
      </c>
      <c r="K1362" s="31">
        <v>18</v>
      </c>
      <c r="L1362" s="31">
        <v>8</v>
      </c>
      <c r="M1362" s="31">
        <v>18</v>
      </c>
      <c r="N1362" s="12">
        <v>0.44444444444444442</v>
      </c>
    </row>
    <row r="1363" spans="1:14" x14ac:dyDescent="0.2">
      <c r="A1363" s="8">
        <v>551</v>
      </c>
      <c r="B1363" s="8">
        <v>4</v>
      </c>
      <c r="C1363" s="9" t="s">
        <v>23</v>
      </c>
      <c r="D1363" s="9" t="s">
        <v>47</v>
      </c>
      <c r="E1363" s="31">
        <v>13</v>
      </c>
      <c r="F1363" s="31">
        <v>39</v>
      </c>
      <c r="G1363" s="31">
        <v>21</v>
      </c>
      <c r="H1363" s="8">
        <v>3</v>
      </c>
      <c r="I1363" s="7">
        <v>3.5416666666666666E-2</v>
      </c>
      <c r="J1363" s="9" t="s">
        <v>8</v>
      </c>
      <c r="K1363" s="31">
        <v>63</v>
      </c>
      <c r="L1363" s="31">
        <v>24</v>
      </c>
      <c r="M1363" s="31">
        <v>63</v>
      </c>
      <c r="N1363" s="12">
        <v>0.38095238095238093</v>
      </c>
    </row>
    <row r="1364" spans="1:14" x14ac:dyDescent="0.2">
      <c r="A1364" s="8">
        <v>552</v>
      </c>
      <c r="B1364" s="8">
        <v>11</v>
      </c>
      <c r="C1364" s="9" t="s">
        <v>11</v>
      </c>
      <c r="D1364" s="9" t="s">
        <v>35</v>
      </c>
      <c r="E1364" s="31">
        <v>25</v>
      </c>
      <c r="F1364" s="31">
        <v>75</v>
      </c>
      <c r="G1364" s="31">
        <v>40</v>
      </c>
      <c r="H1364" s="8">
        <v>3</v>
      </c>
      <c r="I1364" s="7">
        <v>1.8055555555555554E-2</v>
      </c>
      <c r="J1364" s="9" t="s">
        <v>8</v>
      </c>
      <c r="K1364" s="31">
        <v>120</v>
      </c>
      <c r="L1364" s="31">
        <v>45</v>
      </c>
      <c r="M1364" s="31">
        <v>120</v>
      </c>
      <c r="N1364" s="12">
        <v>0.375</v>
      </c>
    </row>
    <row r="1365" spans="1:14" x14ac:dyDescent="0.2">
      <c r="A1365" s="8">
        <v>552</v>
      </c>
      <c r="B1365" s="8">
        <v>11</v>
      </c>
      <c r="C1365" s="9" t="s">
        <v>23</v>
      </c>
      <c r="D1365" s="9" t="s">
        <v>47</v>
      </c>
      <c r="E1365" s="31">
        <v>13</v>
      </c>
      <c r="F1365" s="31">
        <v>39</v>
      </c>
      <c r="G1365" s="31">
        <v>21</v>
      </c>
      <c r="H1365" s="8">
        <v>3</v>
      </c>
      <c r="I1365" s="7">
        <v>3.9583333333333331E-2</v>
      </c>
      <c r="J1365" s="9" t="s">
        <v>8</v>
      </c>
      <c r="K1365" s="31">
        <v>63</v>
      </c>
      <c r="L1365" s="31">
        <v>24</v>
      </c>
      <c r="M1365" s="31">
        <v>63</v>
      </c>
      <c r="N1365" s="12">
        <v>0.38095238095238093</v>
      </c>
    </row>
    <row r="1366" spans="1:14" x14ac:dyDescent="0.2">
      <c r="A1366" s="8">
        <v>552</v>
      </c>
      <c r="B1366" s="8">
        <v>11</v>
      </c>
      <c r="C1366" s="9" t="s">
        <v>21</v>
      </c>
      <c r="D1366" s="9" t="s">
        <v>45</v>
      </c>
      <c r="E1366" s="31">
        <v>12</v>
      </c>
      <c r="F1366" s="31">
        <v>36</v>
      </c>
      <c r="G1366" s="31">
        <v>20</v>
      </c>
      <c r="H1366" s="8">
        <v>3</v>
      </c>
      <c r="I1366" s="7">
        <v>2.2222222222222223E-2</v>
      </c>
      <c r="J1366" s="9" t="s">
        <v>8</v>
      </c>
      <c r="K1366" s="31">
        <v>60</v>
      </c>
      <c r="L1366" s="31">
        <v>24</v>
      </c>
      <c r="M1366" s="31">
        <v>60</v>
      </c>
      <c r="N1366" s="12">
        <v>0.4</v>
      </c>
    </row>
    <row r="1367" spans="1:14" x14ac:dyDescent="0.2">
      <c r="A1367" s="8">
        <v>553</v>
      </c>
      <c r="B1367" s="8">
        <v>14</v>
      </c>
      <c r="C1367" s="9" t="s">
        <v>7</v>
      </c>
      <c r="D1367" s="9" t="s">
        <v>32</v>
      </c>
      <c r="E1367" s="31">
        <v>18</v>
      </c>
      <c r="F1367" s="31">
        <v>54</v>
      </c>
      <c r="G1367" s="31">
        <v>30</v>
      </c>
      <c r="H1367" s="8">
        <v>3</v>
      </c>
      <c r="I1367" s="7">
        <v>1.8055555555555554E-2</v>
      </c>
      <c r="J1367" s="9" t="s">
        <v>8</v>
      </c>
      <c r="K1367" s="31">
        <v>90</v>
      </c>
      <c r="L1367" s="31">
        <v>36</v>
      </c>
      <c r="M1367" s="31">
        <v>90</v>
      </c>
      <c r="N1367" s="12">
        <v>0.4</v>
      </c>
    </row>
    <row r="1368" spans="1:14" x14ac:dyDescent="0.2">
      <c r="A1368" s="8">
        <v>553</v>
      </c>
      <c r="B1368" s="8">
        <v>14</v>
      </c>
      <c r="C1368" s="9" t="s">
        <v>26</v>
      </c>
      <c r="D1368" s="9" t="s">
        <v>50</v>
      </c>
      <c r="E1368" s="31">
        <v>15</v>
      </c>
      <c r="F1368" s="31">
        <v>30</v>
      </c>
      <c r="G1368" s="31">
        <v>25</v>
      </c>
      <c r="H1368" s="8">
        <v>2</v>
      </c>
      <c r="I1368" s="7">
        <v>3.888888888888889E-2</v>
      </c>
      <c r="J1368" s="9" t="s">
        <v>6</v>
      </c>
      <c r="K1368" s="31">
        <v>50</v>
      </c>
      <c r="L1368" s="31">
        <v>20</v>
      </c>
      <c r="M1368" s="31">
        <v>50</v>
      </c>
      <c r="N1368" s="12">
        <v>0.4</v>
      </c>
    </row>
    <row r="1369" spans="1:14" x14ac:dyDescent="0.2">
      <c r="A1369" s="8">
        <v>553</v>
      </c>
      <c r="B1369" s="8">
        <v>14</v>
      </c>
      <c r="C1369" s="9" t="s">
        <v>19</v>
      </c>
      <c r="D1369" s="9" t="s">
        <v>43</v>
      </c>
      <c r="E1369" s="31">
        <v>13</v>
      </c>
      <c r="F1369" s="31">
        <v>26</v>
      </c>
      <c r="G1369" s="31">
        <v>22</v>
      </c>
      <c r="H1369" s="8">
        <v>2</v>
      </c>
      <c r="I1369" s="7">
        <v>3.7499999999999999E-2</v>
      </c>
      <c r="J1369" s="9" t="s">
        <v>6</v>
      </c>
      <c r="K1369" s="31">
        <v>44</v>
      </c>
      <c r="L1369" s="31">
        <v>18</v>
      </c>
      <c r="M1369" s="31">
        <v>44</v>
      </c>
      <c r="N1369" s="12">
        <v>0.40909090909090912</v>
      </c>
    </row>
    <row r="1370" spans="1:14" x14ac:dyDescent="0.2">
      <c r="A1370" s="8">
        <v>553</v>
      </c>
      <c r="B1370" s="8">
        <v>14</v>
      </c>
      <c r="C1370" s="9" t="s">
        <v>16</v>
      </c>
      <c r="D1370" s="9" t="s">
        <v>40</v>
      </c>
      <c r="E1370" s="31">
        <v>11</v>
      </c>
      <c r="F1370" s="31">
        <v>11</v>
      </c>
      <c r="G1370" s="31">
        <v>19</v>
      </c>
      <c r="H1370" s="8">
        <v>1</v>
      </c>
      <c r="I1370" s="7">
        <v>2.9166666666666667E-2</v>
      </c>
      <c r="J1370" s="9" t="s">
        <v>8</v>
      </c>
      <c r="K1370" s="31">
        <v>19</v>
      </c>
      <c r="L1370" s="31">
        <v>8</v>
      </c>
      <c r="M1370" s="31">
        <v>19</v>
      </c>
      <c r="N1370" s="12">
        <v>0.42105263157894735</v>
      </c>
    </row>
    <row r="1371" spans="1:14" x14ac:dyDescent="0.2">
      <c r="A1371" s="8">
        <v>554</v>
      </c>
      <c r="B1371" s="8">
        <v>10</v>
      </c>
      <c r="C1371" s="9" t="s">
        <v>22</v>
      </c>
      <c r="D1371" s="9" t="s">
        <v>46</v>
      </c>
      <c r="E1371" s="31">
        <v>14</v>
      </c>
      <c r="F1371" s="31">
        <v>28</v>
      </c>
      <c r="G1371" s="31">
        <v>23</v>
      </c>
      <c r="H1371" s="8">
        <v>2</v>
      </c>
      <c r="I1371" s="7">
        <v>3.8194444444444448E-2</v>
      </c>
      <c r="J1371" s="9" t="s">
        <v>8</v>
      </c>
      <c r="K1371" s="31">
        <v>46</v>
      </c>
      <c r="L1371" s="31">
        <v>18</v>
      </c>
      <c r="M1371" s="31">
        <v>46</v>
      </c>
      <c r="N1371" s="12">
        <v>0.39130434782608697</v>
      </c>
    </row>
    <row r="1372" spans="1:14" x14ac:dyDescent="0.2">
      <c r="A1372" s="8">
        <v>554</v>
      </c>
      <c r="B1372" s="8">
        <v>10</v>
      </c>
      <c r="C1372" s="9" t="s">
        <v>11</v>
      </c>
      <c r="D1372" s="9" t="s">
        <v>35</v>
      </c>
      <c r="E1372" s="31">
        <v>25</v>
      </c>
      <c r="F1372" s="31">
        <v>75</v>
      </c>
      <c r="G1372" s="31">
        <v>40</v>
      </c>
      <c r="H1372" s="8">
        <v>3</v>
      </c>
      <c r="I1372" s="7">
        <v>1.1111111111111112E-2</v>
      </c>
      <c r="J1372" s="9" t="s">
        <v>6</v>
      </c>
      <c r="K1372" s="31">
        <v>120</v>
      </c>
      <c r="L1372" s="31">
        <v>45</v>
      </c>
      <c r="M1372" s="31">
        <v>120</v>
      </c>
      <c r="N1372" s="12">
        <v>0.375</v>
      </c>
    </row>
    <row r="1373" spans="1:14" x14ac:dyDescent="0.2">
      <c r="A1373" s="8">
        <v>555</v>
      </c>
      <c r="B1373" s="8">
        <v>20</v>
      </c>
      <c r="C1373" s="9" t="s">
        <v>7</v>
      </c>
      <c r="D1373" s="9" t="s">
        <v>32</v>
      </c>
      <c r="E1373" s="31">
        <v>18</v>
      </c>
      <c r="F1373" s="31">
        <v>18</v>
      </c>
      <c r="G1373" s="31">
        <v>30</v>
      </c>
      <c r="H1373" s="8">
        <v>1</v>
      </c>
      <c r="I1373" s="7">
        <v>3.1944444444444442E-2</v>
      </c>
      <c r="J1373" s="9" t="s">
        <v>6</v>
      </c>
      <c r="K1373" s="31">
        <v>30</v>
      </c>
      <c r="L1373" s="31">
        <v>12</v>
      </c>
      <c r="M1373" s="31">
        <v>30</v>
      </c>
      <c r="N1373" s="12">
        <v>0.4</v>
      </c>
    </row>
    <row r="1374" spans="1:14" x14ac:dyDescent="0.2">
      <c r="A1374" s="8">
        <v>556</v>
      </c>
      <c r="B1374" s="8">
        <v>9</v>
      </c>
      <c r="C1374" s="9" t="s">
        <v>19</v>
      </c>
      <c r="D1374" s="9" t="s">
        <v>43</v>
      </c>
      <c r="E1374" s="31">
        <v>13</v>
      </c>
      <c r="F1374" s="31">
        <v>13</v>
      </c>
      <c r="G1374" s="31">
        <v>22</v>
      </c>
      <c r="H1374" s="8">
        <v>1</v>
      </c>
      <c r="I1374" s="7">
        <v>2.5000000000000001E-2</v>
      </c>
      <c r="J1374" s="9" t="s">
        <v>6</v>
      </c>
      <c r="K1374" s="31">
        <v>22</v>
      </c>
      <c r="L1374" s="31">
        <v>9</v>
      </c>
      <c r="M1374" s="31">
        <v>22</v>
      </c>
      <c r="N1374" s="12">
        <v>0.40909090909090912</v>
      </c>
    </row>
    <row r="1375" spans="1:14" x14ac:dyDescent="0.2">
      <c r="A1375" s="8">
        <v>556</v>
      </c>
      <c r="B1375" s="8">
        <v>9</v>
      </c>
      <c r="C1375" s="9" t="s">
        <v>24</v>
      </c>
      <c r="D1375" s="9" t="s">
        <v>48</v>
      </c>
      <c r="E1375" s="31">
        <v>10</v>
      </c>
      <c r="F1375" s="31">
        <v>30</v>
      </c>
      <c r="G1375" s="31">
        <v>18</v>
      </c>
      <c r="H1375" s="8">
        <v>3</v>
      </c>
      <c r="I1375" s="7">
        <v>2.0833333333333332E-2</v>
      </c>
      <c r="J1375" s="9" t="s">
        <v>8</v>
      </c>
      <c r="K1375" s="31">
        <v>54</v>
      </c>
      <c r="L1375" s="31">
        <v>24</v>
      </c>
      <c r="M1375" s="31">
        <v>54</v>
      </c>
      <c r="N1375" s="12">
        <v>0.44444444444444442</v>
      </c>
    </row>
    <row r="1376" spans="1:14" x14ac:dyDescent="0.2">
      <c r="A1376" s="8">
        <v>557</v>
      </c>
      <c r="B1376" s="8">
        <v>7</v>
      </c>
      <c r="C1376" s="9" t="s">
        <v>18</v>
      </c>
      <c r="D1376" s="9" t="s">
        <v>42</v>
      </c>
      <c r="E1376" s="31">
        <v>19</v>
      </c>
      <c r="F1376" s="31">
        <v>38</v>
      </c>
      <c r="G1376" s="31">
        <v>32</v>
      </c>
      <c r="H1376" s="8">
        <v>2</v>
      </c>
      <c r="I1376" s="7">
        <v>3.2638888888888891E-2</v>
      </c>
      <c r="J1376" s="9" t="s">
        <v>8</v>
      </c>
      <c r="K1376" s="31">
        <v>64</v>
      </c>
      <c r="L1376" s="31">
        <v>26</v>
      </c>
      <c r="M1376" s="31">
        <v>64</v>
      </c>
      <c r="N1376" s="12">
        <v>0.40625</v>
      </c>
    </row>
    <row r="1377" spans="1:14" x14ac:dyDescent="0.2">
      <c r="A1377" s="8">
        <v>557</v>
      </c>
      <c r="B1377" s="8">
        <v>7</v>
      </c>
      <c r="C1377" s="9" t="s">
        <v>23</v>
      </c>
      <c r="D1377" s="9" t="s">
        <v>47</v>
      </c>
      <c r="E1377" s="31">
        <v>13</v>
      </c>
      <c r="F1377" s="31">
        <v>39</v>
      </c>
      <c r="G1377" s="31">
        <v>21</v>
      </c>
      <c r="H1377" s="8">
        <v>3</v>
      </c>
      <c r="I1377" s="7">
        <v>1.5277777777777777E-2</v>
      </c>
      <c r="J1377" s="9" t="s">
        <v>8</v>
      </c>
      <c r="K1377" s="31">
        <v>63</v>
      </c>
      <c r="L1377" s="31">
        <v>24</v>
      </c>
      <c r="M1377" s="31">
        <v>63</v>
      </c>
      <c r="N1377" s="12">
        <v>0.38095238095238093</v>
      </c>
    </row>
    <row r="1378" spans="1:14" x14ac:dyDescent="0.2">
      <c r="A1378" s="8">
        <v>557</v>
      </c>
      <c r="B1378" s="8">
        <v>7</v>
      </c>
      <c r="C1378" s="9" t="s">
        <v>26</v>
      </c>
      <c r="D1378" s="9" t="s">
        <v>50</v>
      </c>
      <c r="E1378" s="31">
        <v>15</v>
      </c>
      <c r="F1378" s="31">
        <v>30</v>
      </c>
      <c r="G1378" s="31">
        <v>25</v>
      </c>
      <c r="H1378" s="8">
        <v>2</v>
      </c>
      <c r="I1378" s="7">
        <v>2.6388888888888889E-2</v>
      </c>
      <c r="J1378" s="9" t="s">
        <v>6</v>
      </c>
      <c r="K1378" s="31">
        <v>50</v>
      </c>
      <c r="L1378" s="31">
        <v>20</v>
      </c>
      <c r="M1378" s="31">
        <v>50</v>
      </c>
      <c r="N1378" s="12">
        <v>0.4</v>
      </c>
    </row>
    <row r="1379" spans="1:14" x14ac:dyDescent="0.2">
      <c r="A1379" s="8">
        <v>558</v>
      </c>
      <c r="B1379" s="8">
        <v>6</v>
      </c>
      <c r="C1379" s="9" t="s">
        <v>18</v>
      </c>
      <c r="D1379" s="9" t="s">
        <v>42</v>
      </c>
      <c r="E1379" s="31">
        <v>19</v>
      </c>
      <c r="F1379" s="31">
        <v>57</v>
      </c>
      <c r="G1379" s="31">
        <v>32</v>
      </c>
      <c r="H1379" s="8">
        <v>3</v>
      </c>
      <c r="I1379" s="7">
        <v>3.888888888888889E-2</v>
      </c>
      <c r="J1379" s="9" t="s">
        <v>6</v>
      </c>
      <c r="K1379" s="31">
        <v>96</v>
      </c>
      <c r="L1379" s="31">
        <v>39</v>
      </c>
      <c r="M1379" s="31">
        <v>96</v>
      </c>
      <c r="N1379" s="12">
        <v>0.40625</v>
      </c>
    </row>
    <row r="1380" spans="1:14" x14ac:dyDescent="0.2">
      <c r="A1380" s="8">
        <v>558</v>
      </c>
      <c r="B1380" s="8">
        <v>6</v>
      </c>
      <c r="C1380" s="9" t="s">
        <v>26</v>
      </c>
      <c r="D1380" s="9" t="s">
        <v>50</v>
      </c>
      <c r="E1380" s="31">
        <v>15</v>
      </c>
      <c r="F1380" s="31">
        <v>30</v>
      </c>
      <c r="G1380" s="31">
        <v>25</v>
      </c>
      <c r="H1380" s="8">
        <v>2</v>
      </c>
      <c r="I1380" s="7">
        <v>3.7499999999999999E-2</v>
      </c>
      <c r="J1380" s="9" t="s">
        <v>8</v>
      </c>
      <c r="K1380" s="31">
        <v>50</v>
      </c>
      <c r="L1380" s="31">
        <v>20</v>
      </c>
      <c r="M1380" s="31">
        <v>50</v>
      </c>
      <c r="N1380" s="12">
        <v>0.4</v>
      </c>
    </row>
    <row r="1381" spans="1:14" x14ac:dyDescent="0.2">
      <c r="A1381" s="8">
        <v>558</v>
      </c>
      <c r="B1381" s="8">
        <v>6</v>
      </c>
      <c r="C1381" s="9" t="s">
        <v>14</v>
      </c>
      <c r="D1381" s="9" t="s">
        <v>38</v>
      </c>
      <c r="E1381" s="31">
        <v>20</v>
      </c>
      <c r="F1381" s="31">
        <v>20</v>
      </c>
      <c r="G1381" s="31">
        <v>33</v>
      </c>
      <c r="H1381" s="8">
        <v>1</v>
      </c>
      <c r="I1381" s="7">
        <v>3.9583333333333331E-2</v>
      </c>
      <c r="J1381" s="9" t="s">
        <v>6</v>
      </c>
      <c r="K1381" s="31">
        <v>33</v>
      </c>
      <c r="L1381" s="31">
        <v>13</v>
      </c>
      <c r="M1381" s="31">
        <v>33</v>
      </c>
      <c r="N1381" s="12">
        <v>0.39393939393939392</v>
      </c>
    </row>
    <row r="1382" spans="1:14" x14ac:dyDescent="0.2">
      <c r="A1382" s="8">
        <v>559</v>
      </c>
      <c r="B1382" s="8">
        <v>11</v>
      </c>
      <c r="C1382" s="9" t="s">
        <v>14</v>
      </c>
      <c r="D1382" s="9" t="s">
        <v>38</v>
      </c>
      <c r="E1382" s="31">
        <v>20</v>
      </c>
      <c r="F1382" s="31">
        <v>60</v>
      </c>
      <c r="G1382" s="31">
        <v>33</v>
      </c>
      <c r="H1382" s="8">
        <v>3</v>
      </c>
      <c r="I1382" s="7">
        <v>2.8472222222222222E-2</v>
      </c>
      <c r="J1382" s="9" t="s">
        <v>8</v>
      </c>
      <c r="K1382" s="31">
        <v>99</v>
      </c>
      <c r="L1382" s="31">
        <v>39</v>
      </c>
      <c r="M1382" s="31">
        <v>99</v>
      </c>
      <c r="N1382" s="12">
        <v>0.39393939393939392</v>
      </c>
    </row>
    <row r="1383" spans="1:14" x14ac:dyDescent="0.2">
      <c r="A1383" s="8">
        <v>560</v>
      </c>
      <c r="B1383" s="8">
        <v>6</v>
      </c>
      <c r="C1383" s="9" t="s">
        <v>24</v>
      </c>
      <c r="D1383" s="9" t="s">
        <v>48</v>
      </c>
      <c r="E1383" s="31">
        <v>10</v>
      </c>
      <c r="F1383" s="31">
        <v>20</v>
      </c>
      <c r="G1383" s="31">
        <v>18</v>
      </c>
      <c r="H1383" s="8">
        <v>2</v>
      </c>
      <c r="I1383" s="7">
        <v>2.5000000000000001E-2</v>
      </c>
      <c r="J1383" s="9" t="s">
        <v>8</v>
      </c>
      <c r="K1383" s="31">
        <v>36</v>
      </c>
      <c r="L1383" s="31">
        <v>16</v>
      </c>
      <c r="M1383" s="31">
        <v>36</v>
      </c>
      <c r="N1383" s="12">
        <v>0.44444444444444442</v>
      </c>
    </row>
    <row r="1384" spans="1:14" x14ac:dyDescent="0.2">
      <c r="A1384" s="8">
        <v>560</v>
      </c>
      <c r="B1384" s="8">
        <v>6</v>
      </c>
      <c r="C1384" s="9" t="s">
        <v>26</v>
      </c>
      <c r="D1384" s="9" t="s">
        <v>50</v>
      </c>
      <c r="E1384" s="31">
        <v>15</v>
      </c>
      <c r="F1384" s="31">
        <v>45</v>
      </c>
      <c r="G1384" s="31">
        <v>25</v>
      </c>
      <c r="H1384" s="8">
        <v>3</v>
      </c>
      <c r="I1384" s="7">
        <v>8.3333333333333332E-3</v>
      </c>
      <c r="J1384" s="9" t="s">
        <v>8</v>
      </c>
      <c r="K1384" s="31">
        <v>75</v>
      </c>
      <c r="L1384" s="31">
        <v>30</v>
      </c>
      <c r="M1384" s="31">
        <v>75</v>
      </c>
      <c r="N1384" s="12">
        <v>0.4</v>
      </c>
    </row>
    <row r="1385" spans="1:14" x14ac:dyDescent="0.2">
      <c r="A1385" s="8">
        <v>561</v>
      </c>
      <c r="B1385" s="8">
        <v>4</v>
      </c>
      <c r="C1385" s="9" t="s">
        <v>24</v>
      </c>
      <c r="D1385" s="9" t="s">
        <v>48</v>
      </c>
      <c r="E1385" s="31">
        <v>10</v>
      </c>
      <c r="F1385" s="31">
        <v>10</v>
      </c>
      <c r="G1385" s="31">
        <v>18</v>
      </c>
      <c r="H1385" s="8">
        <v>1</v>
      </c>
      <c r="I1385" s="7">
        <v>3.888888888888889E-2</v>
      </c>
      <c r="J1385" s="9" t="s">
        <v>8</v>
      </c>
      <c r="K1385" s="31">
        <v>18</v>
      </c>
      <c r="L1385" s="31">
        <v>8</v>
      </c>
      <c r="M1385" s="31">
        <v>18</v>
      </c>
      <c r="N1385" s="12">
        <v>0.44444444444444442</v>
      </c>
    </row>
    <row r="1386" spans="1:14" x14ac:dyDescent="0.2">
      <c r="A1386" s="8">
        <v>561</v>
      </c>
      <c r="B1386" s="8">
        <v>4</v>
      </c>
      <c r="C1386" s="9" t="s">
        <v>22</v>
      </c>
      <c r="D1386" s="9" t="s">
        <v>46</v>
      </c>
      <c r="E1386" s="31">
        <v>14</v>
      </c>
      <c r="F1386" s="31">
        <v>28</v>
      </c>
      <c r="G1386" s="31">
        <v>23</v>
      </c>
      <c r="H1386" s="8">
        <v>2</v>
      </c>
      <c r="I1386" s="7">
        <v>5.5555555555555558E-3</v>
      </c>
      <c r="J1386" s="9" t="s">
        <v>8</v>
      </c>
      <c r="K1386" s="31">
        <v>46</v>
      </c>
      <c r="L1386" s="31">
        <v>18</v>
      </c>
      <c r="M1386" s="31">
        <v>46</v>
      </c>
      <c r="N1386" s="12">
        <v>0.39130434782608697</v>
      </c>
    </row>
    <row r="1387" spans="1:14" x14ac:dyDescent="0.2">
      <c r="A1387" s="8">
        <v>562</v>
      </c>
      <c r="B1387" s="8">
        <v>20</v>
      </c>
      <c r="C1387" s="9" t="s">
        <v>11</v>
      </c>
      <c r="D1387" s="9" t="s">
        <v>35</v>
      </c>
      <c r="E1387" s="31">
        <v>25</v>
      </c>
      <c r="F1387" s="31">
        <v>75</v>
      </c>
      <c r="G1387" s="31">
        <v>40</v>
      </c>
      <c r="H1387" s="8">
        <v>3</v>
      </c>
      <c r="I1387" s="7">
        <v>2.8472222222222222E-2</v>
      </c>
      <c r="J1387" s="9" t="s">
        <v>6</v>
      </c>
      <c r="K1387" s="31">
        <v>120</v>
      </c>
      <c r="L1387" s="31">
        <v>45</v>
      </c>
      <c r="M1387" s="31">
        <v>120</v>
      </c>
      <c r="N1387" s="12">
        <v>0.375</v>
      </c>
    </row>
    <row r="1388" spans="1:14" x14ac:dyDescent="0.2">
      <c r="A1388" s="8">
        <v>562</v>
      </c>
      <c r="B1388" s="8">
        <v>20</v>
      </c>
      <c r="C1388" s="9" t="s">
        <v>13</v>
      </c>
      <c r="D1388" s="9" t="s">
        <v>37</v>
      </c>
      <c r="E1388" s="31">
        <v>17</v>
      </c>
      <c r="F1388" s="31">
        <v>34</v>
      </c>
      <c r="G1388" s="31">
        <v>29</v>
      </c>
      <c r="H1388" s="8">
        <v>2</v>
      </c>
      <c r="I1388" s="7">
        <v>4.8611111111111112E-3</v>
      </c>
      <c r="J1388" s="9" t="s">
        <v>6</v>
      </c>
      <c r="K1388" s="31">
        <v>58</v>
      </c>
      <c r="L1388" s="31">
        <v>24</v>
      </c>
      <c r="M1388" s="31">
        <v>58</v>
      </c>
      <c r="N1388" s="12">
        <v>0.41379310344827586</v>
      </c>
    </row>
    <row r="1389" spans="1:14" x14ac:dyDescent="0.2">
      <c r="A1389" s="8">
        <v>562</v>
      </c>
      <c r="B1389" s="8">
        <v>20</v>
      </c>
      <c r="C1389" s="9" t="s">
        <v>5</v>
      </c>
      <c r="D1389" s="9" t="s">
        <v>31</v>
      </c>
      <c r="E1389" s="31">
        <v>14</v>
      </c>
      <c r="F1389" s="31">
        <v>28</v>
      </c>
      <c r="G1389" s="31">
        <v>24</v>
      </c>
      <c r="H1389" s="8">
        <v>2</v>
      </c>
      <c r="I1389" s="7">
        <v>1.5277777777777777E-2</v>
      </c>
      <c r="J1389" s="9" t="s">
        <v>6</v>
      </c>
      <c r="K1389" s="31">
        <v>48</v>
      </c>
      <c r="L1389" s="31">
        <v>20</v>
      </c>
      <c r="M1389" s="31">
        <v>48</v>
      </c>
      <c r="N1389" s="12">
        <v>0.41666666666666669</v>
      </c>
    </row>
    <row r="1390" spans="1:14" x14ac:dyDescent="0.2">
      <c r="A1390" s="8">
        <v>562</v>
      </c>
      <c r="B1390" s="8">
        <v>20</v>
      </c>
      <c r="C1390" s="9" t="s">
        <v>9</v>
      </c>
      <c r="D1390" s="9" t="s">
        <v>33</v>
      </c>
      <c r="E1390" s="31">
        <v>19</v>
      </c>
      <c r="F1390" s="31">
        <v>38</v>
      </c>
      <c r="G1390" s="31">
        <v>31</v>
      </c>
      <c r="H1390" s="8">
        <v>2</v>
      </c>
      <c r="I1390" s="7">
        <v>2.9166666666666667E-2</v>
      </c>
      <c r="J1390" s="9" t="s">
        <v>8</v>
      </c>
      <c r="K1390" s="31">
        <v>62</v>
      </c>
      <c r="L1390" s="31">
        <v>24</v>
      </c>
      <c r="M1390" s="31">
        <v>62</v>
      </c>
      <c r="N1390" s="12">
        <v>0.38709677419354838</v>
      </c>
    </row>
    <row r="1391" spans="1:14" x14ac:dyDescent="0.2">
      <c r="A1391" s="8">
        <v>563</v>
      </c>
      <c r="B1391" s="8">
        <v>12</v>
      </c>
      <c r="C1391" s="9" t="s">
        <v>10</v>
      </c>
      <c r="D1391" s="9" t="s">
        <v>34</v>
      </c>
      <c r="E1391" s="31">
        <v>16</v>
      </c>
      <c r="F1391" s="31">
        <v>32</v>
      </c>
      <c r="G1391" s="31">
        <v>27</v>
      </c>
      <c r="H1391" s="8">
        <v>2</v>
      </c>
      <c r="I1391" s="7">
        <v>2.5694444444444443E-2</v>
      </c>
      <c r="J1391" s="9" t="s">
        <v>8</v>
      </c>
      <c r="K1391" s="31">
        <v>54</v>
      </c>
      <c r="L1391" s="31">
        <v>22</v>
      </c>
      <c r="M1391" s="31">
        <v>54</v>
      </c>
      <c r="N1391" s="12">
        <v>0.40740740740740738</v>
      </c>
    </row>
    <row r="1392" spans="1:14" x14ac:dyDescent="0.2">
      <c r="A1392" s="8">
        <v>564</v>
      </c>
      <c r="B1392" s="8">
        <v>9</v>
      </c>
      <c r="C1392" s="9" t="s">
        <v>12</v>
      </c>
      <c r="D1392" s="9" t="s">
        <v>36</v>
      </c>
      <c r="E1392" s="31">
        <v>22</v>
      </c>
      <c r="F1392" s="31">
        <v>22</v>
      </c>
      <c r="G1392" s="31">
        <v>36</v>
      </c>
      <c r="H1392" s="8">
        <v>1</v>
      </c>
      <c r="I1392" s="7">
        <v>4.8611111111111112E-3</v>
      </c>
      <c r="J1392" s="9" t="s">
        <v>8</v>
      </c>
      <c r="K1392" s="31">
        <v>36</v>
      </c>
      <c r="L1392" s="31">
        <v>14</v>
      </c>
      <c r="M1392" s="31">
        <v>36</v>
      </c>
      <c r="N1392" s="12">
        <v>0.3888888888888889</v>
      </c>
    </row>
    <row r="1393" spans="1:14" x14ac:dyDescent="0.2">
      <c r="A1393" s="8">
        <v>564</v>
      </c>
      <c r="B1393" s="8">
        <v>9</v>
      </c>
      <c r="C1393" s="9" t="s">
        <v>11</v>
      </c>
      <c r="D1393" s="9" t="s">
        <v>35</v>
      </c>
      <c r="E1393" s="31">
        <v>25</v>
      </c>
      <c r="F1393" s="31">
        <v>50</v>
      </c>
      <c r="G1393" s="31">
        <v>40</v>
      </c>
      <c r="H1393" s="8">
        <v>2</v>
      </c>
      <c r="I1393" s="7">
        <v>2.5000000000000001E-2</v>
      </c>
      <c r="J1393" s="9" t="s">
        <v>8</v>
      </c>
      <c r="K1393" s="31">
        <v>80</v>
      </c>
      <c r="L1393" s="31">
        <v>30</v>
      </c>
      <c r="M1393" s="31">
        <v>80</v>
      </c>
      <c r="N1393" s="12">
        <v>0.375</v>
      </c>
    </row>
    <row r="1394" spans="1:14" x14ac:dyDescent="0.2">
      <c r="A1394" s="8">
        <v>564</v>
      </c>
      <c r="B1394" s="8">
        <v>9</v>
      </c>
      <c r="C1394" s="9" t="s">
        <v>21</v>
      </c>
      <c r="D1394" s="9" t="s">
        <v>45</v>
      </c>
      <c r="E1394" s="31">
        <v>12</v>
      </c>
      <c r="F1394" s="31">
        <v>24</v>
      </c>
      <c r="G1394" s="31">
        <v>20</v>
      </c>
      <c r="H1394" s="8">
        <v>2</v>
      </c>
      <c r="I1394" s="7">
        <v>7.6388888888888886E-3</v>
      </c>
      <c r="J1394" s="9" t="s">
        <v>8</v>
      </c>
      <c r="K1394" s="31">
        <v>40</v>
      </c>
      <c r="L1394" s="31">
        <v>16</v>
      </c>
      <c r="M1394" s="31">
        <v>40</v>
      </c>
      <c r="N1394" s="12">
        <v>0.4</v>
      </c>
    </row>
    <row r="1395" spans="1:14" x14ac:dyDescent="0.2">
      <c r="A1395" s="8">
        <v>565</v>
      </c>
      <c r="B1395" s="8">
        <v>3</v>
      </c>
      <c r="C1395" s="9" t="s">
        <v>18</v>
      </c>
      <c r="D1395" s="9" t="s">
        <v>42</v>
      </c>
      <c r="E1395" s="31">
        <v>19</v>
      </c>
      <c r="F1395" s="31">
        <v>57</v>
      </c>
      <c r="G1395" s="31">
        <v>32</v>
      </c>
      <c r="H1395" s="8">
        <v>3</v>
      </c>
      <c r="I1395" s="7">
        <v>1.3194444444444444E-2</v>
      </c>
      <c r="J1395" s="9" t="s">
        <v>6</v>
      </c>
      <c r="K1395" s="31">
        <v>96</v>
      </c>
      <c r="L1395" s="31">
        <v>39</v>
      </c>
      <c r="M1395" s="31">
        <v>96</v>
      </c>
      <c r="N1395" s="12">
        <v>0.40625</v>
      </c>
    </row>
    <row r="1396" spans="1:14" x14ac:dyDescent="0.2">
      <c r="A1396" s="8">
        <v>565</v>
      </c>
      <c r="B1396" s="8">
        <v>3</v>
      </c>
      <c r="C1396" s="9" t="s">
        <v>24</v>
      </c>
      <c r="D1396" s="9" t="s">
        <v>48</v>
      </c>
      <c r="E1396" s="31">
        <v>10</v>
      </c>
      <c r="F1396" s="31">
        <v>30</v>
      </c>
      <c r="G1396" s="31">
        <v>18</v>
      </c>
      <c r="H1396" s="8">
        <v>3</v>
      </c>
      <c r="I1396" s="7">
        <v>3.6805555555555557E-2</v>
      </c>
      <c r="J1396" s="9" t="s">
        <v>8</v>
      </c>
      <c r="K1396" s="31">
        <v>54</v>
      </c>
      <c r="L1396" s="31">
        <v>24</v>
      </c>
      <c r="M1396" s="31">
        <v>54</v>
      </c>
      <c r="N1396" s="12">
        <v>0.44444444444444442</v>
      </c>
    </row>
    <row r="1397" spans="1:14" x14ac:dyDescent="0.2">
      <c r="A1397" s="8">
        <v>565</v>
      </c>
      <c r="B1397" s="8">
        <v>3</v>
      </c>
      <c r="C1397" s="9" t="s">
        <v>14</v>
      </c>
      <c r="D1397" s="9" t="s">
        <v>38</v>
      </c>
      <c r="E1397" s="31">
        <v>20</v>
      </c>
      <c r="F1397" s="31">
        <v>40</v>
      </c>
      <c r="G1397" s="31">
        <v>33</v>
      </c>
      <c r="H1397" s="8">
        <v>2</v>
      </c>
      <c r="I1397" s="7">
        <v>1.4583333333333334E-2</v>
      </c>
      <c r="J1397" s="9" t="s">
        <v>8</v>
      </c>
      <c r="K1397" s="31">
        <v>66</v>
      </c>
      <c r="L1397" s="31">
        <v>26</v>
      </c>
      <c r="M1397" s="31">
        <v>66</v>
      </c>
      <c r="N1397" s="12">
        <v>0.39393939393939392</v>
      </c>
    </row>
    <row r="1398" spans="1:14" x14ac:dyDescent="0.2">
      <c r="A1398" s="8">
        <v>565</v>
      </c>
      <c r="B1398" s="8">
        <v>3</v>
      </c>
      <c r="C1398" s="9" t="s">
        <v>17</v>
      </c>
      <c r="D1398" s="9" t="s">
        <v>41</v>
      </c>
      <c r="E1398" s="31">
        <v>21</v>
      </c>
      <c r="F1398" s="31">
        <v>21</v>
      </c>
      <c r="G1398" s="31">
        <v>35</v>
      </c>
      <c r="H1398" s="8">
        <v>1</v>
      </c>
      <c r="I1398" s="7">
        <v>3.472222222222222E-3</v>
      </c>
      <c r="J1398" s="9" t="s">
        <v>8</v>
      </c>
      <c r="K1398" s="31">
        <v>35</v>
      </c>
      <c r="L1398" s="31">
        <v>14</v>
      </c>
      <c r="M1398" s="31">
        <v>35</v>
      </c>
      <c r="N1398" s="12">
        <v>0.4</v>
      </c>
    </row>
    <row r="1399" spans="1:14" x14ac:dyDescent="0.2">
      <c r="A1399" s="8">
        <v>566</v>
      </c>
      <c r="B1399" s="8">
        <v>4</v>
      </c>
      <c r="C1399" s="9" t="s">
        <v>25</v>
      </c>
      <c r="D1399" s="9" t="s">
        <v>49</v>
      </c>
      <c r="E1399" s="31">
        <v>15</v>
      </c>
      <c r="F1399" s="31">
        <v>45</v>
      </c>
      <c r="G1399" s="31">
        <v>26</v>
      </c>
      <c r="H1399" s="8">
        <v>3</v>
      </c>
      <c r="I1399" s="7">
        <v>3.888888888888889E-2</v>
      </c>
      <c r="J1399" s="9" t="s">
        <v>6</v>
      </c>
      <c r="K1399" s="31">
        <v>78</v>
      </c>
      <c r="L1399" s="31">
        <v>33</v>
      </c>
      <c r="M1399" s="31">
        <v>78</v>
      </c>
      <c r="N1399" s="12">
        <v>0.42307692307692307</v>
      </c>
    </row>
    <row r="1400" spans="1:14" x14ac:dyDescent="0.2">
      <c r="A1400" s="8">
        <v>567</v>
      </c>
      <c r="B1400" s="8">
        <v>15</v>
      </c>
      <c r="C1400" s="9" t="s">
        <v>15</v>
      </c>
      <c r="D1400" s="9" t="s">
        <v>39</v>
      </c>
      <c r="E1400" s="31">
        <v>16</v>
      </c>
      <c r="F1400" s="31">
        <v>32</v>
      </c>
      <c r="G1400" s="31">
        <v>28</v>
      </c>
      <c r="H1400" s="8">
        <v>2</v>
      </c>
      <c r="I1400" s="7">
        <v>6.2500000000000003E-3</v>
      </c>
      <c r="J1400" s="9" t="s">
        <v>6</v>
      </c>
      <c r="K1400" s="31">
        <v>56</v>
      </c>
      <c r="L1400" s="31">
        <v>24</v>
      </c>
      <c r="M1400" s="31">
        <v>56</v>
      </c>
      <c r="N1400" s="12">
        <v>0.42857142857142855</v>
      </c>
    </row>
    <row r="1401" spans="1:14" x14ac:dyDescent="0.2">
      <c r="A1401" s="8">
        <v>567</v>
      </c>
      <c r="B1401" s="8">
        <v>15</v>
      </c>
      <c r="C1401" s="9" t="s">
        <v>14</v>
      </c>
      <c r="D1401" s="9" t="s">
        <v>38</v>
      </c>
      <c r="E1401" s="31">
        <v>20</v>
      </c>
      <c r="F1401" s="31">
        <v>40</v>
      </c>
      <c r="G1401" s="31">
        <v>33</v>
      </c>
      <c r="H1401" s="8">
        <v>2</v>
      </c>
      <c r="I1401" s="7">
        <v>2.361111111111111E-2</v>
      </c>
      <c r="J1401" s="9" t="s">
        <v>8</v>
      </c>
      <c r="K1401" s="31">
        <v>66</v>
      </c>
      <c r="L1401" s="31">
        <v>26</v>
      </c>
      <c r="M1401" s="31">
        <v>66</v>
      </c>
      <c r="N1401" s="12">
        <v>0.39393939393939392</v>
      </c>
    </row>
    <row r="1402" spans="1:14" x14ac:dyDescent="0.2">
      <c r="A1402" s="8">
        <v>567</v>
      </c>
      <c r="B1402" s="8">
        <v>15</v>
      </c>
      <c r="C1402" s="9" t="s">
        <v>20</v>
      </c>
      <c r="D1402" s="9" t="s">
        <v>44</v>
      </c>
      <c r="E1402" s="31">
        <v>20</v>
      </c>
      <c r="F1402" s="31">
        <v>40</v>
      </c>
      <c r="G1402" s="31">
        <v>34</v>
      </c>
      <c r="H1402" s="8">
        <v>2</v>
      </c>
      <c r="I1402" s="7">
        <v>1.2500000000000001E-2</v>
      </c>
      <c r="J1402" s="9" t="s">
        <v>6</v>
      </c>
      <c r="K1402" s="31">
        <v>68</v>
      </c>
      <c r="L1402" s="31">
        <v>28</v>
      </c>
      <c r="M1402" s="31">
        <v>68</v>
      </c>
      <c r="N1402" s="12">
        <v>0.41176470588235292</v>
      </c>
    </row>
    <row r="1403" spans="1:14" x14ac:dyDescent="0.2">
      <c r="A1403" s="8">
        <v>567</v>
      </c>
      <c r="B1403" s="8">
        <v>15</v>
      </c>
      <c r="C1403" s="9" t="s">
        <v>23</v>
      </c>
      <c r="D1403" s="9" t="s">
        <v>47</v>
      </c>
      <c r="E1403" s="31">
        <v>13</v>
      </c>
      <c r="F1403" s="31">
        <v>39</v>
      </c>
      <c r="G1403" s="31">
        <v>21</v>
      </c>
      <c r="H1403" s="8">
        <v>3</v>
      </c>
      <c r="I1403" s="7">
        <v>2.8472222222222222E-2</v>
      </c>
      <c r="J1403" s="9" t="s">
        <v>8</v>
      </c>
      <c r="K1403" s="31">
        <v>63</v>
      </c>
      <c r="L1403" s="31">
        <v>24</v>
      </c>
      <c r="M1403" s="31">
        <v>63</v>
      </c>
      <c r="N1403" s="12">
        <v>0.38095238095238093</v>
      </c>
    </row>
    <row r="1404" spans="1:14" x14ac:dyDescent="0.2">
      <c r="A1404" s="8">
        <v>568</v>
      </c>
      <c r="B1404" s="8">
        <v>5</v>
      </c>
      <c r="C1404" s="9" t="s">
        <v>20</v>
      </c>
      <c r="D1404" s="9" t="s">
        <v>44</v>
      </c>
      <c r="E1404" s="31">
        <v>20</v>
      </c>
      <c r="F1404" s="31">
        <v>60</v>
      </c>
      <c r="G1404" s="31">
        <v>34</v>
      </c>
      <c r="H1404" s="8">
        <v>3</v>
      </c>
      <c r="I1404" s="7">
        <v>2.7777777777777776E-2</v>
      </c>
      <c r="J1404" s="9" t="s">
        <v>6</v>
      </c>
      <c r="K1404" s="31">
        <v>102</v>
      </c>
      <c r="L1404" s="31">
        <v>42</v>
      </c>
      <c r="M1404" s="31">
        <v>102</v>
      </c>
      <c r="N1404" s="12">
        <v>0.41176470588235292</v>
      </c>
    </row>
    <row r="1405" spans="1:14" x14ac:dyDescent="0.2">
      <c r="A1405" s="8">
        <v>568</v>
      </c>
      <c r="B1405" s="8">
        <v>5</v>
      </c>
      <c r="C1405" s="9" t="s">
        <v>11</v>
      </c>
      <c r="D1405" s="9" t="s">
        <v>35</v>
      </c>
      <c r="E1405" s="31">
        <v>25</v>
      </c>
      <c r="F1405" s="31">
        <v>50</v>
      </c>
      <c r="G1405" s="31">
        <v>40</v>
      </c>
      <c r="H1405" s="8">
        <v>2</v>
      </c>
      <c r="I1405" s="7">
        <v>3.0555555555555555E-2</v>
      </c>
      <c r="J1405" s="9" t="s">
        <v>8</v>
      </c>
      <c r="K1405" s="31">
        <v>80</v>
      </c>
      <c r="L1405" s="31">
        <v>30</v>
      </c>
      <c r="M1405" s="31">
        <v>80</v>
      </c>
      <c r="N1405" s="12">
        <v>0.375</v>
      </c>
    </row>
    <row r="1406" spans="1:14" x14ac:dyDescent="0.2">
      <c r="A1406" s="8">
        <v>569</v>
      </c>
      <c r="B1406" s="8">
        <v>12</v>
      </c>
      <c r="C1406" s="9" t="s">
        <v>20</v>
      </c>
      <c r="D1406" s="9" t="s">
        <v>44</v>
      </c>
      <c r="E1406" s="31">
        <v>20</v>
      </c>
      <c r="F1406" s="31">
        <v>40</v>
      </c>
      <c r="G1406" s="31">
        <v>34</v>
      </c>
      <c r="H1406" s="8">
        <v>2</v>
      </c>
      <c r="I1406" s="7">
        <v>1.8055555555555554E-2</v>
      </c>
      <c r="J1406" s="9" t="s">
        <v>6</v>
      </c>
      <c r="K1406" s="31">
        <v>68</v>
      </c>
      <c r="L1406" s="31">
        <v>28</v>
      </c>
      <c r="M1406" s="31">
        <v>68</v>
      </c>
      <c r="N1406" s="12">
        <v>0.41176470588235292</v>
      </c>
    </row>
    <row r="1407" spans="1:14" x14ac:dyDescent="0.2">
      <c r="A1407" s="8">
        <v>569</v>
      </c>
      <c r="B1407" s="8">
        <v>12</v>
      </c>
      <c r="C1407" s="9" t="s">
        <v>23</v>
      </c>
      <c r="D1407" s="9" t="s">
        <v>47</v>
      </c>
      <c r="E1407" s="31">
        <v>13</v>
      </c>
      <c r="F1407" s="31">
        <v>39</v>
      </c>
      <c r="G1407" s="31">
        <v>21</v>
      </c>
      <c r="H1407" s="8">
        <v>3</v>
      </c>
      <c r="I1407" s="7">
        <v>2.2222222222222223E-2</v>
      </c>
      <c r="J1407" s="9" t="s">
        <v>8</v>
      </c>
      <c r="K1407" s="31">
        <v>63</v>
      </c>
      <c r="L1407" s="31">
        <v>24</v>
      </c>
      <c r="M1407" s="31">
        <v>63</v>
      </c>
      <c r="N1407" s="12">
        <v>0.38095238095238093</v>
      </c>
    </row>
    <row r="1408" spans="1:14" x14ac:dyDescent="0.2">
      <c r="A1408" s="8">
        <v>570</v>
      </c>
      <c r="B1408" s="8">
        <v>1</v>
      </c>
      <c r="C1408" s="9" t="s">
        <v>14</v>
      </c>
      <c r="D1408" s="9" t="s">
        <v>38</v>
      </c>
      <c r="E1408" s="31">
        <v>20</v>
      </c>
      <c r="F1408" s="31">
        <v>20</v>
      </c>
      <c r="G1408" s="31">
        <v>33</v>
      </c>
      <c r="H1408" s="8">
        <v>1</v>
      </c>
      <c r="I1408" s="7">
        <v>2.6388888888888889E-2</v>
      </c>
      <c r="J1408" s="9" t="s">
        <v>6</v>
      </c>
      <c r="K1408" s="31">
        <v>33</v>
      </c>
      <c r="L1408" s="31">
        <v>13</v>
      </c>
      <c r="M1408" s="31">
        <v>33</v>
      </c>
      <c r="N1408" s="12">
        <v>0.39393939393939392</v>
      </c>
    </row>
    <row r="1409" spans="1:14" x14ac:dyDescent="0.2">
      <c r="A1409" s="8">
        <v>570</v>
      </c>
      <c r="B1409" s="8">
        <v>1</v>
      </c>
      <c r="C1409" s="9" t="s">
        <v>25</v>
      </c>
      <c r="D1409" s="9" t="s">
        <v>49</v>
      </c>
      <c r="E1409" s="31">
        <v>15</v>
      </c>
      <c r="F1409" s="31">
        <v>30</v>
      </c>
      <c r="G1409" s="31">
        <v>26</v>
      </c>
      <c r="H1409" s="8">
        <v>2</v>
      </c>
      <c r="I1409" s="7">
        <v>5.5555555555555558E-3</v>
      </c>
      <c r="J1409" s="9" t="s">
        <v>8</v>
      </c>
      <c r="K1409" s="31">
        <v>52</v>
      </c>
      <c r="L1409" s="31">
        <v>22</v>
      </c>
      <c r="M1409" s="31">
        <v>52</v>
      </c>
      <c r="N1409" s="12">
        <v>0.42307692307692307</v>
      </c>
    </row>
    <row r="1410" spans="1:14" x14ac:dyDescent="0.2">
      <c r="A1410" s="8">
        <v>571</v>
      </c>
      <c r="B1410" s="8">
        <v>15</v>
      </c>
      <c r="C1410" s="9" t="s">
        <v>10</v>
      </c>
      <c r="D1410" s="9" t="s">
        <v>34</v>
      </c>
      <c r="E1410" s="31">
        <v>16</v>
      </c>
      <c r="F1410" s="31">
        <v>32</v>
      </c>
      <c r="G1410" s="31">
        <v>27</v>
      </c>
      <c r="H1410" s="8">
        <v>2</v>
      </c>
      <c r="I1410" s="7">
        <v>1.8055555555555554E-2</v>
      </c>
      <c r="J1410" s="9" t="s">
        <v>6</v>
      </c>
      <c r="K1410" s="31">
        <v>54</v>
      </c>
      <c r="L1410" s="31">
        <v>22</v>
      </c>
      <c r="M1410" s="31">
        <v>54</v>
      </c>
      <c r="N1410" s="12">
        <v>0.40740740740740738</v>
      </c>
    </row>
    <row r="1411" spans="1:14" x14ac:dyDescent="0.2">
      <c r="A1411" s="8">
        <v>572</v>
      </c>
      <c r="B1411" s="8">
        <v>19</v>
      </c>
      <c r="C1411" s="9" t="s">
        <v>7</v>
      </c>
      <c r="D1411" s="9" t="s">
        <v>32</v>
      </c>
      <c r="E1411" s="31">
        <v>18</v>
      </c>
      <c r="F1411" s="31">
        <v>18</v>
      </c>
      <c r="G1411" s="31">
        <v>30</v>
      </c>
      <c r="H1411" s="8">
        <v>1</v>
      </c>
      <c r="I1411" s="7">
        <v>2.361111111111111E-2</v>
      </c>
      <c r="J1411" s="9" t="s">
        <v>8</v>
      </c>
      <c r="K1411" s="31">
        <v>30</v>
      </c>
      <c r="L1411" s="31">
        <v>12</v>
      </c>
      <c r="M1411" s="31">
        <v>30</v>
      </c>
      <c r="N1411" s="12">
        <v>0.4</v>
      </c>
    </row>
    <row r="1412" spans="1:14" x14ac:dyDescent="0.2">
      <c r="A1412" s="8">
        <v>572</v>
      </c>
      <c r="B1412" s="8">
        <v>19</v>
      </c>
      <c r="C1412" s="9" t="s">
        <v>19</v>
      </c>
      <c r="D1412" s="9" t="s">
        <v>43</v>
      </c>
      <c r="E1412" s="31">
        <v>13</v>
      </c>
      <c r="F1412" s="31">
        <v>26</v>
      </c>
      <c r="G1412" s="31">
        <v>22</v>
      </c>
      <c r="H1412" s="8">
        <v>2</v>
      </c>
      <c r="I1412" s="7">
        <v>6.9444444444444441E-3</v>
      </c>
      <c r="J1412" s="9" t="s">
        <v>8</v>
      </c>
      <c r="K1412" s="31">
        <v>44</v>
      </c>
      <c r="L1412" s="31">
        <v>18</v>
      </c>
      <c r="M1412" s="31">
        <v>44</v>
      </c>
      <c r="N1412" s="12">
        <v>0.40909090909090912</v>
      </c>
    </row>
    <row r="1413" spans="1:14" x14ac:dyDescent="0.2">
      <c r="A1413" s="8">
        <v>573</v>
      </c>
      <c r="B1413" s="8">
        <v>7</v>
      </c>
      <c r="C1413" s="9" t="s">
        <v>23</v>
      </c>
      <c r="D1413" s="9" t="s">
        <v>47</v>
      </c>
      <c r="E1413" s="31">
        <v>13</v>
      </c>
      <c r="F1413" s="31">
        <v>39</v>
      </c>
      <c r="G1413" s="31">
        <v>21</v>
      </c>
      <c r="H1413" s="8">
        <v>3</v>
      </c>
      <c r="I1413" s="7">
        <v>2.8472222222222222E-2</v>
      </c>
      <c r="J1413" s="9" t="s">
        <v>6</v>
      </c>
      <c r="K1413" s="31">
        <v>63</v>
      </c>
      <c r="L1413" s="31">
        <v>24</v>
      </c>
      <c r="M1413" s="31">
        <v>63</v>
      </c>
      <c r="N1413" s="12">
        <v>0.38095238095238093</v>
      </c>
    </row>
    <row r="1414" spans="1:14" x14ac:dyDescent="0.2">
      <c r="A1414" s="8">
        <v>573</v>
      </c>
      <c r="B1414" s="8">
        <v>7</v>
      </c>
      <c r="C1414" s="9" t="s">
        <v>20</v>
      </c>
      <c r="D1414" s="9" t="s">
        <v>44</v>
      </c>
      <c r="E1414" s="31">
        <v>20</v>
      </c>
      <c r="F1414" s="31">
        <v>60</v>
      </c>
      <c r="G1414" s="31">
        <v>34</v>
      </c>
      <c r="H1414" s="8">
        <v>3</v>
      </c>
      <c r="I1414" s="7">
        <v>1.9444444444444445E-2</v>
      </c>
      <c r="J1414" s="9" t="s">
        <v>8</v>
      </c>
      <c r="K1414" s="31">
        <v>102</v>
      </c>
      <c r="L1414" s="31">
        <v>42</v>
      </c>
      <c r="M1414" s="31">
        <v>102</v>
      </c>
      <c r="N1414" s="12">
        <v>0.41176470588235292</v>
      </c>
    </row>
    <row r="1415" spans="1:14" x14ac:dyDescent="0.2">
      <c r="A1415" s="8">
        <v>574</v>
      </c>
      <c r="B1415" s="8">
        <v>20</v>
      </c>
      <c r="C1415" s="9" t="s">
        <v>25</v>
      </c>
      <c r="D1415" s="9" t="s">
        <v>49</v>
      </c>
      <c r="E1415" s="31">
        <v>15</v>
      </c>
      <c r="F1415" s="31">
        <v>45</v>
      </c>
      <c r="G1415" s="31">
        <v>26</v>
      </c>
      <c r="H1415" s="8">
        <v>3</v>
      </c>
      <c r="I1415" s="7">
        <v>3.4722222222222224E-2</v>
      </c>
      <c r="J1415" s="9" t="s">
        <v>8</v>
      </c>
      <c r="K1415" s="31">
        <v>78</v>
      </c>
      <c r="L1415" s="31">
        <v>33</v>
      </c>
      <c r="M1415" s="31">
        <v>78</v>
      </c>
      <c r="N1415" s="12">
        <v>0.42307692307692307</v>
      </c>
    </row>
    <row r="1416" spans="1:14" x14ac:dyDescent="0.2">
      <c r="A1416" s="8">
        <v>574</v>
      </c>
      <c r="B1416" s="8">
        <v>20</v>
      </c>
      <c r="C1416" s="9" t="s">
        <v>12</v>
      </c>
      <c r="D1416" s="9" t="s">
        <v>36</v>
      </c>
      <c r="E1416" s="31">
        <v>22</v>
      </c>
      <c r="F1416" s="31">
        <v>44</v>
      </c>
      <c r="G1416" s="31">
        <v>36</v>
      </c>
      <c r="H1416" s="8">
        <v>2</v>
      </c>
      <c r="I1416" s="7">
        <v>2.7777777777777776E-2</v>
      </c>
      <c r="J1416" s="9" t="s">
        <v>6</v>
      </c>
      <c r="K1416" s="31">
        <v>72</v>
      </c>
      <c r="L1416" s="31">
        <v>28</v>
      </c>
      <c r="M1416" s="31">
        <v>72</v>
      </c>
      <c r="N1416" s="12">
        <v>0.3888888888888889</v>
      </c>
    </row>
    <row r="1417" spans="1:14" x14ac:dyDescent="0.2">
      <c r="A1417" s="8">
        <v>574</v>
      </c>
      <c r="B1417" s="8">
        <v>20</v>
      </c>
      <c r="C1417" s="9" t="s">
        <v>24</v>
      </c>
      <c r="D1417" s="9" t="s">
        <v>48</v>
      </c>
      <c r="E1417" s="31">
        <v>10</v>
      </c>
      <c r="F1417" s="31">
        <v>20</v>
      </c>
      <c r="G1417" s="31">
        <v>18</v>
      </c>
      <c r="H1417" s="8">
        <v>2</v>
      </c>
      <c r="I1417" s="7">
        <v>2.5694444444444443E-2</v>
      </c>
      <c r="J1417" s="9" t="s">
        <v>8</v>
      </c>
      <c r="K1417" s="31">
        <v>36</v>
      </c>
      <c r="L1417" s="31">
        <v>16</v>
      </c>
      <c r="M1417" s="31">
        <v>36</v>
      </c>
      <c r="N1417" s="12">
        <v>0.44444444444444442</v>
      </c>
    </row>
    <row r="1418" spans="1:14" x14ac:dyDescent="0.2">
      <c r="A1418" s="8">
        <v>574</v>
      </c>
      <c r="B1418" s="8">
        <v>20</v>
      </c>
      <c r="C1418" s="9" t="s">
        <v>23</v>
      </c>
      <c r="D1418" s="9" t="s">
        <v>47</v>
      </c>
      <c r="E1418" s="31">
        <v>13</v>
      </c>
      <c r="F1418" s="31">
        <v>13</v>
      </c>
      <c r="G1418" s="31">
        <v>21</v>
      </c>
      <c r="H1418" s="8">
        <v>1</v>
      </c>
      <c r="I1418" s="7">
        <v>2.8472222222222222E-2</v>
      </c>
      <c r="J1418" s="9" t="s">
        <v>8</v>
      </c>
      <c r="K1418" s="31">
        <v>21</v>
      </c>
      <c r="L1418" s="31">
        <v>8</v>
      </c>
      <c r="M1418" s="31">
        <v>21</v>
      </c>
      <c r="N1418" s="12">
        <v>0.38095238095238093</v>
      </c>
    </row>
    <row r="1419" spans="1:14" x14ac:dyDescent="0.2">
      <c r="A1419" s="8">
        <v>575</v>
      </c>
      <c r="B1419" s="8">
        <v>15</v>
      </c>
      <c r="C1419" s="9" t="s">
        <v>24</v>
      </c>
      <c r="D1419" s="9" t="s">
        <v>48</v>
      </c>
      <c r="E1419" s="31">
        <v>10</v>
      </c>
      <c r="F1419" s="31">
        <v>10</v>
      </c>
      <c r="G1419" s="31">
        <v>18</v>
      </c>
      <c r="H1419" s="8">
        <v>1</v>
      </c>
      <c r="I1419" s="7">
        <v>3.0555555555555555E-2</v>
      </c>
      <c r="J1419" s="9" t="s">
        <v>6</v>
      </c>
      <c r="K1419" s="31">
        <v>18</v>
      </c>
      <c r="L1419" s="31">
        <v>8</v>
      </c>
      <c r="M1419" s="31">
        <v>18</v>
      </c>
      <c r="N1419" s="12">
        <v>0.44444444444444442</v>
      </c>
    </row>
    <row r="1420" spans="1:14" x14ac:dyDescent="0.2">
      <c r="A1420" s="8">
        <v>576</v>
      </c>
      <c r="B1420" s="8">
        <v>9</v>
      </c>
      <c r="C1420" s="9" t="s">
        <v>14</v>
      </c>
      <c r="D1420" s="9" t="s">
        <v>38</v>
      </c>
      <c r="E1420" s="31">
        <v>20</v>
      </c>
      <c r="F1420" s="31">
        <v>20</v>
      </c>
      <c r="G1420" s="31">
        <v>33</v>
      </c>
      <c r="H1420" s="8">
        <v>1</v>
      </c>
      <c r="I1420" s="7">
        <v>3.1944444444444442E-2</v>
      </c>
      <c r="J1420" s="9" t="s">
        <v>6</v>
      </c>
      <c r="K1420" s="31">
        <v>33</v>
      </c>
      <c r="L1420" s="31">
        <v>13</v>
      </c>
      <c r="M1420" s="31">
        <v>33</v>
      </c>
      <c r="N1420" s="12">
        <v>0.39393939393939392</v>
      </c>
    </row>
    <row r="1421" spans="1:14" x14ac:dyDescent="0.2">
      <c r="A1421" s="8">
        <v>576</v>
      </c>
      <c r="B1421" s="8">
        <v>9</v>
      </c>
      <c r="C1421" s="9" t="s">
        <v>9</v>
      </c>
      <c r="D1421" s="9" t="s">
        <v>33</v>
      </c>
      <c r="E1421" s="31">
        <v>19</v>
      </c>
      <c r="F1421" s="31">
        <v>57</v>
      </c>
      <c r="G1421" s="31">
        <v>31</v>
      </c>
      <c r="H1421" s="8">
        <v>3</v>
      </c>
      <c r="I1421" s="7">
        <v>2.2222222222222223E-2</v>
      </c>
      <c r="J1421" s="9" t="s">
        <v>6</v>
      </c>
      <c r="K1421" s="31">
        <v>93</v>
      </c>
      <c r="L1421" s="31">
        <v>36</v>
      </c>
      <c r="M1421" s="31">
        <v>93</v>
      </c>
      <c r="N1421" s="12">
        <v>0.38709677419354838</v>
      </c>
    </row>
    <row r="1422" spans="1:14" x14ac:dyDescent="0.2">
      <c r="A1422" s="8">
        <v>576</v>
      </c>
      <c r="B1422" s="8">
        <v>9</v>
      </c>
      <c r="C1422" s="9" t="s">
        <v>12</v>
      </c>
      <c r="D1422" s="9" t="s">
        <v>36</v>
      </c>
      <c r="E1422" s="31">
        <v>22</v>
      </c>
      <c r="F1422" s="31">
        <v>66</v>
      </c>
      <c r="G1422" s="31">
        <v>36</v>
      </c>
      <c r="H1422" s="8">
        <v>3</v>
      </c>
      <c r="I1422" s="7">
        <v>2.5694444444444443E-2</v>
      </c>
      <c r="J1422" s="9" t="s">
        <v>8</v>
      </c>
      <c r="K1422" s="31">
        <v>108</v>
      </c>
      <c r="L1422" s="31">
        <v>42</v>
      </c>
      <c r="M1422" s="31">
        <v>108</v>
      </c>
      <c r="N1422" s="12">
        <v>0.3888888888888889</v>
      </c>
    </row>
    <row r="1423" spans="1:14" x14ac:dyDescent="0.2">
      <c r="A1423" s="8">
        <v>577</v>
      </c>
      <c r="B1423" s="8">
        <v>5</v>
      </c>
      <c r="C1423" s="9" t="s">
        <v>24</v>
      </c>
      <c r="D1423" s="9" t="s">
        <v>48</v>
      </c>
      <c r="E1423" s="31">
        <v>10</v>
      </c>
      <c r="F1423" s="31">
        <v>10</v>
      </c>
      <c r="G1423" s="31">
        <v>18</v>
      </c>
      <c r="H1423" s="8">
        <v>1</v>
      </c>
      <c r="I1423" s="7">
        <v>6.9444444444444441E-3</v>
      </c>
      <c r="J1423" s="9" t="s">
        <v>8</v>
      </c>
      <c r="K1423" s="31">
        <v>18</v>
      </c>
      <c r="L1423" s="31">
        <v>8</v>
      </c>
      <c r="M1423" s="31">
        <v>18</v>
      </c>
      <c r="N1423" s="12">
        <v>0.44444444444444442</v>
      </c>
    </row>
    <row r="1424" spans="1:14" x14ac:dyDescent="0.2">
      <c r="A1424" s="8">
        <v>577</v>
      </c>
      <c r="B1424" s="8">
        <v>5</v>
      </c>
      <c r="C1424" s="9" t="s">
        <v>19</v>
      </c>
      <c r="D1424" s="9" t="s">
        <v>43</v>
      </c>
      <c r="E1424" s="31">
        <v>13</v>
      </c>
      <c r="F1424" s="31">
        <v>13</v>
      </c>
      <c r="G1424" s="31">
        <v>22</v>
      </c>
      <c r="H1424" s="8">
        <v>1</v>
      </c>
      <c r="I1424" s="7">
        <v>1.0416666666666666E-2</v>
      </c>
      <c r="J1424" s="9" t="s">
        <v>6</v>
      </c>
      <c r="K1424" s="31">
        <v>22</v>
      </c>
      <c r="L1424" s="31">
        <v>9</v>
      </c>
      <c r="M1424" s="31">
        <v>22</v>
      </c>
      <c r="N1424" s="12">
        <v>0.40909090909090912</v>
      </c>
    </row>
    <row r="1425" spans="1:14" x14ac:dyDescent="0.2">
      <c r="A1425" s="8">
        <v>578</v>
      </c>
      <c r="B1425" s="8">
        <v>11</v>
      </c>
      <c r="C1425" s="9" t="s">
        <v>7</v>
      </c>
      <c r="D1425" s="9" t="s">
        <v>32</v>
      </c>
      <c r="E1425" s="31">
        <v>18</v>
      </c>
      <c r="F1425" s="31">
        <v>54</v>
      </c>
      <c r="G1425" s="31">
        <v>30</v>
      </c>
      <c r="H1425" s="8">
        <v>3</v>
      </c>
      <c r="I1425" s="7">
        <v>3.0555555555555555E-2</v>
      </c>
      <c r="J1425" s="9" t="s">
        <v>6</v>
      </c>
      <c r="K1425" s="31">
        <v>90</v>
      </c>
      <c r="L1425" s="31">
        <v>36</v>
      </c>
      <c r="M1425" s="31">
        <v>90</v>
      </c>
      <c r="N1425" s="12">
        <v>0.4</v>
      </c>
    </row>
    <row r="1426" spans="1:14" x14ac:dyDescent="0.2">
      <c r="A1426" s="8">
        <v>579</v>
      </c>
      <c r="B1426" s="8">
        <v>9</v>
      </c>
      <c r="C1426" s="9" t="s">
        <v>26</v>
      </c>
      <c r="D1426" s="9" t="s">
        <v>50</v>
      </c>
      <c r="E1426" s="31">
        <v>15</v>
      </c>
      <c r="F1426" s="31">
        <v>30</v>
      </c>
      <c r="G1426" s="31">
        <v>25</v>
      </c>
      <c r="H1426" s="8">
        <v>2</v>
      </c>
      <c r="I1426" s="7">
        <v>3.3333333333333333E-2</v>
      </c>
      <c r="J1426" s="9" t="s">
        <v>6</v>
      </c>
      <c r="K1426" s="31">
        <v>50</v>
      </c>
      <c r="L1426" s="31">
        <v>20</v>
      </c>
      <c r="M1426" s="31">
        <v>50</v>
      </c>
      <c r="N1426" s="12">
        <v>0.4</v>
      </c>
    </row>
    <row r="1427" spans="1:14" x14ac:dyDescent="0.2">
      <c r="A1427" s="8">
        <v>580</v>
      </c>
      <c r="B1427" s="8">
        <v>10</v>
      </c>
      <c r="C1427" s="9" t="s">
        <v>14</v>
      </c>
      <c r="D1427" s="9" t="s">
        <v>38</v>
      </c>
      <c r="E1427" s="31">
        <v>20</v>
      </c>
      <c r="F1427" s="31">
        <v>20</v>
      </c>
      <c r="G1427" s="31">
        <v>33</v>
      </c>
      <c r="H1427" s="8">
        <v>1</v>
      </c>
      <c r="I1427" s="7">
        <v>2.0833333333333332E-2</v>
      </c>
      <c r="J1427" s="9" t="s">
        <v>6</v>
      </c>
      <c r="K1427" s="31">
        <v>33</v>
      </c>
      <c r="L1427" s="31">
        <v>13</v>
      </c>
      <c r="M1427" s="31">
        <v>33</v>
      </c>
      <c r="N1427" s="12">
        <v>0.39393939393939392</v>
      </c>
    </row>
    <row r="1428" spans="1:14" x14ac:dyDescent="0.2">
      <c r="A1428" s="8">
        <v>581</v>
      </c>
      <c r="B1428" s="8">
        <v>18</v>
      </c>
      <c r="C1428" s="9" t="s">
        <v>14</v>
      </c>
      <c r="D1428" s="9" t="s">
        <v>38</v>
      </c>
      <c r="E1428" s="31">
        <v>20</v>
      </c>
      <c r="F1428" s="31">
        <v>20</v>
      </c>
      <c r="G1428" s="31">
        <v>33</v>
      </c>
      <c r="H1428" s="8">
        <v>1</v>
      </c>
      <c r="I1428" s="7">
        <v>1.0416666666666666E-2</v>
      </c>
      <c r="J1428" s="9" t="s">
        <v>6</v>
      </c>
      <c r="K1428" s="31">
        <v>33</v>
      </c>
      <c r="L1428" s="31">
        <v>13</v>
      </c>
      <c r="M1428" s="31">
        <v>33</v>
      </c>
      <c r="N1428" s="12">
        <v>0.39393939393939392</v>
      </c>
    </row>
    <row r="1429" spans="1:14" x14ac:dyDescent="0.2">
      <c r="A1429" s="8">
        <v>581</v>
      </c>
      <c r="B1429" s="8">
        <v>18</v>
      </c>
      <c r="C1429" s="9" t="s">
        <v>7</v>
      </c>
      <c r="D1429" s="9" t="s">
        <v>32</v>
      </c>
      <c r="E1429" s="31">
        <v>18</v>
      </c>
      <c r="F1429" s="31">
        <v>54</v>
      </c>
      <c r="G1429" s="31">
        <v>30</v>
      </c>
      <c r="H1429" s="8">
        <v>3</v>
      </c>
      <c r="I1429" s="7">
        <v>2.7777777777777776E-2</v>
      </c>
      <c r="J1429" s="9" t="s">
        <v>6</v>
      </c>
      <c r="K1429" s="31">
        <v>90</v>
      </c>
      <c r="L1429" s="31">
        <v>36</v>
      </c>
      <c r="M1429" s="31">
        <v>90</v>
      </c>
      <c r="N1429" s="12">
        <v>0.4</v>
      </c>
    </row>
    <row r="1430" spans="1:14" x14ac:dyDescent="0.2">
      <c r="A1430" s="8">
        <v>582</v>
      </c>
      <c r="B1430" s="8">
        <v>3</v>
      </c>
      <c r="C1430" s="9" t="s">
        <v>10</v>
      </c>
      <c r="D1430" s="9" t="s">
        <v>34</v>
      </c>
      <c r="E1430" s="31">
        <v>16</v>
      </c>
      <c r="F1430" s="31">
        <v>32</v>
      </c>
      <c r="G1430" s="31">
        <v>27</v>
      </c>
      <c r="H1430" s="8">
        <v>2</v>
      </c>
      <c r="I1430" s="7">
        <v>2.9166666666666667E-2</v>
      </c>
      <c r="J1430" s="9" t="s">
        <v>8</v>
      </c>
      <c r="K1430" s="31">
        <v>54</v>
      </c>
      <c r="L1430" s="31">
        <v>22</v>
      </c>
      <c r="M1430" s="31">
        <v>54</v>
      </c>
      <c r="N1430" s="12">
        <v>0.40740740740740738</v>
      </c>
    </row>
    <row r="1431" spans="1:14" x14ac:dyDescent="0.2">
      <c r="A1431" s="8">
        <v>583</v>
      </c>
      <c r="B1431" s="8">
        <v>9</v>
      </c>
      <c r="C1431" s="9" t="s">
        <v>16</v>
      </c>
      <c r="D1431" s="9" t="s">
        <v>40</v>
      </c>
      <c r="E1431" s="31">
        <v>11</v>
      </c>
      <c r="F1431" s="31">
        <v>33</v>
      </c>
      <c r="G1431" s="31">
        <v>19</v>
      </c>
      <c r="H1431" s="8">
        <v>3</v>
      </c>
      <c r="I1431" s="7">
        <v>1.0416666666666666E-2</v>
      </c>
      <c r="J1431" s="9" t="s">
        <v>6</v>
      </c>
      <c r="K1431" s="31">
        <v>57</v>
      </c>
      <c r="L1431" s="31">
        <v>24</v>
      </c>
      <c r="M1431" s="31">
        <v>57</v>
      </c>
      <c r="N1431" s="12">
        <v>0.42105263157894735</v>
      </c>
    </row>
    <row r="1432" spans="1:14" x14ac:dyDescent="0.2">
      <c r="A1432" s="8">
        <v>583</v>
      </c>
      <c r="B1432" s="8">
        <v>9</v>
      </c>
      <c r="C1432" s="9" t="s">
        <v>24</v>
      </c>
      <c r="D1432" s="9" t="s">
        <v>48</v>
      </c>
      <c r="E1432" s="31">
        <v>10</v>
      </c>
      <c r="F1432" s="31">
        <v>10</v>
      </c>
      <c r="G1432" s="31">
        <v>18</v>
      </c>
      <c r="H1432" s="8">
        <v>1</v>
      </c>
      <c r="I1432" s="7">
        <v>7.6388888888888886E-3</v>
      </c>
      <c r="J1432" s="9" t="s">
        <v>6</v>
      </c>
      <c r="K1432" s="31">
        <v>18</v>
      </c>
      <c r="L1432" s="31">
        <v>8</v>
      </c>
      <c r="M1432" s="31">
        <v>18</v>
      </c>
      <c r="N1432" s="12">
        <v>0.44444444444444442</v>
      </c>
    </row>
    <row r="1433" spans="1:14" x14ac:dyDescent="0.2">
      <c r="A1433" s="8">
        <v>583</v>
      </c>
      <c r="B1433" s="8">
        <v>9</v>
      </c>
      <c r="C1433" s="9" t="s">
        <v>5</v>
      </c>
      <c r="D1433" s="9" t="s">
        <v>31</v>
      </c>
      <c r="E1433" s="31">
        <v>14</v>
      </c>
      <c r="F1433" s="31">
        <v>28</v>
      </c>
      <c r="G1433" s="31">
        <v>24</v>
      </c>
      <c r="H1433" s="8">
        <v>2</v>
      </c>
      <c r="I1433" s="7">
        <v>2.013888888888889E-2</v>
      </c>
      <c r="J1433" s="9" t="s">
        <v>8</v>
      </c>
      <c r="K1433" s="31">
        <v>48</v>
      </c>
      <c r="L1433" s="31">
        <v>20</v>
      </c>
      <c r="M1433" s="31">
        <v>48</v>
      </c>
      <c r="N1433" s="12">
        <v>0.41666666666666669</v>
      </c>
    </row>
    <row r="1434" spans="1:14" x14ac:dyDescent="0.2">
      <c r="A1434" s="8">
        <v>583</v>
      </c>
      <c r="B1434" s="8">
        <v>9</v>
      </c>
      <c r="C1434" s="9" t="s">
        <v>11</v>
      </c>
      <c r="D1434" s="9" t="s">
        <v>35</v>
      </c>
      <c r="E1434" s="31">
        <v>25</v>
      </c>
      <c r="F1434" s="31">
        <v>75</v>
      </c>
      <c r="G1434" s="31">
        <v>40</v>
      </c>
      <c r="H1434" s="8">
        <v>3</v>
      </c>
      <c r="I1434" s="7">
        <v>3.4722222222222224E-2</v>
      </c>
      <c r="J1434" s="9" t="s">
        <v>8</v>
      </c>
      <c r="K1434" s="31">
        <v>120</v>
      </c>
      <c r="L1434" s="31">
        <v>45</v>
      </c>
      <c r="M1434" s="31">
        <v>120</v>
      </c>
      <c r="N1434" s="12">
        <v>0.375</v>
      </c>
    </row>
    <row r="1435" spans="1:14" x14ac:dyDescent="0.2">
      <c r="A1435" s="8">
        <v>584</v>
      </c>
      <c r="B1435" s="8">
        <v>9</v>
      </c>
      <c r="C1435" s="9" t="s">
        <v>23</v>
      </c>
      <c r="D1435" s="9" t="s">
        <v>47</v>
      </c>
      <c r="E1435" s="31">
        <v>13</v>
      </c>
      <c r="F1435" s="31">
        <v>13</v>
      </c>
      <c r="G1435" s="31">
        <v>21</v>
      </c>
      <c r="H1435" s="8">
        <v>1</v>
      </c>
      <c r="I1435" s="7">
        <v>3.9583333333333331E-2</v>
      </c>
      <c r="J1435" s="9" t="s">
        <v>8</v>
      </c>
      <c r="K1435" s="31">
        <v>21</v>
      </c>
      <c r="L1435" s="31">
        <v>8</v>
      </c>
      <c r="M1435" s="31">
        <v>21</v>
      </c>
      <c r="N1435" s="12">
        <v>0.38095238095238093</v>
      </c>
    </row>
    <row r="1436" spans="1:14" x14ac:dyDescent="0.2">
      <c r="A1436" s="8">
        <v>584</v>
      </c>
      <c r="B1436" s="8">
        <v>9</v>
      </c>
      <c r="C1436" s="9" t="s">
        <v>9</v>
      </c>
      <c r="D1436" s="9" t="s">
        <v>33</v>
      </c>
      <c r="E1436" s="31">
        <v>19</v>
      </c>
      <c r="F1436" s="31">
        <v>38</v>
      </c>
      <c r="G1436" s="31">
        <v>31</v>
      </c>
      <c r="H1436" s="8">
        <v>2</v>
      </c>
      <c r="I1436" s="7">
        <v>2.361111111111111E-2</v>
      </c>
      <c r="J1436" s="9" t="s">
        <v>6</v>
      </c>
      <c r="K1436" s="31">
        <v>62</v>
      </c>
      <c r="L1436" s="31">
        <v>24</v>
      </c>
      <c r="M1436" s="31">
        <v>62</v>
      </c>
      <c r="N1436" s="12">
        <v>0.38709677419354838</v>
      </c>
    </row>
    <row r="1437" spans="1:14" x14ac:dyDescent="0.2">
      <c r="A1437" s="8">
        <v>584</v>
      </c>
      <c r="B1437" s="8">
        <v>9</v>
      </c>
      <c r="C1437" s="9" t="s">
        <v>15</v>
      </c>
      <c r="D1437" s="9" t="s">
        <v>39</v>
      </c>
      <c r="E1437" s="31">
        <v>16</v>
      </c>
      <c r="F1437" s="31">
        <v>32</v>
      </c>
      <c r="G1437" s="31">
        <v>28</v>
      </c>
      <c r="H1437" s="8">
        <v>2</v>
      </c>
      <c r="I1437" s="7">
        <v>1.5972222222222221E-2</v>
      </c>
      <c r="J1437" s="9" t="s">
        <v>6</v>
      </c>
      <c r="K1437" s="31">
        <v>56</v>
      </c>
      <c r="L1437" s="31">
        <v>24</v>
      </c>
      <c r="M1437" s="31">
        <v>56</v>
      </c>
      <c r="N1437" s="12">
        <v>0.42857142857142855</v>
      </c>
    </row>
    <row r="1438" spans="1:14" x14ac:dyDescent="0.2">
      <c r="A1438" s="8">
        <v>585</v>
      </c>
      <c r="B1438" s="8">
        <v>3</v>
      </c>
      <c r="C1438" s="9" t="s">
        <v>18</v>
      </c>
      <c r="D1438" s="9" t="s">
        <v>42</v>
      </c>
      <c r="E1438" s="31">
        <v>19</v>
      </c>
      <c r="F1438" s="31">
        <v>19</v>
      </c>
      <c r="G1438" s="31">
        <v>32</v>
      </c>
      <c r="H1438" s="8">
        <v>1</v>
      </c>
      <c r="I1438" s="7">
        <v>2.4305555555555556E-2</v>
      </c>
      <c r="J1438" s="9" t="s">
        <v>8</v>
      </c>
      <c r="K1438" s="31">
        <v>32</v>
      </c>
      <c r="L1438" s="31">
        <v>13</v>
      </c>
      <c r="M1438" s="31">
        <v>32</v>
      </c>
      <c r="N1438" s="12">
        <v>0.40625</v>
      </c>
    </row>
    <row r="1439" spans="1:14" x14ac:dyDescent="0.2">
      <c r="A1439" s="8">
        <v>585</v>
      </c>
      <c r="B1439" s="8">
        <v>3</v>
      </c>
      <c r="C1439" s="9" t="s">
        <v>17</v>
      </c>
      <c r="D1439" s="9" t="s">
        <v>41</v>
      </c>
      <c r="E1439" s="31">
        <v>21</v>
      </c>
      <c r="F1439" s="31">
        <v>21</v>
      </c>
      <c r="G1439" s="31">
        <v>35</v>
      </c>
      <c r="H1439" s="8">
        <v>1</v>
      </c>
      <c r="I1439" s="7">
        <v>5.5555555555555558E-3</v>
      </c>
      <c r="J1439" s="9" t="s">
        <v>8</v>
      </c>
      <c r="K1439" s="31">
        <v>35</v>
      </c>
      <c r="L1439" s="31">
        <v>14</v>
      </c>
      <c r="M1439" s="31">
        <v>35</v>
      </c>
      <c r="N1439" s="12">
        <v>0.4</v>
      </c>
    </row>
    <row r="1440" spans="1:14" x14ac:dyDescent="0.2">
      <c r="A1440" s="8">
        <v>585</v>
      </c>
      <c r="B1440" s="8">
        <v>3</v>
      </c>
      <c r="C1440" s="9" t="s">
        <v>24</v>
      </c>
      <c r="D1440" s="9" t="s">
        <v>48</v>
      </c>
      <c r="E1440" s="31">
        <v>10</v>
      </c>
      <c r="F1440" s="31">
        <v>20</v>
      </c>
      <c r="G1440" s="31">
        <v>18</v>
      </c>
      <c r="H1440" s="8">
        <v>2</v>
      </c>
      <c r="I1440" s="7">
        <v>1.5277777777777777E-2</v>
      </c>
      <c r="J1440" s="9" t="s">
        <v>6</v>
      </c>
      <c r="K1440" s="31">
        <v>36</v>
      </c>
      <c r="L1440" s="31">
        <v>16</v>
      </c>
      <c r="M1440" s="31">
        <v>36</v>
      </c>
      <c r="N1440" s="12">
        <v>0.44444444444444442</v>
      </c>
    </row>
    <row r="1441" spans="1:14" x14ac:dyDescent="0.2">
      <c r="A1441" s="8">
        <v>585</v>
      </c>
      <c r="B1441" s="8">
        <v>3</v>
      </c>
      <c r="C1441" s="9" t="s">
        <v>26</v>
      </c>
      <c r="D1441" s="9" t="s">
        <v>50</v>
      </c>
      <c r="E1441" s="31">
        <v>15</v>
      </c>
      <c r="F1441" s="31">
        <v>15</v>
      </c>
      <c r="G1441" s="31">
        <v>25</v>
      </c>
      <c r="H1441" s="8">
        <v>1</v>
      </c>
      <c r="I1441" s="7">
        <v>2.0833333333333332E-2</v>
      </c>
      <c r="J1441" s="9" t="s">
        <v>8</v>
      </c>
      <c r="K1441" s="31">
        <v>25</v>
      </c>
      <c r="L1441" s="31">
        <v>10</v>
      </c>
      <c r="M1441" s="31">
        <v>25</v>
      </c>
      <c r="N1441" s="12">
        <v>0.4</v>
      </c>
    </row>
    <row r="1442" spans="1:14" x14ac:dyDescent="0.2">
      <c r="A1442" s="8">
        <v>586</v>
      </c>
      <c r="B1442" s="8">
        <v>17</v>
      </c>
      <c r="C1442" s="9" t="s">
        <v>14</v>
      </c>
      <c r="D1442" s="9" t="s">
        <v>38</v>
      </c>
      <c r="E1442" s="31">
        <v>20</v>
      </c>
      <c r="F1442" s="31">
        <v>60</v>
      </c>
      <c r="G1442" s="31">
        <v>33</v>
      </c>
      <c r="H1442" s="8">
        <v>3</v>
      </c>
      <c r="I1442" s="7">
        <v>3.2638888888888891E-2</v>
      </c>
      <c r="J1442" s="9" t="s">
        <v>8</v>
      </c>
      <c r="K1442" s="31">
        <v>99</v>
      </c>
      <c r="L1442" s="31">
        <v>39</v>
      </c>
      <c r="M1442" s="31">
        <v>99</v>
      </c>
      <c r="N1442" s="12">
        <v>0.39393939393939392</v>
      </c>
    </row>
    <row r="1443" spans="1:14" x14ac:dyDescent="0.2">
      <c r="A1443" s="8">
        <v>586</v>
      </c>
      <c r="B1443" s="8">
        <v>17</v>
      </c>
      <c r="C1443" s="9" t="s">
        <v>5</v>
      </c>
      <c r="D1443" s="9" t="s">
        <v>31</v>
      </c>
      <c r="E1443" s="31">
        <v>14</v>
      </c>
      <c r="F1443" s="31">
        <v>42</v>
      </c>
      <c r="G1443" s="31">
        <v>24</v>
      </c>
      <c r="H1443" s="8">
        <v>3</v>
      </c>
      <c r="I1443" s="7">
        <v>3.125E-2</v>
      </c>
      <c r="J1443" s="9" t="s">
        <v>6</v>
      </c>
      <c r="K1443" s="31">
        <v>72</v>
      </c>
      <c r="L1443" s="31">
        <v>30</v>
      </c>
      <c r="M1443" s="31">
        <v>72</v>
      </c>
      <c r="N1443" s="12">
        <v>0.41666666666666669</v>
      </c>
    </row>
    <row r="1444" spans="1:14" x14ac:dyDescent="0.2">
      <c r="A1444" s="8">
        <v>587</v>
      </c>
      <c r="B1444" s="8">
        <v>7</v>
      </c>
      <c r="C1444" s="9" t="s">
        <v>5</v>
      </c>
      <c r="D1444" s="9" t="s">
        <v>31</v>
      </c>
      <c r="E1444" s="31">
        <v>14</v>
      </c>
      <c r="F1444" s="31">
        <v>28</v>
      </c>
      <c r="G1444" s="31">
        <v>24</v>
      </c>
      <c r="H1444" s="8">
        <v>2</v>
      </c>
      <c r="I1444" s="7">
        <v>2.9861111111111113E-2</v>
      </c>
      <c r="J1444" s="9" t="s">
        <v>8</v>
      </c>
      <c r="K1444" s="31">
        <v>48</v>
      </c>
      <c r="L1444" s="31">
        <v>20</v>
      </c>
      <c r="M1444" s="31">
        <v>48</v>
      </c>
      <c r="N1444" s="12">
        <v>0.41666666666666669</v>
      </c>
    </row>
    <row r="1445" spans="1:14" x14ac:dyDescent="0.2">
      <c r="A1445" s="8">
        <v>588</v>
      </c>
      <c r="B1445" s="8">
        <v>15</v>
      </c>
      <c r="C1445" s="9" t="s">
        <v>25</v>
      </c>
      <c r="D1445" s="9" t="s">
        <v>49</v>
      </c>
      <c r="E1445" s="31">
        <v>15</v>
      </c>
      <c r="F1445" s="31">
        <v>15</v>
      </c>
      <c r="G1445" s="31">
        <v>26</v>
      </c>
      <c r="H1445" s="8">
        <v>1</v>
      </c>
      <c r="I1445" s="7">
        <v>1.7361111111111112E-2</v>
      </c>
      <c r="J1445" s="9" t="s">
        <v>8</v>
      </c>
      <c r="K1445" s="31">
        <v>26</v>
      </c>
      <c r="L1445" s="31">
        <v>11</v>
      </c>
      <c r="M1445" s="31">
        <v>26</v>
      </c>
      <c r="N1445" s="12">
        <v>0.42307692307692307</v>
      </c>
    </row>
    <row r="1446" spans="1:14" x14ac:dyDescent="0.2">
      <c r="A1446" s="8">
        <v>588</v>
      </c>
      <c r="B1446" s="8">
        <v>15</v>
      </c>
      <c r="C1446" s="9" t="s">
        <v>26</v>
      </c>
      <c r="D1446" s="9" t="s">
        <v>50</v>
      </c>
      <c r="E1446" s="31">
        <v>15</v>
      </c>
      <c r="F1446" s="31">
        <v>45</v>
      </c>
      <c r="G1446" s="31">
        <v>25</v>
      </c>
      <c r="H1446" s="8">
        <v>3</v>
      </c>
      <c r="I1446" s="7">
        <v>8.3333333333333332E-3</v>
      </c>
      <c r="J1446" s="9" t="s">
        <v>8</v>
      </c>
      <c r="K1446" s="31">
        <v>75</v>
      </c>
      <c r="L1446" s="31">
        <v>30</v>
      </c>
      <c r="M1446" s="31">
        <v>75</v>
      </c>
      <c r="N1446" s="12">
        <v>0.4</v>
      </c>
    </row>
    <row r="1447" spans="1:14" x14ac:dyDescent="0.2">
      <c r="A1447" s="8">
        <v>589</v>
      </c>
      <c r="B1447" s="8">
        <v>10</v>
      </c>
      <c r="C1447" s="9" t="s">
        <v>22</v>
      </c>
      <c r="D1447" s="9" t="s">
        <v>46</v>
      </c>
      <c r="E1447" s="31">
        <v>14</v>
      </c>
      <c r="F1447" s="31">
        <v>14</v>
      </c>
      <c r="G1447" s="31">
        <v>23</v>
      </c>
      <c r="H1447" s="8">
        <v>1</v>
      </c>
      <c r="I1447" s="7">
        <v>3.125E-2</v>
      </c>
      <c r="J1447" s="9" t="s">
        <v>6</v>
      </c>
      <c r="K1447" s="31">
        <v>23</v>
      </c>
      <c r="L1447" s="31">
        <v>9</v>
      </c>
      <c r="M1447" s="31">
        <v>23</v>
      </c>
      <c r="N1447" s="12">
        <v>0.39130434782608697</v>
      </c>
    </row>
    <row r="1448" spans="1:14" x14ac:dyDescent="0.2">
      <c r="A1448" s="8">
        <v>589</v>
      </c>
      <c r="B1448" s="8">
        <v>10</v>
      </c>
      <c r="C1448" s="9" t="s">
        <v>20</v>
      </c>
      <c r="D1448" s="9" t="s">
        <v>44</v>
      </c>
      <c r="E1448" s="31">
        <v>20</v>
      </c>
      <c r="F1448" s="31">
        <v>60</v>
      </c>
      <c r="G1448" s="31">
        <v>34</v>
      </c>
      <c r="H1448" s="8">
        <v>3</v>
      </c>
      <c r="I1448" s="7">
        <v>4.0972222222222222E-2</v>
      </c>
      <c r="J1448" s="9" t="s">
        <v>6</v>
      </c>
      <c r="K1448" s="31">
        <v>102</v>
      </c>
      <c r="L1448" s="31">
        <v>42</v>
      </c>
      <c r="M1448" s="31">
        <v>102</v>
      </c>
      <c r="N1448" s="12">
        <v>0.41176470588235292</v>
      </c>
    </row>
    <row r="1449" spans="1:14" x14ac:dyDescent="0.2">
      <c r="A1449" s="8">
        <v>589</v>
      </c>
      <c r="B1449" s="8">
        <v>10</v>
      </c>
      <c r="C1449" s="9" t="s">
        <v>23</v>
      </c>
      <c r="D1449" s="9" t="s">
        <v>47</v>
      </c>
      <c r="E1449" s="31">
        <v>13</v>
      </c>
      <c r="F1449" s="31">
        <v>39</v>
      </c>
      <c r="G1449" s="31">
        <v>21</v>
      </c>
      <c r="H1449" s="8">
        <v>3</v>
      </c>
      <c r="I1449" s="7">
        <v>4.8611111111111112E-3</v>
      </c>
      <c r="J1449" s="9" t="s">
        <v>6</v>
      </c>
      <c r="K1449" s="31">
        <v>63</v>
      </c>
      <c r="L1449" s="31">
        <v>24</v>
      </c>
      <c r="M1449" s="31">
        <v>63</v>
      </c>
      <c r="N1449" s="12">
        <v>0.38095238095238093</v>
      </c>
    </row>
    <row r="1450" spans="1:14" x14ac:dyDescent="0.2">
      <c r="A1450" s="8">
        <v>589</v>
      </c>
      <c r="B1450" s="8">
        <v>10</v>
      </c>
      <c r="C1450" s="9" t="s">
        <v>18</v>
      </c>
      <c r="D1450" s="9" t="s">
        <v>42</v>
      </c>
      <c r="E1450" s="31">
        <v>19</v>
      </c>
      <c r="F1450" s="31">
        <v>57</v>
      </c>
      <c r="G1450" s="31">
        <v>32</v>
      </c>
      <c r="H1450" s="8">
        <v>3</v>
      </c>
      <c r="I1450" s="7">
        <v>6.2500000000000003E-3</v>
      </c>
      <c r="J1450" s="9" t="s">
        <v>6</v>
      </c>
      <c r="K1450" s="31">
        <v>96</v>
      </c>
      <c r="L1450" s="31">
        <v>39</v>
      </c>
      <c r="M1450" s="31">
        <v>96</v>
      </c>
      <c r="N1450" s="12">
        <v>0.40625</v>
      </c>
    </row>
    <row r="1451" spans="1:14" x14ac:dyDescent="0.2">
      <c r="A1451" s="8">
        <v>590</v>
      </c>
      <c r="B1451" s="8">
        <v>3</v>
      </c>
      <c r="C1451" s="9" t="s">
        <v>20</v>
      </c>
      <c r="D1451" s="9" t="s">
        <v>44</v>
      </c>
      <c r="E1451" s="31">
        <v>20</v>
      </c>
      <c r="F1451" s="31">
        <v>60</v>
      </c>
      <c r="G1451" s="31">
        <v>34</v>
      </c>
      <c r="H1451" s="8">
        <v>3</v>
      </c>
      <c r="I1451" s="7">
        <v>2.9861111111111113E-2</v>
      </c>
      <c r="J1451" s="9" t="s">
        <v>8</v>
      </c>
      <c r="K1451" s="31">
        <v>102</v>
      </c>
      <c r="L1451" s="31">
        <v>42</v>
      </c>
      <c r="M1451" s="31">
        <v>102</v>
      </c>
      <c r="N1451" s="12">
        <v>0.41176470588235292</v>
      </c>
    </row>
    <row r="1452" spans="1:14" x14ac:dyDescent="0.2">
      <c r="A1452" s="8">
        <v>590</v>
      </c>
      <c r="B1452" s="8">
        <v>3</v>
      </c>
      <c r="C1452" s="9" t="s">
        <v>21</v>
      </c>
      <c r="D1452" s="9" t="s">
        <v>45</v>
      </c>
      <c r="E1452" s="31">
        <v>12</v>
      </c>
      <c r="F1452" s="31">
        <v>12</v>
      </c>
      <c r="G1452" s="31">
        <v>20</v>
      </c>
      <c r="H1452" s="8">
        <v>1</v>
      </c>
      <c r="I1452" s="7">
        <v>1.4583333333333334E-2</v>
      </c>
      <c r="J1452" s="9" t="s">
        <v>8</v>
      </c>
      <c r="K1452" s="31">
        <v>20</v>
      </c>
      <c r="L1452" s="31">
        <v>8</v>
      </c>
      <c r="M1452" s="31">
        <v>20</v>
      </c>
      <c r="N1452" s="12">
        <v>0.4</v>
      </c>
    </row>
    <row r="1453" spans="1:14" x14ac:dyDescent="0.2">
      <c r="A1453" s="8">
        <v>591</v>
      </c>
      <c r="B1453" s="8">
        <v>11</v>
      </c>
      <c r="C1453" s="9" t="s">
        <v>11</v>
      </c>
      <c r="D1453" s="9" t="s">
        <v>35</v>
      </c>
      <c r="E1453" s="31">
        <v>25</v>
      </c>
      <c r="F1453" s="31">
        <v>75</v>
      </c>
      <c r="G1453" s="31">
        <v>40</v>
      </c>
      <c r="H1453" s="8">
        <v>3</v>
      </c>
      <c r="I1453" s="7">
        <v>3.5416666666666666E-2</v>
      </c>
      <c r="J1453" s="9" t="s">
        <v>6</v>
      </c>
      <c r="K1453" s="31">
        <v>120</v>
      </c>
      <c r="L1453" s="31">
        <v>45</v>
      </c>
      <c r="M1453" s="31">
        <v>120</v>
      </c>
      <c r="N1453" s="12">
        <v>0.375</v>
      </c>
    </row>
    <row r="1454" spans="1:14" x14ac:dyDescent="0.2">
      <c r="A1454" s="8">
        <v>592</v>
      </c>
      <c r="B1454" s="8">
        <v>5</v>
      </c>
      <c r="C1454" s="9" t="s">
        <v>19</v>
      </c>
      <c r="D1454" s="9" t="s">
        <v>43</v>
      </c>
      <c r="E1454" s="31">
        <v>13</v>
      </c>
      <c r="F1454" s="31">
        <v>26</v>
      </c>
      <c r="G1454" s="31">
        <v>22</v>
      </c>
      <c r="H1454" s="8">
        <v>2</v>
      </c>
      <c r="I1454" s="7">
        <v>4.0972222222222222E-2</v>
      </c>
      <c r="J1454" s="9" t="s">
        <v>6</v>
      </c>
      <c r="K1454" s="31">
        <v>44</v>
      </c>
      <c r="L1454" s="31">
        <v>18</v>
      </c>
      <c r="M1454" s="31">
        <v>44</v>
      </c>
      <c r="N1454" s="12">
        <v>0.40909090909090912</v>
      </c>
    </row>
    <row r="1455" spans="1:14" x14ac:dyDescent="0.2">
      <c r="A1455" s="8">
        <v>592</v>
      </c>
      <c r="B1455" s="8">
        <v>5</v>
      </c>
      <c r="C1455" s="9" t="s">
        <v>26</v>
      </c>
      <c r="D1455" s="9" t="s">
        <v>50</v>
      </c>
      <c r="E1455" s="31">
        <v>15</v>
      </c>
      <c r="F1455" s="31">
        <v>30</v>
      </c>
      <c r="G1455" s="31">
        <v>25</v>
      </c>
      <c r="H1455" s="8">
        <v>2</v>
      </c>
      <c r="I1455" s="7">
        <v>2.9166666666666667E-2</v>
      </c>
      <c r="J1455" s="9" t="s">
        <v>6</v>
      </c>
      <c r="K1455" s="31">
        <v>50</v>
      </c>
      <c r="L1455" s="31">
        <v>20</v>
      </c>
      <c r="M1455" s="31">
        <v>50</v>
      </c>
      <c r="N1455" s="12">
        <v>0.4</v>
      </c>
    </row>
    <row r="1456" spans="1:14" x14ac:dyDescent="0.2">
      <c r="A1456" s="8">
        <v>593</v>
      </c>
      <c r="B1456" s="8">
        <v>17</v>
      </c>
      <c r="C1456" s="9" t="s">
        <v>11</v>
      </c>
      <c r="D1456" s="9" t="s">
        <v>35</v>
      </c>
      <c r="E1456" s="31">
        <v>25</v>
      </c>
      <c r="F1456" s="31">
        <v>25</v>
      </c>
      <c r="G1456" s="31">
        <v>40</v>
      </c>
      <c r="H1456" s="8">
        <v>1</v>
      </c>
      <c r="I1456" s="7">
        <v>2.0833333333333332E-2</v>
      </c>
      <c r="J1456" s="9" t="s">
        <v>6</v>
      </c>
      <c r="K1456" s="31">
        <v>40</v>
      </c>
      <c r="L1456" s="31">
        <v>15</v>
      </c>
      <c r="M1456" s="31">
        <v>40</v>
      </c>
      <c r="N1456" s="12">
        <v>0.375</v>
      </c>
    </row>
    <row r="1457" spans="1:14" x14ac:dyDescent="0.2">
      <c r="A1457" s="8">
        <v>593</v>
      </c>
      <c r="B1457" s="8">
        <v>17</v>
      </c>
      <c r="C1457" s="9" t="s">
        <v>9</v>
      </c>
      <c r="D1457" s="9" t="s">
        <v>33</v>
      </c>
      <c r="E1457" s="31">
        <v>19</v>
      </c>
      <c r="F1457" s="31">
        <v>19</v>
      </c>
      <c r="G1457" s="31">
        <v>31</v>
      </c>
      <c r="H1457" s="8">
        <v>1</v>
      </c>
      <c r="I1457" s="7">
        <v>5.5555555555555558E-3</v>
      </c>
      <c r="J1457" s="9" t="s">
        <v>6</v>
      </c>
      <c r="K1457" s="31">
        <v>31</v>
      </c>
      <c r="L1457" s="31">
        <v>12</v>
      </c>
      <c r="M1457" s="31">
        <v>31</v>
      </c>
      <c r="N1457" s="12">
        <v>0.38709677419354838</v>
      </c>
    </row>
    <row r="1458" spans="1:14" x14ac:dyDescent="0.2">
      <c r="A1458" s="8">
        <v>593</v>
      </c>
      <c r="B1458" s="8">
        <v>17</v>
      </c>
      <c r="C1458" s="9" t="s">
        <v>14</v>
      </c>
      <c r="D1458" s="9" t="s">
        <v>38</v>
      </c>
      <c r="E1458" s="31">
        <v>20</v>
      </c>
      <c r="F1458" s="31">
        <v>40</v>
      </c>
      <c r="G1458" s="31">
        <v>33</v>
      </c>
      <c r="H1458" s="8">
        <v>2</v>
      </c>
      <c r="I1458" s="7">
        <v>3.472222222222222E-3</v>
      </c>
      <c r="J1458" s="9" t="s">
        <v>8</v>
      </c>
      <c r="K1458" s="31">
        <v>66</v>
      </c>
      <c r="L1458" s="31">
        <v>26</v>
      </c>
      <c r="M1458" s="31">
        <v>66</v>
      </c>
      <c r="N1458" s="12">
        <v>0.39393939393939392</v>
      </c>
    </row>
    <row r="1459" spans="1:14" x14ac:dyDescent="0.2">
      <c r="A1459" s="8">
        <v>593</v>
      </c>
      <c r="B1459" s="8">
        <v>17</v>
      </c>
      <c r="C1459" s="9" t="s">
        <v>12</v>
      </c>
      <c r="D1459" s="9" t="s">
        <v>36</v>
      </c>
      <c r="E1459" s="31">
        <v>22</v>
      </c>
      <c r="F1459" s="31">
        <v>44</v>
      </c>
      <c r="G1459" s="31">
        <v>36</v>
      </c>
      <c r="H1459" s="8">
        <v>2</v>
      </c>
      <c r="I1459" s="7">
        <v>3.472222222222222E-3</v>
      </c>
      <c r="J1459" s="9" t="s">
        <v>6</v>
      </c>
      <c r="K1459" s="31">
        <v>72</v>
      </c>
      <c r="L1459" s="31">
        <v>28</v>
      </c>
      <c r="M1459" s="31">
        <v>72</v>
      </c>
      <c r="N1459" s="12">
        <v>0.3888888888888889</v>
      </c>
    </row>
    <row r="1460" spans="1:14" x14ac:dyDescent="0.2">
      <c r="A1460" s="8">
        <v>594</v>
      </c>
      <c r="B1460" s="8">
        <v>17</v>
      </c>
      <c r="C1460" s="9" t="s">
        <v>14</v>
      </c>
      <c r="D1460" s="9" t="s">
        <v>38</v>
      </c>
      <c r="E1460" s="31">
        <v>20</v>
      </c>
      <c r="F1460" s="31">
        <v>20</v>
      </c>
      <c r="G1460" s="31">
        <v>33</v>
      </c>
      <c r="H1460" s="8">
        <v>1</v>
      </c>
      <c r="I1460" s="7">
        <v>3.472222222222222E-3</v>
      </c>
      <c r="J1460" s="9" t="s">
        <v>6</v>
      </c>
      <c r="K1460" s="31">
        <v>33</v>
      </c>
      <c r="L1460" s="31">
        <v>13</v>
      </c>
      <c r="M1460" s="31">
        <v>33</v>
      </c>
      <c r="N1460" s="12">
        <v>0.39393939393939392</v>
      </c>
    </row>
    <row r="1461" spans="1:14" x14ac:dyDescent="0.2">
      <c r="A1461" s="8">
        <v>594</v>
      </c>
      <c r="B1461" s="8">
        <v>17</v>
      </c>
      <c r="C1461" s="9" t="s">
        <v>19</v>
      </c>
      <c r="D1461" s="9" t="s">
        <v>43</v>
      </c>
      <c r="E1461" s="31">
        <v>13</v>
      </c>
      <c r="F1461" s="31">
        <v>39</v>
      </c>
      <c r="G1461" s="31">
        <v>22</v>
      </c>
      <c r="H1461" s="8">
        <v>3</v>
      </c>
      <c r="I1461" s="7">
        <v>3.0555555555555555E-2</v>
      </c>
      <c r="J1461" s="9" t="s">
        <v>6</v>
      </c>
      <c r="K1461" s="31">
        <v>66</v>
      </c>
      <c r="L1461" s="31">
        <v>27</v>
      </c>
      <c r="M1461" s="31">
        <v>66</v>
      </c>
      <c r="N1461" s="12">
        <v>0.40909090909090912</v>
      </c>
    </row>
    <row r="1462" spans="1:14" x14ac:dyDescent="0.2">
      <c r="A1462" s="8">
        <v>594</v>
      </c>
      <c r="B1462" s="8">
        <v>17</v>
      </c>
      <c r="C1462" s="9" t="s">
        <v>21</v>
      </c>
      <c r="D1462" s="9" t="s">
        <v>45</v>
      </c>
      <c r="E1462" s="31">
        <v>12</v>
      </c>
      <c r="F1462" s="31">
        <v>24</v>
      </c>
      <c r="G1462" s="31">
        <v>20</v>
      </c>
      <c r="H1462" s="8">
        <v>2</v>
      </c>
      <c r="I1462" s="7">
        <v>3.4027777777777775E-2</v>
      </c>
      <c r="J1462" s="9" t="s">
        <v>6</v>
      </c>
      <c r="K1462" s="31">
        <v>40</v>
      </c>
      <c r="L1462" s="31">
        <v>16</v>
      </c>
      <c r="M1462" s="31">
        <v>40</v>
      </c>
      <c r="N1462" s="12">
        <v>0.4</v>
      </c>
    </row>
    <row r="1463" spans="1:14" x14ac:dyDescent="0.2">
      <c r="A1463" s="8">
        <v>595</v>
      </c>
      <c r="B1463" s="8">
        <v>9</v>
      </c>
      <c r="C1463" s="9" t="s">
        <v>23</v>
      </c>
      <c r="D1463" s="9" t="s">
        <v>47</v>
      </c>
      <c r="E1463" s="31">
        <v>13</v>
      </c>
      <c r="F1463" s="31">
        <v>26</v>
      </c>
      <c r="G1463" s="31">
        <v>21</v>
      </c>
      <c r="H1463" s="8">
        <v>2</v>
      </c>
      <c r="I1463" s="7">
        <v>3.472222222222222E-3</v>
      </c>
      <c r="J1463" s="9" t="s">
        <v>6</v>
      </c>
      <c r="K1463" s="31">
        <v>42</v>
      </c>
      <c r="L1463" s="31">
        <v>16</v>
      </c>
      <c r="M1463" s="31">
        <v>42</v>
      </c>
      <c r="N1463" s="12">
        <v>0.38095238095238093</v>
      </c>
    </row>
    <row r="1464" spans="1:14" x14ac:dyDescent="0.2">
      <c r="A1464" s="8">
        <v>595</v>
      </c>
      <c r="B1464" s="8">
        <v>9</v>
      </c>
      <c r="C1464" s="9" t="s">
        <v>7</v>
      </c>
      <c r="D1464" s="9" t="s">
        <v>32</v>
      </c>
      <c r="E1464" s="31">
        <v>18</v>
      </c>
      <c r="F1464" s="31">
        <v>18</v>
      </c>
      <c r="G1464" s="31">
        <v>30</v>
      </c>
      <c r="H1464" s="8">
        <v>1</v>
      </c>
      <c r="I1464" s="7">
        <v>3.0555555555555555E-2</v>
      </c>
      <c r="J1464" s="9" t="s">
        <v>8</v>
      </c>
      <c r="K1464" s="31">
        <v>30</v>
      </c>
      <c r="L1464" s="31">
        <v>12</v>
      </c>
      <c r="M1464" s="31">
        <v>30</v>
      </c>
      <c r="N1464" s="12">
        <v>0.4</v>
      </c>
    </row>
    <row r="1465" spans="1:14" x14ac:dyDescent="0.2">
      <c r="A1465" s="8">
        <v>596</v>
      </c>
      <c r="B1465" s="8">
        <v>18</v>
      </c>
      <c r="C1465" s="9" t="s">
        <v>22</v>
      </c>
      <c r="D1465" s="9" t="s">
        <v>46</v>
      </c>
      <c r="E1465" s="31">
        <v>14</v>
      </c>
      <c r="F1465" s="31">
        <v>28</v>
      </c>
      <c r="G1465" s="31">
        <v>23</v>
      </c>
      <c r="H1465" s="8">
        <v>2</v>
      </c>
      <c r="I1465" s="7">
        <v>3.2638888888888891E-2</v>
      </c>
      <c r="J1465" s="9" t="s">
        <v>8</v>
      </c>
      <c r="K1465" s="31">
        <v>46</v>
      </c>
      <c r="L1465" s="31">
        <v>18</v>
      </c>
      <c r="M1465" s="31">
        <v>46</v>
      </c>
      <c r="N1465" s="12">
        <v>0.39130434782608697</v>
      </c>
    </row>
    <row r="1466" spans="1:14" x14ac:dyDescent="0.2">
      <c r="A1466" s="8">
        <v>596</v>
      </c>
      <c r="B1466" s="8">
        <v>18</v>
      </c>
      <c r="C1466" s="9" t="s">
        <v>5</v>
      </c>
      <c r="D1466" s="9" t="s">
        <v>31</v>
      </c>
      <c r="E1466" s="31">
        <v>14</v>
      </c>
      <c r="F1466" s="31">
        <v>28</v>
      </c>
      <c r="G1466" s="31">
        <v>24</v>
      </c>
      <c r="H1466" s="8">
        <v>2</v>
      </c>
      <c r="I1466" s="7">
        <v>3.4722222222222224E-2</v>
      </c>
      <c r="J1466" s="9" t="s">
        <v>8</v>
      </c>
      <c r="K1466" s="31">
        <v>48</v>
      </c>
      <c r="L1466" s="31">
        <v>20</v>
      </c>
      <c r="M1466" s="31">
        <v>48</v>
      </c>
      <c r="N1466" s="12">
        <v>0.41666666666666669</v>
      </c>
    </row>
    <row r="1467" spans="1:14" x14ac:dyDescent="0.2">
      <c r="A1467" s="8">
        <v>596</v>
      </c>
      <c r="B1467" s="8">
        <v>18</v>
      </c>
      <c r="C1467" s="9" t="s">
        <v>18</v>
      </c>
      <c r="D1467" s="9" t="s">
        <v>42</v>
      </c>
      <c r="E1467" s="31">
        <v>19</v>
      </c>
      <c r="F1467" s="31">
        <v>57</v>
      </c>
      <c r="G1467" s="31">
        <v>32</v>
      </c>
      <c r="H1467" s="8">
        <v>3</v>
      </c>
      <c r="I1467" s="7">
        <v>2.9166666666666667E-2</v>
      </c>
      <c r="J1467" s="9" t="s">
        <v>8</v>
      </c>
      <c r="K1467" s="31">
        <v>96</v>
      </c>
      <c r="L1467" s="31">
        <v>39</v>
      </c>
      <c r="M1467" s="31">
        <v>96</v>
      </c>
      <c r="N1467" s="12">
        <v>0.40625</v>
      </c>
    </row>
    <row r="1468" spans="1:14" x14ac:dyDescent="0.2">
      <c r="A1468" s="8">
        <v>596</v>
      </c>
      <c r="B1468" s="8">
        <v>18</v>
      </c>
      <c r="C1468" s="9" t="s">
        <v>26</v>
      </c>
      <c r="D1468" s="9" t="s">
        <v>50</v>
      </c>
      <c r="E1468" s="31">
        <v>15</v>
      </c>
      <c r="F1468" s="31">
        <v>30</v>
      </c>
      <c r="G1468" s="31">
        <v>25</v>
      </c>
      <c r="H1468" s="8">
        <v>2</v>
      </c>
      <c r="I1468" s="7">
        <v>1.3194444444444444E-2</v>
      </c>
      <c r="J1468" s="9" t="s">
        <v>6</v>
      </c>
      <c r="K1468" s="31">
        <v>50</v>
      </c>
      <c r="L1468" s="31">
        <v>20</v>
      </c>
      <c r="M1468" s="31">
        <v>50</v>
      </c>
      <c r="N1468" s="12">
        <v>0.4</v>
      </c>
    </row>
    <row r="1469" spans="1:14" x14ac:dyDescent="0.2">
      <c r="A1469" s="8">
        <v>597</v>
      </c>
      <c r="B1469" s="8">
        <v>16</v>
      </c>
      <c r="C1469" s="9" t="s">
        <v>15</v>
      </c>
      <c r="D1469" s="9" t="s">
        <v>39</v>
      </c>
      <c r="E1469" s="31">
        <v>16</v>
      </c>
      <c r="F1469" s="31">
        <v>16</v>
      </c>
      <c r="G1469" s="31">
        <v>28</v>
      </c>
      <c r="H1469" s="8">
        <v>1</v>
      </c>
      <c r="I1469" s="7">
        <v>2.7083333333333334E-2</v>
      </c>
      <c r="J1469" s="9" t="s">
        <v>8</v>
      </c>
      <c r="K1469" s="31">
        <v>28</v>
      </c>
      <c r="L1469" s="31">
        <v>12</v>
      </c>
      <c r="M1469" s="31">
        <v>28</v>
      </c>
      <c r="N1469" s="12">
        <v>0.42857142857142855</v>
      </c>
    </row>
    <row r="1470" spans="1:14" x14ac:dyDescent="0.2">
      <c r="A1470" s="8">
        <v>597</v>
      </c>
      <c r="B1470" s="8">
        <v>16</v>
      </c>
      <c r="C1470" s="9" t="s">
        <v>24</v>
      </c>
      <c r="D1470" s="9" t="s">
        <v>48</v>
      </c>
      <c r="E1470" s="31">
        <v>10</v>
      </c>
      <c r="F1470" s="31">
        <v>10</v>
      </c>
      <c r="G1470" s="31">
        <v>18</v>
      </c>
      <c r="H1470" s="8">
        <v>1</v>
      </c>
      <c r="I1470" s="7">
        <v>3.8194444444444448E-2</v>
      </c>
      <c r="J1470" s="9" t="s">
        <v>8</v>
      </c>
      <c r="K1470" s="31">
        <v>18</v>
      </c>
      <c r="L1470" s="31">
        <v>8</v>
      </c>
      <c r="M1470" s="31">
        <v>18</v>
      </c>
      <c r="N1470" s="12">
        <v>0.44444444444444442</v>
      </c>
    </row>
    <row r="1471" spans="1:14" x14ac:dyDescent="0.2">
      <c r="A1471" s="8">
        <v>597</v>
      </c>
      <c r="B1471" s="8">
        <v>16</v>
      </c>
      <c r="C1471" s="9" t="s">
        <v>11</v>
      </c>
      <c r="D1471" s="9" t="s">
        <v>35</v>
      </c>
      <c r="E1471" s="31">
        <v>25</v>
      </c>
      <c r="F1471" s="31">
        <v>50</v>
      </c>
      <c r="G1471" s="31">
        <v>40</v>
      </c>
      <c r="H1471" s="8">
        <v>2</v>
      </c>
      <c r="I1471" s="7">
        <v>2.7083333333333334E-2</v>
      </c>
      <c r="J1471" s="9" t="s">
        <v>8</v>
      </c>
      <c r="K1471" s="31">
        <v>80</v>
      </c>
      <c r="L1471" s="31">
        <v>30</v>
      </c>
      <c r="M1471" s="31">
        <v>80</v>
      </c>
      <c r="N1471" s="12">
        <v>0.375</v>
      </c>
    </row>
    <row r="1472" spans="1:14" x14ac:dyDescent="0.2">
      <c r="A1472" s="8">
        <v>597</v>
      </c>
      <c r="B1472" s="8">
        <v>16</v>
      </c>
      <c r="C1472" s="9" t="s">
        <v>5</v>
      </c>
      <c r="D1472" s="9" t="s">
        <v>31</v>
      </c>
      <c r="E1472" s="31">
        <v>14</v>
      </c>
      <c r="F1472" s="31">
        <v>14</v>
      </c>
      <c r="G1472" s="31">
        <v>24</v>
      </c>
      <c r="H1472" s="8">
        <v>1</v>
      </c>
      <c r="I1472" s="7">
        <v>5.5555555555555558E-3</v>
      </c>
      <c r="J1472" s="9" t="s">
        <v>8</v>
      </c>
      <c r="K1472" s="31">
        <v>24</v>
      </c>
      <c r="L1472" s="31">
        <v>10</v>
      </c>
      <c r="M1472" s="31">
        <v>24</v>
      </c>
      <c r="N1472" s="12">
        <v>0.41666666666666669</v>
      </c>
    </row>
    <row r="1473" spans="1:14" x14ac:dyDescent="0.2">
      <c r="A1473" s="8">
        <v>598</v>
      </c>
      <c r="B1473" s="8">
        <v>9</v>
      </c>
      <c r="C1473" s="9" t="s">
        <v>25</v>
      </c>
      <c r="D1473" s="9" t="s">
        <v>49</v>
      </c>
      <c r="E1473" s="31">
        <v>15</v>
      </c>
      <c r="F1473" s="31">
        <v>30</v>
      </c>
      <c r="G1473" s="31">
        <v>26</v>
      </c>
      <c r="H1473" s="8">
        <v>2</v>
      </c>
      <c r="I1473" s="7">
        <v>3.0555555555555555E-2</v>
      </c>
      <c r="J1473" s="9" t="s">
        <v>6</v>
      </c>
      <c r="K1473" s="31">
        <v>52</v>
      </c>
      <c r="L1473" s="31">
        <v>22</v>
      </c>
      <c r="M1473" s="31">
        <v>52</v>
      </c>
      <c r="N1473" s="12">
        <v>0.42307692307692307</v>
      </c>
    </row>
    <row r="1474" spans="1:14" x14ac:dyDescent="0.2">
      <c r="A1474" s="8">
        <v>598</v>
      </c>
      <c r="B1474" s="8">
        <v>9</v>
      </c>
      <c r="C1474" s="9" t="s">
        <v>18</v>
      </c>
      <c r="D1474" s="9" t="s">
        <v>42</v>
      </c>
      <c r="E1474" s="31">
        <v>19</v>
      </c>
      <c r="F1474" s="31">
        <v>38</v>
      </c>
      <c r="G1474" s="31">
        <v>32</v>
      </c>
      <c r="H1474" s="8">
        <v>2</v>
      </c>
      <c r="I1474" s="7">
        <v>1.5277777777777777E-2</v>
      </c>
      <c r="J1474" s="9" t="s">
        <v>6</v>
      </c>
      <c r="K1474" s="31">
        <v>64</v>
      </c>
      <c r="L1474" s="31">
        <v>26</v>
      </c>
      <c r="M1474" s="31">
        <v>64</v>
      </c>
      <c r="N1474" s="12">
        <v>0.40625</v>
      </c>
    </row>
    <row r="1475" spans="1:14" x14ac:dyDescent="0.2">
      <c r="A1475" s="8">
        <v>598</v>
      </c>
      <c r="B1475" s="8">
        <v>9</v>
      </c>
      <c r="C1475" s="9" t="s">
        <v>9</v>
      </c>
      <c r="D1475" s="9" t="s">
        <v>33</v>
      </c>
      <c r="E1475" s="31">
        <v>19</v>
      </c>
      <c r="F1475" s="31">
        <v>57</v>
      </c>
      <c r="G1475" s="31">
        <v>31</v>
      </c>
      <c r="H1475" s="8">
        <v>3</v>
      </c>
      <c r="I1475" s="7">
        <v>1.0416666666666666E-2</v>
      </c>
      <c r="J1475" s="9" t="s">
        <v>6</v>
      </c>
      <c r="K1475" s="31">
        <v>93</v>
      </c>
      <c r="L1475" s="31">
        <v>36</v>
      </c>
      <c r="M1475" s="31">
        <v>93</v>
      </c>
      <c r="N1475" s="12">
        <v>0.38709677419354838</v>
      </c>
    </row>
    <row r="1476" spans="1:14" x14ac:dyDescent="0.2">
      <c r="A1476" s="8">
        <v>599</v>
      </c>
      <c r="B1476" s="8">
        <v>11</v>
      </c>
      <c r="C1476" s="9" t="s">
        <v>20</v>
      </c>
      <c r="D1476" s="9" t="s">
        <v>44</v>
      </c>
      <c r="E1476" s="31">
        <v>20</v>
      </c>
      <c r="F1476" s="31">
        <v>40</v>
      </c>
      <c r="G1476" s="31">
        <v>34</v>
      </c>
      <c r="H1476" s="8">
        <v>2</v>
      </c>
      <c r="I1476" s="7">
        <v>3.472222222222222E-3</v>
      </c>
      <c r="J1476" s="9" t="s">
        <v>6</v>
      </c>
      <c r="K1476" s="31">
        <v>68</v>
      </c>
      <c r="L1476" s="31">
        <v>28</v>
      </c>
      <c r="M1476" s="31">
        <v>68</v>
      </c>
      <c r="N1476" s="12">
        <v>0.41176470588235292</v>
      </c>
    </row>
    <row r="1477" spans="1:14" x14ac:dyDescent="0.2">
      <c r="A1477" s="8">
        <v>599</v>
      </c>
      <c r="B1477" s="8">
        <v>11</v>
      </c>
      <c r="C1477" s="9" t="s">
        <v>9</v>
      </c>
      <c r="D1477" s="9" t="s">
        <v>33</v>
      </c>
      <c r="E1477" s="31">
        <v>19</v>
      </c>
      <c r="F1477" s="31">
        <v>19</v>
      </c>
      <c r="G1477" s="31">
        <v>31</v>
      </c>
      <c r="H1477" s="8">
        <v>1</v>
      </c>
      <c r="I1477" s="7">
        <v>3.4027777777777775E-2</v>
      </c>
      <c r="J1477" s="9" t="s">
        <v>6</v>
      </c>
      <c r="K1477" s="31">
        <v>31</v>
      </c>
      <c r="L1477" s="31">
        <v>12</v>
      </c>
      <c r="M1477" s="31">
        <v>31</v>
      </c>
      <c r="N1477" s="12">
        <v>0.38709677419354838</v>
      </c>
    </row>
    <row r="1478" spans="1:14" x14ac:dyDescent="0.2">
      <c r="A1478" s="8">
        <v>599</v>
      </c>
      <c r="B1478" s="8">
        <v>11</v>
      </c>
      <c r="C1478" s="9" t="s">
        <v>17</v>
      </c>
      <c r="D1478" s="9" t="s">
        <v>41</v>
      </c>
      <c r="E1478" s="31">
        <v>21</v>
      </c>
      <c r="F1478" s="31">
        <v>42</v>
      </c>
      <c r="G1478" s="31">
        <v>35</v>
      </c>
      <c r="H1478" s="8">
        <v>2</v>
      </c>
      <c r="I1478" s="7">
        <v>3.7499999999999999E-2</v>
      </c>
      <c r="J1478" s="9" t="s">
        <v>6</v>
      </c>
      <c r="K1478" s="31">
        <v>70</v>
      </c>
      <c r="L1478" s="31">
        <v>28</v>
      </c>
      <c r="M1478" s="31">
        <v>70</v>
      </c>
      <c r="N1478" s="12">
        <v>0.4</v>
      </c>
    </row>
    <row r="1479" spans="1:14" x14ac:dyDescent="0.2">
      <c r="A1479" s="8">
        <v>600</v>
      </c>
      <c r="B1479" s="8">
        <v>14</v>
      </c>
      <c r="C1479" s="9" t="s">
        <v>15</v>
      </c>
      <c r="D1479" s="9" t="s">
        <v>39</v>
      </c>
      <c r="E1479" s="31">
        <v>16</v>
      </c>
      <c r="F1479" s="31">
        <v>48</v>
      </c>
      <c r="G1479" s="31">
        <v>28</v>
      </c>
      <c r="H1479" s="8">
        <v>3</v>
      </c>
      <c r="I1479" s="7">
        <v>1.5277777777777777E-2</v>
      </c>
      <c r="J1479" s="9" t="s">
        <v>8</v>
      </c>
      <c r="K1479" s="31">
        <v>84</v>
      </c>
      <c r="L1479" s="31">
        <v>36</v>
      </c>
      <c r="M1479" s="31">
        <v>84</v>
      </c>
      <c r="N1479" s="12">
        <v>0.42857142857142855</v>
      </c>
    </row>
    <row r="1480" spans="1:14" x14ac:dyDescent="0.2">
      <c r="A1480" s="8">
        <v>600</v>
      </c>
      <c r="B1480" s="8">
        <v>14</v>
      </c>
      <c r="C1480" s="9" t="s">
        <v>7</v>
      </c>
      <c r="D1480" s="9" t="s">
        <v>32</v>
      </c>
      <c r="E1480" s="31">
        <v>18</v>
      </c>
      <c r="F1480" s="31">
        <v>36</v>
      </c>
      <c r="G1480" s="31">
        <v>30</v>
      </c>
      <c r="H1480" s="8">
        <v>2</v>
      </c>
      <c r="I1480" s="7">
        <v>2.9861111111111113E-2</v>
      </c>
      <c r="J1480" s="9" t="s">
        <v>6</v>
      </c>
      <c r="K1480" s="31">
        <v>60</v>
      </c>
      <c r="L1480" s="31">
        <v>24</v>
      </c>
      <c r="M1480" s="31">
        <v>60</v>
      </c>
      <c r="N1480" s="12">
        <v>0.4</v>
      </c>
    </row>
    <row r="1481" spans="1:14" x14ac:dyDescent="0.2">
      <c r="A1481" s="8">
        <v>601</v>
      </c>
      <c r="B1481" s="8">
        <v>13</v>
      </c>
      <c r="C1481" s="9" t="s">
        <v>11</v>
      </c>
      <c r="D1481" s="9" t="s">
        <v>35</v>
      </c>
      <c r="E1481" s="31">
        <v>25</v>
      </c>
      <c r="F1481" s="31">
        <v>50</v>
      </c>
      <c r="G1481" s="31">
        <v>40</v>
      </c>
      <c r="H1481" s="8">
        <v>2</v>
      </c>
      <c r="I1481" s="7">
        <v>7.6388888888888886E-3</v>
      </c>
      <c r="J1481" s="9" t="s">
        <v>8</v>
      </c>
      <c r="K1481" s="31">
        <v>80</v>
      </c>
      <c r="L1481" s="31">
        <v>30</v>
      </c>
      <c r="M1481" s="31">
        <v>80</v>
      </c>
      <c r="N1481" s="12">
        <v>0.375</v>
      </c>
    </row>
    <row r="1482" spans="1:14" x14ac:dyDescent="0.2">
      <c r="A1482" s="8">
        <v>601</v>
      </c>
      <c r="B1482" s="8">
        <v>13</v>
      </c>
      <c r="C1482" s="9" t="s">
        <v>15</v>
      </c>
      <c r="D1482" s="9" t="s">
        <v>39</v>
      </c>
      <c r="E1482" s="31">
        <v>16</v>
      </c>
      <c r="F1482" s="31">
        <v>48</v>
      </c>
      <c r="G1482" s="31">
        <v>28</v>
      </c>
      <c r="H1482" s="8">
        <v>3</v>
      </c>
      <c r="I1482" s="7">
        <v>1.9444444444444445E-2</v>
      </c>
      <c r="J1482" s="9" t="s">
        <v>6</v>
      </c>
      <c r="K1482" s="31">
        <v>84</v>
      </c>
      <c r="L1482" s="31">
        <v>36</v>
      </c>
      <c r="M1482" s="31">
        <v>84</v>
      </c>
      <c r="N1482" s="12">
        <v>0.42857142857142855</v>
      </c>
    </row>
    <row r="1483" spans="1:14" x14ac:dyDescent="0.2">
      <c r="A1483" s="8">
        <v>601</v>
      </c>
      <c r="B1483" s="8">
        <v>13</v>
      </c>
      <c r="C1483" s="9" t="s">
        <v>22</v>
      </c>
      <c r="D1483" s="9" t="s">
        <v>46</v>
      </c>
      <c r="E1483" s="31">
        <v>14</v>
      </c>
      <c r="F1483" s="31">
        <v>14</v>
      </c>
      <c r="G1483" s="31">
        <v>23</v>
      </c>
      <c r="H1483" s="8">
        <v>1</v>
      </c>
      <c r="I1483" s="7">
        <v>3.0555555555555555E-2</v>
      </c>
      <c r="J1483" s="9" t="s">
        <v>8</v>
      </c>
      <c r="K1483" s="31">
        <v>23</v>
      </c>
      <c r="L1483" s="31">
        <v>9</v>
      </c>
      <c r="M1483" s="31">
        <v>23</v>
      </c>
      <c r="N1483" s="12">
        <v>0.39130434782608697</v>
      </c>
    </row>
    <row r="1484" spans="1:14" x14ac:dyDescent="0.2">
      <c r="A1484" s="8">
        <v>601</v>
      </c>
      <c r="B1484" s="8">
        <v>13</v>
      </c>
      <c r="C1484" s="9" t="s">
        <v>17</v>
      </c>
      <c r="D1484" s="9" t="s">
        <v>41</v>
      </c>
      <c r="E1484" s="31">
        <v>21</v>
      </c>
      <c r="F1484" s="31">
        <v>63</v>
      </c>
      <c r="G1484" s="31">
        <v>35</v>
      </c>
      <c r="H1484" s="8">
        <v>3</v>
      </c>
      <c r="I1484" s="7">
        <v>2.2222222222222223E-2</v>
      </c>
      <c r="J1484" s="9" t="s">
        <v>6</v>
      </c>
      <c r="K1484" s="31">
        <v>105</v>
      </c>
      <c r="L1484" s="31">
        <v>42</v>
      </c>
      <c r="M1484" s="31">
        <v>105</v>
      </c>
      <c r="N1484" s="12">
        <v>0.4</v>
      </c>
    </row>
    <row r="1485" spans="1:14" x14ac:dyDescent="0.2">
      <c r="A1485" s="8">
        <v>602</v>
      </c>
      <c r="B1485" s="8">
        <v>12</v>
      </c>
      <c r="C1485" s="9" t="s">
        <v>17</v>
      </c>
      <c r="D1485" s="9" t="s">
        <v>41</v>
      </c>
      <c r="E1485" s="31">
        <v>21</v>
      </c>
      <c r="F1485" s="31">
        <v>42</v>
      </c>
      <c r="G1485" s="31">
        <v>35</v>
      </c>
      <c r="H1485" s="8">
        <v>2</v>
      </c>
      <c r="I1485" s="7">
        <v>3.888888888888889E-2</v>
      </c>
      <c r="J1485" s="9" t="s">
        <v>6</v>
      </c>
      <c r="K1485" s="31">
        <v>70</v>
      </c>
      <c r="L1485" s="31">
        <v>28</v>
      </c>
      <c r="M1485" s="31">
        <v>70</v>
      </c>
      <c r="N1485" s="12">
        <v>0.4</v>
      </c>
    </row>
    <row r="1486" spans="1:14" x14ac:dyDescent="0.2">
      <c r="A1486" s="8">
        <v>602</v>
      </c>
      <c r="B1486" s="8">
        <v>12</v>
      </c>
      <c r="C1486" s="9" t="s">
        <v>19</v>
      </c>
      <c r="D1486" s="9" t="s">
        <v>43</v>
      </c>
      <c r="E1486" s="31">
        <v>13</v>
      </c>
      <c r="F1486" s="31">
        <v>39</v>
      </c>
      <c r="G1486" s="31">
        <v>22</v>
      </c>
      <c r="H1486" s="8">
        <v>3</v>
      </c>
      <c r="I1486" s="7">
        <v>4.027777777777778E-2</v>
      </c>
      <c r="J1486" s="9" t="s">
        <v>6</v>
      </c>
      <c r="K1486" s="31">
        <v>66</v>
      </c>
      <c r="L1486" s="31">
        <v>27</v>
      </c>
      <c r="M1486" s="31">
        <v>66</v>
      </c>
      <c r="N1486" s="12">
        <v>0.40909090909090912</v>
      </c>
    </row>
    <row r="1487" spans="1:14" x14ac:dyDescent="0.2">
      <c r="A1487" s="8">
        <v>602</v>
      </c>
      <c r="B1487" s="8">
        <v>12</v>
      </c>
      <c r="C1487" s="9" t="s">
        <v>7</v>
      </c>
      <c r="D1487" s="9" t="s">
        <v>32</v>
      </c>
      <c r="E1487" s="31">
        <v>18</v>
      </c>
      <c r="F1487" s="31">
        <v>54</v>
      </c>
      <c r="G1487" s="31">
        <v>30</v>
      </c>
      <c r="H1487" s="8">
        <v>3</v>
      </c>
      <c r="I1487" s="7">
        <v>8.3333333333333332E-3</v>
      </c>
      <c r="J1487" s="9" t="s">
        <v>6</v>
      </c>
      <c r="K1487" s="31">
        <v>90</v>
      </c>
      <c r="L1487" s="31">
        <v>36</v>
      </c>
      <c r="M1487" s="31">
        <v>90</v>
      </c>
      <c r="N1487" s="12">
        <v>0.4</v>
      </c>
    </row>
    <row r="1488" spans="1:14" x14ac:dyDescent="0.2">
      <c r="A1488" s="8">
        <v>602</v>
      </c>
      <c r="B1488" s="8">
        <v>12</v>
      </c>
      <c r="C1488" s="9" t="s">
        <v>11</v>
      </c>
      <c r="D1488" s="9" t="s">
        <v>35</v>
      </c>
      <c r="E1488" s="31">
        <v>25</v>
      </c>
      <c r="F1488" s="31">
        <v>25</v>
      </c>
      <c r="G1488" s="31">
        <v>40</v>
      </c>
      <c r="H1488" s="8">
        <v>1</v>
      </c>
      <c r="I1488" s="7">
        <v>2.5000000000000001E-2</v>
      </c>
      <c r="J1488" s="9" t="s">
        <v>8</v>
      </c>
      <c r="K1488" s="31">
        <v>40</v>
      </c>
      <c r="L1488" s="31">
        <v>15</v>
      </c>
      <c r="M1488" s="31">
        <v>40</v>
      </c>
      <c r="N1488" s="12">
        <v>0.375</v>
      </c>
    </row>
    <row r="1489" spans="1:14" x14ac:dyDescent="0.2">
      <c r="A1489" s="8">
        <v>603</v>
      </c>
      <c r="B1489" s="8">
        <v>19</v>
      </c>
      <c r="C1489" s="9" t="s">
        <v>9</v>
      </c>
      <c r="D1489" s="9" t="s">
        <v>33</v>
      </c>
      <c r="E1489" s="31">
        <v>19</v>
      </c>
      <c r="F1489" s="31">
        <v>38</v>
      </c>
      <c r="G1489" s="31">
        <v>31</v>
      </c>
      <c r="H1489" s="8">
        <v>2</v>
      </c>
      <c r="I1489" s="7">
        <v>1.1805555555555555E-2</v>
      </c>
      <c r="J1489" s="9" t="s">
        <v>6</v>
      </c>
      <c r="K1489" s="31">
        <v>62</v>
      </c>
      <c r="L1489" s="31">
        <v>24</v>
      </c>
      <c r="M1489" s="31">
        <v>62</v>
      </c>
      <c r="N1489" s="12">
        <v>0.38709677419354838</v>
      </c>
    </row>
    <row r="1490" spans="1:14" x14ac:dyDescent="0.2">
      <c r="A1490" s="8">
        <v>604</v>
      </c>
      <c r="B1490" s="8">
        <v>14</v>
      </c>
      <c r="C1490" s="9" t="s">
        <v>17</v>
      </c>
      <c r="D1490" s="9" t="s">
        <v>41</v>
      </c>
      <c r="E1490" s="31">
        <v>21</v>
      </c>
      <c r="F1490" s="31">
        <v>63</v>
      </c>
      <c r="G1490" s="31">
        <v>35</v>
      </c>
      <c r="H1490" s="8">
        <v>3</v>
      </c>
      <c r="I1490" s="7">
        <v>2.9166666666666667E-2</v>
      </c>
      <c r="J1490" s="9" t="s">
        <v>6</v>
      </c>
      <c r="K1490" s="31">
        <v>105</v>
      </c>
      <c r="L1490" s="31">
        <v>42</v>
      </c>
      <c r="M1490" s="31">
        <v>105</v>
      </c>
      <c r="N1490" s="12">
        <v>0.4</v>
      </c>
    </row>
    <row r="1491" spans="1:14" x14ac:dyDescent="0.2">
      <c r="A1491" s="8">
        <v>605</v>
      </c>
      <c r="B1491" s="8">
        <v>19</v>
      </c>
      <c r="C1491" s="9" t="s">
        <v>21</v>
      </c>
      <c r="D1491" s="9" t="s">
        <v>45</v>
      </c>
      <c r="E1491" s="31">
        <v>12</v>
      </c>
      <c r="F1491" s="31">
        <v>12</v>
      </c>
      <c r="G1491" s="31">
        <v>20</v>
      </c>
      <c r="H1491" s="8">
        <v>1</v>
      </c>
      <c r="I1491" s="7">
        <v>3.2638888888888891E-2</v>
      </c>
      <c r="J1491" s="9" t="s">
        <v>6</v>
      </c>
      <c r="K1491" s="31">
        <v>20</v>
      </c>
      <c r="L1491" s="31">
        <v>8</v>
      </c>
      <c r="M1491" s="31">
        <v>20</v>
      </c>
      <c r="N1491" s="12">
        <v>0.4</v>
      </c>
    </row>
    <row r="1492" spans="1:14" x14ac:dyDescent="0.2">
      <c r="A1492" s="8">
        <v>605</v>
      </c>
      <c r="B1492" s="8">
        <v>19</v>
      </c>
      <c r="C1492" s="9" t="s">
        <v>11</v>
      </c>
      <c r="D1492" s="9" t="s">
        <v>35</v>
      </c>
      <c r="E1492" s="31">
        <v>25</v>
      </c>
      <c r="F1492" s="31">
        <v>25</v>
      </c>
      <c r="G1492" s="31">
        <v>40</v>
      </c>
      <c r="H1492" s="8">
        <v>1</v>
      </c>
      <c r="I1492" s="7">
        <v>1.6666666666666666E-2</v>
      </c>
      <c r="J1492" s="9" t="s">
        <v>8</v>
      </c>
      <c r="K1492" s="31">
        <v>40</v>
      </c>
      <c r="L1492" s="31">
        <v>15</v>
      </c>
      <c r="M1492" s="31">
        <v>40</v>
      </c>
      <c r="N1492" s="12">
        <v>0.375</v>
      </c>
    </row>
    <row r="1493" spans="1:14" x14ac:dyDescent="0.2">
      <c r="A1493" s="8">
        <v>605</v>
      </c>
      <c r="B1493" s="8">
        <v>19</v>
      </c>
      <c r="C1493" s="9" t="s">
        <v>17</v>
      </c>
      <c r="D1493" s="9" t="s">
        <v>41</v>
      </c>
      <c r="E1493" s="31">
        <v>21</v>
      </c>
      <c r="F1493" s="31">
        <v>42</v>
      </c>
      <c r="G1493" s="31">
        <v>35</v>
      </c>
      <c r="H1493" s="8">
        <v>2</v>
      </c>
      <c r="I1493" s="7">
        <v>3.8194444444444448E-2</v>
      </c>
      <c r="J1493" s="9" t="s">
        <v>8</v>
      </c>
      <c r="K1493" s="31">
        <v>70</v>
      </c>
      <c r="L1493" s="31">
        <v>28</v>
      </c>
      <c r="M1493" s="31">
        <v>70</v>
      </c>
      <c r="N1493" s="12">
        <v>0.4</v>
      </c>
    </row>
    <row r="1494" spans="1:14" x14ac:dyDescent="0.2">
      <c r="A1494" s="8">
        <v>605</v>
      </c>
      <c r="B1494" s="8">
        <v>19</v>
      </c>
      <c r="C1494" s="9" t="s">
        <v>7</v>
      </c>
      <c r="D1494" s="9" t="s">
        <v>32</v>
      </c>
      <c r="E1494" s="31">
        <v>18</v>
      </c>
      <c r="F1494" s="31">
        <v>54</v>
      </c>
      <c r="G1494" s="31">
        <v>30</v>
      </c>
      <c r="H1494" s="8">
        <v>3</v>
      </c>
      <c r="I1494" s="7">
        <v>3.4722222222222224E-2</v>
      </c>
      <c r="J1494" s="9" t="s">
        <v>8</v>
      </c>
      <c r="K1494" s="31">
        <v>90</v>
      </c>
      <c r="L1494" s="31">
        <v>36</v>
      </c>
      <c r="M1494" s="31">
        <v>90</v>
      </c>
      <c r="N1494" s="12">
        <v>0.4</v>
      </c>
    </row>
    <row r="1495" spans="1:14" x14ac:dyDescent="0.2">
      <c r="A1495" s="8">
        <v>606</v>
      </c>
      <c r="B1495" s="8">
        <v>1</v>
      </c>
      <c r="C1495" s="9" t="s">
        <v>26</v>
      </c>
      <c r="D1495" s="9" t="s">
        <v>50</v>
      </c>
      <c r="E1495" s="31">
        <v>15</v>
      </c>
      <c r="F1495" s="31">
        <v>30</v>
      </c>
      <c r="G1495" s="31">
        <v>25</v>
      </c>
      <c r="H1495" s="8">
        <v>2</v>
      </c>
      <c r="I1495" s="7">
        <v>3.2638888888888891E-2</v>
      </c>
      <c r="J1495" s="9" t="s">
        <v>6</v>
      </c>
      <c r="K1495" s="31">
        <v>50</v>
      </c>
      <c r="L1495" s="31">
        <v>20</v>
      </c>
      <c r="M1495" s="31">
        <v>50</v>
      </c>
      <c r="N1495" s="12">
        <v>0.4</v>
      </c>
    </row>
    <row r="1496" spans="1:14" x14ac:dyDescent="0.2">
      <c r="A1496" s="8">
        <v>606</v>
      </c>
      <c r="B1496" s="8">
        <v>1</v>
      </c>
      <c r="C1496" s="9" t="s">
        <v>10</v>
      </c>
      <c r="D1496" s="9" t="s">
        <v>34</v>
      </c>
      <c r="E1496" s="31">
        <v>16</v>
      </c>
      <c r="F1496" s="31">
        <v>48</v>
      </c>
      <c r="G1496" s="31">
        <v>27</v>
      </c>
      <c r="H1496" s="8">
        <v>3</v>
      </c>
      <c r="I1496" s="7">
        <v>3.3333333333333333E-2</v>
      </c>
      <c r="J1496" s="9" t="s">
        <v>8</v>
      </c>
      <c r="K1496" s="31">
        <v>81</v>
      </c>
      <c r="L1496" s="31">
        <v>33</v>
      </c>
      <c r="M1496" s="31">
        <v>81</v>
      </c>
      <c r="N1496" s="12">
        <v>0.40740740740740738</v>
      </c>
    </row>
    <row r="1497" spans="1:14" x14ac:dyDescent="0.2">
      <c r="A1497" s="8">
        <v>606</v>
      </c>
      <c r="B1497" s="8">
        <v>1</v>
      </c>
      <c r="C1497" s="9" t="s">
        <v>25</v>
      </c>
      <c r="D1497" s="9" t="s">
        <v>49</v>
      </c>
      <c r="E1497" s="31">
        <v>15</v>
      </c>
      <c r="F1497" s="31">
        <v>30</v>
      </c>
      <c r="G1497" s="31">
        <v>26</v>
      </c>
      <c r="H1497" s="8">
        <v>2</v>
      </c>
      <c r="I1497" s="7">
        <v>3.4722222222222224E-2</v>
      </c>
      <c r="J1497" s="9" t="s">
        <v>8</v>
      </c>
      <c r="K1497" s="31">
        <v>52</v>
      </c>
      <c r="L1497" s="31">
        <v>22</v>
      </c>
      <c r="M1497" s="31">
        <v>52</v>
      </c>
      <c r="N1497" s="12">
        <v>0.42307692307692307</v>
      </c>
    </row>
    <row r="1498" spans="1:14" x14ac:dyDescent="0.2">
      <c r="A1498" s="8">
        <v>607</v>
      </c>
      <c r="B1498" s="8">
        <v>10</v>
      </c>
      <c r="C1498" s="9" t="s">
        <v>11</v>
      </c>
      <c r="D1498" s="9" t="s">
        <v>35</v>
      </c>
      <c r="E1498" s="31">
        <v>25</v>
      </c>
      <c r="F1498" s="31">
        <v>25</v>
      </c>
      <c r="G1498" s="31">
        <v>40</v>
      </c>
      <c r="H1498" s="8">
        <v>1</v>
      </c>
      <c r="I1498" s="7">
        <v>1.7361111111111112E-2</v>
      </c>
      <c r="J1498" s="9" t="s">
        <v>6</v>
      </c>
      <c r="K1498" s="31">
        <v>40</v>
      </c>
      <c r="L1498" s="31">
        <v>15</v>
      </c>
      <c r="M1498" s="31">
        <v>40</v>
      </c>
      <c r="N1498" s="12">
        <v>0.375</v>
      </c>
    </row>
    <row r="1499" spans="1:14" x14ac:dyDescent="0.2">
      <c r="A1499" s="8">
        <v>607</v>
      </c>
      <c r="B1499" s="8">
        <v>10</v>
      </c>
      <c r="C1499" s="9" t="s">
        <v>15</v>
      </c>
      <c r="D1499" s="9" t="s">
        <v>39</v>
      </c>
      <c r="E1499" s="31">
        <v>16</v>
      </c>
      <c r="F1499" s="31">
        <v>16</v>
      </c>
      <c r="G1499" s="31">
        <v>28</v>
      </c>
      <c r="H1499" s="8">
        <v>1</v>
      </c>
      <c r="I1499" s="7">
        <v>3.0555555555555555E-2</v>
      </c>
      <c r="J1499" s="9" t="s">
        <v>6</v>
      </c>
      <c r="K1499" s="31">
        <v>28</v>
      </c>
      <c r="L1499" s="31">
        <v>12</v>
      </c>
      <c r="M1499" s="31">
        <v>28</v>
      </c>
      <c r="N1499" s="12">
        <v>0.42857142857142855</v>
      </c>
    </row>
    <row r="1500" spans="1:14" x14ac:dyDescent="0.2">
      <c r="A1500" s="8">
        <v>608</v>
      </c>
      <c r="B1500" s="8">
        <v>7</v>
      </c>
      <c r="C1500" s="9" t="s">
        <v>13</v>
      </c>
      <c r="D1500" s="9" t="s">
        <v>37</v>
      </c>
      <c r="E1500" s="31">
        <v>17</v>
      </c>
      <c r="F1500" s="31">
        <v>17</v>
      </c>
      <c r="G1500" s="31">
        <v>29</v>
      </c>
      <c r="H1500" s="8">
        <v>1</v>
      </c>
      <c r="I1500" s="7">
        <v>3.125E-2</v>
      </c>
      <c r="J1500" s="9" t="s">
        <v>6</v>
      </c>
      <c r="K1500" s="31">
        <v>29</v>
      </c>
      <c r="L1500" s="31">
        <v>12</v>
      </c>
      <c r="M1500" s="31">
        <v>29</v>
      </c>
      <c r="N1500" s="12">
        <v>0.41379310344827586</v>
      </c>
    </row>
    <row r="1501" spans="1:14" x14ac:dyDescent="0.2">
      <c r="A1501" s="8">
        <v>609</v>
      </c>
      <c r="B1501" s="8">
        <v>1</v>
      </c>
      <c r="C1501" s="9" t="s">
        <v>18</v>
      </c>
      <c r="D1501" s="9" t="s">
        <v>42</v>
      </c>
      <c r="E1501" s="31">
        <v>19</v>
      </c>
      <c r="F1501" s="31">
        <v>19</v>
      </c>
      <c r="G1501" s="31">
        <v>32</v>
      </c>
      <c r="H1501" s="8">
        <v>1</v>
      </c>
      <c r="I1501" s="7">
        <v>1.8749999999999999E-2</v>
      </c>
      <c r="J1501" s="9" t="s">
        <v>8</v>
      </c>
      <c r="K1501" s="31">
        <v>32</v>
      </c>
      <c r="L1501" s="31">
        <v>13</v>
      </c>
      <c r="M1501" s="31">
        <v>32</v>
      </c>
      <c r="N1501" s="12">
        <v>0.40625</v>
      </c>
    </row>
    <row r="1502" spans="1:14" x14ac:dyDescent="0.2">
      <c r="A1502" s="8">
        <v>610</v>
      </c>
      <c r="B1502" s="8">
        <v>19</v>
      </c>
      <c r="C1502" s="9" t="s">
        <v>25</v>
      </c>
      <c r="D1502" s="9" t="s">
        <v>49</v>
      </c>
      <c r="E1502" s="31">
        <v>15</v>
      </c>
      <c r="F1502" s="31">
        <v>15</v>
      </c>
      <c r="G1502" s="31">
        <v>26</v>
      </c>
      <c r="H1502" s="8">
        <v>1</v>
      </c>
      <c r="I1502" s="7">
        <v>2.7083333333333334E-2</v>
      </c>
      <c r="J1502" s="9" t="s">
        <v>8</v>
      </c>
      <c r="K1502" s="31">
        <v>26</v>
      </c>
      <c r="L1502" s="31">
        <v>11</v>
      </c>
      <c r="M1502" s="31">
        <v>26</v>
      </c>
      <c r="N1502" s="12">
        <v>0.42307692307692307</v>
      </c>
    </row>
    <row r="1503" spans="1:14" x14ac:dyDescent="0.2">
      <c r="A1503" s="8">
        <v>610</v>
      </c>
      <c r="B1503" s="8">
        <v>19</v>
      </c>
      <c r="C1503" s="9" t="s">
        <v>24</v>
      </c>
      <c r="D1503" s="9" t="s">
        <v>48</v>
      </c>
      <c r="E1503" s="31">
        <v>10</v>
      </c>
      <c r="F1503" s="31">
        <v>10</v>
      </c>
      <c r="G1503" s="31">
        <v>18</v>
      </c>
      <c r="H1503" s="8">
        <v>1</v>
      </c>
      <c r="I1503" s="7">
        <v>5.5555555555555558E-3</v>
      </c>
      <c r="J1503" s="9" t="s">
        <v>6</v>
      </c>
      <c r="K1503" s="31">
        <v>18</v>
      </c>
      <c r="L1503" s="31">
        <v>8</v>
      </c>
      <c r="M1503" s="31">
        <v>18</v>
      </c>
      <c r="N1503" s="12">
        <v>0.44444444444444442</v>
      </c>
    </row>
    <row r="1504" spans="1:14" x14ac:dyDescent="0.2">
      <c r="A1504" s="8">
        <v>611</v>
      </c>
      <c r="B1504" s="8">
        <v>13</v>
      </c>
      <c r="C1504" s="9" t="s">
        <v>23</v>
      </c>
      <c r="D1504" s="9" t="s">
        <v>47</v>
      </c>
      <c r="E1504" s="31">
        <v>13</v>
      </c>
      <c r="F1504" s="31">
        <v>26</v>
      </c>
      <c r="G1504" s="31">
        <v>21</v>
      </c>
      <c r="H1504" s="8">
        <v>2</v>
      </c>
      <c r="I1504" s="7">
        <v>3.6805555555555557E-2</v>
      </c>
      <c r="J1504" s="9" t="s">
        <v>8</v>
      </c>
      <c r="K1504" s="31">
        <v>42</v>
      </c>
      <c r="L1504" s="31">
        <v>16</v>
      </c>
      <c r="M1504" s="31">
        <v>42</v>
      </c>
      <c r="N1504" s="12">
        <v>0.38095238095238093</v>
      </c>
    </row>
    <row r="1505" spans="1:14" x14ac:dyDescent="0.2">
      <c r="A1505" s="8">
        <v>611</v>
      </c>
      <c r="B1505" s="8">
        <v>13</v>
      </c>
      <c r="C1505" s="9" t="s">
        <v>12</v>
      </c>
      <c r="D1505" s="9" t="s">
        <v>36</v>
      </c>
      <c r="E1505" s="31">
        <v>22</v>
      </c>
      <c r="F1505" s="31">
        <v>22</v>
      </c>
      <c r="G1505" s="31">
        <v>36</v>
      </c>
      <c r="H1505" s="8">
        <v>1</v>
      </c>
      <c r="I1505" s="7">
        <v>2.0833333333333332E-2</v>
      </c>
      <c r="J1505" s="9" t="s">
        <v>8</v>
      </c>
      <c r="K1505" s="31">
        <v>36</v>
      </c>
      <c r="L1505" s="31">
        <v>14</v>
      </c>
      <c r="M1505" s="31">
        <v>36</v>
      </c>
      <c r="N1505" s="12">
        <v>0.3888888888888889</v>
      </c>
    </row>
    <row r="1506" spans="1:14" x14ac:dyDescent="0.2">
      <c r="A1506" s="8">
        <v>612</v>
      </c>
      <c r="B1506" s="8">
        <v>11</v>
      </c>
      <c r="C1506" s="9" t="s">
        <v>10</v>
      </c>
      <c r="D1506" s="9" t="s">
        <v>34</v>
      </c>
      <c r="E1506" s="31">
        <v>16</v>
      </c>
      <c r="F1506" s="31">
        <v>16</v>
      </c>
      <c r="G1506" s="31">
        <v>27</v>
      </c>
      <c r="H1506" s="8">
        <v>1</v>
      </c>
      <c r="I1506" s="7">
        <v>1.8055555555555554E-2</v>
      </c>
      <c r="J1506" s="9" t="s">
        <v>6</v>
      </c>
      <c r="K1506" s="31">
        <v>27</v>
      </c>
      <c r="L1506" s="31">
        <v>11</v>
      </c>
      <c r="M1506" s="31">
        <v>27</v>
      </c>
      <c r="N1506" s="12">
        <v>0.40740740740740738</v>
      </c>
    </row>
    <row r="1507" spans="1:14" x14ac:dyDescent="0.2">
      <c r="A1507" s="8">
        <v>612</v>
      </c>
      <c r="B1507" s="8">
        <v>11</v>
      </c>
      <c r="C1507" s="9" t="s">
        <v>12</v>
      </c>
      <c r="D1507" s="9" t="s">
        <v>36</v>
      </c>
      <c r="E1507" s="31">
        <v>22</v>
      </c>
      <c r="F1507" s="31">
        <v>66</v>
      </c>
      <c r="G1507" s="31">
        <v>36</v>
      </c>
      <c r="H1507" s="8">
        <v>3</v>
      </c>
      <c r="I1507" s="7">
        <v>2.5694444444444443E-2</v>
      </c>
      <c r="J1507" s="9" t="s">
        <v>6</v>
      </c>
      <c r="K1507" s="31">
        <v>108</v>
      </c>
      <c r="L1507" s="31">
        <v>42</v>
      </c>
      <c r="M1507" s="31">
        <v>108</v>
      </c>
      <c r="N1507" s="12">
        <v>0.3888888888888889</v>
      </c>
    </row>
    <row r="1508" spans="1:14" x14ac:dyDescent="0.2">
      <c r="A1508" s="8">
        <v>612</v>
      </c>
      <c r="B1508" s="8">
        <v>11</v>
      </c>
      <c r="C1508" s="9" t="s">
        <v>15</v>
      </c>
      <c r="D1508" s="9" t="s">
        <v>39</v>
      </c>
      <c r="E1508" s="31">
        <v>16</v>
      </c>
      <c r="F1508" s="31">
        <v>32</v>
      </c>
      <c r="G1508" s="31">
        <v>28</v>
      </c>
      <c r="H1508" s="8">
        <v>2</v>
      </c>
      <c r="I1508" s="7">
        <v>1.0416666666666666E-2</v>
      </c>
      <c r="J1508" s="9" t="s">
        <v>6</v>
      </c>
      <c r="K1508" s="31">
        <v>56</v>
      </c>
      <c r="L1508" s="31">
        <v>24</v>
      </c>
      <c r="M1508" s="31">
        <v>56</v>
      </c>
      <c r="N1508" s="12">
        <v>0.42857142857142855</v>
      </c>
    </row>
    <row r="1509" spans="1:14" x14ac:dyDescent="0.2">
      <c r="A1509" s="8">
        <v>612</v>
      </c>
      <c r="B1509" s="8">
        <v>11</v>
      </c>
      <c r="C1509" s="9" t="s">
        <v>21</v>
      </c>
      <c r="D1509" s="9" t="s">
        <v>45</v>
      </c>
      <c r="E1509" s="31">
        <v>12</v>
      </c>
      <c r="F1509" s="31">
        <v>24</v>
      </c>
      <c r="G1509" s="31">
        <v>20</v>
      </c>
      <c r="H1509" s="8">
        <v>2</v>
      </c>
      <c r="I1509" s="7">
        <v>3.5416666666666666E-2</v>
      </c>
      <c r="J1509" s="9" t="s">
        <v>6</v>
      </c>
      <c r="K1509" s="31">
        <v>40</v>
      </c>
      <c r="L1509" s="31">
        <v>16</v>
      </c>
      <c r="M1509" s="31">
        <v>40</v>
      </c>
      <c r="N1509" s="12">
        <v>0.4</v>
      </c>
    </row>
    <row r="1510" spans="1:14" x14ac:dyDescent="0.2">
      <c r="A1510" s="8">
        <v>613</v>
      </c>
      <c r="B1510" s="8">
        <v>1</v>
      </c>
      <c r="C1510" s="9" t="s">
        <v>16</v>
      </c>
      <c r="D1510" s="9" t="s">
        <v>40</v>
      </c>
      <c r="E1510" s="31">
        <v>11</v>
      </c>
      <c r="F1510" s="31">
        <v>33</v>
      </c>
      <c r="G1510" s="31">
        <v>19</v>
      </c>
      <c r="H1510" s="8">
        <v>3</v>
      </c>
      <c r="I1510" s="7">
        <v>2.8472222222222222E-2</v>
      </c>
      <c r="J1510" s="9" t="s">
        <v>8</v>
      </c>
      <c r="K1510" s="31">
        <v>57</v>
      </c>
      <c r="L1510" s="31">
        <v>24</v>
      </c>
      <c r="M1510" s="31">
        <v>57</v>
      </c>
      <c r="N1510" s="12">
        <v>0.42105263157894735</v>
      </c>
    </row>
    <row r="1511" spans="1:14" x14ac:dyDescent="0.2">
      <c r="A1511" s="8">
        <v>613</v>
      </c>
      <c r="B1511" s="8">
        <v>1</v>
      </c>
      <c r="C1511" s="9" t="s">
        <v>22</v>
      </c>
      <c r="D1511" s="9" t="s">
        <v>46</v>
      </c>
      <c r="E1511" s="31">
        <v>14</v>
      </c>
      <c r="F1511" s="31">
        <v>42</v>
      </c>
      <c r="G1511" s="31">
        <v>23</v>
      </c>
      <c r="H1511" s="8">
        <v>3</v>
      </c>
      <c r="I1511" s="7">
        <v>1.5972222222222221E-2</v>
      </c>
      <c r="J1511" s="9" t="s">
        <v>8</v>
      </c>
      <c r="K1511" s="31">
        <v>69</v>
      </c>
      <c r="L1511" s="31">
        <v>27</v>
      </c>
      <c r="M1511" s="31">
        <v>69</v>
      </c>
      <c r="N1511" s="12">
        <v>0.39130434782608697</v>
      </c>
    </row>
    <row r="1512" spans="1:14" x14ac:dyDescent="0.2">
      <c r="A1512" s="8">
        <v>613</v>
      </c>
      <c r="B1512" s="8">
        <v>1</v>
      </c>
      <c r="C1512" s="9" t="s">
        <v>24</v>
      </c>
      <c r="D1512" s="9" t="s">
        <v>48</v>
      </c>
      <c r="E1512" s="31">
        <v>10</v>
      </c>
      <c r="F1512" s="31">
        <v>30</v>
      </c>
      <c r="G1512" s="31">
        <v>18</v>
      </c>
      <c r="H1512" s="8">
        <v>3</v>
      </c>
      <c r="I1512" s="7">
        <v>2.1527777777777778E-2</v>
      </c>
      <c r="J1512" s="9" t="s">
        <v>8</v>
      </c>
      <c r="K1512" s="31">
        <v>54</v>
      </c>
      <c r="L1512" s="31">
        <v>24</v>
      </c>
      <c r="M1512" s="31">
        <v>54</v>
      </c>
      <c r="N1512" s="12">
        <v>0.44444444444444442</v>
      </c>
    </row>
    <row r="1513" spans="1:14" x14ac:dyDescent="0.2">
      <c r="A1513" s="8">
        <v>613</v>
      </c>
      <c r="B1513" s="8">
        <v>1</v>
      </c>
      <c r="C1513" s="9" t="s">
        <v>17</v>
      </c>
      <c r="D1513" s="9" t="s">
        <v>41</v>
      </c>
      <c r="E1513" s="31">
        <v>21</v>
      </c>
      <c r="F1513" s="31">
        <v>63</v>
      </c>
      <c r="G1513" s="31">
        <v>35</v>
      </c>
      <c r="H1513" s="8">
        <v>3</v>
      </c>
      <c r="I1513" s="7">
        <v>3.9583333333333331E-2</v>
      </c>
      <c r="J1513" s="9" t="s">
        <v>8</v>
      </c>
      <c r="K1513" s="31">
        <v>105</v>
      </c>
      <c r="L1513" s="31">
        <v>42</v>
      </c>
      <c r="M1513" s="31">
        <v>105</v>
      </c>
      <c r="N1513" s="12">
        <v>0.4</v>
      </c>
    </row>
    <row r="1514" spans="1:14" x14ac:dyDescent="0.2">
      <c r="A1514" s="8">
        <v>614</v>
      </c>
      <c r="B1514" s="8">
        <v>19</v>
      </c>
      <c r="C1514" s="9" t="s">
        <v>5</v>
      </c>
      <c r="D1514" s="9" t="s">
        <v>31</v>
      </c>
      <c r="E1514" s="31">
        <v>14</v>
      </c>
      <c r="F1514" s="31">
        <v>42</v>
      </c>
      <c r="G1514" s="31">
        <v>24</v>
      </c>
      <c r="H1514" s="8">
        <v>3</v>
      </c>
      <c r="I1514" s="7">
        <v>3.4722222222222224E-2</v>
      </c>
      <c r="J1514" s="9" t="s">
        <v>6</v>
      </c>
      <c r="K1514" s="31">
        <v>72</v>
      </c>
      <c r="L1514" s="31">
        <v>30</v>
      </c>
      <c r="M1514" s="31">
        <v>72</v>
      </c>
      <c r="N1514" s="12">
        <v>0.41666666666666669</v>
      </c>
    </row>
    <row r="1515" spans="1:14" x14ac:dyDescent="0.2">
      <c r="A1515" s="8">
        <v>615</v>
      </c>
      <c r="B1515" s="8">
        <v>7</v>
      </c>
      <c r="C1515" s="9" t="s">
        <v>9</v>
      </c>
      <c r="D1515" s="9" t="s">
        <v>33</v>
      </c>
      <c r="E1515" s="31">
        <v>19</v>
      </c>
      <c r="F1515" s="31">
        <v>57</v>
      </c>
      <c r="G1515" s="31">
        <v>31</v>
      </c>
      <c r="H1515" s="8">
        <v>3</v>
      </c>
      <c r="I1515" s="7">
        <v>3.4722222222222224E-2</v>
      </c>
      <c r="J1515" s="9" t="s">
        <v>6</v>
      </c>
      <c r="K1515" s="31">
        <v>93</v>
      </c>
      <c r="L1515" s="31">
        <v>36</v>
      </c>
      <c r="M1515" s="31">
        <v>93</v>
      </c>
      <c r="N1515" s="12">
        <v>0.38709677419354838</v>
      </c>
    </row>
    <row r="1516" spans="1:14" x14ac:dyDescent="0.2">
      <c r="A1516" s="8">
        <v>615</v>
      </c>
      <c r="B1516" s="8">
        <v>7</v>
      </c>
      <c r="C1516" s="9" t="s">
        <v>22</v>
      </c>
      <c r="D1516" s="9" t="s">
        <v>46</v>
      </c>
      <c r="E1516" s="31">
        <v>14</v>
      </c>
      <c r="F1516" s="31">
        <v>42</v>
      </c>
      <c r="G1516" s="31">
        <v>23</v>
      </c>
      <c r="H1516" s="8">
        <v>3</v>
      </c>
      <c r="I1516" s="7">
        <v>2.9861111111111113E-2</v>
      </c>
      <c r="J1516" s="9" t="s">
        <v>6</v>
      </c>
      <c r="K1516" s="31">
        <v>69</v>
      </c>
      <c r="L1516" s="31">
        <v>27</v>
      </c>
      <c r="M1516" s="31">
        <v>69</v>
      </c>
      <c r="N1516" s="12">
        <v>0.39130434782608697</v>
      </c>
    </row>
    <row r="1517" spans="1:14" x14ac:dyDescent="0.2">
      <c r="A1517" s="8">
        <v>615</v>
      </c>
      <c r="B1517" s="8">
        <v>7</v>
      </c>
      <c r="C1517" s="9" t="s">
        <v>26</v>
      </c>
      <c r="D1517" s="9" t="s">
        <v>50</v>
      </c>
      <c r="E1517" s="31">
        <v>15</v>
      </c>
      <c r="F1517" s="31">
        <v>45</v>
      </c>
      <c r="G1517" s="31">
        <v>25</v>
      </c>
      <c r="H1517" s="8">
        <v>3</v>
      </c>
      <c r="I1517" s="7">
        <v>2.8472222222222222E-2</v>
      </c>
      <c r="J1517" s="9" t="s">
        <v>6</v>
      </c>
      <c r="K1517" s="31">
        <v>75</v>
      </c>
      <c r="L1517" s="31">
        <v>30</v>
      </c>
      <c r="M1517" s="31">
        <v>75</v>
      </c>
      <c r="N1517" s="12">
        <v>0.4</v>
      </c>
    </row>
    <row r="1518" spans="1:14" x14ac:dyDescent="0.2">
      <c r="A1518" s="8">
        <v>615</v>
      </c>
      <c r="B1518" s="8">
        <v>7</v>
      </c>
      <c r="C1518" s="9" t="s">
        <v>18</v>
      </c>
      <c r="D1518" s="9" t="s">
        <v>42</v>
      </c>
      <c r="E1518" s="31">
        <v>19</v>
      </c>
      <c r="F1518" s="31">
        <v>57</v>
      </c>
      <c r="G1518" s="31">
        <v>32</v>
      </c>
      <c r="H1518" s="8">
        <v>3</v>
      </c>
      <c r="I1518" s="7">
        <v>1.5277777777777777E-2</v>
      </c>
      <c r="J1518" s="9" t="s">
        <v>8</v>
      </c>
      <c r="K1518" s="31">
        <v>96</v>
      </c>
      <c r="L1518" s="31">
        <v>39</v>
      </c>
      <c r="M1518" s="31">
        <v>96</v>
      </c>
      <c r="N1518" s="12">
        <v>0.40625</v>
      </c>
    </row>
    <row r="1519" spans="1:14" x14ac:dyDescent="0.2">
      <c r="A1519" s="8">
        <v>616</v>
      </c>
      <c r="B1519" s="8">
        <v>4</v>
      </c>
      <c r="C1519" s="9" t="s">
        <v>5</v>
      </c>
      <c r="D1519" s="9" t="s">
        <v>31</v>
      </c>
      <c r="E1519" s="31">
        <v>14</v>
      </c>
      <c r="F1519" s="31">
        <v>42</v>
      </c>
      <c r="G1519" s="31">
        <v>24</v>
      </c>
      <c r="H1519" s="8">
        <v>3</v>
      </c>
      <c r="I1519" s="7">
        <v>2.2916666666666665E-2</v>
      </c>
      <c r="J1519" s="9" t="s">
        <v>6</v>
      </c>
      <c r="K1519" s="31">
        <v>72</v>
      </c>
      <c r="L1519" s="31">
        <v>30</v>
      </c>
      <c r="M1519" s="31">
        <v>72</v>
      </c>
      <c r="N1519" s="12">
        <v>0.41666666666666669</v>
      </c>
    </row>
    <row r="1520" spans="1:14" x14ac:dyDescent="0.2">
      <c r="A1520" s="8">
        <v>616</v>
      </c>
      <c r="B1520" s="8">
        <v>4</v>
      </c>
      <c r="C1520" s="9" t="s">
        <v>7</v>
      </c>
      <c r="D1520" s="9" t="s">
        <v>32</v>
      </c>
      <c r="E1520" s="31">
        <v>18</v>
      </c>
      <c r="F1520" s="31">
        <v>36</v>
      </c>
      <c r="G1520" s="31">
        <v>30</v>
      </c>
      <c r="H1520" s="8">
        <v>2</v>
      </c>
      <c r="I1520" s="7">
        <v>9.7222222222222224E-3</v>
      </c>
      <c r="J1520" s="9" t="s">
        <v>8</v>
      </c>
      <c r="K1520" s="31">
        <v>60</v>
      </c>
      <c r="L1520" s="31">
        <v>24</v>
      </c>
      <c r="M1520" s="31">
        <v>60</v>
      </c>
      <c r="N1520" s="12">
        <v>0.4</v>
      </c>
    </row>
    <row r="1521" spans="1:14" x14ac:dyDescent="0.2">
      <c r="A1521" s="8">
        <v>617</v>
      </c>
      <c r="B1521" s="8">
        <v>13</v>
      </c>
      <c r="C1521" s="9" t="s">
        <v>25</v>
      </c>
      <c r="D1521" s="9" t="s">
        <v>49</v>
      </c>
      <c r="E1521" s="31">
        <v>15</v>
      </c>
      <c r="F1521" s="31">
        <v>30</v>
      </c>
      <c r="G1521" s="31">
        <v>26</v>
      </c>
      <c r="H1521" s="8">
        <v>2</v>
      </c>
      <c r="I1521" s="7">
        <v>1.2500000000000001E-2</v>
      </c>
      <c r="J1521" s="9" t="s">
        <v>8</v>
      </c>
      <c r="K1521" s="31">
        <v>52</v>
      </c>
      <c r="L1521" s="31">
        <v>22</v>
      </c>
      <c r="M1521" s="31">
        <v>52</v>
      </c>
      <c r="N1521" s="12">
        <v>0.42307692307692307</v>
      </c>
    </row>
    <row r="1522" spans="1:14" x14ac:dyDescent="0.2">
      <c r="A1522" s="8">
        <v>617</v>
      </c>
      <c r="B1522" s="8">
        <v>13</v>
      </c>
      <c r="C1522" s="9" t="s">
        <v>7</v>
      </c>
      <c r="D1522" s="9" t="s">
        <v>32</v>
      </c>
      <c r="E1522" s="31">
        <v>18</v>
      </c>
      <c r="F1522" s="31">
        <v>54</v>
      </c>
      <c r="G1522" s="31">
        <v>30</v>
      </c>
      <c r="H1522" s="8">
        <v>3</v>
      </c>
      <c r="I1522" s="7">
        <v>2.2916666666666665E-2</v>
      </c>
      <c r="J1522" s="9" t="s">
        <v>8</v>
      </c>
      <c r="K1522" s="31">
        <v>90</v>
      </c>
      <c r="L1522" s="31">
        <v>36</v>
      </c>
      <c r="M1522" s="31">
        <v>90</v>
      </c>
      <c r="N1522" s="12">
        <v>0.4</v>
      </c>
    </row>
    <row r="1523" spans="1:14" x14ac:dyDescent="0.2">
      <c r="A1523" s="8">
        <v>618</v>
      </c>
      <c r="B1523" s="8">
        <v>3</v>
      </c>
      <c r="C1523" s="9" t="s">
        <v>18</v>
      </c>
      <c r="D1523" s="9" t="s">
        <v>42</v>
      </c>
      <c r="E1523" s="31">
        <v>19</v>
      </c>
      <c r="F1523" s="31">
        <v>38</v>
      </c>
      <c r="G1523" s="31">
        <v>32</v>
      </c>
      <c r="H1523" s="8">
        <v>2</v>
      </c>
      <c r="I1523" s="7">
        <v>4.1666666666666666E-3</v>
      </c>
      <c r="J1523" s="9" t="s">
        <v>8</v>
      </c>
      <c r="K1523" s="31">
        <v>64</v>
      </c>
      <c r="L1523" s="31">
        <v>26</v>
      </c>
      <c r="M1523" s="31">
        <v>64</v>
      </c>
      <c r="N1523" s="12">
        <v>0.40625</v>
      </c>
    </row>
    <row r="1524" spans="1:14" x14ac:dyDescent="0.2">
      <c r="A1524" s="8">
        <v>618</v>
      </c>
      <c r="B1524" s="8">
        <v>3</v>
      </c>
      <c r="C1524" s="9" t="s">
        <v>9</v>
      </c>
      <c r="D1524" s="9" t="s">
        <v>33</v>
      </c>
      <c r="E1524" s="31">
        <v>19</v>
      </c>
      <c r="F1524" s="31">
        <v>57</v>
      </c>
      <c r="G1524" s="31">
        <v>31</v>
      </c>
      <c r="H1524" s="8">
        <v>3</v>
      </c>
      <c r="I1524" s="7">
        <v>2.4305555555555556E-2</v>
      </c>
      <c r="J1524" s="9" t="s">
        <v>6</v>
      </c>
      <c r="K1524" s="31">
        <v>93</v>
      </c>
      <c r="L1524" s="31">
        <v>36</v>
      </c>
      <c r="M1524" s="31">
        <v>93</v>
      </c>
      <c r="N1524" s="12">
        <v>0.38709677419354838</v>
      </c>
    </row>
    <row r="1525" spans="1:14" x14ac:dyDescent="0.2">
      <c r="A1525" s="8">
        <v>618</v>
      </c>
      <c r="B1525" s="8">
        <v>3</v>
      </c>
      <c r="C1525" s="9" t="s">
        <v>24</v>
      </c>
      <c r="D1525" s="9" t="s">
        <v>48</v>
      </c>
      <c r="E1525" s="31">
        <v>10</v>
      </c>
      <c r="F1525" s="31">
        <v>30</v>
      </c>
      <c r="G1525" s="31">
        <v>18</v>
      </c>
      <c r="H1525" s="8">
        <v>3</v>
      </c>
      <c r="I1525" s="7">
        <v>1.6666666666666666E-2</v>
      </c>
      <c r="J1525" s="9" t="s">
        <v>6</v>
      </c>
      <c r="K1525" s="31">
        <v>54</v>
      </c>
      <c r="L1525" s="31">
        <v>24</v>
      </c>
      <c r="M1525" s="31">
        <v>54</v>
      </c>
      <c r="N1525" s="12">
        <v>0.44444444444444442</v>
      </c>
    </row>
    <row r="1526" spans="1:14" x14ac:dyDescent="0.2">
      <c r="A1526" s="8">
        <v>618</v>
      </c>
      <c r="B1526" s="8">
        <v>3</v>
      </c>
      <c r="C1526" s="9" t="s">
        <v>12</v>
      </c>
      <c r="D1526" s="9" t="s">
        <v>36</v>
      </c>
      <c r="E1526" s="31">
        <v>22</v>
      </c>
      <c r="F1526" s="31">
        <v>66</v>
      </c>
      <c r="G1526" s="31">
        <v>36</v>
      </c>
      <c r="H1526" s="8">
        <v>3</v>
      </c>
      <c r="I1526" s="7">
        <v>3.6805555555555557E-2</v>
      </c>
      <c r="J1526" s="9" t="s">
        <v>6</v>
      </c>
      <c r="K1526" s="31">
        <v>108</v>
      </c>
      <c r="L1526" s="31">
        <v>42</v>
      </c>
      <c r="M1526" s="31">
        <v>108</v>
      </c>
      <c r="N1526" s="12">
        <v>0.3888888888888889</v>
      </c>
    </row>
    <row r="1527" spans="1:14" x14ac:dyDescent="0.2">
      <c r="A1527" s="8">
        <v>619</v>
      </c>
      <c r="B1527" s="8">
        <v>6</v>
      </c>
      <c r="C1527" s="9" t="s">
        <v>10</v>
      </c>
      <c r="D1527" s="9" t="s">
        <v>34</v>
      </c>
      <c r="E1527" s="31">
        <v>16</v>
      </c>
      <c r="F1527" s="31">
        <v>32</v>
      </c>
      <c r="G1527" s="31">
        <v>27</v>
      </c>
      <c r="H1527" s="8">
        <v>2</v>
      </c>
      <c r="I1527" s="7">
        <v>2.7777777777777776E-2</v>
      </c>
      <c r="J1527" s="9" t="s">
        <v>6</v>
      </c>
      <c r="K1527" s="31">
        <v>54</v>
      </c>
      <c r="L1527" s="31">
        <v>22</v>
      </c>
      <c r="M1527" s="31">
        <v>54</v>
      </c>
      <c r="N1527" s="12">
        <v>0.40740740740740738</v>
      </c>
    </row>
    <row r="1528" spans="1:14" x14ac:dyDescent="0.2">
      <c r="A1528" s="8">
        <v>619</v>
      </c>
      <c r="B1528" s="8">
        <v>6</v>
      </c>
      <c r="C1528" s="9" t="s">
        <v>25</v>
      </c>
      <c r="D1528" s="9" t="s">
        <v>49</v>
      </c>
      <c r="E1528" s="31">
        <v>15</v>
      </c>
      <c r="F1528" s="31">
        <v>45</v>
      </c>
      <c r="G1528" s="31">
        <v>26</v>
      </c>
      <c r="H1528" s="8">
        <v>3</v>
      </c>
      <c r="I1528" s="7">
        <v>3.888888888888889E-2</v>
      </c>
      <c r="J1528" s="9" t="s">
        <v>8</v>
      </c>
      <c r="K1528" s="31">
        <v>78</v>
      </c>
      <c r="L1528" s="31">
        <v>33</v>
      </c>
      <c r="M1528" s="31">
        <v>78</v>
      </c>
      <c r="N1528" s="12">
        <v>0.42307692307692307</v>
      </c>
    </row>
    <row r="1529" spans="1:14" x14ac:dyDescent="0.2">
      <c r="A1529" s="8">
        <v>620</v>
      </c>
      <c r="B1529" s="8">
        <v>16</v>
      </c>
      <c r="C1529" s="9" t="s">
        <v>16</v>
      </c>
      <c r="D1529" s="9" t="s">
        <v>40</v>
      </c>
      <c r="E1529" s="31">
        <v>11</v>
      </c>
      <c r="F1529" s="31">
        <v>33</v>
      </c>
      <c r="G1529" s="31">
        <v>19</v>
      </c>
      <c r="H1529" s="8">
        <v>3</v>
      </c>
      <c r="I1529" s="7">
        <v>2.7777777777777776E-2</v>
      </c>
      <c r="J1529" s="9" t="s">
        <v>8</v>
      </c>
      <c r="K1529" s="31">
        <v>57</v>
      </c>
      <c r="L1529" s="31">
        <v>24</v>
      </c>
      <c r="M1529" s="31">
        <v>57</v>
      </c>
      <c r="N1529" s="12">
        <v>0.42105263157894735</v>
      </c>
    </row>
    <row r="1530" spans="1:14" x14ac:dyDescent="0.2">
      <c r="A1530" s="8">
        <v>621</v>
      </c>
      <c r="B1530" s="8">
        <v>5</v>
      </c>
      <c r="C1530" s="9" t="s">
        <v>17</v>
      </c>
      <c r="D1530" s="9" t="s">
        <v>41</v>
      </c>
      <c r="E1530" s="31">
        <v>21</v>
      </c>
      <c r="F1530" s="31">
        <v>63</v>
      </c>
      <c r="G1530" s="31">
        <v>35</v>
      </c>
      <c r="H1530" s="8">
        <v>3</v>
      </c>
      <c r="I1530" s="7">
        <v>5.5555555555555558E-3</v>
      </c>
      <c r="J1530" s="9" t="s">
        <v>8</v>
      </c>
      <c r="K1530" s="31">
        <v>105</v>
      </c>
      <c r="L1530" s="31">
        <v>42</v>
      </c>
      <c r="M1530" s="31">
        <v>105</v>
      </c>
      <c r="N1530" s="12">
        <v>0.4</v>
      </c>
    </row>
    <row r="1531" spans="1:14" x14ac:dyDescent="0.2">
      <c r="A1531" s="8">
        <v>622</v>
      </c>
      <c r="B1531" s="8">
        <v>7</v>
      </c>
      <c r="C1531" s="9" t="s">
        <v>9</v>
      </c>
      <c r="D1531" s="9" t="s">
        <v>33</v>
      </c>
      <c r="E1531" s="31">
        <v>19</v>
      </c>
      <c r="F1531" s="31">
        <v>57</v>
      </c>
      <c r="G1531" s="31">
        <v>31</v>
      </c>
      <c r="H1531" s="8">
        <v>3</v>
      </c>
      <c r="I1531" s="7">
        <v>3.6805555555555557E-2</v>
      </c>
      <c r="J1531" s="9" t="s">
        <v>6</v>
      </c>
      <c r="K1531" s="31">
        <v>93</v>
      </c>
      <c r="L1531" s="31">
        <v>36</v>
      </c>
      <c r="M1531" s="31">
        <v>93</v>
      </c>
      <c r="N1531" s="12">
        <v>0.38709677419354838</v>
      </c>
    </row>
    <row r="1532" spans="1:14" x14ac:dyDescent="0.2">
      <c r="A1532" s="8">
        <v>622</v>
      </c>
      <c r="B1532" s="8">
        <v>7</v>
      </c>
      <c r="C1532" s="9" t="s">
        <v>15</v>
      </c>
      <c r="D1532" s="9" t="s">
        <v>39</v>
      </c>
      <c r="E1532" s="31">
        <v>16</v>
      </c>
      <c r="F1532" s="31">
        <v>16</v>
      </c>
      <c r="G1532" s="31">
        <v>28</v>
      </c>
      <c r="H1532" s="8">
        <v>1</v>
      </c>
      <c r="I1532" s="7">
        <v>1.7361111111111112E-2</v>
      </c>
      <c r="J1532" s="9" t="s">
        <v>6</v>
      </c>
      <c r="K1532" s="31">
        <v>28</v>
      </c>
      <c r="L1532" s="31">
        <v>12</v>
      </c>
      <c r="M1532" s="31">
        <v>28</v>
      </c>
      <c r="N1532" s="12">
        <v>0.42857142857142855</v>
      </c>
    </row>
    <row r="1533" spans="1:14" x14ac:dyDescent="0.2">
      <c r="A1533" s="8">
        <v>623</v>
      </c>
      <c r="B1533" s="8">
        <v>13</v>
      </c>
      <c r="C1533" s="9" t="s">
        <v>19</v>
      </c>
      <c r="D1533" s="9" t="s">
        <v>43</v>
      </c>
      <c r="E1533" s="31">
        <v>13</v>
      </c>
      <c r="F1533" s="31">
        <v>26</v>
      </c>
      <c r="G1533" s="31">
        <v>22</v>
      </c>
      <c r="H1533" s="8">
        <v>2</v>
      </c>
      <c r="I1533" s="7">
        <v>1.5972222222222221E-2</v>
      </c>
      <c r="J1533" s="9" t="s">
        <v>6</v>
      </c>
      <c r="K1533" s="31">
        <v>44</v>
      </c>
      <c r="L1533" s="31">
        <v>18</v>
      </c>
      <c r="M1533" s="31">
        <v>44</v>
      </c>
      <c r="N1533" s="12">
        <v>0.40909090909090912</v>
      </c>
    </row>
    <row r="1534" spans="1:14" x14ac:dyDescent="0.2">
      <c r="A1534" s="8">
        <v>623</v>
      </c>
      <c r="B1534" s="8">
        <v>13</v>
      </c>
      <c r="C1534" s="9" t="s">
        <v>17</v>
      </c>
      <c r="D1534" s="9" t="s">
        <v>41</v>
      </c>
      <c r="E1534" s="31">
        <v>21</v>
      </c>
      <c r="F1534" s="31">
        <v>42</v>
      </c>
      <c r="G1534" s="31">
        <v>35</v>
      </c>
      <c r="H1534" s="8">
        <v>2</v>
      </c>
      <c r="I1534" s="7">
        <v>4.0972222222222222E-2</v>
      </c>
      <c r="J1534" s="9" t="s">
        <v>6</v>
      </c>
      <c r="K1534" s="31">
        <v>70</v>
      </c>
      <c r="L1534" s="31">
        <v>28</v>
      </c>
      <c r="M1534" s="31">
        <v>70</v>
      </c>
      <c r="N1534" s="12">
        <v>0.4</v>
      </c>
    </row>
    <row r="1535" spans="1:14" x14ac:dyDescent="0.2">
      <c r="A1535" s="8">
        <v>623</v>
      </c>
      <c r="B1535" s="8">
        <v>13</v>
      </c>
      <c r="C1535" s="9" t="s">
        <v>26</v>
      </c>
      <c r="D1535" s="9" t="s">
        <v>50</v>
      </c>
      <c r="E1535" s="31">
        <v>15</v>
      </c>
      <c r="F1535" s="31">
        <v>15</v>
      </c>
      <c r="G1535" s="31">
        <v>25</v>
      </c>
      <c r="H1535" s="8">
        <v>1</v>
      </c>
      <c r="I1535" s="7">
        <v>1.3888888888888888E-2</v>
      </c>
      <c r="J1535" s="9" t="s">
        <v>6</v>
      </c>
      <c r="K1535" s="31">
        <v>25</v>
      </c>
      <c r="L1535" s="31">
        <v>10</v>
      </c>
      <c r="M1535" s="31">
        <v>25</v>
      </c>
      <c r="N1535" s="12">
        <v>0.4</v>
      </c>
    </row>
    <row r="1536" spans="1:14" x14ac:dyDescent="0.2">
      <c r="A1536" s="8">
        <v>623</v>
      </c>
      <c r="B1536" s="8">
        <v>13</v>
      </c>
      <c r="C1536" s="9" t="s">
        <v>18</v>
      </c>
      <c r="D1536" s="9" t="s">
        <v>42</v>
      </c>
      <c r="E1536" s="31">
        <v>19</v>
      </c>
      <c r="F1536" s="31">
        <v>57</v>
      </c>
      <c r="G1536" s="31">
        <v>32</v>
      </c>
      <c r="H1536" s="8">
        <v>3</v>
      </c>
      <c r="I1536" s="7">
        <v>2.9861111111111113E-2</v>
      </c>
      <c r="J1536" s="9" t="s">
        <v>8</v>
      </c>
      <c r="K1536" s="31">
        <v>96</v>
      </c>
      <c r="L1536" s="31">
        <v>39</v>
      </c>
      <c r="M1536" s="31">
        <v>96</v>
      </c>
      <c r="N1536" s="12">
        <v>0.40625</v>
      </c>
    </row>
    <row r="1537" spans="1:14" x14ac:dyDescent="0.2">
      <c r="A1537" s="8">
        <v>624</v>
      </c>
      <c r="B1537" s="8">
        <v>1</v>
      </c>
      <c r="C1537" s="9" t="s">
        <v>12</v>
      </c>
      <c r="D1537" s="9" t="s">
        <v>36</v>
      </c>
      <c r="E1537" s="31">
        <v>22</v>
      </c>
      <c r="F1537" s="31">
        <v>22</v>
      </c>
      <c r="G1537" s="31">
        <v>36</v>
      </c>
      <c r="H1537" s="8">
        <v>1</v>
      </c>
      <c r="I1537" s="7">
        <v>1.3194444444444444E-2</v>
      </c>
      <c r="J1537" s="9" t="s">
        <v>8</v>
      </c>
      <c r="K1537" s="31">
        <v>36</v>
      </c>
      <c r="L1537" s="31">
        <v>14</v>
      </c>
      <c r="M1537" s="31">
        <v>36</v>
      </c>
      <c r="N1537" s="12">
        <v>0.3888888888888889</v>
      </c>
    </row>
    <row r="1538" spans="1:14" x14ac:dyDescent="0.2">
      <c r="A1538" s="8">
        <v>624</v>
      </c>
      <c r="B1538" s="8">
        <v>1</v>
      </c>
      <c r="C1538" s="9" t="s">
        <v>5</v>
      </c>
      <c r="D1538" s="9" t="s">
        <v>31</v>
      </c>
      <c r="E1538" s="31">
        <v>14</v>
      </c>
      <c r="F1538" s="31">
        <v>14</v>
      </c>
      <c r="G1538" s="31">
        <v>24</v>
      </c>
      <c r="H1538" s="8">
        <v>1</v>
      </c>
      <c r="I1538" s="7">
        <v>3.125E-2</v>
      </c>
      <c r="J1538" s="9" t="s">
        <v>6</v>
      </c>
      <c r="K1538" s="31">
        <v>24</v>
      </c>
      <c r="L1538" s="31">
        <v>10</v>
      </c>
      <c r="M1538" s="31">
        <v>24</v>
      </c>
      <c r="N1538" s="12">
        <v>0.41666666666666669</v>
      </c>
    </row>
    <row r="1539" spans="1:14" x14ac:dyDescent="0.2">
      <c r="A1539" s="8">
        <v>624</v>
      </c>
      <c r="B1539" s="8">
        <v>1</v>
      </c>
      <c r="C1539" s="9" t="s">
        <v>23</v>
      </c>
      <c r="D1539" s="9" t="s">
        <v>47</v>
      </c>
      <c r="E1539" s="31">
        <v>13</v>
      </c>
      <c r="F1539" s="31">
        <v>26</v>
      </c>
      <c r="G1539" s="31">
        <v>21</v>
      </c>
      <c r="H1539" s="8">
        <v>2</v>
      </c>
      <c r="I1539" s="7">
        <v>1.0416666666666666E-2</v>
      </c>
      <c r="J1539" s="9" t="s">
        <v>8</v>
      </c>
      <c r="K1539" s="31">
        <v>42</v>
      </c>
      <c r="L1539" s="31">
        <v>16</v>
      </c>
      <c r="M1539" s="31">
        <v>42</v>
      </c>
      <c r="N1539" s="12">
        <v>0.38095238095238093</v>
      </c>
    </row>
    <row r="1540" spans="1:14" x14ac:dyDescent="0.2">
      <c r="A1540" s="8">
        <v>625</v>
      </c>
      <c r="B1540" s="8">
        <v>5</v>
      </c>
      <c r="C1540" s="9" t="s">
        <v>24</v>
      </c>
      <c r="D1540" s="9" t="s">
        <v>48</v>
      </c>
      <c r="E1540" s="31">
        <v>10</v>
      </c>
      <c r="F1540" s="31">
        <v>20</v>
      </c>
      <c r="G1540" s="31">
        <v>18</v>
      </c>
      <c r="H1540" s="8">
        <v>2</v>
      </c>
      <c r="I1540" s="7">
        <v>8.3333333333333332E-3</v>
      </c>
      <c r="J1540" s="9" t="s">
        <v>6</v>
      </c>
      <c r="K1540" s="31">
        <v>36</v>
      </c>
      <c r="L1540" s="31">
        <v>16</v>
      </c>
      <c r="M1540" s="31">
        <v>36</v>
      </c>
      <c r="N1540" s="12">
        <v>0.44444444444444442</v>
      </c>
    </row>
    <row r="1541" spans="1:14" x14ac:dyDescent="0.2">
      <c r="A1541" s="8">
        <v>625</v>
      </c>
      <c r="B1541" s="8">
        <v>5</v>
      </c>
      <c r="C1541" s="9" t="s">
        <v>11</v>
      </c>
      <c r="D1541" s="9" t="s">
        <v>35</v>
      </c>
      <c r="E1541" s="31">
        <v>25</v>
      </c>
      <c r="F1541" s="31">
        <v>25</v>
      </c>
      <c r="G1541" s="31">
        <v>40</v>
      </c>
      <c r="H1541" s="8">
        <v>1</v>
      </c>
      <c r="I1541" s="7">
        <v>3.1944444444444442E-2</v>
      </c>
      <c r="J1541" s="9" t="s">
        <v>8</v>
      </c>
      <c r="K1541" s="31">
        <v>40</v>
      </c>
      <c r="L1541" s="31">
        <v>15</v>
      </c>
      <c r="M1541" s="31">
        <v>40</v>
      </c>
      <c r="N1541" s="12">
        <v>0.375</v>
      </c>
    </row>
    <row r="1542" spans="1:14" x14ac:dyDescent="0.2">
      <c r="A1542" s="8">
        <v>625</v>
      </c>
      <c r="B1542" s="8">
        <v>5</v>
      </c>
      <c r="C1542" s="9" t="s">
        <v>23</v>
      </c>
      <c r="D1542" s="9" t="s">
        <v>47</v>
      </c>
      <c r="E1542" s="31">
        <v>13</v>
      </c>
      <c r="F1542" s="31">
        <v>39</v>
      </c>
      <c r="G1542" s="31">
        <v>21</v>
      </c>
      <c r="H1542" s="8">
        <v>3</v>
      </c>
      <c r="I1542" s="7">
        <v>2.7083333333333334E-2</v>
      </c>
      <c r="J1542" s="9" t="s">
        <v>6</v>
      </c>
      <c r="K1542" s="31">
        <v>63</v>
      </c>
      <c r="L1542" s="31">
        <v>24</v>
      </c>
      <c r="M1542" s="31">
        <v>63</v>
      </c>
      <c r="N1542" s="12">
        <v>0.38095238095238093</v>
      </c>
    </row>
    <row r="1543" spans="1:14" x14ac:dyDescent="0.2">
      <c r="A1543" s="8">
        <v>626</v>
      </c>
      <c r="B1543" s="8">
        <v>14</v>
      </c>
      <c r="C1543" s="9" t="s">
        <v>7</v>
      </c>
      <c r="D1543" s="9" t="s">
        <v>32</v>
      </c>
      <c r="E1543" s="31">
        <v>18</v>
      </c>
      <c r="F1543" s="31">
        <v>36</v>
      </c>
      <c r="G1543" s="31">
        <v>30</v>
      </c>
      <c r="H1543" s="8">
        <v>2</v>
      </c>
      <c r="I1543" s="7">
        <v>7.6388888888888886E-3</v>
      </c>
      <c r="J1543" s="9" t="s">
        <v>6</v>
      </c>
      <c r="K1543" s="31">
        <v>60</v>
      </c>
      <c r="L1543" s="31">
        <v>24</v>
      </c>
      <c r="M1543" s="31">
        <v>60</v>
      </c>
      <c r="N1543" s="12">
        <v>0.4</v>
      </c>
    </row>
    <row r="1544" spans="1:14" x14ac:dyDescent="0.2">
      <c r="A1544" s="8">
        <v>626</v>
      </c>
      <c r="B1544" s="8">
        <v>14</v>
      </c>
      <c r="C1544" s="9" t="s">
        <v>5</v>
      </c>
      <c r="D1544" s="9" t="s">
        <v>31</v>
      </c>
      <c r="E1544" s="31">
        <v>14</v>
      </c>
      <c r="F1544" s="31">
        <v>28</v>
      </c>
      <c r="G1544" s="31">
        <v>24</v>
      </c>
      <c r="H1544" s="8">
        <v>2</v>
      </c>
      <c r="I1544" s="7">
        <v>2.5000000000000001E-2</v>
      </c>
      <c r="J1544" s="9" t="s">
        <v>8</v>
      </c>
      <c r="K1544" s="31">
        <v>48</v>
      </c>
      <c r="L1544" s="31">
        <v>20</v>
      </c>
      <c r="M1544" s="31">
        <v>48</v>
      </c>
      <c r="N1544" s="12">
        <v>0.41666666666666669</v>
      </c>
    </row>
    <row r="1545" spans="1:14" x14ac:dyDescent="0.2">
      <c r="A1545" s="8">
        <v>626</v>
      </c>
      <c r="B1545" s="8">
        <v>14</v>
      </c>
      <c r="C1545" s="9" t="s">
        <v>13</v>
      </c>
      <c r="D1545" s="9" t="s">
        <v>37</v>
      </c>
      <c r="E1545" s="31">
        <v>17</v>
      </c>
      <c r="F1545" s="31">
        <v>17</v>
      </c>
      <c r="G1545" s="31">
        <v>29</v>
      </c>
      <c r="H1545" s="8">
        <v>1</v>
      </c>
      <c r="I1545" s="7">
        <v>7.6388888888888886E-3</v>
      </c>
      <c r="J1545" s="9" t="s">
        <v>8</v>
      </c>
      <c r="K1545" s="31">
        <v>29</v>
      </c>
      <c r="L1545" s="31">
        <v>12</v>
      </c>
      <c r="M1545" s="31">
        <v>29</v>
      </c>
      <c r="N1545" s="12">
        <v>0.41379310344827586</v>
      </c>
    </row>
    <row r="1546" spans="1:14" x14ac:dyDescent="0.2">
      <c r="A1546" s="8">
        <v>627</v>
      </c>
      <c r="B1546" s="8">
        <v>4</v>
      </c>
      <c r="C1546" s="9" t="s">
        <v>23</v>
      </c>
      <c r="D1546" s="9" t="s">
        <v>47</v>
      </c>
      <c r="E1546" s="31">
        <v>13</v>
      </c>
      <c r="F1546" s="31">
        <v>13</v>
      </c>
      <c r="G1546" s="31">
        <v>21</v>
      </c>
      <c r="H1546" s="8">
        <v>1</v>
      </c>
      <c r="I1546" s="7">
        <v>2.5694444444444443E-2</v>
      </c>
      <c r="J1546" s="9" t="s">
        <v>6</v>
      </c>
      <c r="K1546" s="31">
        <v>21</v>
      </c>
      <c r="L1546" s="31">
        <v>8</v>
      </c>
      <c r="M1546" s="31">
        <v>21</v>
      </c>
      <c r="N1546" s="12">
        <v>0.38095238095238093</v>
      </c>
    </row>
    <row r="1547" spans="1:14" x14ac:dyDescent="0.2">
      <c r="A1547" s="8">
        <v>628</v>
      </c>
      <c r="B1547" s="8">
        <v>2</v>
      </c>
      <c r="C1547" s="9" t="s">
        <v>5</v>
      </c>
      <c r="D1547" s="9" t="s">
        <v>31</v>
      </c>
      <c r="E1547" s="31">
        <v>14</v>
      </c>
      <c r="F1547" s="31">
        <v>28</v>
      </c>
      <c r="G1547" s="31">
        <v>24</v>
      </c>
      <c r="H1547" s="8">
        <v>2</v>
      </c>
      <c r="I1547" s="7">
        <v>6.9444444444444441E-3</v>
      </c>
      <c r="J1547" s="9" t="s">
        <v>6</v>
      </c>
      <c r="K1547" s="31">
        <v>48</v>
      </c>
      <c r="L1547" s="31">
        <v>20</v>
      </c>
      <c r="M1547" s="31">
        <v>48</v>
      </c>
      <c r="N1547" s="12">
        <v>0.41666666666666669</v>
      </c>
    </row>
    <row r="1548" spans="1:14" x14ac:dyDescent="0.2">
      <c r="A1548" s="8">
        <v>628</v>
      </c>
      <c r="B1548" s="8">
        <v>2</v>
      </c>
      <c r="C1548" s="9" t="s">
        <v>11</v>
      </c>
      <c r="D1548" s="9" t="s">
        <v>35</v>
      </c>
      <c r="E1548" s="31">
        <v>25</v>
      </c>
      <c r="F1548" s="31">
        <v>75</v>
      </c>
      <c r="G1548" s="31">
        <v>40</v>
      </c>
      <c r="H1548" s="8">
        <v>3</v>
      </c>
      <c r="I1548" s="7">
        <v>2.2916666666666665E-2</v>
      </c>
      <c r="J1548" s="9" t="s">
        <v>8</v>
      </c>
      <c r="K1548" s="31">
        <v>120</v>
      </c>
      <c r="L1548" s="31">
        <v>45</v>
      </c>
      <c r="M1548" s="31">
        <v>120</v>
      </c>
      <c r="N1548" s="12">
        <v>0.375</v>
      </c>
    </row>
    <row r="1549" spans="1:14" x14ac:dyDescent="0.2">
      <c r="A1549" s="8">
        <v>629</v>
      </c>
      <c r="B1549" s="8">
        <v>17</v>
      </c>
      <c r="C1549" s="9" t="s">
        <v>20</v>
      </c>
      <c r="D1549" s="9" t="s">
        <v>44</v>
      </c>
      <c r="E1549" s="31">
        <v>20</v>
      </c>
      <c r="F1549" s="31">
        <v>20</v>
      </c>
      <c r="G1549" s="31">
        <v>34</v>
      </c>
      <c r="H1549" s="8">
        <v>1</v>
      </c>
      <c r="I1549" s="7">
        <v>1.5277777777777777E-2</v>
      </c>
      <c r="J1549" s="9" t="s">
        <v>8</v>
      </c>
      <c r="K1549" s="31">
        <v>34</v>
      </c>
      <c r="L1549" s="31">
        <v>14</v>
      </c>
      <c r="M1549" s="31">
        <v>34</v>
      </c>
      <c r="N1549" s="12">
        <v>0.41176470588235292</v>
      </c>
    </row>
    <row r="1550" spans="1:14" x14ac:dyDescent="0.2">
      <c r="A1550" s="8">
        <v>629</v>
      </c>
      <c r="B1550" s="8">
        <v>17</v>
      </c>
      <c r="C1550" s="9" t="s">
        <v>21</v>
      </c>
      <c r="D1550" s="9" t="s">
        <v>45</v>
      </c>
      <c r="E1550" s="31">
        <v>12</v>
      </c>
      <c r="F1550" s="31">
        <v>36</v>
      </c>
      <c r="G1550" s="31">
        <v>20</v>
      </c>
      <c r="H1550" s="8">
        <v>3</v>
      </c>
      <c r="I1550" s="7">
        <v>1.3194444444444444E-2</v>
      </c>
      <c r="J1550" s="9" t="s">
        <v>6</v>
      </c>
      <c r="K1550" s="31">
        <v>60</v>
      </c>
      <c r="L1550" s="31">
        <v>24</v>
      </c>
      <c r="M1550" s="31">
        <v>60</v>
      </c>
      <c r="N1550" s="12">
        <v>0.4</v>
      </c>
    </row>
    <row r="1551" spans="1:14" x14ac:dyDescent="0.2">
      <c r="A1551" s="8">
        <v>629</v>
      </c>
      <c r="B1551" s="8">
        <v>17</v>
      </c>
      <c r="C1551" s="9" t="s">
        <v>24</v>
      </c>
      <c r="D1551" s="9" t="s">
        <v>48</v>
      </c>
      <c r="E1551" s="31">
        <v>10</v>
      </c>
      <c r="F1551" s="31">
        <v>20</v>
      </c>
      <c r="G1551" s="31">
        <v>18</v>
      </c>
      <c r="H1551" s="8">
        <v>2</v>
      </c>
      <c r="I1551" s="7">
        <v>2.9861111111111113E-2</v>
      </c>
      <c r="J1551" s="9" t="s">
        <v>8</v>
      </c>
      <c r="K1551" s="31">
        <v>36</v>
      </c>
      <c r="L1551" s="31">
        <v>16</v>
      </c>
      <c r="M1551" s="31">
        <v>36</v>
      </c>
      <c r="N1551" s="12">
        <v>0.44444444444444442</v>
      </c>
    </row>
    <row r="1552" spans="1:14" x14ac:dyDescent="0.2">
      <c r="A1552" s="8">
        <v>630</v>
      </c>
      <c r="B1552" s="8">
        <v>2</v>
      </c>
      <c r="C1552" s="9" t="s">
        <v>9</v>
      </c>
      <c r="D1552" s="9" t="s">
        <v>33</v>
      </c>
      <c r="E1552" s="31">
        <v>19</v>
      </c>
      <c r="F1552" s="31">
        <v>38</v>
      </c>
      <c r="G1552" s="31">
        <v>31</v>
      </c>
      <c r="H1552" s="8">
        <v>2</v>
      </c>
      <c r="I1552" s="7">
        <v>1.3194444444444444E-2</v>
      </c>
      <c r="J1552" s="9" t="s">
        <v>6</v>
      </c>
      <c r="K1552" s="31">
        <v>62</v>
      </c>
      <c r="L1552" s="31">
        <v>24</v>
      </c>
      <c r="M1552" s="31">
        <v>62</v>
      </c>
      <c r="N1552" s="12">
        <v>0.38709677419354838</v>
      </c>
    </row>
    <row r="1553" spans="1:14" x14ac:dyDescent="0.2">
      <c r="A1553" s="8">
        <v>630</v>
      </c>
      <c r="B1553" s="8">
        <v>2</v>
      </c>
      <c r="C1553" s="9" t="s">
        <v>11</v>
      </c>
      <c r="D1553" s="9" t="s">
        <v>35</v>
      </c>
      <c r="E1553" s="31">
        <v>25</v>
      </c>
      <c r="F1553" s="31">
        <v>75</v>
      </c>
      <c r="G1553" s="31">
        <v>40</v>
      </c>
      <c r="H1553" s="8">
        <v>3</v>
      </c>
      <c r="I1553" s="7">
        <v>3.888888888888889E-2</v>
      </c>
      <c r="J1553" s="9" t="s">
        <v>6</v>
      </c>
      <c r="K1553" s="31">
        <v>120</v>
      </c>
      <c r="L1553" s="31">
        <v>45</v>
      </c>
      <c r="M1553" s="31">
        <v>120</v>
      </c>
      <c r="N1553" s="12">
        <v>0.375</v>
      </c>
    </row>
    <row r="1554" spans="1:14" x14ac:dyDescent="0.2">
      <c r="A1554" s="8">
        <v>631</v>
      </c>
      <c r="B1554" s="8">
        <v>6</v>
      </c>
      <c r="C1554" s="9" t="s">
        <v>19</v>
      </c>
      <c r="D1554" s="9" t="s">
        <v>43</v>
      </c>
      <c r="E1554" s="31">
        <v>13</v>
      </c>
      <c r="F1554" s="31">
        <v>39</v>
      </c>
      <c r="G1554" s="31">
        <v>22</v>
      </c>
      <c r="H1554" s="8">
        <v>3</v>
      </c>
      <c r="I1554" s="7">
        <v>3.1944444444444442E-2</v>
      </c>
      <c r="J1554" s="9" t="s">
        <v>6</v>
      </c>
      <c r="K1554" s="31">
        <v>66</v>
      </c>
      <c r="L1554" s="31">
        <v>27</v>
      </c>
      <c r="M1554" s="31">
        <v>66</v>
      </c>
      <c r="N1554" s="12">
        <v>0.40909090909090912</v>
      </c>
    </row>
    <row r="1555" spans="1:14" x14ac:dyDescent="0.2">
      <c r="A1555" s="8">
        <v>632</v>
      </c>
      <c r="B1555" s="8">
        <v>16</v>
      </c>
      <c r="C1555" s="9" t="s">
        <v>18</v>
      </c>
      <c r="D1555" s="9" t="s">
        <v>42</v>
      </c>
      <c r="E1555" s="31">
        <v>19</v>
      </c>
      <c r="F1555" s="31">
        <v>57</v>
      </c>
      <c r="G1555" s="31">
        <v>32</v>
      </c>
      <c r="H1555" s="8">
        <v>3</v>
      </c>
      <c r="I1555" s="7">
        <v>2.8472222222222222E-2</v>
      </c>
      <c r="J1555" s="9" t="s">
        <v>8</v>
      </c>
      <c r="K1555" s="31">
        <v>96</v>
      </c>
      <c r="L1555" s="31">
        <v>39</v>
      </c>
      <c r="M1555" s="31">
        <v>96</v>
      </c>
      <c r="N1555" s="12">
        <v>0.40625</v>
      </c>
    </row>
    <row r="1556" spans="1:14" x14ac:dyDescent="0.2">
      <c r="A1556" s="8">
        <v>632</v>
      </c>
      <c r="B1556" s="8">
        <v>16</v>
      </c>
      <c r="C1556" s="9" t="s">
        <v>14</v>
      </c>
      <c r="D1556" s="9" t="s">
        <v>38</v>
      </c>
      <c r="E1556" s="31">
        <v>20</v>
      </c>
      <c r="F1556" s="31">
        <v>20</v>
      </c>
      <c r="G1556" s="31">
        <v>33</v>
      </c>
      <c r="H1556" s="8">
        <v>1</v>
      </c>
      <c r="I1556" s="7">
        <v>3.2638888888888891E-2</v>
      </c>
      <c r="J1556" s="9" t="s">
        <v>6</v>
      </c>
      <c r="K1556" s="31">
        <v>33</v>
      </c>
      <c r="L1556" s="31">
        <v>13</v>
      </c>
      <c r="M1556" s="31">
        <v>33</v>
      </c>
      <c r="N1556" s="12">
        <v>0.39393939393939392</v>
      </c>
    </row>
    <row r="1557" spans="1:14" x14ac:dyDescent="0.2">
      <c r="A1557" s="8">
        <v>633</v>
      </c>
      <c r="B1557" s="8">
        <v>16</v>
      </c>
      <c r="C1557" s="9" t="s">
        <v>7</v>
      </c>
      <c r="D1557" s="9" t="s">
        <v>32</v>
      </c>
      <c r="E1557" s="31">
        <v>18</v>
      </c>
      <c r="F1557" s="31">
        <v>54</v>
      </c>
      <c r="G1557" s="31">
        <v>30</v>
      </c>
      <c r="H1557" s="8">
        <v>3</v>
      </c>
      <c r="I1557" s="7">
        <v>6.9444444444444441E-3</v>
      </c>
      <c r="J1557" s="9" t="s">
        <v>6</v>
      </c>
      <c r="K1557" s="31">
        <v>90</v>
      </c>
      <c r="L1557" s="31">
        <v>36</v>
      </c>
      <c r="M1557" s="31">
        <v>90</v>
      </c>
      <c r="N1557" s="12">
        <v>0.4</v>
      </c>
    </row>
    <row r="1558" spans="1:14" x14ac:dyDescent="0.2">
      <c r="A1558" s="8">
        <v>633</v>
      </c>
      <c r="B1558" s="8">
        <v>16</v>
      </c>
      <c r="C1558" s="9" t="s">
        <v>5</v>
      </c>
      <c r="D1558" s="9" t="s">
        <v>31</v>
      </c>
      <c r="E1558" s="31">
        <v>14</v>
      </c>
      <c r="F1558" s="31">
        <v>28</v>
      </c>
      <c r="G1558" s="31">
        <v>24</v>
      </c>
      <c r="H1558" s="8">
        <v>2</v>
      </c>
      <c r="I1558" s="7">
        <v>3.5416666666666666E-2</v>
      </c>
      <c r="J1558" s="9" t="s">
        <v>8</v>
      </c>
      <c r="K1558" s="31">
        <v>48</v>
      </c>
      <c r="L1558" s="31">
        <v>20</v>
      </c>
      <c r="M1558" s="31">
        <v>48</v>
      </c>
      <c r="N1558" s="12">
        <v>0.41666666666666669</v>
      </c>
    </row>
    <row r="1559" spans="1:14" x14ac:dyDescent="0.2">
      <c r="A1559" s="8">
        <v>633</v>
      </c>
      <c r="B1559" s="8">
        <v>16</v>
      </c>
      <c r="C1559" s="9" t="s">
        <v>19</v>
      </c>
      <c r="D1559" s="9" t="s">
        <v>43</v>
      </c>
      <c r="E1559" s="31">
        <v>13</v>
      </c>
      <c r="F1559" s="31">
        <v>26</v>
      </c>
      <c r="G1559" s="31">
        <v>22</v>
      </c>
      <c r="H1559" s="8">
        <v>2</v>
      </c>
      <c r="I1559" s="7">
        <v>2.361111111111111E-2</v>
      </c>
      <c r="J1559" s="9" t="s">
        <v>6</v>
      </c>
      <c r="K1559" s="31">
        <v>44</v>
      </c>
      <c r="L1559" s="31">
        <v>18</v>
      </c>
      <c r="M1559" s="31">
        <v>44</v>
      </c>
      <c r="N1559" s="12">
        <v>0.40909090909090912</v>
      </c>
    </row>
    <row r="1560" spans="1:14" x14ac:dyDescent="0.2">
      <c r="A1560" s="8">
        <v>633</v>
      </c>
      <c r="B1560" s="8">
        <v>16</v>
      </c>
      <c r="C1560" s="9" t="s">
        <v>24</v>
      </c>
      <c r="D1560" s="9" t="s">
        <v>48</v>
      </c>
      <c r="E1560" s="31">
        <v>10</v>
      </c>
      <c r="F1560" s="31">
        <v>30</v>
      </c>
      <c r="G1560" s="31">
        <v>18</v>
      </c>
      <c r="H1560" s="8">
        <v>3</v>
      </c>
      <c r="I1560" s="7">
        <v>3.7499999999999999E-2</v>
      </c>
      <c r="J1560" s="9" t="s">
        <v>8</v>
      </c>
      <c r="K1560" s="31">
        <v>54</v>
      </c>
      <c r="L1560" s="31">
        <v>24</v>
      </c>
      <c r="M1560" s="31">
        <v>54</v>
      </c>
      <c r="N1560" s="12">
        <v>0.44444444444444442</v>
      </c>
    </row>
    <row r="1561" spans="1:14" x14ac:dyDescent="0.2">
      <c r="A1561" s="8">
        <v>634</v>
      </c>
      <c r="B1561" s="8">
        <v>2</v>
      </c>
      <c r="C1561" s="9" t="s">
        <v>19</v>
      </c>
      <c r="D1561" s="9" t="s">
        <v>43</v>
      </c>
      <c r="E1561" s="31">
        <v>13</v>
      </c>
      <c r="F1561" s="31">
        <v>26</v>
      </c>
      <c r="G1561" s="31">
        <v>22</v>
      </c>
      <c r="H1561" s="8">
        <v>2</v>
      </c>
      <c r="I1561" s="7">
        <v>1.7361111111111112E-2</v>
      </c>
      <c r="J1561" s="9" t="s">
        <v>6</v>
      </c>
      <c r="K1561" s="31">
        <v>44</v>
      </c>
      <c r="L1561" s="31">
        <v>18</v>
      </c>
      <c r="M1561" s="31">
        <v>44</v>
      </c>
      <c r="N1561" s="12">
        <v>0.40909090909090912</v>
      </c>
    </row>
    <row r="1562" spans="1:14" x14ac:dyDescent="0.2">
      <c r="A1562" s="8">
        <v>634</v>
      </c>
      <c r="B1562" s="8">
        <v>2</v>
      </c>
      <c r="C1562" s="9" t="s">
        <v>11</v>
      </c>
      <c r="D1562" s="9" t="s">
        <v>35</v>
      </c>
      <c r="E1562" s="31">
        <v>25</v>
      </c>
      <c r="F1562" s="31">
        <v>75</v>
      </c>
      <c r="G1562" s="31">
        <v>40</v>
      </c>
      <c r="H1562" s="8">
        <v>3</v>
      </c>
      <c r="I1562" s="7">
        <v>2.6388888888888889E-2</v>
      </c>
      <c r="J1562" s="9" t="s">
        <v>8</v>
      </c>
      <c r="K1562" s="31">
        <v>120</v>
      </c>
      <c r="L1562" s="31">
        <v>45</v>
      </c>
      <c r="M1562" s="31">
        <v>120</v>
      </c>
      <c r="N1562" s="12">
        <v>0.375</v>
      </c>
    </row>
    <row r="1563" spans="1:14" x14ac:dyDescent="0.2">
      <c r="A1563" s="8">
        <v>634</v>
      </c>
      <c r="B1563" s="8">
        <v>2</v>
      </c>
      <c r="C1563" s="9" t="s">
        <v>26</v>
      </c>
      <c r="D1563" s="9" t="s">
        <v>50</v>
      </c>
      <c r="E1563" s="31">
        <v>15</v>
      </c>
      <c r="F1563" s="31">
        <v>45</v>
      </c>
      <c r="G1563" s="31">
        <v>25</v>
      </c>
      <c r="H1563" s="8">
        <v>3</v>
      </c>
      <c r="I1563" s="7">
        <v>2.9861111111111113E-2</v>
      </c>
      <c r="J1563" s="9" t="s">
        <v>8</v>
      </c>
      <c r="K1563" s="31">
        <v>75</v>
      </c>
      <c r="L1563" s="31">
        <v>30</v>
      </c>
      <c r="M1563" s="31">
        <v>75</v>
      </c>
      <c r="N1563" s="12">
        <v>0.4</v>
      </c>
    </row>
    <row r="1564" spans="1:14" x14ac:dyDescent="0.2">
      <c r="A1564" s="8">
        <v>634</v>
      </c>
      <c r="B1564" s="8">
        <v>2</v>
      </c>
      <c r="C1564" s="9" t="s">
        <v>17</v>
      </c>
      <c r="D1564" s="9" t="s">
        <v>41</v>
      </c>
      <c r="E1564" s="31">
        <v>21</v>
      </c>
      <c r="F1564" s="31">
        <v>63</v>
      </c>
      <c r="G1564" s="31">
        <v>35</v>
      </c>
      <c r="H1564" s="8">
        <v>3</v>
      </c>
      <c r="I1564" s="7">
        <v>3.5416666666666666E-2</v>
      </c>
      <c r="J1564" s="9" t="s">
        <v>6</v>
      </c>
      <c r="K1564" s="31">
        <v>105</v>
      </c>
      <c r="L1564" s="31">
        <v>42</v>
      </c>
      <c r="M1564" s="31">
        <v>105</v>
      </c>
      <c r="N1564" s="12">
        <v>0.4</v>
      </c>
    </row>
    <row r="1565" spans="1:14" x14ac:dyDescent="0.2">
      <c r="A1565" s="8">
        <v>635</v>
      </c>
      <c r="B1565" s="8">
        <v>5</v>
      </c>
      <c r="C1565" s="9" t="s">
        <v>13</v>
      </c>
      <c r="D1565" s="9" t="s">
        <v>37</v>
      </c>
      <c r="E1565" s="31">
        <v>17</v>
      </c>
      <c r="F1565" s="31">
        <v>34</v>
      </c>
      <c r="G1565" s="31">
        <v>29</v>
      </c>
      <c r="H1565" s="8">
        <v>2</v>
      </c>
      <c r="I1565" s="7">
        <v>1.7361111111111112E-2</v>
      </c>
      <c r="J1565" s="9" t="s">
        <v>8</v>
      </c>
      <c r="K1565" s="31">
        <v>58</v>
      </c>
      <c r="L1565" s="31">
        <v>24</v>
      </c>
      <c r="M1565" s="31">
        <v>58</v>
      </c>
      <c r="N1565" s="12">
        <v>0.41379310344827586</v>
      </c>
    </row>
    <row r="1566" spans="1:14" x14ac:dyDescent="0.2">
      <c r="A1566" s="8">
        <v>636</v>
      </c>
      <c r="B1566" s="8">
        <v>14</v>
      </c>
      <c r="C1566" s="9" t="s">
        <v>5</v>
      </c>
      <c r="D1566" s="9" t="s">
        <v>31</v>
      </c>
      <c r="E1566" s="31">
        <v>14</v>
      </c>
      <c r="F1566" s="31">
        <v>28</v>
      </c>
      <c r="G1566" s="31">
        <v>24</v>
      </c>
      <c r="H1566" s="8">
        <v>2</v>
      </c>
      <c r="I1566" s="7">
        <v>3.125E-2</v>
      </c>
      <c r="J1566" s="9" t="s">
        <v>6</v>
      </c>
      <c r="K1566" s="31">
        <v>48</v>
      </c>
      <c r="L1566" s="31">
        <v>20</v>
      </c>
      <c r="M1566" s="31">
        <v>48</v>
      </c>
      <c r="N1566" s="12">
        <v>0.41666666666666669</v>
      </c>
    </row>
    <row r="1567" spans="1:14" x14ac:dyDescent="0.2">
      <c r="A1567" s="8">
        <v>636</v>
      </c>
      <c r="B1567" s="8">
        <v>14</v>
      </c>
      <c r="C1567" s="9" t="s">
        <v>16</v>
      </c>
      <c r="D1567" s="9" t="s">
        <v>40</v>
      </c>
      <c r="E1567" s="31">
        <v>11</v>
      </c>
      <c r="F1567" s="31">
        <v>33</v>
      </c>
      <c r="G1567" s="31">
        <v>19</v>
      </c>
      <c r="H1567" s="8">
        <v>3</v>
      </c>
      <c r="I1567" s="7">
        <v>3.7499999999999999E-2</v>
      </c>
      <c r="J1567" s="9" t="s">
        <v>8</v>
      </c>
      <c r="K1567" s="31">
        <v>57</v>
      </c>
      <c r="L1567" s="31">
        <v>24</v>
      </c>
      <c r="M1567" s="31">
        <v>57</v>
      </c>
      <c r="N1567" s="12">
        <v>0.42105263157894735</v>
      </c>
    </row>
    <row r="1568" spans="1:14" x14ac:dyDescent="0.2">
      <c r="A1568" s="8">
        <v>636</v>
      </c>
      <c r="B1568" s="8">
        <v>14</v>
      </c>
      <c r="C1568" s="9" t="s">
        <v>23</v>
      </c>
      <c r="D1568" s="9" t="s">
        <v>47</v>
      </c>
      <c r="E1568" s="31">
        <v>13</v>
      </c>
      <c r="F1568" s="31">
        <v>13</v>
      </c>
      <c r="G1568" s="31">
        <v>21</v>
      </c>
      <c r="H1568" s="8">
        <v>1</v>
      </c>
      <c r="I1568" s="7">
        <v>3.6111111111111108E-2</v>
      </c>
      <c r="J1568" s="9" t="s">
        <v>8</v>
      </c>
      <c r="K1568" s="31">
        <v>21</v>
      </c>
      <c r="L1568" s="31">
        <v>8</v>
      </c>
      <c r="M1568" s="31">
        <v>21</v>
      </c>
      <c r="N1568" s="12">
        <v>0.38095238095238093</v>
      </c>
    </row>
    <row r="1569" spans="1:14" x14ac:dyDescent="0.2">
      <c r="A1569" s="8">
        <v>637</v>
      </c>
      <c r="B1569" s="8">
        <v>6</v>
      </c>
      <c r="C1569" s="9" t="s">
        <v>14</v>
      </c>
      <c r="D1569" s="9" t="s">
        <v>38</v>
      </c>
      <c r="E1569" s="31">
        <v>20</v>
      </c>
      <c r="F1569" s="31">
        <v>20</v>
      </c>
      <c r="G1569" s="31">
        <v>33</v>
      </c>
      <c r="H1569" s="8">
        <v>1</v>
      </c>
      <c r="I1569" s="7">
        <v>1.5972222222222221E-2</v>
      </c>
      <c r="J1569" s="9" t="s">
        <v>8</v>
      </c>
      <c r="K1569" s="31">
        <v>33</v>
      </c>
      <c r="L1569" s="31">
        <v>13</v>
      </c>
      <c r="M1569" s="31">
        <v>33</v>
      </c>
      <c r="N1569" s="12">
        <v>0.39393939393939392</v>
      </c>
    </row>
    <row r="1570" spans="1:14" x14ac:dyDescent="0.2">
      <c r="A1570" s="8">
        <v>637</v>
      </c>
      <c r="B1570" s="8">
        <v>6</v>
      </c>
      <c r="C1570" s="9" t="s">
        <v>20</v>
      </c>
      <c r="D1570" s="9" t="s">
        <v>44</v>
      </c>
      <c r="E1570" s="31">
        <v>20</v>
      </c>
      <c r="F1570" s="31">
        <v>20</v>
      </c>
      <c r="G1570" s="31">
        <v>34</v>
      </c>
      <c r="H1570" s="8">
        <v>1</v>
      </c>
      <c r="I1570" s="7">
        <v>4.1666666666666666E-3</v>
      </c>
      <c r="J1570" s="9" t="s">
        <v>8</v>
      </c>
      <c r="K1570" s="31">
        <v>34</v>
      </c>
      <c r="L1570" s="31">
        <v>14</v>
      </c>
      <c r="M1570" s="31">
        <v>34</v>
      </c>
      <c r="N1570" s="12">
        <v>0.41176470588235292</v>
      </c>
    </row>
    <row r="1571" spans="1:14" x14ac:dyDescent="0.2">
      <c r="A1571" s="8">
        <v>637</v>
      </c>
      <c r="B1571" s="8">
        <v>6</v>
      </c>
      <c r="C1571" s="9" t="s">
        <v>26</v>
      </c>
      <c r="D1571" s="9" t="s">
        <v>50</v>
      </c>
      <c r="E1571" s="31">
        <v>15</v>
      </c>
      <c r="F1571" s="31">
        <v>30</v>
      </c>
      <c r="G1571" s="31">
        <v>25</v>
      </c>
      <c r="H1571" s="8">
        <v>2</v>
      </c>
      <c r="I1571" s="7">
        <v>2.2222222222222223E-2</v>
      </c>
      <c r="J1571" s="9" t="s">
        <v>6</v>
      </c>
      <c r="K1571" s="31">
        <v>50</v>
      </c>
      <c r="L1571" s="31">
        <v>20</v>
      </c>
      <c r="M1571" s="31">
        <v>50</v>
      </c>
      <c r="N1571" s="12">
        <v>0.4</v>
      </c>
    </row>
    <row r="1572" spans="1:14" x14ac:dyDescent="0.2">
      <c r="A1572" s="8">
        <v>638</v>
      </c>
      <c r="B1572" s="8">
        <v>16</v>
      </c>
      <c r="C1572" s="9" t="s">
        <v>7</v>
      </c>
      <c r="D1572" s="9" t="s">
        <v>32</v>
      </c>
      <c r="E1572" s="31">
        <v>18</v>
      </c>
      <c r="F1572" s="31">
        <v>54</v>
      </c>
      <c r="G1572" s="31">
        <v>30</v>
      </c>
      <c r="H1572" s="8">
        <v>3</v>
      </c>
      <c r="I1572" s="7">
        <v>3.0555555555555555E-2</v>
      </c>
      <c r="J1572" s="9" t="s">
        <v>6</v>
      </c>
      <c r="K1572" s="31">
        <v>90</v>
      </c>
      <c r="L1572" s="31">
        <v>36</v>
      </c>
      <c r="M1572" s="31">
        <v>90</v>
      </c>
      <c r="N1572" s="12">
        <v>0.4</v>
      </c>
    </row>
    <row r="1573" spans="1:14" x14ac:dyDescent="0.2">
      <c r="A1573" s="8">
        <v>639</v>
      </c>
      <c r="B1573" s="8">
        <v>8</v>
      </c>
      <c r="C1573" s="9" t="s">
        <v>25</v>
      </c>
      <c r="D1573" s="9" t="s">
        <v>49</v>
      </c>
      <c r="E1573" s="31">
        <v>15</v>
      </c>
      <c r="F1573" s="31">
        <v>30</v>
      </c>
      <c r="G1573" s="31">
        <v>26</v>
      </c>
      <c r="H1573" s="8">
        <v>2</v>
      </c>
      <c r="I1573" s="7">
        <v>3.6111111111111108E-2</v>
      </c>
      <c r="J1573" s="9" t="s">
        <v>6</v>
      </c>
      <c r="K1573" s="31">
        <v>52</v>
      </c>
      <c r="L1573" s="31">
        <v>22</v>
      </c>
      <c r="M1573" s="31">
        <v>52</v>
      </c>
      <c r="N1573" s="12">
        <v>0.42307692307692307</v>
      </c>
    </row>
    <row r="1574" spans="1:14" x14ac:dyDescent="0.2">
      <c r="A1574" s="8">
        <v>639</v>
      </c>
      <c r="B1574" s="8">
        <v>8</v>
      </c>
      <c r="C1574" s="9" t="s">
        <v>9</v>
      </c>
      <c r="D1574" s="9" t="s">
        <v>33</v>
      </c>
      <c r="E1574" s="31">
        <v>19</v>
      </c>
      <c r="F1574" s="31">
        <v>38</v>
      </c>
      <c r="G1574" s="31">
        <v>31</v>
      </c>
      <c r="H1574" s="8">
        <v>2</v>
      </c>
      <c r="I1574" s="7">
        <v>2.013888888888889E-2</v>
      </c>
      <c r="J1574" s="9" t="s">
        <v>6</v>
      </c>
      <c r="K1574" s="31">
        <v>62</v>
      </c>
      <c r="L1574" s="31">
        <v>24</v>
      </c>
      <c r="M1574" s="31">
        <v>62</v>
      </c>
      <c r="N1574" s="12">
        <v>0.38709677419354838</v>
      </c>
    </row>
    <row r="1575" spans="1:14" x14ac:dyDescent="0.2">
      <c r="A1575" s="8">
        <v>639</v>
      </c>
      <c r="B1575" s="8">
        <v>8</v>
      </c>
      <c r="C1575" s="9" t="s">
        <v>16</v>
      </c>
      <c r="D1575" s="9" t="s">
        <v>40</v>
      </c>
      <c r="E1575" s="31">
        <v>11</v>
      </c>
      <c r="F1575" s="31">
        <v>22</v>
      </c>
      <c r="G1575" s="31">
        <v>19</v>
      </c>
      <c r="H1575" s="8">
        <v>2</v>
      </c>
      <c r="I1575" s="7">
        <v>3.8194444444444448E-2</v>
      </c>
      <c r="J1575" s="9" t="s">
        <v>6</v>
      </c>
      <c r="K1575" s="31">
        <v>38</v>
      </c>
      <c r="L1575" s="31">
        <v>16</v>
      </c>
      <c r="M1575" s="31">
        <v>38</v>
      </c>
      <c r="N1575" s="12">
        <v>0.42105263157894735</v>
      </c>
    </row>
    <row r="1576" spans="1:14" x14ac:dyDescent="0.2">
      <c r="A1576" s="8">
        <v>640</v>
      </c>
      <c r="B1576" s="8">
        <v>14</v>
      </c>
      <c r="C1576" s="9" t="s">
        <v>25</v>
      </c>
      <c r="D1576" s="9" t="s">
        <v>49</v>
      </c>
      <c r="E1576" s="31">
        <v>15</v>
      </c>
      <c r="F1576" s="31">
        <v>45</v>
      </c>
      <c r="G1576" s="31">
        <v>26</v>
      </c>
      <c r="H1576" s="8">
        <v>3</v>
      </c>
      <c r="I1576" s="7">
        <v>4.8611111111111112E-3</v>
      </c>
      <c r="J1576" s="9" t="s">
        <v>8</v>
      </c>
      <c r="K1576" s="31">
        <v>78</v>
      </c>
      <c r="L1576" s="31">
        <v>33</v>
      </c>
      <c r="M1576" s="31">
        <v>78</v>
      </c>
      <c r="N1576" s="12">
        <v>0.42307692307692307</v>
      </c>
    </row>
    <row r="1577" spans="1:14" x14ac:dyDescent="0.2">
      <c r="A1577" s="8">
        <v>640</v>
      </c>
      <c r="B1577" s="8">
        <v>14</v>
      </c>
      <c r="C1577" s="9" t="s">
        <v>23</v>
      </c>
      <c r="D1577" s="9" t="s">
        <v>47</v>
      </c>
      <c r="E1577" s="31">
        <v>13</v>
      </c>
      <c r="F1577" s="31">
        <v>26</v>
      </c>
      <c r="G1577" s="31">
        <v>21</v>
      </c>
      <c r="H1577" s="8">
        <v>2</v>
      </c>
      <c r="I1577" s="7">
        <v>8.3333333333333332E-3</v>
      </c>
      <c r="J1577" s="9" t="s">
        <v>6</v>
      </c>
      <c r="K1577" s="31">
        <v>42</v>
      </c>
      <c r="L1577" s="31">
        <v>16</v>
      </c>
      <c r="M1577" s="31">
        <v>42</v>
      </c>
      <c r="N1577" s="12">
        <v>0.38095238095238093</v>
      </c>
    </row>
    <row r="1578" spans="1:14" x14ac:dyDescent="0.2">
      <c r="A1578" s="8">
        <v>640</v>
      </c>
      <c r="B1578" s="8">
        <v>14</v>
      </c>
      <c r="C1578" s="9" t="s">
        <v>14</v>
      </c>
      <c r="D1578" s="9" t="s">
        <v>38</v>
      </c>
      <c r="E1578" s="31">
        <v>20</v>
      </c>
      <c r="F1578" s="31">
        <v>60</v>
      </c>
      <c r="G1578" s="31">
        <v>33</v>
      </c>
      <c r="H1578" s="8">
        <v>3</v>
      </c>
      <c r="I1578" s="7">
        <v>3.888888888888889E-2</v>
      </c>
      <c r="J1578" s="9" t="s">
        <v>8</v>
      </c>
      <c r="K1578" s="31">
        <v>99</v>
      </c>
      <c r="L1578" s="31">
        <v>39</v>
      </c>
      <c r="M1578" s="31">
        <v>99</v>
      </c>
      <c r="N1578" s="12">
        <v>0.39393939393939392</v>
      </c>
    </row>
    <row r="1579" spans="1:14" x14ac:dyDescent="0.2">
      <c r="A1579" s="8">
        <v>641</v>
      </c>
      <c r="B1579" s="8">
        <v>2</v>
      </c>
      <c r="C1579" s="9" t="s">
        <v>13</v>
      </c>
      <c r="D1579" s="9" t="s">
        <v>37</v>
      </c>
      <c r="E1579" s="31">
        <v>17</v>
      </c>
      <c r="F1579" s="31">
        <v>51</v>
      </c>
      <c r="G1579" s="31">
        <v>29</v>
      </c>
      <c r="H1579" s="8">
        <v>3</v>
      </c>
      <c r="I1579" s="7">
        <v>1.1805555555555555E-2</v>
      </c>
      <c r="J1579" s="9" t="s">
        <v>6</v>
      </c>
      <c r="K1579" s="31">
        <v>87</v>
      </c>
      <c r="L1579" s="31">
        <v>36</v>
      </c>
      <c r="M1579" s="31">
        <v>87</v>
      </c>
      <c r="N1579" s="12">
        <v>0.41379310344827586</v>
      </c>
    </row>
    <row r="1580" spans="1:14" x14ac:dyDescent="0.2">
      <c r="A1580" s="8">
        <v>641</v>
      </c>
      <c r="B1580" s="8">
        <v>2</v>
      </c>
      <c r="C1580" s="9" t="s">
        <v>26</v>
      </c>
      <c r="D1580" s="9" t="s">
        <v>50</v>
      </c>
      <c r="E1580" s="31">
        <v>15</v>
      </c>
      <c r="F1580" s="31">
        <v>45</v>
      </c>
      <c r="G1580" s="31">
        <v>25</v>
      </c>
      <c r="H1580" s="8">
        <v>3</v>
      </c>
      <c r="I1580" s="7">
        <v>1.9444444444444445E-2</v>
      </c>
      <c r="J1580" s="9" t="s">
        <v>8</v>
      </c>
      <c r="K1580" s="31">
        <v>75</v>
      </c>
      <c r="L1580" s="31">
        <v>30</v>
      </c>
      <c r="M1580" s="31">
        <v>75</v>
      </c>
      <c r="N1580" s="12">
        <v>0.4</v>
      </c>
    </row>
    <row r="1581" spans="1:14" x14ac:dyDescent="0.2">
      <c r="A1581" s="8">
        <v>641</v>
      </c>
      <c r="B1581" s="8">
        <v>2</v>
      </c>
      <c r="C1581" s="9" t="s">
        <v>22</v>
      </c>
      <c r="D1581" s="9" t="s">
        <v>46</v>
      </c>
      <c r="E1581" s="31">
        <v>14</v>
      </c>
      <c r="F1581" s="31">
        <v>28</v>
      </c>
      <c r="G1581" s="31">
        <v>23</v>
      </c>
      <c r="H1581" s="8">
        <v>2</v>
      </c>
      <c r="I1581" s="7">
        <v>2.013888888888889E-2</v>
      </c>
      <c r="J1581" s="9" t="s">
        <v>6</v>
      </c>
      <c r="K1581" s="31">
        <v>46</v>
      </c>
      <c r="L1581" s="31">
        <v>18</v>
      </c>
      <c r="M1581" s="31">
        <v>46</v>
      </c>
      <c r="N1581" s="12">
        <v>0.39130434782608697</v>
      </c>
    </row>
    <row r="1582" spans="1:14" x14ac:dyDescent="0.2">
      <c r="A1582" s="8">
        <v>642</v>
      </c>
      <c r="B1582" s="8">
        <v>15</v>
      </c>
      <c r="C1582" s="9" t="s">
        <v>23</v>
      </c>
      <c r="D1582" s="9" t="s">
        <v>47</v>
      </c>
      <c r="E1582" s="31">
        <v>13</v>
      </c>
      <c r="F1582" s="31">
        <v>39</v>
      </c>
      <c r="G1582" s="31">
        <v>21</v>
      </c>
      <c r="H1582" s="8">
        <v>3</v>
      </c>
      <c r="I1582" s="7">
        <v>4.1666666666666666E-3</v>
      </c>
      <c r="J1582" s="9" t="s">
        <v>8</v>
      </c>
      <c r="K1582" s="31">
        <v>63</v>
      </c>
      <c r="L1582" s="31">
        <v>24</v>
      </c>
      <c r="M1582" s="31">
        <v>63</v>
      </c>
      <c r="N1582" s="12">
        <v>0.38095238095238093</v>
      </c>
    </row>
    <row r="1583" spans="1:14" x14ac:dyDescent="0.2">
      <c r="A1583" s="8">
        <v>642</v>
      </c>
      <c r="B1583" s="8">
        <v>15</v>
      </c>
      <c r="C1583" s="9" t="s">
        <v>25</v>
      </c>
      <c r="D1583" s="9" t="s">
        <v>49</v>
      </c>
      <c r="E1583" s="31">
        <v>15</v>
      </c>
      <c r="F1583" s="31">
        <v>15</v>
      </c>
      <c r="G1583" s="31">
        <v>26</v>
      </c>
      <c r="H1583" s="8">
        <v>1</v>
      </c>
      <c r="I1583" s="7">
        <v>3.9583333333333331E-2</v>
      </c>
      <c r="J1583" s="9" t="s">
        <v>8</v>
      </c>
      <c r="K1583" s="31">
        <v>26</v>
      </c>
      <c r="L1583" s="31">
        <v>11</v>
      </c>
      <c r="M1583" s="31">
        <v>26</v>
      </c>
      <c r="N1583" s="12">
        <v>0.42307692307692307</v>
      </c>
    </row>
    <row r="1584" spans="1:14" x14ac:dyDescent="0.2">
      <c r="A1584" s="8">
        <v>642</v>
      </c>
      <c r="B1584" s="8">
        <v>15</v>
      </c>
      <c r="C1584" s="9" t="s">
        <v>13</v>
      </c>
      <c r="D1584" s="9" t="s">
        <v>37</v>
      </c>
      <c r="E1584" s="31">
        <v>17</v>
      </c>
      <c r="F1584" s="31">
        <v>51</v>
      </c>
      <c r="G1584" s="31">
        <v>29</v>
      </c>
      <c r="H1584" s="8">
        <v>3</v>
      </c>
      <c r="I1584" s="7">
        <v>1.2500000000000001E-2</v>
      </c>
      <c r="J1584" s="9" t="s">
        <v>8</v>
      </c>
      <c r="K1584" s="31">
        <v>87</v>
      </c>
      <c r="L1584" s="31">
        <v>36</v>
      </c>
      <c r="M1584" s="31">
        <v>87</v>
      </c>
      <c r="N1584" s="12">
        <v>0.41379310344827586</v>
      </c>
    </row>
    <row r="1585" spans="1:14" x14ac:dyDescent="0.2">
      <c r="A1585" s="8">
        <v>643</v>
      </c>
      <c r="B1585" s="8">
        <v>17</v>
      </c>
      <c r="C1585" s="9" t="s">
        <v>14</v>
      </c>
      <c r="D1585" s="9" t="s">
        <v>38</v>
      </c>
      <c r="E1585" s="31">
        <v>20</v>
      </c>
      <c r="F1585" s="31">
        <v>20</v>
      </c>
      <c r="G1585" s="31">
        <v>33</v>
      </c>
      <c r="H1585" s="8">
        <v>1</v>
      </c>
      <c r="I1585" s="7">
        <v>1.2500000000000001E-2</v>
      </c>
      <c r="J1585" s="9" t="s">
        <v>6</v>
      </c>
      <c r="K1585" s="31">
        <v>33</v>
      </c>
      <c r="L1585" s="31">
        <v>13</v>
      </c>
      <c r="M1585" s="31">
        <v>33</v>
      </c>
      <c r="N1585" s="12">
        <v>0.39393939393939392</v>
      </c>
    </row>
    <row r="1586" spans="1:14" x14ac:dyDescent="0.2">
      <c r="A1586" s="8">
        <v>644</v>
      </c>
      <c r="B1586" s="8">
        <v>9</v>
      </c>
      <c r="C1586" s="9" t="s">
        <v>9</v>
      </c>
      <c r="D1586" s="9" t="s">
        <v>33</v>
      </c>
      <c r="E1586" s="31">
        <v>19</v>
      </c>
      <c r="F1586" s="31">
        <v>57</v>
      </c>
      <c r="G1586" s="31">
        <v>31</v>
      </c>
      <c r="H1586" s="8">
        <v>3</v>
      </c>
      <c r="I1586" s="7">
        <v>3.5416666666666666E-2</v>
      </c>
      <c r="J1586" s="9" t="s">
        <v>6</v>
      </c>
      <c r="K1586" s="31">
        <v>93</v>
      </c>
      <c r="L1586" s="31">
        <v>36</v>
      </c>
      <c r="M1586" s="31">
        <v>93</v>
      </c>
      <c r="N1586" s="12">
        <v>0.38709677419354838</v>
      </c>
    </row>
    <row r="1587" spans="1:14" x14ac:dyDescent="0.2">
      <c r="A1587" s="8">
        <v>645</v>
      </c>
      <c r="B1587" s="8">
        <v>6</v>
      </c>
      <c r="C1587" s="9" t="s">
        <v>14</v>
      </c>
      <c r="D1587" s="9" t="s">
        <v>38</v>
      </c>
      <c r="E1587" s="31">
        <v>20</v>
      </c>
      <c r="F1587" s="31">
        <v>60</v>
      </c>
      <c r="G1587" s="31">
        <v>33</v>
      </c>
      <c r="H1587" s="8">
        <v>3</v>
      </c>
      <c r="I1587" s="7">
        <v>2.9861111111111113E-2</v>
      </c>
      <c r="J1587" s="9" t="s">
        <v>8</v>
      </c>
      <c r="K1587" s="31">
        <v>99</v>
      </c>
      <c r="L1587" s="31">
        <v>39</v>
      </c>
      <c r="M1587" s="31">
        <v>99</v>
      </c>
      <c r="N1587" s="12">
        <v>0.39393939393939392</v>
      </c>
    </row>
    <row r="1588" spans="1:14" x14ac:dyDescent="0.2">
      <c r="A1588" s="8">
        <v>645</v>
      </c>
      <c r="B1588" s="8">
        <v>6</v>
      </c>
      <c r="C1588" s="9" t="s">
        <v>10</v>
      </c>
      <c r="D1588" s="9" t="s">
        <v>34</v>
      </c>
      <c r="E1588" s="31">
        <v>16</v>
      </c>
      <c r="F1588" s="31">
        <v>48</v>
      </c>
      <c r="G1588" s="31">
        <v>27</v>
      </c>
      <c r="H1588" s="8">
        <v>3</v>
      </c>
      <c r="I1588" s="7">
        <v>3.7499999999999999E-2</v>
      </c>
      <c r="J1588" s="9" t="s">
        <v>6</v>
      </c>
      <c r="K1588" s="31">
        <v>81</v>
      </c>
      <c r="L1588" s="31">
        <v>33</v>
      </c>
      <c r="M1588" s="31">
        <v>81</v>
      </c>
      <c r="N1588" s="12">
        <v>0.40740740740740738</v>
      </c>
    </row>
    <row r="1589" spans="1:14" x14ac:dyDescent="0.2">
      <c r="A1589" s="8">
        <v>646</v>
      </c>
      <c r="B1589" s="8">
        <v>12</v>
      </c>
      <c r="C1589" s="9" t="s">
        <v>17</v>
      </c>
      <c r="D1589" s="9" t="s">
        <v>41</v>
      </c>
      <c r="E1589" s="31">
        <v>21</v>
      </c>
      <c r="F1589" s="31">
        <v>42</v>
      </c>
      <c r="G1589" s="31">
        <v>35</v>
      </c>
      <c r="H1589" s="8">
        <v>2</v>
      </c>
      <c r="I1589" s="7">
        <v>2.5000000000000001E-2</v>
      </c>
      <c r="J1589" s="9" t="s">
        <v>6</v>
      </c>
      <c r="K1589" s="31">
        <v>70</v>
      </c>
      <c r="L1589" s="31">
        <v>28</v>
      </c>
      <c r="M1589" s="31">
        <v>70</v>
      </c>
      <c r="N1589" s="12">
        <v>0.4</v>
      </c>
    </row>
    <row r="1590" spans="1:14" x14ac:dyDescent="0.2">
      <c r="A1590" s="8">
        <v>647</v>
      </c>
      <c r="B1590" s="8">
        <v>12</v>
      </c>
      <c r="C1590" s="9" t="s">
        <v>24</v>
      </c>
      <c r="D1590" s="9" t="s">
        <v>48</v>
      </c>
      <c r="E1590" s="31">
        <v>10</v>
      </c>
      <c r="F1590" s="31">
        <v>20</v>
      </c>
      <c r="G1590" s="31">
        <v>18</v>
      </c>
      <c r="H1590" s="8">
        <v>2</v>
      </c>
      <c r="I1590" s="7">
        <v>9.0277777777777769E-3</v>
      </c>
      <c r="J1590" s="9" t="s">
        <v>8</v>
      </c>
      <c r="K1590" s="31">
        <v>36</v>
      </c>
      <c r="L1590" s="31">
        <v>16</v>
      </c>
      <c r="M1590" s="31">
        <v>36</v>
      </c>
      <c r="N1590" s="12">
        <v>0.44444444444444442</v>
      </c>
    </row>
    <row r="1591" spans="1:14" x14ac:dyDescent="0.2">
      <c r="A1591" s="8">
        <v>647</v>
      </c>
      <c r="B1591" s="8">
        <v>12</v>
      </c>
      <c r="C1591" s="9" t="s">
        <v>9</v>
      </c>
      <c r="D1591" s="9" t="s">
        <v>33</v>
      </c>
      <c r="E1591" s="31">
        <v>19</v>
      </c>
      <c r="F1591" s="31">
        <v>38</v>
      </c>
      <c r="G1591" s="31">
        <v>31</v>
      </c>
      <c r="H1591" s="8">
        <v>2</v>
      </c>
      <c r="I1591" s="7">
        <v>1.8055555555555554E-2</v>
      </c>
      <c r="J1591" s="9" t="s">
        <v>8</v>
      </c>
      <c r="K1591" s="31">
        <v>62</v>
      </c>
      <c r="L1591" s="31">
        <v>24</v>
      </c>
      <c r="M1591" s="31">
        <v>62</v>
      </c>
      <c r="N1591" s="12">
        <v>0.38709677419354838</v>
      </c>
    </row>
    <row r="1592" spans="1:14" x14ac:dyDescent="0.2">
      <c r="A1592" s="8">
        <v>648</v>
      </c>
      <c r="B1592" s="8">
        <v>9</v>
      </c>
      <c r="C1592" s="9" t="s">
        <v>15</v>
      </c>
      <c r="D1592" s="9" t="s">
        <v>39</v>
      </c>
      <c r="E1592" s="31">
        <v>16</v>
      </c>
      <c r="F1592" s="31">
        <v>32</v>
      </c>
      <c r="G1592" s="31">
        <v>28</v>
      </c>
      <c r="H1592" s="8">
        <v>2</v>
      </c>
      <c r="I1592" s="7">
        <v>3.2638888888888891E-2</v>
      </c>
      <c r="J1592" s="9" t="s">
        <v>6</v>
      </c>
      <c r="K1592" s="31">
        <v>56</v>
      </c>
      <c r="L1592" s="31">
        <v>24</v>
      </c>
      <c r="M1592" s="31">
        <v>56</v>
      </c>
      <c r="N1592" s="12">
        <v>0.42857142857142855</v>
      </c>
    </row>
    <row r="1593" spans="1:14" x14ac:dyDescent="0.2">
      <c r="A1593" s="8">
        <v>649</v>
      </c>
      <c r="B1593" s="8">
        <v>9</v>
      </c>
      <c r="C1593" s="9" t="s">
        <v>13</v>
      </c>
      <c r="D1593" s="9" t="s">
        <v>37</v>
      </c>
      <c r="E1593" s="31">
        <v>17</v>
      </c>
      <c r="F1593" s="31">
        <v>51</v>
      </c>
      <c r="G1593" s="31">
        <v>29</v>
      </c>
      <c r="H1593" s="8">
        <v>3</v>
      </c>
      <c r="I1593" s="7">
        <v>1.5277777777777777E-2</v>
      </c>
      <c r="J1593" s="9" t="s">
        <v>8</v>
      </c>
      <c r="K1593" s="31">
        <v>87</v>
      </c>
      <c r="L1593" s="31">
        <v>36</v>
      </c>
      <c r="M1593" s="31">
        <v>87</v>
      </c>
      <c r="N1593" s="12">
        <v>0.41379310344827586</v>
      </c>
    </row>
    <row r="1594" spans="1:14" x14ac:dyDescent="0.2">
      <c r="A1594" s="8">
        <v>649</v>
      </c>
      <c r="B1594" s="8">
        <v>9</v>
      </c>
      <c r="C1594" s="9" t="s">
        <v>15</v>
      </c>
      <c r="D1594" s="9" t="s">
        <v>39</v>
      </c>
      <c r="E1594" s="31">
        <v>16</v>
      </c>
      <c r="F1594" s="31">
        <v>48</v>
      </c>
      <c r="G1594" s="31">
        <v>28</v>
      </c>
      <c r="H1594" s="8">
        <v>3</v>
      </c>
      <c r="I1594" s="7">
        <v>2.7777777777777776E-2</v>
      </c>
      <c r="J1594" s="9" t="s">
        <v>6</v>
      </c>
      <c r="K1594" s="31">
        <v>84</v>
      </c>
      <c r="L1594" s="31">
        <v>36</v>
      </c>
      <c r="M1594" s="31">
        <v>84</v>
      </c>
      <c r="N1594" s="12">
        <v>0.42857142857142855</v>
      </c>
    </row>
    <row r="1595" spans="1:14" x14ac:dyDescent="0.2">
      <c r="A1595" s="8">
        <v>649</v>
      </c>
      <c r="B1595" s="8">
        <v>9</v>
      </c>
      <c r="C1595" s="9" t="s">
        <v>26</v>
      </c>
      <c r="D1595" s="9" t="s">
        <v>50</v>
      </c>
      <c r="E1595" s="31">
        <v>15</v>
      </c>
      <c r="F1595" s="31">
        <v>15</v>
      </c>
      <c r="G1595" s="31">
        <v>25</v>
      </c>
      <c r="H1595" s="8">
        <v>1</v>
      </c>
      <c r="I1595" s="7">
        <v>2.2222222222222223E-2</v>
      </c>
      <c r="J1595" s="9" t="s">
        <v>8</v>
      </c>
      <c r="K1595" s="31">
        <v>25</v>
      </c>
      <c r="L1595" s="31">
        <v>10</v>
      </c>
      <c r="M1595" s="31">
        <v>25</v>
      </c>
      <c r="N1595" s="12">
        <v>0.4</v>
      </c>
    </row>
    <row r="1596" spans="1:14" x14ac:dyDescent="0.2">
      <c r="A1596" s="8">
        <v>649</v>
      </c>
      <c r="B1596" s="8">
        <v>9</v>
      </c>
      <c r="C1596" s="9" t="s">
        <v>21</v>
      </c>
      <c r="D1596" s="9" t="s">
        <v>45</v>
      </c>
      <c r="E1596" s="31">
        <v>12</v>
      </c>
      <c r="F1596" s="31">
        <v>36</v>
      </c>
      <c r="G1596" s="31">
        <v>20</v>
      </c>
      <c r="H1596" s="8">
        <v>3</v>
      </c>
      <c r="I1596" s="7">
        <v>1.0416666666666666E-2</v>
      </c>
      <c r="J1596" s="9" t="s">
        <v>6</v>
      </c>
      <c r="K1596" s="31">
        <v>60</v>
      </c>
      <c r="L1596" s="31">
        <v>24</v>
      </c>
      <c r="M1596" s="31">
        <v>60</v>
      </c>
      <c r="N1596" s="12">
        <v>0.4</v>
      </c>
    </row>
    <row r="1597" spans="1:14" x14ac:dyDescent="0.2">
      <c r="A1597" s="8">
        <v>650</v>
      </c>
      <c r="B1597" s="8">
        <v>11</v>
      </c>
      <c r="C1597" s="9" t="s">
        <v>23</v>
      </c>
      <c r="D1597" s="9" t="s">
        <v>47</v>
      </c>
      <c r="E1597" s="31">
        <v>13</v>
      </c>
      <c r="F1597" s="31">
        <v>26</v>
      </c>
      <c r="G1597" s="31">
        <v>21</v>
      </c>
      <c r="H1597" s="8">
        <v>2</v>
      </c>
      <c r="I1597" s="7">
        <v>1.2500000000000001E-2</v>
      </c>
      <c r="J1597" s="9" t="s">
        <v>8</v>
      </c>
      <c r="K1597" s="31">
        <v>42</v>
      </c>
      <c r="L1597" s="31">
        <v>16</v>
      </c>
      <c r="M1597" s="31">
        <v>42</v>
      </c>
      <c r="N1597" s="12">
        <v>0.38095238095238093</v>
      </c>
    </row>
    <row r="1598" spans="1:14" x14ac:dyDescent="0.2">
      <c r="A1598" s="8">
        <v>650</v>
      </c>
      <c r="B1598" s="8">
        <v>11</v>
      </c>
      <c r="C1598" s="9" t="s">
        <v>13</v>
      </c>
      <c r="D1598" s="9" t="s">
        <v>37</v>
      </c>
      <c r="E1598" s="31">
        <v>17</v>
      </c>
      <c r="F1598" s="31">
        <v>34</v>
      </c>
      <c r="G1598" s="31">
        <v>29</v>
      </c>
      <c r="H1598" s="8">
        <v>2</v>
      </c>
      <c r="I1598" s="7">
        <v>2.4305555555555556E-2</v>
      </c>
      <c r="J1598" s="9" t="s">
        <v>8</v>
      </c>
      <c r="K1598" s="31">
        <v>58</v>
      </c>
      <c r="L1598" s="31">
        <v>24</v>
      </c>
      <c r="M1598" s="31">
        <v>58</v>
      </c>
      <c r="N1598" s="12">
        <v>0.41379310344827586</v>
      </c>
    </row>
    <row r="1599" spans="1:14" x14ac:dyDescent="0.2">
      <c r="A1599" s="8">
        <v>650</v>
      </c>
      <c r="B1599" s="8">
        <v>11</v>
      </c>
      <c r="C1599" s="9" t="s">
        <v>18</v>
      </c>
      <c r="D1599" s="9" t="s">
        <v>42</v>
      </c>
      <c r="E1599" s="31">
        <v>19</v>
      </c>
      <c r="F1599" s="31">
        <v>19</v>
      </c>
      <c r="G1599" s="31">
        <v>32</v>
      </c>
      <c r="H1599" s="8">
        <v>1</v>
      </c>
      <c r="I1599" s="7">
        <v>8.3333333333333332E-3</v>
      </c>
      <c r="J1599" s="9" t="s">
        <v>8</v>
      </c>
      <c r="K1599" s="31">
        <v>32</v>
      </c>
      <c r="L1599" s="31">
        <v>13</v>
      </c>
      <c r="M1599" s="31">
        <v>32</v>
      </c>
      <c r="N1599" s="12">
        <v>0.40625</v>
      </c>
    </row>
    <row r="1600" spans="1:14" x14ac:dyDescent="0.2">
      <c r="A1600" s="8">
        <v>650</v>
      </c>
      <c r="B1600" s="8">
        <v>11</v>
      </c>
      <c r="C1600" s="9" t="s">
        <v>17</v>
      </c>
      <c r="D1600" s="9" t="s">
        <v>41</v>
      </c>
      <c r="E1600" s="31">
        <v>21</v>
      </c>
      <c r="F1600" s="31">
        <v>63</v>
      </c>
      <c r="G1600" s="31">
        <v>35</v>
      </c>
      <c r="H1600" s="8">
        <v>3</v>
      </c>
      <c r="I1600" s="7">
        <v>7.6388888888888886E-3</v>
      </c>
      <c r="J1600" s="9" t="s">
        <v>6</v>
      </c>
      <c r="K1600" s="31">
        <v>105</v>
      </c>
      <c r="L1600" s="31">
        <v>42</v>
      </c>
      <c r="M1600" s="31">
        <v>105</v>
      </c>
      <c r="N1600" s="12">
        <v>0.4</v>
      </c>
    </row>
    <row r="1601" spans="1:14" x14ac:dyDescent="0.2">
      <c r="A1601" s="8">
        <v>651</v>
      </c>
      <c r="B1601" s="8">
        <v>16</v>
      </c>
      <c r="C1601" s="9" t="s">
        <v>11</v>
      </c>
      <c r="D1601" s="9" t="s">
        <v>35</v>
      </c>
      <c r="E1601" s="31">
        <v>25</v>
      </c>
      <c r="F1601" s="31">
        <v>50</v>
      </c>
      <c r="G1601" s="31">
        <v>40</v>
      </c>
      <c r="H1601" s="8">
        <v>2</v>
      </c>
      <c r="I1601" s="7">
        <v>3.4722222222222224E-2</v>
      </c>
      <c r="J1601" s="9" t="s">
        <v>6</v>
      </c>
      <c r="K1601" s="31">
        <v>80</v>
      </c>
      <c r="L1601" s="31">
        <v>30</v>
      </c>
      <c r="M1601" s="31">
        <v>80</v>
      </c>
      <c r="N1601" s="12">
        <v>0.375</v>
      </c>
    </row>
    <row r="1602" spans="1:14" x14ac:dyDescent="0.2">
      <c r="A1602" s="8">
        <v>651</v>
      </c>
      <c r="B1602" s="8">
        <v>16</v>
      </c>
      <c r="C1602" s="9" t="s">
        <v>23</v>
      </c>
      <c r="D1602" s="9" t="s">
        <v>47</v>
      </c>
      <c r="E1602" s="31">
        <v>13</v>
      </c>
      <c r="F1602" s="31">
        <v>39</v>
      </c>
      <c r="G1602" s="31">
        <v>21</v>
      </c>
      <c r="H1602" s="8">
        <v>3</v>
      </c>
      <c r="I1602" s="7">
        <v>6.2500000000000003E-3</v>
      </c>
      <c r="J1602" s="9" t="s">
        <v>6</v>
      </c>
      <c r="K1602" s="31">
        <v>63</v>
      </c>
      <c r="L1602" s="31">
        <v>24</v>
      </c>
      <c r="M1602" s="31">
        <v>63</v>
      </c>
      <c r="N1602" s="12">
        <v>0.38095238095238093</v>
      </c>
    </row>
    <row r="1603" spans="1:14" x14ac:dyDescent="0.2">
      <c r="A1603" s="8">
        <v>651</v>
      </c>
      <c r="B1603" s="8">
        <v>16</v>
      </c>
      <c r="C1603" s="9" t="s">
        <v>14</v>
      </c>
      <c r="D1603" s="9" t="s">
        <v>38</v>
      </c>
      <c r="E1603" s="31">
        <v>20</v>
      </c>
      <c r="F1603" s="31">
        <v>40</v>
      </c>
      <c r="G1603" s="31">
        <v>33</v>
      </c>
      <c r="H1603" s="8">
        <v>2</v>
      </c>
      <c r="I1603" s="7">
        <v>2.013888888888889E-2</v>
      </c>
      <c r="J1603" s="9" t="s">
        <v>6</v>
      </c>
      <c r="K1603" s="31">
        <v>66</v>
      </c>
      <c r="L1603" s="31">
        <v>26</v>
      </c>
      <c r="M1603" s="31">
        <v>66</v>
      </c>
      <c r="N1603" s="12">
        <v>0.39393939393939392</v>
      </c>
    </row>
    <row r="1604" spans="1:14" x14ac:dyDescent="0.2">
      <c r="A1604" s="8">
        <v>652</v>
      </c>
      <c r="B1604" s="8">
        <v>14</v>
      </c>
      <c r="C1604" s="9" t="s">
        <v>9</v>
      </c>
      <c r="D1604" s="9" t="s">
        <v>33</v>
      </c>
      <c r="E1604" s="31">
        <v>19</v>
      </c>
      <c r="F1604" s="31">
        <v>38</v>
      </c>
      <c r="G1604" s="31">
        <v>31</v>
      </c>
      <c r="H1604" s="8">
        <v>2</v>
      </c>
      <c r="I1604" s="7">
        <v>8.3333333333333332E-3</v>
      </c>
      <c r="J1604" s="9" t="s">
        <v>6</v>
      </c>
      <c r="K1604" s="31">
        <v>62</v>
      </c>
      <c r="L1604" s="31">
        <v>24</v>
      </c>
      <c r="M1604" s="31">
        <v>62</v>
      </c>
      <c r="N1604" s="12">
        <v>0.38709677419354838</v>
      </c>
    </row>
    <row r="1605" spans="1:14" x14ac:dyDescent="0.2">
      <c r="A1605" s="8">
        <v>652</v>
      </c>
      <c r="B1605" s="8">
        <v>14</v>
      </c>
      <c r="C1605" s="9" t="s">
        <v>12</v>
      </c>
      <c r="D1605" s="9" t="s">
        <v>36</v>
      </c>
      <c r="E1605" s="31">
        <v>22</v>
      </c>
      <c r="F1605" s="31">
        <v>66</v>
      </c>
      <c r="G1605" s="31">
        <v>36</v>
      </c>
      <c r="H1605" s="8">
        <v>3</v>
      </c>
      <c r="I1605" s="7">
        <v>2.6388888888888889E-2</v>
      </c>
      <c r="J1605" s="9" t="s">
        <v>8</v>
      </c>
      <c r="K1605" s="31">
        <v>108</v>
      </c>
      <c r="L1605" s="31">
        <v>42</v>
      </c>
      <c r="M1605" s="31">
        <v>108</v>
      </c>
      <c r="N1605" s="12">
        <v>0.3888888888888889</v>
      </c>
    </row>
    <row r="1606" spans="1:14" x14ac:dyDescent="0.2">
      <c r="A1606" s="8">
        <v>653</v>
      </c>
      <c r="B1606" s="8">
        <v>13</v>
      </c>
      <c r="C1606" s="9" t="s">
        <v>15</v>
      </c>
      <c r="D1606" s="9" t="s">
        <v>39</v>
      </c>
      <c r="E1606" s="31">
        <v>16</v>
      </c>
      <c r="F1606" s="31">
        <v>48</v>
      </c>
      <c r="G1606" s="31">
        <v>28</v>
      </c>
      <c r="H1606" s="8">
        <v>3</v>
      </c>
      <c r="I1606" s="7">
        <v>3.5416666666666666E-2</v>
      </c>
      <c r="J1606" s="9" t="s">
        <v>8</v>
      </c>
      <c r="K1606" s="31">
        <v>84</v>
      </c>
      <c r="L1606" s="31">
        <v>36</v>
      </c>
      <c r="M1606" s="31">
        <v>84</v>
      </c>
      <c r="N1606" s="12">
        <v>0.42857142857142855</v>
      </c>
    </row>
    <row r="1607" spans="1:14" x14ac:dyDescent="0.2">
      <c r="A1607" s="8">
        <v>653</v>
      </c>
      <c r="B1607" s="8">
        <v>13</v>
      </c>
      <c r="C1607" s="9" t="s">
        <v>7</v>
      </c>
      <c r="D1607" s="9" t="s">
        <v>32</v>
      </c>
      <c r="E1607" s="31">
        <v>18</v>
      </c>
      <c r="F1607" s="31">
        <v>54</v>
      </c>
      <c r="G1607" s="31">
        <v>30</v>
      </c>
      <c r="H1607" s="8">
        <v>3</v>
      </c>
      <c r="I1607" s="7">
        <v>3.1944444444444442E-2</v>
      </c>
      <c r="J1607" s="9" t="s">
        <v>6</v>
      </c>
      <c r="K1607" s="31">
        <v>90</v>
      </c>
      <c r="L1607" s="31">
        <v>36</v>
      </c>
      <c r="M1607" s="31">
        <v>90</v>
      </c>
      <c r="N1607" s="12">
        <v>0.4</v>
      </c>
    </row>
    <row r="1608" spans="1:14" x14ac:dyDescent="0.2">
      <c r="A1608" s="8">
        <v>653</v>
      </c>
      <c r="B1608" s="8">
        <v>13</v>
      </c>
      <c r="C1608" s="9" t="s">
        <v>17</v>
      </c>
      <c r="D1608" s="9" t="s">
        <v>41</v>
      </c>
      <c r="E1608" s="31">
        <v>21</v>
      </c>
      <c r="F1608" s="31">
        <v>42</v>
      </c>
      <c r="G1608" s="31">
        <v>35</v>
      </c>
      <c r="H1608" s="8">
        <v>2</v>
      </c>
      <c r="I1608" s="7">
        <v>3.6805555555555557E-2</v>
      </c>
      <c r="J1608" s="9" t="s">
        <v>6</v>
      </c>
      <c r="K1608" s="31">
        <v>70</v>
      </c>
      <c r="L1608" s="31">
        <v>28</v>
      </c>
      <c r="M1608" s="31">
        <v>70</v>
      </c>
      <c r="N1608" s="12">
        <v>0.4</v>
      </c>
    </row>
    <row r="1609" spans="1:14" x14ac:dyDescent="0.2">
      <c r="A1609" s="8">
        <v>654</v>
      </c>
      <c r="B1609" s="8">
        <v>12</v>
      </c>
      <c r="C1609" s="9" t="s">
        <v>19</v>
      </c>
      <c r="D1609" s="9" t="s">
        <v>43</v>
      </c>
      <c r="E1609" s="31">
        <v>13</v>
      </c>
      <c r="F1609" s="31">
        <v>13</v>
      </c>
      <c r="G1609" s="31">
        <v>22</v>
      </c>
      <c r="H1609" s="8">
        <v>1</v>
      </c>
      <c r="I1609" s="7">
        <v>2.1527777777777778E-2</v>
      </c>
      <c r="J1609" s="9" t="s">
        <v>6</v>
      </c>
      <c r="K1609" s="31">
        <v>22</v>
      </c>
      <c r="L1609" s="31">
        <v>9</v>
      </c>
      <c r="M1609" s="31">
        <v>22</v>
      </c>
      <c r="N1609" s="12">
        <v>0.40909090909090912</v>
      </c>
    </row>
    <row r="1610" spans="1:14" x14ac:dyDescent="0.2">
      <c r="A1610" s="8">
        <v>654</v>
      </c>
      <c r="B1610" s="8">
        <v>12</v>
      </c>
      <c r="C1610" s="9" t="s">
        <v>21</v>
      </c>
      <c r="D1610" s="9" t="s">
        <v>45</v>
      </c>
      <c r="E1610" s="31">
        <v>12</v>
      </c>
      <c r="F1610" s="31">
        <v>12</v>
      </c>
      <c r="G1610" s="31">
        <v>20</v>
      </c>
      <c r="H1610" s="8">
        <v>1</v>
      </c>
      <c r="I1610" s="7">
        <v>9.0277777777777769E-3</v>
      </c>
      <c r="J1610" s="9" t="s">
        <v>6</v>
      </c>
      <c r="K1610" s="31">
        <v>20</v>
      </c>
      <c r="L1610" s="31">
        <v>8</v>
      </c>
      <c r="M1610" s="31">
        <v>20</v>
      </c>
      <c r="N1610" s="12">
        <v>0.4</v>
      </c>
    </row>
    <row r="1611" spans="1:14" x14ac:dyDescent="0.2">
      <c r="A1611" s="8">
        <v>655</v>
      </c>
      <c r="B1611" s="8">
        <v>5</v>
      </c>
      <c r="C1611" s="9" t="s">
        <v>9</v>
      </c>
      <c r="D1611" s="9" t="s">
        <v>33</v>
      </c>
      <c r="E1611" s="31">
        <v>19</v>
      </c>
      <c r="F1611" s="31">
        <v>57</v>
      </c>
      <c r="G1611" s="31">
        <v>31</v>
      </c>
      <c r="H1611" s="8">
        <v>3</v>
      </c>
      <c r="I1611" s="7">
        <v>2.5000000000000001E-2</v>
      </c>
      <c r="J1611" s="9" t="s">
        <v>8</v>
      </c>
      <c r="K1611" s="31">
        <v>93</v>
      </c>
      <c r="L1611" s="31">
        <v>36</v>
      </c>
      <c r="M1611" s="31">
        <v>93</v>
      </c>
      <c r="N1611" s="12">
        <v>0.38709677419354838</v>
      </c>
    </row>
    <row r="1612" spans="1:14" x14ac:dyDescent="0.2">
      <c r="A1612" s="8">
        <v>656</v>
      </c>
      <c r="B1612" s="8">
        <v>19</v>
      </c>
      <c r="C1612" s="9" t="s">
        <v>22</v>
      </c>
      <c r="D1612" s="9" t="s">
        <v>46</v>
      </c>
      <c r="E1612" s="31">
        <v>14</v>
      </c>
      <c r="F1612" s="31">
        <v>14</v>
      </c>
      <c r="G1612" s="31">
        <v>23</v>
      </c>
      <c r="H1612" s="8">
        <v>1</v>
      </c>
      <c r="I1612" s="7">
        <v>9.0277777777777769E-3</v>
      </c>
      <c r="J1612" s="9" t="s">
        <v>6</v>
      </c>
      <c r="K1612" s="31">
        <v>23</v>
      </c>
      <c r="L1612" s="31">
        <v>9</v>
      </c>
      <c r="M1612" s="31">
        <v>23</v>
      </c>
      <c r="N1612" s="12">
        <v>0.39130434782608697</v>
      </c>
    </row>
    <row r="1613" spans="1:14" x14ac:dyDescent="0.2">
      <c r="A1613" s="8">
        <v>656</v>
      </c>
      <c r="B1613" s="8">
        <v>19</v>
      </c>
      <c r="C1613" s="9" t="s">
        <v>21</v>
      </c>
      <c r="D1613" s="9" t="s">
        <v>45</v>
      </c>
      <c r="E1613" s="31">
        <v>12</v>
      </c>
      <c r="F1613" s="31">
        <v>36</v>
      </c>
      <c r="G1613" s="31">
        <v>20</v>
      </c>
      <c r="H1613" s="8">
        <v>3</v>
      </c>
      <c r="I1613" s="7">
        <v>3.0555555555555555E-2</v>
      </c>
      <c r="J1613" s="9" t="s">
        <v>8</v>
      </c>
      <c r="K1613" s="31">
        <v>60</v>
      </c>
      <c r="L1613" s="31">
        <v>24</v>
      </c>
      <c r="M1613" s="31">
        <v>60</v>
      </c>
      <c r="N1613" s="12">
        <v>0.4</v>
      </c>
    </row>
    <row r="1614" spans="1:14" x14ac:dyDescent="0.2">
      <c r="A1614" s="8">
        <v>656</v>
      </c>
      <c r="B1614" s="8">
        <v>19</v>
      </c>
      <c r="C1614" s="9" t="s">
        <v>16</v>
      </c>
      <c r="D1614" s="9" t="s">
        <v>40</v>
      </c>
      <c r="E1614" s="31">
        <v>11</v>
      </c>
      <c r="F1614" s="31">
        <v>22</v>
      </c>
      <c r="G1614" s="31">
        <v>19</v>
      </c>
      <c r="H1614" s="8">
        <v>2</v>
      </c>
      <c r="I1614" s="7">
        <v>2.7083333333333334E-2</v>
      </c>
      <c r="J1614" s="9" t="s">
        <v>8</v>
      </c>
      <c r="K1614" s="31">
        <v>38</v>
      </c>
      <c r="L1614" s="31">
        <v>16</v>
      </c>
      <c r="M1614" s="31">
        <v>38</v>
      </c>
      <c r="N1614" s="12">
        <v>0.42105263157894735</v>
      </c>
    </row>
    <row r="1615" spans="1:14" x14ac:dyDescent="0.2">
      <c r="A1615" s="8">
        <v>656</v>
      </c>
      <c r="B1615" s="8">
        <v>19</v>
      </c>
      <c r="C1615" s="9" t="s">
        <v>12</v>
      </c>
      <c r="D1615" s="9" t="s">
        <v>36</v>
      </c>
      <c r="E1615" s="31">
        <v>22</v>
      </c>
      <c r="F1615" s="31">
        <v>22</v>
      </c>
      <c r="G1615" s="31">
        <v>36</v>
      </c>
      <c r="H1615" s="8">
        <v>1</v>
      </c>
      <c r="I1615" s="7">
        <v>9.7222222222222224E-3</v>
      </c>
      <c r="J1615" s="9" t="s">
        <v>6</v>
      </c>
      <c r="K1615" s="31">
        <v>36</v>
      </c>
      <c r="L1615" s="31">
        <v>14</v>
      </c>
      <c r="M1615" s="31">
        <v>36</v>
      </c>
      <c r="N1615" s="12">
        <v>0.3888888888888889</v>
      </c>
    </row>
    <row r="1616" spans="1:14" x14ac:dyDescent="0.2">
      <c r="A1616" s="8">
        <v>657</v>
      </c>
      <c r="B1616" s="8">
        <v>1</v>
      </c>
      <c r="C1616" s="9" t="s">
        <v>11</v>
      </c>
      <c r="D1616" s="9" t="s">
        <v>35</v>
      </c>
      <c r="E1616" s="31">
        <v>25</v>
      </c>
      <c r="F1616" s="31">
        <v>50</v>
      </c>
      <c r="G1616" s="31">
        <v>40</v>
      </c>
      <c r="H1616" s="8">
        <v>2</v>
      </c>
      <c r="I1616" s="7">
        <v>3.8194444444444448E-2</v>
      </c>
      <c r="J1616" s="9" t="s">
        <v>8</v>
      </c>
      <c r="K1616" s="31">
        <v>80</v>
      </c>
      <c r="L1616" s="31">
        <v>30</v>
      </c>
      <c r="M1616" s="31">
        <v>80</v>
      </c>
      <c r="N1616" s="12">
        <v>0.375</v>
      </c>
    </row>
    <row r="1617" spans="1:14" x14ac:dyDescent="0.2">
      <c r="A1617" s="8">
        <v>657</v>
      </c>
      <c r="B1617" s="8">
        <v>1</v>
      </c>
      <c r="C1617" s="9" t="s">
        <v>22</v>
      </c>
      <c r="D1617" s="9" t="s">
        <v>46</v>
      </c>
      <c r="E1617" s="31">
        <v>14</v>
      </c>
      <c r="F1617" s="31">
        <v>28</v>
      </c>
      <c r="G1617" s="31">
        <v>23</v>
      </c>
      <c r="H1617" s="8">
        <v>2</v>
      </c>
      <c r="I1617" s="7">
        <v>2.7083333333333334E-2</v>
      </c>
      <c r="J1617" s="9" t="s">
        <v>8</v>
      </c>
      <c r="K1617" s="31">
        <v>46</v>
      </c>
      <c r="L1617" s="31">
        <v>18</v>
      </c>
      <c r="M1617" s="31">
        <v>46</v>
      </c>
      <c r="N1617" s="12">
        <v>0.39130434782608697</v>
      </c>
    </row>
    <row r="1618" spans="1:14" x14ac:dyDescent="0.2">
      <c r="A1618" s="8">
        <v>657</v>
      </c>
      <c r="B1618" s="8">
        <v>1</v>
      </c>
      <c r="C1618" s="9" t="s">
        <v>17</v>
      </c>
      <c r="D1618" s="9" t="s">
        <v>41</v>
      </c>
      <c r="E1618" s="31">
        <v>21</v>
      </c>
      <c r="F1618" s="31">
        <v>42</v>
      </c>
      <c r="G1618" s="31">
        <v>35</v>
      </c>
      <c r="H1618" s="8">
        <v>2</v>
      </c>
      <c r="I1618" s="7">
        <v>2.7777777777777776E-2</v>
      </c>
      <c r="J1618" s="9" t="s">
        <v>8</v>
      </c>
      <c r="K1618" s="31">
        <v>70</v>
      </c>
      <c r="L1618" s="31">
        <v>28</v>
      </c>
      <c r="M1618" s="31">
        <v>70</v>
      </c>
      <c r="N1618" s="12">
        <v>0.4</v>
      </c>
    </row>
    <row r="1619" spans="1:14" x14ac:dyDescent="0.2">
      <c r="A1619" s="8">
        <v>658</v>
      </c>
      <c r="B1619" s="8">
        <v>19</v>
      </c>
      <c r="C1619" s="9" t="s">
        <v>18</v>
      </c>
      <c r="D1619" s="9" t="s">
        <v>42</v>
      </c>
      <c r="E1619" s="31">
        <v>19</v>
      </c>
      <c r="F1619" s="31">
        <v>19</v>
      </c>
      <c r="G1619" s="31">
        <v>32</v>
      </c>
      <c r="H1619" s="8">
        <v>1</v>
      </c>
      <c r="I1619" s="7">
        <v>1.4583333333333334E-2</v>
      </c>
      <c r="J1619" s="9" t="s">
        <v>8</v>
      </c>
      <c r="K1619" s="31">
        <v>32</v>
      </c>
      <c r="L1619" s="31">
        <v>13</v>
      </c>
      <c r="M1619" s="31">
        <v>32</v>
      </c>
      <c r="N1619" s="12">
        <v>0.40625</v>
      </c>
    </row>
    <row r="1620" spans="1:14" x14ac:dyDescent="0.2">
      <c r="A1620" s="8">
        <v>658</v>
      </c>
      <c r="B1620" s="8">
        <v>19</v>
      </c>
      <c r="C1620" s="9" t="s">
        <v>10</v>
      </c>
      <c r="D1620" s="9" t="s">
        <v>34</v>
      </c>
      <c r="E1620" s="31">
        <v>16</v>
      </c>
      <c r="F1620" s="31">
        <v>32</v>
      </c>
      <c r="G1620" s="31">
        <v>27</v>
      </c>
      <c r="H1620" s="8">
        <v>2</v>
      </c>
      <c r="I1620" s="7">
        <v>1.8749999999999999E-2</v>
      </c>
      <c r="J1620" s="9" t="s">
        <v>8</v>
      </c>
      <c r="K1620" s="31">
        <v>54</v>
      </c>
      <c r="L1620" s="31">
        <v>22</v>
      </c>
      <c r="M1620" s="31">
        <v>54</v>
      </c>
      <c r="N1620" s="12">
        <v>0.40740740740740738</v>
      </c>
    </row>
    <row r="1621" spans="1:14" x14ac:dyDescent="0.2">
      <c r="A1621" s="8">
        <v>659</v>
      </c>
      <c r="B1621" s="8">
        <v>9</v>
      </c>
      <c r="C1621" s="9" t="s">
        <v>13</v>
      </c>
      <c r="D1621" s="9" t="s">
        <v>37</v>
      </c>
      <c r="E1621" s="31">
        <v>17</v>
      </c>
      <c r="F1621" s="31">
        <v>51</v>
      </c>
      <c r="G1621" s="31">
        <v>29</v>
      </c>
      <c r="H1621" s="8">
        <v>3</v>
      </c>
      <c r="I1621" s="7">
        <v>2.1527777777777778E-2</v>
      </c>
      <c r="J1621" s="9" t="s">
        <v>6</v>
      </c>
      <c r="K1621" s="31">
        <v>87</v>
      </c>
      <c r="L1621" s="31">
        <v>36</v>
      </c>
      <c r="M1621" s="31">
        <v>87</v>
      </c>
      <c r="N1621" s="12">
        <v>0.41379310344827586</v>
      </c>
    </row>
    <row r="1622" spans="1:14" x14ac:dyDescent="0.2">
      <c r="A1622" s="8">
        <v>660</v>
      </c>
      <c r="B1622" s="8">
        <v>19</v>
      </c>
      <c r="C1622" s="9" t="s">
        <v>16</v>
      </c>
      <c r="D1622" s="9" t="s">
        <v>40</v>
      </c>
      <c r="E1622" s="31">
        <v>11</v>
      </c>
      <c r="F1622" s="31">
        <v>22</v>
      </c>
      <c r="G1622" s="31">
        <v>19</v>
      </c>
      <c r="H1622" s="8">
        <v>2</v>
      </c>
      <c r="I1622" s="7">
        <v>1.6666666666666666E-2</v>
      </c>
      <c r="J1622" s="9" t="s">
        <v>8</v>
      </c>
      <c r="K1622" s="31">
        <v>38</v>
      </c>
      <c r="L1622" s="31">
        <v>16</v>
      </c>
      <c r="M1622" s="31">
        <v>38</v>
      </c>
      <c r="N1622" s="12">
        <v>0.42105263157894735</v>
      </c>
    </row>
    <row r="1623" spans="1:14" x14ac:dyDescent="0.2">
      <c r="A1623" s="8">
        <v>660</v>
      </c>
      <c r="B1623" s="8">
        <v>19</v>
      </c>
      <c r="C1623" s="9" t="s">
        <v>7</v>
      </c>
      <c r="D1623" s="9" t="s">
        <v>32</v>
      </c>
      <c r="E1623" s="31">
        <v>18</v>
      </c>
      <c r="F1623" s="31">
        <v>54</v>
      </c>
      <c r="G1623" s="31">
        <v>30</v>
      </c>
      <c r="H1623" s="8">
        <v>3</v>
      </c>
      <c r="I1623" s="7">
        <v>1.1111111111111112E-2</v>
      </c>
      <c r="J1623" s="9" t="s">
        <v>6</v>
      </c>
      <c r="K1623" s="31">
        <v>90</v>
      </c>
      <c r="L1623" s="31">
        <v>36</v>
      </c>
      <c r="M1623" s="31">
        <v>90</v>
      </c>
      <c r="N1623" s="12">
        <v>0.4</v>
      </c>
    </row>
    <row r="1624" spans="1:14" x14ac:dyDescent="0.2">
      <c r="A1624" s="8">
        <v>660</v>
      </c>
      <c r="B1624" s="8">
        <v>19</v>
      </c>
      <c r="C1624" s="9" t="s">
        <v>11</v>
      </c>
      <c r="D1624" s="9" t="s">
        <v>35</v>
      </c>
      <c r="E1624" s="31">
        <v>25</v>
      </c>
      <c r="F1624" s="31">
        <v>50</v>
      </c>
      <c r="G1624" s="31">
        <v>40</v>
      </c>
      <c r="H1624" s="8">
        <v>2</v>
      </c>
      <c r="I1624" s="7">
        <v>3.472222222222222E-3</v>
      </c>
      <c r="J1624" s="9" t="s">
        <v>8</v>
      </c>
      <c r="K1624" s="31">
        <v>80</v>
      </c>
      <c r="L1624" s="31">
        <v>30</v>
      </c>
      <c r="M1624" s="31">
        <v>80</v>
      </c>
      <c r="N1624" s="12">
        <v>0.375</v>
      </c>
    </row>
    <row r="1625" spans="1:14" x14ac:dyDescent="0.2">
      <c r="A1625" s="8">
        <v>661</v>
      </c>
      <c r="B1625" s="8">
        <v>16</v>
      </c>
      <c r="C1625" s="9" t="s">
        <v>22</v>
      </c>
      <c r="D1625" s="9" t="s">
        <v>46</v>
      </c>
      <c r="E1625" s="31">
        <v>14</v>
      </c>
      <c r="F1625" s="31">
        <v>42</v>
      </c>
      <c r="G1625" s="31">
        <v>23</v>
      </c>
      <c r="H1625" s="8">
        <v>3</v>
      </c>
      <c r="I1625" s="7">
        <v>3.888888888888889E-2</v>
      </c>
      <c r="J1625" s="9" t="s">
        <v>8</v>
      </c>
      <c r="K1625" s="31">
        <v>69</v>
      </c>
      <c r="L1625" s="31">
        <v>27</v>
      </c>
      <c r="M1625" s="31">
        <v>69</v>
      </c>
      <c r="N1625" s="12">
        <v>0.39130434782608697</v>
      </c>
    </row>
    <row r="1626" spans="1:14" x14ac:dyDescent="0.2">
      <c r="A1626" s="8">
        <v>661</v>
      </c>
      <c r="B1626" s="8">
        <v>16</v>
      </c>
      <c r="C1626" s="9" t="s">
        <v>9</v>
      </c>
      <c r="D1626" s="9" t="s">
        <v>33</v>
      </c>
      <c r="E1626" s="31">
        <v>19</v>
      </c>
      <c r="F1626" s="31">
        <v>19</v>
      </c>
      <c r="G1626" s="31">
        <v>31</v>
      </c>
      <c r="H1626" s="8">
        <v>1</v>
      </c>
      <c r="I1626" s="7">
        <v>1.5277777777777777E-2</v>
      </c>
      <c r="J1626" s="9" t="s">
        <v>8</v>
      </c>
      <c r="K1626" s="31">
        <v>31</v>
      </c>
      <c r="L1626" s="31">
        <v>12</v>
      </c>
      <c r="M1626" s="31">
        <v>31</v>
      </c>
      <c r="N1626" s="12">
        <v>0.38709677419354838</v>
      </c>
    </row>
    <row r="1627" spans="1:14" x14ac:dyDescent="0.2">
      <c r="A1627" s="8">
        <v>661</v>
      </c>
      <c r="B1627" s="8">
        <v>16</v>
      </c>
      <c r="C1627" s="9" t="s">
        <v>26</v>
      </c>
      <c r="D1627" s="9" t="s">
        <v>50</v>
      </c>
      <c r="E1627" s="31">
        <v>15</v>
      </c>
      <c r="F1627" s="31">
        <v>30</v>
      </c>
      <c r="G1627" s="31">
        <v>25</v>
      </c>
      <c r="H1627" s="8">
        <v>2</v>
      </c>
      <c r="I1627" s="7">
        <v>2.0833333333333332E-2</v>
      </c>
      <c r="J1627" s="9" t="s">
        <v>6</v>
      </c>
      <c r="K1627" s="31">
        <v>50</v>
      </c>
      <c r="L1627" s="31">
        <v>20</v>
      </c>
      <c r="M1627" s="31">
        <v>50</v>
      </c>
      <c r="N1627" s="12">
        <v>0.4</v>
      </c>
    </row>
    <row r="1628" spans="1:14" x14ac:dyDescent="0.2">
      <c r="A1628" s="8">
        <v>661</v>
      </c>
      <c r="B1628" s="8">
        <v>16</v>
      </c>
      <c r="C1628" s="9" t="s">
        <v>15</v>
      </c>
      <c r="D1628" s="9" t="s">
        <v>39</v>
      </c>
      <c r="E1628" s="31">
        <v>16</v>
      </c>
      <c r="F1628" s="31">
        <v>32</v>
      </c>
      <c r="G1628" s="31">
        <v>28</v>
      </c>
      <c r="H1628" s="8">
        <v>2</v>
      </c>
      <c r="I1628" s="7">
        <v>1.8749999999999999E-2</v>
      </c>
      <c r="J1628" s="9" t="s">
        <v>8</v>
      </c>
      <c r="K1628" s="31">
        <v>56</v>
      </c>
      <c r="L1628" s="31">
        <v>24</v>
      </c>
      <c r="M1628" s="31">
        <v>56</v>
      </c>
      <c r="N1628" s="12">
        <v>0.42857142857142855</v>
      </c>
    </row>
    <row r="1629" spans="1:14" x14ac:dyDescent="0.2">
      <c r="A1629" s="8">
        <v>662</v>
      </c>
      <c r="B1629" s="8">
        <v>15</v>
      </c>
      <c r="C1629" s="9" t="s">
        <v>5</v>
      </c>
      <c r="D1629" s="9" t="s">
        <v>31</v>
      </c>
      <c r="E1629" s="31">
        <v>14</v>
      </c>
      <c r="F1629" s="31">
        <v>42</v>
      </c>
      <c r="G1629" s="31">
        <v>24</v>
      </c>
      <c r="H1629" s="8">
        <v>3</v>
      </c>
      <c r="I1629" s="7">
        <v>2.361111111111111E-2</v>
      </c>
      <c r="J1629" s="9" t="s">
        <v>6</v>
      </c>
      <c r="K1629" s="31">
        <v>72</v>
      </c>
      <c r="L1629" s="31">
        <v>30</v>
      </c>
      <c r="M1629" s="31">
        <v>72</v>
      </c>
      <c r="N1629" s="12">
        <v>0.41666666666666669</v>
      </c>
    </row>
    <row r="1630" spans="1:14" x14ac:dyDescent="0.2">
      <c r="A1630" s="8">
        <v>662</v>
      </c>
      <c r="B1630" s="8">
        <v>15</v>
      </c>
      <c r="C1630" s="9" t="s">
        <v>26</v>
      </c>
      <c r="D1630" s="9" t="s">
        <v>50</v>
      </c>
      <c r="E1630" s="31">
        <v>15</v>
      </c>
      <c r="F1630" s="31">
        <v>15</v>
      </c>
      <c r="G1630" s="31">
        <v>25</v>
      </c>
      <c r="H1630" s="8">
        <v>1</v>
      </c>
      <c r="I1630" s="7">
        <v>6.9444444444444441E-3</v>
      </c>
      <c r="J1630" s="9" t="s">
        <v>8</v>
      </c>
      <c r="K1630" s="31">
        <v>25</v>
      </c>
      <c r="L1630" s="31">
        <v>10</v>
      </c>
      <c r="M1630" s="31">
        <v>25</v>
      </c>
      <c r="N1630" s="12">
        <v>0.4</v>
      </c>
    </row>
    <row r="1631" spans="1:14" x14ac:dyDescent="0.2">
      <c r="A1631" s="8">
        <v>662</v>
      </c>
      <c r="B1631" s="8">
        <v>15</v>
      </c>
      <c r="C1631" s="9" t="s">
        <v>12</v>
      </c>
      <c r="D1631" s="9" t="s">
        <v>36</v>
      </c>
      <c r="E1631" s="31">
        <v>22</v>
      </c>
      <c r="F1631" s="31">
        <v>22</v>
      </c>
      <c r="G1631" s="31">
        <v>36</v>
      </c>
      <c r="H1631" s="8">
        <v>1</v>
      </c>
      <c r="I1631" s="7">
        <v>2.8472222222222222E-2</v>
      </c>
      <c r="J1631" s="9" t="s">
        <v>6</v>
      </c>
      <c r="K1631" s="31">
        <v>36</v>
      </c>
      <c r="L1631" s="31">
        <v>14</v>
      </c>
      <c r="M1631" s="31">
        <v>36</v>
      </c>
      <c r="N1631" s="12">
        <v>0.3888888888888889</v>
      </c>
    </row>
    <row r="1632" spans="1:14" x14ac:dyDescent="0.2">
      <c r="A1632" s="8">
        <v>663</v>
      </c>
      <c r="B1632" s="8">
        <v>3</v>
      </c>
      <c r="C1632" s="9" t="s">
        <v>24</v>
      </c>
      <c r="D1632" s="9" t="s">
        <v>48</v>
      </c>
      <c r="E1632" s="31">
        <v>10</v>
      </c>
      <c r="F1632" s="31">
        <v>20</v>
      </c>
      <c r="G1632" s="31">
        <v>18</v>
      </c>
      <c r="H1632" s="8">
        <v>2</v>
      </c>
      <c r="I1632" s="7">
        <v>2.7777777777777776E-2</v>
      </c>
      <c r="J1632" s="9" t="s">
        <v>8</v>
      </c>
      <c r="K1632" s="31">
        <v>36</v>
      </c>
      <c r="L1632" s="31">
        <v>16</v>
      </c>
      <c r="M1632" s="31">
        <v>36</v>
      </c>
      <c r="N1632" s="12">
        <v>0.44444444444444442</v>
      </c>
    </row>
    <row r="1633" spans="1:14" x14ac:dyDescent="0.2">
      <c r="A1633" s="8">
        <v>663</v>
      </c>
      <c r="B1633" s="8">
        <v>3</v>
      </c>
      <c r="C1633" s="9" t="s">
        <v>13</v>
      </c>
      <c r="D1633" s="9" t="s">
        <v>37</v>
      </c>
      <c r="E1633" s="31">
        <v>17</v>
      </c>
      <c r="F1633" s="31">
        <v>34</v>
      </c>
      <c r="G1633" s="31">
        <v>29</v>
      </c>
      <c r="H1633" s="8">
        <v>2</v>
      </c>
      <c r="I1633" s="7">
        <v>3.472222222222222E-3</v>
      </c>
      <c r="J1633" s="9" t="s">
        <v>8</v>
      </c>
      <c r="K1633" s="31">
        <v>58</v>
      </c>
      <c r="L1633" s="31">
        <v>24</v>
      </c>
      <c r="M1633" s="31">
        <v>58</v>
      </c>
      <c r="N1633" s="12">
        <v>0.41379310344827586</v>
      </c>
    </row>
    <row r="1634" spans="1:14" x14ac:dyDescent="0.2">
      <c r="A1634" s="8">
        <v>663</v>
      </c>
      <c r="B1634" s="8">
        <v>3</v>
      </c>
      <c r="C1634" s="9" t="s">
        <v>21</v>
      </c>
      <c r="D1634" s="9" t="s">
        <v>45</v>
      </c>
      <c r="E1634" s="31">
        <v>12</v>
      </c>
      <c r="F1634" s="31">
        <v>12</v>
      </c>
      <c r="G1634" s="31">
        <v>20</v>
      </c>
      <c r="H1634" s="8">
        <v>1</v>
      </c>
      <c r="I1634" s="7">
        <v>2.9166666666666667E-2</v>
      </c>
      <c r="J1634" s="9" t="s">
        <v>8</v>
      </c>
      <c r="K1634" s="31">
        <v>20</v>
      </c>
      <c r="L1634" s="31">
        <v>8</v>
      </c>
      <c r="M1634" s="31">
        <v>20</v>
      </c>
      <c r="N1634" s="12">
        <v>0.4</v>
      </c>
    </row>
    <row r="1635" spans="1:14" x14ac:dyDescent="0.2">
      <c r="A1635" s="8">
        <v>664</v>
      </c>
      <c r="B1635" s="8">
        <v>20</v>
      </c>
      <c r="C1635" s="9" t="s">
        <v>24</v>
      </c>
      <c r="D1635" s="9" t="s">
        <v>48</v>
      </c>
      <c r="E1635" s="31">
        <v>10</v>
      </c>
      <c r="F1635" s="31">
        <v>10</v>
      </c>
      <c r="G1635" s="31">
        <v>18</v>
      </c>
      <c r="H1635" s="8">
        <v>1</v>
      </c>
      <c r="I1635" s="7">
        <v>6.2500000000000003E-3</v>
      </c>
      <c r="J1635" s="9" t="s">
        <v>6</v>
      </c>
      <c r="K1635" s="31">
        <v>18</v>
      </c>
      <c r="L1635" s="31">
        <v>8</v>
      </c>
      <c r="M1635" s="31">
        <v>18</v>
      </c>
      <c r="N1635" s="12">
        <v>0.44444444444444442</v>
      </c>
    </row>
    <row r="1636" spans="1:14" x14ac:dyDescent="0.2">
      <c r="A1636" s="8">
        <v>664</v>
      </c>
      <c r="B1636" s="8">
        <v>20</v>
      </c>
      <c r="C1636" s="9" t="s">
        <v>16</v>
      </c>
      <c r="D1636" s="9" t="s">
        <v>40</v>
      </c>
      <c r="E1636" s="31">
        <v>11</v>
      </c>
      <c r="F1636" s="31">
        <v>22</v>
      </c>
      <c r="G1636" s="31">
        <v>19</v>
      </c>
      <c r="H1636" s="8">
        <v>2</v>
      </c>
      <c r="I1636" s="7">
        <v>2.9166666666666667E-2</v>
      </c>
      <c r="J1636" s="9" t="s">
        <v>6</v>
      </c>
      <c r="K1636" s="31">
        <v>38</v>
      </c>
      <c r="L1636" s="31">
        <v>16</v>
      </c>
      <c r="M1636" s="31">
        <v>38</v>
      </c>
      <c r="N1636" s="12">
        <v>0.42105263157894735</v>
      </c>
    </row>
    <row r="1637" spans="1:14" x14ac:dyDescent="0.2">
      <c r="A1637" s="8">
        <v>664</v>
      </c>
      <c r="B1637" s="8">
        <v>20</v>
      </c>
      <c r="C1637" s="9" t="s">
        <v>19</v>
      </c>
      <c r="D1637" s="9" t="s">
        <v>43</v>
      </c>
      <c r="E1637" s="31">
        <v>13</v>
      </c>
      <c r="F1637" s="31">
        <v>39</v>
      </c>
      <c r="G1637" s="31">
        <v>22</v>
      </c>
      <c r="H1637" s="8">
        <v>3</v>
      </c>
      <c r="I1637" s="7">
        <v>3.3333333333333333E-2</v>
      </c>
      <c r="J1637" s="9" t="s">
        <v>8</v>
      </c>
      <c r="K1637" s="31">
        <v>66</v>
      </c>
      <c r="L1637" s="31">
        <v>27</v>
      </c>
      <c r="M1637" s="31">
        <v>66</v>
      </c>
      <c r="N1637" s="12">
        <v>0.40909090909090912</v>
      </c>
    </row>
    <row r="1638" spans="1:14" x14ac:dyDescent="0.2">
      <c r="A1638" s="8">
        <v>665</v>
      </c>
      <c r="B1638" s="8">
        <v>6</v>
      </c>
      <c r="C1638" s="9" t="s">
        <v>26</v>
      </c>
      <c r="D1638" s="9" t="s">
        <v>50</v>
      </c>
      <c r="E1638" s="31">
        <v>15</v>
      </c>
      <c r="F1638" s="31">
        <v>45</v>
      </c>
      <c r="G1638" s="31">
        <v>25</v>
      </c>
      <c r="H1638" s="8">
        <v>3</v>
      </c>
      <c r="I1638" s="7">
        <v>1.7361111111111112E-2</v>
      </c>
      <c r="J1638" s="9" t="s">
        <v>8</v>
      </c>
      <c r="K1638" s="31">
        <v>75</v>
      </c>
      <c r="L1638" s="31">
        <v>30</v>
      </c>
      <c r="M1638" s="31">
        <v>75</v>
      </c>
      <c r="N1638" s="12">
        <v>0.4</v>
      </c>
    </row>
    <row r="1639" spans="1:14" x14ac:dyDescent="0.2">
      <c r="A1639" s="8">
        <v>665</v>
      </c>
      <c r="B1639" s="8">
        <v>6</v>
      </c>
      <c r="C1639" s="9" t="s">
        <v>10</v>
      </c>
      <c r="D1639" s="9" t="s">
        <v>34</v>
      </c>
      <c r="E1639" s="31">
        <v>16</v>
      </c>
      <c r="F1639" s="31">
        <v>32</v>
      </c>
      <c r="G1639" s="31">
        <v>27</v>
      </c>
      <c r="H1639" s="8">
        <v>2</v>
      </c>
      <c r="I1639" s="7">
        <v>1.0416666666666666E-2</v>
      </c>
      <c r="J1639" s="9" t="s">
        <v>8</v>
      </c>
      <c r="K1639" s="31">
        <v>54</v>
      </c>
      <c r="L1639" s="31">
        <v>22</v>
      </c>
      <c r="M1639" s="31">
        <v>54</v>
      </c>
      <c r="N1639" s="12">
        <v>0.40740740740740738</v>
      </c>
    </row>
    <row r="1640" spans="1:14" x14ac:dyDescent="0.2">
      <c r="A1640" s="8">
        <v>666</v>
      </c>
      <c r="B1640" s="8">
        <v>8</v>
      </c>
      <c r="C1640" s="9" t="s">
        <v>21</v>
      </c>
      <c r="D1640" s="9" t="s">
        <v>45</v>
      </c>
      <c r="E1640" s="31">
        <v>12</v>
      </c>
      <c r="F1640" s="31">
        <v>24</v>
      </c>
      <c r="G1640" s="31">
        <v>20</v>
      </c>
      <c r="H1640" s="8">
        <v>2</v>
      </c>
      <c r="I1640" s="7">
        <v>1.8749999999999999E-2</v>
      </c>
      <c r="J1640" s="9" t="s">
        <v>8</v>
      </c>
      <c r="K1640" s="31">
        <v>40</v>
      </c>
      <c r="L1640" s="31">
        <v>16</v>
      </c>
      <c r="M1640" s="31">
        <v>40</v>
      </c>
      <c r="N1640" s="12">
        <v>0.4</v>
      </c>
    </row>
    <row r="1641" spans="1:14" x14ac:dyDescent="0.2">
      <c r="A1641" s="8">
        <v>667</v>
      </c>
      <c r="B1641" s="8">
        <v>6</v>
      </c>
      <c r="C1641" s="9" t="s">
        <v>12</v>
      </c>
      <c r="D1641" s="9" t="s">
        <v>36</v>
      </c>
      <c r="E1641" s="31">
        <v>22</v>
      </c>
      <c r="F1641" s="31">
        <v>22</v>
      </c>
      <c r="G1641" s="31">
        <v>36</v>
      </c>
      <c r="H1641" s="8">
        <v>1</v>
      </c>
      <c r="I1641" s="7">
        <v>8.3333333333333332E-3</v>
      </c>
      <c r="J1641" s="9" t="s">
        <v>6</v>
      </c>
      <c r="K1641" s="31">
        <v>36</v>
      </c>
      <c r="L1641" s="31">
        <v>14</v>
      </c>
      <c r="M1641" s="31">
        <v>36</v>
      </c>
      <c r="N1641" s="12">
        <v>0.3888888888888889</v>
      </c>
    </row>
    <row r="1642" spans="1:14" x14ac:dyDescent="0.2">
      <c r="A1642" s="8">
        <v>668</v>
      </c>
      <c r="B1642" s="8">
        <v>12</v>
      </c>
      <c r="C1642" s="9" t="s">
        <v>25</v>
      </c>
      <c r="D1642" s="9" t="s">
        <v>49</v>
      </c>
      <c r="E1642" s="31">
        <v>15</v>
      </c>
      <c r="F1642" s="31">
        <v>45</v>
      </c>
      <c r="G1642" s="31">
        <v>26</v>
      </c>
      <c r="H1642" s="8">
        <v>3</v>
      </c>
      <c r="I1642" s="7">
        <v>4.0972222222222222E-2</v>
      </c>
      <c r="J1642" s="9" t="s">
        <v>6</v>
      </c>
      <c r="K1642" s="31">
        <v>78</v>
      </c>
      <c r="L1642" s="31">
        <v>33</v>
      </c>
      <c r="M1642" s="31">
        <v>78</v>
      </c>
      <c r="N1642" s="12">
        <v>0.42307692307692307</v>
      </c>
    </row>
    <row r="1643" spans="1:14" x14ac:dyDescent="0.2">
      <c r="A1643" s="8">
        <v>668</v>
      </c>
      <c r="B1643" s="8">
        <v>12</v>
      </c>
      <c r="C1643" s="9" t="s">
        <v>5</v>
      </c>
      <c r="D1643" s="9" t="s">
        <v>31</v>
      </c>
      <c r="E1643" s="31">
        <v>14</v>
      </c>
      <c r="F1643" s="31">
        <v>28</v>
      </c>
      <c r="G1643" s="31">
        <v>24</v>
      </c>
      <c r="H1643" s="8">
        <v>2</v>
      </c>
      <c r="I1643" s="7">
        <v>6.2500000000000003E-3</v>
      </c>
      <c r="J1643" s="9" t="s">
        <v>8</v>
      </c>
      <c r="K1643" s="31">
        <v>48</v>
      </c>
      <c r="L1643" s="31">
        <v>20</v>
      </c>
      <c r="M1643" s="31">
        <v>48</v>
      </c>
      <c r="N1643" s="12">
        <v>0.41666666666666669</v>
      </c>
    </row>
    <row r="1644" spans="1:14" x14ac:dyDescent="0.2">
      <c r="A1644" s="8">
        <v>668</v>
      </c>
      <c r="B1644" s="8">
        <v>12</v>
      </c>
      <c r="C1644" s="9" t="s">
        <v>26</v>
      </c>
      <c r="D1644" s="9" t="s">
        <v>50</v>
      </c>
      <c r="E1644" s="31">
        <v>15</v>
      </c>
      <c r="F1644" s="31">
        <v>45</v>
      </c>
      <c r="G1644" s="31">
        <v>25</v>
      </c>
      <c r="H1644" s="8">
        <v>3</v>
      </c>
      <c r="I1644" s="7">
        <v>3.2638888888888891E-2</v>
      </c>
      <c r="J1644" s="9" t="s">
        <v>6</v>
      </c>
      <c r="K1644" s="31">
        <v>75</v>
      </c>
      <c r="L1644" s="31">
        <v>30</v>
      </c>
      <c r="M1644" s="31">
        <v>75</v>
      </c>
      <c r="N1644" s="12">
        <v>0.4</v>
      </c>
    </row>
    <row r="1645" spans="1:14" x14ac:dyDescent="0.2">
      <c r="A1645" s="8">
        <v>669</v>
      </c>
      <c r="B1645" s="8">
        <v>10</v>
      </c>
      <c r="C1645" s="9" t="s">
        <v>9</v>
      </c>
      <c r="D1645" s="9" t="s">
        <v>33</v>
      </c>
      <c r="E1645" s="31">
        <v>19</v>
      </c>
      <c r="F1645" s="31">
        <v>19</v>
      </c>
      <c r="G1645" s="31">
        <v>31</v>
      </c>
      <c r="H1645" s="8">
        <v>1</v>
      </c>
      <c r="I1645" s="7">
        <v>9.0277777777777769E-3</v>
      </c>
      <c r="J1645" s="9" t="s">
        <v>8</v>
      </c>
      <c r="K1645" s="31">
        <v>31</v>
      </c>
      <c r="L1645" s="31">
        <v>12</v>
      </c>
      <c r="M1645" s="31">
        <v>31</v>
      </c>
      <c r="N1645" s="12">
        <v>0.38709677419354838</v>
      </c>
    </row>
    <row r="1646" spans="1:14" x14ac:dyDescent="0.2">
      <c r="A1646" s="8">
        <v>669</v>
      </c>
      <c r="B1646" s="8">
        <v>10</v>
      </c>
      <c r="C1646" s="9" t="s">
        <v>10</v>
      </c>
      <c r="D1646" s="9" t="s">
        <v>34</v>
      </c>
      <c r="E1646" s="31">
        <v>16</v>
      </c>
      <c r="F1646" s="31">
        <v>32</v>
      </c>
      <c r="G1646" s="31">
        <v>27</v>
      </c>
      <c r="H1646" s="8">
        <v>2</v>
      </c>
      <c r="I1646" s="7">
        <v>9.7222222222222224E-3</v>
      </c>
      <c r="J1646" s="9" t="s">
        <v>8</v>
      </c>
      <c r="K1646" s="31">
        <v>54</v>
      </c>
      <c r="L1646" s="31">
        <v>22</v>
      </c>
      <c r="M1646" s="31">
        <v>54</v>
      </c>
      <c r="N1646" s="12">
        <v>0.40740740740740738</v>
      </c>
    </row>
    <row r="1647" spans="1:14" x14ac:dyDescent="0.2">
      <c r="A1647" s="8">
        <v>669</v>
      </c>
      <c r="B1647" s="8">
        <v>10</v>
      </c>
      <c r="C1647" s="9" t="s">
        <v>18</v>
      </c>
      <c r="D1647" s="9" t="s">
        <v>42</v>
      </c>
      <c r="E1647" s="31">
        <v>19</v>
      </c>
      <c r="F1647" s="31">
        <v>57</v>
      </c>
      <c r="G1647" s="31">
        <v>32</v>
      </c>
      <c r="H1647" s="8">
        <v>3</v>
      </c>
      <c r="I1647" s="7">
        <v>2.9166666666666667E-2</v>
      </c>
      <c r="J1647" s="9" t="s">
        <v>8</v>
      </c>
      <c r="K1647" s="31">
        <v>96</v>
      </c>
      <c r="L1647" s="31">
        <v>39</v>
      </c>
      <c r="M1647" s="31">
        <v>96</v>
      </c>
      <c r="N1647" s="12">
        <v>0.40625</v>
      </c>
    </row>
    <row r="1648" spans="1:14" x14ac:dyDescent="0.2">
      <c r="A1648" s="8">
        <v>670</v>
      </c>
      <c r="B1648" s="8">
        <v>16</v>
      </c>
      <c r="C1648" s="9" t="s">
        <v>22</v>
      </c>
      <c r="D1648" s="9" t="s">
        <v>46</v>
      </c>
      <c r="E1648" s="31">
        <v>14</v>
      </c>
      <c r="F1648" s="31">
        <v>14</v>
      </c>
      <c r="G1648" s="31">
        <v>23</v>
      </c>
      <c r="H1648" s="8">
        <v>1</v>
      </c>
      <c r="I1648" s="7">
        <v>1.8055555555555554E-2</v>
      </c>
      <c r="J1648" s="9" t="s">
        <v>6</v>
      </c>
      <c r="K1648" s="31">
        <v>23</v>
      </c>
      <c r="L1648" s="31">
        <v>9</v>
      </c>
      <c r="M1648" s="31">
        <v>23</v>
      </c>
      <c r="N1648" s="12">
        <v>0.39130434782608697</v>
      </c>
    </row>
    <row r="1649" spans="1:14" x14ac:dyDescent="0.2">
      <c r="A1649" s="8">
        <v>670</v>
      </c>
      <c r="B1649" s="8">
        <v>16</v>
      </c>
      <c r="C1649" s="9" t="s">
        <v>17</v>
      </c>
      <c r="D1649" s="9" t="s">
        <v>41</v>
      </c>
      <c r="E1649" s="31">
        <v>21</v>
      </c>
      <c r="F1649" s="31">
        <v>21</v>
      </c>
      <c r="G1649" s="31">
        <v>35</v>
      </c>
      <c r="H1649" s="8">
        <v>1</v>
      </c>
      <c r="I1649" s="7">
        <v>1.1805555555555555E-2</v>
      </c>
      <c r="J1649" s="9" t="s">
        <v>8</v>
      </c>
      <c r="K1649" s="31">
        <v>35</v>
      </c>
      <c r="L1649" s="31">
        <v>14</v>
      </c>
      <c r="M1649" s="31">
        <v>35</v>
      </c>
      <c r="N1649" s="12">
        <v>0.4</v>
      </c>
    </row>
    <row r="1650" spans="1:14" x14ac:dyDescent="0.2">
      <c r="A1650" s="8">
        <v>670</v>
      </c>
      <c r="B1650" s="8">
        <v>16</v>
      </c>
      <c r="C1650" s="9" t="s">
        <v>12</v>
      </c>
      <c r="D1650" s="9" t="s">
        <v>36</v>
      </c>
      <c r="E1650" s="31">
        <v>22</v>
      </c>
      <c r="F1650" s="31">
        <v>22</v>
      </c>
      <c r="G1650" s="31">
        <v>36</v>
      </c>
      <c r="H1650" s="8">
        <v>1</v>
      </c>
      <c r="I1650" s="7">
        <v>2.2222222222222223E-2</v>
      </c>
      <c r="J1650" s="9" t="s">
        <v>6</v>
      </c>
      <c r="K1650" s="31">
        <v>36</v>
      </c>
      <c r="L1650" s="31">
        <v>14</v>
      </c>
      <c r="M1650" s="31">
        <v>36</v>
      </c>
      <c r="N1650" s="12">
        <v>0.3888888888888889</v>
      </c>
    </row>
    <row r="1651" spans="1:14" x14ac:dyDescent="0.2">
      <c r="A1651" s="8">
        <v>671</v>
      </c>
      <c r="B1651" s="8">
        <v>17</v>
      </c>
      <c r="C1651" s="9" t="s">
        <v>17</v>
      </c>
      <c r="D1651" s="9" t="s">
        <v>41</v>
      </c>
      <c r="E1651" s="31">
        <v>21</v>
      </c>
      <c r="F1651" s="31">
        <v>42</v>
      </c>
      <c r="G1651" s="31">
        <v>35</v>
      </c>
      <c r="H1651" s="8">
        <v>2</v>
      </c>
      <c r="I1651" s="7">
        <v>2.013888888888889E-2</v>
      </c>
      <c r="J1651" s="9" t="s">
        <v>8</v>
      </c>
      <c r="K1651" s="31">
        <v>70</v>
      </c>
      <c r="L1651" s="31">
        <v>28</v>
      </c>
      <c r="M1651" s="31">
        <v>70</v>
      </c>
      <c r="N1651" s="12">
        <v>0.4</v>
      </c>
    </row>
    <row r="1652" spans="1:14" x14ac:dyDescent="0.2">
      <c r="A1652" s="8">
        <v>671</v>
      </c>
      <c r="B1652" s="8">
        <v>17</v>
      </c>
      <c r="C1652" s="9" t="s">
        <v>26</v>
      </c>
      <c r="D1652" s="9" t="s">
        <v>50</v>
      </c>
      <c r="E1652" s="31">
        <v>15</v>
      </c>
      <c r="F1652" s="31">
        <v>30</v>
      </c>
      <c r="G1652" s="31">
        <v>25</v>
      </c>
      <c r="H1652" s="8">
        <v>2</v>
      </c>
      <c r="I1652" s="7">
        <v>2.2222222222222223E-2</v>
      </c>
      <c r="J1652" s="9" t="s">
        <v>6</v>
      </c>
      <c r="K1652" s="31">
        <v>50</v>
      </c>
      <c r="L1652" s="31">
        <v>20</v>
      </c>
      <c r="M1652" s="31">
        <v>50</v>
      </c>
      <c r="N1652" s="12">
        <v>0.4</v>
      </c>
    </row>
    <row r="1653" spans="1:14" x14ac:dyDescent="0.2">
      <c r="A1653" s="8">
        <v>671</v>
      </c>
      <c r="B1653" s="8">
        <v>17</v>
      </c>
      <c r="C1653" s="9" t="s">
        <v>18</v>
      </c>
      <c r="D1653" s="9" t="s">
        <v>42</v>
      </c>
      <c r="E1653" s="31">
        <v>19</v>
      </c>
      <c r="F1653" s="31">
        <v>38</v>
      </c>
      <c r="G1653" s="31">
        <v>32</v>
      </c>
      <c r="H1653" s="8">
        <v>2</v>
      </c>
      <c r="I1653" s="7">
        <v>2.361111111111111E-2</v>
      </c>
      <c r="J1653" s="9" t="s">
        <v>6</v>
      </c>
      <c r="K1653" s="31">
        <v>64</v>
      </c>
      <c r="L1653" s="31">
        <v>26</v>
      </c>
      <c r="M1653" s="31">
        <v>64</v>
      </c>
      <c r="N1653" s="12">
        <v>0.40625</v>
      </c>
    </row>
    <row r="1654" spans="1:14" x14ac:dyDescent="0.2">
      <c r="A1654" s="8">
        <v>672</v>
      </c>
      <c r="B1654" s="8">
        <v>12</v>
      </c>
      <c r="C1654" s="9" t="s">
        <v>18</v>
      </c>
      <c r="D1654" s="9" t="s">
        <v>42</v>
      </c>
      <c r="E1654" s="31">
        <v>19</v>
      </c>
      <c r="F1654" s="31">
        <v>57</v>
      </c>
      <c r="G1654" s="31">
        <v>32</v>
      </c>
      <c r="H1654" s="8">
        <v>3</v>
      </c>
      <c r="I1654" s="7">
        <v>1.4583333333333334E-2</v>
      </c>
      <c r="J1654" s="9" t="s">
        <v>8</v>
      </c>
      <c r="K1654" s="31">
        <v>96</v>
      </c>
      <c r="L1654" s="31">
        <v>39</v>
      </c>
      <c r="M1654" s="31">
        <v>96</v>
      </c>
      <c r="N1654" s="12">
        <v>0.40625</v>
      </c>
    </row>
    <row r="1655" spans="1:14" x14ac:dyDescent="0.2">
      <c r="A1655" s="8">
        <v>672</v>
      </c>
      <c r="B1655" s="8">
        <v>12</v>
      </c>
      <c r="C1655" s="9" t="s">
        <v>23</v>
      </c>
      <c r="D1655" s="9" t="s">
        <v>47</v>
      </c>
      <c r="E1655" s="31">
        <v>13</v>
      </c>
      <c r="F1655" s="31">
        <v>26</v>
      </c>
      <c r="G1655" s="31">
        <v>21</v>
      </c>
      <c r="H1655" s="8">
        <v>2</v>
      </c>
      <c r="I1655" s="7">
        <v>1.0416666666666666E-2</v>
      </c>
      <c r="J1655" s="9" t="s">
        <v>8</v>
      </c>
      <c r="K1655" s="31">
        <v>42</v>
      </c>
      <c r="L1655" s="31">
        <v>16</v>
      </c>
      <c r="M1655" s="31">
        <v>42</v>
      </c>
      <c r="N1655" s="12">
        <v>0.38095238095238093</v>
      </c>
    </row>
    <row r="1656" spans="1:14" x14ac:dyDescent="0.2">
      <c r="A1656" s="8">
        <v>672</v>
      </c>
      <c r="B1656" s="8">
        <v>12</v>
      </c>
      <c r="C1656" s="9" t="s">
        <v>16</v>
      </c>
      <c r="D1656" s="9" t="s">
        <v>40</v>
      </c>
      <c r="E1656" s="31">
        <v>11</v>
      </c>
      <c r="F1656" s="31">
        <v>11</v>
      </c>
      <c r="G1656" s="31">
        <v>19</v>
      </c>
      <c r="H1656" s="8">
        <v>1</v>
      </c>
      <c r="I1656" s="7">
        <v>2.9166666666666667E-2</v>
      </c>
      <c r="J1656" s="9" t="s">
        <v>6</v>
      </c>
      <c r="K1656" s="31">
        <v>19</v>
      </c>
      <c r="L1656" s="31">
        <v>8</v>
      </c>
      <c r="M1656" s="31">
        <v>19</v>
      </c>
      <c r="N1656" s="12">
        <v>0.42105263157894735</v>
      </c>
    </row>
    <row r="1657" spans="1:14" x14ac:dyDescent="0.2">
      <c r="A1657" s="8">
        <v>673</v>
      </c>
      <c r="B1657" s="8">
        <v>20</v>
      </c>
      <c r="C1657" s="9" t="s">
        <v>11</v>
      </c>
      <c r="D1657" s="9" t="s">
        <v>35</v>
      </c>
      <c r="E1657" s="31">
        <v>25</v>
      </c>
      <c r="F1657" s="31">
        <v>50</v>
      </c>
      <c r="G1657" s="31">
        <v>40</v>
      </c>
      <c r="H1657" s="8">
        <v>2</v>
      </c>
      <c r="I1657" s="7">
        <v>9.0277777777777769E-3</v>
      </c>
      <c r="J1657" s="9" t="s">
        <v>6</v>
      </c>
      <c r="K1657" s="31">
        <v>80</v>
      </c>
      <c r="L1657" s="31">
        <v>30</v>
      </c>
      <c r="M1657" s="31">
        <v>80</v>
      </c>
      <c r="N1657" s="12">
        <v>0.375</v>
      </c>
    </row>
    <row r="1658" spans="1:14" x14ac:dyDescent="0.2">
      <c r="A1658" s="8">
        <v>673</v>
      </c>
      <c r="B1658" s="8">
        <v>20</v>
      </c>
      <c r="C1658" s="9" t="s">
        <v>17</v>
      </c>
      <c r="D1658" s="9" t="s">
        <v>41</v>
      </c>
      <c r="E1658" s="31">
        <v>21</v>
      </c>
      <c r="F1658" s="31">
        <v>63</v>
      </c>
      <c r="G1658" s="31">
        <v>35</v>
      </c>
      <c r="H1658" s="8">
        <v>3</v>
      </c>
      <c r="I1658" s="7">
        <v>6.9444444444444441E-3</v>
      </c>
      <c r="J1658" s="9" t="s">
        <v>6</v>
      </c>
      <c r="K1658" s="31">
        <v>105</v>
      </c>
      <c r="L1658" s="31">
        <v>42</v>
      </c>
      <c r="M1658" s="31">
        <v>105</v>
      </c>
      <c r="N1658" s="12">
        <v>0.4</v>
      </c>
    </row>
    <row r="1659" spans="1:14" x14ac:dyDescent="0.2">
      <c r="A1659" s="8">
        <v>673</v>
      </c>
      <c r="B1659" s="8">
        <v>20</v>
      </c>
      <c r="C1659" s="9" t="s">
        <v>7</v>
      </c>
      <c r="D1659" s="9" t="s">
        <v>32</v>
      </c>
      <c r="E1659" s="31">
        <v>18</v>
      </c>
      <c r="F1659" s="31">
        <v>18</v>
      </c>
      <c r="G1659" s="31">
        <v>30</v>
      </c>
      <c r="H1659" s="8">
        <v>1</v>
      </c>
      <c r="I1659" s="7">
        <v>1.7361111111111112E-2</v>
      </c>
      <c r="J1659" s="9" t="s">
        <v>6</v>
      </c>
      <c r="K1659" s="31">
        <v>30</v>
      </c>
      <c r="L1659" s="31">
        <v>12</v>
      </c>
      <c r="M1659" s="31">
        <v>30</v>
      </c>
      <c r="N1659" s="12">
        <v>0.4</v>
      </c>
    </row>
    <row r="1660" spans="1:14" x14ac:dyDescent="0.2">
      <c r="A1660" s="8">
        <v>673</v>
      </c>
      <c r="B1660" s="8">
        <v>20</v>
      </c>
      <c r="C1660" s="9" t="s">
        <v>26</v>
      </c>
      <c r="D1660" s="9" t="s">
        <v>50</v>
      </c>
      <c r="E1660" s="31">
        <v>15</v>
      </c>
      <c r="F1660" s="31">
        <v>30</v>
      </c>
      <c r="G1660" s="31">
        <v>25</v>
      </c>
      <c r="H1660" s="8">
        <v>2</v>
      </c>
      <c r="I1660" s="7">
        <v>3.125E-2</v>
      </c>
      <c r="J1660" s="9" t="s">
        <v>8</v>
      </c>
      <c r="K1660" s="31">
        <v>50</v>
      </c>
      <c r="L1660" s="31">
        <v>20</v>
      </c>
      <c r="M1660" s="31">
        <v>50</v>
      </c>
      <c r="N1660" s="12">
        <v>0.4</v>
      </c>
    </row>
    <row r="1661" spans="1:14" x14ac:dyDescent="0.2">
      <c r="A1661" s="8">
        <v>674</v>
      </c>
      <c r="B1661" s="8">
        <v>1</v>
      </c>
      <c r="C1661" s="9" t="s">
        <v>16</v>
      </c>
      <c r="D1661" s="9" t="s">
        <v>40</v>
      </c>
      <c r="E1661" s="31">
        <v>11</v>
      </c>
      <c r="F1661" s="31">
        <v>33</v>
      </c>
      <c r="G1661" s="31">
        <v>19</v>
      </c>
      <c r="H1661" s="8">
        <v>3</v>
      </c>
      <c r="I1661" s="7">
        <v>7.6388888888888886E-3</v>
      </c>
      <c r="J1661" s="9" t="s">
        <v>6</v>
      </c>
      <c r="K1661" s="31">
        <v>57</v>
      </c>
      <c r="L1661" s="31">
        <v>24</v>
      </c>
      <c r="M1661" s="31">
        <v>57</v>
      </c>
      <c r="N1661" s="12">
        <v>0.42105263157894735</v>
      </c>
    </row>
    <row r="1662" spans="1:14" x14ac:dyDescent="0.2">
      <c r="A1662" s="8">
        <v>674</v>
      </c>
      <c r="B1662" s="8">
        <v>1</v>
      </c>
      <c r="C1662" s="9" t="s">
        <v>24</v>
      </c>
      <c r="D1662" s="9" t="s">
        <v>48</v>
      </c>
      <c r="E1662" s="31">
        <v>10</v>
      </c>
      <c r="F1662" s="31">
        <v>20</v>
      </c>
      <c r="G1662" s="31">
        <v>18</v>
      </c>
      <c r="H1662" s="8">
        <v>2</v>
      </c>
      <c r="I1662" s="7">
        <v>8.3333333333333332E-3</v>
      </c>
      <c r="J1662" s="9" t="s">
        <v>6</v>
      </c>
      <c r="K1662" s="31">
        <v>36</v>
      </c>
      <c r="L1662" s="31">
        <v>16</v>
      </c>
      <c r="M1662" s="31">
        <v>36</v>
      </c>
      <c r="N1662" s="12">
        <v>0.44444444444444442</v>
      </c>
    </row>
    <row r="1663" spans="1:14" x14ac:dyDescent="0.2">
      <c r="A1663" s="8">
        <v>674</v>
      </c>
      <c r="B1663" s="8">
        <v>1</v>
      </c>
      <c r="C1663" s="9" t="s">
        <v>9</v>
      </c>
      <c r="D1663" s="9" t="s">
        <v>33</v>
      </c>
      <c r="E1663" s="31">
        <v>19</v>
      </c>
      <c r="F1663" s="31">
        <v>57</v>
      </c>
      <c r="G1663" s="31">
        <v>31</v>
      </c>
      <c r="H1663" s="8">
        <v>3</v>
      </c>
      <c r="I1663" s="7">
        <v>4.8611111111111112E-3</v>
      </c>
      <c r="J1663" s="9" t="s">
        <v>8</v>
      </c>
      <c r="K1663" s="31">
        <v>93</v>
      </c>
      <c r="L1663" s="31">
        <v>36</v>
      </c>
      <c r="M1663" s="31">
        <v>93</v>
      </c>
      <c r="N1663" s="12">
        <v>0.38709677419354838</v>
      </c>
    </row>
    <row r="1664" spans="1:14" x14ac:dyDescent="0.2">
      <c r="A1664" s="8">
        <v>674</v>
      </c>
      <c r="B1664" s="8">
        <v>1</v>
      </c>
      <c r="C1664" s="9" t="s">
        <v>23</v>
      </c>
      <c r="D1664" s="9" t="s">
        <v>47</v>
      </c>
      <c r="E1664" s="31">
        <v>13</v>
      </c>
      <c r="F1664" s="31">
        <v>13</v>
      </c>
      <c r="G1664" s="31">
        <v>21</v>
      </c>
      <c r="H1664" s="8">
        <v>1</v>
      </c>
      <c r="I1664" s="7">
        <v>2.4305555555555556E-2</v>
      </c>
      <c r="J1664" s="9" t="s">
        <v>6</v>
      </c>
      <c r="K1664" s="31">
        <v>21</v>
      </c>
      <c r="L1664" s="31">
        <v>8</v>
      </c>
      <c r="M1664" s="31">
        <v>21</v>
      </c>
      <c r="N1664" s="12">
        <v>0.38095238095238093</v>
      </c>
    </row>
    <row r="1665" spans="1:14" x14ac:dyDescent="0.2">
      <c r="A1665" s="8">
        <v>675</v>
      </c>
      <c r="B1665" s="8">
        <v>5</v>
      </c>
      <c r="C1665" s="9" t="s">
        <v>26</v>
      </c>
      <c r="D1665" s="9" t="s">
        <v>50</v>
      </c>
      <c r="E1665" s="31">
        <v>15</v>
      </c>
      <c r="F1665" s="31">
        <v>15</v>
      </c>
      <c r="G1665" s="31">
        <v>25</v>
      </c>
      <c r="H1665" s="8">
        <v>1</v>
      </c>
      <c r="I1665" s="7">
        <v>5.5555555555555558E-3</v>
      </c>
      <c r="J1665" s="9" t="s">
        <v>6</v>
      </c>
      <c r="K1665" s="31">
        <v>25</v>
      </c>
      <c r="L1665" s="31">
        <v>10</v>
      </c>
      <c r="M1665" s="31">
        <v>25</v>
      </c>
      <c r="N1665" s="12">
        <v>0.4</v>
      </c>
    </row>
    <row r="1666" spans="1:14" x14ac:dyDescent="0.2">
      <c r="A1666" s="8">
        <v>675</v>
      </c>
      <c r="B1666" s="8">
        <v>5</v>
      </c>
      <c r="C1666" s="9" t="s">
        <v>21</v>
      </c>
      <c r="D1666" s="9" t="s">
        <v>45</v>
      </c>
      <c r="E1666" s="31">
        <v>12</v>
      </c>
      <c r="F1666" s="31">
        <v>36</v>
      </c>
      <c r="G1666" s="31">
        <v>20</v>
      </c>
      <c r="H1666" s="8">
        <v>3</v>
      </c>
      <c r="I1666" s="7">
        <v>3.7499999999999999E-2</v>
      </c>
      <c r="J1666" s="9" t="s">
        <v>8</v>
      </c>
      <c r="K1666" s="31">
        <v>60</v>
      </c>
      <c r="L1666" s="31">
        <v>24</v>
      </c>
      <c r="M1666" s="31">
        <v>60</v>
      </c>
      <c r="N1666" s="12">
        <v>0.4</v>
      </c>
    </row>
    <row r="1667" spans="1:14" x14ac:dyDescent="0.2">
      <c r="A1667" s="8">
        <v>675</v>
      </c>
      <c r="B1667" s="8">
        <v>5</v>
      </c>
      <c r="C1667" s="9" t="s">
        <v>12</v>
      </c>
      <c r="D1667" s="9" t="s">
        <v>36</v>
      </c>
      <c r="E1667" s="31">
        <v>22</v>
      </c>
      <c r="F1667" s="31">
        <v>66</v>
      </c>
      <c r="G1667" s="31">
        <v>36</v>
      </c>
      <c r="H1667" s="8">
        <v>3</v>
      </c>
      <c r="I1667" s="7">
        <v>4.0972222222222222E-2</v>
      </c>
      <c r="J1667" s="9" t="s">
        <v>6</v>
      </c>
      <c r="K1667" s="31">
        <v>108</v>
      </c>
      <c r="L1667" s="31">
        <v>42</v>
      </c>
      <c r="M1667" s="31">
        <v>108</v>
      </c>
      <c r="N1667" s="12">
        <v>0.3888888888888889</v>
      </c>
    </row>
    <row r="1668" spans="1:14" x14ac:dyDescent="0.2">
      <c r="A1668" s="8">
        <v>676</v>
      </c>
      <c r="B1668" s="8">
        <v>7</v>
      </c>
      <c r="C1668" s="9" t="s">
        <v>9</v>
      </c>
      <c r="D1668" s="9" t="s">
        <v>33</v>
      </c>
      <c r="E1668" s="31">
        <v>19</v>
      </c>
      <c r="F1668" s="31">
        <v>19</v>
      </c>
      <c r="G1668" s="31">
        <v>31</v>
      </c>
      <c r="H1668" s="8">
        <v>1</v>
      </c>
      <c r="I1668" s="7">
        <v>3.125E-2</v>
      </c>
      <c r="J1668" s="9" t="s">
        <v>6</v>
      </c>
      <c r="K1668" s="31">
        <v>31</v>
      </c>
      <c r="L1668" s="31">
        <v>12</v>
      </c>
      <c r="M1668" s="31">
        <v>31</v>
      </c>
      <c r="N1668" s="12">
        <v>0.38709677419354838</v>
      </c>
    </row>
    <row r="1669" spans="1:14" x14ac:dyDescent="0.2">
      <c r="A1669" s="8">
        <v>676</v>
      </c>
      <c r="B1669" s="8">
        <v>7</v>
      </c>
      <c r="C1669" s="9" t="s">
        <v>22</v>
      </c>
      <c r="D1669" s="9" t="s">
        <v>46</v>
      </c>
      <c r="E1669" s="31">
        <v>14</v>
      </c>
      <c r="F1669" s="31">
        <v>14</v>
      </c>
      <c r="G1669" s="31">
        <v>23</v>
      </c>
      <c r="H1669" s="8">
        <v>1</v>
      </c>
      <c r="I1669" s="7">
        <v>2.7777777777777776E-2</v>
      </c>
      <c r="J1669" s="9" t="s">
        <v>8</v>
      </c>
      <c r="K1669" s="31">
        <v>23</v>
      </c>
      <c r="L1669" s="31">
        <v>9</v>
      </c>
      <c r="M1669" s="31">
        <v>23</v>
      </c>
      <c r="N1669" s="12">
        <v>0.39130434782608697</v>
      </c>
    </row>
    <row r="1670" spans="1:14" x14ac:dyDescent="0.2">
      <c r="A1670" s="8">
        <v>676</v>
      </c>
      <c r="B1670" s="8">
        <v>7</v>
      </c>
      <c r="C1670" s="9" t="s">
        <v>15</v>
      </c>
      <c r="D1670" s="9" t="s">
        <v>39</v>
      </c>
      <c r="E1670" s="31">
        <v>16</v>
      </c>
      <c r="F1670" s="31">
        <v>16</v>
      </c>
      <c r="G1670" s="31">
        <v>28</v>
      </c>
      <c r="H1670" s="8">
        <v>1</v>
      </c>
      <c r="I1670" s="7">
        <v>8.3333333333333332E-3</v>
      </c>
      <c r="J1670" s="9" t="s">
        <v>8</v>
      </c>
      <c r="K1670" s="31">
        <v>28</v>
      </c>
      <c r="L1670" s="31">
        <v>12</v>
      </c>
      <c r="M1670" s="31">
        <v>28</v>
      </c>
      <c r="N1670" s="12">
        <v>0.42857142857142855</v>
      </c>
    </row>
    <row r="1671" spans="1:14" x14ac:dyDescent="0.2">
      <c r="A1671" s="8">
        <v>676</v>
      </c>
      <c r="B1671" s="8">
        <v>7</v>
      </c>
      <c r="C1671" s="9" t="s">
        <v>23</v>
      </c>
      <c r="D1671" s="9" t="s">
        <v>47</v>
      </c>
      <c r="E1671" s="31">
        <v>13</v>
      </c>
      <c r="F1671" s="31">
        <v>26</v>
      </c>
      <c r="G1671" s="31">
        <v>21</v>
      </c>
      <c r="H1671" s="8">
        <v>2</v>
      </c>
      <c r="I1671" s="7">
        <v>1.6666666666666666E-2</v>
      </c>
      <c r="J1671" s="9" t="s">
        <v>6</v>
      </c>
      <c r="K1671" s="31">
        <v>42</v>
      </c>
      <c r="L1671" s="31">
        <v>16</v>
      </c>
      <c r="M1671" s="31">
        <v>42</v>
      </c>
      <c r="N1671" s="12">
        <v>0.38095238095238093</v>
      </c>
    </row>
    <row r="1672" spans="1:14" x14ac:dyDescent="0.2">
      <c r="A1672" s="8">
        <v>677</v>
      </c>
      <c r="B1672" s="8">
        <v>14</v>
      </c>
      <c r="C1672" s="9" t="s">
        <v>21</v>
      </c>
      <c r="D1672" s="9" t="s">
        <v>45</v>
      </c>
      <c r="E1672" s="31">
        <v>12</v>
      </c>
      <c r="F1672" s="31">
        <v>24</v>
      </c>
      <c r="G1672" s="31">
        <v>20</v>
      </c>
      <c r="H1672" s="8">
        <v>2</v>
      </c>
      <c r="I1672" s="7">
        <v>3.8194444444444448E-2</v>
      </c>
      <c r="J1672" s="9" t="s">
        <v>6</v>
      </c>
      <c r="K1672" s="31">
        <v>40</v>
      </c>
      <c r="L1672" s="31">
        <v>16</v>
      </c>
      <c r="M1672" s="31">
        <v>40</v>
      </c>
      <c r="N1672" s="12">
        <v>0.4</v>
      </c>
    </row>
    <row r="1673" spans="1:14" x14ac:dyDescent="0.2">
      <c r="A1673" s="8">
        <v>677</v>
      </c>
      <c r="B1673" s="8">
        <v>14</v>
      </c>
      <c r="C1673" s="9" t="s">
        <v>17</v>
      </c>
      <c r="D1673" s="9" t="s">
        <v>41</v>
      </c>
      <c r="E1673" s="31">
        <v>21</v>
      </c>
      <c r="F1673" s="31">
        <v>42</v>
      </c>
      <c r="G1673" s="31">
        <v>35</v>
      </c>
      <c r="H1673" s="8">
        <v>2</v>
      </c>
      <c r="I1673" s="7">
        <v>4.0972222222222222E-2</v>
      </c>
      <c r="J1673" s="9" t="s">
        <v>8</v>
      </c>
      <c r="K1673" s="31">
        <v>70</v>
      </c>
      <c r="L1673" s="31">
        <v>28</v>
      </c>
      <c r="M1673" s="31">
        <v>70</v>
      </c>
      <c r="N1673" s="12">
        <v>0.4</v>
      </c>
    </row>
    <row r="1674" spans="1:14" x14ac:dyDescent="0.2">
      <c r="A1674" s="8">
        <v>677</v>
      </c>
      <c r="B1674" s="8">
        <v>14</v>
      </c>
      <c r="C1674" s="9" t="s">
        <v>20</v>
      </c>
      <c r="D1674" s="9" t="s">
        <v>44</v>
      </c>
      <c r="E1674" s="31">
        <v>20</v>
      </c>
      <c r="F1674" s="31">
        <v>20</v>
      </c>
      <c r="G1674" s="31">
        <v>34</v>
      </c>
      <c r="H1674" s="8">
        <v>1</v>
      </c>
      <c r="I1674" s="7">
        <v>2.361111111111111E-2</v>
      </c>
      <c r="J1674" s="9" t="s">
        <v>8</v>
      </c>
      <c r="K1674" s="31">
        <v>34</v>
      </c>
      <c r="L1674" s="31">
        <v>14</v>
      </c>
      <c r="M1674" s="31">
        <v>34</v>
      </c>
      <c r="N1674" s="12">
        <v>0.41176470588235292</v>
      </c>
    </row>
    <row r="1675" spans="1:14" x14ac:dyDescent="0.2">
      <c r="A1675" s="8">
        <v>678</v>
      </c>
      <c r="B1675" s="8">
        <v>19</v>
      </c>
      <c r="C1675" s="9" t="s">
        <v>13</v>
      </c>
      <c r="D1675" s="9" t="s">
        <v>37</v>
      </c>
      <c r="E1675" s="31">
        <v>17</v>
      </c>
      <c r="F1675" s="31">
        <v>17</v>
      </c>
      <c r="G1675" s="31">
        <v>29</v>
      </c>
      <c r="H1675" s="8">
        <v>1</v>
      </c>
      <c r="I1675" s="7">
        <v>1.8749999999999999E-2</v>
      </c>
      <c r="J1675" s="9" t="s">
        <v>6</v>
      </c>
      <c r="K1675" s="31">
        <v>29</v>
      </c>
      <c r="L1675" s="31">
        <v>12</v>
      </c>
      <c r="M1675" s="31">
        <v>29</v>
      </c>
      <c r="N1675" s="12">
        <v>0.41379310344827586</v>
      </c>
    </row>
    <row r="1676" spans="1:14" x14ac:dyDescent="0.2">
      <c r="A1676" s="8">
        <v>678</v>
      </c>
      <c r="B1676" s="8">
        <v>19</v>
      </c>
      <c r="C1676" s="9" t="s">
        <v>16</v>
      </c>
      <c r="D1676" s="9" t="s">
        <v>40</v>
      </c>
      <c r="E1676" s="31">
        <v>11</v>
      </c>
      <c r="F1676" s="31">
        <v>33</v>
      </c>
      <c r="G1676" s="31">
        <v>19</v>
      </c>
      <c r="H1676" s="8">
        <v>3</v>
      </c>
      <c r="I1676" s="7">
        <v>2.5694444444444443E-2</v>
      </c>
      <c r="J1676" s="9" t="s">
        <v>8</v>
      </c>
      <c r="K1676" s="31">
        <v>57</v>
      </c>
      <c r="L1676" s="31">
        <v>24</v>
      </c>
      <c r="M1676" s="31">
        <v>57</v>
      </c>
      <c r="N1676" s="12">
        <v>0.42105263157894735</v>
      </c>
    </row>
    <row r="1677" spans="1:14" x14ac:dyDescent="0.2">
      <c r="A1677" s="8">
        <v>678</v>
      </c>
      <c r="B1677" s="8">
        <v>19</v>
      </c>
      <c r="C1677" s="9" t="s">
        <v>17</v>
      </c>
      <c r="D1677" s="9" t="s">
        <v>41</v>
      </c>
      <c r="E1677" s="31">
        <v>21</v>
      </c>
      <c r="F1677" s="31">
        <v>42</v>
      </c>
      <c r="G1677" s="31">
        <v>35</v>
      </c>
      <c r="H1677" s="8">
        <v>2</v>
      </c>
      <c r="I1677" s="7">
        <v>2.5694444444444443E-2</v>
      </c>
      <c r="J1677" s="9" t="s">
        <v>8</v>
      </c>
      <c r="K1677" s="31">
        <v>70</v>
      </c>
      <c r="L1677" s="31">
        <v>28</v>
      </c>
      <c r="M1677" s="31">
        <v>70</v>
      </c>
      <c r="N1677" s="12">
        <v>0.4</v>
      </c>
    </row>
    <row r="1678" spans="1:14" x14ac:dyDescent="0.2">
      <c r="A1678" s="8">
        <v>678</v>
      </c>
      <c r="B1678" s="8">
        <v>19</v>
      </c>
      <c r="C1678" s="9" t="s">
        <v>5</v>
      </c>
      <c r="D1678" s="9" t="s">
        <v>31</v>
      </c>
      <c r="E1678" s="31">
        <v>14</v>
      </c>
      <c r="F1678" s="31">
        <v>28</v>
      </c>
      <c r="G1678" s="31">
        <v>24</v>
      </c>
      <c r="H1678" s="8">
        <v>2</v>
      </c>
      <c r="I1678" s="7">
        <v>1.3888888888888888E-2</v>
      </c>
      <c r="J1678" s="9" t="s">
        <v>8</v>
      </c>
      <c r="K1678" s="31">
        <v>48</v>
      </c>
      <c r="L1678" s="31">
        <v>20</v>
      </c>
      <c r="M1678" s="31">
        <v>48</v>
      </c>
      <c r="N1678" s="12">
        <v>0.41666666666666669</v>
      </c>
    </row>
    <row r="1679" spans="1:14" x14ac:dyDescent="0.2">
      <c r="A1679" s="8">
        <v>679</v>
      </c>
      <c r="B1679" s="8">
        <v>9</v>
      </c>
      <c r="C1679" s="9" t="s">
        <v>23</v>
      </c>
      <c r="D1679" s="9" t="s">
        <v>47</v>
      </c>
      <c r="E1679" s="31">
        <v>13</v>
      </c>
      <c r="F1679" s="31">
        <v>26</v>
      </c>
      <c r="G1679" s="31">
        <v>21</v>
      </c>
      <c r="H1679" s="8">
        <v>2</v>
      </c>
      <c r="I1679" s="7">
        <v>1.8749999999999999E-2</v>
      </c>
      <c r="J1679" s="9" t="s">
        <v>8</v>
      </c>
      <c r="K1679" s="31">
        <v>42</v>
      </c>
      <c r="L1679" s="31">
        <v>16</v>
      </c>
      <c r="M1679" s="31">
        <v>42</v>
      </c>
      <c r="N1679" s="12">
        <v>0.38095238095238093</v>
      </c>
    </row>
    <row r="1680" spans="1:14" x14ac:dyDescent="0.2">
      <c r="A1680" s="8">
        <v>679</v>
      </c>
      <c r="B1680" s="8">
        <v>9</v>
      </c>
      <c r="C1680" s="9" t="s">
        <v>25</v>
      </c>
      <c r="D1680" s="9" t="s">
        <v>49</v>
      </c>
      <c r="E1680" s="31">
        <v>15</v>
      </c>
      <c r="F1680" s="31">
        <v>15</v>
      </c>
      <c r="G1680" s="31">
        <v>26</v>
      </c>
      <c r="H1680" s="8">
        <v>1</v>
      </c>
      <c r="I1680" s="7">
        <v>7.6388888888888886E-3</v>
      </c>
      <c r="J1680" s="9" t="s">
        <v>8</v>
      </c>
      <c r="K1680" s="31">
        <v>26</v>
      </c>
      <c r="L1680" s="31">
        <v>11</v>
      </c>
      <c r="M1680" s="31">
        <v>26</v>
      </c>
      <c r="N1680" s="12">
        <v>0.42307692307692307</v>
      </c>
    </row>
    <row r="1681" spans="1:14" x14ac:dyDescent="0.2">
      <c r="A1681" s="8">
        <v>679</v>
      </c>
      <c r="B1681" s="8">
        <v>9</v>
      </c>
      <c r="C1681" s="9" t="s">
        <v>15</v>
      </c>
      <c r="D1681" s="9" t="s">
        <v>39</v>
      </c>
      <c r="E1681" s="31">
        <v>16</v>
      </c>
      <c r="F1681" s="31">
        <v>32</v>
      </c>
      <c r="G1681" s="31">
        <v>28</v>
      </c>
      <c r="H1681" s="8">
        <v>2</v>
      </c>
      <c r="I1681" s="7">
        <v>1.1111111111111112E-2</v>
      </c>
      <c r="J1681" s="9" t="s">
        <v>8</v>
      </c>
      <c r="K1681" s="31">
        <v>56</v>
      </c>
      <c r="L1681" s="31">
        <v>24</v>
      </c>
      <c r="M1681" s="31">
        <v>56</v>
      </c>
      <c r="N1681" s="12">
        <v>0.42857142857142855</v>
      </c>
    </row>
    <row r="1682" spans="1:14" x14ac:dyDescent="0.2">
      <c r="A1682" s="8">
        <v>679</v>
      </c>
      <c r="B1682" s="8">
        <v>9</v>
      </c>
      <c r="C1682" s="9" t="s">
        <v>26</v>
      </c>
      <c r="D1682" s="9" t="s">
        <v>50</v>
      </c>
      <c r="E1682" s="31">
        <v>15</v>
      </c>
      <c r="F1682" s="31">
        <v>45</v>
      </c>
      <c r="G1682" s="31">
        <v>25</v>
      </c>
      <c r="H1682" s="8">
        <v>3</v>
      </c>
      <c r="I1682" s="7">
        <v>3.6111111111111108E-2</v>
      </c>
      <c r="J1682" s="9" t="s">
        <v>8</v>
      </c>
      <c r="K1682" s="31">
        <v>75</v>
      </c>
      <c r="L1682" s="31">
        <v>30</v>
      </c>
      <c r="M1682" s="31">
        <v>75</v>
      </c>
      <c r="N1682" s="12">
        <v>0.4</v>
      </c>
    </row>
    <row r="1683" spans="1:14" x14ac:dyDescent="0.2">
      <c r="A1683" s="8">
        <v>680</v>
      </c>
      <c r="B1683" s="8">
        <v>5</v>
      </c>
      <c r="C1683" s="9" t="s">
        <v>24</v>
      </c>
      <c r="D1683" s="9" t="s">
        <v>48</v>
      </c>
      <c r="E1683" s="31">
        <v>10</v>
      </c>
      <c r="F1683" s="31">
        <v>20</v>
      </c>
      <c r="G1683" s="31">
        <v>18</v>
      </c>
      <c r="H1683" s="8">
        <v>2</v>
      </c>
      <c r="I1683" s="7">
        <v>4.1666666666666666E-3</v>
      </c>
      <c r="J1683" s="9" t="s">
        <v>8</v>
      </c>
      <c r="K1683" s="31">
        <v>36</v>
      </c>
      <c r="L1683" s="31">
        <v>16</v>
      </c>
      <c r="M1683" s="31">
        <v>36</v>
      </c>
      <c r="N1683" s="12">
        <v>0.44444444444444442</v>
      </c>
    </row>
    <row r="1684" spans="1:14" x14ac:dyDescent="0.2">
      <c r="A1684" s="8">
        <v>680</v>
      </c>
      <c r="B1684" s="8">
        <v>5</v>
      </c>
      <c r="C1684" s="9" t="s">
        <v>21</v>
      </c>
      <c r="D1684" s="9" t="s">
        <v>45</v>
      </c>
      <c r="E1684" s="31">
        <v>12</v>
      </c>
      <c r="F1684" s="31">
        <v>36</v>
      </c>
      <c r="G1684" s="31">
        <v>20</v>
      </c>
      <c r="H1684" s="8">
        <v>3</v>
      </c>
      <c r="I1684" s="7">
        <v>3.4027777777777775E-2</v>
      </c>
      <c r="J1684" s="9" t="s">
        <v>8</v>
      </c>
      <c r="K1684" s="31">
        <v>60</v>
      </c>
      <c r="L1684" s="31">
        <v>24</v>
      </c>
      <c r="M1684" s="31">
        <v>60</v>
      </c>
      <c r="N1684" s="12">
        <v>0.4</v>
      </c>
    </row>
    <row r="1685" spans="1:14" x14ac:dyDescent="0.2">
      <c r="A1685" s="8">
        <v>680</v>
      </c>
      <c r="B1685" s="8">
        <v>5</v>
      </c>
      <c r="C1685" s="9" t="s">
        <v>14</v>
      </c>
      <c r="D1685" s="9" t="s">
        <v>38</v>
      </c>
      <c r="E1685" s="31">
        <v>20</v>
      </c>
      <c r="F1685" s="31">
        <v>40</v>
      </c>
      <c r="G1685" s="31">
        <v>33</v>
      </c>
      <c r="H1685" s="8">
        <v>2</v>
      </c>
      <c r="I1685" s="7">
        <v>3.888888888888889E-2</v>
      </c>
      <c r="J1685" s="9" t="s">
        <v>6</v>
      </c>
      <c r="K1685" s="31">
        <v>66</v>
      </c>
      <c r="L1685" s="31">
        <v>26</v>
      </c>
      <c r="M1685" s="31">
        <v>66</v>
      </c>
      <c r="N1685" s="12">
        <v>0.39393939393939392</v>
      </c>
    </row>
    <row r="1686" spans="1:14" x14ac:dyDescent="0.2">
      <c r="A1686" s="8">
        <v>681</v>
      </c>
      <c r="B1686" s="8">
        <v>2</v>
      </c>
      <c r="C1686" s="9" t="s">
        <v>14</v>
      </c>
      <c r="D1686" s="9" t="s">
        <v>38</v>
      </c>
      <c r="E1686" s="31">
        <v>20</v>
      </c>
      <c r="F1686" s="31">
        <v>20</v>
      </c>
      <c r="G1686" s="31">
        <v>33</v>
      </c>
      <c r="H1686" s="8">
        <v>1</v>
      </c>
      <c r="I1686" s="7">
        <v>3.0555555555555555E-2</v>
      </c>
      <c r="J1686" s="9" t="s">
        <v>6</v>
      </c>
      <c r="K1686" s="31">
        <v>33</v>
      </c>
      <c r="L1686" s="31">
        <v>13</v>
      </c>
      <c r="M1686" s="31">
        <v>33</v>
      </c>
      <c r="N1686" s="12">
        <v>0.39393939393939392</v>
      </c>
    </row>
    <row r="1687" spans="1:14" x14ac:dyDescent="0.2">
      <c r="A1687" s="8">
        <v>681</v>
      </c>
      <c r="B1687" s="8">
        <v>2</v>
      </c>
      <c r="C1687" s="9" t="s">
        <v>23</v>
      </c>
      <c r="D1687" s="9" t="s">
        <v>47</v>
      </c>
      <c r="E1687" s="31">
        <v>13</v>
      </c>
      <c r="F1687" s="31">
        <v>26</v>
      </c>
      <c r="G1687" s="31">
        <v>21</v>
      </c>
      <c r="H1687" s="8">
        <v>2</v>
      </c>
      <c r="I1687" s="7">
        <v>1.4583333333333334E-2</v>
      </c>
      <c r="J1687" s="9" t="s">
        <v>8</v>
      </c>
      <c r="K1687" s="31">
        <v>42</v>
      </c>
      <c r="L1687" s="31">
        <v>16</v>
      </c>
      <c r="M1687" s="31">
        <v>42</v>
      </c>
      <c r="N1687" s="12">
        <v>0.38095238095238093</v>
      </c>
    </row>
    <row r="1688" spans="1:14" x14ac:dyDescent="0.2">
      <c r="A1688" s="8">
        <v>682</v>
      </c>
      <c r="B1688" s="8">
        <v>1</v>
      </c>
      <c r="C1688" s="9" t="s">
        <v>22</v>
      </c>
      <c r="D1688" s="9" t="s">
        <v>46</v>
      </c>
      <c r="E1688" s="31">
        <v>14</v>
      </c>
      <c r="F1688" s="31">
        <v>14</v>
      </c>
      <c r="G1688" s="31">
        <v>23</v>
      </c>
      <c r="H1688" s="8">
        <v>1</v>
      </c>
      <c r="I1688" s="7">
        <v>2.9861111111111113E-2</v>
      </c>
      <c r="J1688" s="9" t="s">
        <v>6</v>
      </c>
      <c r="K1688" s="31">
        <v>23</v>
      </c>
      <c r="L1688" s="31">
        <v>9</v>
      </c>
      <c r="M1688" s="31">
        <v>23</v>
      </c>
      <c r="N1688" s="12">
        <v>0.39130434782608697</v>
      </c>
    </row>
    <row r="1689" spans="1:14" x14ac:dyDescent="0.2">
      <c r="A1689" s="8">
        <v>683</v>
      </c>
      <c r="B1689" s="8">
        <v>2</v>
      </c>
      <c r="C1689" s="9" t="s">
        <v>19</v>
      </c>
      <c r="D1689" s="9" t="s">
        <v>43</v>
      </c>
      <c r="E1689" s="31">
        <v>13</v>
      </c>
      <c r="F1689" s="31">
        <v>13</v>
      </c>
      <c r="G1689" s="31">
        <v>22</v>
      </c>
      <c r="H1689" s="8">
        <v>1</v>
      </c>
      <c r="I1689" s="7">
        <v>1.7361111111111112E-2</v>
      </c>
      <c r="J1689" s="9" t="s">
        <v>8</v>
      </c>
      <c r="K1689" s="31">
        <v>22</v>
      </c>
      <c r="L1689" s="31">
        <v>9</v>
      </c>
      <c r="M1689" s="31">
        <v>22</v>
      </c>
      <c r="N1689" s="12">
        <v>0.40909090909090912</v>
      </c>
    </row>
    <row r="1690" spans="1:14" x14ac:dyDescent="0.2">
      <c r="A1690" s="8">
        <v>683</v>
      </c>
      <c r="B1690" s="8">
        <v>2</v>
      </c>
      <c r="C1690" s="9" t="s">
        <v>21</v>
      </c>
      <c r="D1690" s="9" t="s">
        <v>45</v>
      </c>
      <c r="E1690" s="31">
        <v>12</v>
      </c>
      <c r="F1690" s="31">
        <v>24</v>
      </c>
      <c r="G1690" s="31">
        <v>20</v>
      </c>
      <c r="H1690" s="8">
        <v>2</v>
      </c>
      <c r="I1690" s="7">
        <v>2.4305555555555556E-2</v>
      </c>
      <c r="J1690" s="9" t="s">
        <v>6</v>
      </c>
      <c r="K1690" s="31">
        <v>40</v>
      </c>
      <c r="L1690" s="31">
        <v>16</v>
      </c>
      <c r="M1690" s="31">
        <v>40</v>
      </c>
      <c r="N1690" s="12">
        <v>0.4</v>
      </c>
    </row>
    <row r="1691" spans="1:14" x14ac:dyDescent="0.2">
      <c r="A1691" s="8">
        <v>683</v>
      </c>
      <c r="B1691" s="8">
        <v>2</v>
      </c>
      <c r="C1691" s="9" t="s">
        <v>11</v>
      </c>
      <c r="D1691" s="9" t="s">
        <v>35</v>
      </c>
      <c r="E1691" s="31">
        <v>25</v>
      </c>
      <c r="F1691" s="31">
        <v>25</v>
      </c>
      <c r="G1691" s="31">
        <v>40</v>
      </c>
      <c r="H1691" s="8">
        <v>1</v>
      </c>
      <c r="I1691" s="7">
        <v>4.1666666666666666E-3</v>
      </c>
      <c r="J1691" s="9" t="s">
        <v>8</v>
      </c>
      <c r="K1691" s="31">
        <v>40</v>
      </c>
      <c r="L1691" s="31">
        <v>15</v>
      </c>
      <c r="M1691" s="31">
        <v>40</v>
      </c>
      <c r="N1691" s="12">
        <v>0.375</v>
      </c>
    </row>
    <row r="1692" spans="1:14" x14ac:dyDescent="0.2">
      <c r="A1692" s="8">
        <v>683</v>
      </c>
      <c r="B1692" s="8">
        <v>2</v>
      </c>
      <c r="C1692" s="9" t="s">
        <v>9</v>
      </c>
      <c r="D1692" s="9" t="s">
        <v>33</v>
      </c>
      <c r="E1692" s="31">
        <v>19</v>
      </c>
      <c r="F1692" s="31">
        <v>38</v>
      </c>
      <c r="G1692" s="31">
        <v>31</v>
      </c>
      <c r="H1692" s="8">
        <v>2</v>
      </c>
      <c r="I1692" s="7">
        <v>1.1111111111111112E-2</v>
      </c>
      <c r="J1692" s="9" t="s">
        <v>8</v>
      </c>
      <c r="K1692" s="31">
        <v>62</v>
      </c>
      <c r="L1692" s="31">
        <v>24</v>
      </c>
      <c r="M1692" s="31">
        <v>62</v>
      </c>
      <c r="N1692" s="12">
        <v>0.38709677419354838</v>
      </c>
    </row>
    <row r="1693" spans="1:14" x14ac:dyDescent="0.2">
      <c r="A1693" s="8">
        <v>684</v>
      </c>
      <c r="B1693" s="8">
        <v>10</v>
      </c>
      <c r="C1693" s="9" t="s">
        <v>12</v>
      </c>
      <c r="D1693" s="9" t="s">
        <v>36</v>
      </c>
      <c r="E1693" s="31">
        <v>22</v>
      </c>
      <c r="F1693" s="31">
        <v>22</v>
      </c>
      <c r="G1693" s="31">
        <v>36</v>
      </c>
      <c r="H1693" s="8">
        <v>1</v>
      </c>
      <c r="I1693" s="7">
        <v>2.6388888888888889E-2</v>
      </c>
      <c r="J1693" s="9" t="s">
        <v>6</v>
      </c>
      <c r="K1693" s="31">
        <v>36</v>
      </c>
      <c r="L1693" s="31">
        <v>14</v>
      </c>
      <c r="M1693" s="31">
        <v>36</v>
      </c>
      <c r="N1693" s="12">
        <v>0.3888888888888889</v>
      </c>
    </row>
    <row r="1694" spans="1:14" x14ac:dyDescent="0.2">
      <c r="A1694" s="8">
        <v>684</v>
      </c>
      <c r="B1694" s="8">
        <v>10</v>
      </c>
      <c r="C1694" s="9" t="s">
        <v>9</v>
      </c>
      <c r="D1694" s="9" t="s">
        <v>33</v>
      </c>
      <c r="E1694" s="31">
        <v>19</v>
      </c>
      <c r="F1694" s="31">
        <v>19</v>
      </c>
      <c r="G1694" s="31">
        <v>31</v>
      </c>
      <c r="H1694" s="8">
        <v>1</v>
      </c>
      <c r="I1694" s="7">
        <v>6.9444444444444441E-3</v>
      </c>
      <c r="J1694" s="9" t="s">
        <v>8</v>
      </c>
      <c r="K1694" s="31">
        <v>31</v>
      </c>
      <c r="L1694" s="31">
        <v>12</v>
      </c>
      <c r="M1694" s="31">
        <v>31</v>
      </c>
      <c r="N1694" s="12">
        <v>0.38709677419354838</v>
      </c>
    </row>
    <row r="1695" spans="1:14" x14ac:dyDescent="0.2">
      <c r="A1695" s="8">
        <v>684</v>
      </c>
      <c r="B1695" s="8">
        <v>10</v>
      </c>
      <c r="C1695" s="9" t="s">
        <v>25</v>
      </c>
      <c r="D1695" s="9" t="s">
        <v>49</v>
      </c>
      <c r="E1695" s="31">
        <v>15</v>
      </c>
      <c r="F1695" s="31">
        <v>15</v>
      </c>
      <c r="G1695" s="31">
        <v>26</v>
      </c>
      <c r="H1695" s="8">
        <v>1</v>
      </c>
      <c r="I1695" s="7">
        <v>1.7361111111111112E-2</v>
      </c>
      <c r="J1695" s="9" t="s">
        <v>6</v>
      </c>
      <c r="K1695" s="31">
        <v>26</v>
      </c>
      <c r="L1695" s="31">
        <v>11</v>
      </c>
      <c r="M1695" s="31">
        <v>26</v>
      </c>
      <c r="N1695" s="12">
        <v>0.42307692307692307</v>
      </c>
    </row>
    <row r="1696" spans="1:14" x14ac:dyDescent="0.2">
      <c r="A1696" s="8">
        <v>684</v>
      </c>
      <c r="B1696" s="8">
        <v>10</v>
      </c>
      <c r="C1696" s="9" t="s">
        <v>13</v>
      </c>
      <c r="D1696" s="9" t="s">
        <v>37</v>
      </c>
      <c r="E1696" s="31">
        <v>17</v>
      </c>
      <c r="F1696" s="31">
        <v>51</v>
      </c>
      <c r="G1696" s="31">
        <v>29</v>
      </c>
      <c r="H1696" s="8">
        <v>3</v>
      </c>
      <c r="I1696" s="7">
        <v>2.5694444444444443E-2</v>
      </c>
      <c r="J1696" s="9" t="s">
        <v>6</v>
      </c>
      <c r="K1696" s="31">
        <v>87</v>
      </c>
      <c r="L1696" s="31">
        <v>36</v>
      </c>
      <c r="M1696" s="31">
        <v>87</v>
      </c>
      <c r="N1696" s="12">
        <v>0.41379310344827586</v>
      </c>
    </row>
    <row r="1697" spans="1:14" x14ac:dyDescent="0.2">
      <c r="A1697" s="8">
        <v>685</v>
      </c>
      <c r="B1697" s="8">
        <v>5</v>
      </c>
      <c r="C1697" s="9" t="s">
        <v>10</v>
      </c>
      <c r="D1697" s="9" t="s">
        <v>34</v>
      </c>
      <c r="E1697" s="31">
        <v>16</v>
      </c>
      <c r="F1697" s="31">
        <v>32</v>
      </c>
      <c r="G1697" s="31">
        <v>27</v>
      </c>
      <c r="H1697" s="8">
        <v>2</v>
      </c>
      <c r="I1697" s="7">
        <v>1.1805555555555555E-2</v>
      </c>
      <c r="J1697" s="9" t="s">
        <v>8</v>
      </c>
      <c r="K1697" s="31">
        <v>54</v>
      </c>
      <c r="L1697" s="31">
        <v>22</v>
      </c>
      <c r="M1697" s="31">
        <v>54</v>
      </c>
      <c r="N1697" s="12">
        <v>0.40740740740740738</v>
      </c>
    </row>
    <row r="1698" spans="1:14" x14ac:dyDescent="0.2">
      <c r="A1698" s="8">
        <v>686</v>
      </c>
      <c r="B1698" s="8">
        <v>10</v>
      </c>
      <c r="C1698" s="9" t="s">
        <v>9</v>
      </c>
      <c r="D1698" s="9" t="s">
        <v>33</v>
      </c>
      <c r="E1698" s="31">
        <v>19</v>
      </c>
      <c r="F1698" s="31">
        <v>38</v>
      </c>
      <c r="G1698" s="31">
        <v>31</v>
      </c>
      <c r="H1698" s="8">
        <v>2</v>
      </c>
      <c r="I1698" s="7">
        <v>2.5694444444444443E-2</v>
      </c>
      <c r="J1698" s="9" t="s">
        <v>6</v>
      </c>
      <c r="K1698" s="31">
        <v>62</v>
      </c>
      <c r="L1698" s="31">
        <v>24</v>
      </c>
      <c r="M1698" s="31">
        <v>62</v>
      </c>
      <c r="N1698" s="12">
        <v>0.38709677419354838</v>
      </c>
    </row>
    <row r="1699" spans="1:14" x14ac:dyDescent="0.2">
      <c r="A1699" s="8">
        <v>686</v>
      </c>
      <c r="B1699" s="8">
        <v>10</v>
      </c>
      <c r="C1699" s="9" t="s">
        <v>21</v>
      </c>
      <c r="D1699" s="9" t="s">
        <v>45</v>
      </c>
      <c r="E1699" s="31">
        <v>12</v>
      </c>
      <c r="F1699" s="31">
        <v>24</v>
      </c>
      <c r="G1699" s="31">
        <v>20</v>
      </c>
      <c r="H1699" s="8">
        <v>2</v>
      </c>
      <c r="I1699" s="7">
        <v>1.4583333333333334E-2</v>
      </c>
      <c r="J1699" s="9" t="s">
        <v>8</v>
      </c>
      <c r="K1699" s="31">
        <v>40</v>
      </c>
      <c r="L1699" s="31">
        <v>16</v>
      </c>
      <c r="M1699" s="31">
        <v>40</v>
      </c>
      <c r="N1699" s="12">
        <v>0.4</v>
      </c>
    </row>
    <row r="1700" spans="1:14" x14ac:dyDescent="0.2">
      <c r="A1700" s="8">
        <v>687</v>
      </c>
      <c r="B1700" s="8">
        <v>2</v>
      </c>
      <c r="C1700" s="9" t="s">
        <v>12</v>
      </c>
      <c r="D1700" s="9" t="s">
        <v>36</v>
      </c>
      <c r="E1700" s="31">
        <v>22</v>
      </c>
      <c r="F1700" s="31">
        <v>44</v>
      </c>
      <c r="G1700" s="31">
        <v>36</v>
      </c>
      <c r="H1700" s="8">
        <v>2</v>
      </c>
      <c r="I1700" s="7">
        <v>2.013888888888889E-2</v>
      </c>
      <c r="J1700" s="9" t="s">
        <v>6</v>
      </c>
      <c r="K1700" s="31">
        <v>72</v>
      </c>
      <c r="L1700" s="31">
        <v>28</v>
      </c>
      <c r="M1700" s="31">
        <v>72</v>
      </c>
      <c r="N1700" s="12">
        <v>0.3888888888888889</v>
      </c>
    </row>
    <row r="1701" spans="1:14" x14ac:dyDescent="0.2">
      <c r="A1701" s="8">
        <v>688</v>
      </c>
      <c r="B1701" s="8">
        <v>3</v>
      </c>
      <c r="C1701" s="9" t="s">
        <v>13</v>
      </c>
      <c r="D1701" s="9" t="s">
        <v>37</v>
      </c>
      <c r="E1701" s="31">
        <v>17</v>
      </c>
      <c r="F1701" s="31">
        <v>17</v>
      </c>
      <c r="G1701" s="31">
        <v>29</v>
      </c>
      <c r="H1701" s="8">
        <v>1</v>
      </c>
      <c r="I1701" s="7">
        <v>9.7222222222222224E-3</v>
      </c>
      <c r="J1701" s="9" t="s">
        <v>8</v>
      </c>
      <c r="K1701" s="31">
        <v>29</v>
      </c>
      <c r="L1701" s="31">
        <v>12</v>
      </c>
      <c r="M1701" s="31">
        <v>29</v>
      </c>
      <c r="N1701" s="12">
        <v>0.41379310344827586</v>
      </c>
    </row>
    <row r="1702" spans="1:14" x14ac:dyDescent="0.2">
      <c r="A1702" s="8">
        <v>689</v>
      </c>
      <c r="B1702" s="8">
        <v>14</v>
      </c>
      <c r="C1702" s="9" t="s">
        <v>22</v>
      </c>
      <c r="D1702" s="9" t="s">
        <v>46</v>
      </c>
      <c r="E1702" s="31">
        <v>14</v>
      </c>
      <c r="F1702" s="31">
        <v>42</v>
      </c>
      <c r="G1702" s="31">
        <v>23</v>
      </c>
      <c r="H1702" s="8">
        <v>3</v>
      </c>
      <c r="I1702" s="7">
        <v>1.1111111111111112E-2</v>
      </c>
      <c r="J1702" s="9" t="s">
        <v>6</v>
      </c>
      <c r="K1702" s="31">
        <v>69</v>
      </c>
      <c r="L1702" s="31">
        <v>27</v>
      </c>
      <c r="M1702" s="31">
        <v>69</v>
      </c>
      <c r="N1702" s="12">
        <v>0.39130434782608697</v>
      </c>
    </row>
    <row r="1703" spans="1:14" x14ac:dyDescent="0.2">
      <c r="A1703" s="8">
        <v>689</v>
      </c>
      <c r="B1703" s="8">
        <v>14</v>
      </c>
      <c r="C1703" s="9" t="s">
        <v>26</v>
      </c>
      <c r="D1703" s="9" t="s">
        <v>50</v>
      </c>
      <c r="E1703" s="31">
        <v>15</v>
      </c>
      <c r="F1703" s="31">
        <v>45</v>
      </c>
      <c r="G1703" s="31">
        <v>25</v>
      </c>
      <c r="H1703" s="8">
        <v>3</v>
      </c>
      <c r="I1703" s="7">
        <v>4.8611111111111112E-3</v>
      </c>
      <c r="J1703" s="9" t="s">
        <v>6</v>
      </c>
      <c r="K1703" s="31">
        <v>75</v>
      </c>
      <c r="L1703" s="31">
        <v>30</v>
      </c>
      <c r="M1703" s="31">
        <v>75</v>
      </c>
      <c r="N1703" s="12">
        <v>0.4</v>
      </c>
    </row>
    <row r="1704" spans="1:14" x14ac:dyDescent="0.2">
      <c r="A1704" s="8">
        <v>689</v>
      </c>
      <c r="B1704" s="8">
        <v>14</v>
      </c>
      <c r="C1704" s="9" t="s">
        <v>23</v>
      </c>
      <c r="D1704" s="9" t="s">
        <v>47</v>
      </c>
      <c r="E1704" s="31">
        <v>13</v>
      </c>
      <c r="F1704" s="31">
        <v>13</v>
      </c>
      <c r="G1704" s="31">
        <v>21</v>
      </c>
      <c r="H1704" s="8">
        <v>1</v>
      </c>
      <c r="I1704" s="7">
        <v>4.1666666666666666E-3</v>
      </c>
      <c r="J1704" s="9" t="s">
        <v>8</v>
      </c>
      <c r="K1704" s="31">
        <v>21</v>
      </c>
      <c r="L1704" s="31">
        <v>8</v>
      </c>
      <c r="M1704" s="31">
        <v>21</v>
      </c>
      <c r="N1704" s="12">
        <v>0.38095238095238093</v>
      </c>
    </row>
    <row r="1705" spans="1:14" x14ac:dyDescent="0.2">
      <c r="A1705" s="8">
        <v>690</v>
      </c>
      <c r="B1705" s="8">
        <v>15</v>
      </c>
      <c r="C1705" s="9" t="s">
        <v>11</v>
      </c>
      <c r="D1705" s="9" t="s">
        <v>35</v>
      </c>
      <c r="E1705" s="31">
        <v>25</v>
      </c>
      <c r="F1705" s="31">
        <v>25</v>
      </c>
      <c r="G1705" s="31">
        <v>40</v>
      </c>
      <c r="H1705" s="8">
        <v>1</v>
      </c>
      <c r="I1705" s="7">
        <v>3.4027777777777775E-2</v>
      </c>
      <c r="J1705" s="9" t="s">
        <v>6</v>
      </c>
      <c r="K1705" s="31">
        <v>40</v>
      </c>
      <c r="L1705" s="31">
        <v>15</v>
      </c>
      <c r="M1705" s="31">
        <v>40</v>
      </c>
      <c r="N1705" s="12">
        <v>0.375</v>
      </c>
    </row>
    <row r="1706" spans="1:14" x14ac:dyDescent="0.2">
      <c r="A1706" s="8">
        <v>690</v>
      </c>
      <c r="B1706" s="8">
        <v>15</v>
      </c>
      <c r="C1706" s="9" t="s">
        <v>9</v>
      </c>
      <c r="D1706" s="9" t="s">
        <v>33</v>
      </c>
      <c r="E1706" s="31">
        <v>19</v>
      </c>
      <c r="F1706" s="31">
        <v>38</v>
      </c>
      <c r="G1706" s="31">
        <v>31</v>
      </c>
      <c r="H1706" s="8">
        <v>2</v>
      </c>
      <c r="I1706" s="7">
        <v>1.1111111111111112E-2</v>
      </c>
      <c r="J1706" s="9" t="s">
        <v>6</v>
      </c>
      <c r="K1706" s="31">
        <v>62</v>
      </c>
      <c r="L1706" s="31">
        <v>24</v>
      </c>
      <c r="M1706" s="31">
        <v>62</v>
      </c>
      <c r="N1706" s="12">
        <v>0.38709677419354838</v>
      </c>
    </row>
    <row r="1707" spans="1:14" x14ac:dyDescent="0.2">
      <c r="A1707" s="8">
        <v>690</v>
      </c>
      <c r="B1707" s="8">
        <v>15</v>
      </c>
      <c r="C1707" s="9" t="s">
        <v>15</v>
      </c>
      <c r="D1707" s="9" t="s">
        <v>39</v>
      </c>
      <c r="E1707" s="31">
        <v>16</v>
      </c>
      <c r="F1707" s="31">
        <v>32</v>
      </c>
      <c r="G1707" s="31">
        <v>28</v>
      </c>
      <c r="H1707" s="8">
        <v>2</v>
      </c>
      <c r="I1707" s="7">
        <v>3.7499999999999999E-2</v>
      </c>
      <c r="J1707" s="9" t="s">
        <v>6</v>
      </c>
      <c r="K1707" s="31">
        <v>56</v>
      </c>
      <c r="L1707" s="31">
        <v>24</v>
      </c>
      <c r="M1707" s="31">
        <v>56</v>
      </c>
      <c r="N1707" s="12">
        <v>0.42857142857142855</v>
      </c>
    </row>
    <row r="1708" spans="1:14" x14ac:dyDescent="0.2">
      <c r="A1708" s="8">
        <v>690</v>
      </c>
      <c r="B1708" s="8">
        <v>15</v>
      </c>
      <c r="C1708" s="9" t="s">
        <v>14</v>
      </c>
      <c r="D1708" s="9" t="s">
        <v>38</v>
      </c>
      <c r="E1708" s="31">
        <v>20</v>
      </c>
      <c r="F1708" s="31">
        <v>20</v>
      </c>
      <c r="G1708" s="31">
        <v>33</v>
      </c>
      <c r="H1708" s="8">
        <v>1</v>
      </c>
      <c r="I1708" s="7">
        <v>1.6666666666666666E-2</v>
      </c>
      <c r="J1708" s="9" t="s">
        <v>6</v>
      </c>
      <c r="K1708" s="31">
        <v>33</v>
      </c>
      <c r="L1708" s="31">
        <v>13</v>
      </c>
      <c r="M1708" s="31">
        <v>33</v>
      </c>
      <c r="N1708" s="12">
        <v>0.39393939393939392</v>
      </c>
    </row>
    <row r="1709" spans="1:14" x14ac:dyDescent="0.2">
      <c r="A1709" s="8">
        <v>691</v>
      </c>
      <c r="B1709" s="8">
        <v>19</v>
      </c>
      <c r="C1709" s="9" t="s">
        <v>19</v>
      </c>
      <c r="D1709" s="9" t="s">
        <v>43</v>
      </c>
      <c r="E1709" s="31">
        <v>13</v>
      </c>
      <c r="F1709" s="31">
        <v>39</v>
      </c>
      <c r="G1709" s="31">
        <v>22</v>
      </c>
      <c r="H1709" s="8">
        <v>3</v>
      </c>
      <c r="I1709" s="7">
        <v>2.361111111111111E-2</v>
      </c>
      <c r="J1709" s="9" t="s">
        <v>6</v>
      </c>
      <c r="K1709" s="31">
        <v>66</v>
      </c>
      <c r="L1709" s="31">
        <v>27</v>
      </c>
      <c r="M1709" s="31">
        <v>66</v>
      </c>
      <c r="N1709" s="12">
        <v>0.40909090909090912</v>
      </c>
    </row>
    <row r="1710" spans="1:14" x14ac:dyDescent="0.2">
      <c r="A1710" s="8">
        <v>692</v>
      </c>
      <c r="B1710" s="8">
        <v>9</v>
      </c>
      <c r="C1710" s="9" t="s">
        <v>17</v>
      </c>
      <c r="D1710" s="9" t="s">
        <v>41</v>
      </c>
      <c r="E1710" s="31">
        <v>21</v>
      </c>
      <c r="F1710" s="31">
        <v>63</v>
      </c>
      <c r="G1710" s="31">
        <v>35</v>
      </c>
      <c r="H1710" s="8">
        <v>3</v>
      </c>
      <c r="I1710" s="7">
        <v>2.2916666666666665E-2</v>
      </c>
      <c r="J1710" s="9" t="s">
        <v>8</v>
      </c>
      <c r="K1710" s="31">
        <v>105</v>
      </c>
      <c r="L1710" s="31">
        <v>42</v>
      </c>
      <c r="M1710" s="31">
        <v>105</v>
      </c>
      <c r="N1710" s="12">
        <v>0.4</v>
      </c>
    </row>
    <row r="1711" spans="1:14" x14ac:dyDescent="0.2">
      <c r="A1711" s="8">
        <v>692</v>
      </c>
      <c r="B1711" s="8">
        <v>9</v>
      </c>
      <c r="C1711" s="9" t="s">
        <v>7</v>
      </c>
      <c r="D1711" s="9" t="s">
        <v>32</v>
      </c>
      <c r="E1711" s="31">
        <v>18</v>
      </c>
      <c r="F1711" s="31">
        <v>18</v>
      </c>
      <c r="G1711" s="31">
        <v>30</v>
      </c>
      <c r="H1711" s="8">
        <v>1</v>
      </c>
      <c r="I1711" s="7">
        <v>3.4027777777777775E-2</v>
      </c>
      <c r="J1711" s="9" t="s">
        <v>6</v>
      </c>
      <c r="K1711" s="31">
        <v>30</v>
      </c>
      <c r="L1711" s="31">
        <v>12</v>
      </c>
      <c r="M1711" s="31">
        <v>30</v>
      </c>
      <c r="N1711" s="12">
        <v>0.4</v>
      </c>
    </row>
    <row r="1712" spans="1:14" x14ac:dyDescent="0.2">
      <c r="A1712" s="8">
        <v>692</v>
      </c>
      <c r="B1712" s="8">
        <v>9</v>
      </c>
      <c r="C1712" s="9" t="s">
        <v>24</v>
      </c>
      <c r="D1712" s="9" t="s">
        <v>48</v>
      </c>
      <c r="E1712" s="31">
        <v>10</v>
      </c>
      <c r="F1712" s="31">
        <v>10</v>
      </c>
      <c r="G1712" s="31">
        <v>18</v>
      </c>
      <c r="H1712" s="8">
        <v>1</v>
      </c>
      <c r="I1712" s="7">
        <v>7.6388888888888886E-3</v>
      </c>
      <c r="J1712" s="9" t="s">
        <v>6</v>
      </c>
      <c r="K1712" s="31">
        <v>18</v>
      </c>
      <c r="L1712" s="31">
        <v>8</v>
      </c>
      <c r="M1712" s="31">
        <v>18</v>
      </c>
      <c r="N1712" s="12">
        <v>0.44444444444444442</v>
      </c>
    </row>
    <row r="1713" spans="1:14" x14ac:dyDescent="0.2">
      <c r="A1713" s="8">
        <v>692</v>
      </c>
      <c r="B1713" s="8">
        <v>9</v>
      </c>
      <c r="C1713" s="9" t="s">
        <v>21</v>
      </c>
      <c r="D1713" s="9" t="s">
        <v>45</v>
      </c>
      <c r="E1713" s="31">
        <v>12</v>
      </c>
      <c r="F1713" s="31">
        <v>12</v>
      </c>
      <c r="G1713" s="31">
        <v>20</v>
      </c>
      <c r="H1713" s="8">
        <v>1</v>
      </c>
      <c r="I1713" s="7">
        <v>4.8611111111111112E-3</v>
      </c>
      <c r="J1713" s="9" t="s">
        <v>6</v>
      </c>
      <c r="K1713" s="31">
        <v>20</v>
      </c>
      <c r="L1713" s="31">
        <v>8</v>
      </c>
      <c r="M1713" s="31">
        <v>20</v>
      </c>
      <c r="N1713" s="12">
        <v>0.4</v>
      </c>
    </row>
    <row r="1714" spans="1:14" x14ac:dyDescent="0.2">
      <c r="A1714" s="8">
        <v>693</v>
      </c>
      <c r="B1714" s="8">
        <v>15</v>
      </c>
      <c r="C1714" s="9" t="s">
        <v>12</v>
      </c>
      <c r="D1714" s="9" t="s">
        <v>36</v>
      </c>
      <c r="E1714" s="31">
        <v>22</v>
      </c>
      <c r="F1714" s="31">
        <v>22</v>
      </c>
      <c r="G1714" s="31">
        <v>36</v>
      </c>
      <c r="H1714" s="8">
        <v>1</v>
      </c>
      <c r="I1714" s="7">
        <v>1.3888888888888888E-2</v>
      </c>
      <c r="J1714" s="9" t="s">
        <v>6</v>
      </c>
      <c r="K1714" s="31">
        <v>36</v>
      </c>
      <c r="L1714" s="31">
        <v>14</v>
      </c>
      <c r="M1714" s="31">
        <v>36</v>
      </c>
      <c r="N1714" s="12">
        <v>0.3888888888888889</v>
      </c>
    </row>
    <row r="1715" spans="1:14" x14ac:dyDescent="0.2">
      <c r="A1715" s="8">
        <v>693</v>
      </c>
      <c r="B1715" s="8">
        <v>15</v>
      </c>
      <c r="C1715" s="9" t="s">
        <v>23</v>
      </c>
      <c r="D1715" s="9" t="s">
        <v>47</v>
      </c>
      <c r="E1715" s="31">
        <v>13</v>
      </c>
      <c r="F1715" s="31">
        <v>26</v>
      </c>
      <c r="G1715" s="31">
        <v>21</v>
      </c>
      <c r="H1715" s="8">
        <v>2</v>
      </c>
      <c r="I1715" s="7">
        <v>1.6666666666666666E-2</v>
      </c>
      <c r="J1715" s="9" t="s">
        <v>6</v>
      </c>
      <c r="K1715" s="31">
        <v>42</v>
      </c>
      <c r="L1715" s="31">
        <v>16</v>
      </c>
      <c r="M1715" s="31">
        <v>42</v>
      </c>
      <c r="N1715" s="12">
        <v>0.38095238095238093</v>
      </c>
    </row>
    <row r="1716" spans="1:14" x14ac:dyDescent="0.2">
      <c r="A1716" s="8">
        <v>694</v>
      </c>
      <c r="B1716" s="8">
        <v>5</v>
      </c>
      <c r="C1716" s="9" t="s">
        <v>21</v>
      </c>
      <c r="D1716" s="9" t="s">
        <v>45</v>
      </c>
      <c r="E1716" s="31">
        <v>12</v>
      </c>
      <c r="F1716" s="31">
        <v>36</v>
      </c>
      <c r="G1716" s="31">
        <v>20</v>
      </c>
      <c r="H1716" s="8">
        <v>3</v>
      </c>
      <c r="I1716" s="7">
        <v>1.3888888888888888E-2</v>
      </c>
      <c r="J1716" s="9" t="s">
        <v>6</v>
      </c>
      <c r="K1716" s="31">
        <v>60</v>
      </c>
      <c r="L1716" s="31">
        <v>24</v>
      </c>
      <c r="M1716" s="31">
        <v>60</v>
      </c>
      <c r="N1716" s="12">
        <v>0.4</v>
      </c>
    </row>
    <row r="1717" spans="1:14" x14ac:dyDescent="0.2">
      <c r="A1717" s="8">
        <v>694</v>
      </c>
      <c r="B1717" s="8">
        <v>5</v>
      </c>
      <c r="C1717" s="9" t="s">
        <v>24</v>
      </c>
      <c r="D1717" s="9" t="s">
        <v>48</v>
      </c>
      <c r="E1717" s="31">
        <v>10</v>
      </c>
      <c r="F1717" s="31">
        <v>20</v>
      </c>
      <c r="G1717" s="31">
        <v>18</v>
      </c>
      <c r="H1717" s="8">
        <v>2</v>
      </c>
      <c r="I1717" s="7">
        <v>1.8055555555555554E-2</v>
      </c>
      <c r="J1717" s="9" t="s">
        <v>8</v>
      </c>
      <c r="K1717" s="31">
        <v>36</v>
      </c>
      <c r="L1717" s="31">
        <v>16</v>
      </c>
      <c r="M1717" s="31">
        <v>36</v>
      </c>
      <c r="N1717" s="12">
        <v>0.44444444444444442</v>
      </c>
    </row>
    <row r="1718" spans="1:14" x14ac:dyDescent="0.2">
      <c r="A1718" s="8">
        <v>694</v>
      </c>
      <c r="B1718" s="8">
        <v>5</v>
      </c>
      <c r="C1718" s="9" t="s">
        <v>11</v>
      </c>
      <c r="D1718" s="9" t="s">
        <v>35</v>
      </c>
      <c r="E1718" s="31">
        <v>25</v>
      </c>
      <c r="F1718" s="31">
        <v>25</v>
      </c>
      <c r="G1718" s="31">
        <v>40</v>
      </c>
      <c r="H1718" s="8">
        <v>1</v>
      </c>
      <c r="I1718" s="7">
        <v>2.7777777777777776E-2</v>
      </c>
      <c r="J1718" s="9" t="s">
        <v>6</v>
      </c>
      <c r="K1718" s="31">
        <v>40</v>
      </c>
      <c r="L1718" s="31">
        <v>15</v>
      </c>
      <c r="M1718" s="31">
        <v>40</v>
      </c>
      <c r="N1718" s="12">
        <v>0.375</v>
      </c>
    </row>
    <row r="1719" spans="1:14" x14ac:dyDescent="0.2">
      <c r="A1719" s="8">
        <v>694</v>
      </c>
      <c r="B1719" s="8">
        <v>5</v>
      </c>
      <c r="C1719" s="9" t="s">
        <v>23</v>
      </c>
      <c r="D1719" s="9" t="s">
        <v>47</v>
      </c>
      <c r="E1719" s="31">
        <v>13</v>
      </c>
      <c r="F1719" s="31">
        <v>13</v>
      </c>
      <c r="G1719" s="31">
        <v>21</v>
      </c>
      <c r="H1719" s="8">
        <v>1</v>
      </c>
      <c r="I1719" s="7">
        <v>2.9166666666666667E-2</v>
      </c>
      <c r="J1719" s="9" t="s">
        <v>8</v>
      </c>
      <c r="K1719" s="31">
        <v>21</v>
      </c>
      <c r="L1719" s="31">
        <v>8</v>
      </c>
      <c r="M1719" s="31">
        <v>21</v>
      </c>
      <c r="N1719" s="12">
        <v>0.38095238095238093</v>
      </c>
    </row>
    <row r="1720" spans="1:14" x14ac:dyDescent="0.2">
      <c r="A1720" s="8">
        <v>695</v>
      </c>
      <c r="B1720" s="8">
        <v>9</v>
      </c>
      <c r="C1720" s="9" t="s">
        <v>15</v>
      </c>
      <c r="D1720" s="9" t="s">
        <v>39</v>
      </c>
      <c r="E1720" s="31">
        <v>16</v>
      </c>
      <c r="F1720" s="31">
        <v>32</v>
      </c>
      <c r="G1720" s="31">
        <v>28</v>
      </c>
      <c r="H1720" s="8">
        <v>2</v>
      </c>
      <c r="I1720" s="7">
        <v>2.0833333333333332E-2</v>
      </c>
      <c r="J1720" s="9" t="s">
        <v>8</v>
      </c>
      <c r="K1720" s="31">
        <v>56</v>
      </c>
      <c r="L1720" s="31">
        <v>24</v>
      </c>
      <c r="M1720" s="31">
        <v>56</v>
      </c>
      <c r="N1720" s="12">
        <v>0.42857142857142855</v>
      </c>
    </row>
    <row r="1721" spans="1:14" x14ac:dyDescent="0.2">
      <c r="A1721" s="8">
        <v>695</v>
      </c>
      <c r="B1721" s="8">
        <v>9</v>
      </c>
      <c r="C1721" s="9" t="s">
        <v>7</v>
      </c>
      <c r="D1721" s="9" t="s">
        <v>32</v>
      </c>
      <c r="E1721" s="31">
        <v>18</v>
      </c>
      <c r="F1721" s="31">
        <v>36</v>
      </c>
      <c r="G1721" s="31">
        <v>30</v>
      </c>
      <c r="H1721" s="8">
        <v>2</v>
      </c>
      <c r="I1721" s="7">
        <v>4.8611111111111112E-3</v>
      </c>
      <c r="J1721" s="9" t="s">
        <v>8</v>
      </c>
      <c r="K1721" s="31">
        <v>60</v>
      </c>
      <c r="L1721" s="31">
        <v>24</v>
      </c>
      <c r="M1721" s="31">
        <v>60</v>
      </c>
      <c r="N1721" s="12">
        <v>0.4</v>
      </c>
    </row>
    <row r="1722" spans="1:14" x14ac:dyDescent="0.2">
      <c r="A1722" s="8">
        <v>696</v>
      </c>
      <c r="B1722" s="8">
        <v>2</v>
      </c>
      <c r="C1722" s="9" t="s">
        <v>22</v>
      </c>
      <c r="D1722" s="9" t="s">
        <v>46</v>
      </c>
      <c r="E1722" s="31">
        <v>14</v>
      </c>
      <c r="F1722" s="31">
        <v>28</v>
      </c>
      <c r="G1722" s="31">
        <v>23</v>
      </c>
      <c r="H1722" s="8">
        <v>2</v>
      </c>
      <c r="I1722" s="7">
        <v>1.5972222222222221E-2</v>
      </c>
      <c r="J1722" s="9" t="s">
        <v>6</v>
      </c>
      <c r="K1722" s="31">
        <v>46</v>
      </c>
      <c r="L1722" s="31">
        <v>18</v>
      </c>
      <c r="M1722" s="31">
        <v>46</v>
      </c>
      <c r="N1722" s="12">
        <v>0.39130434782608697</v>
      </c>
    </row>
    <row r="1723" spans="1:14" x14ac:dyDescent="0.2">
      <c r="A1723" s="8">
        <v>697</v>
      </c>
      <c r="B1723" s="8">
        <v>4</v>
      </c>
      <c r="C1723" s="9" t="s">
        <v>22</v>
      </c>
      <c r="D1723" s="9" t="s">
        <v>46</v>
      </c>
      <c r="E1723" s="31">
        <v>14</v>
      </c>
      <c r="F1723" s="31">
        <v>28</v>
      </c>
      <c r="G1723" s="31">
        <v>23</v>
      </c>
      <c r="H1723" s="8">
        <v>2</v>
      </c>
      <c r="I1723" s="7">
        <v>1.6666666666666666E-2</v>
      </c>
      <c r="J1723" s="9" t="s">
        <v>6</v>
      </c>
      <c r="K1723" s="31">
        <v>46</v>
      </c>
      <c r="L1723" s="31">
        <v>18</v>
      </c>
      <c r="M1723" s="31">
        <v>46</v>
      </c>
      <c r="N1723" s="12">
        <v>0.39130434782608697</v>
      </c>
    </row>
    <row r="1724" spans="1:14" x14ac:dyDescent="0.2">
      <c r="A1724" s="8">
        <v>697</v>
      </c>
      <c r="B1724" s="8">
        <v>4</v>
      </c>
      <c r="C1724" s="9" t="s">
        <v>14</v>
      </c>
      <c r="D1724" s="9" t="s">
        <v>38</v>
      </c>
      <c r="E1724" s="31">
        <v>20</v>
      </c>
      <c r="F1724" s="31">
        <v>40</v>
      </c>
      <c r="G1724" s="31">
        <v>33</v>
      </c>
      <c r="H1724" s="8">
        <v>2</v>
      </c>
      <c r="I1724" s="7">
        <v>2.8472222222222222E-2</v>
      </c>
      <c r="J1724" s="9" t="s">
        <v>8</v>
      </c>
      <c r="K1724" s="31">
        <v>66</v>
      </c>
      <c r="L1724" s="31">
        <v>26</v>
      </c>
      <c r="M1724" s="31">
        <v>66</v>
      </c>
      <c r="N1724" s="12">
        <v>0.39393939393939392</v>
      </c>
    </row>
    <row r="1725" spans="1:14" x14ac:dyDescent="0.2">
      <c r="A1725" s="8">
        <v>697</v>
      </c>
      <c r="B1725" s="8">
        <v>4</v>
      </c>
      <c r="C1725" s="9" t="s">
        <v>7</v>
      </c>
      <c r="D1725" s="9" t="s">
        <v>32</v>
      </c>
      <c r="E1725" s="31">
        <v>18</v>
      </c>
      <c r="F1725" s="31">
        <v>36</v>
      </c>
      <c r="G1725" s="31">
        <v>30</v>
      </c>
      <c r="H1725" s="8">
        <v>2</v>
      </c>
      <c r="I1725" s="7">
        <v>2.4305555555555556E-2</v>
      </c>
      <c r="J1725" s="9" t="s">
        <v>8</v>
      </c>
      <c r="K1725" s="31">
        <v>60</v>
      </c>
      <c r="L1725" s="31">
        <v>24</v>
      </c>
      <c r="M1725" s="31">
        <v>60</v>
      </c>
      <c r="N1725" s="12">
        <v>0.4</v>
      </c>
    </row>
    <row r="1726" spans="1:14" x14ac:dyDescent="0.2">
      <c r="A1726" s="8">
        <v>697</v>
      </c>
      <c r="B1726" s="8">
        <v>4</v>
      </c>
      <c r="C1726" s="9" t="s">
        <v>10</v>
      </c>
      <c r="D1726" s="9" t="s">
        <v>34</v>
      </c>
      <c r="E1726" s="31">
        <v>16</v>
      </c>
      <c r="F1726" s="31">
        <v>16</v>
      </c>
      <c r="G1726" s="31">
        <v>27</v>
      </c>
      <c r="H1726" s="8">
        <v>1</v>
      </c>
      <c r="I1726" s="7">
        <v>4.8611111111111112E-3</v>
      </c>
      <c r="J1726" s="9" t="s">
        <v>6</v>
      </c>
      <c r="K1726" s="31">
        <v>27</v>
      </c>
      <c r="L1726" s="31">
        <v>11</v>
      </c>
      <c r="M1726" s="31">
        <v>27</v>
      </c>
      <c r="N1726" s="12">
        <v>0.40740740740740738</v>
      </c>
    </row>
    <row r="1727" spans="1:14" x14ac:dyDescent="0.2">
      <c r="A1727" s="8">
        <v>698</v>
      </c>
      <c r="B1727" s="8">
        <v>19</v>
      </c>
      <c r="C1727" s="9" t="s">
        <v>10</v>
      </c>
      <c r="D1727" s="9" t="s">
        <v>34</v>
      </c>
      <c r="E1727" s="31">
        <v>16</v>
      </c>
      <c r="F1727" s="31">
        <v>16</v>
      </c>
      <c r="G1727" s="31">
        <v>27</v>
      </c>
      <c r="H1727" s="8">
        <v>1</v>
      </c>
      <c r="I1727" s="7">
        <v>3.8194444444444448E-2</v>
      </c>
      <c r="J1727" s="9" t="s">
        <v>8</v>
      </c>
      <c r="K1727" s="31">
        <v>27</v>
      </c>
      <c r="L1727" s="31">
        <v>11</v>
      </c>
      <c r="M1727" s="31">
        <v>27</v>
      </c>
      <c r="N1727" s="12">
        <v>0.40740740740740738</v>
      </c>
    </row>
    <row r="1728" spans="1:14" x14ac:dyDescent="0.2">
      <c r="A1728" s="8">
        <v>698</v>
      </c>
      <c r="B1728" s="8">
        <v>19</v>
      </c>
      <c r="C1728" s="9" t="s">
        <v>25</v>
      </c>
      <c r="D1728" s="9" t="s">
        <v>49</v>
      </c>
      <c r="E1728" s="31">
        <v>15</v>
      </c>
      <c r="F1728" s="31">
        <v>15</v>
      </c>
      <c r="G1728" s="31">
        <v>26</v>
      </c>
      <c r="H1728" s="8">
        <v>1</v>
      </c>
      <c r="I1728" s="7">
        <v>8.3333333333333332E-3</v>
      </c>
      <c r="J1728" s="9" t="s">
        <v>8</v>
      </c>
      <c r="K1728" s="31">
        <v>26</v>
      </c>
      <c r="L1728" s="31">
        <v>11</v>
      </c>
      <c r="M1728" s="31">
        <v>26</v>
      </c>
      <c r="N1728" s="12">
        <v>0.42307692307692307</v>
      </c>
    </row>
    <row r="1729" spans="1:14" x14ac:dyDescent="0.2">
      <c r="A1729" s="8">
        <v>698</v>
      </c>
      <c r="B1729" s="8">
        <v>19</v>
      </c>
      <c r="C1729" s="9" t="s">
        <v>22</v>
      </c>
      <c r="D1729" s="9" t="s">
        <v>46</v>
      </c>
      <c r="E1729" s="31">
        <v>14</v>
      </c>
      <c r="F1729" s="31">
        <v>42</v>
      </c>
      <c r="G1729" s="31">
        <v>23</v>
      </c>
      <c r="H1729" s="8">
        <v>3</v>
      </c>
      <c r="I1729" s="7">
        <v>1.3194444444444444E-2</v>
      </c>
      <c r="J1729" s="9" t="s">
        <v>8</v>
      </c>
      <c r="K1729" s="31">
        <v>69</v>
      </c>
      <c r="L1729" s="31">
        <v>27</v>
      </c>
      <c r="M1729" s="31">
        <v>69</v>
      </c>
      <c r="N1729" s="12">
        <v>0.39130434782608697</v>
      </c>
    </row>
    <row r="1730" spans="1:14" x14ac:dyDescent="0.2">
      <c r="A1730" s="8">
        <v>698</v>
      </c>
      <c r="B1730" s="8">
        <v>19</v>
      </c>
      <c r="C1730" s="9" t="s">
        <v>23</v>
      </c>
      <c r="D1730" s="9" t="s">
        <v>47</v>
      </c>
      <c r="E1730" s="31">
        <v>13</v>
      </c>
      <c r="F1730" s="31">
        <v>39</v>
      </c>
      <c r="G1730" s="31">
        <v>21</v>
      </c>
      <c r="H1730" s="8">
        <v>3</v>
      </c>
      <c r="I1730" s="7">
        <v>1.0416666666666666E-2</v>
      </c>
      <c r="J1730" s="9" t="s">
        <v>8</v>
      </c>
      <c r="K1730" s="31">
        <v>63</v>
      </c>
      <c r="L1730" s="31">
        <v>24</v>
      </c>
      <c r="M1730" s="31">
        <v>63</v>
      </c>
      <c r="N1730" s="12">
        <v>0.38095238095238093</v>
      </c>
    </row>
    <row r="1731" spans="1:14" x14ac:dyDescent="0.2">
      <c r="A1731" s="8">
        <v>699</v>
      </c>
      <c r="B1731" s="8">
        <v>8</v>
      </c>
      <c r="C1731" s="9" t="s">
        <v>13</v>
      </c>
      <c r="D1731" s="9" t="s">
        <v>37</v>
      </c>
      <c r="E1731" s="31">
        <v>17</v>
      </c>
      <c r="F1731" s="31">
        <v>34</v>
      </c>
      <c r="G1731" s="31">
        <v>29</v>
      </c>
      <c r="H1731" s="8">
        <v>2</v>
      </c>
      <c r="I1731" s="7">
        <v>7.6388888888888886E-3</v>
      </c>
      <c r="J1731" s="9" t="s">
        <v>8</v>
      </c>
      <c r="K1731" s="31">
        <v>58</v>
      </c>
      <c r="L1731" s="31">
        <v>24</v>
      </c>
      <c r="M1731" s="31">
        <v>58</v>
      </c>
      <c r="N1731" s="12">
        <v>0.41379310344827586</v>
      </c>
    </row>
    <row r="1732" spans="1:14" x14ac:dyDescent="0.2">
      <c r="A1732" s="8">
        <v>700</v>
      </c>
      <c r="B1732" s="8">
        <v>8</v>
      </c>
      <c r="C1732" s="9" t="s">
        <v>20</v>
      </c>
      <c r="D1732" s="9" t="s">
        <v>44</v>
      </c>
      <c r="E1732" s="31">
        <v>20</v>
      </c>
      <c r="F1732" s="31">
        <v>60</v>
      </c>
      <c r="G1732" s="31">
        <v>34</v>
      </c>
      <c r="H1732" s="8">
        <v>3</v>
      </c>
      <c r="I1732" s="7">
        <v>2.5694444444444443E-2</v>
      </c>
      <c r="J1732" s="9" t="s">
        <v>8</v>
      </c>
      <c r="K1732" s="31">
        <v>102</v>
      </c>
      <c r="L1732" s="31">
        <v>42</v>
      </c>
      <c r="M1732" s="31">
        <v>102</v>
      </c>
      <c r="N1732" s="12">
        <v>0.41176470588235292</v>
      </c>
    </row>
    <row r="1733" spans="1:14" x14ac:dyDescent="0.2">
      <c r="A1733" s="8">
        <v>700</v>
      </c>
      <c r="B1733" s="8">
        <v>8</v>
      </c>
      <c r="C1733" s="9" t="s">
        <v>25</v>
      </c>
      <c r="D1733" s="9" t="s">
        <v>49</v>
      </c>
      <c r="E1733" s="31">
        <v>15</v>
      </c>
      <c r="F1733" s="31">
        <v>45</v>
      </c>
      <c r="G1733" s="31">
        <v>26</v>
      </c>
      <c r="H1733" s="8">
        <v>3</v>
      </c>
      <c r="I1733" s="7">
        <v>2.4305555555555556E-2</v>
      </c>
      <c r="J1733" s="9" t="s">
        <v>8</v>
      </c>
      <c r="K1733" s="31">
        <v>78</v>
      </c>
      <c r="L1733" s="31">
        <v>33</v>
      </c>
      <c r="M1733" s="31">
        <v>78</v>
      </c>
      <c r="N1733" s="12">
        <v>0.42307692307692307</v>
      </c>
    </row>
    <row r="1734" spans="1:14" x14ac:dyDescent="0.2">
      <c r="A1734" s="8">
        <v>700</v>
      </c>
      <c r="B1734" s="8">
        <v>8</v>
      </c>
      <c r="C1734" s="9" t="s">
        <v>10</v>
      </c>
      <c r="D1734" s="9" t="s">
        <v>34</v>
      </c>
      <c r="E1734" s="31">
        <v>16</v>
      </c>
      <c r="F1734" s="31">
        <v>32</v>
      </c>
      <c r="G1734" s="31">
        <v>27</v>
      </c>
      <c r="H1734" s="8">
        <v>2</v>
      </c>
      <c r="I1734" s="7">
        <v>9.7222222222222224E-3</v>
      </c>
      <c r="J1734" s="9" t="s">
        <v>8</v>
      </c>
      <c r="K1734" s="31">
        <v>54</v>
      </c>
      <c r="L1734" s="31">
        <v>22</v>
      </c>
      <c r="M1734" s="31">
        <v>54</v>
      </c>
      <c r="N1734" s="12">
        <v>0.40740740740740738</v>
      </c>
    </row>
    <row r="1735" spans="1:14" x14ac:dyDescent="0.2">
      <c r="A1735" s="8">
        <v>701</v>
      </c>
      <c r="B1735" s="8">
        <v>19</v>
      </c>
      <c r="C1735" s="9" t="s">
        <v>14</v>
      </c>
      <c r="D1735" s="9" t="s">
        <v>38</v>
      </c>
      <c r="E1735" s="31">
        <v>20</v>
      </c>
      <c r="F1735" s="31">
        <v>40</v>
      </c>
      <c r="G1735" s="31">
        <v>33</v>
      </c>
      <c r="H1735" s="8">
        <v>2</v>
      </c>
      <c r="I1735" s="7">
        <v>2.9166666666666667E-2</v>
      </c>
      <c r="J1735" s="9" t="s">
        <v>8</v>
      </c>
      <c r="K1735" s="31">
        <v>66</v>
      </c>
      <c r="L1735" s="31">
        <v>26</v>
      </c>
      <c r="M1735" s="31">
        <v>66</v>
      </c>
      <c r="N1735" s="12">
        <v>0.39393939393939392</v>
      </c>
    </row>
    <row r="1736" spans="1:14" x14ac:dyDescent="0.2">
      <c r="A1736" s="8">
        <v>701</v>
      </c>
      <c r="B1736" s="8">
        <v>19</v>
      </c>
      <c r="C1736" s="9" t="s">
        <v>24</v>
      </c>
      <c r="D1736" s="9" t="s">
        <v>48</v>
      </c>
      <c r="E1736" s="31">
        <v>10</v>
      </c>
      <c r="F1736" s="31">
        <v>20</v>
      </c>
      <c r="G1736" s="31">
        <v>18</v>
      </c>
      <c r="H1736" s="8">
        <v>2</v>
      </c>
      <c r="I1736" s="7">
        <v>3.8194444444444448E-2</v>
      </c>
      <c r="J1736" s="9" t="s">
        <v>8</v>
      </c>
      <c r="K1736" s="31">
        <v>36</v>
      </c>
      <c r="L1736" s="31">
        <v>16</v>
      </c>
      <c r="M1736" s="31">
        <v>36</v>
      </c>
      <c r="N1736" s="12">
        <v>0.44444444444444442</v>
      </c>
    </row>
    <row r="1737" spans="1:14" x14ac:dyDescent="0.2">
      <c r="A1737" s="8">
        <v>702</v>
      </c>
      <c r="B1737" s="8">
        <v>13</v>
      </c>
      <c r="C1737" s="9" t="s">
        <v>24</v>
      </c>
      <c r="D1737" s="9" t="s">
        <v>48</v>
      </c>
      <c r="E1737" s="31">
        <v>10</v>
      </c>
      <c r="F1737" s="31">
        <v>20</v>
      </c>
      <c r="G1737" s="31">
        <v>18</v>
      </c>
      <c r="H1737" s="8">
        <v>2</v>
      </c>
      <c r="I1737" s="7">
        <v>4.0972222222222222E-2</v>
      </c>
      <c r="J1737" s="9" t="s">
        <v>6</v>
      </c>
      <c r="K1737" s="31">
        <v>36</v>
      </c>
      <c r="L1737" s="31">
        <v>16</v>
      </c>
      <c r="M1737" s="31">
        <v>36</v>
      </c>
      <c r="N1737" s="12">
        <v>0.44444444444444442</v>
      </c>
    </row>
    <row r="1738" spans="1:14" x14ac:dyDescent="0.2">
      <c r="A1738" s="8">
        <v>702</v>
      </c>
      <c r="B1738" s="8">
        <v>13</v>
      </c>
      <c r="C1738" s="9" t="s">
        <v>23</v>
      </c>
      <c r="D1738" s="9" t="s">
        <v>47</v>
      </c>
      <c r="E1738" s="31">
        <v>13</v>
      </c>
      <c r="F1738" s="31">
        <v>13</v>
      </c>
      <c r="G1738" s="31">
        <v>21</v>
      </c>
      <c r="H1738" s="8">
        <v>1</v>
      </c>
      <c r="I1738" s="7">
        <v>2.5000000000000001E-2</v>
      </c>
      <c r="J1738" s="9" t="s">
        <v>6</v>
      </c>
      <c r="K1738" s="31">
        <v>21</v>
      </c>
      <c r="L1738" s="31">
        <v>8</v>
      </c>
      <c r="M1738" s="31">
        <v>21</v>
      </c>
      <c r="N1738" s="12">
        <v>0.38095238095238093</v>
      </c>
    </row>
    <row r="1739" spans="1:14" x14ac:dyDescent="0.2">
      <c r="A1739" s="8">
        <v>702</v>
      </c>
      <c r="B1739" s="8">
        <v>13</v>
      </c>
      <c r="C1739" s="9" t="s">
        <v>10</v>
      </c>
      <c r="D1739" s="9" t="s">
        <v>34</v>
      </c>
      <c r="E1739" s="31">
        <v>16</v>
      </c>
      <c r="F1739" s="31">
        <v>32</v>
      </c>
      <c r="G1739" s="31">
        <v>27</v>
      </c>
      <c r="H1739" s="8">
        <v>2</v>
      </c>
      <c r="I1739" s="7">
        <v>2.013888888888889E-2</v>
      </c>
      <c r="J1739" s="9" t="s">
        <v>8</v>
      </c>
      <c r="K1739" s="31">
        <v>54</v>
      </c>
      <c r="L1739" s="31">
        <v>22</v>
      </c>
      <c r="M1739" s="31">
        <v>54</v>
      </c>
      <c r="N1739" s="12">
        <v>0.40740740740740738</v>
      </c>
    </row>
    <row r="1740" spans="1:14" x14ac:dyDescent="0.2">
      <c r="A1740" s="8">
        <v>702</v>
      </c>
      <c r="B1740" s="8">
        <v>13</v>
      </c>
      <c r="C1740" s="9" t="s">
        <v>15</v>
      </c>
      <c r="D1740" s="9" t="s">
        <v>39</v>
      </c>
      <c r="E1740" s="31">
        <v>16</v>
      </c>
      <c r="F1740" s="31">
        <v>48</v>
      </c>
      <c r="G1740" s="31">
        <v>28</v>
      </c>
      <c r="H1740" s="8">
        <v>3</v>
      </c>
      <c r="I1740" s="7">
        <v>2.1527777777777778E-2</v>
      </c>
      <c r="J1740" s="9" t="s">
        <v>6</v>
      </c>
      <c r="K1740" s="31">
        <v>84</v>
      </c>
      <c r="L1740" s="31">
        <v>36</v>
      </c>
      <c r="M1740" s="31">
        <v>84</v>
      </c>
      <c r="N1740" s="12">
        <v>0.42857142857142855</v>
      </c>
    </row>
    <row r="1741" spans="1:14" x14ac:dyDescent="0.2">
      <c r="A1741" s="8">
        <v>703</v>
      </c>
      <c r="B1741" s="8">
        <v>9</v>
      </c>
      <c r="C1741" s="9" t="s">
        <v>23</v>
      </c>
      <c r="D1741" s="9" t="s">
        <v>47</v>
      </c>
      <c r="E1741" s="31">
        <v>13</v>
      </c>
      <c r="F1741" s="31">
        <v>39</v>
      </c>
      <c r="G1741" s="31">
        <v>21</v>
      </c>
      <c r="H1741" s="8">
        <v>3</v>
      </c>
      <c r="I1741" s="7">
        <v>2.013888888888889E-2</v>
      </c>
      <c r="J1741" s="9" t="s">
        <v>8</v>
      </c>
      <c r="K1741" s="31">
        <v>63</v>
      </c>
      <c r="L1741" s="31">
        <v>24</v>
      </c>
      <c r="M1741" s="31">
        <v>63</v>
      </c>
      <c r="N1741" s="12">
        <v>0.38095238095238093</v>
      </c>
    </row>
    <row r="1742" spans="1:14" x14ac:dyDescent="0.2">
      <c r="A1742" s="8">
        <v>704</v>
      </c>
      <c r="B1742" s="8">
        <v>13</v>
      </c>
      <c r="C1742" s="9" t="s">
        <v>24</v>
      </c>
      <c r="D1742" s="9" t="s">
        <v>48</v>
      </c>
      <c r="E1742" s="31">
        <v>10</v>
      </c>
      <c r="F1742" s="31">
        <v>10</v>
      </c>
      <c r="G1742" s="31">
        <v>18</v>
      </c>
      <c r="H1742" s="8">
        <v>1</v>
      </c>
      <c r="I1742" s="7">
        <v>2.6388888888888889E-2</v>
      </c>
      <c r="J1742" s="9" t="s">
        <v>6</v>
      </c>
      <c r="K1742" s="31">
        <v>18</v>
      </c>
      <c r="L1742" s="31">
        <v>8</v>
      </c>
      <c r="M1742" s="31">
        <v>18</v>
      </c>
      <c r="N1742" s="12">
        <v>0.44444444444444442</v>
      </c>
    </row>
    <row r="1743" spans="1:14" x14ac:dyDescent="0.2">
      <c r="A1743" s="8">
        <v>705</v>
      </c>
      <c r="B1743" s="8">
        <v>12</v>
      </c>
      <c r="C1743" s="9" t="s">
        <v>21</v>
      </c>
      <c r="D1743" s="9" t="s">
        <v>45</v>
      </c>
      <c r="E1743" s="31">
        <v>12</v>
      </c>
      <c r="F1743" s="31">
        <v>36</v>
      </c>
      <c r="G1743" s="31">
        <v>20</v>
      </c>
      <c r="H1743" s="8">
        <v>3</v>
      </c>
      <c r="I1743" s="7">
        <v>1.7361111111111112E-2</v>
      </c>
      <c r="J1743" s="9" t="s">
        <v>8</v>
      </c>
      <c r="K1743" s="31">
        <v>60</v>
      </c>
      <c r="L1743" s="31">
        <v>24</v>
      </c>
      <c r="M1743" s="31">
        <v>60</v>
      </c>
      <c r="N1743" s="12">
        <v>0.4</v>
      </c>
    </row>
    <row r="1744" spans="1:14" x14ac:dyDescent="0.2">
      <c r="A1744" s="8">
        <v>705</v>
      </c>
      <c r="B1744" s="8">
        <v>12</v>
      </c>
      <c r="C1744" s="9" t="s">
        <v>25</v>
      </c>
      <c r="D1744" s="9" t="s">
        <v>49</v>
      </c>
      <c r="E1744" s="31">
        <v>15</v>
      </c>
      <c r="F1744" s="31">
        <v>30</v>
      </c>
      <c r="G1744" s="31">
        <v>26</v>
      </c>
      <c r="H1744" s="8">
        <v>2</v>
      </c>
      <c r="I1744" s="7">
        <v>5.5555555555555558E-3</v>
      </c>
      <c r="J1744" s="9" t="s">
        <v>6</v>
      </c>
      <c r="K1744" s="31">
        <v>52</v>
      </c>
      <c r="L1744" s="31">
        <v>22</v>
      </c>
      <c r="M1744" s="31">
        <v>52</v>
      </c>
      <c r="N1744" s="12">
        <v>0.42307692307692307</v>
      </c>
    </row>
    <row r="1745" spans="1:14" x14ac:dyDescent="0.2">
      <c r="A1745" s="8">
        <v>706</v>
      </c>
      <c r="B1745" s="8">
        <v>20</v>
      </c>
      <c r="C1745" s="9" t="s">
        <v>24</v>
      </c>
      <c r="D1745" s="9" t="s">
        <v>48</v>
      </c>
      <c r="E1745" s="31">
        <v>10</v>
      </c>
      <c r="F1745" s="31">
        <v>30</v>
      </c>
      <c r="G1745" s="31">
        <v>18</v>
      </c>
      <c r="H1745" s="8">
        <v>3</v>
      </c>
      <c r="I1745" s="7">
        <v>2.2916666666666665E-2</v>
      </c>
      <c r="J1745" s="9" t="s">
        <v>8</v>
      </c>
      <c r="K1745" s="31">
        <v>54</v>
      </c>
      <c r="L1745" s="31">
        <v>24</v>
      </c>
      <c r="M1745" s="31">
        <v>54</v>
      </c>
      <c r="N1745" s="12">
        <v>0.44444444444444442</v>
      </c>
    </row>
    <row r="1746" spans="1:14" x14ac:dyDescent="0.2">
      <c r="A1746" s="8">
        <v>707</v>
      </c>
      <c r="B1746" s="8">
        <v>15</v>
      </c>
      <c r="C1746" s="9" t="s">
        <v>18</v>
      </c>
      <c r="D1746" s="9" t="s">
        <v>42</v>
      </c>
      <c r="E1746" s="31">
        <v>19</v>
      </c>
      <c r="F1746" s="31">
        <v>19</v>
      </c>
      <c r="G1746" s="31">
        <v>32</v>
      </c>
      <c r="H1746" s="8">
        <v>1</v>
      </c>
      <c r="I1746" s="7">
        <v>2.1527777777777778E-2</v>
      </c>
      <c r="J1746" s="9" t="s">
        <v>6</v>
      </c>
      <c r="K1746" s="31">
        <v>32</v>
      </c>
      <c r="L1746" s="31">
        <v>13</v>
      </c>
      <c r="M1746" s="31">
        <v>32</v>
      </c>
      <c r="N1746" s="12">
        <v>0.40625</v>
      </c>
    </row>
    <row r="1747" spans="1:14" x14ac:dyDescent="0.2">
      <c r="A1747" s="8">
        <v>707</v>
      </c>
      <c r="B1747" s="8">
        <v>15</v>
      </c>
      <c r="C1747" s="9" t="s">
        <v>23</v>
      </c>
      <c r="D1747" s="9" t="s">
        <v>47</v>
      </c>
      <c r="E1747" s="31">
        <v>13</v>
      </c>
      <c r="F1747" s="31">
        <v>13</v>
      </c>
      <c r="G1747" s="31">
        <v>21</v>
      </c>
      <c r="H1747" s="8">
        <v>1</v>
      </c>
      <c r="I1747" s="7">
        <v>2.9166666666666667E-2</v>
      </c>
      <c r="J1747" s="9" t="s">
        <v>8</v>
      </c>
      <c r="K1747" s="31">
        <v>21</v>
      </c>
      <c r="L1747" s="31">
        <v>8</v>
      </c>
      <c r="M1747" s="31">
        <v>21</v>
      </c>
      <c r="N1747" s="12">
        <v>0.38095238095238093</v>
      </c>
    </row>
    <row r="1748" spans="1:14" x14ac:dyDescent="0.2">
      <c r="A1748" s="8">
        <v>707</v>
      </c>
      <c r="B1748" s="8">
        <v>15</v>
      </c>
      <c r="C1748" s="9" t="s">
        <v>7</v>
      </c>
      <c r="D1748" s="9" t="s">
        <v>32</v>
      </c>
      <c r="E1748" s="31">
        <v>18</v>
      </c>
      <c r="F1748" s="31">
        <v>36</v>
      </c>
      <c r="G1748" s="31">
        <v>30</v>
      </c>
      <c r="H1748" s="8">
        <v>2</v>
      </c>
      <c r="I1748" s="7">
        <v>3.6805555555555557E-2</v>
      </c>
      <c r="J1748" s="9" t="s">
        <v>6</v>
      </c>
      <c r="K1748" s="31">
        <v>60</v>
      </c>
      <c r="L1748" s="31">
        <v>24</v>
      </c>
      <c r="M1748" s="31">
        <v>60</v>
      </c>
      <c r="N1748" s="12">
        <v>0.4</v>
      </c>
    </row>
    <row r="1749" spans="1:14" x14ac:dyDescent="0.2">
      <c r="A1749" s="8">
        <v>707</v>
      </c>
      <c r="B1749" s="8">
        <v>15</v>
      </c>
      <c r="C1749" s="9" t="s">
        <v>12</v>
      </c>
      <c r="D1749" s="9" t="s">
        <v>36</v>
      </c>
      <c r="E1749" s="31">
        <v>22</v>
      </c>
      <c r="F1749" s="31">
        <v>44</v>
      </c>
      <c r="G1749" s="31">
        <v>36</v>
      </c>
      <c r="H1749" s="8">
        <v>2</v>
      </c>
      <c r="I1749" s="7">
        <v>7.6388888888888886E-3</v>
      </c>
      <c r="J1749" s="9" t="s">
        <v>6</v>
      </c>
      <c r="K1749" s="31">
        <v>72</v>
      </c>
      <c r="L1749" s="31">
        <v>28</v>
      </c>
      <c r="M1749" s="31">
        <v>72</v>
      </c>
      <c r="N1749" s="12">
        <v>0.3888888888888889</v>
      </c>
    </row>
    <row r="1750" spans="1:14" x14ac:dyDescent="0.2">
      <c r="A1750" s="8">
        <v>708</v>
      </c>
      <c r="B1750" s="8">
        <v>5</v>
      </c>
      <c r="C1750" s="9" t="s">
        <v>10</v>
      </c>
      <c r="D1750" s="9" t="s">
        <v>34</v>
      </c>
      <c r="E1750" s="31">
        <v>16</v>
      </c>
      <c r="F1750" s="31">
        <v>32</v>
      </c>
      <c r="G1750" s="31">
        <v>27</v>
      </c>
      <c r="H1750" s="8">
        <v>2</v>
      </c>
      <c r="I1750" s="7">
        <v>1.6666666666666666E-2</v>
      </c>
      <c r="J1750" s="9" t="s">
        <v>8</v>
      </c>
      <c r="K1750" s="31">
        <v>54</v>
      </c>
      <c r="L1750" s="31">
        <v>22</v>
      </c>
      <c r="M1750" s="31">
        <v>54</v>
      </c>
      <c r="N1750" s="12">
        <v>0.40740740740740738</v>
      </c>
    </row>
    <row r="1751" spans="1:14" x14ac:dyDescent="0.2">
      <c r="A1751" s="8">
        <v>709</v>
      </c>
      <c r="B1751" s="8">
        <v>8</v>
      </c>
      <c r="C1751" s="9" t="s">
        <v>23</v>
      </c>
      <c r="D1751" s="9" t="s">
        <v>47</v>
      </c>
      <c r="E1751" s="31">
        <v>13</v>
      </c>
      <c r="F1751" s="31">
        <v>26</v>
      </c>
      <c r="G1751" s="31">
        <v>21</v>
      </c>
      <c r="H1751" s="8">
        <v>2</v>
      </c>
      <c r="I1751" s="7">
        <v>4.8611111111111112E-3</v>
      </c>
      <c r="J1751" s="9" t="s">
        <v>6</v>
      </c>
      <c r="K1751" s="31">
        <v>42</v>
      </c>
      <c r="L1751" s="31">
        <v>16</v>
      </c>
      <c r="M1751" s="31">
        <v>42</v>
      </c>
      <c r="N1751" s="12">
        <v>0.38095238095238093</v>
      </c>
    </row>
    <row r="1752" spans="1:14" x14ac:dyDescent="0.2">
      <c r="A1752" s="8">
        <v>709</v>
      </c>
      <c r="B1752" s="8">
        <v>8</v>
      </c>
      <c r="C1752" s="9" t="s">
        <v>17</v>
      </c>
      <c r="D1752" s="9" t="s">
        <v>41</v>
      </c>
      <c r="E1752" s="31">
        <v>21</v>
      </c>
      <c r="F1752" s="31">
        <v>21</v>
      </c>
      <c r="G1752" s="31">
        <v>35</v>
      </c>
      <c r="H1752" s="8">
        <v>1</v>
      </c>
      <c r="I1752" s="7">
        <v>2.2916666666666665E-2</v>
      </c>
      <c r="J1752" s="9" t="s">
        <v>8</v>
      </c>
      <c r="K1752" s="31">
        <v>35</v>
      </c>
      <c r="L1752" s="31">
        <v>14</v>
      </c>
      <c r="M1752" s="31">
        <v>35</v>
      </c>
      <c r="N1752" s="12">
        <v>0.4</v>
      </c>
    </row>
    <row r="1753" spans="1:14" x14ac:dyDescent="0.2">
      <c r="A1753" s="8">
        <v>709</v>
      </c>
      <c r="B1753" s="8">
        <v>8</v>
      </c>
      <c r="C1753" s="9" t="s">
        <v>14</v>
      </c>
      <c r="D1753" s="9" t="s">
        <v>38</v>
      </c>
      <c r="E1753" s="31">
        <v>20</v>
      </c>
      <c r="F1753" s="31">
        <v>40</v>
      </c>
      <c r="G1753" s="31">
        <v>33</v>
      </c>
      <c r="H1753" s="8">
        <v>2</v>
      </c>
      <c r="I1753" s="7">
        <v>1.8749999999999999E-2</v>
      </c>
      <c r="J1753" s="9" t="s">
        <v>8</v>
      </c>
      <c r="K1753" s="31">
        <v>66</v>
      </c>
      <c r="L1753" s="31">
        <v>26</v>
      </c>
      <c r="M1753" s="31">
        <v>66</v>
      </c>
      <c r="N1753" s="12">
        <v>0.39393939393939392</v>
      </c>
    </row>
    <row r="1754" spans="1:14" x14ac:dyDescent="0.2">
      <c r="A1754" s="8">
        <v>709</v>
      </c>
      <c r="B1754" s="8">
        <v>8</v>
      </c>
      <c r="C1754" s="9" t="s">
        <v>26</v>
      </c>
      <c r="D1754" s="9" t="s">
        <v>50</v>
      </c>
      <c r="E1754" s="31">
        <v>15</v>
      </c>
      <c r="F1754" s="31">
        <v>30</v>
      </c>
      <c r="G1754" s="31">
        <v>25</v>
      </c>
      <c r="H1754" s="8">
        <v>2</v>
      </c>
      <c r="I1754" s="7">
        <v>2.1527777777777778E-2</v>
      </c>
      <c r="J1754" s="9" t="s">
        <v>6</v>
      </c>
      <c r="K1754" s="31">
        <v>50</v>
      </c>
      <c r="L1754" s="31">
        <v>20</v>
      </c>
      <c r="M1754" s="31">
        <v>50</v>
      </c>
      <c r="N1754" s="12">
        <v>0.4</v>
      </c>
    </row>
    <row r="1755" spans="1:14" x14ac:dyDescent="0.2">
      <c r="A1755" s="8">
        <v>710</v>
      </c>
      <c r="B1755" s="8">
        <v>18</v>
      </c>
      <c r="C1755" s="9" t="s">
        <v>21</v>
      </c>
      <c r="D1755" s="9" t="s">
        <v>45</v>
      </c>
      <c r="E1755" s="31">
        <v>12</v>
      </c>
      <c r="F1755" s="31">
        <v>24</v>
      </c>
      <c r="G1755" s="31">
        <v>20</v>
      </c>
      <c r="H1755" s="8">
        <v>2</v>
      </c>
      <c r="I1755" s="7">
        <v>2.2222222222222223E-2</v>
      </c>
      <c r="J1755" s="9" t="s">
        <v>6</v>
      </c>
      <c r="K1755" s="31">
        <v>40</v>
      </c>
      <c r="L1755" s="31">
        <v>16</v>
      </c>
      <c r="M1755" s="31">
        <v>40</v>
      </c>
      <c r="N1755" s="12">
        <v>0.4</v>
      </c>
    </row>
    <row r="1756" spans="1:14" x14ac:dyDescent="0.2">
      <c r="A1756" s="8">
        <v>710</v>
      </c>
      <c r="B1756" s="8">
        <v>18</v>
      </c>
      <c r="C1756" s="9" t="s">
        <v>16</v>
      </c>
      <c r="D1756" s="9" t="s">
        <v>40</v>
      </c>
      <c r="E1756" s="31">
        <v>11</v>
      </c>
      <c r="F1756" s="31">
        <v>33</v>
      </c>
      <c r="G1756" s="31">
        <v>19</v>
      </c>
      <c r="H1756" s="8">
        <v>3</v>
      </c>
      <c r="I1756" s="7">
        <v>3.125E-2</v>
      </c>
      <c r="J1756" s="9" t="s">
        <v>8</v>
      </c>
      <c r="K1756" s="31">
        <v>57</v>
      </c>
      <c r="L1756" s="31">
        <v>24</v>
      </c>
      <c r="M1756" s="31">
        <v>57</v>
      </c>
      <c r="N1756" s="12">
        <v>0.42105263157894735</v>
      </c>
    </row>
    <row r="1757" spans="1:14" x14ac:dyDescent="0.2">
      <c r="A1757" s="8">
        <v>710</v>
      </c>
      <c r="B1757" s="8">
        <v>18</v>
      </c>
      <c r="C1757" s="9" t="s">
        <v>24</v>
      </c>
      <c r="D1757" s="9" t="s">
        <v>48</v>
      </c>
      <c r="E1757" s="31">
        <v>10</v>
      </c>
      <c r="F1757" s="31">
        <v>10</v>
      </c>
      <c r="G1757" s="31">
        <v>18</v>
      </c>
      <c r="H1757" s="8">
        <v>1</v>
      </c>
      <c r="I1757" s="7">
        <v>1.3888888888888888E-2</v>
      </c>
      <c r="J1757" s="9" t="s">
        <v>8</v>
      </c>
      <c r="K1757" s="31">
        <v>18</v>
      </c>
      <c r="L1757" s="31">
        <v>8</v>
      </c>
      <c r="M1757" s="31">
        <v>18</v>
      </c>
      <c r="N1757" s="12">
        <v>0.44444444444444442</v>
      </c>
    </row>
    <row r="1758" spans="1:14" x14ac:dyDescent="0.2">
      <c r="A1758" s="8">
        <v>710</v>
      </c>
      <c r="B1758" s="8">
        <v>18</v>
      </c>
      <c r="C1758" s="9" t="s">
        <v>22</v>
      </c>
      <c r="D1758" s="9" t="s">
        <v>46</v>
      </c>
      <c r="E1758" s="31">
        <v>14</v>
      </c>
      <c r="F1758" s="31">
        <v>14</v>
      </c>
      <c r="G1758" s="31">
        <v>23</v>
      </c>
      <c r="H1758" s="8">
        <v>1</v>
      </c>
      <c r="I1758" s="7">
        <v>2.9861111111111113E-2</v>
      </c>
      <c r="J1758" s="9" t="s">
        <v>8</v>
      </c>
      <c r="K1758" s="31">
        <v>23</v>
      </c>
      <c r="L1758" s="31">
        <v>9</v>
      </c>
      <c r="M1758" s="31">
        <v>23</v>
      </c>
      <c r="N1758" s="12">
        <v>0.39130434782608697</v>
      </c>
    </row>
    <row r="1759" spans="1:14" x14ac:dyDescent="0.2">
      <c r="A1759" s="8">
        <v>711</v>
      </c>
      <c r="B1759" s="8">
        <v>20</v>
      </c>
      <c r="C1759" s="9" t="s">
        <v>20</v>
      </c>
      <c r="D1759" s="9" t="s">
        <v>44</v>
      </c>
      <c r="E1759" s="31">
        <v>20</v>
      </c>
      <c r="F1759" s="31">
        <v>60</v>
      </c>
      <c r="G1759" s="31">
        <v>34</v>
      </c>
      <c r="H1759" s="8">
        <v>3</v>
      </c>
      <c r="I1759" s="7">
        <v>2.9861111111111113E-2</v>
      </c>
      <c r="J1759" s="9" t="s">
        <v>6</v>
      </c>
      <c r="K1759" s="31">
        <v>102</v>
      </c>
      <c r="L1759" s="31">
        <v>42</v>
      </c>
      <c r="M1759" s="31">
        <v>102</v>
      </c>
      <c r="N1759" s="12">
        <v>0.41176470588235292</v>
      </c>
    </row>
    <row r="1760" spans="1:14" x14ac:dyDescent="0.2">
      <c r="A1760" s="8">
        <v>711</v>
      </c>
      <c r="B1760" s="8">
        <v>20</v>
      </c>
      <c r="C1760" s="9" t="s">
        <v>18</v>
      </c>
      <c r="D1760" s="9" t="s">
        <v>42</v>
      </c>
      <c r="E1760" s="31">
        <v>19</v>
      </c>
      <c r="F1760" s="31">
        <v>38</v>
      </c>
      <c r="G1760" s="31">
        <v>32</v>
      </c>
      <c r="H1760" s="8">
        <v>2</v>
      </c>
      <c r="I1760" s="7">
        <v>1.1111111111111112E-2</v>
      </c>
      <c r="J1760" s="9" t="s">
        <v>8</v>
      </c>
      <c r="K1760" s="31">
        <v>64</v>
      </c>
      <c r="L1760" s="31">
        <v>26</v>
      </c>
      <c r="M1760" s="31">
        <v>64</v>
      </c>
      <c r="N1760" s="12">
        <v>0.40625</v>
      </c>
    </row>
    <row r="1761" spans="1:14" x14ac:dyDescent="0.2">
      <c r="A1761" s="8">
        <v>712</v>
      </c>
      <c r="B1761" s="8">
        <v>10</v>
      </c>
      <c r="C1761" s="9" t="s">
        <v>5</v>
      </c>
      <c r="D1761" s="9" t="s">
        <v>31</v>
      </c>
      <c r="E1761" s="31">
        <v>14</v>
      </c>
      <c r="F1761" s="31">
        <v>28</v>
      </c>
      <c r="G1761" s="31">
        <v>24</v>
      </c>
      <c r="H1761" s="8">
        <v>2</v>
      </c>
      <c r="I1761" s="7">
        <v>3.4027777777777775E-2</v>
      </c>
      <c r="J1761" s="9" t="s">
        <v>6</v>
      </c>
      <c r="K1761" s="31">
        <v>48</v>
      </c>
      <c r="L1761" s="31">
        <v>20</v>
      </c>
      <c r="M1761" s="31">
        <v>48</v>
      </c>
      <c r="N1761" s="12">
        <v>0.41666666666666669</v>
      </c>
    </row>
    <row r="1762" spans="1:14" x14ac:dyDescent="0.2">
      <c r="A1762" s="8">
        <v>713</v>
      </c>
      <c r="B1762" s="8">
        <v>6</v>
      </c>
      <c r="C1762" s="9" t="s">
        <v>14</v>
      </c>
      <c r="D1762" s="9" t="s">
        <v>38</v>
      </c>
      <c r="E1762" s="31">
        <v>20</v>
      </c>
      <c r="F1762" s="31">
        <v>60</v>
      </c>
      <c r="G1762" s="31">
        <v>33</v>
      </c>
      <c r="H1762" s="8">
        <v>3</v>
      </c>
      <c r="I1762" s="7">
        <v>2.8472222222222222E-2</v>
      </c>
      <c r="J1762" s="9" t="s">
        <v>8</v>
      </c>
      <c r="K1762" s="31">
        <v>99</v>
      </c>
      <c r="L1762" s="31">
        <v>39</v>
      </c>
      <c r="M1762" s="31">
        <v>99</v>
      </c>
      <c r="N1762" s="12">
        <v>0.39393939393939392</v>
      </c>
    </row>
    <row r="1763" spans="1:14" x14ac:dyDescent="0.2">
      <c r="A1763" s="8">
        <v>713</v>
      </c>
      <c r="B1763" s="8">
        <v>6</v>
      </c>
      <c r="C1763" s="9" t="s">
        <v>13</v>
      </c>
      <c r="D1763" s="9" t="s">
        <v>37</v>
      </c>
      <c r="E1763" s="31">
        <v>17</v>
      </c>
      <c r="F1763" s="31">
        <v>51</v>
      </c>
      <c r="G1763" s="31">
        <v>29</v>
      </c>
      <c r="H1763" s="8">
        <v>3</v>
      </c>
      <c r="I1763" s="7">
        <v>9.7222222222222224E-3</v>
      </c>
      <c r="J1763" s="9" t="s">
        <v>8</v>
      </c>
      <c r="K1763" s="31">
        <v>87</v>
      </c>
      <c r="L1763" s="31">
        <v>36</v>
      </c>
      <c r="M1763" s="31">
        <v>87</v>
      </c>
      <c r="N1763" s="12">
        <v>0.41379310344827586</v>
      </c>
    </row>
    <row r="1764" spans="1:14" x14ac:dyDescent="0.2">
      <c r="A1764" s="8">
        <v>713</v>
      </c>
      <c r="B1764" s="8">
        <v>6</v>
      </c>
      <c r="C1764" s="9" t="s">
        <v>18</v>
      </c>
      <c r="D1764" s="9" t="s">
        <v>42</v>
      </c>
      <c r="E1764" s="31">
        <v>19</v>
      </c>
      <c r="F1764" s="31">
        <v>57</v>
      </c>
      <c r="G1764" s="31">
        <v>32</v>
      </c>
      <c r="H1764" s="8">
        <v>3</v>
      </c>
      <c r="I1764" s="7">
        <v>3.125E-2</v>
      </c>
      <c r="J1764" s="9" t="s">
        <v>6</v>
      </c>
      <c r="K1764" s="31">
        <v>96</v>
      </c>
      <c r="L1764" s="31">
        <v>39</v>
      </c>
      <c r="M1764" s="31">
        <v>96</v>
      </c>
      <c r="N1764" s="12">
        <v>0.40625</v>
      </c>
    </row>
    <row r="1765" spans="1:14" x14ac:dyDescent="0.2">
      <c r="A1765" s="8">
        <v>713</v>
      </c>
      <c r="B1765" s="8">
        <v>6</v>
      </c>
      <c r="C1765" s="9" t="s">
        <v>25</v>
      </c>
      <c r="D1765" s="9" t="s">
        <v>49</v>
      </c>
      <c r="E1765" s="31">
        <v>15</v>
      </c>
      <c r="F1765" s="31">
        <v>45</v>
      </c>
      <c r="G1765" s="31">
        <v>26</v>
      </c>
      <c r="H1765" s="8">
        <v>3</v>
      </c>
      <c r="I1765" s="7">
        <v>1.7361111111111112E-2</v>
      </c>
      <c r="J1765" s="9" t="s">
        <v>6</v>
      </c>
      <c r="K1765" s="31">
        <v>78</v>
      </c>
      <c r="L1765" s="31">
        <v>33</v>
      </c>
      <c r="M1765" s="31">
        <v>78</v>
      </c>
      <c r="N1765" s="12">
        <v>0.42307692307692307</v>
      </c>
    </row>
    <row r="1766" spans="1:14" x14ac:dyDescent="0.2">
      <c r="A1766" s="8">
        <v>714</v>
      </c>
      <c r="B1766" s="8">
        <v>19</v>
      </c>
      <c r="C1766" s="9" t="s">
        <v>20</v>
      </c>
      <c r="D1766" s="9" t="s">
        <v>44</v>
      </c>
      <c r="E1766" s="31">
        <v>20</v>
      </c>
      <c r="F1766" s="31">
        <v>60</v>
      </c>
      <c r="G1766" s="31">
        <v>34</v>
      </c>
      <c r="H1766" s="8">
        <v>3</v>
      </c>
      <c r="I1766" s="7">
        <v>1.1805555555555555E-2</v>
      </c>
      <c r="J1766" s="9" t="s">
        <v>8</v>
      </c>
      <c r="K1766" s="31">
        <v>102</v>
      </c>
      <c r="L1766" s="31">
        <v>42</v>
      </c>
      <c r="M1766" s="31">
        <v>102</v>
      </c>
      <c r="N1766" s="12">
        <v>0.41176470588235292</v>
      </c>
    </row>
    <row r="1767" spans="1:14" x14ac:dyDescent="0.2">
      <c r="A1767" s="8">
        <v>714</v>
      </c>
      <c r="B1767" s="8">
        <v>19</v>
      </c>
      <c r="C1767" s="9" t="s">
        <v>7</v>
      </c>
      <c r="D1767" s="9" t="s">
        <v>32</v>
      </c>
      <c r="E1767" s="31">
        <v>18</v>
      </c>
      <c r="F1767" s="31">
        <v>54</v>
      </c>
      <c r="G1767" s="31">
        <v>30</v>
      </c>
      <c r="H1767" s="8">
        <v>3</v>
      </c>
      <c r="I1767" s="7">
        <v>1.1805555555555555E-2</v>
      </c>
      <c r="J1767" s="9" t="s">
        <v>8</v>
      </c>
      <c r="K1767" s="31">
        <v>90</v>
      </c>
      <c r="L1767" s="31">
        <v>36</v>
      </c>
      <c r="M1767" s="31">
        <v>90</v>
      </c>
      <c r="N1767" s="12">
        <v>0.4</v>
      </c>
    </row>
    <row r="1768" spans="1:14" x14ac:dyDescent="0.2">
      <c r="A1768" s="8">
        <v>714</v>
      </c>
      <c r="B1768" s="8">
        <v>19</v>
      </c>
      <c r="C1768" s="9" t="s">
        <v>14</v>
      </c>
      <c r="D1768" s="9" t="s">
        <v>38</v>
      </c>
      <c r="E1768" s="31">
        <v>20</v>
      </c>
      <c r="F1768" s="31">
        <v>20</v>
      </c>
      <c r="G1768" s="31">
        <v>33</v>
      </c>
      <c r="H1768" s="8">
        <v>1</v>
      </c>
      <c r="I1768" s="7">
        <v>2.013888888888889E-2</v>
      </c>
      <c r="J1768" s="9" t="s">
        <v>8</v>
      </c>
      <c r="K1768" s="31">
        <v>33</v>
      </c>
      <c r="L1768" s="31">
        <v>13</v>
      </c>
      <c r="M1768" s="31">
        <v>33</v>
      </c>
      <c r="N1768" s="12">
        <v>0.39393939393939392</v>
      </c>
    </row>
    <row r="1769" spans="1:14" x14ac:dyDescent="0.2">
      <c r="A1769" s="8">
        <v>715</v>
      </c>
      <c r="B1769" s="8">
        <v>12</v>
      </c>
      <c r="C1769" s="9" t="s">
        <v>7</v>
      </c>
      <c r="D1769" s="9" t="s">
        <v>32</v>
      </c>
      <c r="E1769" s="31">
        <v>18</v>
      </c>
      <c r="F1769" s="31">
        <v>54</v>
      </c>
      <c r="G1769" s="31">
        <v>30</v>
      </c>
      <c r="H1769" s="8">
        <v>3</v>
      </c>
      <c r="I1769" s="7">
        <v>2.4305555555555556E-2</v>
      </c>
      <c r="J1769" s="9" t="s">
        <v>6</v>
      </c>
      <c r="K1769" s="31">
        <v>90</v>
      </c>
      <c r="L1769" s="31">
        <v>36</v>
      </c>
      <c r="M1769" s="31">
        <v>90</v>
      </c>
      <c r="N1769" s="12">
        <v>0.4</v>
      </c>
    </row>
    <row r="1770" spans="1:14" x14ac:dyDescent="0.2">
      <c r="A1770" s="8">
        <v>715</v>
      </c>
      <c r="B1770" s="8">
        <v>12</v>
      </c>
      <c r="C1770" s="9" t="s">
        <v>10</v>
      </c>
      <c r="D1770" s="9" t="s">
        <v>34</v>
      </c>
      <c r="E1770" s="31">
        <v>16</v>
      </c>
      <c r="F1770" s="31">
        <v>16</v>
      </c>
      <c r="G1770" s="31">
        <v>27</v>
      </c>
      <c r="H1770" s="8">
        <v>1</v>
      </c>
      <c r="I1770" s="7">
        <v>9.7222222222222224E-3</v>
      </c>
      <c r="J1770" s="9" t="s">
        <v>6</v>
      </c>
      <c r="K1770" s="31">
        <v>27</v>
      </c>
      <c r="L1770" s="31">
        <v>11</v>
      </c>
      <c r="M1770" s="31">
        <v>27</v>
      </c>
      <c r="N1770" s="12">
        <v>0.40740740740740738</v>
      </c>
    </row>
    <row r="1771" spans="1:14" x14ac:dyDescent="0.2">
      <c r="A1771" s="8">
        <v>715</v>
      </c>
      <c r="B1771" s="8">
        <v>12</v>
      </c>
      <c r="C1771" s="9" t="s">
        <v>26</v>
      </c>
      <c r="D1771" s="9" t="s">
        <v>50</v>
      </c>
      <c r="E1771" s="31">
        <v>15</v>
      </c>
      <c r="F1771" s="31">
        <v>45</v>
      </c>
      <c r="G1771" s="31">
        <v>25</v>
      </c>
      <c r="H1771" s="8">
        <v>3</v>
      </c>
      <c r="I1771" s="7">
        <v>2.6388888888888889E-2</v>
      </c>
      <c r="J1771" s="9" t="s">
        <v>6</v>
      </c>
      <c r="K1771" s="31">
        <v>75</v>
      </c>
      <c r="L1771" s="31">
        <v>30</v>
      </c>
      <c r="M1771" s="31">
        <v>75</v>
      </c>
      <c r="N1771" s="12">
        <v>0.4</v>
      </c>
    </row>
    <row r="1772" spans="1:14" x14ac:dyDescent="0.2">
      <c r="A1772" s="8">
        <v>715</v>
      </c>
      <c r="B1772" s="8">
        <v>12</v>
      </c>
      <c r="C1772" s="9" t="s">
        <v>24</v>
      </c>
      <c r="D1772" s="9" t="s">
        <v>48</v>
      </c>
      <c r="E1772" s="31">
        <v>10</v>
      </c>
      <c r="F1772" s="31">
        <v>30</v>
      </c>
      <c r="G1772" s="31">
        <v>18</v>
      </c>
      <c r="H1772" s="8">
        <v>3</v>
      </c>
      <c r="I1772" s="7">
        <v>3.4027777777777775E-2</v>
      </c>
      <c r="J1772" s="9" t="s">
        <v>8</v>
      </c>
      <c r="K1772" s="31">
        <v>54</v>
      </c>
      <c r="L1772" s="31">
        <v>24</v>
      </c>
      <c r="M1772" s="31">
        <v>54</v>
      </c>
      <c r="N1772" s="12">
        <v>0.44444444444444442</v>
      </c>
    </row>
    <row r="1773" spans="1:14" x14ac:dyDescent="0.2">
      <c r="A1773" s="8">
        <v>716</v>
      </c>
      <c r="B1773" s="8">
        <v>12</v>
      </c>
      <c r="C1773" s="9" t="s">
        <v>23</v>
      </c>
      <c r="D1773" s="9" t="s">
        <v>47</v>
      </c>
      <c r="E1773" s="31">
        <v>13</v>
      </c>
      <c r="F1773" s="31">
        <v>39</v>
      </c>
      <c r="G1773" s="31">
        <v>21</v>
      </c>
      <c r="H1773" s="8">
        <v>3</v>
      </c>
      <c r="I1773" s="7">
        <v>8.3333333333333332E-3</v>
      </c>
      <c r="J1773" s="9" t="s">
        <v>6</v>
      </c>
      <c r="K1773" s="31">
        <v>63</v>
      </c>
      <c r="L1773" s="31">
        <v>24</v>
      </c>
      <c r="M1773" s="31">
        <v>63</v>
      </c>
      <c r="N1773" s="12">
        <v>0.38095238095238093</v>
      </c>
    </row>
    <row r="1774" spans="1:14" x14ac:dyDescent="0.2">
      <c r="A1774" s="8">
        <v>716</v>
      </c>
      <c r="B1774" s="8">
        <v>12</v>
      </c>
      <c r="C1774" s="9" t="s">
        <v>26</v>
      </c>
      <c r="D1774" s="9" t="s">
        <v>50</v>
      </c>
      <c r="E1774" s="31">
        <v>15</v>
      </c>
      <c r="F1774" s="31">
        <v>45</v>
      </c>
      <c r="G1774" s="31">
        <v>25</v>
      </c>
      <c r="H1774" s="8">
        <v>3</v>
      </c>
      <c r="I1774" s="7">
        <v>3.3333333333333333E-2</v>
      </c>
      <c r="J1774" s="9" t="s">
        <v>6</v>
      </c>
      <c r="K1774" s="31">
        <v>75</v>
      </c>
      <c r="L1774" s="31">
        <v>30</v>
      </c>
      <c r="M1774" s="31">
        <v>75</v>
      </c>
      <c r="N1774" s="12">
        <v>0.4</v>
      </c>
    </row>
    <row r="1775" spans="1:14" x14ac:dyDescent="0.2">
      <c r="A1775" s="8">
        <v>716</v>
      </c>
      <c r="B1775" s="8">
        <v>12</v>
      </c>
      <c r="C1775" s="9" t="s">
        <v>9</v>
      </c>
      <c r="D1775" s="9" t="s">
        <v>33</v>
      </c>
      <c r="E1775" s="31">
        <v>19</v>
      </c>
      <c r="F1775" s="31">
        <v>57</v>
      </c>
      <c r="G1775" s="31">
        <v>31</v>
      </c>
      <c r="H1775" s="8">
        <v>3</v>
      </c>
      <c r="I1775" s="7">
        <v>2.0833333333333332E-2</v>
      </c>
      <c r="J1775" s="9" t="s">
        <v>8</v>
      </c>
      <c r="K1775" s="31">
        <v>93</v>
      </c>
      <c r="L1775" s="31">
        <v>36</v>
      </c>
      <c r="M1775" s="31">
        <v>93</v>
      </c>
      <c r="N1775" s="12">
        <v>0.38709677419354838</v>
      </c>
    </row>
    <row r="1776" spans="1:14" x14ac:dyDescent="0.2">
      <c r="A1776" s="8">
        <v>717</v>
      </c>
      <c r="B1776" s="8">
        <v>8</v>
      </c>
      <c r="C1776" s="9" t="s">
        <v>19</v>
      </c>
      <c r="D1776" s="9" t="s">
        <v>43</v>
      </c>
      <c r="E1776" s="31">
        <v>13</v>
      </c>
      <c r="F1776" s="31">
        <v>26</v>
      </c>
      <c r="G1776" s="31">
        <v>22</v>
      </c>
      <c r="H1776" s="8">
        <v>2</v>
      </c>
      <c r="I1776" s="7">
        <v>1.5972222222222221E-2</v>
      </c>
      <c r="J1776" s="9" t="s">
        <v>8</v>
      </c>
      <c r="K1776" s="31">
        <v>44</v>
      </c>
      <c r="L1776" s="31">
        <v>18</v>
      </c>
      <c r="M1776" s="31">
        <v>44</v>
      </c>
      <c r="N1776" s="12">
        <v>0.40909090909090912</v>
      </c>
    </row>
    <row r="1777" spans="1:14" x14ac:dyDescent="0.2">
      <c r="A1777" s="8">
        <v>717</v>
      </c>
      <c r="B1777" s="8">
        <v>8</v>
      </c>
      <c r="C1777" s="9" t="s">
        <v>7</v>
      </c>
      <c r="D1777" s="9" t="s">
        <v>32</v>
      </c>
      <c r="E1777" s="31">
        <v>18</v>
      </c>
      <c r="F1777" s="31">
        <v>18</v>
      </c>
      <c r="G1777" s="31">
        <v>30</v>
      </c>
      <c r="H1777" s="8">
        <v>1</v>
      </c>
      <c r="I1777" s="7">
        <v>2.5000000000000001E-2</v>
      </c>
      <c r="J1777" s="9" t="s">
        <v>8</v>
      </c>
      <c r="K1777" s="31">
        <v>30</v>
      </c>
      <c r="L1777" s="31">
        <v>12</v>
      </c>
      <c r="M1777" s="31">
        <v>30</v>
      </c>
      <c r="N1777" s="12">
        <v>0.4</v>
      </c>
    </row>
    <row r="1778" spans="1:14" x14ac:dyDescent="0.2">
      <c r="A1778" s="8">
        <v>717</v>
      </c>
      <c r="B1778" s="8">
        <v>8</v>
      </c>
      <c r="C1778" s="9" t="s">
        <v>10</v>
      </c>
      <c r="D1778" s="9" t="s">
        <v>34</v>
      </c>
      <c r="E1778" s="31">
        <v>16</v>
      </c>
      <c r="F1778" s="31">
        <v>48</v>
      </c>
      <c r="G1778" s="31">
        <v>27</v>
      </c>
      <c r="H1778" s="8">
        <v>3</v>
      </c>
      <c r="I1778" s="7">
        <v>9.0277777777777769E-3</v>
      </c>
      <c r="J1778" s="9" t="s">
        <v>8</v>
      </c>
      <c r="K1778" s="31">
        <v>81</v>
      </c>
      <c r="L1778" s="31">
        <v>33</v>
      </c>
      <c r="M1778" s="31">
        <v>81</v>
      </c>
      <c r="N1778" s="12">
        <v>0.40740740740740738</v>
      </c>
    </row>
    <row r="1779" spans="1:14" x14ac:dyDescent="0.2">
      <c r="A1779" s="8">
        <v>718</v>
      </c>
      <c r="B1779" s="8">
        <v>7</v>
      </c>
      <c r="C1779" s="9" t="s">
        <v>21</v>
      </c>
      <c r="D1779" s="9" t="s">
        <v>45</v>
      </c>
      <c r="E1779" s="31">
        <v>12</v>
      </c>
      <c r="F1779" s="31">
        <v>12</v>
      </c>
      <c r="G1779" s="31">
        <v>20</v>
      </c>
      <c r="H1779" s="8">
        <v>1</v>
      </c>
      <c r="I1779" s="7">
        <v>4.027777777777778E-2</v>
      </c>
      <c r="J1779" s="9" t="s">
        <v>8</v>
      </c>
      <c r="K1779" s="31">
        <v>20</v>
      </c>
      <c r="L1779" s="31">
        <v>8</v>
      </c>
      <c r="M1779" s="31">
        <v>20</v>
      </c>
      <c r="N1779" s="12">
        <v>0.4</v>
      </c>
    </row>
    <row r="1780" spans="1:14" x14ac:dyDescent="0.2">
      <c r="A1780" s="8">
        <v>719</v>
      </c>
      <c r="B1780" s="8">
        <v>16</v>
      </c>
      <c r="C1780" s="9" t="s">
        <v>11</v>
      </c>
      <c r="D1780" s="9" t="s">
        <v>35</v>
      </c>
      <c r="E1780" s="31">
        <v>25</v>
      </c>
      <c r="F1780" s="31">
        <v>25</v>
      </c>
      <c r="G1780" s="31">
        <v>40</v>
      </c>
      <c r="H1780" s="8">
        <v>1</v>
      </c>
      <c r="I1780" s="7">
        <v>1.0416666666666666E-2</v>
      </c>
      <c r="J1780" s="9" t="s">
        <v>6</v>
      </c>
      <c r="K1780" s="31">
        <v>40</v>
      </c>
      <c r="L1780" s="31">
        <v>15</v>
      </c>
      <c r="M1780" s="31">
        <v>40</v>
      </c>
      <c r="N1780" s="12">
        <v>0.375</v>
      </c>
    </row>
    <row r="1781" spans="1:14" x14ac:dyDescent="0.2">
      <c r="A1781" s="8">
        <v>719</v>
      </c>
      <c r="B1781" s="8">
        <v>16</v>
      </c>
      <c r="C1781" s="9" t="s">
        <v>16</v>
      </c>
      <c r="D1781" s="9" t="s">
        <v>40</v>
      </c>
      <c r="E1781" s="31">
        <v>11</v>
      </c>
      <c r="F1781" s="31">
        <v>22</v>
      </c>
      <c r="G1781" s="31">
        <v>19</v>
      </c>
      <c r="H1781" s="8">
        <v>2</v>
      </c>
      <c r="I1781" s="7">
        <v>2.361111111111111E-2</v>
      </c>
      <c r="J1781" s="9" t="s">
        <v>6</v>
      </c>
      <c r="K1781" s="31">
        <v>38</v>
      </c>
      <c r="L1781" s="31">
        <v>16</v>
      </c>
      <c r="M1781" s="31">
        <v>38</v>
      </c>
      <c r="N1781" s="12">
        <v>0.42105263157894735</v>
      </c>
    </row>
    <row r="1782" spans="1:14" x14ac:dyDescent="0.2">
      <c r="A1782" s="8">
        <v>719</v>
      </c>
      <c r="B1782" s="8">
        <v>16</v>
      </c>
      <c r="C1782" s="9" t="s">
        <v>13</v>
      </c>
      <c r="D1782" s="9" t="s">
        <v>37</v>
      </c>
      <c r="E1782" s="31">
        <v>17</v>
      </c>
      <c r="F1782" s="31">
        <v>17</v>
      </c>
      <c r="G1782" s="31">
        <v>29</v>
      </c>
      <c r="H1782" s="8">
        <v>1</v>
      </c>
      <c r="I1782" s="7">
        <v>1.4583333333333334E-2</v>
      </c>
      <c r="J1782" s="9" t="s">
        <v>6</v>
      </c>
      <c r="K1782" s="31">
        <v>29</v>
      </c>
      <c r="L1782" s="31">
        <v>12</v>
      </c>
      <c r="M1782" s="31">
        <v>29</v>
      </c>
      <c r="N1782" s="12">
        <v>0.41379310344827586</v>
      </c>
    </row>
    <row r="1783" spans="1:14" x14ac:dyDescent="0.2">
      <c r="A1783" s="8">
        <v>720</v>
      </c>
      <c r="B1783" s="8">
        <v>4</v>
      </c>
      <c r="C1783" s="9" t="s">
        <v>14</v>
      </c>
      <c r="D1783" s="9" t="s">
        <v>38</v>
      </c>
      <c r="E1783" s="31">
        <v>20</v>
      </c>
      <c r="F1783" s="31">
        <v>20</v>
      </c>
      <c r="G1783" s="31">
        <v>33</v>
      </c>
      <c r="H1783" s="8">
        <v>1</v>
      </c>
      <c r="I1783" s="7">
        <v>2.5000000000000001E-2</v>
      </c>
      <c r="J1783" s="9" t="s">
        <v>6</v>
      </c>
      <c r="K1783" s="31">
        <v>33</v>
      </c>
      <c r="L1783" s="31">
        <v>13</v>
      </c>
      <c r="M1783" s="31">
        <v>33</v>
      </c>
      <c r="N1783" s="12">
        <v>0.39393939393939392</v>
      </c>
    </row>
    <row r="1784" spans="1:14" x14ac:dyDescent="0.2">
      <c r="A1784" s="8">
        <v>720</v>
      </c>
      <c r="B1784" s="8">
        <v>4</v>
      </c>
      <c r="C1784" s="9" t="s">
        <v>13</v>
      </c>
      <c r="D1784" s="9" t="s">
        <v>37</v>
      </c>
      <c r="E1784" s="31">
        <v>17</v>
      </c>
      <c r="F1784" s="31">
        <v>51</v>
      </c>
      <c r="G1784" s="31">
        <v>29</v>
      </c>
      <c r="H1784" s="8">
        <v>3</v>
      </c>
      <c r="I1784" s="7">
        <v>3.0555555555555555E-2</v>
      </c>
      <c r="J1784" s="9" t="s">
        <v>8</v>
      </c>
      <c r="K1784" s="31">
        <v>87</v>
      </c>
      <c r="L1784" s="31">
        <v>36</v>
      </c>
      <c r="M1784" s="31">
        <v>87</v>
      </c>
      <c r="N1784" s="12">
        <v>0.41379310344827586</v>
      </c>
    </row>
    <row r="1785" spans="1:14" x14ac:dyDescent="0.2">
      <c r="A1785" s="8">
        <v>720</v>
      </c>
      <c r="B1785" s="8">
        <v>4</v>
      </c>
      <c r="C1785" s="9" t="s">
        <v>5</v>
      </c>
      <c r="D1785" s="9" t="s">
        <v>31</v>
      </c>
      <c r="E1785" s="31">
        <v>14</v>
      </c>
      <c r="F1785" s="31">
        <v>28</v>
      </c>
      <c r="G1785" s="31">
        <v>24</v>
      </c>
      <c r="H1785" s="8">
        <v>2</v>
      </c>
      <c r="I1785" s="7">
        <v>3.6805555555555557E-2</v>
      </c>
      <c r="J1785" s="9" t="s">
        <v>8</v>
      </c>
      <c r="K1785" s="31">
        <v>48</v>
      </c>
      <c r="L1785" s="31">
        <v>20</v>
      </c>
      <c r="M1785" s="31">
        <v>48</v>
      </c>
      <c r="N1785" s="12">
        <v>0.41666666666666669</v>
      </c>
    </row>
    <row r="1786" spans="1:14" x14ac:dyDescent="0.2">
      <c r="A1786" s="8">
        <v>721</v>
      </c>
      <c r="B1786" s="8">
        <v>6</v>
      </c>
      <c r="C1786" s="9" t="s">
        <v>13</v>
      </c>
      <c r="D1786" s="9" t="s">
        <v>37</v>
      </c>
      <c r="E1786" s="31">
        <v>17</v>
      </c>
      <c r="F1786" s="31">
        <v>17</v>
      </c>
      <c r="G1786" s="31">
        <v>29</v>
      </c>
      <c r="H1786" s="8">
        <v>1</v>
      </c>
      <c r="I1786" s="7">
        <v>1.3888888888888888E-2</v>
      </c>
      <c r="J1786" s="9" t="s">
        <v>8</v>
      </c>
      <c r="K1786" s="31">
        <v>29</v>
      </c>
      <c r="L1786" s="31">
        <v>12</v>
      </c>
      <c r="M1786" s="31">
        <v>29</v>
      </c>
      <c r="N1786" s="12">
        <v>0.41379310344827586</v>
      </c>
    </row>
    <row r="1787" spans="1:14" x14ac:dyDescent="0.2">
      <c r="A1787" s="8">
        <v>721</v>
      </c>
      <c r="B1787" s="8">
        <v>6</v>
      </c>
      <c r="C1787" s="9" t="s">
        <v>12</v>
      </c>
      <c r="D1787" s="9" t="s">
        <v>36</v>
      </c>
      <c r="E1787" s="31">
        <v>22</v>
      </c>
      <c r="F1787" s="31">
        <v>22</v>
      </c>
      <c r="G1787" s="31">
        <v>36</v>
      </c>
      <c r="H1787" s="8">
        <v>1</v>
      </c>
      <c r="I1787" s="7">
        <v>1.0416666666666666E-2</v>
      </c>
      <c r="J1787" s="9" t="s">
        <v>8</v>
      </c>
      <c r="K1787" s="31">
        <v>36</v>
      </c>
      <c r="L1787" s="31">
        <v>14</v>
      </c>
      <c r="M1787" s="31">
        <v>36</v>
      </c>
      <c r="N1787" s="12">
        <v>0.3888888888888889</v>
      </c>
    </row>
    <row r="1788" spans="1:14" x14ac:dyDescent="0.2">
      <c r="A1788" s="8">
        <v>721</v>
      </c>
      <c r="B1788" s="8">
        <v>6</v>
      </c>
      <c r="C1788" s="9" t="s">
        <v>5</v>
      </c>
      <c r="D1788" s="9" t="s">
        <v>31</v>
      </c>
      <c r="E1788" s="31">
        <v>14</v>
      </c>
      <c r="F1788" s="31">
        <v>42</v>
      </c>
      <c r="G1788" s="31">
        <v>24</v>
      </c>
      <c r="H1788" s="8">
        <v>3</v>
      </c>
      <c r="I1788" s="7">
        <v>3.0555555555555555E-2</v>
      </c>
      <c r="J1788" s="9" t="s">
        <v>6</v>
      </c>
      <c r="K1788" s="31">
        <v>72</v>
      </c>
      <c r="L1788" s="31">
        <v>30</v>
      </c>
      <c r="M1788" s="31">
        <v>72</v>
      </c>
      <c r="N1788" s="12">
        <v>0.41666666666666669</v>
      </c>
    </row>
    <row r="1789" spans="1:14" x14ac:dyDescent="0.2">
      <c r="A1789" s="8">
        <v>721</v>
      </c>
      <c r="B1789" s="8">
        <v>6</v>
      </c>
      <c r="C1789" s="9" t="s">
        <v>10</v>
      </c>
      <c r="D1789" s="9" t="s">
        <v>34</v>
      </c>
      <c r="E1789" s="31">
        <v>16</v>
      </c>
      <c r="F1789" s="31">
        <v>48</v>
      </c>
      <c r="G1789" s="31">
        <v>27</v>
      </c>
      <c r="H1789" s="8">
        <v>3</v>
      </c>
      <c r="I1789" s="7">
        <v>3.7499999999999999E-2</v>
      </c>
      <c r="J1789" s="9" t="s">
        <v>8</v>
      </c>
      <c r="K1789" s="31">
        <v>81</v>
      </c>
      <c r="L1789" s="31">
        <v>33</v>
      </c>
      <c r="M1789" s="31">
        <v>81</v>
      </c>
      <c r="N1789" s="12">
        <v>0.40740740740740738</v>
      </c>
    </row>
    <row r="1790" spans="1:14" x14ac:dyDescent="0.2">
      <c r="A1790" s="8">
        <v>722</v>
      </c>
      <c r="B1790" s="8">
        <v>13</v>
      </c>
      <c r="C1790" s="9" t="s">
        <v>23</v>
      </c>
      <c r="D1790" s="9" t="s">
        <v>47</v>
      </c>
      <c r="E1790" s="31">
        <v>13</v>
      </c>
      <c r="F1790" s="31">
        <v>39</v>
      </c>
      <c r="G1790" s="31">
        <v>21</v>
      </c>
      <c r="H1790" s="8">
        <v>3</v>
      </c>
      <c r="I1790" s="7">
        <v>2.9861111111111113E-2</v>
      </c>
      <c r="J1790" s="9" t="s">
        <v>6</v>
      </c>
      <c r="K1790" s="31">
        <v>63</v>
      </c>
      <c r="L1790" s="31">
        <v>24</v>
      </c>
      <c r="M1790" s="31">
        <v>63</v>
      </c>
      <c r="N1790" s="12">
        <v>0.38095238095238093</v>
      </c>
    </row>
    <row r="1791" spans="1:14" x14ac:dyDescent="0.2">
      <c r="A1791" s="8">
        <v>722</v>
      </c>
      <c r="B1791" s="8">
        <v>13</v>
      </c>
      <c r="C1791" s="9" t="s">
        <v>19</v>
      </c>
      <c r="D1791" s="9" t="s">
        <v>43</v>
      </c>
      <c r="E1791" s="31">
        <v>13</v>
      </c>
      <c r="F1791" s="31">
        <v>13</v>
      </c>
      <c r="G1791" s="31">
        <v>22</v>
      </c>
      <c r="H1791" s="8">
        <v>1</v>
      </c>
      <c r="I1791" s="7">
        <v>1.1111111111111112E-2</v>
      </c>
      <c r="J1791" s="9" t="s">
        <v>6</v>
      </c>
      <c r="K1791" s="31">
        <v>22</v>
      </c>
      <c r="L1791" s="31">
        <v>9</v>
      </c>
      <c r="M1791" s="31">
        <v>22</v>
      </c>
      <c r="N1791" s="12">
        <v>0.40909090909090912</v>
      </c>
    </row>
    <row r="1792" spans="1:14" x14ac:dyDescent="0.2">
      <c r="A1792" s="8">
        <v>723</v>
      </c>
      <c r="B1792" s="8">
        <v>12</v>
      </c>
      <c r="C1792" s="9" t="s">
        <v>15</v>
      </c>
      <c r="D1792" s="9" t="s">
        <v>39</v>
      </c>
      <c r="E1792" s="31">
        <v>16</v>
      </c>
      <c r="F1792" s="31">
        <v>32</v>
      </c>
      <c r="G1792" s="31">
        <v>28</v>
      </c>
      <c r="H1792" s="8">
        <v>2</v>
      </c>
      <c r="I1792" s="7">
        <v>1.5277777777777777E-2</v>
      </c>
      <c r="J1792" s="9" t="s">
        <v>6</v>
      </c>
      <c r="K1792" s="31">
        <v>56</v>
      </c>
      <c r="L1792" s="31">
        <v>24</v>
      </c>
      <c r="M1792" s="31">
        <v>56</v>
      </c>
      <c r="N1792" s="12">
        <v>0.42857142857142855</v>
      </c>
    </row>
    <row r="1793" spans="1:14" x14ac:dyDescent="0.2">
      <c r="A1793" s="8">
        <v>723</v>
      </c>
      <c r="B1793" s="8">
        <v>12</v>
      </c>
      <c r="C1793" s="9" t="s">
        <v>17</v>
      </c>
      <c r="D1793" s="9" t="s">
        <v>41</v>
      </c>
      <c r="E1793" s="31">
        <v>21</v>
      </c>
      <c r="F1793" s="31">
        <v>42</v>
      </c>
      <c r="G1793" s="31">
        <v>35</v>
      </c>
      <c r="H1793" s="8">
        <v>2</v>
      </c>
      <c r="I1793" s="7">
        <v>6.2500000000000003E-3</v>
      </c>
      <c r="J1793" s="9" t="s">
        <v>6</v>
      </c>
      <c r="K1793" s="31">
        <v>70</v>
      </c>
      <c r="L1793" s="31">
        <v>28</v>
      </c>
      <c r="M1793" s="31">
        <v>70</v>
      </c>
      <c r="N1793" s="12">
        <v>0.4</v>
      </c>
    </row>
    <row r="1794" spans="1:14" x14ac:dyDescent="0.2">
      <c r="A1794" s="8">
        <v>724</v>
      </c>
      <c r="B1794" s="8">
        <v>8</v>
      </c>
      <c r="C1794" s="9" t="s">
        <v>19</v>
      </c>
      <c r="D1794" s="9" t="s">
        <v>43</v>
      </c>
      <c r="E1794" s="31">
        <v>13</v>
      </c>
      <c r="F1794" s="31">
        <v>39</v>
      </c>
      <c r="G1794" s="31">
        <v>22</v>
      </c>
      <c r="H1794" s="8">
        <v>3</v>
      </c>
      <c r="I1794" s="7">
        <v>3.888888888888889E-2</v>
      </c>
      <c r="J1794" s="9" t="s">
        <v>6</v>
      </c>
      <c r="K1794" s="31">
        <v>66</v>
      </c>
      <c r="L1794" s="31">
        <v>27</v>
      </c>
      <c r="M1794" s="31">
        <v>66</v>
      </c>
      <c r="N1794" s="12">
        <v>0.40909090909090912</v>
      </c>
    </row>
    <row r="1795" spans="1:14" x14ac:dyDescent="0.2">
      <c r="A1795" s="8">
        <v>725</v>
      </c>
      <c r="B1795" s="8">
        <v>10</v>
      </c>
      <c r="C1795" s="9" t="s">
        <v>20</v>
      </c>
      <c r="D1795" s="9" t="s">
        <v>44</v>
      </c>
      <c r="E1795" s="31">
        <v>20</v>
      </c>
      <c r="F1795" s="31">
        <v>60</v>
      </c>
      <c r="G1795" s="31">
        <v>34</v>
      </c>
      <c r="H1795" s="8">
        <v>3</v>
      </c>
      <c r="I1795" s="7">
        <v>2.0833333333333332E-2</v>
      </c>
      <c r="J1795" s="9" t="s">
        <v>6</v>
      </c>
      <c r="K1795" s="31">
        <v>102</v>
      </c>
      <c r="L1795" s="31">
        <v>42</v>
      </c>
      <c r="M1795" s="31">
        <v>102</v>
      </c>
      <c r="N1795" s="12">
        <v>0.41176470588235292</v>
      </c>
    </row>
    <row r="1796" spans="1:14" x14ac:dyDescent="0.2">
      <c r="A1796" s="8">
        <v>725</v>
      </c>
      <c r="B1796" s="8">
        <v>10</v>
      </c>
      <c r="C1796" s="9" t="s">
        <v>19</v>
      </c>
      <c r="D1796" s="9" t="s">
        <v>43</v>
      </c>
      <c r="E1796" s="31">
        <v>13</v>
      </c>
      <c r="F1796" s="31">
        <v>39</v>
      </c>
      <c r="G1796" s="31">
        <v>22</v>
      </c>
      <c r="H1796" s="8">
        <v>3</v>
      </c>
      <c r="I1796" s="7">
        <v>3.8194444444444448E-2</v>
      </c>
      <c r="J1796" s="9" t="s">
        <v>6</v>
      </c>
      <c r="K1796" s="31">
        <v>66</v>
      </c>
      <c r="L1796" s="31">
        <v>27</v>
      </c>
      <c r="M1796" s="31">
        <v>66</v>
      </c>
      <c r="N1796" s="12">
        <v>0.40909090909090912</v>
      </c>
    </row>
    <row r="1797" spans="1:14" x14ac:dyDescent="0.2">
      <c r="A1797" s="8">
        <v>726</v>
      </c>
      <c r="B1797" s="8">
        <v>11</v>
      </c>
      <c r="C1797" s="9" t="s">
        <v>19</v>
      </c>
      <c r="D1797" s="9" t="s">
        <v>43</v>
      </c>
      <c r="E1797" s="31">
        <v>13</v>
      </c>
      <c r="F1797" s="31">
        <v>26</v>
      </c>
      <c r="G1797" s="31">
        <v>22</v>
      </c>
      <c r="H1797" s="8">
        <v>2</v>
      </c>
      <c r="I1797" s="7">
        <v>4.1666666666666666E-3</v>
      </c>
      <c r="J1797" s="9" t="s">
        <v>6</v>
      </c>
      <c r="K1797" s="31">
        <v>44</v>
      </c>
      <c r="L1797" s="31">
        <v>18</v>
      </c>
      <c r="M1797" s="31">
        <v>44</v>
      </c>
      <c r="N1797" s="12">
        <v>0.40909090909090912</v>
      </c>
    </row>
    <row r="1798" spans="1:14" x14ac:dyDescent="0.2">
      <c r="A1798" s="8">
        <v>726</v>
      </c>
      <c r="B1798" s="8">
        <v>11</v>
      </c>
      <c r="C1798" s="9" t="s">
        <v>12</v>
      </c>
      <c r="D1798" s="9" t="s">
        <v>36</v>
      </c>
      <c r="E1798" s="31">
        <v>22</v>
      </c>
      <c r="F1798" s="31">
        <v>22</v>
      </c>
      <c r="G1798" s="31">
        <v>36</v>
      </c>
      <c r="H1798" s="8">
        <v>1</v>
      </c>
      <c r="I1798" s="7">
        <v>9.0277777777777769E-3</v>
      </c>
      <c r="J1798" s="9" t="s">
        <v>6</v>
      </c>
      <c r="K1798" s="31">
        <v>36</v>
      </c>
      <c r="L1798" s="31">
        <v>14</v>
      </c>
      <c r="M1798" s="31">
        <v>36</v>
      </c>
      <c r="N1798" s="12">
        <v>0.3888888888888889</v>
      </c>
    </row>
    <row r="1799" spans="1:14" x14ac:dyDescent="0.2">
      <c r="A1799" s="8">
        <v>726</v>
      </c>
      <c r="B1799" s="8">
        <v>11</v>
      </c>
      <c r="C1799" s="9" t="s">
        <v>22</v>
      </c>
      <c r="D1799" s="9" t="s">
        <v>46</v>
      </c>
      <c r="E1799" s="31">
        <v>14</v>
      </c>
      <c r="F1799" s="31">
        <v>28</v>
      </c>
      <c r="G1799" s="31">
        <v>23</v>
      </c>
      <c r="H1799" s="8">
        <v>2</v>
      </c>
      <c r="I1799" s="7">
        <v>3.8194444444444448E-2</v>
      </c>
      <c r="J1799" s="9" t="s">
        <v>6</v>
      </c>
      <c r="K1799" s="31">
        <v>46</v>
      </c>
      <c r="L1799" s="31">
        <v>18</v>
      </c>
      <c r="M1799" s="31">
        <v>46</v>
      </c>
      <c r="N1799" s="12">
        <v>0.39130434782608697</v>
      </c>
    </row>
    <row r="1800" spans="1:14" x14ac:dyDescent="0.2">
      <c r="A1800" s="8">
        <v>727</v>
      </c>
      <c r="B1800" s="8">
        <v>17</v>
      </c>
      <c r="C1800" s="9" t="s">
        <v>21</v>
      </c>
      <c r="D1800" s="9" t="s">
        <v>45</v>
      </c>
      <c r="E1800" s="31">
        <v>12</v>
      </c>
      <c r="F1800" s="31">
        <v>24</v>
      </c>
      <c r="G1800" s="31">
        <v>20</v>
      </c>
      <c r="H1800" s="8">
        <v>2</v>
      </c>
      <c r="I1800" s="7">
        <v>1.4583333333333334E-2</v>
      </c>
      <c r="J1800" s="9" t="s">
        <v>8</v>
      </c>
      <c r="K1800" s="31">
        <v>40</v>
      </c>
      <c r="L1800" s="31">
        <v>16</v>
      </c>
      <c r="M1800" s="31">
        <v>40</v>
      </c>
      <c r="N1800" s="12">
        <v>0.4</v>
      </c>
    </row>
    <row r="1801" spans="1:14" x14ac:dyDescent="0.2">
      <c r="A1801" s="8">
        <v>728</v>
      </c>
      <c r="B1801" s="8">
        <v>9</v>
      </c>
      <c r="C1801" s="9" t="s">
        <v>24</v>
      </c>
      <c r="D1801" s="9" t="s">
        <v>48</v>
      </c>
      <c r="E1801" s="31">
        <v>10</v>
      </c>
      <c r="F1801" s="31">
        <v>10</v>
      </c>
      <c r="G1801" s="31">
        <v>18</v>
      </c>
      <c r="H1801" s="8">
        <v>1</v>
      </c>
      <c r="I1801" s="7">
        <v>2.9166666666666667E-2</v>
      </c>
      <c r="J1801" s="9" t="s">
        <v>6</v>
      </c>
      <c r="K1801" s="31">
        <v>18</v>
      </c>
      <c r="L1801" s="31">
        <v>8</v>
      </c>
      <c r="M1801" s="31">
        <v>18</v>
      </c>
      <c r="N1801" s="12">
        <v>0.44444444444444442</v>
      </c>
    </row>
    <row r="1802" spans="1:14" x14ac:dyDescent="0.2">
      <c r="A1802" s="8">
        <v>728</v>
      </c>
      <c r="B1802" s="8">
        <v>9</v>
      </c>
      <c r="C1802" s="9" t="s">
        <v>10</v>
      </c>
      <c r="D1802" s="9" t="s">
        <v>34</v>
      </c>
      <c r="E1802" s="31">
        <v>16</v>
      </c>
      <c r="F1802" s="31">
        <v>48</v>
      </c>
      <c r="G1802" s="31">
        <v>27</v>
      </c>
      <c r="H1802" s="8">
        <v>3</v>
      </c>
      <c r="I1802" s="7">
        <v>5.5555555555555558E-3</v>
      </c>
      <c r="J1802" s="9" t="s">
        <v>6</v>
      </c>
      <c r="K1802" s="31">
        <v>81</v>
      </c>
      <c r="L1802" s="31">
        <v>33</v>
      </c>
      <c r="M1802" s="31">
        <v>81</v>
      </c>
      <c r="N1802" s="12">
        <v>0.40740740740740738</v>
      </c>
    </row>
    <row r="1803" spans="1:14" x14ac:dyDescent="0.2">
      <c r="A1803" s="8">
        <v>728</v>
      </c>
      <c r="B1803" s="8">
        <v>9</v>
      </c>
      <c r="C1803" s="9" t="s">
        <v>18</v>
      </c>
      <c r="D1803" s="9" t="s">
        <v>42</v>
      </c>
      <c r="E1803" s="31">
        <v>19</v>
      </c>
      <c r="F1803" s="31">
        <v>57</v>
      </c>
      <c r="G1803" s="31">
        <v>32</v>
      </c>
      <c r="H1803" s="8">
        <v>3</v>
      </c>
      <c r="I1803" s="7">
        <v>1.5277777777777777E-2</v>
      </c>
      <c r="J1803" s="9" t="s">
        <v>6</v>
      </c>
      <c r="K1803" s="31">
        <v>96</v>
      </c>
      <c r="L1803" s="31">
        <v>39</v>
      </c>
      <c r="M1803" s="31">
        <v>96</v>
      </c>
      <c r="N1803" s="12">
        <v>0.40625</v>
      </c>
    </row>
    <row r="1804" spans="1:14" x14ac:dyDescent="0.2">
      <c r="A1804" s="8">
        <v>729</v>
      </c>
      <c r="B1804" s="8">
        <v>20</v>
      </c>
      <c r="C1804" s="9" t="s">
        <v>20</v>
      </c>
      <c r="D1804" s="9" t="s">
        <v>44</v>
      </c>
      <c r="E1804" s="31">
        <v>20</v>
      </c>
      <c r="F1804" s="31">
        <v>40</v>
      </c>
      <c r="G1804" s="31">
        <v>34</v>
      </c>
      <c r="H1804" s="8">
        <v>2</v>
      </c>
      <c r="I1804" s="7">
        <v>3.9583333333333331E-2</v>
      </c>
      <c r="J1804" s="9" t="s">
        <v>6</v>
      </c>
      <c r="K1804" s="31">
        <v>68</v>
      </c>
      <c r="L1804" s="31">
        <v>28</v>
      </c>
      <c r="M1804" s="31">
        <v>68</v>
      </c>
      <c r="N1804" s="12">
        <v>0.41176470588235292</v>
      </c>
    </row>
    <row r="1805" spans="1:14" x14ac:dyDescent="0.2">
      <c r="A1805" s="8">
        <v>729</v>
      </c>
      <c r="B1805" s="8">
        <v>20</v>
      </c>
      <c r="C1805" s="9" t="s">
        <v>21</v>
      </c>
      <c r="D1805" s="9" t="s">
        <v>45</v>
      </c>
      <c r="E1805" s="31">
        <v>12</v>
      </c>
      <c r="F1805" s="31">
        <v>36</v>
      </c>
      <c r="G1805" s="31">
        <v>20</v>
      </c>
      <c r="H1805" s="8">
        <v>3</v>
      </c>
      <c r="I1805" s="7">
        <v>5.5555555555555558E-3</v>
      </c>
      <c r="J1805" s="9" t="s">
        <v>8</v>
      </c>
      <c r="K1805" s="31">
        <v>60</v>
      </c>
      <c r="L1805" s="31">
        <v>24</v>
      </c>
      <c r="M1805" s="31">
        <v>60</v>
      </c>
      <c r="N1805" s="12">
        <v>0.4</v>
      </c>
    </row>
    <row r="1806" spans="1:14" x14ac:dyDescent="0.2">
      <c r="A1806" s="8">
        <v>730</v>
      </c>
      <c r="B1806" s="8">
        <v>8</v>
      </c>
      <c r="C1806" s="9" t="s">
        <v>7</v>
      </c>
      <c r="D1806" s="9" t="s">
        <v>32</v>
      </c>
      <c r="E1806" s="31">
        <v>18</v>
      </c>
      <c r="F1806" s="31">
        <v>54</v>
      </c>
      <c r="G1806" s="31">
        <v>30</v>
      </c>
      <c r="H1806" s="8">
        <v>3</v>
      </c>
      <c r="I1806" s="7">
        <v>2.2222222222222223E-2</v>
      </c>
      <c r="J1806" s="9" t="s">
        <v>8</v>
      </c>
      <c r="K1806" s="31">
        <v>90</v>
      </c>
      <c r="L1806" s="31">
        <v>36</v>
      </c>
      <c r="M1806" s="31">
        <v>90</v>
      </c>
      <c r="N1806" s="12">
        <v>0.4</v>
      </c>
    </row>
    <row r="1807" spans="1:14" x14ac:dyDescent="0.2">
      <c r="A1807" s="8">
        <v>730</v>
      </c>
      <c r="B1807" s="8">
        <v>8</v>
      </c>
      <c r="C1807" s="9" t="s">
        <v>5</v>
      </c>
      <c r="D1807" s="9" t="s">
        <v>31</v>
      </c>
      <c r="E1807" s="31">
        <v>14</v>
      </c>
      <c r="F1807" s="31">
        <v>14</v>
      </c>
      <c r="G1807" s="31">
        <v>24</v>
      </c>
      <c r="H1807" s="8">
        <v>1</v>
      </c>
      <c r="I1807" s="7">
        <v>3.2638888888888891E-2</v>
      </c>
      <c r="J1807" s="9" t="s">
        <v>8</v>
      </c>
      <c r="K1807" s="31">
        <v>24</v>
      </c>
      <c r="L1807" s="31">
        <v>10</v>
      </c>
      <c r="M1807" s="31">
        <v>24</v>
      </c>
      <c r="N1807" s="12">
        <v>0.41666666666666669</v>
      </c>
    </row>
    <row r="1808" spans="1:14" x14ac:dyDescent="0.2">
      <c r="A1808" s="8">
        <v>731</v>
      </c>
      <c r="B1808" s="8">
        <v>17</v>
      </c>
      <c r="C1808" s="9" t="s">
        <v>18</v>
      </c>
      <c r="D1808" s="9" t="s">
        <v>42</v>
      </c>
      <c r="E1808" s="31">
        <v>19</v>
      </c>
      <c r="F1808" s="31">
        <v>38</v>
      </c>
      <c r="G1808" s="31">
        <v>32</v>
      </c>
      <c r="H1808" s="8">
        <v>2</v>
      </c>
      <c r="I1808" s="7">
        <v>3.2638888888888891E-2</v>
      </c>
      <c r="J1808" s="9" t="s">
        <v>8</v>
      </c>
      <c r="K1808" s="31">
        <v>64</v>
      </c>
      <c r="L1808" s="31">
        <v>26</v>
      </c>
      <c r="M1808" s="31">
        <v>64</v>
      </c>
      <c r="N1808" s="12">
        <v>0.40625</v>
      </c>
    </row>
    <row r="1809" spans="1:14" x14ac:dyDescent="0.2">
      <c r="A1809" s="8">
        <v>732</v>
      </c>
      <c r="B1809" s="8">
        <v>12</v>
      </c>
      <c r="C1809" s="9" t="s">
        <v>11</v>
      </c>
      <c r="D1809" s="9" t="s">
        <v>35</v>
      </c>
      <c r="E1809" s="31">
        <v>25</v>
      </c>
      <c r="F1809" s="31">
        <v>75</v>
      </c>
      <c r="G1809" s="31">
        <v>40</v>
      </c>
      <c r="H1809" s="8">
        <v>3</v>
      </c>
      <c r="I1809" s="7">
        <v>2.013888888888889E-2</v>
      </c>
      <c r="J1809" s="9" t="s">
        <v>6</v>
      </c>
      <c r="K1809" s="31">
        <v>120</v>
      </c>
      <c r="L1809" s="31">
        <v>45</v>
      </c>
      <c r="M1809" s="31">
        <v>120</v>
      </c>
      <c r="N1809" s="12">
        <v>0.375</v>
      </c>
    </row>
    <row r="1810" spans="1:14" x14ac:dyDescent="0.2">
      <c r="A1810" s="8">
        <v>732</v>
      </c>
      <c r="B1810" s="8">
        <v>12</v>
      </c>
      <c r="C1810" s="9" t="s">
        <v>25</v>
      </c>
      <c r="D1810" s="9" t="s">
        <v>49</v>
      </c>
      <c r="E1810" s="31">
        <v>15</v>
      </c>
      <c r="F1810" s="31">
        <v>45</v>
      </c>
      <c r="G1810" s="31">
        <v>26</v>
      </c>
      <c r="H1810" s="8">
        <v>3</v>
      </c>
      <c r="I1810" s="7">
        <v>2.5000000000000001E-2</v>
      </c>
      <c r="J1810" s="9" t="s">
        <v>8</v>
      </c>
      <c r="K1810" s="31">
        <v>78</v>
      </c>
      <c r="L1810" s="31">
        <v>33</v>
      </c>
      <c r="M1810" s="31">
        <v>78</v>
      </c>
      <c r="N1810" s="12">
        <v>0.42307692307692307</v>
      </c>
    </row>
    <row r="1811" spans="1:14" x14ac:dyDescent="0.2">
      <c r="A1811" s="8">
        <v>732</v>
      </c>
      <c r="B1811" s="8">
        <v>12</v>
      </c>
      <c r="C1811" s="9" t="s">
        <v>12</v>
      </c>
      <c r="D1811" s="9" t="s">
        <v>36</v>
      </c>
      <c r="E1811" s="31">
        <v>22</v>
      </c>
      <c r="F1811" s="31">
        <v>66</v>
      </c>
      <c r="G1811" s="31">
        <v>36</v>
      </c>
      <c r="H1811" s="8">
        <v>3</v>
      </c>
      <c r="I1811" s="7">
        <v>3.888888888888889E-2</v>
      </c>
      <c r="J1811" s="9" t="s">
        <v>8</v>
      </c>
      <c r="K1811" s="31">
        <v>108</v>
      </c>
      <c r="L1811" s="31">
        <v>42</v>
      </c>
      <c r="M1811" s="31">
        <v>108</v>
      </c>
      <c r="N1811" s="12">
        <v>0.3888888888888889</v>
      </c>
    </row>
    <row r="1812" spans="1:14" x14ac:dyDescent="0.2">
      <c r="A1812" s="8">
        <v>733</v>
      </c>
      <c r="B1812" s="8">
        <v>14</v>
      </c>
      <c r="C1812" s="9" t="s">
        <v>12</v>
      </c>
      <c r="D1812" s="9" t="s">
        <v>36</v>
      </c>
      <c r="E1812" s="31">
        <v>22</v>
      </c>
      <c r="F1812" s="31">
        <v>66</v>
      </c>
      <c r="G1812" s="31">
        <v>36</v>
      </c>
      <c r="H1812" s="8">
        <v>3</v>
      </c>
      <c r="I1812" s="7">
        <v>2.1527777777777778E-2</v>
      </c>
      <c r="J1812" s="9" t="s">
        <v>8</v>
      </c>
      <c r="K1812" s="31">
        <v>108</v>
      </c>
      <c r="L1812" s="31">
        <v>42</v>
      </c>
      <c r="M1812" s="31">
        <v>108</v>
      </c>
      <c r="N1812" s="12">
        <v>0.3888888888888889</v>
      </c>
    </row>
    <row r="1813" spans="1:14" x14ac:dyDescent="0.2">
      <c r="A1813" s="8">
        <v>733</v>
      </c>
      <c r="B1813" s="8">
        <v>14</v>
      </c>
      <c r="C1813" s="9" t="s">
        <v>5</v>
      </c>
      <c r="D1813" s="9" t="s">
        <v>31</v>
      </c>
      <c r="E1813" s="31">
        <v>14</v>
      </c>
      <c r="F1813" s="31">
        <v>14</v>
      </c>
      <c r="G1813" s="31">
        <v>24</v>
      </c>
      <c r="H1813" s="8">
        <v>1</v>
      </c>
      <c r="I1813" s="7">
        <v>2.361111111111111E-2</v>
      </c>
      <c r="J1813" s="9" t="s">
        <v>6</v>
      </c>
      <c r="K1813" s="31">
        <v>24</v>
      </c>
      <c r="L1813" s="31">
        <v>10</v>
      </c>
      <c r="M1813" s="31">
        <v>24</v>
      </c>
      <c r="N1813" s="12">
        <v>0.41666666666666669</v>
      </c>
    </row>
    <row r="1814" spans="1:14" x14ac:dyDescent="0.2">
      <c r="A1814" s="8">
        <v>733</v>
      </c>
      <c r="B1814" s="8">
        <v>14</v>
      </c>
      <c r="C1814" s="9" t="s">
        <v>10</v>
      </c>
      <c r="D1814" s="9" t="s">
        <v>34</v>
      </c>
      <c r="E1814" s="31">
        <v>16</v>
      </c>
      <c r="F1814" s="31">
        <v>32</v>
      </c>
      <c r="G1814" s="31">
        <v>27</v>
      </c>
      <c r="H1814" s="8">
        <v>2</v>
      </c>
      <c r="I1814" s="7">
        <v>6.2500000000000003E-3</v>
      </c>
      <c r="J1814" s="9" t="s">
        <v>8</v>
      </c>
      <c r="K1814" s="31">
        <v>54</v>
      </c>
      <c r="L1814" s="31">
        <v>22</v>
      </c>
      <c r="M1814" s="31">
        <v>54</v>
      </c>
      <c r="N1814" s="12">
        <v>0.40740740740740738</v>
      </c>
    </row>
    <row r="1815" spans="1:14" x14ac:dyDescent="0.2">
      <c r="A1815" s="8">
        <v>734</v>
      </c>
      <c r="B1815" s="8">
        <v>14</v>
      </c>
      <c r="C1815" s="9" t="s">
        <v>18</v>
      </c>
      <c r="D1815" s="9" t="s">
        <v>42</v>
      </c>
      <c r="E1815" s="31">
        <v>19</v>
      </c>
      <c r="F1815" s="31">
        <v>57</v>
      </c>
      <c r="G1815" s="31">
        <v>32</v>
      </c>
      <c r="H1815" s="8">
        <v>3</v>
      </c>
      <c r="I1815" s="7">
        <v>7.6388888888888886E-3</v>
      </c>
      <c r="J1815" s="9" t="s">
        <v>8</v>
      </c>
      <c r="K1815" s="31">
        <v>96</v>
      </c>
      <c r="L1815" s="31">
        <v>39</v>
      </c>
      <c r="M1815" s="31">
        <v>96</v>
      </c>
      <c r="N1815" s="12">
        <v>0.40625</v>
      </c>
    </row>
    <row r="1816" spans="1:14" x14ac:dyDescent="0.2">
      <c r="A1816" s="8">
        <v>734</v>
      </c>
      <c r="B1816" s="8">
        <v>14</v>
      </c>
      <c r="C1816" s="9" t="s">
        <v>5</v>
      </c>
      <c r="D1816" s="9" t="s">
        <v>31</v>
      </c>
      <c r="E1816" s="31">
        <v>14</v>
      </c>
      <c r="F1816" s="31">
        <v>14</v>
      </c>
      <c r="G1816" s="31">
        <v>24</v>
      </c>
      <c r="H1816" s="8">
        <v>1</v>
      </c>
      <c r="I1816" s="7">
        <v>1.1111111111111112E-2</v>
      </c>
      <c r="J1816" s="9" t="s">
        <v>6</v>
      </c>
      <c r="K1816" s="31">
        <v>24</v>
      </c>
      <c r="L1816" s="31">
        <v>10</v>
      </c>
      <c r="M1816" s="31">
        <v>24</v>
      </c>
      <c r="N1816" s="12">
        <v>0.41666666666666669</v>
      </c>
    </row>
    <row r="1817" spans="1:14" x14ac:dyDescent="0.2">
      <c r="A1817" s="8">
        <v>734</v>
      </c>
      <c r="B1817" s="8">
        <v>14</v>
      </c>
      <c r="C1817" s="9" t="s">
        <v>16</v>
      </c>
      <c r="D1817" s="9" t="s">
        <v>40</v>
      </c>
      <c r="E1817" s="31">
        <v>11</v>
      </c>
      <c r="F1817" s="31">
        <v>11</v>
      </c>
      <c r="G1817" s="31">
        <v>19</v>
      </c>
      <c r="H1817" s="8">
        <v>1</v>
      </c>
      <c r="I1817" s="7">
        <v>1.7361111111111112E-2</v>
      </c>
      <c r="J1817" s="9" t="s">
        <v>6</v>
      </c>
      <c r="K1817" s="31">
        <v>19</v>
      </c>
      <c r="L1817" s="31">
        <v>8</v>
      </c>
      <c r="M1817" s="31">
        <v>19</v>
      </c>
      <c r="N1817" s="12">
        <v>0.42105263157894735</v>
      </c>
    </row>
    <row r="1818" spans="1:14" x14ac:dyDescent="0.2">
      <c r="A1818" s="8">
        <v>735</v>
      </c>
      <c r="B1818" s="8">
        <v>20</v>
      </c>
      <c r="C1818" s="9" t="s">
        <v>22</v>
      </c>
      <c r="D1818" s="9" t="s">
        <v>46</v>
      </c>
      <c r="E1818" s="31">
        <v>14</v>
      </c>
      <c r="F1818" s="31">
        <v>28</v>
      </c>
      <c r="G1818" s="31">
        <v>23</v>
      </c>
      <c r="H1818" s="8">
        <v>2</v>
      </c>
      <c r="I1818" s="7">
        <v>2.0833333333333332E-2</v>
      </c>
      <c r="J1818" s="9" t="s">
        <v>8</v>
      </c>
      <c r="K1818" s="31">
        <v>46</v>
      </c>
      <c r="L1818" s="31">
        <v>18</v>
      </c>
      <c r="M1818" s="31">
        <v>46</v>
      </c>
      <c r="N1818" s="12">
        <v>0.39130434782608697</v>
      </c>
    </row>
    <row r="1819" spans="1:14" x14ac:dyDescent="0.2">
      <c r="A1819" s="8">
        <v>735</v>
      </c>
      <c r="B1819" s="8">
        <v>20</v>
      </c>
      <c r="C1819" s="9" t="s">
        <v>18</v>
      </c>
      <c r="D1819" s="9" t="s">
        <v>42</v>
      </c>
      <c r="E1819" s="31">
        <v>19</v>
      </c>
      <c r="F1819" s="31">
        <v>57</v>
      </c>
      <c r="G1819" s="31">
        <v>32</v>
      </c>
      <c r="H1819" s="8">
        <v>3</v>
      </c>
      <c r="I1819" s="7">
        <v>3.9583333333333331E-2</v>
      </c>
      <c r="J1819" s="9" t="s">
        <v>6</v>
      </c>
      <c r="K1819" s="31">
        <v>96</v>
      </c>
      <c r="L1819" s="31">
        <v>39</v>
      </c>
      <c r="M1819" s="31">
        <v>96</v>
      </c>
      <c r="N1819" s="12">
        <v>0.40625</v>
      </c>
    </row>
    <row r="1820" spans="1:14" x14ac:dyDescent="0.2">
      <c r="A1820" s="8">
        <v>736</v>
      </c>
      <c r="B1820" s="8">
        <v>17</v>
      </c>
      <c r="C1820" s="9" t="s">
        <v>19</v>
      </c>
      <c r="D1820" s="9" t="s">
        <v>43</v>
      </c>
      <c r="E1820" s="31">
        <v>13</v>
      </c>
      <c r="F1820" s="31">
        <v>39</v>
      </c>
      <c r="G1820" s="31">
        <v>22</v>
      </c>
      <c r="H1820" s="8">
        <v>3</v>
      </c>
      <c r="I1820" s="7">
        <v>1.5277777777777777E-2</v>
      </c>
      <c r="J1820" s="9" t="s">
        <v>8</v>
      </c>
      <c r="K1820" s="31">
        <v>66</v>
      </c>
      <c r="L1820" s="31">
        <v>27</v>
      </c>
      <c r="M1820" s="31">
        <v>66</v>
      </c>
      <c r="N1820" s="12">
        <v>0.40909090909090912</v>
      </c>
    </row>
    <row r="1821" spans="1:14" x14ac:dyDescent="0.2">
      <c r="A1821" s="8">
        <v>736</v>
      </c>
      <c r="B1821" s="8">
        <v>17</v>
      </c>
      <c r="C1821" s="9" t="s">
        <v>15</v>
      </c>
      <c r="D1821" s="9" t="s">
        <v>39</v>
      </c>
      <c r="E1821" s="31">
        <v>16</v>
      </c>
      <c r="F1821" s="31">
        <v>32</v>
      </c>
      <c r="G1821" s="31">
        <v>28</v>
      </c>
      <c r="H1821" s="8">
        <v>2</v>
      </c>
      <c r="I1821" s="7">
        <v>2.9861111111111113E-2</v>
      </c>
      <c r="J1821" s="9" t="s">
        <v>6</v>
      </c>
      <c r="K1821" s="31">
        <v>56</v>
      </c>
      <c r="L1821" s="31">
        <v>24</v>
      </c>
      <c r="M1821" s="31">
        <v>56</v>
      </c>
      <c r="N1821" s="12">
        <v>0.42857142857142855</v>
      </c>
    </row>
    <row r="1822" spans="1:14" x14ac:dyDescent="0.2">
      <c r="A1822" s="8">
        <v>736</v>
      </c>
      <c r="B1822" s="8">
        <v>17</v>
      </c>
      <c r="C1822" s="9" t="s">
        <v>9</v>
      </c>
      <c r="D1822" s="9" t="s">
        <v>33</v>
      </c>
      <c r="E1822" s="31">
        <v>19</v>
      </c>
      <c r="F1822" s="31">
        <v>57</v>
      </c>
      <c r="G1822" s="31">
        <v>31</v>
      </c>
      <c r="H1822" s="8">
        <v>3</v>
      </c>
      <c r="I1822" s="7">
        <v>1.8749999999999999E-2</v>
      </c>
      <c r="J1822" s="9" t="s">
        <v>8</v>
      </c>
      <c r="K1822" s="31">
        <v>93</v>
      </c>
      <c r="L1822" s="31">
        <v>36</v>
      </c>
      <c r="M1822" s="31">
        <v>93</v>
      </c>
      <c r="N1822" s="12">
        <v>0.38709677419354838</v>
      </c>
    </row>
    <row r="1823" spans="1:14" x14ac:dyDescent="0.2">
      <c r="A1823" s="8">
        <v>737</v>
      </c>
      <c r="B1823" s="8">
        <v>6</v>
      </c>
      <c r="C1823" s="9" t="s">
        <v>13</v>
      </c>
      <c r="D1823" s="9" t="s">
        <v>37</v>
      </c>
      <c r="E1823" s="31">
        <v>17</v>
      </c>
      <c r="F1823" s="31">
        <v>34</v>
      </c>
      <c r="G1823" s="31">
        <v>29</v>
      </c>
      <c r="H1823" s="8">
        <v>2</v>
      </c>
      <c r="I1823" s="7">
        <v>1.1805555555555555E-2</v>
      </c>
      <c r="J1823" s="9" t="s">
        <v>8</v>
      </c>
      <c r="K1823" s="31">
        <v>58</v>
      </c>
      <c r="L1823" s="31">
        <v>24</v>
      </c>
      <c r="M1823" s="31">
        <v>58</v>
      </c>
      <c r="N1823" s="12">
        <v>0.41379310344827586</v>
      </c>
    </row>
    <row r="1824" spans="1:14" x14ac:dyDescent="0.2">
      <c r="A1824" s="8">
        <v>737</v>
      </c>
      <c r="B1824" s="8">
        <v>6</v>
      </c>
      <c r="C1824" s="9" t="s">
        <v>7</v>
      </c>
      <c r="D1824" s="9" t="s">
        <v>32</v>
      </c>
      <c r="E1824" s="31">
        <v>18</v>
      </c>
      <c r="F1824" s="31">
        <v>36</v>
      </c>
      <c r="G1824" s="31">
        <v>30</v>
      </c>
      <c r="H1824" s="8">
        <v>2</v>
      </c>
      <c r="I1824" s="7">
        <v>3.472222222222222E-3</v>
      </c>
      <c r="J1824" s="9" t="s">
        <v>6</v>
      </c>
      <c r="K1824" s="31">
        <v>60</v>
      </c>
      <c r="L1824" s="31">
        <v>24</v>
      </c>
      <c r="M1824" s="31">
        <v>60</v>
      </c>
      <c r="N1824" s="12">
        <v>0.4</v>
      </c>
    </row>
    <row r="1825" spans="1:14" x14ac:dyDescent="0.2">
      <c r="A1825" s="8">
        <v>738</v>
      </c>
      <c r="B1825" s="8">
        <v>15</v>
      </c>
      <c r="C1825" s="9" t="s">
        <v>25</v>
      </c>
      <c r="D1825" s="9" t="s">
        <v>49</v>
      </c>
      <c r="E1825" s="31">
        <v>15</v>
      </c>
      <c r="F1825" s="31">
        <v>30</v>
      </c>
      <c r="G1825" s="31">
        <v>26</v>
      </c>
      <c r="H1825" s="8">
        <v>2</v>
      </c>
      <c r="I1825" s="7">
        <v>4.0972222222222222E-2</v>
      </c>
      <c r="J1825" s="9" t="s">
        <v>6</v>
      </c>
      <c r="K1825" s="31">
        <v>52</v>
      </c>
      <c r="L1825" s="31">
        <v>22</v>
      </c>
      <c r="M1825" s="31">
        <v>52</v>
      </c>
      <c r="N1825" s="12">
        <v>0.42307692307692307</v>
      </c>
    </row>
    <row r="1826" spans="1:14" x14ac:dyDescent="0.2">
      <c r="A1826" s="8">
        <v>738</v>
      </c>
      <c r="B1826" s="8">
        <v>15</v>
      </c>
      <c r="C1826" s="9" t="s">
        <v>15</v>
      </c>
      <c r="D1826" s="9" t="s">
        <v>39</v>
      </c>
      <c r="E1826" s="31">
        <v>16</v>
      </c>
      <c r="F1826" s="31">
        <v>16</v>
      </c>
      <c r="G1826" s="31">
        <v>28</v>
      </c>
      <c r="H1826" s="8">
        <v>1</v>
      </c>
      <c r="I1826" s="7">
        <v>1.0416666666666666E-2</v>
      </c>
      <c r="J1826" s="9" t="s">
        <v>6</v>
      </c>
      <c r="K1826" s="31">
        <v>28</v>
      </c>
      <c r="L1826" s="31">
        <v>12</v>
      </c>
      <c r="M1826" s="31">
        <v>28</v>
      </c>
      <c r="N1826" s="12">
        <v>0.42857142857142855</v>
      </c>
    </row>
    <row r="1827" spans="1:14" x14ac:dyDescent="0.2">
      <c r="A1827" s="8">
        <v>738</v>
      </c>
      <c r="B1827" s="8">
        <v>15</v>
      </c>
      <c r="C1827" s="9" t="s">
        <v>24</v>
      </c>
      <c r="D1827" s="9" t="s">
        <v>48</v>
      </c>
      <c r="E1827" s="31">
        <v>10</v>
      </c>
      <c r="F1827" s="31">
        <v>30</v>
      </c>
      <c r="G1827" s="31">
        <v>18</v>
      </c>
      <c r="H1827" s="8">
        <v>3</v>
      </c>
      <c r="I1827" s="7">
        <v>1.3888888888888888E-2</v>
      </c>
      <c r="J1827" s="9" t="s">
        <v>8</v>
      </c>
      <c r="K1827" s="31">
        <v>54</v>
      </c>
      <c r="L1827" s="31">
        <v>24</v>
      </c>
      <c r="M1827" s="31">
        <v>54</v>
      </c>
      <c r="N1827" s="12">
        <v>0.44444444444444442</v>
      </c>
    </row>
    <row r="1828" spans="1:14" x14ac:dyDescent="0.2">
      <c r="A1828" s="8">
        <v>739</v>
      </c>
      <c r="B1828" s="8">
        <v>10</v>
      </c>
      <c r="C1828" s="9" t="s">
        <v>22</v>
      </c>
      <c r="D1828" s="9" t="s">
        <v>46</v>
      </c>
      <c r="E1828" s="31">
        <v>14</v>
      </c>
      <c r="F1828" s="31">
        <v>28</v>
      </c>
      <c r="G1828" s="31">
        <v>23</v>
      </c>
      <c r="H1828" s="8">
        <v>2</v>
      </c>
      <c r="I1828" s="7">
        <v>3.7499999999999999E-2</v>
      </c>
      <c r="J1828" s="9" t="s">
        <v>6</v>
      </c>
      <c r="K1828" s="31">
        <v>46</v>
      </c>
      <c r="L1828" s="31">
        <v>18</v>
      </c>
      <c r="M1828" s="31">
        <v>46</v>
      </c>
      <c r="N1828" s="12">
        <v>0.39130434782608697</v>
      </c>
    </row>
    <row r="1829" spans="1:14" x14ac:dyDescent="0.2">
      <c r="A1829" s="8">
        <v>740</v>
      </c>
      <c r="B1829" s="8">
        <v>16</v>
      </c>
      <c r="C1829" s="9" t="s">
        <v>15</v>
      </c>
      <c r="D1829" s="9" t="s">
        <v>39</v>
      </c>
      <c r="E1829" s="31">
        <v>16</v>
      </c>
      <c r="F1829" s="31">
        <v>48</v>
      </c>
      <c r="G1829" s="31">
        <v>28</v>
      </c>
      <c r="H1829" s="8">
        <v>3</v>
      </c>
      <c r="I1829" s="7">
        <v>2.1527777777777778E-2</v>
      </c>
      <c r="J1829" s="9" t="s">
        <v>6</v>
      </c>
      <c r="K1829" s="31">
        <v>84</v>
      </c>
      <c r="L1829" s="31">
        <v>36</v>
      </c>
      <c r="M1829" s="31">
        <v>84</v>
      </c>
      <c r="N1829" s="12">
        <v>0.42857142857142855</v>
      </c>
    </row>
    <row r="1830" spans="1:14" x14ac:dyDescent="0.2">
      <c r="A1830" s="8">
        <v>740</v>
      </c>
      <c r="B1830" s="8">
        <v>16</v>
      </c>
      <c r="C1830" s="9" t="s">
        <v>18</v>
      </c>
      <c r="D1830" s="9" t="s">
        <v>42</v>
      </c>
      <c r="E1830" s="31">
        <v>19</v>
      </c>
      <c r="F1830" s="31">
        <v>19</v>
      </c>
      <c r="G1830" s="31">
        <v>32</v>
      </c>
      <c r="H1830" s="8">
        <v>1</v>
      </c>
      <c r="I1830" s="7">
        <v>1.1111111111111112E-2</v>
      </c>
      <c r="J1830" s="9" t="s">
        <v>8</v>
      </c>
      <c r="K1830" s="31">
        <v>32</v>
      </c>
      <c r="L1830" s="31">
        <v>13</v>
      </c>
      <c r="M1830" s="31">
        <v>32</v>
      </c>
      <c r="N1830" s="12">
        <v>0.40625</v>
      </c>
    </row>
    <row r="1831" spans="1:14" x14ac:dyDescent="0.2">
      <c r="A1831" s="8">
        <v>740</v>
      </c>
      <c r="B1831" s="8">
        <v>16</v>
      </c>
      <c r="C1831" s="9" t="s">
        <v>12</v>
      </c>
      <c r="D1831" s="9" t="s">
        <v>36</v>
      </c>
      <c r="E1831" s="31">
        <v>22</v>
      </c>
      <c r="F1831" s="31">
        <v>66</v>
      </c>
      <c r="G1831" s="31">
        <v>36</v>
      </c>
      <c r="H1831" s="8">
        <v>3</v>
      </c>
      <c r="I1831" s="7">
        <v>3.125E-2</v>
      </c>
      <c r="J1831" s="9" t="s">
        <v>8</v>
      </c>
      <c r="K1831" s="31">
        <v>108</v>
      </c>
      <c r="L1831" s="31">
        <v>42</v>
      </c>
      <c r="M1831" s="31">
        <v>108</v>
      </c>
      <c r="N1831" s="12">
        <v>0.3888888888888889</v>
      </c>
    </row>
    <row r="1832" spans="1:14" x14ac:dyDescent="0.2">
      <c r="A1832" s="8">
        <v>740</v>
      </c>
      <c r="B1832" s="8">
        <v>16</v>
      </c>
      <c r="C1832" s="9" t="s">
        <v>22</v>
      </c>
      <c r="D1832" s="9" t="s">
        <v>46</v>
      </c>
      <c r="E1832" s="31">
        <v>14</v>
      </c>
      <c r="F1832" s="31">
        <v>42</v>
      </c>
      <c r="G1832" s="31">
        <v>23</v>
      </c>
      <c r="H1832" s="8">
        <v>3</v>
      </c>
      <c r="I1832" s="7">
        <v>1.4583333333333334E-2</v>
      </c>
      <c r="J1832" s="9" t="s">
        <v>8</v>
      </c>
      <c r="K1832" s="31">
        <v>69</v>
      </c>
      <c r="L1832" s="31">
        <v>27</v>
      </c>
      <c r="M1832" s="31">
        <v>69</v>
      </c>
      <c r="N1832" s="12">
        <v>0.39130434782608697</v>
      </c>
    </row>
    <row r="1833" spans="1:14" x14ac:dyDescent="0.2">
      <c r="A1833" s="8">
        <v>741</v>
      </c>
      <c r="B1833" s="8">
        <v>14</v>
      </c>
      <c r="C1833" s="9" t="s">
        <v>5</v>
      </c>
      <c r="D1833" s="9" t="s">
        <v>31</v>
      </c>
      <c r="E1833" s="31">
        <v>14</v>
      </c>
      <c r="F1833" s="31">
        <v>42</v>
      </c>
      <c r="G1833" s="31">
        <v>24</v>
      </c>
      <c r="H1833" s="8">
        <v>3</v>
      </c>
      <c r="I1833" s="7">
        <v>3.6111111111111108E-2</v>
      </c>
      <c r="J1833" s="9" t="s">
        <v>8</v>
      </c>
      <c r="K1833" s="31">
        <v>72</v>
      </c>
      <c r="L1833" s="31">
        <v>30</v>
      </c>
      <c r="M1833" s="31">
        <v>72</v>
      </c>
      <c r="N1833" s="12">
        <v>0.41666666666666669</v>
      </c>
    </row>
    <row r="1834" spans="1:14" x14ac:dyDescent="0.2">
      <c r="A1834" s="8">
        <v>741</v>
      </c>
      <c r="B1834" s="8">
        <v>14</v>
      </c>
      <c r="C1834" s="9" t="s">
        <v>13</v>
      </c>
      <c r="D1834" s="9" t="s">
        <v>37</v>
      </c>
      <c r="E1834" s="31">
        <v>17</v>
      </c>
      <c r="F1834" s="31">
        <v>34</v>
      </c>
      <c r="G1834" s="31">
        <v>29</v>
      </c>
      <c r="H1834" s="8">
        <v>2</v>
      </c>
      <c r="I1834" s="7">
        <v>2.7777777777777776E-2</v>
      </c>
      <c r="J1834" s="9" t="s">
        <v>6</v>
      </c>
      <c r="K1834" s="31">
        <v>58</v>
      </c>
      <c r="L1834" s="31">
        <v>24</v>
      </c>
      <c r="M1834" s="31">
        <v>58</v>
      </c>
      <c r="N1834" s="12">
        <v>0.41379310344827586</v>
      </c>
    </row>
    <row r="1835" spans="1:14" x14ac:dyDescent="0.2">
      <c r="A1835" s="8">
        <v>741</v>
      </c>
      <c r="B1835" s="8">
        <v>14</v>
      </c>
      <c r="C1835" s="9" t="s">
        <v>14</v>
      </c>
      <c r="D1835" s="9" t="s">
        <v>38</v>
      </c>
      <c r="E1835" s="31">
        <v>20</v>
      </c>
      <c r="F1835" s="31">
        <v>60</v>
      </c>
      <c r="G1835" s="31">
        <v>33</v>
      </c>
      <c r="H1835" s="8">
        <v>3</v>
      </c>
      <c r="I1835" s="7">
        <v>2.7083333333333334E-2</v>
      </c>
      <c r="J1835" s="9" t="s">
        <v>8</v>
      </c>
      <c r="K1835" s="31">
        <v>99</v>
      </c>
      <c r="L1835" s="31">
        <v>39</v>
      </c>
      <c r="M1835" s="31">
        <v>99</v>
      </c>
      <c r="N1835" s="12">
        <v>0.39393939393939392</v>
      </c>
    </row>
    <row r="1836" spans="1:14" x14ac:dyDescent="0.2">
      <c r="A1836" s="8">
        <v>741</v>
      </c>
      <c r="B1836" s="8">
        <v>14</v>
      </c>
      <c r="C1836" s="9" t="s">
        <v>15</v>
      </c>
      <c r="D1836" s="9" t="s">
        <v>39</v>
      </c>
      <c r="E1836" s="31">
        <v>16</v>
      </c>
      <c r="F1836" s="31">
        <v>32</v>
      </c>
      <c r="G1836" s="31">
        <v>28</v>
      </c>
      <c r="H1836" s="8">
        <v>2</v>
      </c>
      <c r="I1836" s="7">
        <v>2.361111111111111E-2</v>
      </c>
      <c r="J1836" s="9" t="s">
        <v>8</v>
      </c>
      <c r="K1836" s="31">
        <v>56</v>
      </c>
      <c r="L1836" s="31">
        <v>24</v>
      </c>
      <c r="M1836" s="31">
        <v>56</v>
      </c>
      <c r="N1836" s="12">
        <v>0.42857142857142855</v>
      </c>
    </row>
    <row r="1837" spans="1:14" x14ac:dyDescent="0.2">
      <c r="A1837" s="8">
        <v>742</v>
      </c>
      <c r="B1837" s="8">
        <v>20</v>
      </c>
      <c r="C1837" s="9" t="s">
        <v>9</v>
      </c>
      <c r="D1837" s="9" t="s">
        <v>33</v>
      </c>
      <c r="E1837" s="31">
        <v>19</v>
      </c>
      <c r="F1837" s="31">
        <v>19</v>
      </c>
      <c r="G1837" s="31">
        <v>31</v>
      </c>
      <c r="H1837" s="8">
        <v>1</v>
      </c>
      <c r="I1837" s="7">
        <v>2.8472222222222222E-2</v>
      </c>
      <c r="J1837" s="9" t="s">
        <v>8</v>
      </c>
      <c r="K1837" s="31">
        <v>31</v>
      </c>
      <c r="L1837" s="31">
        <v>12</v>
      </c>
      <c r="M1837" s="31">
        <v>31</v>
      </c>
      <c r="N1837" s="12">
        <v>0.38709677419354838</v>
      </c>
    </row>
    <row r="1838" spans="1:14" x14ac:dyDescent="0.2">
      <c r="A1838" s="8">
        <v>742</v>
      </c>
      <c r="B1838" s="8">
        <v>20</v>
      </c>
      <c r="C1838" s="9" t="s">
        <v>7</v>
      </c>
      <c r="D1838" s="9" t="s">
        <v>32</v>
      </c>
      <c r="E1838" s="31">
        <v>18</v>
      </c>
      <c r="F1838" s="31">
        <v>54</v>
      </c>
      <c r="G1838" s="31">
        <v>30</v>
      </c>
      <c r="H1838" s="8">
        <v>3</v>
      </c>
      <c r="I1838" s="7">
        <v>2.9861111111111113E-2</v>
      </c>
      <c r="J1838" s="9" t="s">
        <v>6</v>
      </c>
      <c r="K1838" s="31">
        <v>90</v>
      </c>
      <c r="L1838" s="31">
        <v>36</v>
      </c>
      <c r="M1838" s="31">
        <v>90</v>
      </c>
      <c r="N1838" s="12">
        <v>0.4</v>
      </c>
    </row>
    <row r="1839" spans="1:14" x14ac:dyDescent="0.2">
      <c r="A1839" s="8">
        <v>742</v>
      </c>
      <c r="B1839" s="8">
        <v>20</v>
      </c>
      <c r="C1839" s="9" t="s">
        <v>25</v>
      </c>
      <c r="D1839" s="9" t="s">
        <v>49</v>
      </c>
      <c r="E1839" s="31">
        <v>15</v>
      </c>
      <c r="F1839" s="31">
        <v>15</v>
      </c>
      <c r="G1839" s="31">
        <v>26</v>
      </c>
      <c r="H1839" s="8">
        <v>1</v>
      </c>
      <c r="I1839" s="7">
        <v>1.8055555555555554E-2</v>
      </c>
      <c r="J1839" s="9" t="s">
        <v>8</v>
      </c>
      <c r="K1839" s="31">
        <v>26</v>
      </c>
      <c r="L1839" s="31">
        <v>11</v>
      </c>
      <c r="M1839" s="31">
        <v>26</v>
      </c>
      <c r="N1839" s="12">
        <v>0.42307692307692307</v>
      </c>
    </row>
    <row r="1840" spans="1:14" x14ac:dyDescent="0.2">
      <c r="A1840" s="8">
        <v>742</v>
      </c>
      <c r="B1840" s="8">
        <v>20</v>
      </c>
      <c r="C1840" s="9" t="s">
        <v>16</v>
      </c>
      <c r="D1840" s="9" t="s">
        <v>40</v>
      </c>
      <c r="E1840" s="31">
        <v>11</v>
      </c>
      <c r="F1840" s="31">
        <v>11</v>
      </c>
      <c r="G1840" s="31">
        <v>19</v>
      </c>
      <c r="H1840" s="8">
        <v>1</v>
      </c>
      <c r="I1840" s="7">
        <v>2.4305555555555556E-2</v>
      </c>
      <c r="J1840" s="9" t="s">
        <v>6</v>
      </c>
      <c r="K1840" s="31">
        <v>19</v>
      </c>
      <c r="L1840" s="31">
        <v>8</v>
      </c>
      <c r="M1840" s="31">
        <v>19</v>
      </c>
      <c r="N1840" s="12">
        <v>0.42105263157894735</v>
      </c>
    </row>
    <row r="1841" spans="1:14" x14ac:dyDescent="0.2">
      <c r="A1841" s="8">
        <v>743</v>
      </c>
      <c r="B1841" s="8">
        <v>19</v>
      </c>
      <c r="C1841" s="9" t="s">
        <v>25</v>
      </c>
      <c r="D1841" s="9" t="s">
        <v>49</v>
      </c>
      <c r="E1841" s="31">
        <v>15</v>
      </c>
      <c r="F1841" s="31">
        <v>30</v>
      </c>
      <c r="G1841" s="31">
        <v>26</v>
      </c>
      <c r="H1841" s="8">
        <v>2</v>
      </c>
      <c r="I1841" s="7">
        <v>4.0972222222222222E-2</v>
      </c>
      <c r="J1841" s="9" t="s">
        <v>8</v>
      </c>
      <c r="K1841" s="31">
        <v>52</v>
      </c>
      <c r="L1841" s="31">
        <v>22</v>
      </c>
      <c r="M1841" s="31">
        <v>52</v>
      </c>
      <c r="N1841" s="12">
        <v>0.42307692307692307</v>
      </c>
    </row>
    <row r="1842" spans="1:14" x14ac:dyDescent="0.2">
      <c r="A1842" s="8">
        <v>743</v>
      </c>
      <c r="B1842" s="8">
        <v>19</v>
      </c>
      <c r="C1842" s="9" t="s">
        <v>24</v>
      </c>
      <c r="D1842" s="9" t="s">
        <v>48</v>
      </c>
      <c r="E1842" s="31">
        <v>10</v>
      </c>
      <c r="F1842" s="31">
        <v>20</v>
      </c>
      <c r="G1842" s="31">
        <v>18</v>
      </c>
      <c r="H1842" s="8">
        <v>2</v>
      </c>
      <c r="I1842" s="7">
        <v>2.8472222222222222E-2</v>
      </c>
      <c r="J1842" s="9" t="s">
        <v>6</v>
      </c>
      <c r="K1842" s="31">
        <v>36</v>
      </c>
      <c r="L1842" s="31">
        <v>16</v>
      </c>
      <c r="M1842" s="31">
        <v>36</v>
      </c>
      <c r="N1842" s="12">
        <v>0.44444444444444442</v>
      </c>
    </row>
    <row r="1843" spans="1:14" x14ac:dyDescent="0.2">
      <c r="A1843" s="8">
        <v>743</v>
      </c>
      <c r="B1843" s="8">
        <v>19</v>
      </c>
      <c r="C1843" s="9" t="s">
        <v>22</v>
      </c>
      <c r="D1843" s="9" t="s">
        <v>46</v>
      </c>
      <c r="E1843" s="31">
        <v>14</v>
      </c>
      <c r="F1843" s="31">
        <v>28</v>
      </c>
      <c r="G1843" s="31">
        <v>23</v>
      </c>
      <c r="H1843" s="8">
        <v>2</v>
      </c>
      <c r="I1843" s="7">
        <v>2.9861111111111113E-2</v>
      </c>
      <c r="J1843" s="9" t="s">
        <v>8</v>
      </c>
      <c r="K1843" s="31">
        <v>46</v>
      </c>
      <c r="L1843" s="31">
        <v>18</v>
      </c>
      <c r="M1843" s="31">
        <v>46</v>
      </c>
      <c r="N1843" s="12">
        <v>0.39130434782608697</v>
      </c>
    </row>
    <row r="1844" spans="1:14" x14ac:dyDescent="0.2">
      <c r="A1844" s="8">
        <v>744</v>
      </c>
      <c r="B1844" s="8">
        <v>11</v>
      </c>
      <c r="C1844" s="9" t="s">
        <v>24</v>
      </c>
      <c r="D1844" s="9" t="s">
        <v>48</v>
      </c>
      <c r="E1844" s="31">
        <v>10</v>
      </c>
      <c r="F1844" s="31">
        <v>10</v>
      </c>
      <c r="G1844" s="31">
        <v>18</v>
      </c>
      <c r="H1844" s="8">
        <v>1</v>
      </c>
      <c r="I1844" s="7">
        <v>3.9583333333333331E-2</v>
      </c>
      <c r="J1844" s="9" t="s">
        <v>6</v>
      </c>
      <c r="K1844" s="31">
        <v>18</v>
      </c>
      <c r="L1844" s="31">
        <v>8</v>
      </c>
      <c r="M1844" s="31">
        <v>18</v>
      </c>
      <c r="N1844" s="12">
        <v>0.44444444444444442</v>
      </c>
    </row>
    <row r="1845" spans="1:14" x14ac:dyDescent="0.2">
      <c r="A1845" s="8">
        <v>744</v>
      </c>
      <c r="B1845" s="8">
        <v>11</v>
      </c>
      <c r="C1845" s="9" t="s">
        <v>13</v>
      </c>
      <c r="D1845" s="9" t="s">
        <v>37</v>
      </c>
      <c r="E1845" s="31">
        <v>17</v>
      </c>
      <c r="F1845" s="31">
        <v>34</v>
      </c>
      <c r="G1845" s="31">
        <v>29</v>
      </c>
      <c r="H1845" s="8">
        <v>2</v>
      </c>
      <c r="I1845" s="7">
        <v>6.9444444444444441E-3</v>
      </c>
      <c r="J1845" s="9" t="s">
        <v>6</v>
      </c>
      <c r="K1845" s="31">
        <v>58</v>
      </c>
      <c r="L1845" s="31">
        <v>24</v>
      </c>
      <c r="M1845" s="31">
        <v>58</v>
      </c>
      <c r="N1845" s="12">
        <v>0.41379310344827586</v>
      </c>
    </row>
    <row r="1846" spans="1:14" x14ac:dyDescent="0.2">
      <c r="A1846" s="8">
        <v>745</v>
      </c>
      <c r="B1846" s="8">
        <v>3</v>
      </c>
      <c r="C1846" s="9" t="s">
        <v>17</v>
      </c>
      <c r="D1846" s="9" t="s">
        <v>41</v>
      </c>
      <c r="E1846" s="31">
        <v>21</v>
      </c>
      <c r="F1846" s="31">
        <v>63</v>
      </c>
      <c r="G1846" s="31">
        <v>35</v>
      </c>
      <c r="H1846" s="8">
        <v>3</v>
      </c>
      <c r="I1846" s="7">
        <v>2.361111111111111E-2</v>
      </c>
      <c r="J1846" s="9" t="s">
        <v>6</v>
      </c>
      <c r="K1846" s="31">
        <v>105</v>
      </c>
      <c r="L1846" s="31">
        <v>42</v>
      </c>
      <c r="M1846" s="31">
        <v>105</v>
      </c>
      <c r="N1846" s="12">
        <v>0.4</v>
      </c>
    </row>
    <row r="1847" spans="1:14" x14ac:dyDescent="0.2">
      <c r="A1847" s="8">
        <v>745</v>
      </c>
      <c r="B1847" s="8">
        <v>3</v>
      </c>
      <c r="C1847" s="9" t="s">
        <v>5</v>
      </c>
      <c r="D1847" s="9" t="s">
        <v>31</v>
      </c>
      <c r="E1847" s="31">
        <v>14</v>
      </c>
      <c r="F1847" s="31">
        <v>28</v>
      </c>
      <c r="G1847" s="31">
        <v>24</v>
      </c>
      <c r="H1847" s="8">
        <v>2</v>
      </c>
      <c r="I1847" s="7">
        <v>6.2500000000000003E-3</v>
      </c>
      <c r="J1847" s="9" t="s">
        <v>6</v>
      </c>
      <c r="K1847" s="31">
        <v>48</v>
      </c>
      <c r="L1847" s="31">
        <v>20</v>
      </c>
      <c r="M1847" s="31">
        <v>48</v>
      </c>
      <c r="N1847" s="12">
        <v>0.41666666666666669</v>
      </c>
    </row>
    <row r="1848" spans="1:14" x14ac:dyDescent="0.2">
      <c r="A1848" s="8">
        <v>745</v>
      </c>
      <c r="B1848" s="8">
        <v>3</v>
      </c>
      <c r="C1848" s="9" t="s">
        <v>26</v>
      </c>
      <c r="D1848" s="9" t="s">
        <v>50</v>
      </c>
      <c r="E1848" s="31">
        <v>15</v>
      </c>
      <c r="F1848" s="31">
        <v>30</v>
      </c>
      <c r="G1848" s="31">
        <v>25</v>
      </c>
      <c r="H1848" s="8">
        <v>2</v>
      </c>
      <c r="I1848" s="7">
        <v>1.5972222222222221E-2</v>
      </c>
      <c r="J1848" s="9" t="s">
        <v>6</v>
      </c>
      <c r="K1848" s="31">
        <v>50</v>
      </c>
      <c r="L1848" s="31">
        <v>20</v>
      </c>
      <c r="M1848" s="31">
        <v>50</v>
      </c>
      <c r="N1848" s="12">
        <v>0.4</v>
      </c>
    </row>
    <row r="1849" spans="1:14" x14ac:dyDescent="0.2">
      <c r="A1849" s="8">
        <v>745</v>
      </c>
      <c r="B1849" s="8">
        <v>3</v>
      </c>
      <c r="C1849" s="9" t="s">
        <v>10</v>
      </c>
      <c r="D1849" s="9" t="s">
        <v>34</v>
      </c>
      <c r="E1849" s="31">
        <v>16</v>
      </c>
      <c r="F1849" s="31">
        <v>48</v>
      </c>
      <c r="G1849" s="31">
        <v>27</v>
      </c>
      <c r="H1849" s="8">
        <v>3</v>
      </c>
      <c r="I1849" s="7">
        <v>4.8611111111111112E-3</v>
      </c>
      <c r="J1849" s="9" t="s">
        <v>8</v>
      </c>
      <c r="K1849" s="31">
        <v>81</v>
      </c>
      <c r="L1849" s="31">
        <v>33</v>
      </c>
      <c r="M1849" s="31">
        <v>81</v>
      </c>
      <c r="N1849" s="12">
        <v>0.40740740740740738</v>
      </c>
    </row>
    <row r="1850" spans="1:14" x14ac:dyDescent="0.2">
      <c r="A1850" s="8">
        <v>746</v>
      </c>
      <c r="B1850" s="8">
        <v>13</v>
      </c>
      <c r="C1850" s="9" t="s">
        <v>17</v>
      </c>
      <c r="D1850" s="9" t="s">
        <v>41</v>
      </c>
      <c r="E1850" s="31">
        <v>21</v>
      </c>
      <c r="F1850" s="31">
        <v>63</v>
      </c>
      <c r="G1850" s="31">
        <v>35</v>
      </c>
      <c r="H1850" s="8">
        <v>3</v>
      </c>
      <c r="I1850" s="7">
        <v>2.361111111111111E-2</v>
      </c>
      <c r="J1850" s="9" t="s">
        <v>6</v>
      </c>
      <c r="K1850" s="31">
        <v>105</v>
      </c>
      <c r="L1850" s="31">
        <v>42</v>
      </c>
      <c r="M1850" s="31">
        <v>105</v>
      </c>
      <c r="N1850" s="12">
        <v>0.4</v>
      </c>
    </row>
    <row r="1851" spans="1:14" x14ac:dyDescent="0.2">
      <c r="A1851" s="8">
        <v>746</v>
      </c>
      <c r="B1851" s="8">
        <v>13</v>
      </c>
      <c r="C1851" s="9" t="s">
        <v>18</v>
      </c>
      <c r="D1851" s="9" t="s">
        <v>42</v>
      </c>
      <c r="E1851" s="31">
        <v>19</v>
      </c>
      <c r="F1851" s="31">
        <v>57</v>
      </c>
      <c r="G1851" s="31">
        <v>32</v>
      </c>
      <c r="H1851" s="8">
        <v>3</v>
      </c>
      <c r="I1851" s="7">
        <v>2.9861111111111113E-2</v>
      </c>
      <c r="J1851" s="9" t="s">
        <v>6</v>
      </c>
      <c r="K1851" s="31">
        <v>96</v>
      </c>
      <c r="L1851" s="31">
        <v>39</v>
      </c>
      <c r="M1851" s="31">
        <v>96</v>
      </c>
      <c r="N1851" s="12">
        <v>0.40625</v>
      </c>
    </row>
    <row r="1852" spans="1:14" x14ac:dyDescent="0.2">
      <c r="A1852" s="8">
        <v>747</v>
      </c>
      <c r="B1852" s="8">
        <v>16</v>
      </c>
      <c r="C1852" s="9" t="s">
        <v>26</v>
      </c>
      <c r="D1852" s="9" t="s">
        <v>50</v>
      </c>
      <c r="E1852" s="31">
        <v>15</v>
      </c>
      <c r="F1852" s="31">
        <v>15</v>
      </c>
      <c r="G1852" s="31">
        <v>25</v>
      </c>
      <c r="H1852" s="8">
        <v>1</v>
      </c>
      <c r="I1852" s="7">
        <v>1.9444444444444445E-2</v>
      </c>
      <c r="J1852" s="9" t="s">
        <v>6</v>
      </c>
      <c r="K1852" s="31">
        <v>25</v>
      </c>
      <c r="L1852" s="31">
        <v>10</v>
      </c>
      <c r="M1852" s="31">
        <v>25</v>
      </c>
      <c r="N1852" s="12">
        <v>0.4</v>
      </c>
    </row>
    <row r="1853" spans="1:14" x14ac:dyDescent="0.2">
      <c r="A1853" s="8">
        <v>748</v>
      </c>
      <c r="B1853" s="8">
        <v>2</v>
      </c>
      <c r="C1853" s="9" t="s">
        <v>18</v>
      </c>
      <c r="D1853" s="9" t="s">
        <v>42</v>
      </c>
      <c r="E1853" s="31">
        <v>19</v>
      </c>
      <c r="F1853" s="31">
        <v>19</v>
      </c>
      <c r="G1853" s="31">
        <v>32</v>
      </c>
      <c r="H1853" s="8">
        <v>1</v>
      </c>
      <c r="I1853" s="7">
        <v>3.472222222222222E-3</v>
      </c>
      <c r="J1853" s="9" t="s">
        <v>8</v>
      </c>
      <c r="K1853" s="31">
        <v>32</v>
      </c>
      <c r="L1853" s="31">
        <v>13</v>
      </c>
      <c r="M1853" s="31">
        <v>32</v>
      </c>
      <c r="N1853" s="12">
        <v>0.40625</v>
      </c>
    </row>
    <row r="1854" spans="1:14" x14ac:dyDescent="0.2">
      <c r="A1854" s="8">
        <v>748</v>
      </c>
      <c r="B1854" s="8">
        <v>2</v>
      </c>
      <c r="C1854" s="9" t="s">
        <v>25</v>
      </c>
      <c r="D1854" s="9" t="s">
        <v>49</v>
      </c>
      <c r="E1854" s="31">
        <v>15</v>
      </c>
      <c r="F1854" s="31">
        <v>45</v>
      </c>
      <c r="G1854" s="31">
        <v>26</v>
      </c>
      <c r="H1854" s="8">
        <v>3</v>
      </c>
      <c r="I1854" s="7">
        <v>2.2222222222222223E-2</v>
      </c>
      <c r="J1854" s="9" t="s">
        <v>6</v>
      </c>
      <c r="K1854" s="31">
        <v>78</v>
      </c>
      <c r="L1854" s="31">
        <v>33</v>
      </c>
      <c r="M1854" s="31">
        <v>78</v>
      </c>
      <c r="N1854" s="12">
        <v>0.42307692307692307</v>
      </c>
    </row>
    <row r="1855" spans="1:14" x14ac:dyDescent="0.2">
      <c r="A1855" s="8">
        <v>749</v>
      </c>
      <c r="B1855" s="8">
        <v>1</v>
      </c>
      <c r="C1855" s="9" t="s">
        <v>17</v>
      </c>
      <c r="D1855" s="9" t="s">
        <v>41</v>
      </c>
      <c r="E1855" s="31">
        <v>21</v>
      </c>
      <c r="F1855" s="31">
        <v>42</v>
      </c>
      <c r="G1855" s="31">
        <v>35</v>
      </c>
      <c r="H1855" s="8">
        <v>2</v>
      </c>
      <c r="I1855" s="7">
        <v>5.5555555555555558E-3</v>
      </c>
      <c r="J1855" s="9" t="s">
        <v>6</v>
      </c>
      <c r="K1855" s="31">
        <v>70</v>
      </c>
      <c r="L1855" s="31">
        <v>28</v>
      </c>
      <c r="M1855" s="31">
        <v>70</v>
      </c>
      <c r="N1855" s="12">
        <v>0.4</v>
      </c>
    </row>
    <row r="1856" spans="1:14" x14ac:dyDescent="0.2">
      <c r="A1856" s="8">
        <v>750</v>
      </c>
      <c r="B1856" s="8">
        <v>6</v>
      </c>
      <c r="C1856" s="9" t="s">
        <v>9</v>
      </c>
      <c r="D1856" s="9" t="s">
        <v>33</v>
      </c>
      <c r="E1856" s="31">
        <v>19</v>
      </c>
      <c r="F1856" s="31">
        <v>57</v>
      </c>
      <c r="G1856" s="31">
        <v>31</v>
      </c>
      <c r="H1856" s="8">
        <v>3</v>
      </c>
      <c r="I1856" s="7">
        <v>3.2638888888888891E-2</v>
      </c>
      <c r="J1856" s="9" t="s">
        <v>6</v>
      </c>
      <c r="K1856" s="31">
        <v>93</v>
      </c>
      <c r="L1856" s="31">
        <v>36</v>
      </c>
      <c r="M1856" s="31">
        <v>93</v>
      </c>
      <c r="N1856" s="12">
        <v>0.38709677419354838</v>
      </c>
    </row>
    <row r="1857" spans="1:14" x14ac:dyDescent="0.2">
      <c r="A1857" s="8">
        <v>750</v>
      </c>
      <c r="B1857" s="8">
        <v>6</v>
      </c>
      <c r="C1857" s="9" t="s">
        <v>25</v>
      </c>
      <c r="D1857" s="9" t="s">
        <v>49</v>
      </c>
      <c r="E1857" s="31">
        <v>15</v>
      </c>
      <c r="F1857" s="31">
        <v>15</v>
      </c>
      <c r="G1857" s="31">
        <v>26</v>
      </c>
      <c r="H1857" s="8">
        <v>1</v>
      </c>
      <c r="I1857" s="7">
        <v>2.7083333333333334E-2</v>
      </c>
      <c r="J1857" s="9" t="s">
        <v>6</v>
      </c>
      <c r="K1857" s="31">
        <v>26</v>
      </c>
      <c r="L1857" s="31">
        <v>11</v>
      </c>
      <c r="M1857" s="31">
        <v>26</v>
      </c>
      <c r="N1857" s="12">
        <v>0.42307692307692307</v>
      </c>
    </row>
    <row r="1858" spans="1:14" x14ac:dyDescent="0.2">
      <c r="A1858" s="8">
        <v>751</v>
      </c>
      <c r="B1858" s="8">
        <v>17</v>
      </c>
      <c r="C1858" s="9" t="s">
        <v>13</v>
      </c>
      <c r="D1858" s="9" t="s">
        <v>37</v>
      </c>
      <c r="E1858" s="31">
        <v>17</v>
      </c>
      <c r="F1858" s="31">
        <v>17</v>
      </c>
      <c r="G1858" s="31">
        <v>29</v>
      </c>
      <c r="H1858" s="8">
        <v>1</v>
      </c>
      <c r="I1858" s="7">
        <v>2.5694444444444443E-2</v>
      </c>
      <c r="J1858" s="9" t="s">
        <v>6</v>
      </c>
      <c r="K1858" s="31">
        <v>29</v>
      </c>
      <c r="L1858" s="31">
        <v>12</v>
      </c>
      <c r="M1858" s="31">
        <v>29</v>
      </c>
      <c r="N1858" s="12">
        <v>0.41379310344827586</v>
      </c>
    </row>
    <row r="1859" spans="1:14" x14ac:dyDescent="0.2">
      <c r="A1859" s="8">
        <v>751</v>
      </c>
      <c r="B1859" s="8">
        <v>17</v>
      </c>
      <c r="C1859" s="9" t="s">
        <v>26</v>
      </c>
      <c r="D1859" s="9" t="s">
        <v>50</v>
      </c>
      <c r="E1859" s="31">
        <v>15</v>
      </c>
      <c r="F1859" s="31">
        <v>45</v>
      </c>
      <c r="G1859" s="31">
        <v>25</v>
      </c>
      <c r="H1859" s="8">
        <v>3</v>
      </c>
      <c r="I1859" s="7">
        <v>2.1527777777777778E-2</v>
      </c>
      <c r="J1859" s="9" t="s">
        <v>8</v>
      </c>
      <c r="K1859" s="31">
        <v>75</v>
      </c>
      <c r="L1859" s="31">
        <v>30</v>
      </c>
      <c r="M1859" s="31">
        <v>75</v>
      </c>
      <c r="N1859" s="12">
        <v>0.4</v>
      </c>
    </row>
    <row r="1860" spans="1:14" x14ac:dyDescent="0.2">
      <c r="A1860" s="8">
        <v>751</v>
      </c>
      <c r="B1860" s="8">
        <v>17</v>
      </c>
      <c r="C1860" s="9" t="s">
        <v>19</v>
      </c>
      <c r="D1860" s="9" t="s">
        <v>43</v>
      </c>
      <c r="E1860" s="31">
        <v>13</v>
      </c>
      <c r="F1860" s="31">
        <v>39</v>
      </c>
      <c r="G1860" s="31">
        <v>22</v>
      </c>
      <c r="H1860" s="8">
        <v>3</v>
      </c>
      <c r="I1860" s="7">
        <v>1.3194444444444444E-2</v>
      </c>
      <c r="J1860" s="9" t="s">
        <v>6</v>
      </c>
      <c r="K1860" s="31">
        <v>66</v>
      </c>
      <c r="L1860" s="31">
        <v>27</v>
      </c>
      <c r="M1860" s="31">
        <v>66</v>
      </c>
      <c r="N1860" s="12">
        <v>0.40909090909090912</v>
      </c>
    </row>
    <row r="1861" spans="1:14" x14ac:dyDescent="0.2">
      <c r="A1861" s="8">
        <v>752</v>
      </c>
      <c r="B1861" s="8">
        <v>3</v>
      </c>
      <c r="C1861" s="9" t="s">
        <v>7</v>
      </c>
      <c r="D1861" s="9" t="s">
        <v>32</v>
      </c>
      <c r="E1861" s="31">
        <v>18</v>
      </c>
      <c r="F1861" s="31">
        <v>36</v>
      </c>
      <c r="G1861" s="31">
        <v>30</v>
      </c>
      <c r="H1861" s="8">
        <v>2</v>
      </c>
      <c r="I1861" s="7">
        <v>2.0833333333333332E-2</v>
      </c>
      <c r="J1861" s="9" t="s">
        <v>8</v>
      </c>
      <c r="K1861" s="31">
        <v>60</v>
      </c>
      <c r="L1861" s="31">
        <v>24</v>
      </c>
      <c r="M1861" s="31">
        <v>60</v>
      </c>
      <c r="N1861" s="12">
        <v>0.4</v>
      </c>
    </row>
    <row r="1862" spans="1:14" x14ac:dyDescent="0.2">
      <c r="A1862" s="8">
        <v>753</v>
      </c>
      <c r="B1862" s="8">
        <v>11</v>
      </c>
      <c r="C1862" s="9" t="s">
        <v>18</v>
      </c>
      <c r="D1862" s="9" t="s">
        <v>42</v>
      </c>
      <c r="E1862" s="31">
        <v>19</v>
      </c>
      <c r="F1862" s="31">
        <v>19</v>
      </c>
      <c r="G1862" s="31">
        <v>32</v>
      </c>
      <c r="H1862" s="8">
        <v>1</v>
      </c>
      <c r="I1862" s="7">
        <v>2.4305555555555556E-2</v>
      </c>
      <c r="J1862" s="9" t="s">
        <v>8</v>
      </c>
      <c r="K1862" s="31">
        <v>32</v>
      </c>
      <c r="L1862" s="31">
        <v>13</v>
      </c>
      <c r="M1862" s="31">
        <v>32</v>
      </c>
      <c r="N1862" s="12">
        <v>0.40625</v>
      </c>
    </row>
    <row r="1863" spans="1:14" x14ac:dyDescent="0.2">
      <c r="A1863" s="8">
        <v>753</v>
      </c>
      <c r="B1863" s="8">
        <v>11</v>
      </c>
      <c r="C1863" s="9" t="s">
        <v>22</v>
      </c>
      <c r="D1863" s="9" t="s">
        <v>46</v>
      </c>
      <c r="E1863" s="31">
        <v>14</v>
      </c>
      <c r="F1863" s="31">
        <v>14</v>
      </c>
      <c r="G1863" s="31">
        <v>23</v>
      </c>
      <c r="H1863" s="8">
        <v>1</v>
      </c>
      <c r="I1863" s="7">
        <v>1.5972222222222221E-2</v>
      </c>
      <c r="J1863" s="9" t="s">
        <v>8</v>
      </c>
      <c r="K1863" s="31">
        <v>23</v>
      </c>
      <c r="L1863" s="31">
        <v>9</v>
      </c>
      <c r="M1863" s="31">
        <v>23</v>
      </c>
      <c r="N1863" s="12">
        <v>0.39130434782608697</v>
      </c>
    </row>
    <row r="1864" spans="1:14" x14ac:dyDescent="0.2">
      <c r="A1864" s="8">
        <v>753</v>
      </c>
      <c r="B1864" s="8">
        <v>11</v>
      </c>
      <c r="C1864" s="9" t="s">
        <v>5</v>
      </c>
      <c r="D1864" s="9" t="s">
        <v>31</v>
      </c>
      <c r="E1864" s="31">
        <v>14</v>
      </c>
      <c r="F1864" s="31">
        <v>42</v>
      </c>
      <c r="G1864" s="31">
        <v>24</v>
      </c>
      <c r="H1864" s="8">
        <v>3</v>
      </c>
      <c r="I1864" s="7">
        <v>1.6666666666666666E-2</v>
      </c>
      <c r="J1864" s="9" t="s">
        <v>6</v>
      </c>
      <c r="K1864" s="31">
        <v>72</v>
      </c>
      <c r="L1864" s="31">
        <v>30</v>
      </c>
      <c r="M1864" s="31">
        <v>72</v>
      </c>
      <c r="N1864" s="12">
        <v>0.41666666666666669</v>
      </c>
    </row>
    <row r="1865" spans="1:14" x14ac:dyDescent="0.2">
      <c r="A1865" s="8">
        <v>753</v>
      </c>
      <c r="B1865" s="8">
        <v>11</v>
      </c>
      <c r="C1865" s="9" t="s">
        <v>12</v>
      </c>
      <c r="D1865" s="9" t="s">
        <v>36</v>
      </c>
      <c r="E1865" s="31">
        <v>22</v>
      </c>
      <c r="F1865" s="31">
        <v>22</v>
      </c>
      <c r="G1865" s="31">
        <v>36</v>
      </c>
      <c r="H1865" s="8">
        <v>1</v>
      </c>
      <c r="I1865" s="7">
        <v>3.1944444444444442E-2</v>
      </c>
      <c r="J1865" s="9" t="s">
        <v>6</v>
      </c>
      <c r="K1865" s="31">
        <v>36</v>
      </c>
      <c r="L1865" s="31">
        <v>14</v>
      </c>
      <c r="M1865" s="31">
        <v>36</v>
      </c>
      <c r="N1865" s="12">
        <v>0.3888888888888889</v>
      </c>
    </row>
    <row r="1866" spans="1:14" x14ac:dyDescent="0.2">
      <c r="A1866" s="8">
        <v>754</v>
      </c>
      <c r="B1866" s="8">
        <v>8</v>
      </c>
      <c r="C1866" s="9" t="s">
        <v>5</v>
      </c>
      <c r="D1866" s="9" t="s">
        <v>31</v>
      </c>
      <c r="E1866" s="31">
        <v>14</v>
      </c>
      <c r="F1866" s="31">
        <v>42</v>
      </c>
      <c r="G1866" s="31">
        <v>24</v>
      </c>
      <c r="H1866" s="8">
        <v>3</v>
      </c>
      <c r="I1866" s="7">
        <v>1.8055555555555554E-2</v>
      </c>
      <c r="J1866" s="9" t="s">
        <v>6</v>
      </c>
      <c r="K1866" s="31">
        <v>72</v>
      </c>
      <c r="L1866" s="31">
        <v>30</v>
      </c>
      <c r="M1866" s="31">
        <v>72</v>
      </c>
      <c r="N1866" s="12">
        <v>0.41666666666666669</v>
      </c>
    </row>
    <row r="1867" spans="1:14" x14ac:dyDescent="0.2">
      <c r="A1867" s="8">
        <v>754</v>
      </c>
      <c r="B1867" s="8">
        <v>8</v>
      </c>
      <c r="C1867" s="9" t="s">
        <v>10</v>
      </c>
      <c r="D1867" s="9" t="s">
        <v>34</v>
      </c>
      <c r="E1867" s="31">
        <v>16</v>
      </c>
      <c r="F1867" s="31">
        <v>48</v>
      </c>
      <c r="G1867" s="31">
        <v>27</v>
      </c>
      <c r="H1867" s="8">
        <v>3</v>
      </c>
      <c r="I1867" s="7">
        <v>7.6388888888888886E-3</v>
      </c>
      <c r="J1867" s="9" t="s">
        <v>8</v>
      </c>
      <c r="K1867" s="31">
        <v>81</v>
      </c>
      <c r="L1867" s="31">
        <v>33</v>
      </c>
      <c r="M1867" s="31">
        <v>81</v>
      </c>
      <c r="N1867" s="12">
        <v>0.40740740740740738</v>
      </c>
    </row>
    <row r="1868" spans="1:14" x14ac:dyDescent="0.2">
      <c r="A1868" s="8">
        <v>754</v>
      </c>
      <c r="B1868" s="8">
        <v>8</v>
      </c>
      <c r="C1868" s="9" t="s">
        <v>15</v>
      </c>
      <c r="D1868" s="9" t="s">
        <v>39</v>
      </c>
      <c r="E1868" s="31">
        <v>16</v>
      </c>
      <c r="F1868" s="31">
        <v>48</v>
      </c>
      <c r="G1868" s="31">
        <v>28</v>
      </c>
      <c r="H1868" s="8">
        <v>3</v>
      </c>
      <c r="I1868" s="7">
        <v>3.6111111111111108E-2</v>
      </c>
      <c r="J1868" s="9" t="s">
        <v>6</v>
      </c>
      <c r="K1868" s="31">
        <v>84</v>
      </c>
      <c r="L1868" s="31">
        <v>36</v>
      </c>
      <c r="M1868" s="31">
        <v>84</v>
      </c>
      <c r="N1868" s="12">
        <v>0.42857142857142855</v>
      </c>
    </row>
    <row r="1869" spans="1:14" x14ac:dyDescent="0.2">
      <c r="A1869" s="8">
        <v>755</v>
      </c>
      <c r="B1869" s="8">
        <v>12</v>
      </c>
      <c r="C1869" s="9" t="s">
        <v>23</v>
      </c>
      <c r="D1869" s="9" t="s">
        <v>47</v>
      </c>
      <c r="E1869" s="31">
        <v>13</v>
      </c>
      <c r="F1869" s="31">
        <v>13</v>
      </c>
      <c r="G1869" s="31">
        <v>21</v>
      </c>
      <c r="H1869" s="8">
        <v>1</v>
      </c>
      <c r="I1869" s="7">
        <v>4.1666666666666666E-3</v>
      </c>
      <c r="J1869" s="9" t="s">
        <v>6</v>
      </c>
      <c r="K1869" s="31">
        <v>21</v>
      </c>
      <c r="L1869" s="31">
        <v>8</v>
      </c>
      <c r="M1869" s="31">
        <v>21</v>
      </c>
      <c r="N1869" s="12">
        <v>0.38095238095238093</v>
      </c>
    </row>
    <row r="1870" spans="1:14" x14ac:dyDescent="0.2">
      <c r="A1870" s="8">
        <v>755</v>
      </c>
      <c r="B1870" s="8">
        <v>12</v>
      </c>
      <c r="C1870" s="9" t="s">
        <v>26</v>
      </c>
      <c r="D1870" s="9" t="s">
        <v>50</v>
      </c>
      <c r="E1870" s="31">
        <v>15</v>
      </c>
      <c r="F1870" s="31">
        <v>45</v>
      </c>
      <c r="G1870" s="31">
        <v>25</v>
      </c>
      <c r="H1870" s="8">
        <v>3</v>
      </c>
      <c r="I1870" s="7">
        <v>2.5694444444444443E-2</v>
      </c>
      <c r="J1870" s="9" t="s">
        <v>6</v>
      </c>
      <c r="K1870" s="31">
        <v>75</v>
      </c>
      <c r="L1870" s="31">
        <v>30</v>
      </c>
      <c r="M1870" s="31">
        <v>75</v>
      </c>
      <c r="N1870" s="12">
        <v>0.4</v>
      </c>
    </row>
    <row r="1871" spans="1:14" x14ac:dyDescent="0.2">
      <c r="A1871" s="8">
        <v>755</v>
      </c>
      <c r="B1871" s="8">
        <v>12</v>
      </c>
      <c r="C1871" s="9" t="s">
        <v>16</v>
      </c>
      <c r="D1871" s="9" t="s">
        <v>40</v>
      </c>
      <c r="E1871" s="31">
        <v>11</v>
      </c>
      <c r="F1871" s="31">
        <v>33</v>
      </c>
      <c r="G1871" s="31">
        <v>19</v>
      </c>
      <c r="H1871" s="8">
        <v>3</v>
      </c>
      <c r="I1871" s="7">
        <v>3.1944444444444442E-2</v>
      </c>
      <c r="J1871" s="9" t="s">
        <v>6</v>
      </c>
      <c r="K1871" s="31">
        <v>57</v>
      </c>
      <c r="L1871" s="31">
        <v>24</v>
      </c>
      <c r="M1871" s="31">
        <v>57</v>
      </c>
      <c r="N1871" s="12">
        <v>0.42105263157894735</v>
      </c>
    </row>
    <row r="1872" spans="1:14" x14ac:dyDescent="0.2">
      <c r="A1872" s="8">
        <v>755</v>
      </c>
      <c r="B1872" s="8">
        <v>12</v>
      </c>
      <c r="C1872" s="9" t="s">
        <v>13</v>
      </c>
      <c r="D1872" s="9" t="s">
        <v>37</v>
      </c>
      <c r="E1872" s="31">
        <v>17</v>
      </c>
      <c r="F1872" s="31">
        <v>34</v>
      </c>
      <c r="G1872" s="31">
        <v>29</v>
      </c>
      <c r="H1872" s="8">
        <v>2</v>
      </c>
      <c r="I1872" s="7">
        <v>1.3888888888888888E-2</v>
      </c>
      <c r="J1872" s="9" t="s">
        <v>8</v>
      </c>
      <c r="K1872" s="31">
        <v>58</v>
      </c>
      <c r="L1872" s="31">
        <v>24</v>
      </c>
      <c r="M1872" s="31">
        <v>58</v>
      </c>
      <c r="N1872" s="12">
        <v>0.41379310344827586</v>
      </c>
    </row>
    <row r="1873" spans="1:14" x14ac:dyDescent="0.2">
      <c r="A1873" s="8">
        <v>756</v>
      </c>
      <c r="B1873" s="8">
        <v>11</v>
      </c>
      <c r="C1873" s="9" t="s">
        <v>9</v>
      </c>
      <c r="D1873" s="9" t="s">
        <v>33</v>
      </c>
      <c r="E1873" s="31">
        <v>19</v>
      </c>
      <c r="F1873" s="31">
        <v>19</v>
      </c>
      <c r="G1873" s="31">
        <v>31</v>
      </c>
      <c r="H1873" s="8">
        <v>1</v>
      </c>
      <c r="I1873" s="7">
        <v>1.4583333333333334E-2</v>
      </c>
      <c r="J1873" s="9" t="s">
        <v>6</v>
      </c>
      <c r="K1873" s="31">
        <v>31</v>
      </c>
      <c r="L1873" s="31">
        <v>12</v>
      </c>
      <c r="M1873" s="31">
        <v>31</v>
      </c>
      <c r="N1873" s="12">
        <v>0.38709677419354838</v>
      </c>
    </row>
    <row r="1874" spans="1:14" x14ac:dyDescent="0.2">
      <c r="A1874" s="8">
        <v>756</v>
      </c>
      <c r="B1874" s="8">
        <v>11</v>
      </c>
      <c r="C1874" s="9" t="s">
        <v>16</v>
      </c>
      <c r="D1874" s="9" t="s">
        <v>40</v>
      </c>
      <c r="E1874" s="31">
        <v>11</v>
      </c>
      <c r="F1874" s="31">
        <v>11</v>
      </c>
      <c r="G1874" s="31">
        <v>19</v>
      </c>
      <c r="H1874" s="8">
        <v>1</v>
      </c>
      <c r="I1874" s="7">
        <v>9.0277777777777769E-3</v>
      </c>
      <c r="J1874" s="9" t="s">
        <v>6</v>
      </c>
      <c r="K1874" s="31">
        <v>19</v>
      </c>
      <c r="L1874" s="31">
        <v>8</v>
      </c>
      <c r="M1874" s="31">
        <v>19</v>
      </c>
      <c r="N1874" s="12">
        <v>0.42105263157894735</v>
      </c>
    </row>
    <row r="1875" spans="1:14" x14ac:dyDescent="0.2">
      <c r="A1875" s="8">
        <v>757</v>
      </c>
      <c r="B1875" s="8">
        <v>3</v>
      </c>
      <c r="C1875" s="9" t="s">
        <v>7</v>
      </c>
      <c r="D1875" s="9" t="s">
        <v>32</v>
      </c>
      <c r="E1875" s="31">
        <v>18</v>
      </c>
      <c r="F1875" s="31">
        <v>36</v>
      </c>
      <c r="G1875" s="31">
        <v>30</v>
      </c>
      <c r="H1875" s="8">
        <v>2</v>
      </c>
      <c r="I1875" s="7">
        <v>2.7777777777777776E-2</v>
      </c>
      <c r="J1875" s="9" t="s">
        <v>6</v>
      </c>
      <c r="K1875" s="31">
        <v>60</v>
      </c>
      <c r="L1875" s="31">
        <v>24</v>
      </c>
      <c r="M1875" s="31">
        <v>60</v>
      </c>
      <c r="N1875" s="12">
        <v>0.4</v>
      </c>
    </row>
    <row r="1876" spans="1:14" x14ac:dyDescent="0.2">
      <c r="A1876" s="8">
        <v>758</v>
      </c>
      <c r="B1876" s="8">
        <v>18</v>
      </c>
      <c r="C1876" s="9" t="s">
        <v>7</v>
      </c>
      <c r="D1876" s="9" t="s">
        <v>32</v>
      </c>
      <c r="E1876" s="31">
        <v>18</v>
      </c>
      <c r="F1876" s="31">
        <v>18</v>
      </c>
      <c r="G1876" s="31">
        <v>30</v>
      </c>
      <c r="H1876" s="8">
        <v>1</v>
      </c>
      <c r="I1876" s="7">
        <v>2.2222222222222223E-2</v>
      </c>
      <c r="J1876" s="9" t="s">
        <v>6</v>
      </c>
      <c r="K1876" s="31">
        <v>30</v>
      </c>
      <c r="L1876" s="31">
        <v>12</v>
      </c>
      <c r="M1876" s="31">
        <v>30</v>
      </c>
      <c r="N1876" s="12">
        <v>0.4</v>
      </c>
    </row>
    <row r="1877" spans="1:14" x14ac:dyDescent="0.2">
      <c r="A1877" s="8">
        <v>758</v>
      </c>
      <c r="B1877" s="8">
        <v>18</v>
      </c>
      <c r="C1877" s="9" t="s">
        <v>19</v>
      </c>
      <c r="D1877" s="9" t="s">
        <v>43</v>
      </c>
      <c r="E1877" s="31">
        <v>13</v>
      </c>
      <c r="F1877" s="31">
        <v>13</v>
      </c>
      <c r="G1877" s="31">
        <v>22</v>
      </c>
      <c r="H1877" s="8">
        <v>1</v>
      </c>
      <c r="I1877" s="7">
        <v>6.2500000000000003E-3</v>
      </c>
      <c r="J1877" s="9" t="s">
        <v>8</v>
      </c>
      <c r="K1877" s="31">
        <v>22</v>
      </c>
      <c r="L1877" s="31">
        <v>9</v>
      </c>
      <c r="M1877" s="31">
        <v>22</v>
      </c>
      <c r="N1877" s="12">
        <v>0.40909090909090912</v>
      </c>
    </row>
    <row r="1878" spans="1:14" x14ac:dyDescent="0.2">
      <c r="A1878" s="8">
        <v>759</v>
      </c>
      <c r="B1878" s="8">
        <v>20</v>
      </c>
      <c r="C1878" s="9" t="s">
        <v>14</v>
      </c>
      <c r="D1878" s="9" t="s">
        <v>38</v>
      </c>
      <c r="E1878" s="31">
        <v>20</v>
      </c>
      <c r="F1878" s="31">
        <v>60</v>
      </c>
      <c r="G1878" s="31">
        <v>33</v>
      </c>
      <c r="H1878" s="8">
        <v>3</v>
      </c>
      <c r="I1878" s="7">
        <v>3.3333333333333333E-2</v>
      </c>
      <c r="J1878" s="9" t="s">
        <v>6</v>
      </c>
      <c r="K1878" s="31">
        <v>99</v>
      </c>
      <c r="L1878" s="31">
        <v>39</v>
      </c>
      <c r="M1878" s="31">
        <v>99</v>
      </c>
      <c r="N1878" s="12">
        <v>0.39393939393939392</v>
      </c>
    </row>
    <row r="1879" spans="1:14" x14ac:dyDescent="0.2">
      <c r="A1879" s="8">
        <v>759</v>
      </c>
      <c r="B1879" s="8">
        <v>20</v>
      </c>
      <c r="C1879" s="9" t="s">
        <v>10</v>
      </c>
      <c r="D1879" s="9" t="s">
        <v>34</v>
      </c>
      <c r="E1879" s="31">
        <v>16</v>
      </c>
      <c r="F1879" s="31">
        <v>48</v>
      </c>
      <c r="G1879" s="31">
        <v>27</v>
      </c>
      <c r="H1879" s="8">
        <v>3</v>
      </c>
      <c r="I1879" s="7">
        <v>3.5416666666666666E-2</v>
      </c>
      <c r="J1879" s="9" t="s">
        <v>6</v>
      </c>
      <c r="K1879" s="31">
        <v>81</v>
      </c>
      <c r="L1879" s="31">
        <v>33</v>
      </c>
      <c r="M1879" s="31">
        <v>81</v>
      </c>
      <c r="N1879" s="12">
        <v>0.40740740740740738</v>
      </c>
    </row>
    <row r="1880" spans="1:14" x14ac:dyDescent="0.2">
      <c r="A1880" s="8">
        <v>759</v>
      </c>
      <c r="B1880" s="8">
        <v>20</v>
      </c>
      <c r="C1880" s="9" t="s">
        <v>26</v>
      </c>
      <c r="D1880" s="9" t="s">
        <v>50</v>
      </c>
      <c r="E1880" s="31">
        <v>15</v>
      </c>
      <c r="F1880" s="31">
        <v>45</v>
      </c>
      <c r="G1880" s="31">
        <v>25</v>
      </c>
      <c r="H1880" s="8">
        <v>3</v>
      </c>
      <c r="I1880" s="7">
        <v>2.8472222222222222E-2</v>
      </c>
      <c r="J1880" s="9" t="s">
        <v>6</v>
      </c>
      <c r="K1880" s="31">
        <v>75</v>
      </c>
      <c r="L1880" s="31">
        <v>30</v>
      </c>
      <c r="M1880" s="31">
        <v>75</v>
      </c>
      <c r="N1880" s="12">
        <v>0.4</v>
      </c>
    </row>
    <row r="1881" spans="1:14" x14ac:dyDescent="0.2">
      <c r="A1881" s="8">
        <v>759</v>
      </c>
      <c r="B1881" s="8">
        <v>20</v>
      </c>
      <c r="C1881" s="9" t="s">
        <v>13</v>
      </c>
      <c r="D1881" s="9" t="s">
        <v>37</v>
      </c>
      <c r="E1881" s="31">
        <v>17</v>
      </c>
      <c r="F1881" s="31">
        <v>51</v>
      </c>
      <c r="G1881" s="31">
        <v>29</v>
      </c>
      <c r="H1881" s="8">
        <v>3</v>
      </c>
      <c r="I1881" s="7">
        <v>3.888888888888889E-2</v>
      </c>
      <c r="J1881" s="9" t="s">
        <v>8</v>
      </c>
      <c r="K1881" s="31">
        <v>87</v>
      </c>
      <c r="L1881" s="31">
        <v>36</v>
      </c>
      <c r="M1881" s="31">
        <v>87</v>
      </c>
      <c r="N1881" s="12">
        <v>0.41379310344827586</v>
      </c>
    </row>
    <row r="1882" spans="1:14" x14ac:dyDescent="0.2">
      <c r="A1882" s="8">
        <v>760</v>
      </c>
      <c r="B1882" s="8">
        <v>5</v>
      </c>
      <c r="C1882" s="9" t="s">
        <v>17</v>
      </c>
      <c r="D1882" s="9" t="s">
        <v>41</v>
      </c>
      <c r="E1882" s="31">
        <v>21</v>
      </c>
      <c r="F1882" s="31">
        <v>63</v>
      </c>
      <c r="G1882" s="31">
        <v>35</v>
      </c>
      <c r="H1882" s="8">
        <v>3</v>
      </c>
      <c r="I1882" s="7">
        <v>1.3888888888888888E-2</v>
      </c>
      <c r="J1882" s="9" t="s">
        <v>6</v>
      </c>
      <c r="K1882" s="31">
        <v>105</v>
      </c>
      <c r="L1882" s="31">
        <v>42</v>
      </c>
      <c r="M1882" s="31">
        <v>105</v>
      </c>
      <c r="N1882" s="12">
        <v>0.4</v>
      </c>
    </row>
    <row r="1883" spans="1:14" x14ac:dyDescent="0.2">
      <c r="A1883" s="8">
        <v>761</v>
      </c>
      <c r="B1883" s="8">
        <v>4</v>
      </c>
      <c r="C1883" s="9" t="s">
        <v>5</v>
      </c>
      <c r="D1883" s="9" t="s">
        <v>31</v>
      </c>
      <c r="E1883" s="31">
        <v>14</v>
      </c>
      <c r="F1883" s="31">
        <v>42</v>
      </c>
      <c r="G1883" s="31">
        <v>24</v>
      </c>
      <c r="H1883" s="8">
        <v>3</v>
      </c>
      <c r="I1883" s="7">
        <v>3.7499999999999999E-2</v>
      </c>
      <c r="J1883" s="9" t="s">
        <v>8</v>
      </c>
      <c r="K1883" s="31">
        <v>72</v>
      </c>
      <c r="L1883" s="31">
        <v>30</v>
      </c>
      <c r="M1883" s="31">
        <v>72</v>
      </c>
      <c r="N1883" s="12">
        <v>0.41666666666666669</v>
      </c>
    </row>
    <row r="1884" spans="1:14" x14ac:dyDescent="0.2">
      <c r="A1884" s="8">
        <v>761</v>
      </c>
      <c r="B1884" s="8">
        <v>4</v>
      </c>
      <c r="C1884" s="9" t="s">
        <v>15</v>
      </c>
      <c r="D1884" s="9" t="s">
        <v>39</v>
      </c>
      <c r="E1884" s="31">
        <v>16</v>
      </c>
      <c r="F1884" s="31">
        <v>32</v>
      </c>
      <c r="G1884" s="31">
        <v>28</v>
      </c>
      <c r="H1884" s="8">
        <v>2</v>
      </c>
      <c r="I1884" s="7">
        <v>1.3888888888888888E-2</v>
      </c>
      <c r="J1884" s="9" t="s">
        <v>6</v>
      </c>
      <c r="K1884" s="31">
        <v>56</v>
      </c>
      <c r="L1884" s="31">
        <v>24</v>
      </c>
      <c r="M1884" s="31">
        <v>56</v>
      </c>
      <c r="N1884" s="12">
        <v>0.42857142857142855</v>
      </c>
    </row>
    <row r="1885" spans="1:14" x14ac:dyDescent="0.2">
      <c r="A1885" s="8">
        <v>761</v>
      </c>
      <c r="B1885" s="8">
        <v>4</v>
      </c>
      <c r="C1885" s="9" t="s">
        <v>22</v>
      </c>
      <c r="D1885" s="9" t="s">
        <v>46</v>
      </c>
      <c r="E1885" s="31">
        <v>14</v>
      </c>
      <c r="F1885" s="31">
        <v>28</v>
      </c>
      <c r="G1885" s="31">
        <v>23</v>
      </c>
      <c r="H1885" s="8">
        <v>2</v>
      </c>
      <c r="I1885" s="7">
        <v>1.9444444444444445E-2</v>
      </c>
      <c r="J1885" s="9" t="s">
        <v>6</v>
      </c>
      <c r="K1885" s="31">
        <v>46</v>
      </c>
      <c r="L1885" s="31">
        <v>18</v>
      </c>
      <c r="M1885" s="31">
        <v>46</v>
      </c>
      <c r="N1885" s="12">
        <v>0.39130434782608697</v>
      </c>
    </row>
    <row r="1886" spans="1:14" x14ac:dyDescent="0.2">
      <c r="A1886" s="8">
        <v>762</v>
      </c>
      <c r="B1886" s="8">
        <v>4</v>
      </c>
      <c r="C1886" s="9" t="s">
        <v>23</v>
      </c>
      <c r="D1886" s="9" t="s">
        <v>47</v>
      </c>
      <c r="E1886" s="31">
        <v>13</v>
      </c>
      <c r="F1886" s="31">
        <v>13</v>
      </c>
      <c r="G1886" s="31">
        <v>21</v>
      </c>
      <c r="H1886" s="8">
        <v>1</v>
      </c>
      <c r="I1886" s="7">
        <v>1.3888888888888888E-2</v>
      </c>
      <c r="J1886" s="9" t="s">
        <v>8</v>
      </c>
      <c r="K1886" s="31">
        <v>21</v>
      </c>
      <c r="L1886" s="31">
        <v>8</v>
      </c>
      <c r="M1886" s="31">
        <v>21</v>
      </c>
      <c r="N1886" s="12">
        <v>0.38095238095238093</v>
      </c>
    </row>
    <row r="1887" spans="1:14" x14ac:dyDescent="0.2">
      <c r="A1887" s="8">
        <v>762</v>
      </c>
      <c r="B1887" s="8">
        <v>4</v>
      </c>
      <c r="C1887" s="9" t="s">
        <v>25</v>
      </c>
      <c r="D1887" s="9" t="s">
        <v>49</v>
      </c>
      <c r="E1887" s="31">
        <v>15</v>
      </c>
      <c r="F1887" s="31">
        <v>45</v>
      </c>
      <c r="G1887" s="31">
        <v>26</v>
      </c>
      <c r="H1887" s="8">
        <v>3</v>
      </c>
      <c r="I1887" s="7">
        <v>6.2500000000000003E-3</v>
      </c>
      <c r="J1887" s="9" t="s">
        <v>6</v>
      </c>
      <c r="K1887" s="31">
        <v>78</v>
      </c>
      <c r="L1887" s="31">
        <v>33</v>
      </c>
      <c r="M1887" s="31">
        <v>78</v>
      </c>
      <c r="N1887" s="12">
        <v>0.42307692307692307</v>
      </c>
    </row>
    <row r="1888" spans="1:14" x14ac:dyDescent="0.2">
      <c r="A1888" s="8">
        <v>763</v>
      </c>
      <c r="B1888" s="8">
        <v>18</v>
      </c>
      <c r="C1888" s="9" t="s">
        <v>14</v>
      </c>
      <c r="D1888" s="9" t="s">
        <v>38</v>
      </c>
      <c r="E1888" s="31">
        <v>20</v>
      </c>
      <c r="F1888" s="31">
        <v>40</v>
      </c>
      <c r="G1888" s="31">
        <v>33</v>
      </c>
      <c r="H1888" s="8">
        <v>2</v>
      </c>
      <c r="I1888" s="7">
        <v>9.7222222222222224E-3</v>
      </c>
      <c r="J1888" s="9" t="s">
        <v>8</v>
      </c>
      <c r="K1888" s="31">
        <v>66</v>
      </c>
      <c r="L1888" s="31">
        <v>26</v>
      </c>
      <c r="M1888" s="31">
        <v>66</v>
      </c>
      <c r="N1888" s="12">
        <v>0.39393939393939392</v>
      </c>
    </row>
    <row r="1889" spans="1:14" x14ac:dyDescent="0.2">
      <c r="A1889" s="8">
        <v>763</v>
      </c>
      <c r="B1889" s="8">
        <v>18</v>
      </c>
      <c r="C1889" s="9" t="s">
        <v>16</v>
      </c>
      <c r="D1889" s="9" t="s">
        <v>40</v>
      </c>
      <c r="E1889" s="31">
        <v>11</v>
      </c>
      <c r="F1889" s="31">
        <v>22</v>
      </c>
      <c r="G1889" s="31">
        <v>19</v>
      </c>
      <c r="H1889" s="8">
        <v>2</v>
      </c>
      <c r="I1889" s="7">
        <v>1.2500000000000001E-2</v>
      </c>
      <c r="J1889" s="9" t="s">
        <v>8</v>
      </c>
      <c r="K1889" s="31">
        <v>38</v>
      </c>
      <c r="L1889" s="31">
        <v>16</v>
      </c>
      <c r="M1889" s="31">
        <v>38</v>
      </c>
      <c r="N1889" s="12">
        <v>0.42105263157894735</v>
      </c>
    </row>
    <row r="1890" spans="1:14" x14ac:dyDescent="0.2">
      <c r="A1890" s="8">
        <v>764</v>
      </c>
      <c r="B1890" s="8">
        <v>20</v>
      </c>
      <c r="C1890" s="9" t="s">
        <v>10</v>
      </c>
      <c r="D1890" s="9" t="s">
        <v>34</v>
      </c>
      <c r="E1890" s="31">
        <v>16</v>
      </c>
      <c r="F1890" s="31">
        <v>16</v>
      </c>
      <c r="G1890" s="31">
        <v>27</v>
      </c>
      <c r="H1890" s="8">
        <v>1</v>
      </c>
      <c r="I1890" s="7">
        <v>3.6805555555555557E-2</v>
      </c>
      <c r="J1890" s="9" t="s">
        <v>6</v>
      </c>
      <c r="K1890" s="31">
        <v>27</v>
      </c>
      <c r="L1890" s="31">
        <v>11</v>
      </c>
      <c r="M1890" s="31">
        <v>27</v>
      </c>
      <c r="N1890" s="12">
        <v>0.40740740740740738</v>
      </c>
    </row>
    <row r="1891" spans="1:14" x14ac:dyDescent="0.2">
      <c r="A1891" s="8">
        <v>764</v>
      </c>
      <c r="B1891" s="8">
        <v>20</v>
      </c>
      <c r="C1891" s="9" t="s">
        <v>20</v>
      </c>
      <c r="D1891" s="9" t="s">
        <v>44</v>
      </c>
      <c r="E1891" s="31">
        <v>20</v>
      </c>
      <c r="F1891" s="31">
        <v>20</v>
      </c>
      <c r="G1891" s="31">
        <v>34</v>
      </c>
      <c r="H1891" s="8">
        <v>1</v>
      </c>
      <c r="I1891" s="7">
        <v>1.6666666666666666E-2</v>
      </c>
      <c r="J1891" s="9" t="s">
        <v>6</v>
      </c>
      <c r="K1891" s="31">
        <v>34</v>
      </c>
      <c r="L1891" s="31">
        <v>14</v>
      </c>
      <c r="M1891" s="31">
        <v>34</v>
      </c>
      <c r="N1891" s="12">
        <v>0.41176470588235292</v>
      </c>
    </row>
    <row r="1892" spans="1:14" x14ac:dyDescent="0.2">
      <c r="A1892" s="8">
        <v>764</v>
      </c>
      <c r="B1892" s="8">
        <v>20</v>
      </c>
      <c r="C1892" s="9" t="s">
        <v>5</v>
      </c>
      <c r="D1892" s="9" t="s">
        <v>31</v>
      </c>
      <c r="E1892" s="31">
        <v>14</v>
      </c>
      <c r="F1892" s="31">
        <v>14</v>
      </c>
      <c r="G1892" s="31">
        <v>24</v>
      </c>
      <c r="H1892" s="8">
        <v>1</v>
      </c>
      <c r="I1892" s="7">
        <v>2.4305555555555556E-2</v>
      </c>
      <c r="J1892" s="9" t="s">
        <v>6</v>
      </c>
      <c r="K1892" s="31">
        <v>24</v>
      </c>
      <c r="L1892" s="31">
        <v>10</v>
      </c>
      <c r="M1892" s="31">
        <v>24</v>
      </c>
      <c r="N1892" s="12">
        <v>0.41666666666666669</v>
      </c>
    </row>
    <row r="1893" spans="1:14" x14ac:dyDescent="0.2">
      <c r="A1893" s="8">
        <v>765</v>
      </c>
      <c r="B1893" s="8">
        <v>20</v>
      </c>
      <c r="C1893" s="9" t="s">
        <v>25</v>
      </c>
      <c r="D1893" s="9" t="s">
        <v>49</v>
      </c>
      <c r="E1893" s="31">
        <v>15</v>
      </c>
      <c r="F1893" s="31">
        <v>45</v>
      </c>
      <c r="G1893" s="31">
        <v>26</v>
      </c>
      <c r="H1893" s="8">
        <v>3</v>
      </c>
      <c r="I1893" s="7">
        <v>3.8194444444444448E-2</v>
      </c>
      <c r="J1893" s="9" t="s">
        <v>8</v>
      </c>
      <c r="K1893" s="31">
        <v>78</v>
      </c>
      <c r="L1893" s="31">
        <v>33</v>
      </c>
      <c r="M1893" s="31">
        <v>78</v>
      </c>
      <c r="N1893" s="12">
        <v>0.42307692307692307</v>
      </c>
    </row>
    <row r="1894" spans="1:14" x14ac:dyDescent="0.2">
      <c r="A1894" s="8">
        <v>765</v>
      </c>
      <c r="B1894" s="8">
        <v>20</v>
      </c>
      <c r="C1894" s="9" t="s">
        <v>15</v>
      </c>
      <c r="D1894" s="9" t="s">
        <v>39</v>
      </c>
      <c r="E1894" s="31">
        <v>16</v>
      </c>
      <c r="F1894" s="31">
        <v>32</v>
      </c>
      <c r="G1894" s="31">
        <v>28</v>
      </c>
      <c r="H1894" s="8">
        <v>2</v>
      </c>
      <c r="I1894" s="7">
        <v>9.7222222222222224E-3</v>
      </c>
      <c r="J1894" s="9" t="s">
        <v>6</v>
      </c>
      <c r="K1894" s="31">
        <v>56</v>
      </c>
      <c r="L1894" s="31">
        <v>24</v>
      </c>
      <c r="M1894" s="31">
        <v>56</v>
      </c>
      <c r="N1894" s="12">
        <v>0.42857142857142855</v>
      </c>
    </row>
    <row r="1895" spans="1:14" x14ac:dyDescent="0.2">
      <c r="A1895" s="8">
        <v>765</v>
      </c>
      <c r="B1895" s="8">
        <v>20</v>
      </c>
      <c r="C1895" s="9" t="s">
        <v>23</v>
      </c>
      <c r="D1895" s="9" t="s">
        <v>47</v>
      </c>
      <c r="E1895" s="31">
        <v>13</v>
      </c>
      <c r="F1895" s="31">
        <v>39</v>
      </c>
      <c r="G1895" s="31">
        <v>21</v>
      </c>
      <c r="H1895" s="8">
        <v>3</v>
      </c>
      <c r="I1895" s="7">
        <v>3.6111111111111108E-2</v>
      </c>
      <c r="J1895" s="9" t="s">
        <v>6</v>
      </c>
      <c r="K1895" s="31">
        <v>63</v>
      </c>
      <c r="L1895" s="31">
        <v>24</v>
      </c>
      <c r="M1895" s="31">
        <v>63</v>
      </c>
      <c r="N1895" s="12">
        <v>0.38095238095238093</v>
      </c>
    </row>
    <row r="1896" spans="1:14" x14ac:dyDescent="0.2">
      <c r="A1896" s="8">
        <v>765</v>
      </c>
      <c r="B1896" s="8">
        <v>20</v>
      </c>
      <c r="C1896" s="9" t="s">
        <v>12</v>
      </c>
      <c r="D1896" s="9" t="s">
        <v>36</v>
      </c>
      <c r="E1896" s="31">
        <v>22</v>
      </c>
      <c r="F1896" s="31">
        <v>22</v>
      </c>
      <c r="G1896" s="31">
        <v>36</v>
      </c>
      <c r="H1896" s="8">
        <v>1</v>
      </c>
      <c r="I1896" s="7">
        <v>2.9861111111111113E-2</v>
      </c>
      <c r="J1896" s="9" t="s">
        <v>6</v>
      </c>
      <c r="K1896" s="31">
        <v>36</v>
      </c>
      <c r="L1896" s="31">
        <v>14</v>
      </c>
      <c r="M1896" s="31">
        <v>36</v>
      </c>
      <c r="N1896" s="12">
        <v>0.3888888888888889</v>
      </c>
    </row>
    <row r="1897" spans="1:14" x14ac:dyDescent="0.2">
      <c r="A1897" s="8">
        <v>766</v>
      </c>
      <c r="B1897" s="8">
        <v>17</v>
      </c>
      <c r="C1897" s="9" t="s">
        <v>7</v>
      </c>
      <c r="D1897" s="9" t="s">
        <v>32</v>
      </c>
      <c r="E1897" s="31">
        <v>18</v>
      </c>
      <c r="F1897" s="31">
        <v>36</v>
      </c>
      <c r="G1897" s="31">
        <v>30</v>
      </c>
      <c r="H1897" s="8">
        <v>2</v>
      </c>
      <c r="I1897" s="7">
        <v>3.6111111111111108E-2</v>
      </c>
      <c r="J1897" s="9" t="s">
        <v>6</v>
      </c>
      <c r="K1897" s="31">
        <v>60</v>
      </c>
      <c r="L1897" s="31">
        <v>24</v>
      </c>
      <c r="M1897" s="31">
        <v>60</v>
      </c>
      <c r="N1897" s="12">
        <v>0.4</v>
      </c>
    </row>
    <row r="1898" spans="1:14" x14ac:dyDescent="0.2">
      <c r="A1898" s="8">
        <v>766</v>
      </c>
      <c r="B1898" s="8">
        <v>17</v>
      </c>
      <c r="C1898" s="9" t="s">
        <v>16</v>
      </c>
      <c r="D1898" s="9" t="s">
        <v>40</v>
      </c>
      <c r="E1898" s="31">
        <v>11</v>
      </c>
      <c r="F1898" s="31">
        <v>11</v>
      </c>
      <c r="G1898" s="31">
        <v>19</v>
      </c>
      <c r="H1898" s="8">
        <v>1</v>
      </c>
      <c r="I1898" s="7">
        <v>4.0972222222222222E-2</v>
      </c>
      <c r="J1898" s="9" t="s">
        <v>6</v>
      </c>
      <c r="K1898" s="31">
        <v>19</v>
      </c>
      <c r="L1898" s="31">
        <v>8</v>
      </c>
      <c r="M1898" s="31">
        <v>19</v>
      </c>
      <c r="N1898" s="12">
        <v>0.42105263157894735</v>
      </c>
    </row>
    <row r="1899" spans="1:14" x14ac:dyDescent="0.2">
      <c r="A1899" s="8">
        <v>766</v>
      </c>
      <c r="B1899" s="8">
        <v>17</v>
      </c>
      <c r="C1899" s="9" t="s">
        <v>21</v>
      </c>
      <c r="D1899" s="9" t="s">
        <v>45</v>
      </c>
      <c r="E1899" s="31">
        <v>12</v>
      </c>
      <c r="F1899" s="31">
        <v>36</v>
      </c>
      <c r="G1899" s="31">
        <v>20</v>
      </c>
      <c r="H1899" s="8">
        <v>3</v>
      </c>
      <c r="I1899" s="7">
        <v>4.8611111111111112E-3</v>
      </c>
      <c r="J1899" s="9" t="s">
        <v>6</v>
      </c>
      <c r="K1899" s="31">
        <v>60</v>
      </c>
      <c r="L1899" s="31">
        <v>24</v>
      </c>
      <c r="M1899" s="31">
        <v>60</v>
      </c>
      <c r="N1899" s="12">
        <v>0.4</v>
      </c>
    </row>
    <row r="1900" spans="1:14" x14ac:dyDescent="0.2">
      <c r="A1900" s="8">
        <v>766</v>
      </c>
      <c r="B1900" s="8">
        <v>17</v>
      </c>
      <c r="C1900" s="9" t="s">
        <v>22</v>
      </c>
      <c r="D1900" s="9" t="s">
        <v>46</v>
      </c>
      <c r="E1900" s="31">
        <v>14</v>
      </c>
      <c r="F1900" s="31">
        <v>28</v>
      </c>
      <c r="G1900" s="31">
        <v>23</v>
      </c>
      <c r="H1900" s="8">
        <v>2</v>
      </c>
      <c r="I1900" s="7">
        <v>1.1111111111111112E-2</v>
      </c>
      <c r="J1900" s="9" t="s">
        <v>8</v>
      </c>
      <c r="K1900" s="31">
        <v>46</v>
      </c>
      <c r="L1900" s="31">
        <v>18</v>
      </c>
      <c r="M1900" s="31">
        <v>46</v>
      </c>
      <c r="N1900" s="12">
        <v>0.39130434782608697</v>
      </c>
    </row>
    <row r="1901" spans="1:14" x14ac:dyDescent="0.2">
      <c r="A1901" s="8">
        <v>767</v>
      </c>
      <c r="B1901" s="8">
        <v>10</v>
      </c>
      <c r="C1901" s="9" t="s">
        <v>13</v>
      </c>
      <c r="D1901" s="9" t="s">
        <v>37</v>
      </c>
      <c r="E1901" s="31">
        <v>17</v>
      </c>
      <c r="F1901" s="31">
        <v>34</v>
      </c>
      <c r="G1901" s="31">
        <v>29</v>
      </c>
      <c r="H1901" s="8">
        <v>2</v>
      </c>
      <c r="I1901" s="7">
        <v>8.3333333333333332E-3</v>
      </c>
      <c r="J1901" s="9" t="s">
        <v>8</v>
      </c>
      <c r="K1901" s="31">
        <v>58</v>
      </c>
      <c r="L1901" s="31">
        <v>24</v>
      </c>
      <c r="M1901" s="31">
        <v>58</v>
      </c>
      <c r="N1901" s="12">
        <v>0.41379310344827586</v>
      </c>
    </row>
    <row r="1902" spans="1:14" x14ac:dyDescent="0.2">
      <c r="A1902" s="8">
        <v>767</v>
      </c>
      <c r="B1902" s="8">
        <v>10</v>
      </c>
      <c r="C1902" s="9" t="s">
        <v>5</v>
      </c>
      <c r="D1902" s="9" t="s">
        <v>31</v>
      </c>
      <c r="E1902" s="31">
        <v>14</v>
      </c>
      <c r="F1902" s="31">
        <v>28</v>
      </c>
      <c r="G1902" s="31">
        <v>24</v>
      </c>
      <c r="H1902" s="8">
        <v>2</v>
      </c>
      <c r="I1902" s="7">
        <v>2.0833333333333332E-2</v>
      </c>
      <c r="J1902" s="9" t="s">
        <v>8</v>
      </c>
      <c r="K1902" s="31">
        <v>48</v>
      </c>
      <c r="L1902" s="31">
        <v>20</v>
      </c>
      <c r="M1902" s="31">
        <v>48</v>
      </c>
      <c r="N1902" s="12">
        <v>0.41666666666666669</v>
      </c>
    </row>
    <row r="1903" spans="1:14" x14ac:dyDescent="0.2">
      <c r="A1903" s="8">
        <v>767</v>
      </c>
      <c r="B1903" s="8">
        <v>10</v>
      </c>
      <c r="C1903" s="9" t="s">
        <v>23</v>
      </c>
      <c r="D1903" s="9" t="s">
        <v>47</v>
      </c>
      <c r="E1903" s="31">
        <v>13</v>
      </c>
      <c r="F1903" s="31">
        <v>39</v>
      </c>
      <c r="G1903" s="31">
        <v>21</v>
      </c>
      <c r="H1903" s="8">
        <v>3</v>
      </c>
      <c r="I1903" s="7">
        <v>2.9861111111111113E-2</v>
      </c>
      <c r="J1903" s="9" t="s">
        <v>8</v>
      </c>
      <c r="K1903" s="31">
        <v>63</v>
      </c>
      <c r="L1903" s="31">
        <v>24</v>
      </c>
      <c r="M1903" s="31">
        <v>63</v>
      </c>
      <c r="N1903" s="12">
        <v>0.38095238095238093</v>
      </c>
    </row>
    <row r="1904" spans="1:14" s="52" customFormat="1" x14ac:dyDescent="0.2">
      <c r="A1904" s="53"/>
      <c r="B1904" s="53"/>
      <c r="C1904" s="54"/>
      <c r="D1904" s="54"/>
      <c r="E1904" s="55"/>
      <c r="F1904" s="55">
        <f>SUM(Tabla14[Costes])</f>
        <v>63446</v>
      </c>
      <c r="G1904" s="55"/>
      <c r="H1904" s="53"/>
      <c r="I1904" s="56"/>
      <c r="J1904" s="54"/>
      <c r="K1904" s="55"/>
      <c r="L1904" s="55"/>
      <c r="M1904" s="55">
        <f>SUM(Tabla14[Ganancia Bruta])</f>
        <v>106327</v>
      </c>
      <c r="N1904" s="57"/>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D1F24-0D67-3645-8ECC-02B3A4CF0169}">
  <dimension ref="A1:AE27"/>
  <sheetViews>
    <sheetView tabSelected="1" zoomScale="111" workbookViewId="0">
      <selection activeCell="C5" sqref="C5"/>
    </sheetView>
  </sheetViews>
  <sheetFormatPr baseColWidth="10" defaultRowHeight="16" x14ac:dyDescent="0.2"/>
  <cols>
    <col min="1" max="1" width="16.6640625" bestFit="1" customWidth="1"/>
    <col min="2" max="2" width="9.1640625" bestFit="1" customWidth="1"/>
    <col min="3" max="3" width="8.33203125" bestFit="1" customWidth="1"/>
    <col min="4" max="4" width="7.1640625" bestFit="1" customWidth="1"/>
    <col min="5" max="5" width="18.1640625" bestFit="1" customWidth="1"/>
    <col min="6" max="6" width="23" bestFit="1" customWidth="1"/>
    <col min="7" max="8" width="8.1640625" bestFit="1" customWidth="1"/>
    <col min="9" max="9" width="16.6640625" bestFit="1" customWidth="1"/>
    <col min="10" max="10" width="17.83203125" bestFit="1" customWidth="1"/>
    <col min="11" max="11" width="8.1640625" bestFit="1" customWidth="1"/>
    <col min="12" max="12" width="9.33203125" bestFit="1" customWidth="1"/>
    <col min="13" max="13" width="12" bestFit="1" customWidth="1"/>
    <col min="16" max="16" width="15.5" bestFit="1" customWidth="1"/>
    <col min="17" max="17" width="9.1640625" bestFit="1" customWidth="1"/>
    <col min="20" max="20" width="17.6640625" bestFit="1" customWidth="1"/>
    <col min="21" max="21" width="20.6640625" bestFit="1" customWidth="1"/>
    <col min="22" max="22" width="40.83203125" bestFit="1" customWidth="1"/>
    <col min="23" max="23" width="17" bestFit="1" customWidth="1"/>
    <col min="24" max="24" width="15" bestFit="1" customWidth="1"/>
    <col min="25" max="25" width="15.33203125" bestFit="1" customWidth="1"/>
    <col min="26" max="26" width="7.1640625" bestFit="1" customWidth="1"/>
    <col min="27" max="27" width="12.33203125" bestFit="1" customWidth="1"/>
    <col min="28" max="28" width="17" bestFit="1" customWidth="1"/>
    <col min="29" max="29" width="24.1640625" bestFit="1" customWidth="1"/>
    <col min="30" max="30" width="17.83203125" bestFit="1" customWidth="1"/>
    <col min="31" max="31" width="23" bestFit="1" customWidth="1"/>
    <col min="32" max="32" width="15" bestFit="1" customWidth="1"/>
    <col min="33" max="33" width="17.33203125" customWidth="1"/>
    <col min="34" max="34" width="24.6640625" customWidth="1"/>
  </cols>
  <sheetData>
    <row r="1" spans="1:31" x14ac:dyDescent="0.2">
      <c r="A1" s="60" t="s">
        <v>2313</v>
      </c>
      <c r="B1" s="60"/>
      <c r="E1" s="60" t="s">
        <v>2314</v>
      </c>
      <c r="F1" s="60"/>
      <c r="I1" s="60" t="s">
        <v>2315</v>
      </c>
      <c r="J1" s="60"/>
      <c r="K1" s="60"/>
      <c r="L1" s="60"/>
      <c r="M1" s="60"/>
      <c r="P1" s="60" t="s">
        <v>2316</v>
      </c>
      <c r="Q1" s="60"/>
      <c r="T1" s="58" t="s">
        <v>2321</v>
      </c>
      <c r="U1" s="59"/>
      <c r="Y1" s="58" t="s">
        <v>2322</v>
      </c>
      <c r="Z1" s="59"/>
      <c r="AA1" s="59"/>
      <c r="AD1" s="60" t="s">
        <v>2324</v>
      </c>
      <c r="AE1" s="60"/>
    </row>
    <row r="2" spans="1:31" x14ac:dyDescent="0.2">
      <c r="A2" s="4" t="s">
        <v>1873</v>
      </c>
      <c r="B2" t="s">
        <v>2309</v>
      </c>
      <c r="E2" s="4" t="s">
        <v>2311</v>
      </c>
      <c r="F2" t="s">
        <v>2310</v>
      </c>
      <c r="I2" s="4" t="s">
        <v>2309</v>
      </c>
      <c r="J2" s="4" t="s">
        <v>2312</v>
      </c>
      <c r="P2" s="4" t="s">
        <v>1869</v>
      </c>
      <c r="Q2" s="31" t="s">
        <v>2309</v>
      </c>
      <c r="T2" s="4" t="s">
        <v>2319</v>
      </c>
      <c r="U2" t="s">
        <v>2320</v>
      </c>
      <c r="AD2" s="4" t="s">
        <v>1874</v>
      </c>
      <c r="AE2" t="s">
        <v>2323</v>
      </c>
    </row>
    <row r="3" spans="1:31" x14ac:dyDescent="0.2">
      <c r="A3" s="5" t="s">
        <v>82</v>
      </c>
      <c r="B3" s="31">
        <v>62781</v>
      </c>
      <c r="E3" s="5" t="s">
        <v>102</v>
      </c>
      <c r="F3" s="2">
        <v>92</v>
      </c>
      <c r="I3" s="4" t="s">
        <v>1873</v>
      </c>
      <c r="J3" t="s">
        <v>82</v>
      </c>
      <c r="K3" t="s">
        <v>66</v>
      </c>
      <c r="L3" t="s">
        <v>60</v>
      </c>
      <c r="M3" t="s">
        <v>1879</v>
      </c>
      <c r="P3" s="5" t="s">
        <v>64</v>
      </c>
      <c r="Q3" s="31">
        <v>9734</v>
      </c>
      <c r="T3" s="5" t="s">
        <v>2305</v>
      </c>
      <c r="U3" s="12">
        <v>0.13846153846153847</v>
      </c>
      <c r="AD3" s="5" t="s">
        <v>97</v>
      </c>
      <c r="AE3" s="2">
        <v>138</v>
      </c>
    </row>
    <row r="4" spans="1:31" x14ac:dyDescent="0.2">
      <c r="A4" s="5" t="s">
        <v>66</v>
      </c>
      <c r="B4" s="31">
        <v>22692</v>
      </c>
      <c r="E4" s="5" t="s">
        <v>59</v>
      </c>
      <c r="F4" s="2">
        <v>525</v>
      </c>
      <c r="I4" s="38">
        <v>45017</v>
      </c>
      <c r="J4" s="31">
        <v>10839</v>
      </c>
      <c r="K4" s="31">
        <v>3730</v>
      </c>
      <c r="L4" s="31">
        <v>3118</v>
      </c>
      <c r="M4" s="31">
        <v>17687</v>
      </c>
      <c r="P4" s="5" t="s">
        <v>126</v>
      </c>
      <c r="Q4" s="31">
        <v>11304</v>
      </c>
      <c r="T4" s="5" t="s">
        <v>2304</v>
      </c>
      <c r="U4" s="12">
        <v>0.86153846153846159</v>
      </c>
      <c r="AD4" s="5" t="s">
        <v>61</v>
      </c>
      <c r="AE4" s="2">
        <v>192</v>
      </c>
    </row>
    <row r="5" spans="1:31" x14ac:dyDescent="0.2">
      <c r="A5" s="5" t="s">
        <v>60</v>
      </c>
      <c r="B5" s="31">
        <v>20854</v>
      </c>
      <c r="E5" s="5" t="s">
        <v>106</v>
      </c>
      <c r="F5" s="2">
        <v>150</v>
      </c>
      <c r="I5" s="38">
        <v>45018</v>
      </c>
      <c r="J5" s="31">
        <v>12874</v>
      </c>
      <c r="K5" s="31">
        <v>4137</v>
      </c>
      <c r="L5" s="31">
        <v>3425</v>
      </c>
      <c r="M5" s="31">
        <v>20436</v>
      </c>
      <c r="P5" s="5" t="s">
        <v>104</v>
      </c>
      <c r="Q5" s="31">
        <v>8566</v>
      </c>
      <c r="T5" s="5" t="s">
        <v>1879</v>
      </c>
      <c r="U5" s="12">
        <v>1</v>
      </c>
      <c r="AD5" s="5" t="s">
        <v>72</v>
      </c>
      <c r="AE5" s="2">
        <v>158</v>
      </c>
    </row>
    <row r="6" spans="1:31" x14ac:dyDescent="0.2">
      <c r="A6" s="5" t="s">
        <v>1879</v>
      </c>
      <c r="B6" s="31">
        <v>106327</v>
      </c>
      <c r="E6" s="5" t="s">
        <v>1879</v>
      </c>
      <c r="F6" s="2">
        <v>767</v>
      </c>
      <c r="I6" s="38">
        <v>45019</v>
      </c>
      <c r="J6" s="31">
        <v>4790</v>
      </c>
      <c r="K6" s="31">
        <v>1197</v>
      </c>
      <c r="L6" s="31">
        <v>2334</v>
      </c>
      <c r="M6" s="31">
        <v>8321</v>
      </c>
      <c r="P6" s="5" t="s">
        <v>69</v>
      </c>
      <c r="Q6" s="31">
        <v>11600</v>
      </c>
      <c r="AD6" s="5" t="s">
        <v>78</v>
      </c>
      <c r="AE6" s="2">
        <v>149</v>
      </c>
    </row>
    <row r="7" spans="1:31" x14ac:dyDescent="0.2">
      <c r="I7" s="38">
        <v>45020</v>
      </c>
      <c r="J7" s="31">
        <v>3480</v>
      </c>
      <c r="K7" s="31">
        <v>1689</v>
      </c>
      <c r="L7" s="31">
        <v>2477</v>
      </c>
      <c r="M7" s="31">
        <v>7646</v>
      </c>
      <c r="P7" s="5" t="s">
        <v>75</v>
      </c>
      <c r="Q7" s="31">
        <v>9874</v>
      </c>
      <c r="AD7" s="5" t="s">
        <v>87</v>
      </c>
      <c r="AE7" s="2">
        <v>130</v>
      </c>
    </row>
    <row r="8" spans="1:31" x14ac:dyDescent="0.2">
      <c r="I8" s="38">
        <v>45021</v>
      </c>
      <c r="J8" s="31">
        <v>7133</v>
      </c>
      <c r="K8" s="31">
        <v>2369</v>
      </c>
      <c r="L8" s="31">
        <v>1194</v>
      </c>
      <c r="M8" s="31">
        <v>10696</v>
      </c>
      <c r="P8" s="5" t="s">
        <v>56</v>
      </c>
      <c r="Q8" s="31">
        <v>7444</v>
      </c>
      <c r="AD8" s="5" t="s">
        <v>1879</v>
      </c>
      <c r="AE8" s="2">
        <v>767</v>
      </c>
    </row>
    <row r="9" spans="1:31" x14ac:dyDescent="0.2">
      <c r="I9" s="38">
        <v>45022</v>
      </c>
      <c r="J9" s="31">
        <v>13487</v>
      </c>
      <c r="K9" s="31">
        <v>5855</v>
      </c>
      <c r="L9" s="31">
        <v>5290</v>
      </c>
      <c r="M9" s="31">
        <v>24632</v>
      </c>
      <c r="P9" s="5" t="s">
        <v>90</v>
      </c>
      <c r="Q9" s="31">
        <v>9483</v>
      </c>
    </row>
    <row r="10" spans="1:31" x14ac:dyDescent="0.2">
      <c r="I10" s="38">
        <v>45023</v>
      </c>
      <c r="J10" s="31">
        <v>10178</v>
      </c>
      <c r="K10" s="31">
        <v>3715</v>
      </c>
      <c r="L10" s="31">
        <v>3016</v>
      </c>
      <c r="M10" s="31">
        <v>16909</v>
      </c>
      <c r="P10" s="5" t="s">
        <v>163</v>
      </c>
      <c r="Q10" s="31">
        <v>9468</v>
      </c>
    </row>
    <row r="11" spans="1:31" x14ac:dyDescent="0.2">
      <c r="I11" s="38" t="s">
        <v>1879</v>
      </c>
      <c r="J11" s="31">
        <v>62781</v>
      </c>
      <c r="K11" s="31">
        <v>22692</v>
      </c>
      <c r="L11" s="31">
        <v>20854</v>
      </c>
      <c r="M11" s="31">
        <v>106327</v>
      </c>
      <c r="P11" s="5" t="s">
        <v>100</v>
      </c>
      <c r="Q11" s="31">
        <v>9768</v>
      </c>
    </row>
    <row r="12" spans="1:31" x14ac:dyDescent="0.2">
      <c r="P12" s="5" t="s">
        <v>85</v>
      </c>
      <c r="Q12" s="31">
        <v>9811</v>
      </c>
    </row>
    <row r="13" spans="1:31" x14ac:dyDescent="0.2">
      <c r="P13" s="5" t="s">
        <v>132</v>
      </c>
      <c r="Q13" s="31">
        <v>9275</v>
      </c>
    </row>
    <row r="14" spans="1:31" x14ac:dyDescent="0.2">
      <c r="P14" s="5" t="s">
        <v>1879</v>
      </c>
      <c r="Q14" s="31">
        <v>106327</v>
      </c>
    </row>
    <row r="16" spans="1:31" x14ac:dyDescent="0.2">
      <c r="P16" t="s">
        <v>1869</v>
      </c>
      <c r="Q16" t="s">
        <v>2309</v>
      </c>
    </row>
    <row r="17" spans="16:20" x14ac:dyDescent="0.2">
      <c r="P17" t="s">
        <v>64</v>
      </c>
      <c r="Q17" s="31">
        <v>9734</v>
      </c>
    </row>
    <row r="18" spans="16:20" x14ac:dyDescent="0.2">
      <c r="P18" t="s">
        <v>126</v>
      </c>
      <c r="Q18" s="31">
        <v>11304</v>
      </c>
    </row>
    <row r="19" spans="16:20" x14ac:dyDescent="0.2">
      <c r="P19" t="s">
        <v>104</v>
      </c>
      <c r="Q19" s="31">
        <v>8566</v>
      </c>
    </row>
    <row r="20" spans="16:20" x14ac:dyDescent="0.2">
      <c r="P20" t="s">
        <v>69</v>
      </c>
      <c r="Q20" s="31">
        <v>11600</v>
      </c>
    </row>
    <row r="21" spans="16:20" x14ac:dyDescent="0.2">
      <c r="P21" t="s">
        <v>75</v>
      </c>
      <c r="Q21" s="31">
        <v>9874</v>
      </c>
      <c r="T21" t="s">
        <v>2325</v>
      </c>
    </row>
    <row r="22" spans="16:20" x14ac:dyDescent="0.2">
      <c r="P22" t="s">
        <v>56</v>
      </c>
      <c r="Q22" s="31">
        <v>7444</v>
      </c>
    </row>
    <row r="23" spans="16:20" x14ac:dyDescent="0.2">
      <c r="P23" t="s">
        <v>90</v>
      </c>
      <c r="Q23" s="31">
        <v>9483</v>
      </c>
    </row>
    <row r="24" spans="16:20" x14ac:dyDescent="0.2">
      <c r="P24" t="s">
        <v>163</v>
      </c>
      <c r="Q24" s="31">
        <v>9468</v>
      </c>
    </row>
    <row r="25" spans="16:20" x14ac:dyDescent="0.2">
      <c r="P25" t="s">
        <v>100</v>
      </c>
      <c r="Q25" s="31">
        <v>9768</v>
      </c>
    </row>
    <row r="26" spans="16:20" x14ac:dyDescent="0.2">
      <c r="P26" t="s">
        <v>85</v>
      </c>
      <c r="Q26" s="31">
        <v>9811</v>
      </c>
    </row>
    <row r="27" spans="16:20" x14ac:dyDescent="0.2">
      <c r="P27" t="s">
        <v>132</v>
      </c>
      <c r="Q27" s="31">
        <v>9275</v>
      </c>
    </row>
  </sheetData>
  <mergeCells count="7">
    <mergeCell ref="Y1:AA1"/>
    <mergeCell ref="AD1:AE1"/>
    <mergeCell ref="A1:B1"/>
    <mergeCell ref="E1:F1"/>
    <mergeCell ref="I1:M1"/>
    <mergeCell ref="P1:Q1"/>
    <mergeCell ref="T1:U1"/>
  </mergeCells>
  <phoneticPr fontId="2" type="noConversion"/>
  <pageMargins left="0.7" right="0.7" top="0.75" bottom="0.75" header="0.3" footer="0.3"/>
  <drawing r:id="rId7"/>
  <tableParts count="1">
    <tablePart r:id="rId8"/>
  </tableParts>
  <extLst>
    <ext xmlns:x14="http://schemas.microsoft.com/office/spreadsheetml/2009/9/main" uri="{A8765BA9-456A-4dab-B4F3-ACF838C121DE}">
      <x14:slicerList>
        <x14:slicer r:id="rId9"/>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53F5F-EC83-2F42-8AF6-BC4719DCE68D}">
  <dimension ref="A1:U53"/>
  <sheetViews>
    <sheetView zoomScale="85" zoomScaleNormal="63" workbookViewId="0">
      <selection activeCell="S21" sqref="S21"/>
    </sheetView>
  </sheetViews>
  <sheetFormatPr baseColWidth="10" defaultRowHeight="16" x14ac:dyDescent="0.2"/>
  <cols>
    <col min="19" max="19" width="24.1640625" bestFit="1" customWidth="1"/>
  </cols>
  <sheetData>
    <row r="1" spans="1:21" x14ac:dyDescent="0.2">
      <c r="A1" s="39"/>
      <c r="B1" s="39"/>
      <c r="C1" s="39"/>
      <c r="D1" s="39"/>
      <c r="E1" s="39"/>
      <c r="F1" s="39"/>
      <c r="G1" s="39"/>
      <c r="H1" s="39"/>
      <c r="I1" s="39"/>
      <c r="J1" s="39"/>
      <c r="K1" s="39"/>
      <c r="L1" s="39"/>
      <c r="M1" s="39"/>
      <c r="N1" s="39"/>
      <c r="O1" s="39"/>
      <c r="P1" s="39"/>
      <c r="Q1" s="39"/>
    </row>
    <row r="2" spans="1:21" x14ac:dyDescent="0.2">
      <c r="A2" s="39"/>
      <c r="B2" s="39"/>
      <c r="C2" s="39"/>
      <c r="D2" s="39"/>
      <c r="E2" s="39"/>
      <c r="F2" s="39"/>
      <c r="G2" s="39"/>
      <c r="H2" s="39"/>
      <c r="I2" s="39"/>
      <c r="J2" s="39"/>
      <c r="K2" s="39"/>
      <c r="L2" s="39"/>
      <c r="M2" s="39"/>
      <c r="N2" s="39"/>
      <c r="O2" s="39"/>
      <c r="P2" s="39"/>
      <c r="Q2" s="39"/>
    </row>
    <row r="3" spans="1:21" ht="19" x14ac:dyDescent="0.25">
      <c r="A3" s="39"/>
      <c r="B3" s="39"/>
      <c r="C3" s="39"/>
      <c r="D3" s="39"/>
      <c r="E3" s="39"/>
      <c r="F3" s="39"/>
      <c r="G3" s="39"/>
      <c r="H3" s="39"/>
      <c r="I3" s="39"/>
      <c r="J3" s="39"/>
      <c r="K3" s="39"/>
      <c r="L3" s="39"/>
      <c r="M3" s="39"/>
      <c r="N3" s="39"/>
      <c r="O3" s="39"/>
      <c r="P3" s="39"/>
      <c r="Q3" s="39"/>
      <c r="S3" s="61" t="s">
        <v>2326</v>
      </c>
      <c r="T3" s="61"/>
      <c r="U3" s="42">
        <f>Tabla4[[#Totals],[Número de Orden]]</f>
        <v>767</v>
      </c>
    </row>
    <row r="4" spans="1:21" x14ac:dyDescent="0.2">
      <c r="A4" s="39"/>
      <c r="B4" s="39"/>
      <c r="C4" s="39"/>
      <c r="D4" s="39"/>
      <c r="E4" s="39"/>
      <c r="F4" s="39"/>
      <c r="G4" s="39"/>
      <c r="H4" s="39"/>
      <c r="I4" s="39"/>
      <c r="J4" s="39"/>
      <c r="K4" s="39"/>
      <c r="L4" s="39"/>
      <c r="M4" s="39"/>
      <c r="N4" s="39"/>
      <c r="O4" s="39"/>
      <c r="P4" s="39"/>
      <c r="Q4" s="39"/>
    </row>
    <row r="5" spans="1:21" ht="19" x14ac:dyDescent="0.25">
      <c r="A5" s="39"/>
      <c r="B5" s="39"/>
      <c r="C5" s="39"/>
      <c r="D5" s="39"/>
      <c r="E5" s="39"/>
      <c r="F5" s="39"/>
      <c r="G5" s="39"/>
      <c r="H5" s="39"/>
      <c r="I5" s="39"/>
      <c r="J5" s="39"/>
      <c r="K5" s="39"/>
      <c r="L5" s="39"/>
      <c r="M5" s="39"/>
      <c r="N5" s="39"/>
      <c r="O5" s="39"/>
      <c r="P5" s="39"/>
      <c r="Q5" s="39"/>
      <c r="S5" s="40" t="s">
        <v>2327</v>
      </c>
      <c r="T5" s="42">
        <f>Tabla4[[#Totals],[Número de Comensales]]</f>
        <v>3.4823989569752283</v>
      </c>
    </row>
    <row r="6" spans="1:21" x14ac:dyDescent="0.2">
      <c r="A6" s="39"/>
      <c r="B6" s="39"/>
      <c r="C6" s="39"/>
      <c r="D6" s="39"/>
      <c r="E6" s="39"/>
      <c r="F6" s="39"/>
      <c r="G6" s="39"/>
      <c r="H6" s="39"/>
      <c r="I6" s="39"/>
      <c r="J6" s="39"/>
      <c r="K6" s="39"/>
      <c r="L6" s="39"/>
      <c r="M6" s="39"/>
      <c r="N6" s="39"/>
      <c r="O6" s="39"/>
      <c r="P6" s="39"/>
      <c r="Q6" s="39"/>
    </row>
    <row r="7" spans="1:21" ht="19" x14ac:dyDescent="0.25">
      <c r="A7" s="39"/>
      <c r="B7" s="39"/>
      <c r="C7" s="39"/>
      <c r="D7" s="39"/>
      <c r="E7" s="39"/>
      <c r="F7" s="39"/>
      <c r="G7" s="39"/>
      <c r="H7" s="39"/>
      <c r="I7" s="39"/>
      <c r="J7" s="39"/>
      <c r="K7" s="39"/>
      <c r="L7" s="39"/>
      <c r="M7" s="39"/>
      <c r="N7" s="39"/>
      <c r="O7" s="39"/>
      <c r="P7" s="39"/>
      <c r="Q7" s="39"/>
      <c r="S7" s="40" t="s">
        <v>2328</v>
      </c>
      <c r="T7" s="43">
        <f>Tabla4[[#Totals],[Monto Total de la Cuenta]]</f>
        <v>138.62711864406779</v>
      </c>
    </row>
    <row r="8" spans="1:21" ht="19" x14ac:dyDescent="0.25">
      <c r="A8" s="39"/>
      <c r="B8" s="39"/>
      <c r="C8" s="39"/>
      <c r="D8" s="39"/>
      <c r="E8" s="39"/>
      <c r="F8" s="39"/>
      <c r="G8" s="39"/>
      <c r="H8" s="39"/>
      <c r="I8" s="39"/>
      <c r="J8" s="39"/>
      <c r="K8" s="39"/>
      <c r="L8" s="39"/>
      <c r="M8" s="39"/>
      <c r="N8" s="39"/>
      <c r="O8" s="39"/>
      <c r="P8" s="39"/>
      <c r="Q8" s="39"/>
      <c r="S8" s="41"/>
    </row>
    <row r="9" spans="1:21" ht="19" x14ac:dyDescent="0.25">
      <c r="A9" s="39"/>
      <c r="B9" s="39"/>
      <c r="C9" s="39"/>
      <c r="D9" s="39"/>
      <c r="E9" s="39"/>
      <c r="F9" s="39"/>
      <c r="G9" s="39"/>
      <c r="H9" s="39"/>
      <c r="I9" s="39"/>
      <c r="J9" s="39"/>
      <c r="K9" s="39"/>
      <c r="L9" s="39"/>
      <c r="M9" s="39"/>
      <c r="N9" s="39"/>
      <c r="O9" s="39"/>
      <c r="P9" s="39"/>
      <c r="Q9" s="39"/>
      <c r="S9" s="40" t="s">
        <v>2329</v>
      </c>
      <c r="T9" s="43">
        <f>Tabla14[[#Totals],[Ganancia Bruta]]</f>
        <v>106327</v>
      </c>
    </row>
    <row r="10" spans="1:21" ht="19" x14ac:dyDescent="0.25">
      <c r="A10" s="39"/>
      <c r="B10" s="39"/>
      <c r="C10" s="39"/>
      <c r="D10" s="39"/>
      <c r="E10" s="39"/>
      <c r="F10" s="39"/>
      <c r="G10" s="39"/>
      <c r="H10" s="39"/>
      <c r="I10" s="39"/>
      <c r="J10" s="39"/>
      <c r="K10" s="39"/>
      <c r="L10" s="39"/>
      <c r="M10" s="39"/>
      <c r="N10" s="39"/>
      <c r="O10" s="39"/>
      <c r="P10" s="39"/>
      <c r="Q10" s="39"/>
      <c r="S10" s="41"/>
    </row>
    <row r="11" spans="1:21" ht="19" x14ac:dyDescent="0.25">
      <c r="A11" s="39"/>
      <c r="B11" s="39"/>
      <c r="C11" s="39"/>
      <c r="D11" s="39"/>
      <c r="E11" s="39"/>
      <c r="F11" s="39"/>
      <c r="G11" s="39"/>
      <c r="H11" s="39"/>
      <c r="I11" s="39"/>
      <c r="J11" s="39"/>
      <c r="K11" s="39"/>
      <c r="L11" s="39"/>
      <c r="M11" s="39"/>
      <c r="N11" s="39"/>
      <c r="O11" s="39"/>
      <c r="P11" s="39"/>
      <c r="Q11" s="39"/>
      <c r="S11" s="40" t="s">
        <v>2330</v>
      </c>
      <c r="T11" s="43">
        <f>Tabla14[[#Totals],[Costes]]</f>
        <v>63446</v>
      </c>
    </row>
    <row r="12" spans="1:21" ht="19" x14ac:dyDescent="0.25">
      <c r="A12" s="39"/>
      <c r="B12" s="39"/>
      <c r="C12" s="39"/>
      <c r="D12" s="39"/>
      <c r="E12" s="39"/>
      <c r="F12" s="39"/>
      <c r="G12" s="39"/>
      <c r="H12" s="39"/>
      <c r="I12" s="39"/>
      <c r="J12" s="39"/>
      <c r="K12" s="39"/>
      <c r="L12" s="39"/>
      <c r="M12" s="39"/>
      <c r="N12" s="39"/>
      <c r="O12" s="39"/>
      <c r="P12" s="39"/>
      <c r="Q12" s="39"/>
      <c r="S12" s="41"/>
    </row>
    <row r="13" spans="1:21" ht="19" x14ac:dyDescent="0.25">
      <c r="A13" s="39"/>
      <c r="B13" s="39"/>
      <c r="C13" s="39"/>
      <c r="D13" s="39"/>
      <c r="E13" s="39"/>
      <c r="F13" s="39"/>
      <c r="G13" s="39"/>
      <c r="H13" s="39"/>
      <c r="I13" s="39"/>
      <c r="J13" s="39"/>
      <c r="K13" s="39"/>
      <c r="L13" s="39"/>
      <c r="M13" s="39"/>
      <c r="N13" s="39"/>
      <c r="O13" s="39"/>
      <c r="P13" s="39"/>
      <c r="Q13" s="39"/>
      <c r="S13" s="40" t="s">
        <v>2331</v>
      </c>
      <c r="T13" s="43">
        <f>T9-T11</f>
        <v>42881</v>
      </c>
    </row>
    <row r="14" spans="1:21" x14ac:dyDescent="0.2">
      <c r="A14" s="39"/>
      <c r="B14" s="39"/>
      <c r="C14" s="39"/>
      <c r="D14" s="39"/>
      <c r="E14" s="39"/>
      <c r="F14" s="39"/>
      <c r="G14" s="39"/>
      <c r="H14" s="39"/>
      <c r="I14" s="39"/>
      <c r="J14" s="39"/>
      <c r="K14" s="39"/>
      <c r="L14" s="39"/>
      <c r="M14" s="39"/>
      <c r="N14" s="39"/>
      <c r="O14" s="39"/>
      <c r="P14" s="39"/>
      <c r="Q14" s="39"/>
    </row>
    <row r="15" spans="1:21" x14ac:dyDescent="0.2">
      <c r="A15" s="39"/>
      <c r="B15" s="39"/>
      <c r="C15" s="39"/>
      <c r="D15" s="39"/>
      <c r="E15" s="39"/>
      <c r="F15" s="39"/>
      <c r="G15" s="39"/>
      <c r="H15" s="39"/>
      <c r="I15" s="39"/>
      <c r="J15" s="39"/>
      <c r="K15" s="39"/>
      <c r="L15" s="39"/>
      <c r="M15" s="39"/>
      <c r="N15" s="39"/>
      <c r="O15" s="39"/>
      <c r="P15" s="39"/>
      <c r="Q15" s="39"/>
    </row>
    <row r="16" spans="1:21" x14ac:dyDescent="0.2">
      <c r="A16" s="39"/>
      <c r="B16" s="39"/>
      <c r="C16" s="39"/>
      <c r="D16" s="39"/>
      <c r="E16" s="39"/>
      <c r="F16" s="39"/>
      <c r="G16" s="39"/>
      <c r="H16" s="39"/>
      <c r="I16" s="39"/>
      <c r="J16" s="39"/>
      <c r="K16" s="39"/>
      <c r="L16" s="39"/>
      <c r="M16" s="39"/>
      <c r="N16" s="39"/>
      <c r="O16" s="39"/>
      <c r="P16" s="39"/>
      <c r="Q16" s="39"/>
    </row>
    <row r="17" spans="1:19" x14ac:dyDescent="0.2">
      <c r="A17" s="39"/>
      <c r="B17" s="39"/>
      <c r="C17" s="39"/>
      <c r="D17" s="39"/>
      <c r="E17" s="39"/>
      <c r="F17" s="39"/>
      <c r="G17" s="39"/>
      <c r="H17" s="39"/>
      <c r="I17" s="39"/>
      <c r="J17" s="39"/>
      <c r="K17" s="39"/>
      <c r="L17" s="39"/>
      <c r="M17" s="39"/>
      <c r="N17" s="39"/>
      <c r="O17" s="39"/>
      <c r="P17" s="39"/>
      <c r="Q17" s="39"/>
    </row>
    <row r="18" spans="1:19" x14ac:dyDescent="0.2">
      <c r="A18" s="39"/>
      <c r="B18" s="39"/>
      <c r="C18" s="39"/>
      <c r="D18" s="39"/>
      <c r="E18" s="39"/>
      <c r="F18" s="39"/>
      <c r="G18" s="39"/>
      <c r="H18" s="39"/>
      <c r="I18" s="39"/>
      <c r="J18" s="39"/>
      <c r="K18" s="39"/>
      <c r="L18" s="39"/>
      <c r="M18" s="39"/>
      <c r="N18" s="39"/>
      <c r="O18" s="39"/>
      <c r="P18" s="39"/>
      <c r="Q18" s="39"/>
      <c r="S18" s="12"/>
    </row>
    <row r="19" spans="1:19" x14ac:dyDescent="0.2">
      <c r="A19" s="39"/>
      <c r="B19" s="39"/>
      <c r="C19" s="39"/>
      <c r="D19" s="39"/>
      <c r="E19" s="39"/>
      <c r="F19" s="39"/>
      <c r="G19" s="39"/>
      <c r="H19" s="39"/>
      <c r="I19" s="39"/>
      <c r="J19" s="39"/>
      <c r="K19" s="39"/>
      <c r="L19" s="39"/>
      <c r="M19" s="39"/>
      <c r="N19" s="39"/>
      <c r="O19" s="39"/>
      <c r="P19" s="39"/>
      <c r="Q19" s="39"/>
    </row>
    <row r="20" spans="1:19" x14ac:dyDescent="0.2">
      <c r="A20" s="39"/>
      <c r="B20" s="39"/>
      <c r="C20" s="39"/>
      <c r="D20" s="39"/>
      <c r="E20" s="39"/>
      <c r="F20" s="39"/>
      <c r="G20" s="39"/>
      <c r="H20" s="39"/>
      <c r="I20" s="39"/>
      <c r="J20" s="39"/>
      <c r="K20" s="39"/>
      <c r="L20" s="39"/>
      <c r="M20" s="39"/>
      <c r="N20" s="39"/>
      <c r="O20" s="39"/>
      <c r="P20" s="39"/>
      <c r="Q20" s="39"/>
    </row>
    <row r="21" spans="1:19" x14ac:dyDescent="0.2">
      <c r="A21" s="39"/>
      <c r="B21" s="39"/>
      <c r="C21" s="39"/>
      <c r="D21" s="39"/>
      <c r="E21" s="39"/>
      <c r="F21" s="39"/>
      <c r="G21" s="39"/>
      <c r="H21" s="39"/>
      <c r="I21" s="39"/>
      <c r="J21" s="39"/>
      <c r="K21" s="39"/>
      <c r="L21" s="39"/>
      <c r="M21" s="39"/>
      <c r="N21" s="39"/>
      <c r="O21" s="39"/>
      <c r="P21" s="39"/>
      <c r="Q21" s="39"/>
    </row>
    <row r="22" spans="1:19" x14ac:dyDescent="0.2">
      <c r="A22" s="39"/>
      <c r="B22" s="39"/>
      <c r="C22" s="39"/>
      <c r="D22" s="39"/>
      <c r="E22" s="39"/>
      <c r="F22" s="39"/>
      <c r="G22" s="39"/>
      <c r="H22" s="39"/>
      <c r="I22" s="39"/>
      <c r="J22" s="39"/>
      <c r="K22" s="39"/>
      <c r="L22" s="39"/>
      <c r="M22" s="39"/>
      <c r="N22" s="39"/>
      <c r="O22" s="39"/>
      <c r="P22" s="39"/>
      <c r="Q22" s="39"/>
    </row>
    <row r="23" spans="1:19" x14ac:dyDescent="0.2">
      <c r="A23" s="39"/>
      <c r="B23" s="39"/>
      <c r="C23" s="39"/>
      <c r="D23" s="39"/>
      <c r="E23" s="39"/>
      <c r="F23" s="39"/>
      <c r="G23" s="39"/>
      <c r="H23" s="39"/>
      <c r="I23" s="39"/>
      <c r="J23" s="39"/>
      <c r="K23" s="39"/>
      <c r="L23" s="39"/>
      <c r="M23" s="39"/>
      <c r="N23" s="39"/>
      <c r="O23" s="39"/>
      <c r="P23" s="39"/>
      <c r="Q23" s="39"/>
    </row>
    <row r="24" spans="1:19" x14ac:dyDescent="0.2">
      <c r="A24" s="39"/>
      <c r="B24" s="39"/>
      <c r="C24" s="39"/>
      <c r="D24" s="39"/>
      <c r="E24" s="39"/>
      <c r="F24" s="39"/>
      <c r="G24" s="39"/>
      <c r="H24" s="39"/>
      <c r="I24" s="39"/>
      <c r="J24" s="39"/>
      <c r="K24" s="39"/>
      <c r="L24" s="39"/>
      <c r="M24" s="39"/>
      <c r="N24" s="39"/>
      <c r="O24" s="39"/>
      <c r="P24" s="39"/>
      <c r="Q24" s="39"/>
    </row>
    <row r="25" spans="1:19" x14ac:dyDescent="0.2">
      <c r="A25" s="39"/>
      <c r="B25" s="39"/>
      <c r="C25" s="39"/>
      <c r="D25" s="39"/>
      <c r="E25" s="39"/>
      <c r="F25" s="39"/>
      <c r="G25" s="39"/>
      <c r="H25" s="39"/>
      <c r="I25" s="39"/>
      <c r="J25" s="39"/>
      <c r="K25" s="39"/>
      <c r="L25" s="39"/>
      <c r="M25" s="39"/>
      <c r="N25" s="39"/>
      <c r="O25" s="39"/>
      <c r="P25" s="39"/>
      <c r="Q25" s="39"/>
    </row>
    <row r="26" spans="1:19" x14ac:dyDescent="0.2">
      <c r="A26" s="39"/>
      <c r="B26" s="39"/>
      <c r="C26" s="39"/>
      <c r="D26" s="39"/>
      <c r="E26" s="39"/>
      <c r="F26" s="39"/>
      <c r="G26" s="39"/>
      <c r="H26" s="39"/>
      <c r="I26" s="39"/>
      <c r="J26" s="39"/>
      <c r="K26" s="39"/>
      <c r="L26" s="39"/>
      <c r="M26" s="39"/>
      <c r="N26" s="39"/>
      <c r="O26" s="39"/>
      <c r="P26" s="39"/>
      <c r="Q26" s="39"/>
    </row>
    <row r="27" spans="1:19" x14ac:dyDescent="0.2">
      <c r="A27" s="39"/>
      <c r="B27" s="39"/>
      <c r="C27" s="39"/>
      <c r="D27" s="39"/>
      <c r="E27" s="39"/>
      <c r="F27" s="39"/>
      <c r="G27" s="39"/>
      <c r="H27" s="39"/>
      <c r="I27" s="39"/>
      <c r="J27" s="39"/>
      <c r="K27" s="39"/>
      <c r="L27" s="39"/>
      <c r="M27" s="39"/>
      <c r="N27" s="39"/>
      <c r="O27" s="39"/>
      <c r="P27" s="39"/>
      <c r="Q27" s="39"/>
    </row>
    <row r="28" spans="1:19" x14ac:dyDescent="0.2">
      <c r="A28" s="39"/>
      <c r="B28" s="39"/>
      <c r="C28" s="39"/>
      <c r="D28" s="39"/>
      <c r="E28" s="39"/>
      <c r="F28" s="39"/>
      <c r="G28" s="39"/>
      <c r="H28" s="39"/>
      <c r="I28" s="39"/>
      <c r="J28" s="39"/>
      <c r="K28" s="39"/>
      <c r="L28" s="39"/>
      <c r="M28" s="39"/>
      <c r="N28" s="39"/>
      <c r="O28" s="39"/>
      <c r="P28" s="39"/>
      <c r="Q28" s="39"/>
    </row>
    <row r="29" spans="1:19" x14ac:dyDescent="0.2">
      <c r="A29" s="39"/>
      <c r="B29" s="39"/>
      <c r="C29" s="39"/>
      <c r="D29" s="39"/>
      <c r="E29" s="39"/>
      <c r="F29" s="39"/>
      <c r="G29" s="39"/>
      <c r="H29" s="39"/>
      <c r="I29" s="39"/>
      <c r="J29" s="39"/>
      <c r="K29" s="39"/>
      <c r="L29" s="39"/>
      <c r="M29" s="39"/>
      <c r="N29" s="39"/>
      <c r="O29" s="39"/>
      <c r="P29" s="39"/>
      <c r="Q29" s="39"/>
    </row>
    <row r="30" spans="1:19" x14ac:dyDescent="0.2">
      <c r="A30" s="39"/>
      <c r="B30" s="39"/>
      <c r="C30" s="39"/>
      <c r="D30" s="39"/>
      <c r="E30" s="39"/>
      <c r="F30" s="39"/>
      <c r="G30" s="39"/>
      <c r="H30" s="39"/>
      <c r="I30" s="39"/>
      <c r="J30" s="39"/>
      <c r="K30" s="39"/>
      <c r="L30" s="39"/>
      <c r="M30" s="39"/>
      <c r="N30" s="39"/>
      <c r="O30" s="39"/>
      <c r="P30" s="39"/>
      <c r="Q30" s="39"/>
    </row>
    <row r="31" spans="1:19" x14ac:dyDescent="0.2">
      <c r="A31" s="39"/>
      <c r="B31" s="39"/>
      <c r="C31" s="39"/>
      <c r="D31" s="39"/>
      <c r="E31" s="39"/>
      <c r="F31" s="39"/>
      <c r="G31" s="39"/>
      <c r="H31" s="39"/>
      <c r="I31" s="39"/>
      <c r="J31" s="39"/>
      <c r="K31" s="39"/>
      <c r="L31" s="39"/>
      <c r="M31" s="39"/>
      <c r="N31" s="39"/>
      <c r="O31" s="39"/>
      <c r="P31" s="39"/>
      <c r="Q31" s="39"/>
    </row>
    <row r="32" spans="1:19" x14ac:dyDescent="0.2">
      <c r="A32" s="39"/>
      <c r="B32" s="39"/>
      <c r="C32" s="39"/>
      <c r="D32" s="39"/>
      <c r="E32" s="39"/>
      <c r="F32" s="39"/>
      <c r="G32" s="39"/>
      <c r="H32" s="39"/>
      <c r="I32" s="39"/>
      <c r="J32" s="39"/>
      <c r="K32" s="39"/>
      <c r="L32" s="39"/>
      <c r="M32" s="39"/>
      <c r="N32" s="39"/>
      <c r="O32" s="39"/>
      <c r="P32" s="39"/>
      <c r="Q32" s="39"/>
    </row>
    <row r="33" spans="1:17" x14ac:dyDescent="0.2">
      <c r="A33" s="39"/>
      <c r="B33" s="39"/>
      <c r="C33" s="39"/>
      <c r="D33" s="39"/>
      <c r="E33" s="39"/>
      <c r="F33" s="39"/>
      <c r="G33" s="39"/>
      <c r="H33" s="39"/>
      <c r="I33" s="39"/>
      <c r="J33" s="39"/>
      <c r="K33" s="39"/>
      <c r="L33" s="39"/>
      <c r="M33" s="39"/>
      <c r="N33" s="39"/>
      <c r="O33" s="39"/>
      <c r="P33" s="39"/>
      <c r="Q33" s="39"/>
    </row>
    <row r="34" spans="1:17" x14ac:dyDescent="0.2">
      <c r="A34" s="39"/>
      <c r="B34" s="39"/>
      <c r="C34" s="39"/>
      <c r="D34" s="39"/>
      <c r="E34" s="39"/>
      <c r="F34" s="39"/>
      <c r="G34" s="39"/>
      <c r="H34" s="39"/>
      <c r="I34" s="39"/>
      <c r="J34" s="39"/>
      <c r="K34" s="39"/>
      <c r="L34" s="39"/>
      <c r="M34" s="39"/>
      <c r="N34" s="39"/>
      <c r="O34" s="39"/>
      <c r="P34" s="39"/>
      <c r="Q34" s="39"/>
    </row>
    <row r="35" spans="1:17" x14ac:dyDescent="0.2">
      <c r="A35" s="39"/>
      <c r="B35" s="39"/>
      <c r="C35" s="39"/>
      <c r="D35" s="39"/>
      <c r="E35" s="39"/>
      <c r="F35" s="39"/>
      <c r="G35" s="39"/>
      <c r="H35" s="39"/>
      <c r="I35" s="39"/>
      <c r="J35" s="39"/>
      <c r="K35" s="39"/>
      <c r="L35" s="39"/>
      <c r="M35" s="39"/>
      <c r="N35" s="39"/>
      <c r="O35" s="39"/>
      <c r="P35" s="39"/>
      <c r="Q35" s="39"/>
    </row>
    <row r="36" spans="1:17" x14ac:dyDescent="0.2">
      <c r="A36" s="39"/>
      <c r="B36" s="39"/>
      <c r="C36" s="39"/>
      <c r="D36" s="39"/>
      <c r="E36" s="39"/>
      <c r="F36" s="39"/>
      <c r="G36" s="39"/>
      <c r="H36" s="39"/>
      <c r="I36" s="39"/>
      <c r="J36" s="39"/>
      <c r="K36" s="39"/>
      <c r="L36" s="39"/>
      <c r="M36" s="39"/>
      <c r="N36" s="39"/>
      <c r="O36" s="39"/>
      <c r="P36" s="39"/>
      <c r="Q36" s="39"/>
    </row>
    <row r="37" spans="1:17" x14ac:dyDescent="0.2">
      <c r="A37" s="39"/>
      <c r="B37" s="39"/>
      <c r="C37" s="39"/>
      <c r="D37" s="39"/>
      <c r="E37" s="39"/>
      <c r="F37" s="39"/>
      <c r="G37" s="39"/>
      <c r="H37" s="39"/>
      <c r="I37" s="39"/>
      <c r="J37" s="39"/>
      <c r="K37" s="39"/>
      <c r="L37" s="39"/>
      <c r="M37" s="39"/>
      <c r="N37" s="39"/>
      <c r="O37" s="39"/>
      <c r="P37" s="39"/>
      <c r="Q37" s="39"/>
    </row>
    <row r="38" spans="1:17" x14ac:dyDescent="0.2">
      <c r="A38" s="39"/>
      <c r="B38" s="39"/>
      <c r="C38" s="39"/>
      <c r="D38" s="39"/>
      <c r="E38" s="39"/>
      <c r="F38" s="39"/>
      <c r="G38" s="39"/>
      <c r="H38" s="39"/>
      <c r="I38" s="39"/>
      <c r="J38" s="39"/>
      <c r="K38" s="39"/>
      <c r="L38" s="39"/>
      <c r="M38" s="39"/>
      <c r="N38" s="39"/>
      <c r="O38" s="39"/>
      <c r="P38" s="39"/>
      <c r="Q38" s="39"/>
    </row>
    <row r="39" spans="1:17" x14ac:dyDescent="0.2">
      <c r="A39" s="39"/>
      <c r="B39" s="39"/>
      <c r="C39" s="39"/>
      <c r="D39" s="39"/>
      <c r="E39" s="39"/>
      <c r="F39" s="39"/>
      <c r="G39" s="39"/>
      <c r="H39" s="39"/>
      <c r="I39" s="39"/>
      <c r="J39" s="39"/>
      <c r="K39" s="39"/>
      <c r="L39" s="39"/>
      <c r="M39" s="39"/>
      <c r="N39" s="39"/>
      <c r="O39" s="39"/>
      <c r="P39" s="39"/>
      <c r="Q39" s="39"/>
    </row>
    <row r="40" spans="1:17" x14ac:dyDescent="0.2">
      <c r="A40" s="39"/>
      <c r="B40" s="39"/>
      <c r="C40" s="39"/>
      <c r="D40" s="39"/>
      <c r="E40" s="39"/>
      <c r="F40" s="39"/>
      <c r="G40" s="39"/>
      <c r="H40" s="39"/>
      <c r="I40" s="39"/>
      <c r="J40" s="39"/>
      <c r="K40" s="39"/>
      <c r="L40" s="39"/>
      <c r="M40" s="39"/>
      <c r="N40" s="39"/>
      <c r="O40" s="39"/>
      <c r="P40" s="39"/>
      <c r="Q40" s="39"/>
    </row>
    <row r="41" spans="1:17" x14ac:dyDescent="0.2">
      <c r="A41" s="39"/>
      <c r="B41" s="39"/>
      <c r="C41" s="39"/>
      <c r="D41" s="39"/>
      <c r="E41" s="39"/>
      <c r="F41" s="39"/>
      <c r="G41" s="39"/>
      <c r="H41" s="39"/>
      <c r="I41" s="39"/>
      <c r="J41" s="39"/>
      <c r="K41" s="39"/>
      <c r="L41" s="39"/>
      <c r="M41" s="39"/>
      <c r="N41" s="39"/>
      <c r="O41" s="39"/>
      <c r="P41" s="39"/>
      <c r="Q41" s="39"/>
    </row>
    <row r="42" spans="1:17" x14ac:dyDescent="0.2">
      <c r="A42" s="39"/>
      <c r="B42" s="39"/>
      <c r="C42" s="39"/>
      <c r="D42" s="39"/>
      <c r="E42" s="39"/>
      <c r="F42" s="39"/>
      <c r="G42" s="39"/>
      <c r="H42" s="39"/>
      <c r="I42" s="39"/>
      <c r="J42" s="39"/>
      <c r="K42" s="39"/>
      <c r="L42" s="39"/>
      <c r="M42" s="39"/>
      <c r="N42" s="39"/>
      <c r="O42" s="39"/>
      <c r="P42" s="39"/>
      <c r="Q42" s="39"/>
    </row>
    <row r="43" spans="1:17" x14ac:dyDescent="0.2">
      <c r="A43" s="39"/>
      <c r="B43" s="39"/>
      <c r="C43" s="39"/>
      <c r="D43" s="39"/>
      <c r="E43" s="39"/>
      <c r="F43" s="39"/>
      <c r="G43" s="39"/>
      <c r="H43" s="39"/>
      <c r="I43" s="39"/>
      <c r="J43" s="39"/>
      <c r="K43" s="39"/>
      <c r="L43" s="39"/>
      <c r="M43" s="39"/>
      <c r="N43" s="39"/>
      <c r="O43" s="39"/>
      <c r="P43" s="39"/>
      <c r="Q43" s="39"/>
    </row>
    <row r="44" spans="1:17" x14ac:dyDescent="0.2">
      <c r="A44" s="39"/>
      <c r="B44" s="39"/>
      <c r="C44" s="39"/>
      <c r="D44" s="39"/>
      <c r="E44" s="39"/>
      <c r="F44" s="39"/>
      <c r="G44" s="39"/>
      <c r="H44" s="39"/>
      <c r="I44" s="39"/>
      <c r="J44" s="39"/>
      <c r="K44" s="39"/>
      <c r="L44" s="39"/>
      <c r="M44" s="39"/>
      <c r="N44" s="39"/>
      <c r="O44" s="39"/>
      <c r="P44" s="39"/>
      <c r="Q44" s="39"/>
    </row>
    <row r="45" spans="1:17" x14ac:dyDescent="0.2">
      <c r="A45" s="39"/>
      <c r="B45" s="39"/>
      <c r="C45" s="39"/>
      <c r="D45" s="39"/>
      <c r="E45" s="39"/>
      <c r="F45" s="39"/>
      <c r="G45" s="39"/>
      <c r="H45" s="39"/>
      <c r="I45" s="39"/>
      <c r="J45" s="39"/>
      <c r="K45" s="39"/>
      <c r="L45" s="39"/>
      <c r="M45" s="39"/>
      <c r="N45" s="39"/>
      <c r="O45" s="39"/>
      <c r="P45" s="39"/>
      <c r="Q45" s="39"/>
    </row>
    <row r="46" spans="1:17" x14ac:dyDescent="0.2">
      <c r="A46" s="39"/>
      <c r="B46" s="39"/>
      <c r="C46" s="39"/>
      <c r="D46" s="39"/>
      <c r="E46" s="39"/>
      <c r="F46" s="39"/>
      <c r="G46" s="39"/>
      <c r="H46" s="39"/>
      <c r="I46" s="39"/>
      <c r="J46" s="39"/>
      <c r="K46" s="39"/>
      <c r="L46" s="39"/>
      <c r="M46" s="39"/>
      <c r="N46" s="39"/>
      <c r="O46" s="39"/>
      <c r="P46" s="39"/>
      <c r="Q46" s="39"/>
    </row>
    <row r="47" spans="1:17" x14ac:dyDescent="0.2">
      <c r="A47" s="39"/>
      <c r="B47" s="39"/>
      <c r="C47" s="39"/>
      <c r="D47" s="39"/>
      <c r="E47" s="39"/>
      <c r="F47" s="39"/>
      <c r="G47" s="39"/>
      <c r="H47" s="39"/>
      <c r="I47" s="39"/>
      <c r="J47" s="39"/>
      <c r="K47" s="39"/>
      <c r="L47" s="39"/>
      <c r="M47" s="39"/>
      <c r="N47" s="39"/>
      <c r="O47" s="39"/>
      <c r="P47" s="39"/>
      <c r="Q47" s="39"/>
    </row>
    <row r="48" spans="1:17" x14ac:dyDescent="0.2">
      <c r="A48" s="39"/>
      <c r="B48" s="39"/>
      <c r="C48" s="39"/>
      <c r="D48" s="39"/>
      <c r="E48" s="39"/>
      <c r="F48" s="39"/>
      <c r="G48" s="39"/>
      <c r="H48" s="39"/>
      <c r="I48" s="39"/>
      <c r="J48" s="39"/>
      <c r="K48" s="39"/>
      <c r="L48" s="39"/>
      <c r="M48" s="39"/>
      <c r="N48" s="39"/>
      <c r="O48" s="39"/>
      <c r="P48" s="39"/>
      <c r="Q48" s="39"/>
    </row>
    <row r="49" spans="1:17" x14ac:dyDescent="0.2">
      <c r="A49" s="39"/>
      <c r="B49" s="39"/>
      <c r="C49" s="39"/>
      <c r="D49" s="39"/>
      <c r="E49" s="39"/>
      <c r="F49" s="39"/>
      <c r="G49" s="39"/>
      <c r="H49" s="39"/>
      <c r="I49" s="39"/>
      <c r="J49" s="39"/>
      <c r="K49" s="39"/>
      <c r="L49" s="39"/>
      <c r="M49" s="39"/>
      <c r="N49" s="39"/>
      <c r="O49" s="39"/>
      <c r="P49" s="39"/>
      <c r="Q49" s="39"/>
    </row>
    <row r="50" spans="1:17" x14ac:dyDescent="0.2">
      <c r="A50" s="39"/>
      <c r="B50" s="39"/>
      <c r="C50" s="39"/>
      <c r="D50" s="39"/>
      <c r="E50" s="39"/>
      <c r="F50" s="39"/>
      <c r="G50" s="39"/>
      <c r="H50" s="39"/>
      <c r="I50" s="39"/>
      <c r="J50" s="39"/>
      <c r="K50" s="39"/>
      <c r="L50" s="39"/>
      <c r="M50" s="39"/>
      <c r="N50" s="39"/>
      <c r="O50" s="39"/>
      <c r="P50" s="39"/>
      <c r="Q50" s="39"/>
    </row>
    <row r="51" spans="1:17" x14ac:dyDescent="0.2">
      <c r="A51" s="39"/>
      <c r="B51" s="39"/>
      <c r="C51" s="39"/>
      <c r="D51" s="39"/>
      <c r="E51" s="39"/>
      <c r="F51" s="39"/>
      <c r="G51" s="39"/>
      <c r="H51" s="39"/>
      <c r="I51" s="39"/>
      <c r="J51" s="39"/>
      <c r="K51" s="39"/>
      <c r="L51" s="39"/>
      <c r="M51" s="39"/>
      <c r="N51" s="39"/>
      <c r="O51" s="39"/>
      <c r="P51" s="39"/>
      <c r="Q51" s="39"/>
    </row>
    <row r="52" spans="1:17" x14ac:dyDescent="0.2">
      <c r="A52" s="39"/>
      <c r="B52" s="39"/>
      <c r="C52" s="39"/>
      <c r="D52" s="39"/>
      <c r="E52" s="39"/>
      <c r="F52" s="39"/>
      <c r="G52" s="39"/>
      <c r="H52" s="39"/>
      <c r="I52" s="39"/>
      <c r="J52" s="39"/>
      <c r="K52" s="39"/>
      <c r="L52" s="39"/>
      <c r="M52" s="39"/>
      <c r="N52" s="39"/>
      <c r="O52" s="39"/>
      <c r="P52" s="39"/>
      <c r="Q52" s="39"/>
    </row>
    <row r="53" spans="1:17" x14ac:dyDescent="0.2">
      <c r="A53" s="39"/>
      <c r="B53" s="39"/>
      <c r="C53" s="39"/>
      <c r="D53" s="39"/>
      <c r="E53" s="39"/>
      <c r="F53" s="39"/>
      <c r="G53" s="39"/>
      <c r="H53" s="39"/>
      <c r="I53" s="39"/>
      <c r="J53" s="39"/>
      <c r="K53" s="39"/>
      <c r="L53" s="39"/>
      <c r="M53" s="39"/>
      <c r="N53" s="39"/>
      <c r="O53" s="39"/>
      <c r="P53" s="39"/>
      <c r="Q53" s="39"/>
    </row>
  </sheetData>
  <mergeCells count="1">
    <mergeCell ref="S3:T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7</vt:i4>
      </vt:variant>
    </vt:vector>
  </HeadingPairs>
  <TitlesOfParts>
    <vt:vector size="7" baseType="lpstr">
      <vt:lpstr>cálculos datos sala</vt:lpstr>
      <vt:lpstr>tabla dinamica calculos</vt:lpstr>
      <vt:lpstr>cálculos datos cocina</vt:lpstr>
      <vt:lpstr>DATOS SALA FINAL</vt:lpstr>
      <vt:lpstr>DATOS COCINA FINAL</vt:lpstr>
      <vt:lpstr>T.DINÁMICAS Y VISUALIZACIÓN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2024-08-21T17:22:50Z</dcterms:created>
  <dcterms:modified xsi:type="dcterms:W3CDTF">2024-09-01T14:37:26Z</dcterms:modified>
</cp:coreProperties>
</file>